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Akhavein_K\Desktop\"/>
    </mc:Choice>
  </mc:AlternateContent>
  <xr:revisionPtr revIDLastSave="0" documentId="8_{223423E2-B928-48E8-B762-8C847804BBA7}" xr6:coauthVersionLast="44" xr6:coauthVersionMax="44" xr10:uidLastSave="{00000000-0000-0000-0000-000000000000}"/>
  <bookViews>
    <workbookView xWindow="-108" yWindow="-108" windowWidth="23256" windowHeight="12600" activeTab="9" xr2:uid="{2A064095-739C-4BC1-8E69-54C08700D900}"/>
  </bookViews>
  <sheets>
    <sheet name="2000" sheetId="1" r:id="rId1"/>
    <sheet name="2001" sheetId="2" r:id="rId2"/>
    <sheet name="2002" sheetId="3" r:id="rId3"/>
    <sheet name="2003" sheetId="4" r:id="rId4"/>
    <sheet name="2004" sheetId="5" r:id="rId5"/>
    <sheet name="2005" sheetId="6" r:id="rId6"/>
    <sheet name="2006" sheetId="7" r:id="rId7"/>
    <sheet name="2007" sheetId="8" r:id="rId8"/>
    <sheet name="2008" sheetId="9" r:id="rId9"/>
    <sheet name="2009" sheetId="10"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1311" i="10" l="1"/>
  <c r="R1310" i="10"/>
  <c r="R1309" i="10"/>
  <c r="R1308" i="10"/>
  <c r="R1307" i="10"/>
  <c r="R1306" i="10"/>
  <c r="R1305" i="10"/>
  <c r="R1304" i="10"/>
  <c r="R1303" i="10"/>
  <c r="R1302" i="10"/>
  <c r="R1301" i="10"/>
  <c r="R1300" i="10"/>
  <c r="R1299" i="10"/>
  <c r="R1298" i="10"/>
  <c r="R1297" i="10"/>
  <c r="R1296" i="10"/>
  <c r="R1295" i="10"/>
  <c r="R1294" i="10"/>
  <c r="R1293" i="10"/>
  <c r="R1292" i="10"/>
  <c r="R1291" i="10"/>
  <c r="R1290" i="10"/>
  <c r="R1289" i="10"/>
  <c r="R1288" i="10"/>
  <c r="R1287" i="10"/>
  <c r="R1286" i="10"/>
  <c r="R1285" i="10"/>
  <c r="R1284" i="10"/>
  <c r="R1283" i="10"/>
  <c r="R1282" i="10"/>
  <c r="R1281" i="10"/>
  <c r="R1280" i="10"/>
  <c r="R1279" i="10"/>
  <c r="R1278" i="10"/>
  <c r="R1277" i="10"/>
  <c r="R1276" i="10"/>
  <c r="R1275" i="10"/>
  <c r="R1274" i="10"/>
  <c r="R1273" i="10"/>
  <c r="R1272" i="10"/>
  <c r="R1271" i="10"/>
  <c r="R1270" i="10"/>
  <c r="R1269" i="10"/>
  <c r="R1268" i="10"/>
  <c r="R1267" i="10"/>
  <c r="R1266" i="10"/>
  <c r="R1265" i="10"/>
  <c r="R1264" i="10"/>
  <c r="R1263" i="10"/>
  <c r="R1262" i="10"/>
  <c r="R1261" i="10"/>
  <c r="R1260" i="10"/>
  <c r="R1259" i="10"/>
  <c r="R1258" i="10"/>
  <c r="R1257" i="10"/>
  <c r="R1256" i="10"/>
  <c r="R1255" i="10"/>
  <c r="R1254" i="10"/>
  <c r="R1253" i="10"/>
  <c r="R1252" i="10"/>
  <c r="R1251" i="10"/>
  <c r="R1250" i="10"/>
  <c r="R1249" i="10"/>
  <c r="R1248" i="10"/>
  <c r="R1247" i="10"/>
  <c r="R1246" i="10"/>
  <c r="R1245" i="10"/>
  <c r="R1244" i="10"/>
  <c r="R1243" i="10"/>
  <c r="R1242" i="10"/>
  <c r="R1241" i="10"/>
  <c r="R1240" i="10"/>
  <c r="R1239" i="10"/>
  <c r="R1238" i="10"/>
  <c r="R1237" i="10"/>
  <c r="R1236" i="10"/>
  <c r="R1235" i="10"/>
  <c r="R1234" i="10"/>
  <c r="R1233" i="10"/>
  <c r="R1232" i="10"/>
  <c r="R1231" i="10"/>
  <c r="R1230" i="10"/>
  <c r="R1229" i="10"/>
  <c r="R1228" i="10"/>
  <c r="R1227" i="10"/>
  <c r="R1226" i="10"/>
  <c r="R1225" i="10"/>
  <c r="R1224" i="10"/>
  <c r="R1223" i="10"/>
  <c r="R1222" i="10"/>
  <c r="R1221" i="10"/>
  <c r="R1220" i="10"/>
  <c r="R1219" i="10"/>
  <c r="R1218" i="10"/>
  <c r="R1217" i="10"/>
  <c r="R1216" i="10"/>
  <c r="R1215" i="10"/>
  <c r="R1214" i="10"/>
  <c r="R1213" i="10"/>
  <c r="R1212" i="10"/>
  <c r="R1211" i="10"/>
  <c r="R1210" i="10"/>
  <c r="R1209" i="10"/>
  <c r="R1208" i="10"/>
  <c r="R1207" i="10"/>
  <c r="R1206" i="10"/>
  <c r="R1205" i="10"/>
  <c r="R1204" i="10"/>
  <c r="R1203" i="10"/>
  <c r="R1202" i="10"/>
  <c r="R1201" i="10"/>
  <c r="R1200" i="10"/>
  <c r="R1199" i="10"/>
  <c r="R1198" i="10"/>
  <c r="R1197" i="10"/>
  <c r="R1196" i="10"/>
  <c r="R1195" i="10"/>
  <c r="R1194" i="10"/>
  <c r="R1193" i="10"/>
  <c r="R1192" i="10"/>
  <c r="R1191" i="10"/>
  <c r="R1190" i="10"/>
  <c r="R1189" i="10"/>
  <c r="R1188" i="10"/>
  <c r="R1187" i="10"/>
  <c r="R1186" i="10"/>
  <c r="R1185" i="10"/>
  <c r="R1184" i="10"/>
  <c r="R1183" i="10"/>
  <c r="R1182" i="10"/>
  <c r="R1181" i="10"/>
  <c r="R1180" i="10"/>
  <c r="R1179" i="10"/>
  <c r="R1178" i="10"/>
  <c r="R1177" i="10"/>
  <c r="R1176" i="10"/>
  <c r="R1175" i="10"/>
  <c r="R1174" i="10"/>
  <c r="R1173" i="10"/>
  <c r="R1172" i="10"/>
  <c r="R1171" i="10"/>
  <c r="R1170" i="10"/>
  <c r="R1169" i="10"/>
  <c r="R1168" i="10"/>
  <c r="R1167" i="10"/>
  <c r="R1166" i="10"/>
  <c r="R1165" i="10"/>
  <c r="R1164" i="10"/>
  <c r="R1163" i="10"/>
  <c r="R1162" i="10"/>
  <c r="R1161" i="10"/>
  <c r="R1160" i="10"/>
  <c r="R1159" i="10"/>
  <c r="R1158" i="10"/>
  <c r="R1157" i="10"/>
  <c r="R1156" i="10"/>
  <c r="R1155" i="10"/>
  <c r="R1154" i="10"/>
  <c r="R1153" i="10"/>
  <c r="R1152" i="10"/>
  <c r="R1151" i="10"/>
  <c r="R1150" i="10"/>
  <c r="R1149" i="10"/>
  <c r="R1148" i="10"/>
  <c r="R1147" i="10"/>
  <c r="R1146" i="10"/>
  <c r="R1145" i="10"/>
  <c r="R1144" i="10"/>
  <c r="R1143" i="10"/>
  <c r="R1142" i="10"/>
  <c r="R1141" i="10"/>
  <c r="R1140" i="10"/>
  <c r="R1139" i="10"/>
  <c r="R1138" i="10"/>
  <c r="R1137" i="10"/>
  <c r="R1136" i="10"/>
  <c r="R1135" i="10"/>
  <c r="R1134" i="10"/>
  <c r="R1133" i="10"/>
  <c r="R1132" i="10"/>
  <c r="R1131" i="10"/>
  <c r="R1130" i="10"/>
  <c r="R1129" i="10"/>
  <c r="R1128" i="10"/>
  <c r="R1127" i="10"/>
  <c r="R1126" i="10"/>
  <c r="R1125" i="10"/>
  <c r="R1124" i="10"/>
  <c r="R1123" i="10"/>
  <c r="R1122" i="10"/>
  <c r="R1121" i="10"/>
  <c r="R1120" i="10"/>
  <c r="R1119" i="10"/>
  <c r="R1118" i="10"/>
  <c r="R1117" i="10"/>
  <c r="R1116" i="10"/>
  <c r="R1115" i="10"/>
  <c r="R1114" i="10"/>
  <c r="R1113" i="10"/>
  <c r="R1112" i="10"/>
  <c r="R1111" i="10"/>
  <c r="R1110" i="10"/>
  <c r="R1109" i="10"/>
  <c r="R1108" i="10"/>
  <c r="R1107" i="10"/>
  <c r="R1106" i="10"/>
  <c r="R1105" i="10"/>
  <c r="R1104" i="10"/>
  <c r="R1103" i="10"/>
  <c r="R1102" i="10"/>
  <c r="R1100" i="10"/>
  <c r="R1099" i="10"/>
  <c r="R1097" i="10"/>
  <c r="R1096" i="10"/>
  <c r="R1095" i="10"/>
  <c r="R1094" i="10"/>
  <c r="R1093" i="10"/>
  <c r="R1092" i="10"/>
  <c r="R1091" i="10"/>
  <c r="R1090" i="10"/>
  <c r="R1089" i="10"/>
  <c r="R1088" i="10"/>
  <c r="R1087" i="10"/>
  <c r="R1086" i="10"/>
  <c r="R1085" i="10"/>
  <c r="R1084" i="10"/>
  <c r="R1083" i="10"/>
  <c r="R1082" i="10"/>
  <c r="R1081" i="10"/>
  <c r="R1080" i="10"/>
  <c r="R1079" i="10"/>
  <c r="R1078" i="10"/>
  <c r="R1077" i="10"/>
  <c r="R1076" i="10"/>
  <c r="R1075" i="10"/>
  <c r="R1074" i="10"/>
  <c r="R1073" i="10"/>
  <c r="R1072" i="10"/>
  <c r="R1071" i="10"/>
  <c r="R1070" i="10"/>
  <c r="R1069" i="10"/>
  <c r="R1068" i="10"/>
  <c r="R1067" i="10"/>
  <c r="R1066" i="10"/>
  <c r="R1065" i="10"/>
  <c r="R1064" i="10"/>
  <c r="R1063" i="10"/>
  <c r="R1062" i="10"/>
  <c r="R1061" i="10"/>
  <c r="R1060" i="10"/>
  <c r="R1059" i="10"/>
  <c r="R1058" i="10"/>
  <c r="R1057" i="10"/>
  <c r="R1056" i="10"/>
  <c r="R1055" i="10"/>
  <c r="R1054" i="10"/>
  <c r="R1053" i="10"/>
  <c r="R1052" i="10"/>
  <c r="R1051" i="10"/>
  <c r="R1050" i="10"/>
  <c r="R1049" i="10"/>
  <c r="R1048" i="10"/>
  <c r="R1047" i="10"/>
  <c r="R1046" i="10"/>
  <c r="R1045" i="10"/>
  <c r="R1044" i="10"/>
  <c r="R1043" i="10"/>
  <c r="R1042" i="10"/>
  <c r="R1041" i="10"/>
  <c r="R1040" i="10"/>
  <c r="R1039" i="10"/>
  <c r="R1038" i="10"/>
  <c r="R1037" i="10"/>
  <c r="R1036" i="10"/>
  <c r="R1035" i="10"/>
  <c r="R1034" i="10"/>
  <c r="R1033" i="10"/>
  <c r="R1032" i="10"/>
  <c r="R1031" i="10"/>
  <c r="R1030" i="10"/>
  <c r="R1029" i="10"/>
  <c r="R1028" i="10"/>
  <c r="R1027" i="10"/>
  <c r="R1026" i="10"/>
  <c r="R1025" i="10"/>
  <c r="R1024" i="10"/>
  <c r="R1023" i="10"/>
  <c r="R1022" i="10"/>
  <c r="R1021" i="10"/>
  <c r="R1020" i="10"/>
  <c r="R1019" i="10"/>
  <c r="R1018" i="10"/>
  <c r="R1017" i="10"/>
  <c r="R1016" i="10"/>
  <c r="R1015" i="10"/>
  <c r="R1014" i="10"/>
  <c r="R1013" i="10"/>
  <c r="R1012" i="10"/>
  <c r="R1011" i="10"/>
  <c r="R1010" i="10"/>
  <c r="R1009" i="10"/>
  <c r="R1008" i="10"/>
  <c r="R1007" i="10"/>
  <c r="R1006" i="10"/>
  <c r="R1005" i="10"/>
  <c r="R1004" i="10"/>
  <c r="R1003" i="10"/>
  <c r="R1002" i="10"/>
  <c r="R1001" i="10"/>
  <c r="R1000" i="10"/>
  <c r="R999" i="10"/>
  <c r="R998" i="10"/>
  <c r="R997" i="10"/>
  <c r="R996" i="10"/>
  <c r="R995" i="10"/>
  <c r="R994" i="10"/>
  <c r="R993" i="10"/>
  <c r="R992" i="10"/>
  <c r="R991" i="10"/>
  <c r="R990" i="10"/>
  <c r="R989" i="10"/>
  <c r="R988" i="10"/>
  <c r="R987" i="10"/>
  <c r="R986" i="10"/>
  <c r="R985" i="10"/>
  <c r="R984" i="10"/>
  <c r="R983" i="10"/>
  <c r="R982" i="10"/>
  <c r="R981" i="10"/>
  <c r="R980" i="10"/>
  <c r="R979" i="10"/>
  <c r="R978" i="10"/>
  <c r="R977" i="10"/>
  <c r="R976" i="10"/>
  <c r="R975" i="10"/>
  <c r="R974" i="10"/>
  <c r="R973" i="10"/>
  <c r="R972" i="10"/>
  <c r="R971" i="10"/>
  <c r="R970" i="10"/>
  <c r="R969" i="10"/>
  <c r="R968" i="10"/>
  <c r="R967" i="10"/>
  <c r="R966" i="10"/>
  <c r="R965" i="10"/>
  <c r="R964" i="10"/>
  <c r="R963" i="10"/>
  <c r="R962" i="10"/>
  <c r="R961" i="10"/>
  <c r="R960" i="10"/>
  <c r="R959" i="10"/>
  <c r="R958" i="10"/>
  <c r="R957" i="10"/>
  <c r="R956" i="10"/>
  <c r="R955" i="10"/>
  <c r="R954" i="10"/>
  <c r="R953" i="10"/>
  <c r="R952" i="10"/>
  <c r="R951" i="10"/>
  <c r="R950" i="10"/>
  <c r="R949" i="10"/>
  <c r="R948" i="10"/>
  <c r="R947" i="10"/>
  <c r="R946" i="10"/>
  <c r="R945" i="10"/>
  <c r="R944" i="10"/>
  <c r="R943" i="10"/>
  <c r="R942" i="10"/>
  <c r="R941" i="10"/>
  <c r="R940" i="10"/>
  <c r="R939" i="10"/>
  <c r="R938" i="10"/>
  <c r="R937" i="10"/>
  <c r="R936" i="10"/>
  <c r="R935" i="10"/>
  <c r="R934" i="10"/>
  <c r="R933" i="10"/>
  <c r="R931" i="10"/>
  <c r="R930" i="10"/>
  <c r="R929" i="10"/>
  <c r="R928" i="10"/>
  <c r="R927" i="10"/>
  <c r="R926" i="10"/>
  <c r="R925" i="10"/>
  <c r="R924" i="10"/>
  <c r="R923" i="10"/>
  <c r="R922" i="10"/>
  <c r="R921" i="10"/>
  <c r="R920" i="10"/>
  <c r="R919" i="10"/>
  <c r="R918" i="10"/>
  <c r="R917" i="10"/>
  <c r="R916" i="10"/>
  <c r="R915" i="10"/>
  <c r="R914" i="10"/>
  <c r="R913" i="10"/>
  <c r="R912" i="10"/>
  <c r="R911" i="10"/>
  <c r="R910" i="10"/>
  <c r="R909" i="10"/>
  <c r="R908" i="10"/>
  <c r="R906" i="10"/>
  <c r="R905" i="10"/>
  <c r="R904" i="10"/>
  <c r="R903" i="10"/>
  <c r="R902" i="10"/>
  <c r="R901" i="10"/>
  <c r="R900" i="10"/>
  <c r="R899" i="10"/>
  <c r="R898" i="10"/>
  <c r="R897" i="10"/>
  <c r="R896" i="10"/>
  <c r="R895" i="10"/>
  <c r="R894" i="10"/>
  <c r="R893" i="10"/>
  <c r="R892" i="10"/>
  <c r="R891" i="10"/>
  <c r="R890" i="10"/>
  <c r="R889" i="10"/>
  <c r="R888" i="10"/>
  <c r="R887" i="10"/>
  <c r="R886" i="10"/>
  <c r="R885" i="10"/>
  <c r="R884" i="10"/>
  <c r="R883" i="10"/>
  <c r="R882" i="10"/>
  <c r="R881" i="10"/>
  <c r="R880" i="10"/>
  <c r="R879" i="10"/>
  <c r="R878" i="10"/>
  <c r="R877" i="10"/>
  <c r="R876" i="10"/>
  <c r="R875" i="10"/>
  <c r="R874" i="10"/>
  <c r="R873" i="10"/>
  <c r="R872" i="10"/>
  <c r="R871" i="10"/>
  <c r="R870" i="10"/>
  <c r="R869" i="10"/>
  <c r="R868" i="10"/>
  <c r="R867" i="10"/>
  <c r="R866" i="10"/>
  <c r="R865" i="10"/>
  <c r="R864" i="10"/>
  <c r="R863" i="10"/>
  <c r="R862" i="10"/>
  <c r="R861" i="10"/>
  <c r="R860" i="10"/>
  <c r="R859" i="10"/>
  <c r="R858" i="10"/>
  <c r="R857" i="10"/>
  <c r="R856" i="10"/>
  <c r="R855" i="10"/>
  <c r="R854" i="10"/>
  <c r="R853" i="10"/>
  <c r="R852" i="10"/>
  <c r="R851" i="10"/>
  <c r="R850" i="10"/>
  <c r="R849" i="10"/>
  <c r="R848" i="10"/>
  <c r="R847" i="10"/>
  <c r="R846" i="10"/>
  <c r="R845" i="10"/>
  <c r="R844" i="10"/>
  <c r="R843" i="10"/>
  <c r="R842" i="10"/>
  <c r="R841" i="10"/>
  <c r="R840" i="10"/>
  <c r="R839" i="10"/>
  <c r="R838" i="10"/>
  <c r="R837" i="10"/>
  <c r="R836" i="10"/>
  <c r="R835" i="10"/>
  <c r="R834" i="10"/>
  <c r="R833" i="10"/>
  <c r="R832" i="10"/>
  <c r="R831" i="10"/>
  <c r="R830" i="10"/>
  <c r="R829" i="10"/>
  <c r="R828" i="10"/>
  <c r="R827" i="10"/>
  <c r="R826" i="10"/>
  <c r="R825" i="10"/>
  <c r="R824" i="10"/>
  <c r="R823" i="10"/>
  <c r="R822" i="10"/>
  <c r="R821" i="10"/>
  <c r="R820" i="10"/>
  <c r="R819" i="10"/>
  <c r="R818" i="10"/>
  <c r="R817" i="10"/>
  <c r="R816" i="10"/>
  <c r="R815" i="10"/>
  <c r="R814" i="10"/>
  <c r="R813" i="10"/>
  <c r="R812" i="10"/>
  <c r="R811" i="10"/>
  <c r="R810" i="10"/>
  <c r="R809" i="10"/>
  <c r="R808" i="10"/>
  <c r="R807" i="10"/>
  <c r="R806" i="10"/>
  <c r="R805" i="10"/>
  <c r="R804" i="10"/>
  <c r="R803" i="10"/>
  <c r="R802" i="10"/>
  <c r="R801" i="10"/>
  <c r="R800" i="10"/>
  <c r="R799" i="10"/>
  <c r="R798" i="10"/>
  <c r="R797" i="10"/>
  <c r="R796" i="10"/>
  <c r="R795" i="10"/>
  <c r="R794" i="10"/>
  <c r="R793" i="10"/>
  <c r="R792" i="10"/>
  <c r="R791" i="10"/>
  <c r="R790" i="10"/>
  <c r="R789" i="10"/>
  <c r="R788" i="10"/>
  <c r="R787" i="10"/>
  <c r="R786" i="10"/>
  <c r="R785" i="10"/>
  <c r="R784" i="10"/>
  <c r="R783" i="10"/>
  <c r="R782" i="10"/>
  <c r="R781" i="10"/>
  <c r="R780" i="10"/>
  <c r="R779" i="10"/>
  <c r="R778" i="10"/>
  <c r="R777" i="10"/>
  <c r="R776" i="10"/>
  <c r="R775" i="10"/>
  <c r="R774" i="10"/>
  <c r="R773" i="10"/>
  <c r="R772" i="10"/>
  <c r="R771" i="10"/>
  <c r="R770" i="10"/>
  <c r="R769" i="10"/>
  <c r="R768" i="10"/>
  <c r="R767" i="10"/>
  <c r="R766" i="10"/>
  <c r="R765" i="10"/>
  <c r="R764" i="10"/>
  <c r="R763" i="10"/>
  <c r="R762" i="10"/>
  <c r="R761" i="10"/>
  <c r="R760" i="10"/>
  <c r="R759" i="10"/>
  <c r="R758" i="10"/>
  <c r="R757" i="10"/>
  <c r="R756" i="10"/>
  <c r="R755" i="10"/>
  <c r="R754" i="10"/>
  <c r="R753" i="10"/>
  <c r="R752" i="10"/>
  <c r="R751" i="10"/>
  <c r="R750" i="10"/>
  <c r="R749" i="10"/>
  <c r="R748" i="10"/>
  <c r="R747" i="10"/>
  <c r="R746" i="10"/>
  <c r="R745" i="10"/>
  <c r="R744" i="10"/>
  <c r="R743" i="10"/>
  <c r="R742" i="10"/>
  <c r="R741" i="10"/>
  <c r="R740" i="10"/>
  <c r="R739" i="10"/>
  <c r="R738" i="10"/>
  <c r="R737" i="10"/>
  <c r="R736" i="10"/>
  <c r="R735" i="10"/>
  <c r="R734" i="10"/>
  <c r="R733" i="10"/>
  <c r="R732" i="10"/>
  <c r="R731" i="10"/>
  <c r="R730" i="10"/>
  <c r="R729" i="10"/>
  <c r="R728" i="10"/>
  <c r="R727" i="10"/>
  <c r="R726" i="10"/>
  <c r="R725" i="10"/>
  <c r="R724" i="10"/>
  <c r="R723" i="10"/>
  <c r="R722" i="10"/>
  <c r="R721" i="10"/>
  <c r="R720" i="10"/>
  <c r="R719" i="10"/>
  <c r="R718" i="10"/>
  <c r="R717" i="10"/>
  <c r="R716" i="10"/>
  <c r="R715" i="10"/>
  <c r="R714" i="10"/>
  <c r="R713" i="10"/>
  <c r="R712" i="10"/>
  <c r="R711" i="10"/>
  <c r="R710" i="10"/>
  <c r="R709" i="10"/>
  <c r="R708" i="10"/>
  <c r="R707" i="10"/>
  <c r="R706" i="10"/>
  <c r="R705" i="10"/>
  <c r="R704" i="10"/>
  <c r="R703" i="10"/>
  <c r="R702" i="10"/>
  <c r="R701" i="10"/>
  <c r="R700" i="10"/>
  <c r="R699" i="10"/>
  <c r="R698" i="10"/>
  <c r="R697" i="10"/>
  <c r="R696" i="10"/>
  <c r="R695" i="10"/>
  <c r="R693" i="10"/>
  <c r="R681" i="10"/>
  <c r="R680" i="10"/>
  <c r="R679" i="10"/>
  <c r="R678" i="10"/>
  <c r="R677" i="10"/>
  <c r="R676" i="10"/>
  <c r="R675" i="10"/>
  <c r="R674" i="10"/>
  <c r="R673" i="10"/>
  <c r="R672" i="10"/>
  <c r="R671" i="10"/>
  <c r="R670" i="10"/>
  <c r="R669" i="10"/>
  <c r="R668" i="10"/>
  <c r="R667" i="10"/>
  <c r="R666" i="10"/>
  <c r="R665" i="10"/>
  <c r="R664" i="10"/>
  <c r="R663" i="10"/>
  <c r="R662" i="10"/>
  <c r="R661" i="10"/>
  <c r="R660" i="10"/>
  <c r="R659" i="10"/>
  <c r="R658" i="10"/>
  <c r="R657" i="10"/>
  <c r="R656" i="10"/>
  <c r="R655" i="10"/>
  <c r="R654" i="10"/>
  <c r="R653" i="10"/>
  <c r="R652" i="10"/>
  <c r="R651" i="10"/>
  <c r="R650" i="10"/>
  <c r="R649" i="10"/>
  <c r="R648" i="10"/>
  <c r="R647" i="10"/>
  <c r="R646" i="10"/>
  <c r="R645" i="10"/>
  <c r="R644" i="10"/>
  <c r="R643" i="10"/>
  <c r="R642" i="10"/>
  <c r="R641" i="10"/>
  <c r="R640" i="10"/>
  <c r="R639" i="10"/>
  <c r="R637" i="10"/>
  <c r="R636" i="10"/>
  <c r="R635" i="10"/>
  <c r="R634" i="10"/>
  <c r="R633" i="10"/>
  <c r="R632" i="10"/>
  <c r="R631" i="10"/>
  <c r="R630" i="10"/>
  <c r="R629" i="10"/>
  <c r="R628" i="10"/>
  <c r="R627" i="10"/>
  <c r="R626" i="10"/>
  <c r="R625" i="10"/>
  <c r="R624" i="10"/>
  <c r="R623" i="10"/>
  <c r="R622" i="10"/>
  <c r="R621" i="10"/>
  <c r="R620" i="10"/>
  <c r="R619" i="10"/>
  <c r="R618" i="10"/>
  <c r="R617" i="10"/>
  <c r="R616" i="10"/>
  <c r="R615" i="10"/>
  <c r="R614" i="10"/>
  <c r="R613" i="10"/>
  <c r="R612" i="10"/>
  <c r="R611" i="10"/>
  <c r="R610" i="10"/>
  <c r="R609" i="10"/>
  <c r="R608" i="10"/>
  <c r="R607" i="10"/>
  <c r="R606" i="10"/>
  <c r="R605" i="10"/>
  <c r="R604" i="10"/>
  <c r="R603" i="10"/>
  <c r="R602" i="10"/>
  <c r="R601" i="10"/>
  <c r="R600" i="10"/>
  <c r="R599" i="10"/>
  <c r="R598" i="10"/>
  <c r="R597" i="10"/>
  <c r="R596" i="10"/>
  <c r="R595" i="10"/>
  <c r="R594" i="10"/>
  <c r="R593" i="10"/>
  <c r="R592" i="10"/>
  <c r="R591" i="10"/>
  <c r="R590" i="10"/>
  <c r="R589" i="10"/>
  <c r="R588" i="10"/>
  <c r="R587" i="10"/>
  <c r="R586" i="10"/>
  <c r="R585" i="10"/>
  <c r="R584" i="10"/>
  <c r="R583" i="10"/>
  <c r="R582" i="10"/>
  <c r="R581" i="10"/>
  <c r="R580" i="10"/>
  <c r="R579" i="10"/>
  <c r="R578" i="10"/>
  <c r="R577" i="10"/>
  <c r="R576" i="10"/>
  <c r="R575" i="10"/>
  <c r="R574" i="10"/>
  <c r="R573" i="10"/>
  <c r="R572" i="10"/>
  <c r="R571" i="10"/>
  <c r="R570" i="10"/>
  <c r="R569" i="10"/>
  <c r="R568" i="10"/>
  <c r="R567" i="10"/>
  <c r="R566" i="10"/>
  <c r="R565" i="10"/>
  <c r="R564" i="10"/>
  <c r="R563" i="10"/>
  <c r="R562" i="10"/>
  <c r="R561" i="10"/>
  <c r="R560" i="10"/>
  <c r="R559" i="10"/>
  <c r="R558" i="10"/>
  <c r="R557" i="10"/>
  <c r="R556" i="10"/>
  <c r="R555" i="10"/>
  <c r="R554" i="10"/>
  <c r="R553" i="10"/>
  <c r="R552" i="10"/>
  <c r="R551" i="10"/>
  <c r="R550" i="10"/>
  <c r="R549" i="10"/>
  <c r="R548" i="10"/>
  <c r="R547" i="10"/>
  <c r="R546" i="10"/>
  <c r="R545" i="10"/>
  <c r="R544" i="10"/>
  <c r="R543" i="10"/>
  <c r="R542" i="10"/>
  <c r="R541" i="10"/>
  <c r="R540" i="10"/>
  <c r="R539" i="10"/>
  <c r="R538" i="10"/>
  <c r="R537" i="10"/>
  <c r="R536" i="10"/>
  <c r="R535" i="10"/>
  <c r="R534" i="10"/>
  <c r="R533" i="10"/>
  <c r="R532" i="10"/>
  <c r="R531" i="10"/>
  <c r="R530" i="10"/>
  <c r="R529" i="10"/>
  <c r="R528" i="10"/>
  <c r="R527" i="10"/>
  <c r="R526" i="10"/>
  <c r="R525" i="10"/>
  <c r="R524" i="10"/>
  <c r="R523" i="10"/>
  <c r="R522" i="10"/>
  <c r="R521" i="10"/>
  <c r="R520" i="10"/>
  <c r="R519" i="10"/>
  <c r="R518" i="10"/>
  <c r="R517" i="10"/>
  <c r="R516" i="10"/>
  <c r="R515" i="10"/>
  <c r="R514" i="10"/>
  <c r="R513" i="10"/>
  <c r="R512" i="10"/>
  <c r="R511" i="10"/>
  <c r="R510" i="10"/>
  <c r="R509" i="10"/>
  <c r="R508" i="10"/>
  <c r="R507" i="10"/>
  <c r="R506" i="10"/>
  <c r="R505" i="10"/>
  <c r="R504" i="10"/>
  <c r="R503" i="10"/>
  <c r="R502" i="10"/>
  <c r="R501" i="10"/>
  <c r="R500" i="10"/>
  <c r="R499" i="10"/>
  <c r="R498" i="10"/>
  <c r="R497" i="10"/>
  <c r="R496" i="10"/>
  <c r="R495" i="10"/>
  <c r="R494" i="10"/>
  <c r="R493" i="10"/>
  <c r="R492" i="10"/>
  <c r="R491" i="10"/>
  <c r="R490" i="10"/>
  <c r="R489" i="10"/>
  <c r="R488" i="10"/>
  <c r="R487" i="10"/>
  <c r="R486" i="10"/>
  <c r="R485" i="10"/>
  <c r="R484" i="10"/>
  <c r="R483" i="10"/>
  <c r="R482" i="10"/>
  <c r="R481" i="10"/>
  <c r="R480" i="10"/>
  <c r="R479" i="10"/>
  <c r="R478" i="10"/>
  <c r="R477" i="10"/>
  <c r="R476" i="10"/>
  <c r="R475" i="10"/>
  <c r="R474" i="10"/>
  <c r="R473" i="10"/>
  <c r="R472" i="10"/>
  <c r="R471" i="10"/>
  <c r="R470" i="10"/>
  <c r="R469" i="10"/>
  <c r="R468" i="10"/>
  <c r="R467" i="10"/>
  <c r="R466" i="10"/>
  <c r="R465" i="10"/>
  <c r="R464" i="10"/>
  <c r="R463" i="10"/>
  <c r="R462" i="10"/>
  <c r="R461" i="10"/>
  <c r="R460" i="10"/>
  <c r="R459" i="10"/>
  <c r="R458" i="10"/>
  <c r="R457" i="10"/>
  <c r="R456" i="10"/>
  <c r="R455" i="10"/>
  <c r="R454" i="10"/>
  <c r="R453" i="10"/>
  <c r="R452" i="10"/>
  <c r="R451" i="10"/>
  <c r="R450" i="10"/>
  <c r="R449" i="10"/>
  <c r="R448" i="10"/>
  <c r="R447" i="10"/>
  <c r="R446" i="10"/>
  <c r="R445" i="10"/>
  <c r="R444" i="10"/>
  <c r="R443" i="10"/>
  <c r="R442" i="10"/>
  <c r="R441" i="10"/>
  <c r="R440" i="10"/>
  <c r="R439" i="10"/>
  <c r="R438" i="10"/>
  <c r="R437" i="10"/>
  <c r="R436" i="10"/>
  <c r="R435" i="10"/>
  <c r="R434" i="10"/>
  <c r="R433" i="10"/>
  <c r="R432" i="10"/>
  <c r="R431" i="10"/>
  <c r="R430" i="10"/>
  <c r="R429" i="10"/>
  <c r="R428" i="10"/>
  <c r="R427" i="10"/>
  <c r="R426" i="10"/>
  <c r="R425" i="10"/>
  <c r="R424" i="10"/>
  <c r="R423" i="10"/>
  <c r="R422" i="10"/>
  <c r="R421" i="10"/>
  <c r="R420" i="10"/>
  <c r="R419" i="10"/>
  <c r="R418" i="10"/>
  <c r="R417" i="10"/>
  <c r="R416" i="10"/>
  <c r="R415" i="10"/>
  <c r="R414" i="10"/>
  <c r="R413" i="10"/>
  <c r="R412" i="10"/>
  <c r="R411" i="10"/>
  <c r="R410" i="10"/>
  <c r="R409" i="10"/>
  <c r="R408" i="10"/>
  <c r="R407" i="10"/>
  <c r="R406" i="10"/>
  <c r="R405" i="10"/>
  <c r="R404" i="10"/>
  <c r="R403" i="10"/>
  <c r="R402" i="10"/>
  <c r="R401" i="10"/>
  <c r="R400" i="10"/>
  <c r="R399" i="10"/>
  <c r="R398" i="10"/>
  <c r="R397" i="10"/>
  <c r="R396" i="10"/>
  <c r="R395" i="10"/>
  <c r="R394" i="10"/>
  <c r="R393" i="10"/>
  <c r="R392" i="10"/>
  <c r="R391" i="10"/>
  <c r="R390" i="10"/>
  <c r="R389" i="10"/>
  <c r="R388" i="10"/>
  <c r="R387" i="10"/>
  <c r="R386" i="10"/>
  <c r="R385" i="10"/>
  <c r="R384" i="10"/>
  <c r="R383" i="10"/>
  <c r="R382" i="10"/>
  <c r="R381" i="10"/>
  <c r="R380" i="10"/>
  <c r="R379" i="10"/>
  <c r="R378" i="10"/>
  <c r="R377" i="10"/>
  <c r="R376" i="10"/>
  <c r="R375" i="10"/>
  <c r="R374" i="10"/>
  <c r="R373" i="10"/>
  <c r="R372" i="10"/>
  <c r="R371" i="10"/>
  <c r="R370" i="10"/>
  <c r="R369" i="10"/>
  <c r="R368" i="10"/>
  <c r="R367" i="10"/>
  <c r="R366" i="10"/>
  <c r="R365" i="10"/>
  <c r="R364" i="10"/>
  <c r="R363" i="10"/>
  <c r="R362" i="10"/>
  <c r="R361" i="10"/>
  <c r="R360" i="10"/>
  <c r="R359" i="10"/>
  <c r="R358" i="10"/>
  <c r="R357" i="10"/>
  <c r="R356" i="10"/>
  <c r="R355" i="10"/>
  <c r="R354" i="10"/>
  <c r="R353" i="10"/>
  <c r="R352" i="10"/>
  <c r="R351" i="10"/>
  <c r="R350" i="10"/>
  <c r="R349" i="10"/>
  <c r="R348" i="10"/>
  <c r="R347" i="10"/>
  <c r="R346" i="10"/>
  <c r="R345" i="10"/>
  <c r="R344" i="10"/>
  <c r="R343" i="10"/>
  <c r="R342" i="10"/>
  <c r="R341" i="10"/>
  <c r="R340" i="10"/>
  <c r="R339" i="10"/>
  <c r="R338" i="10"/>
  <c r="R337" i="10"/>
  <c r="R336" i="10"/>
  <c r="R335" i="10"/>
  <c r="R334" i="10"/>
  <c r="R333" i="10"/>
  <c r="R332" i="10"/>
  <c r="R331" i="10"/>
  <c r="R330" i="10"/>
  <c r="R329" i="10"/>
  <c r="R328" i="10"/>
  <c r="R327" i="10"/>
  <c r="R326" i="10"/>
  <c r="R325" i="10"/>
  <c r="R324" i="10"/>
  <c r="R323" i="10"/>
  <c r="R322" i="10"/>
  <c r="R321" i="10"/>
  <c r="R320" i="10"/>
  <c r="R319" i="10"/>
  <c r="R318" i="10"/>
  <c r="R317" i="10"/>
  <c r="R316" i="10"/>
  <c r="R315" i="10"/>
  <c r="R314" i="10"/>
  <c r="R313" i="10"/>
  <c r="R312" i="10"/>
  <c r="R311" i="10"/>
  <c r="R310" i="10"/>
  <c r="R309" i="10"/>
  <c r="R308" i="10"/>
  <c r="R307" i="10"/>
  <c r="R306" i="10"/>
  <c r="R305" i="10"/>
  <c r="R304" i="10"/>
  <c r="R303" i="10"/>
  <c r="R302" i="10"/>
  <c r="R301" i="10"/>
  <c r="R300" i="10"/>
  <c r="R299" i="10"/>
  <c r="R298" i="10"/>
  <c r="R297" i="10"/>
  <c r="R296" i="10"/>
  <c r="R295" i="10"/>
  <c r="R294" i="10"/>
  <c r="R293" i="10"/>
  <c r="R292" i="10"/>
  <c r="R291" i="10"/>
  <c r="R290" i="10"/>
  <c r="R289" i="10"/>
  <c r="R288" i="10"/>
  <c r="R287" i="10"/>
  <c r="R286" i="10"/>
  <c r="R285" i="10"/>
  <c r="R284" i="10"/>
  <c r="R283" i="10"/>
  <c r="R282" i="10"/>
  <c r="R281" i="10"/>
  <c r="R280" i="10"/>
  <c r="R279" i="10"/>
  <c r="R278" i="10"/>
  <c r="R277" i="10"/>
  <c r="R276" i="10"/>
  <c r="R275" i="10"/>
  <c r="R274" i="10"/>
  <c r="R273" i="10"/>
  <c r="R272" i="10"/>
  <c r="R271" i="10"/>
  <c r="R270" i="10"/>
  <c r="R269" i="10"/>
  <c r="R268" i="10"/>
  <c r="R267" i="10"/>
  <c r="R266" i="10"/>
  <c r="R265" i="10"/>
  <c r="R264" i="10"/>
  <c r="R263" i="10"/>
  <c r="R262" i="10"/>
  <c r="R261" i="10"/>
  <c r="R260" i="10"/>
  <c r="R259" i="10"/>
  <c r="R258" i="10"/>
  <c r="R257" i="10"/>
  <c r="R256" i="10"/>
  <c r="R255" i="10"/>
  <c r="R254" i="10"/>
  <c r="R253" i="10"/>
  <c r="R252" i="10"/>
  <c r="R251" i="10"/>
  <c r="R250" i="10"/>
  <c r="R249" i="10"/>
  <c r="R248" i="10"/>
  <c r="R247" i="10"/>
  <c r="R246" i="10"/>
  <c r="R245" i="10"/>
  <c r="R244" i="10"/>
  <c r="R243" i="10"/>
  <c r="R242" i="10"/>
  <c r="R241" i="10"/>
  <c r="R240" i="10"/>
  <c r="R239" i="10"/>
  <c r="R238" i="10"/>
  <c r="R237" i="10"/>
  <c r="R236" i="10"/>
  <c r="R235" i="10"/>
  <c r="R234" i="10"/>
  <c r="R233" i="10"/>
  <c r="R232" i="10"/>
  <c r="R231" i="10"/>
  <c r="R230" i="10"/>
  <c r="R229" i="10"/>
  <c r="R228" i="10"/>
  <c r="R227" i="10"/>
  <c r="R226" i="10"/>
  <c r="R225" i="10"/>
  <c r="R224" i="10"/>
  <c r="R223" i="10"/>
  <c r="R222" i="10"/>
  <c r="R221" i="10"/>
  <c r="R220" i="10"/>
  <c r="R219" i="10"/>
  <c r="R218" i="10"/>
  <c r="R217" i="10"/>
  <c r="R216" i="10"/>
  <c r="R215" i="10"/>
  <c r="R214" i="10"/>
  <c r="R213" i="10"/>
  <c r="R212" i="10"/>
  <c r="R211" i="10"/>
  <c r="R210" i="10"/>
  <c r="R209" i="10"/>
  <c r="R208" i="10"/>
  <c r="R207" i="10"/>
  <c r="R206" i="10"/>
  <c r="R205" i="10"/>
  <c r="R204" i="10"/>
  <c r="R203" i="10"/>
  <c r="R202" i="10"/>
  <c r="R201" i="10"/>
  <c r="R200" i="10"/>
  <c r="R199" i="10"/>
  <c r="R198" i="10"/>
  <c r="R197" i="10"/>
  <c r="R196" i="10"/>
  <c r="R195" i="10"/>
  <c r="R194" i="10"/>
  <c r="R193" i="10"/>
  <c r="R192" i="10"/>
  <c r="R191" i="10"/>
  <c r="R190" i="10"/>
  <c r="R189" i="10"/>
  <c r="R188" i="10"/>
  <c r="R187" i="10"/>
  <c r="R186" i="10"/>
  <c r="R185" i="10"/>
  <c r="R184" i="10"/>
  <c r="R183" i="10"/>
  <c r="R182" i="10"/>
  <c r="R181" i="10"/>
  <c r="R180" i="10"/>
  <c r="R179" i="10"/>
  <c r="R178" i="10"/>
  <c r="R177" i="10"/>
  <c r="R176" i="10"/>
  <c r="R175" i="10"/>
  <c r="R174" i="10"/>
  <c r="R173" i="10"/>
  <c r="R172" i="10"/>
  <c r="R171" i="10"/>
  <c r="R170" i="10"/>
  <c r="R169" i="10"/>
  <c r="R168" i="10"/>
  <c r="R167" i="10"/>
  <c r="R166" i="10"/>
  <c r="R165" i="10"/>
  <c r="R164" i="10"/>
  <c r="R163" i="10"/>
  <c r="R162" i="10"/>
  <c r="R161" i="10"/>
  <c r="R160" i="10"/>
  <c r="R159" i="10"/>
  <c r="R158" i="10"/>
  <c r="R157" i="10"/>
  <c r="R156" i="10"/>
  <c r="R155" i="10"/>
  <c r="R154" i="10"/>
  <c r="R153" i="10"/>
  <c r="R152" i="10"/>
  <c r="R151" i="10"/>
  <c r="R150" i="10"/>
  <c r="R149" i="10"/>
  <c r="R148" i="10"/>
  <c r="R147" i="10"/>
  <c r="R146" i="10"/>
  <c r="R145" i="10"/>
  <c r="R144" i="10"/>
  <c r="R143" i="10"/>
  <c r="R142" i="10"/>
  <c r="R141" i="10"/>
  <c r="R140" i="10"/>
  <c r="R139" i="10"/>
  <c r="R138" i="10"/>
  <c r="R137" i="10"/>
  <c r="R136" i="10"/>
  <c r="R135" i="10"/>
  <c r="R134" i="10"/>
  <c r="R133" i="10"/>
  <c r="R132" i="10"/>
  <c r="R131" i="10"/>
  <c r="R130" i="10"/>
  <c r="R129" i="10"/>
  <c r="R128" i="10"/>
  <c r="R127" i="10"/>
  <c r="R126" i="10"/>
  <c r="R125" i="10"/>
  <c r="R124" i="10"/>
  <c r="R123" i="10"/>
  <c r="R122" i="10"/>
  <c r="R121" i="10"/>
  <c r="R120" i="10"/>
  <c r="R119" i="10"/>
  <c r="R118" i="10"/>
  <c r="R117" i="10"/>
  <c r="R116" i="10"/>
  <c r="R115" i="10"/>
  <c r="R114" i="10"/>
  <c r="R113" i="10"/>
  <c r="R112" i="10"/>
  <c r="R111" i="10"/>
  <c r="R110" i="10"/>
  <c r="R109" i="10"/>
  <c r="R108" i="10"/>
  <c r="R107" i="10"/>
  <c r="R106" i="10"/>
  <c r="R105" i="10"/>
  <c r="R104" i="10"/>
  <c r="R103" i="10"/>
  <c r="R102" i="10"/>
  <c r="R101" i="10"/>
  <c r="R100" i="10"/>
  <c r="R99" i="10"/>
  <c r="R98" i="10"/>
  <c r="R97" i="10"/>
  <c r="R96" i="10"/>
  <c r="R95" i="10"/>
  <c r="R94" i="10"/>
  <c r="R93" i="10"/>
  <c r="R92" i="10"/>
  <c r="R91" i="10"/>
  <c r="R90" i="10"/>
  <c r="R89" i="10"/>
  <c r="R88" i="10"/>
  <c r="R87" i="10"/>
  <c r="R86" i="10"/>
  <c r="R85" i="10"/>
  <c r="R84" i="10"/>
  <c r="R83" i="10"/>
  <c r="R82" i="10"/>
  <c r="R81" i="10"/>
  <c r="R80" i="10"/>
  <c r="R79" i="10"/>
  <c r="R78" i="10"/>
  <c r="R77" i="10"/>
  <c r="R76" i="10"/>
  <c r="R75" i="10"/>
  <c r="R74" i="10"/>
  <c r="R73" i="10"/>
  <c r="R72" i="10"/>
  <c r="R71" i="10"/>
  <c r="R70" i="10"/>
  <c r="R69" i="10"/>
  <c r="R68" i="10"/>
  <c r="R67" i="10"/>
  <c r="R66" i="10"/>
  <c r="R65" i="10"/>
  <c r="R64" i="10"/>
  <c r="R63" i="10"/>
  <c r="R62" i="10"/>
  <c r="R61" i="10"/>
  <c r="R60" i="10"/>
  <c r="R59" i="10"/>
  <c r="R58" i="10"/>
  <c r="R57" i="10"/>
  <c r="R56" i="10"/>
  <c r="R55" i="10"/>
  <c r="R54" i="10"/>
  <c r="R53" i="10"/>
  <c r="R52" i="10"/>
  <c r="R51" i="10"/>
  <c r="R50" i="10"/>
  <c r="R49" i="10"/>
  <c r="R48" i="10"/>
  <c r="R47" i="10"/>
  <c r="R46" i="10"/>
  <c r="R45" i="10"/>
  <c r="R44" i="10"/>
  <c r="R43" i="10"/>
  <c r="R42" i="10"/>
  <c r="R41" i="10"/>
  <c r="R40" i="10"/>
  <c r="R39" i="10"/>
  <c r="R38" i="10"/>
  <c r="R37" i="10"/>
  <c r="R36" i="10"/>
  <c r="R35" i="10"/>
  <c r="R34" i="10"/>
  <c r="R33" i="10"/>
  <c r="R32" i="10"/>
  <c r="R31" i="10"/>
  <c r="R30" i="10"/>
  <c r="R29" i="10"/>
  <c r="R28" i="10"/>
  <c r="R27" i="10"/>
  <c r="R26" i="10"/>
  <c r="R25" i="10"/>
  <c r="R24" i="10"/>
  <c r="R23" i="10"/>
  <c r="R22" i="10"/>
  <c r="R21" i="10"/>
  <c r="R20" i="10"/>
  <c r="R19" i="10"/>
  <c r="R18" i="10"/>
  <c r="R17" i="10"/>
  <c r="R16" i="10"/>
  <c r="R15" i="10"/>
  <c r="R14" i="10"/>
  <c r="R13" i="10"/>
  <c r="R12" i="10"/>
  <c r="R11" i="10"/>
  <c r="R10" i="10"/>
  <c r="R9" i="10"/>
  <c r="R8" i="10"/>
  <c r="R7" i="10"/>
  <c r="R6" i="10"/>
  <c r="R5" i="10"/>
  <c r="R4" i="10"/>
  <c r="R3" i="10"/>
  <c r="R2" i="10"/>
  <c r="X1168" i="7" l="1"/>
  <c r="D1168" i="7"/>
  <c r="J1167" i="7"/>
  <c r="O1166" i="7"/>
  <c r="O1165" i="7"/>
  <c r="O1164" i="7"/>
  <c r="O1163" i="7"/>
  <c r="O1162" i="7"/>
  <c r="O1161" i="7"/>
  <c r="O1160" i="7"/>
  <c r="O1159" i="7"/>
  <c r="O1158" i="7"/>
  <c r="O1157" i="7"/>
  <c r="O1156" i="7"/>
  <c r="O1155" i="7"/>
  <c r="O1154" i="7"/>
  <c r="O1153" i="7"/>
  <c r="O1152" i="7"/>
  <c r="O1151" i="7"/>
  <c r="O1150" i="7"/>
  <c r="O1149" i="7"/>
  <c r="O1148" i="7"/>
  <c r="O1147" i="7"/>
  <c r="O1146" i="7"/>
  <c r="O1144" i="7"/>
  <c r="O1143" i="7"/>
  <c r="O1142" i="7"/>
  <c r="O1141" i="7"/>
  <c r="O1140" i="7"/>
  <c r="O1139" i="7"/>
  <c r="O1138" i="7"/>
  <c r="O1137" i="7"/>
  <c r="O1136" i="7"/>
  <c r="O1135" i="7"/>
  <c r="O1134" i="7"/>
  <c r="O1133" i="7"/>
  <c r="O1132" i="7"/>
  <c r="O1131" i="7"/>
  <c r="O1130" i="7"/>
  <c r="O1129" i="7"/>
  <c r="O1128" i="7"/>
  <c r="O1127" i="7"/>
  <c r="O1126" i="7"/>
  <c r="O1125" i="7"/>
  <c r="O1124" i="7"/>
  <c r="O1123" i="7"/>
  <c r="O1121" i="7"/>
  <c r="O1119" i="7"/>
  <c r="O1118" i="7"/>
  <c r="O1117" i="7"/>
  <c r="O1116" i="7"/>
  <c r="O1115" i="7"/>
  <c r="O1114" i="7"/>
  <c r="O1113" i="7"/>
  <c r="O1112" i="7"/>
  <c r="O1111" i="7"/>
  <c r="O1110" i="7"/>
  <c r="O1109" i="7"/>
  <c r="O1108" i="7"/>
  <c r="O1107" i="7"/>
  <c r="O1106" i="7"/>
  <c r="O1105" i="7"/>
  <c r="O1104" i="7"/>
  <c r="O1103" i="7"/>
  <c r="O1102" i="7"/>
  <c r="O1101" i="7"/>
  <c r="O1100" i="7"/>
  <c r="O1099" i="7"/>
  <c r="O1098" i="7"/>
  <c r="O1097" i="7"/>
  <c r="O1096" i="7"/>
  <c r="O1095" i="7"/>
  <c r="O1094" i="7"/>
  <c r="O1093" i="7"/>
  <c r="O1092" i="7"/>
  <c r="O1091" i="7"/>
  <c r="O1090" i="7"/>
  <c r="O1089" i="7"/>
  <c r="O1088" i="7"/>
  <c r="O1087" i="7"/>
  <c r="O1086" i="7"/>
  <c r="O1085" i="7"/>
  <c r="O1084" i="7"/>
  <c r="O1083" i="7"/>
  <c r="O1082" i="7"/>
  <c r="O1081" i="7"/>
  <c r="O1080" i="7"/>
  <c r="O1079" i="7"/>
  <c r="O1078" i="7"/>
  <c r="O1077" i="7"/>
  <c r="O1076" i="7"/>
  <c r="O1075" i="7"/>
  <c r="O1074" i="7"/>
  <c r="O1073" i="7"/>
  <c r="O1072" i="7"/>
  <c r="O1071" i="7"/>
  <c r="O1070" i="7"/>
  <c r="O1069" i="7"/>
  <c r="O1068" i="7"/>
  <c r="O1067" i="7"/>
  <c r="O1066" i="7"/>
  <c r="M1065" i="7"/>
  <c r="O1065" i="7" s="1"/>
  <c r="O1064" i="7"/>
  <c r="O1063" i="7"/>
  <c r="O1062" i="7"/>
  <c r="O1061" i="7"/>
  <c r="O1060" i="7"/>
  <c r="O1059" i="7"/>
  <c r="O1058" i="7"/>
  <c r="O1057" i="7"/>
  <c r="O1056" i="7"/>
  <c r="O1055" i="7"/>
  <c r="O1054" i="7"/>
  <c r="O1053" i="7"/>
  <c r="O1052" i="7"/>
  <c r="O1051" i="7"/>
  <c r="O1050" i="7"/>
  <c r="O1049" i="7"/>
  <c r="O1048" i="7"/>
  <c r="O1047" i="7"/>
  <c r="O1046" i="7"/>
  <c r="O1045" i="7"/>
  <c r="O1044" i="7"/>
  <c r="O1043" i="7"/>
  <c r="O1042" i="7"/>
  <c r="O1041" i="7"/>
  <c r="O1040" i="7"/>
  <c r="O1039" i="7"/>
  <c r="O1038" i="7"/>
  <c r="O1037" i="7"/>
  <c r="O1036" i="7"/>
  <c r="O1035" i="7"/>
  <c r="O1034" i="7"/>
  <c r="O1033" i="7"/>
  <c r="O1032" i="7"/>
  <c r="O1031" i="7"/>
  <c r="O1030" i="7"/>
  <c r="O1029" i="7"/>
  <c r="O1028" i="7"/>
  <c r="O1027" i="7"/>
  <c r="O1026" i="7"/>
  <c r="O1025" i="7"/>
  <c r="O1024" i="7"/>
  <c r="O1023" i="7"/>
  <c r="O1022" i="7"/>
  <c r="O1021" i="7"/>
  <c r="O1020" i="7"/>
  <c r="O1019" i="7"/>
  <c r="O1018" i="7"/>
  <c r="O1017" i="7"/>
  <c r="O1016" i="7"/>
  <c r="O1015" i="7"/>
  <c r="O1014" i="7"/>
  <c r="O1013" i="7"/>
  <c r="O1012" i="7"/>
  <c r="O1011" i="7"/>
  <c r="O1010" i="7"/>
  <c r="O1009" i="7"/>
  <c r="O1008" i="7"/>
  <c r="O1007" i="7"/>
  <c r="O1006" i="7"/>
  <c r="O1005" i="7"/>
  <c r="O1004" i="7"/>
  <c r="O1003" i="7"/>
  <c r="O1002" i="7"/>
  <c r="O1001" i="7"/>
  <c r="O1000" i="7"/>
  <c r="O999" i="7"/>
  <c r="O998" i="7"/>
  <c r="O997" i="7"/>
  <c r="O996" i="7"/>
  <c r="O995" i="7"/>
  <c r="O994" i="7"/>
  <c r="O993" i="7"/>
  <c r="O992" i="7"/>
  <c r="O991" i="7"/>
  <c r="O990" i="7"/>
  <c r="O989" i="7"/>
  <c r="O988" i="7"/>
  <c r="O987" i="7"/>
  <c r="O986" i="7"/>
  <c r="O985" i="7"/>
  <c r="O984" i="7"/>
  <c r="O983" i="7"/>
  <c r="O982" i="7"/>
  <c r="O981" i="7"/>
  <c r="O980" i="7"/>
  <c r="O979" i="7"/>
  <c r="O978" i="7"/>
  <c r="O977" i="7"/>
  <c r="O976" i="7"/>
  <c r="O975" i="7"/>
  <c r="O974" i="7"/>
  <c r="O973" i="7"/>
  <c r="O972" i="7"/>
  <c r="O971" i="7"/>
  <c r="O970" i="7"/>
  <c r="O969" i="7"/>
  <c r="O968" i="7"/>
  <c r="O967" i="7"/>
  <c r="O966" i="7"/>
  <c r="O965" i="7"/>
  <c r="O964" i="7"/>
  <c r="O963" i="7"/>
  <c r="O962" i="7"/>
  <c r="O961" i="7"/>
  <c r="O960" i="7"/>
  <c r="O959" i="7"/>
  <c r="O958" i="7"/>
  <c r="O957" i="7"/>
  <c r="O956" i="7"/>
  <c r="O955" i="7"/>
  <c r="O954" i="7"/>
  <c r="O953" i="7"/>
  <c r="O952" i="7"/>
  <c r="O951" i="7"/>
  <c r="O950" i="7"/>
  <c r="O949" i="7"/>
  <c r="O948" i="7"/>
  <c r="O947" i="7"/>
  <c r="O946" i="7"/>
  <c r="O945" i="7"/>
  <c r="O944" i="7"/>
  <c r="O943" i="7"/>
  <c r="O942" i="7"/>
  <c r="O941" i="7"/>
  <c r="O940" i="7"/>
  <c r="O939" i="7"/>
  <c r="O938" i="7"/>
  <c r="O937" i="7"/>
  <c r="O936" i="7"/>
  <c r="O935" i="7"/>
  <c r="O934" i="7"/>
  <c r="O933" i="7"/>
  <c r="O932" i="7"/>
  <c r="O931" i="7"/>
  <c r="O930" i="7"/>
  <c r="O929" i="7"/>
  <c r="O928" i="7"/>
  <c r="O927" i="7"/>
  <c r="O926" i="7"/>
  <c r="O925" i="7"/>
  <c r="O924" i="7"/>
  <c r="O923" i="7"/>
  <c r="O922" i="7"/>
  <c r="O921" i="7"/>
  <c r="O920" i="7"/>
  <c r="O919" i="7"/>
  <c r="O918" i="7"/>
  <c r="O917" i="7"/>
  <c r="O916" i="7"/>
  <c r="O915" i="7"/>
  <c r="O914" i="7"/>
  <c r="O913" i="7"/>
  <c r="O912" i="7"/>
  <c r="O911" i="7"/>
  <c r="O910" i="7"/>
  <c r="O909" i="7"/>
  <c r="O908" i="7"/>
  <c r="O907" i="7"/>
  <c r="O906" i="7"/>
  <c r="O905" i="7"/>
  <c r="O904" i="7"/>
  <c r="O903" i="7"/>
  <c r="O902" i="7"/>
  <c r="O901" i="7"/>
  <c r="O900" i="7"/>
  <c r="O899" i="7"/>
  <c r="O898" i="7"/>
  <c r="O897" i="7"/>
  <c r="O896" i="7"/>
  <c r="O895" i="7"/>
  <c r="O894" i="7"/>
  <c r="O893" i="7"/>
  <c r="O892" i="7"/>
  <c r="O891" i="7"/>
  <c r="O890" i="7"/>
  <c r="O889" i="7"/>
  <c r="O888" i="7"/>
  <c r="O887" i="7"/>
  <c r="O886" i="7"/>
  <c r="O885" i="7"/>
  <c r="O884" i="7"/>
  <c r="O883" i="7"/>
  <c r="O882" i="7"/>
  <c r="O881" i="7"/>
  <c r="O880" i="7"/>
  <c r="O879" i="7"/>
  <c r="O878" i="7"/>
  <c r="O877" i="7"/>
  <c r="O876" i="7"/>
  <c r="O875" i="7"/>
  <c r="O874" i="7"/>
  <c r="O873" i="7"/>
  <c r="O872" i="7"/>
  <c r="O871" i="7"/>
  <c r="O870" i="7"/>
  <c r="O869" i="7"/>
  <c r="O868" i="7"/>
  <c r="O867" i="7"/>
  <c r="O866" i="7"/>
  <c r="O865" i="7"/>
  <c r="O864" i="7"/>
  <c r="O863" i="7"/>
  <c r="O862" i="7"/>
  <c r="O861" i="7"/>
  <c r="O860" i="7"/>
  <c r="O859" i="7"/>
  <c r="O858" i="7"/>
  <c r="O857" i="7"/>
  <c r="O856" i="7"/>
  <c r="O855" i="7"/>
  <c r="O854" i="7"/>
  <c r="O853" i="7"/>
  <c r="O852" i="7"/>
  <c r="O851" i="7"/>
  <c r="O850" i="7"/>
  <c r="O849" i="7"/>
  <c r="O848" i="7"/>
  <c r="O847" i="7"/>
  <c r="O846" i="7"/>
  <c r="O845" i="7"/>
  <c r="O844" i="7"/>
  <c r="O843" i="7"/>
  <c r="O842" i="7"/>
  <c r="O841" i="7"/>
  <c r="O840" i="7"/>
  <c r="O839" i="7"/>
  <c r="O838" i="7"/>
  <c r="O837" i="7"/>
  <c r="O836" i="7"/>
  <c r="O835" i="7"/>
  <c r="O834" i="7"/>
  <c r="O833" i="7"/>
  <c r="O832" i="7"/>
  <c r="O831" i="7"/>
  <c r="O830" i="7"/>
  <c r="O829" i="7"/>
  <c r="O828" i="7"/>
  <c r="O827" i="7"/>
  <c r="O826" i="7"/>
  <c r="O825" i="7"/>
  <c r="O824" i="7"/>
  <c r="O823" i="7"/>
  <c r="O822" i="7"/>
  <c r="O821" i="7"/>
  <c r="O820" i="7"/>
  <c r="O819" i="7"/>
  <c r="O818" i="7"/>
  <c r="O817" i="7"/>
  <c r="O816" i="7"/>
  <c r="O815" i="7"/>
  <c r="O814" i="7"/>
  <c r="O813" i="7"/>
  <c r="O812" i="7"/>
  <c r="O811" i="7"/>
  <c r="O810" i="7"/>
  <c r="O809" i="7"/>
  <c r="O808" i="7"/>
  <c r="O807" i="7"/>
  <c r="O806" i="7"/>
  <c r="O805" i="7"/>
  <c r="O804" i="7"/>
  <c r="O803" i="7"/>
  <c r="O802" i="7"/>
  <c r="O801" i="7"/>
  <c r="O800" i="7"/>
  <c r="O799" i="7"/>
  <c r="O798" i="7"/>
  <c r="O797" i="7"/>
  <c r="O796" i="7"/>
  <c r="O795" i="7"/>
  <c r="O794" i="7"/>
  <c r="O793" i="7"/>
  <c r="O792" i="7"/>
  <c r="O791" i="7"/>
  <c r="O790" i="7"/>
  <c r="O789" i="7"/>
  <c r="O788" i="7"/>
  <c r="O787" i="7"/>
  <c r="O786" i="7"/>
  <c r="O785" i="7"/>
  <c r="O784" i="7"/>
  <c r="O783" i="7"/>
  <c r="O782" i="7"/>
  <c r="O781" i="7"/>
  <c r="O780" i="7"/>
  <c r="O779" i="7"/>
  <c r="O778" i="7"/>
  <c r="O777" i="7"/>
  <c r="O776" i="7"/>
  <c r="O775" i="7"/>
  <c r="O774" i="7"/>
  <c r="O773" i="7"/>
  <c r="O772" i="7"/>
  <c r="O771" i="7"/>
  <c r="O770" i="7"/>
  <c r="O769" i="7"/>
  <c r="O768" i="7"/>
  <c r="O767" i="7"/>
  <c r="O766" i="7"/>
  <c r="O765" i="7"/>
  <c r="O764" i="7"/>
  <c r="O763" i="7"/>
  <c r="O762" i="7"/>
  <c r="M762" i="7"/>
  <c r="O761" i="7"/>
  <c r="O760" i="7"/>
  <c r="O759" i="7"/>
  <c r="O758" i="7"/>
  <c r="O757" i="7"/>
  <c r="M756" i="7"/>
  <c r="O756" i="7" s="1"/>
  <c r="O755" i="7"/>
  <c r="O754" i="7"/>
  <c r="O753" i="7"/>
  <c r="O752" i="7"/>
  <c r="O751" i="7"/>
  <c r="O750" i="7"/>
  <c r="O749" i="7"/>
  <c r="O748" i="7"/>
  <c r="O747" i="7"/>
  <c r="O746" i="7"/>
  <c r="O745" i="7"/>
  <c r="O744" i="7"/>
  <c r="O743" i="7"/>
  <c r="O742" i="7"/>
  <c r="O741" i="7"/>
  <c r="O740" i="7"/>
  <c r="O739" i="7"/>
  <c r="O738" i="7"/>
  <c r="O737" i="7"/>
  <c r="O736" i="7"/>
  <c r="O735" i="7"/>
  <c r="O734" i="7"/>
  <c r="O733" i="7"/>
  <c r="O732" i="7"/>
  <c r="O731" i="7"/>
  <c r="O730" i="7"/>
  <c r="O729" i="7"/>
  <c r="O728" i="7"/>
  <c r="O727" i="7"/>
  <c r="O726" i="7"/>
  <c r="O725" i="7"/>
  <c r="O724" i="7"/>
  <c r="O723" i="7"/>
  <c r="O722" i="7"/>
  <c r="O721" i="7"/>
  <c r="O720" i="7"/>
  <c r="O719" i="7"/>
  <c r="O718" i="7"/>
  <c r="O717" i="7"/>
  <c r="O716" i="7"/>
  <c r="M715" i="7"/>
  <c r="O715" i="7" s="1"/>
  <c r="O714" i="7"/>
  <c r="O713" i="7"/>
  <c r="O712" i="7"/>
  <c r="O711" i="7"/>
  <c r="O710" i="7"/>
  <c r="O709" i="7"/>
  <c r="O708" i="7"/>
  <c r="O707" i="7"/>
  <c r="O706" i="7"/>
  <c r="O705" i="7"/>
  <c r="O704" i="7"/>
  <c r="O703" i="7"/>
  <c r="O702" i="7"/>
  <c r="O701" i="7"/>
  <c r="O700" i="7"/>
  <c r="O699" i="7"/>
  <c r="O698" i="7"/>
  <c r="O697" i="7"/>
  <c r="O696" i="7"/>
  <c r="O695" i="7"/>
  <c r="O694" i="7"/>
  <c r="O693" i="7"/>
  <c r="O692" i="7"/>
  <c r="O691" i="7"/>
  <c r="O690" i="7"/>
  <c r="O689" i="7"/>
  <c r="O688" i="7"/>
  <c r="M687" i="7"/>
  <c r="O687" i="7" s="1"/>
  <c r="L687" i="7"/>
  <c r="O686" i="7"/>
  <c r="O685" i="7"/>
  <c r="O684" i="7"/>
  <c r="O683" i="7"/>
  <c r="O682" i="7"/>
  <c r="O681" i="7"/>
  <c r="O680" i="7"/>
  <c r="O679" i="7"/>
  <c r="O678" i="7"/>
  <c r="O677" i="7"/>
  <c r="O676" i="7"/>
  <c r="O675" i="7"/>
  <c r="O674" i="7"/>
  <c r="O673" i="7"/>
  <c r="O672" i="7"/>
  <c r="O670" i="7"/>
  <c r="O669" i="7"/>
  <c r="O668" i="7"/>
  <c r="O667" i="7"/>
  <c r="O666" i="7"/>
  <c r="O665" i="7"/>
  <c r="O664" i="7"/>
  <c r="O663" i="7"/>
  <c r="O662" i="7"/>
  <c r="O661" i="7"/>
  <c r="O660" i="7"/>
  <c r="O659" i="7"/>
  <c r="M658" i="7"/>
  <c r="O658" i="7" s="1"/>
  <c r="L658" i="7"/>
  <c r="O657" i="7"/>
  <c r="O656" i="7"/>
  <c r="O655" i="7"/>
  <c r="O654" i="7"/>
  <c r="O653" i="7"/>
  <c r="O652" i="7"/>
  <c r="O651" i="7"/>
  <c r="O650" i="7"/>
  <c r="O649" i="7"/>
  <c r="O648" i="7"/>
  <c r="O647" i="7"/>
  <c r="O646" i="7"/>
  <c r="O645" i="7"/>
  <c r="O644" i="7"/>
  <c r="O643" i="7"/>
  <c r="O642" i="7"/>
  <c r="O641" i="7"/>
  <c r="O640" i="7"/>
  <c r="O639" i="7"/>
  <c r="O638" i="7"/>
  <c r="O637" i="7"/>
  <c r="O636" i="7"/>
  <c r="O635" i="7"/>
  <c r="O634" i="7"/>
  <c r="O633" i="7"/>
  <c r="O632" i="7"/>
  <c r="O631" i="7"/>
  <c r="O630" i="7"/>
  <c r="O629" i="7"/>
  <c r="O628" i="7"/>
  <c r="O627" i="7"/>
  <c r="O626" i="7"/>
  <c r="O625" i="7"/>
  <c r="O624" i="7"/>
  <c r="O623" i="7"/>
  <c r="O622" i="7"/>
  <c r="O621" i="7"/>
  <c r="O620" i="7"/>
  <c r="O619" i="7"/>
  <c r="O618" i="7"/>
  <c r="O617" i="7"/>
  <c r="O616" i="7"/>
  <c r="O615" i="7"/>
  <c r="O614" i="7"/>
  <c r="O613" i="7"/>
  <c r="O612" i="7"/>
  <c r="O611" i="7"/>
  <c r="O610" i="7"/>
  <c r="O609" i="7"/>
  <c r="O608" i="7"/>
  <c r="O607" i="7"/>
  <c r="O606" i="7"/>
  <c r="O605" i="7"/>
  <c r="O604" i="7"/>
  <c r="O603" i="7"/>
  <c r="O602" i="7"/>
  <c r="O601" i="7"/>
  <c r="O600" i="7"/>
  <c r="O599" i="7"/>
  <c r="O598" i="7"/>
  <c r="O597" i="7"/>
  <c r="O596" i="7"/>
  <c r="O595" i="7"/>
  <c r="O594" i="7"/>
  <c r="O593" i="7"/>
  <c r="O592" i="7"/>
  <c r="O591" i="7"/>
  <c r="O590" i="7"/>
  <c r="O589" i="7"/>
  <c r="O588" i="7"/>
  <c r="O587" i="7"/>
  <c r="O586" i="7"/>
  <c r="O585" i="7"/>
  <c r="O584" i="7"/>
  <c r="O583" i="7"/>
  <c r="O582" i="7"/>
  <c r="O581" i="7"/>
  <c r="O580" i="7"/>
  <c r="O579" i="7"/>
  <c r="O578" i="7"/>
  <c r="O577" i="7"/>
  <c r="O576" i="7"/>
  <c r="O575" i="7"/>
  <c r="O574" i="7"/>
  <c r="O573" i="7"/>
  <c r="O572" i="7"/>
  <c r="O571" i="7"/>
  <c r="O570" i="7"/>
  <c r="O569" i="7"/>
  <c r="O568" i="7"/>
  <c r="O567" i="7"/>
  <c r="O566" i="7"/>
  <c r="O565" i="7"/>
  <c r="O564" i="7"/>
  <c r="O563" i="7"/>
  <c r="O562" i="7"/>
  <c r="O561" i="7"/>
  <c r="O560" i="7"/>
  <c r="O559" i="7"/>
  <c r="O558" i="7"/>
  <c r="O557" i="7"/>
  <c r="O556" i="7"/>
  <c r="O555" i="7"/>
  <c r="O554" i="7"/>
  <c r="O553" i="7"/>
  <c r="O552" i="7"/>
  <c r="O551" i="7"/>
  <c r="O550" i="7"/>
  <c r="O549" i="7"/>
  <c r="O548" i="7"/>
  <c r="O547" i="7"/>
  <c r="O546" i="7"/>
  <c r="O545" i="7"/>
  <c r="O544" i="7"/>
  <c r="O543" i="7"/>
  <c r="O542" i="7"/>
  <c r="O541" i="7"/>
  <c r="O540" i="7"/>
  <c r="O539" i="7"/>
  <c r="O538" i="7"/>
  <c r="O537" i="7"/>
  <c r="O536" i="7"/>
  <c r="O535" i="7"/>
  <c r="O534" i="7"/>
  <c r="O533" i="7"/>
  <c r="O532" i="7"/>
  <c r="O531" i="7"/>
  <c r="O530" i="7"/>
  <c r="O529" i="7"/>
  <c r="O528" i="7"/>
  <c r="M527" i="7"/>
  <c r="O527" i="7" s="1"/>
  <c r="O526" i="7"/>
  <c r="O525" i="7"/>
  <c r="O524" i="7"/>
  <c r="O523" i="7"/>
  <c r="O522" i="7"/>
  <c r="O521" i="7"/>
  <c r="O520" i="7"/>
  <c r="O519" i="7"/>
  <c r="O518" i="7"/>
  <c r="O517" i="7"/>
  <c r="O516" i="7"/>
  <c r="O515" i="7"/>
  <c r="O514" i="7"/>
  <c r="O513" i="7"/>
  <c r="O512" i="7"/>
  <c r="O511" i="7"/>
  <c r="O510" i="7"/>
  <c r="O509" i="7"/>
  <c r="O508" i="7"/>
  <c r="O507" i="7"/>
  <c r="O506" i="7"/>
  <c r="O505" i="7"/>
  <c r="O504" i="7"/>
  <c r="O503" i="7"/>
  <c r="O502" i="7"/>
  <c r="O501" i="7"/>
  <c r="O500" i="7"/>
  <c r="O499" i="7"/>
  <c r="O498" i="7"/>
  <c r="O497" i="7"/>
  <c r="O496" i="7"/>
  <c r="O495" i="7"/>
  <c r="O494" i="7"/>
  <c r="O493" i="7"/>
  <c r="O492" i="7"/>
  <c r="O491" i="7"/>
  <c r="O490" i="7"/>
  <c r="O489" i="7"/>
  <c r="O488" i="7"/>
  <c r="O487" i="7"/>
  <c r="O486" i="7"/>
  <c r="O485" i="7"/>
  <c r="O484" i="7"/>
  <c r="M483" i="7"/>
  <c r="O483" i="7" s="1"/>
  <c r="L483" i="7"/>
  <c r="O482" i="7"/>
  <c r="O481" i="7"/>
  <c r="O480" i="7"/>
  <c r="O479" i="7"/>
  <c r="O478" i="7"/>
  <c r="O477" i="7"/>
  <c r="O476" i="7"/>
  <c r="O475" i="7"/>
  <c r="O474" i="7"/>
  <c r="O473" i="7"/>
  <c r="O472" i="7"/>
  <c r="O471" i="7"/>
  <c r="O470" i="7"/>
  <c r="O469" i="7"/>
  <c r="O468" i="7"/>
  <c r="O467" i="7"/>
  <c r="O466" i="7"/>
  <c r="O465" i="7"/>
  <c r="O464" i="7"/>
  <c r="O463" i="7"/>
  <c r="M462" i="7"/>
  <c r="O462" i="7" s="1"/>
  <c r="L462" i="7"/>
  <c r="O461" i="7"/>
  <c r="O460" i="7"/>
  <c r="O459" i="7"/>
  <c r="O458" i="7"/>
  <c r="O457" i="7"/>
  <c r="O456" i="7"/>
  <c r="O455" i="7"/>
  <c r="O454" i="7"/>
  <c r="O453" i="7"/>
  <c r="O452" i="7"/>
  <c r="O451" i="7"/>
  <c r="O450" i="7"/>
  <c r="O449" i="7"/>
  <c r="O448" i="7"/>
  <c r="O447" i="7"/>
  <c r="O446" i="7"/>
  <c r="O445" i="7"/>
  <c r="O444" i="7"/>
  <c r="O443" i="7"/>
  <c r="O442" i="7"/>
  <c r="O441" i="7"/>
  <c r="O440" i="7"/>
  <c r="M439" i="7"/>
  <c r="O439" i="7" s="1"/>
  <c r="O438" i="7"/>
  <c r="O437" i="7"/>
  <c r="O436" i="7"/>
  <c r="O435" i="7"/>
  <c r="O434" i="7"/>
  <c r="O433" i="7"/>
  <c r="O432" i="7"/>
  <c r="O431" i="7"/>
  <c r="M430" i="7"/>
  <c r="O430" i="7" s="1"/>
  <c r="L430" i="7"/>
  <c r="O429" i="7"/>
  <c r="O428" i="7"/>
  <c r="O427" i="7"/>
  <c r="O426" i="7"/>
  <c r="O425" i="7"/>
  <c r="O424" i="7"/>
  <c r="O423" i="7"/>
  <c r="O422" i="7"/>
  <c r="O421" i="7"/>
  <c r="O420" i="7"/>
  <c r="O419" i="7"/>
  <c r="O418" i="7"/>
  <c r="O417" i="7"/>
  <c r="O416" i="7"/>
  <c r="O415" i="7"/>
  <c r="O414" i="7"/>
  <c r="O413" i="7"/>
  <c r="O412" i="7"/>
  <c r="O411" i="7"/>
  <c r="O410" i="7"/>
  <c r="O409" i="7"/>
  <c r="O408" i="7"/>
  <c r="O407" i="7"/>
  <c r="O406" i="7"/>
  <c r="O405" i="7"/>
  <c r="O404" i="7"/>
  <c r="O403" i="7"/>
  <c r="O402" i="7"/>
  <c r="O401" i="7"/>
  <c r="O400" i="7"/>
  <c r="M399" i="7"/>
  <c r="O399" i="7" s="1"/>
  <c r="L399" i="7"/>
  <c r="O398" i="7"/>
  <c r="O397" i="7"/>
  <c r="O396" i="7"/>
  <c r="O395" i="7"/>
  <c r="O394" i="7"/>
  <c r="O393" i="7"/>
  <c r="O392" i="7"/>
  <c r="O391" i="7"/>
  <c r="O390" i="7"/>
  <c r="O389" i="7"/>
  <c r="O388" i="7"/>
  <c r="O387" i="7"/>
  <c r="O386" i="7"/>
  <c r="O385" i="7"/>
  <c r="O384" i="7"/>
  <c r="O383" i="7"/>
  <c r="O382" i="7"/>
  <c r="O381" i="7"/>
  <c r="O380" i="7"/>
  <c r="O379" i="7"/>
  <c r="O378" i="7"/>
  <c r="O377" i="7"/>
  <c r="O376" i="7"/>
  <c r="O375" i="7"/>
  <c r="O374" i="7"/>
  <c r="O373" i="7"/>
  <c r="O372" i="7"/>
  <c r="O371" i="7"/>
  <c r="O370" i="7"/>
  <c r="O369" i="7"/>
  <c r="O368" i="7"/>
  <c r="O367" i="7"/>
  <c r="O366" i="7"/>
  <c r="O365" i="7"/>
  <c r="O364" i="7"/>
  <c r="O363" i="7"/>
  <c r="O362" i="7"/>
  <c r="O361" i="7"/>
  <c r="O360" i="7"/>
  <c r="O359" i="7"/>
  <c r="O358" i="7"/>
  <c r="O357" i="7"/>
  <c r="O356" i="7"/>
  <c r="O355" i="7"/>
  <c r="O354" i="7"/>
  <c r="O353" i="7"/>
  <c r="O352" i="7"/>
  <c r="O351" i="7"/>
  <c r="O350" i="7"/>
  <c r="O349" i="7"/>
  <c r="O348" i="7"/>
  <c r="O347" i="7"/>
  <c r="O346" i="7"/>
  <c r="O345" i="7"/>
  <c r="O344" i="7"/>
  <c r="O343" i="7"/>
  <c r="O342" i="7"/>
  <c r="O341" i="7"/>
  <c r="O340" i="7"/>
  <c r="O339" i="7"/>
  <c r="O338" i="7"/>
  <c r="O337" i="7"/>
  <c r="O336" i="7"/>
  <c r="O335" i="7"/>
  <c r="O334" i="7"/>
  <c r="O333" i="7"/>
  <c r="O332" i="7"/>
  <c r="O331" i="7"/>
  <c r="O330" i="7"/>
  <c r="O329" i="7"/>
  <c r="O328" i="7"/>
  <c r="O327" i="7"/>
  <c r="O326" i="7"/>
  <c r="O325" i="7"/>
  <c r="O324" i="7"/>
  <c r="O323" i="7"/>
  <c r="O322" i="7"/>
  <c r="O321" i="7"/>
  <c r="O320" i="7"/>
  <c r="O319" i="7"/>
  <c r="O318" i="7"/>
  <c r="O317" i="7"/>
  <c r="O316" i="7"/>
  <c r="O315" i="7"/>
  <c r="O314" i="7"/>
  <c r="O313" i="7"/>
  <c r="O312" i="7"/>
  <c r="O311" i="7"/>
  <c r="O310" i="7"/>
  <c r="O309" i="7"/>
  <c r="O308" i="7"/>
  <c r="O307" i="7"/>
  <c r="O306" i="7"/>
  <c r="O305" i="7"/>
  <c r="O304" i="7"/>
  <c r="O303" i="7"/>
  <c r="O302" i="7"/>
  <c r="O301" i="7"/>
  <c r="O300" i="7"/>
  <c r="O299" i="7"/>
  <c r="O298" i="7"/>
  <c r="O297" i="7"/>
  <c r="O296" i="7"/>
  <c r="O295" i="7"/>
  <c r="O294" i="7"/>
  <c r="O293" i="7"/>
  <c r="O292" i="7"/>
  <c r="O291" i="7"/>
  <c r="O290" i="7"/>
  <c r="O289" i="7"/>
  <c r="O288" i="7"/>
  <c r="O287" i="7"/>
  <c r="O286" i="7"/>
  <c r="O285" i="7"/>
  <c r="O284" i="7"/>
  <c r="O283" i="7"/>
  <c r="O282" i="7"/>
  <c r="O281" i="7"/>
  <c r="O280" i="7"/>
  <c r="O279" i="7"/>
  <c r="O278" i="7"/>
  <c r="O277" i="7"/>
  <c r="O276" i="7"/>
  <c r="O275" i="7"/>
  <c r="O274" i="7"/>
  <c r="O273" i="7"/>
  <c r="O272" i="7"/>
  <c r="O271" i="7"/>
  <c r="O270" i="7"/>
  <c r="O269" i="7"/>
  <c r="O268" i="7"/>
  <c r="O267" i="7"/>
  <c r="O266" i="7"/>
  <c r="O265" i="7"/>
  <c r="O264" i="7"/>
  <c r="O263" i="7"/>
  <c r="O262" i="7"/>
  <c r="O261" i="7"/>
  <c r="O260" i="7"/>
  <c r="O259" i="7"/>
  <c r="O258" i="7"/>
  <c r="O257" i="7"/>
  <c r="O256" i="7"/>
  <c r="O255" i="7"/>
  <c r="O254" i="7"/>
  <c r="O253" i="7"/>
  <c r="O252" i="7"/>
  <c r="O251" i="7"/>
  <c r="O250" i="7"/>
  <c r="O249" i="7"/>
  <c r="O248" i="7"/>
  <c r="O247" i="7"/>
  <c r="O246" i="7"/>
  <c r="O245" i="7"/>
  <c r="O244" i="7"/>
  <c r="O243" i="7"/>
  <c r="O242" i="7"/>
  <c r="O241" i="7"/>
  <c r="O240" i="7"/>
  <c r="O239" i="7"/>
  <c r="O238" i="7"/>
  <c r="O237" i="7"/>
  <c r="O235" i="7"/>
  <c r="O234" i="7"/>
  <c r="O233" i="7"/>
  <c r="M232" i="7"/>
  <c r="O232" i="7" s="1"/>
  <c r="O231" i="7"/>
  <c r="M230" i="7"/>
  <c r="O230" i="7" s="1"/>
  <c r="O229" i="7"/>
  <c r="O228" i="7"/>
  <c r="O227" i="7"/>
  <c r="O226" i="7"/>
  <c r="O225" i="7"/>
  <c r="O224" i="7"/>
  <c r="O223" i="7"/>
  <c r="O222" i="7"/>
  <c r="O221" i="7"/>
  <c r="O220" i="7"/>
  <c r="O219" i="7"/>
  <c r="O218" i="7"/>
  <c r="O217" i="7"/>
  <c r="O216" i="7"/>
  <c r="O215" i="7"/>
  <c r="O214" i="7"/>
  <c r="O213" i="7"/>
  <c r="O212" i="7"/>
  <c r="O211" i="7"/>
  <c r="O210" i="7"/>
  <c r="O209" i="7"/>
  <c r="O208" i="7"/>
  <c r="O207" i="7"/>
  <c r="O206" i="7"/>
  <c r="O205" i="7"/>
  <c r="O204" i="7"/>
  <c r="O203" i="7"/>
  <c r="O202" i="7"/>
  <c r="O201" i="7"/>
  <c r="O200" i="7"/>
  <c r="O199" i="7"/>
  <c r="O198" i="7"/>
  <c r="O197" i="7"/>
  <c r="O196" i="7"/>
  <c r="O195" i="7"/>
  <c r="O194" i="7"/>
  <c r="O193" i="7"/>
  <c r="O192" i="7"/>
  <c r="O191" i="7"/>
  <c r="O190" i="7"/>
  <c r="O189" i="7"/>
  <c r="O188" i="7"/>
  <c r="O187" i="7"/>
  <c r="O186" i="7"/>
  <c r="O185" i="7"/>
  <c r="O184" i="7"/>
  <c r="O183" i="7"/>
  <c r="O182" i="7"/>
  <c r="O181" i="7"/>
  <c r="O180" i="7"/>
  <c r="O179" i="7"/>
  <c r="O178" i="7"/>
  <c r="O177" i="7"/>
  <c r="O176" i="7"/>
  <c r="O175" i="7"/>
  <c r="O174" i="7"/>
  <c r="O173" i="7"/>
  <c r="O172" i="7"/>
  <c r="O171" i="7"/>
  <c r="O170" i="7"/>
  <c r="O169" i="7"/>
  <c r="O168" i="7"/>
  <c r="O167" i="7"/>
  <c r="O166" i="7"/>
  <c r="O165" i="7"/>
  <c r="O164" i="7"/>
  <c r="O163" i="7"/>
  <c r="O162" i="7"/>
  <c r="O161" i="7"/>
  <c r="O160" i="7"/>
  <c r="O159" i="7"/>
  <c r="O158" i="7"/>
  <c r="O157" i="7"/>
  <c r="O156" i="7"/>
  <c r="O155" i="7"/>
  <c r="O154" i="7"/>
  <c r="O153" i="7"/>
  <c r="O152" i="7"/>
  <c r="O151" i="7"/>
  <c r="O150" i="7"/>
  <c r="O149" i="7"/>
  <c r="O148" i="7"/>
  <c r="O147" i="7"/>
  <c r="O146" i="7"/>
  <c r="O145" i="7"/>
  <c r="O144" i="7"/>
  <c r="O143" i="7"/>
  <c r="O142" i="7"/>
  <c r="O141" i="7"/>
  <c r="O140" i="7"/>
  <c r="O139" i="7"/>
  <c r="O138" i="7"/>
  <c r="O137" i="7"/>
  <c r="O136" i="7"/>
  <c r="O135" i="7"/>
  <c r="O134" i="7"/>
  <c r="O133" i="7"/>
  <c r="O132" i="7"/>
  <c r="O131" i="7"/>
  <c r="O130" i="7"/>
  <c r="O129" i="7"/>
  <c r="O128" i="7"/>
  <c r="O127" i="7"/>
  <c r="O126" i="7"/>
  <c r="O125" i="7"/>
  <c r="M124" i="7"/>
  <c r="O124" i="7" s="1"/>
  <c r="O123" i="7"/>
  <c r="O122" i="7"/>
  <c r="O121" i="7"/>
  <c r="O120" i="7"/>
  <c r="O119" i="7"/>
  <c r="O118" i="7"/>
  <c r="O117" i="7"/>
  <c r="O116" i="7"/>
  <c r="O115" i="7"/>
  <c r="O114" i="7"/>
  <c r="O113" i="7"/>
  <c r="O112" i="7"/>
  <c r="O111" i="7"/>
  <c r="O110" i="7"/>
  <c r="O109" i="7"/>
  <c r="O108" i="7"/>
  <c r="O107" i="7"/>
  <c r="O106" i="7"/>
  <c r="O105" i="7"/>
  <c r="O104" i="7"/>
  <c r="O103" i="7"/>
  <c r="O102" i="7"/>
  <c r="O101" i="7"/>
  <c r="O100" i="7"/>
  <c r="O99" i="7"/>
  <c r="O98" i="7"/>
  <c r="O97" i="7"/>
  <c r="O96" i="7"/>
  <c r="O95" i="7"/>
  <c r="O94" i="7"/>
  <c r="O93" i="7"/>
  <c r="O92" i="7"/>
  <c r="O91" i="7"/>
  <c r="O90" i="7"/>
  <c r="O89" i="7"/>
  <c r="O88" i="7"/>
  <c r="O87" i="7"/>
  <c r="O86" i="7"/>
  <c r="O85" i="7"/>
  <c r="O84" i="7"/>
  <c r="O83" i="7"/>
  <c r="O82" i="7"/>
  <c r="O81" i="7"/>
  <c r="O80" i="7"/>
  <c r="O79" i="7"/>
  <c r="O78" i="7"/>
  <c r="M77" i="7"/>
  <c r="O77" i="7" s="1"/>
  <c r="L77" i="7"/>
  <c r="O76" i="7"/>
  <c r="O75" i="7"/>
  <c r="O74" i="7"/>
  <c r="O73" i="7"/>
  <c r="O72" i="7"/>
  <c r="O71" i="7"/>
  <c r="O70" i="7"/>
  <c r="O69" i="7"/>
  <c r="O68" i="7"/>
  <c r="O67" i="7"/>
  <c r="O66" i="7"/>
  <c r="O65" i="7"/>
  <c r="O64" i="7"/>
  <c r="O63" i="7"/>
  <c r="O62" i="7"/>
  <c r="O61" i="7"/>
  <c r="O60" i="7"/>
  <c r="O59" i="7"/>
  <c r="O58" i="7"/>
  <c r="O57" i="7"/>
  <c r="O56" i="7"/>
  <c r="O55" i="7"/>
  <c r="O54" i="7"/>
  <c r="O53" i="7"/>
  <c r="O52" i="7"/>
  <c r="O51" i="7"/>
  <c r="O50" i="7"/>
  <c r="O49" i="7"/>
  <c r="O48" i="7"/>
  <c r="O47" i="7"/>
  <c r="O46" i="7"/>
  <c r="M45" i="7"/>
  <c r="O45" i="7" s="1"/>
  <c r="L45" i="7"/>
  <c r="O44" i="7"/>
  <c r="O43" i="7"/>
  <c r="O42" i="7"/>
  <c r="O41" i="7"/>
  <c r="O40" i="7"/>
  <c r="O39" i="7"/>
  <c r="O38" i="7"/>
  <c r="O37" i="7"/>
  <c r="O36" i="7"/>
  <c r="O35" i="7"/>
  <c r="O34" i="7"/>
  <c r="O33" i="7"/>
  <c r="O32" i="7"/>
  <c r="O31" i="7"/>
  <c r="O30" i="7"/>
  <c r="O29" i="7"/>
  <c r="O28" i="7"/>
  <c r="O27" i="7"/>
  <c r="O26" i="7"/>
  <c r="O24" i="7"/>
  <c r="O23" i="7"/>
  <c r="O21" i="7"/>
  <c r="O20" i="7"/>
  <c r="O19" i="7"/>
  <c r="O18" i="7"/>
  <c r="O17" i="7"/>
  <c r="O16" i="7"/>
  <c r="O15" i="7"/>
  <c r="O14" i="7"/>
  <c r="O13" i="7"/>
  <c r="O12" i="7"/>
  <c r="O11" i="7"/>
  <c r="O10" i="7"/>
  <c r="O9" i="7"/>
  <c r="O8" i="7"/>
  <c r="O7" i="7"/>
  <c r="O6" i="7"/>
  <c r="O5" i="7"/>
  <c r="O4" i="7"/>
  <c r="O3" i="7"/>
  <c r="O2" i="7"/>
  <c r="K1290" i="6"/>
  <c r="D1290" i="6"/>
  <c r="G1289" i="6"/>
  <c r="G1288" i="6"/>
  <c r="G1287" i="6"/>
  <c r="G1286" i="6"/>
  <c r="G1285" i="6"/>
  <c r="G1284" i="6"/>
  <c r="G1283" i="6"/>
  <c r="G1282" i="6"/>
  <c r="G1281" i="6"/>
  <c r="G1280" i="6"/>
  <c r="G1279" i="6"/>
  <c r="G1278" i="6"/>
  <c r="G1277" i="6"/>
  <c r="G1276" i="6"/>
  <c r="G1275" i="6"/>
  <c r="G1274" i="6"/>
  <c r="G1273" i="6"/>
  <c r="G1272" i="6"/>
  <c r="G1271" i="6"/>
  <c r="G1270" i="6"/>
  <c r="G1269" i="6"/>
  <c r="G1268" i="6"/>
  <c r="G1267" i="6"/>
  <c r="G1266" i="6"/>
  <c r="G1265" i="6"/>
  <c r="G1264" i="6"/>
  <c r="G1263" i="6"/>
  <c r="G1262" i="6"/>
  <c r="G1261" i="6"/>
  <c r="G1260" i="6"/>
  <c r="G1259" i="6"/>
  <c r="G1258" i="6"/>
  <c r="G1257" i="6"/>
  <c r="G1256" i="6"/>
  <c r="G1255" i="6"/>
  <c r="G1254" i="6"/>
  <c r="G1253" i="6"/>
  <c r="G1252" i="6"/>
  <c r="G1251" i="6"/>
  <c r="G1250" i="6"/>
  <c r="G1249" i="6"/>
  <c r="G1248" i="6"/>
  <c r="G1247" i="6"/>
  <c r="G1246" i="6"/>
  <c r="G1245" i="6"/>
  <c r="G1244" i="6"/>
  <c r="G1243" i="6"/>
  <c r="G1242" i="6"/>
  <c r="G1241" i="6"/>
  <c r="G1240" i="6"/>
  <c r="G1239" i="6"/>
  <c r="G1238" i="6"/>
  <c r="G1237" i="6"/>
  <c r="G1236" i="6"/>
  <c r="G1235" i="6"/>
  <c r="G1234" i="6"/>
  <c r="G1233" i="6"/>
  <c r="G1232" i="6"/>
  <c r="G1231" i="6"/>
  <c r="G1230" i="6"/>
  <c r="G1229" i="6"/>
  <c r="G1228" i="6"/>
  <c r="G1227" i="6"/>
  <c r="G1226" i="6"/>
  <c r="G1225" i="6"/>
  <c r="G1224" i="6"/>
  <c r="G1223" i="6"/>
  <c r="G1222" i="6"/>
  <c r="G1221" i="6"/>
  <c r="G1220" i="6"/>
  <c r="G1219" i="6"/>
  <c r="G1218" i="6"/>
  <c r="G1217" i="6"/>
  <c r="G1216" i="6"/>
  <c r="G1215" i="6"/>
  <c r="G1214" i="6"/>
  <c r="G1213" i="6"/>
  <c r="G1212" i="6"/>
  <c r="G1211" i="6"/>
  <c r="G1210" i="6"/>
  <c r="G1209" i="6"/>
  <c r="G1208" i="6"/>
  <c r="G1207" i="6"/>
  <c r="G1206" i="6"/>
  <c r="G1205" i="6"/>
  <c r="G1204" i="6"/>
  <c r="G1203" i="6"/>
  <c r="G1202" i="6"/>
  <c r="G1201" i="6"/>
  <c r="G1200" i="6"/>
  <c r="G1199" i="6"/>
  <c r="G1198" i="6"/>
  <c r="G1197" i="6"/>
  <c r="G1196" i="6"/>
  <c r="G1195" i="6"/>
  <c r="G1194" i="6"/>
  <c r="G1193" i="6"/>
  <c r="G1192" i="6"/>
  <c r="G1191" i="6"/>
  <c r="G1190" i="6"/>
  <c r="G1189" i="6"/>
  <c r="G1188" i="6"/>
  <c r="G1187" i="6"/>
  <c r="G1186" i="6"/>
  <c r="G1185" i="6"/>
  <c r="G1184" i="6"/>
  <c r="G1183" i="6"/>
  <c r="G1182" i="6"/>
  <c r="G1181" i="6"/>
  <c r="G1180" i="6"/>
  <c r="G1179" i="6"/>
  <c r="G1178" i="6"/>
  <c r="G1177" i="6"/>
  <c r="G1176" i="6"/>
  <c r="G1175" i="6"/>
  <c r="G1174" i="6"/>
  <c r="G1173" i="6"/>
  <c r="G1172" i="6"/>
  <c r="G1171" i="6"/>
  <c r="G1170" i="6"/>
  <c r="G1169" i="6"/>
  <c r="G1168" i="6"/>
  <c r="G1167" i="6"/>
  <c r="G1166" i="6"/>
  <c r="G1165" i="6"/>
  <c r="G1164" i="6"/>
  <c r="G1163" i="6"/>
  <c r="G1162" i="6"/>
  <c r="G1161" i="6"/>
  <c r="G1160" i="6"/>
  <c r="G1159" i="6"/>
  <c r="G1158" i="6"/>
  <c r="G1157" i="6"/>
  <c r="G1156" i="6"/>
  <c r="G1155" i="6"/>
  <c r="G1154" i="6"/>
  <c r="G1153" i="6"/>
  <c r="G1152" i="6"/>
  <c r="G1151" i="6"/>
  <c r="G1150" i="6"/>
  <c r="G1149" i="6"/>
  <c r="G1148" i="6"/>
  <c r="G1147" i="6"/>
  <c r="G1146" i="6"/>
  <c r="G1145" i="6"/>
  <c r="G1144" i="6"/>
  <c r="G1143" i="6"/>
  <c r="G1142" i="6"/>
  <c r="G1141" i="6"/>
  <c r="G1140" i="6"/>
  <c r="G1139" i="6"/>
  <c r="G1138" i="6"/>
  <c r="G1137" i="6"/>
  <c r="G1136" i="6"/>
  <c r="G1135" i="6"/>
  <c r="G1134" i="6"/>
  <c r="G1133" i="6"/>
  <c r="G1132" i="6"/>
  <c r="G1131" i="6"/>
  <c r="G1130" i="6"/>
  <c r="G1129" i="6"/>
  <c r="G1128" i="6"/>
  <c r="G1127" i="6"/>
  <c r="G1126" i="6"/>
  <c r="G1125" i="6"/>
  <c r="G1124" i="6"/>
  <c r="G1123" i="6"/>
  <c r="G1122" i="6"/>
  <c r="G1121" i="6"/>
  <c r="G1120" i="6"/>
  <c r="G1119" i="6"/>
  <c r="G1118" i="6"/>
  <c r="G1117" i="6"/>
  <c r="G1116" i="6"/>
  <c r="G1115" i="6"/>
  <c r="G1114" i="6"/>
  <c r="G1113" i="6"/>
  <c r="G1112" i="6"/>
  <c r="G1111" i="6"/>
  <c r="G1110" i="6"/>
  <c r="G1109" i="6"/>
  <c r="G1108" i="6"/>
  <c r="G1107" i="6"/>
  <c r="G1106" i="6"/>
  <c r="G1105" i="6"/>
  <c r="G1104" i="6"/>
  <c r="G1103" i="6"/>
  <c r="G1102" i="6"/>
  <c r="G1101" i="6"/>
  <c r="G1100" i="6"/>
  <c r="G1099" i="6"/>
  <c r="G1098" i="6"/>
  <c r="G1097" i="6"/>
  <c r="G1096" i="6"/>
  <c r="G1095" i="6"/>
  <c r="G1094" i="6"/>
  <c r="G1093" i="6"/>
  <c r="G1092" i="6"/>
  <c r="G1091" i="6"/>
  <c r="G1090" i="6"/>
  <c r="G1089" i="6"/>
  <c r="G1088" i="6"/>
  <c r="G1087" i="6"/>
  <c r="G1086" i="6"/>
  <c r="G1085" i="6"/>
  <c r="G1084" i="6"/>
  <c r="G1083" i="6"/>
  <c r="G1082" i="6"/>
  <c r="G1081" i="6"/>
  <c r="G1080" i="6"/>
  <c r="G1079" i="6"/>
  <c r="G1078" i="6"/>
  <c r="G1077" i="6"/>
  <c r="G1076" i="6"/>
  <c r="G1075" i="6"/>
  <c r="G1074" i="6"/>
  <c r="G1073" i="6"/>
  <c r="G1072" i="6"/>
  <c r="G1071" i="6"/>
  <c r="G1070" i="6"/>
  <c r="G1069" i="6"/>
  <c r="G1068" i="6"/>
  <c r="G1067" i="6"/>
  <c r="G1066" i="6"/>
  <c r="G1065" i="6"/>
  <c r="G1064" i="6"/>
  <c r="G1063" i="6"/>
  <c r="G1062" i="6"/>
  <c r="G1061" i="6"/>
  <c r="G1060" i="6"/>
  <c r="G1059" i="6"/>
  <c r="G1058" i="6"/>
  <c r="G1057" i="6"/>
  <c r="G1056" i="6"/>
  <c r="G1055" i="6"/>
  <c r="G1054" i="6"/>
  <c r="G1053" i="6"/>
  <c r="G1052" i="6"/>
  <c r="G1051" i="6"/>
  <c r="G1050" i="6"/>
  <c r="G1049" i="6"/>
  <c r="G1048" i="6"/>
  <c r="G1047" i="6"/>
  <c r="G1046" i="6"/>
  <c r="G1045" i="6"/>
  <c r="G1044" i="6"/>
  <c r="G1043" i="6"/>
  <c r="G1042" i="6"/>
  <c r="G1041" i="6"/>
  <c r="G1040" i="6"/>
  <c r="G1039" i="6"/>
  <c r="G1038" i="6"/>
  <c r="G1037" i="6"/>
  <c r="G1036" i="6"/>
  <c r="G1035" i="6"/>
  <c r="G1034" i="6"/>
  <c r="G1033" i="6"/>
  <c r="G1032" i="6"/>
  <c r="G1031" i="6"/>
  <c r="G1030" i="6"/>
  <c r="G1029" i="6"/>
  <c r="G1028" i="6"/>
  <c r="G1027" i="6"/>
  <c r="G1026" i="6"/>
  <c r="G1025" i="6"/>
  <c r="G1024" i="6"/>
  <c r="G1023" i="6"/>
  <c r="G1022" i="6"/>
  <c r="G1021" i="6"/>
  <c r="G1020" i="6"/>
  <c r="G1019" i="6"/>
  <c r="G1018" i="6"/>
  <c r="G1017" i="6"/>
  <c r="G1016" i="6"/>
  <c r="G1015" i="6"/>
  <c r="G1014" i="6"/>
  <c r="G1013" i="6"/>
  <c r="G1012" i="6"/>
  <c r="G1011" i="6"/>
  <c r="G1010" i="6"/>
  <c r="G1009" i="6"/>
  <c r="G1008" i="6"/>
  <c r="G1007" i="6"/>
  <c r="G1006" i="6"/>
  <c r="G1005" i="6"/>
  <c r="G1004" i="6"/>
  <c r="G1003" i="6"/>
  <c r="G1002" i="6"/>
  <c r="G1001" i="6"/>
  <c r="G1000" i="6"/>
  <c r="G999" i="6"/>
  <c r="G998" i="6"/>
  <c r="G997" i="6"/>
  <c r="G996" i="6"/>
  <c r="G995" i="6"/>
  <c r="G994" i="6"/>
  <c r="G993" i="6"/>
  <c r="G992" i="6"/>
  <c r="G991" i="6"/>
  <c r="G990" i="6"/>
  <c r="G989" i="6"/>
  <c r="G988" i="6"/>
  <c r="G987" i="6"/>
  <c r="G986" i="6"/>
  <c r="G985" i="6"/>
  <c r="G984" i="6"/>
  <c r="G983" i="6"/>
  <c r="G982" i="6"/>
  <c r="G981" i="6"/>
  <c r="G980" i="6"/>
  <c r="G979" i="6"/>
  <c r="G978" i="6"/>
  <c r="G977" i="6"/>
  <c r="G976" i="6"/>
  <c r="G975" i="6"/>
  <c r="G974" i="6"/>
  <c r="G973" i="6"/>
  <c r="G971" i="6"/>
  <c r="G970" i="6"/>
  <c r="G969" i="6"/>
  <c r="G968" i="6"/>
  <c r="G967" i="6"/>
  <c r="G966" i="6"/>
  <c r="G965" i="6"/>
  <c r="G964" i="6"/>
  <c r="G963" i="6"/>
  <c r="G962" i="6"/>
  <c r="G961" i="6"/>
  <c r="G960" i="6"/>
  <c r="G959" i="6"/>
  <c r="G958" i="6"/>
  <c r="G957" i="6"/>
  <c r="G956" i="6"/>
  <c r="G955" i="6"/>
  <c r="G954" i="6"/>
  <c r="G953" i="6"/>
  <c r="G952" i="6"/>
  <c r="G951" i="6"/>
  <c r="G950" i="6"/>
  <c r="G949" i="6"/>
  <c r="G948" i="6"/>
  <c r="G947" i="6"/>
  <c r="G946" i="6"/>
  <c r="G945" i="6"/>
  <c r="G944" i="6"/>
  <c r="G943" i="6"/>
  <c r="G942" i="6"/>
  <c r="G941" i="6"/>
  <c r="G940" i="6"/>
  <c r="G939" i="6"/>
  <c r="G938" i="6"/>
  <c r="G937" i="6"/>
  <c r="G936" i="6"/>
  <c r="G935" i="6"/>
  <c r="G934" i="6"/>
  <c r="G933" i="6"/>
  <c r="G932" i="6"/>
  <c r="G931" i="6"/>
  <c r="G930" i="6"/>
  <c r="G929" i="6"/>
  <c r="G928" i="6"/>
  <c r="G927" i="6"/>
  <c r="G926" i="6"/>
  <c r="G925" i="6"/>
  <c r="G924" i="6"/>
  <c r="G923" i="6"/>
  <c r="G922" i="6"/>
  <c r="G921" i="6"/>
  <c r="G920" i="6"/>
  <c r="G919" i="6"/>
  <c r="G918" i="6"/>
  <c r="G917" i="6"/>
  <c r="G916" i="6"/>
  <c r="G915" i="6"/>
  <c r="G914" i="6"/>
  <c r="G913" i="6"/>
  <c r="G912" i="6"/>
  <c r="G911" i="6"/>
  <c r="G910" i="6"/>
  <c r="G909" i="6"/>
  <c r="G908" i="6"/>
  <c r="G907" i="6"/>
  <c r="G906" i="6"/>
  <c r="G905" i="6"/>
  <c r="G904" i="6"/>
  <c r="G903" i="6"/>
  <c r="G902" i="6"/>
  <c r="G901" i="6"/>
  <c r="G900" i="6"/>
  <c r="G899" i="6"/>
  <c r="G898" i="6"/>
  <c r="G897" i="6"/>
  <c r="G896" i="6"/>
  <c r="G895" i="6"/>
  <c r="G894" i="6"/>
  <c r="G893" i="6"/>
  <c r="G892" i="6"/>
  <c r="G891" i="6"/>
  <c r="G890" i="6"/>
  <c r="G889" i="6"/>
  <c r="G888" i="6"/>
  <c r="G887" i="6"/>
  <c r="G886" i="6"/>
  <c r="G885" i="6"/>
  <c r="G884" i="6"/>
  <c r="G883" i="6"/>
  <c r="G882" i="6"/>
  <c r="G881" i="6"/>
  <c r="G880" i="6"/>
  <c r="G879" i="6"/>
  <c r="G878" i="6"/>
  <c r="G877" i="6"/>
  <c r="G876" i="6"/>
  <c r="G875" i="6"/>
  <c r="G874" i="6"/>
  <c r="G873" i="6"/>
  <c r="G872" i="6"/>
  <c r="G871" i="6"/>
  <c r="G870" i="6"/>
  <c r="G869" i="6"/>
  <c r="G868" i="6"/>
  <c r="G867" i="6"/>
  <c r="G866" i="6"/>
  <c r="G865" i="6"/>
  <c r="G864" i="6"/>
  <c r="G863" i="6"/>
  <c r="G862" i="6"/>
  <c r="G861" i="6"/>
  <c r="G860" i="6"/>
  <c r="G859" i="6"/>
  <c r="G858" i="6"/>
  <c r="G857" i="6"/>
  <c r="G856" i="6"/>
  <c r="G855" i="6"/>
  <c r="G854" i="6"/>
  <c r="G853" i="6"/>
  <c r="G852" i="6"/>
  <c r="G851" i="6"/>
  <c r="G850" i="6"/>
  <c r="G849" i="6"/>
  <c r="G848" i="6"/>
  <c r="G847" i="6"/>
  <c r="G846" i="6"/>
  <c r="G845" i="6"/>
  <c r="G844" i="6"/>
  <c r="G843" i="6"/>
  <c r="G842" i="6"/>
  <c r="G841" i="6"/>
  <c r="G840" i="6"/>
  <c r="G839" i="6"/>
  <c r="G838" i="6"/>
  <c r="G837" i="6"/>
  <c r="G836" i="6"/>
  <c r="G835" i="6"/>
  <c r="G834" i="6"/>
  <c r="G833" i="6"/>
  <c r="G832" i="6"/>
  <c r="G831" i="6"/>
  <c r="G830" i="6"/>
  <c r="G829" i="6"/>
  <c r="G828" i="6"/>
  <c r="G827" i="6"/>
  <c r="G826" i="6"/>
  <c r="G825" i="6"/>
  <c r="G824" i="6"/>
  <c r="G823" i="6"/>
  <c r="G822" i="6"/>
  <c r="G821" i="6"/>
  <c r="G820" i="6"/>
  <c r="G819" i="6"/>
  <c r="G818" i="6"/>
  <c r="G817" i="6"/>
  <c r="G816" i="6"/>
  <c r="G815" i="6"/>
  <c r="G814" i="6"/>
  <c r="G813" i="6"/>
  <c r="G812" i="6"/>
  <c r="G811" i="6"/>
  <c r="G810" i="6"/>
  <c r="G809" i="6"/>
  <c r="G808" i="6"/>
  <c r="G807" i="6"/>
  <c r="G806" i="6"/>
  <c r="G805" i="6"/>
  <c r="G804" i="6"/>
  <c r="G803" i="6"/>
  <c r="G802" i="6"/>
  <c r="G801" i="6"/>
  <c r="G800" i="6"/>
  <c r="G799" i="6"/>
  <c r="G798" i="6"/>
  <c r="G797" i="6"/>
  <c r="G796" i="6"/>
  <c r="G795" i="6"/>
  <c r="G794" i="6"/>
  <c r="G793" i="6"/>
  <c r="G792" i="6"/>
  <c r="G791" i="6"/>
  <c r="G790" i="6"/>
  <c r="G789" i="6"/>
  <c r="G788" i="6"/>
  <c r="G787" i="6"/>
  <c r="G786" i="6"/>
  <c r="G785" i="6"/>
  <c r="G784" i="6"/>
  <c r="G783" i="6"/>
  <c r="G782" i="6"/>
  <c r="G781" i="6"/>
  <c r="G780" i="6"/>
  <c r="G779" i="6"/>
  <c r="G778" i="6"/>
  <c r="G777" i="6"/>
  <c r="G776" i="6"/>
  <c r="G775" i="6"/>
  <c r="G774" i="6"/>
  <c r="G773" i="6"/>
  <c r="G772" i="6"/>
  <c r="G771" i="6"/>
  <c r="G770" i="6"/>
  <c r="G769" i="6"/>
  <c r="G768" i="6"/>
  <c r="G767" i="6"/>
  <c r="G766" i="6"/>
  <c r="G765" i="6"/>
  <c r="G764" i="6"/>
  <c r="G763" i="6"/>
  <c r="G762" i="6"/>
  <c r="G761" i="6"/>
  <c r="G760" i="6"/>
  <c r="G759" i="6"/>
  <c r="G758" i="6"/>
  <c r="G757" i="6"/>
  <c r="G756" i="6"/>
  <c r="G755" i="6"/>
  <c r="G754" i="6"/>
  <c r="G753" i="6"/>
  <c r="G752" i="6"/>
  <c r="G751" i="6"/>
  <c r="G750" i="6"/>
  <c r="G749" i="6"/>
  <c r="G748" i="6"/>
  <c r="G747" i="6"/>
  <c r="G746" i="6"/>
  <c r="G745" i="6"/>
  <c r="G744" i="6"/>
  <c r="G743" i="6"/>
  <c r="G742" i="6"/>
  <c r="G741" i="6"/>
  <c r="G740" i="6"/>
  <c r="G739" i="6"/>
  <c r="G738" i="6"/>
  <c r="G737" i="6"/>
  <c r="G736" i="6"/>
  <c r="G735" i="6"/>
  <c r="G734" i="6"/>
  <c r="G733" i="6"/>
  <c r="G732" i="6"/>
  <c r="G731" i="6"/>
  <c r="G730" i="6"/>
  <c r="G729" i="6"/>
  <c r="G728" i="6"/>
  <c r="G727" i="6"/>
  <c r="G726" i="6"/>
  <c r="G725" i="6"/>
  <c r="G724" i="6"/>
  <c r="G723" i="6"/>
  <c r="G722" i="6"/>
  <c r="G721" i="6"/>
  <c r="G720" i="6"/>
  <c r="G719" i="6"/>
  <c r="G718" i="6"/>
  <c r="G717" i="6"/>
  <c r="G716" i="6"/>
  <c r="G715" i="6"/>
  <c r="G714" i="6"/>
  <c r="G713" i="6"/>
  <c r="G712" i="6"/>
  <c r="G711" i="6"/>
  <c r="G710" i="6"/>
  <c r="G709" i="6"/>
  <c r="G708" i="6"/>
  <c r="G707" i="6"/>
  <c r="G706" i="6"/>
  <c r="G705" i="6"/>
  <c r="G704" i="6"/>
  <c r="G703" i="6"/>
  <c r="G702" i="6"/>
  <c r="G701" i="6"/>
  <c r="G700" i="6"/>
  <c r="G699" i="6"/>
  <c r="G698" i="6"/>
  <c r="G697" i="6"/>
  <c r="G696" i="6"/>
  <c r="G695" i="6"/>
  <c r="G694" i="6"/>
  <c r="G693" i="6"/>
  <c r="G692" i="6"/>
  <c r="G691" i="6"/>
  <c r="G690" i="6"/>
  <c r="G689" i="6"/>
  <c r="G688" i="6"/>
  <c r="G687" i="6"/>
  <c r="G686" i="6"/>
  <c r="G685" i="6"/>
  <c r="G684" i="6"/>
  <c r="G683" i="6"/>
  <c r="G682" i="6"/>
  <c r="G681" i="6"/>
  <c r="G680" i="6"/>
  <c r="G679" i="6"/>
  <c r="G678" i="6"/>
  <c r="G677" i="6"/>
  <c r="G676" i="6"/>
  <c r="G675" i="6"/>
  <c r="G674" i="6"/>
  <c r="G673" i="6"/>
  <c r="G672" i="6"/>
  <c r="G671" i="6"/>
  <c r="G670" i="6"/>
  <c r="G669" i="6"/>
  <c r="G668" i="6"/>
  <c r="G667" i="6"/>
  <c r="G666" i="6"/>
  <c r="G665" i="6"/>
  <c r="G664" i="6"/>
  <c r="G663" i="6"/>
  <c r="G662" i="6"/>
  <c r="G661" i="6"/>
  <c r="G660" i="6"/>
  <c r="G659" i="6"/>
  <c r="G658" i="6"/>
  <c r="G657" i="6"/>
  <c r="G656" i="6"/>
  <c r="G655" i="6"/>
  <c r="G654" i="6"/>
  <c r="G653" i="6"/>
  <c r="G652" i="6"/>
  <c r="G651" i="6"/>
  <c r="G650" i="6"/>
  <c r="G649" i="6"/>
  <c r="G648" i="6"/>
  <c r="G647" i="6"/>
  <c r="G646" i="6"/>
  <c r="G645" i="6"/>
  <c r="G644" i="6"/>
  <c r="G643" i="6"/>
  <c r="G642" i="6"/>
  <c r="G641" i="6"/>
  <c r="G640" i="6"/>
  <c r="G639" i="6"/>
  <c r="G638" i="6"/>
  <c r="G637" i="6"/>
  <c r="G636" i="6"/>
  <c r="G635" i="6"/>
  <c r="G634" i="6"/>
  <c r="G633" i="6"/>
  <c r="G632" i="6"/>
  <c r="G631" i="6"/>
  <c r="G630" i="6"/>
  <c r="G629" i="6"/>
  <c r="G628" i="6"/>
  <c r="G627" i="6"/>
  <c r="G626" i="6"/>
  <c r="G625" i="6"/>
  <c r="G624" i="6"/>
  <c r="G623" i="6"/>
  <c r="G622" i="6"/>
  <c r="G621" i="6"/>
  <c r="G620" i="6"/>
  <c r="G619" i="6"/>
  <c r="G618" i="6"/>
  <c r="G617" i="6"/>
  <c r="G616" i="6"/>
  <c r="G615" i="6"/>
  <c r="G614" i="6"/>
  <c r="G613" i="6"/>
  <c r="G612" i="6"/>
  <c r="G611" i="6"/>
  <c r="G610" i="6"/>
  <c r="G609" i="6"/>
  <c r="G608" i="6"/>
  <c r="G607" i="6"/>
  <c r="G606" i="6"/>
  <c r="G605" i="6"/>
  <c r="G604" i="6"/>
  <c r="G603" i="6"/>
  <c r="G602" i="6"/>
  <c r="G601" i="6"/>
  <c r="G600" i="6"/>
  <c r="G599" i="6"/>
  <c r="G598" i="6"/>
  <c r="G597" i="6"/>
  <c r="G596" i="6"/>
  <c r="G595" i="6"/>
  <c r="G594" i="6"/>
  <c r="G593" i="6"/>
  <c r="G592" i="6"/>
  <c r="G591" i="6"/>
  <c r="G590" i="6"/>
  <c r="G589" i="6"/>
  <c r="G588" i="6"/>
  <c r="G587" i="6"/>
  <c r="G586" i="6"/>
  <c r="G585" i="6"/>
  <c r="G584" i="6"/>
  <c r="G583" i="6"/>
  <c r="G582" i="6"/>
  <c r="G581" i="6"/>
  <c r="G580" i="6"/>
  <c r="G579" i="6"/>
  <c r="G578" i="6"/>
  <c r="G577" i="6"/>
  <c r="G576" i="6"/>
  <c r="G575" i="6"/>
  <c r="G574" i="6"/>
  <c r="G573" i="6"/>
  <c r="G572" i="6"/>
  <c r="G571" i="6"/>
  <c r="G570" i="6"/>
  <c r="G569" i="6"/>
  <c r="G568" i="6"/>
  <c r="G567" i="6"/>
  <c r="G566" i="6"/>
  <c r="G565" i="6"/>
  <c r="G564" i="6"/>
  <c r="G563" i="6"/>
  <c r="G562" i="6"/>
  <c r="G561" i="6"/>
  <c r="G560" i="6"/>
  <c r="G559" i="6"/>
  <c r="G558" i="6"/>
  <c r="G557" i="6"/>
  <c r="G556" i="6"/>
  <c r="G555" i="6"/>
  <c r="G554" i="6"/>
  <c r="G553" i="6"/>
  <c r="G552" i="6"/>
  <c r="G551" i="6"/>
  <c r="G550" i="6"/>
  <c r="G549" i="6"/>
  <c r="G548" i="6"/>
  <c r="G547" i="6"/>
  <c r="G546" i="6"/>
  <c r="G545" i="6"/>
  <c r="G544" i="6"/>
  <c r="G543" i="6"/>
  <c r="G542" i="6"/>
  <c r="G541" i="6"/>
  <c r="G540" i="6"/>
  <c r="G539" i="6"/>
  <c r="G538" i="6"/>
  <c r="G537" i="6"/>
  <c r="G536" i="6"/>
  <c r="G535" i="6"/>
  <c r="G534" i="6"/>
  <c r="G533" i="6"/>
  <c r="G532" i="6"/>
  <c r="G531" i="6"/>
  <c r="G530" i="6"/>
  <c r="G529" i="6"/>
  <c r="G528" i="6"/>
  <c r="G527" i="6"/>
  <c r="G526" i="6"/>
  <c r="G525" i="6"/>
  <c r="G524" i="6"/>
  <c r="G523" i="6"/>
  <c r="G522" i="6"/>
  <c r="G521" i="6"/>
  <c r="G520" i="6"/>
  <c r="G519" i="6"/>
  <c r="G518" i="6"/>
  <c r="G517" i="6"/>
  <c r="G516" i="6"/>
  <c r="G515" i="6"/>
  <c r="G514" i="6"/>
  <c r="G513" i="6"/>
  <c r="G512" i="6"/>
  <c r="G511" i="6"/>
  <c r="G510" i="6"/>
  <c r="G509" i="6"/>
  <c r="G508" i="6"/>
  <c r="G507" i="6"/>
  <c r="G506" i="6"/>
  <c r="G505" i="6"/>
  <c r="G504" i="6"/>
  <c r="G503" i="6"/>
  <c r="G502" i="6"/>
  <c r="G501" i="6"/>
  <c r="G500" i="6"/>
  <c r="G499" i="6"/>
  <c r="G498" i="6"/>
  <c r="G497" i="6"/>
  <c r="G496" i="6"/>
  <c r="G495" i="6"/>
  <c r="G494" i="6"/>
  <c r="G493" i="6"/>
  <c r="G492" i="6"/>
  <c r="G491" i="6"/>
  <c r="G490" i="6"/>
  <c r="G489" i="6"/>
  <c r="G488" i="6"/>
  <c r="G487" i="6"/>
  <c r="G486" i="6"/>
  <c r="G485" i="6"/>
  <c r="G484" i="6"/>
  <c r="G483" i="6"/>
  <c r="G482" i="6"/>
  <c r="G481" i="6"/>
  <c r="G480" i="6"/>
  <c r="G479" i="6"/>
  <c r="G478" i="6"/>
  <c r="G477" i="6"/>
  <c r="G476" i="6"/>
  <c r="G475" i="6"/>
  <c r="G474" i="6"/>
  <c r="G473" i="6"/>
  <c r="G472" i="6"/>
  <c r="G471" i="6"/>
  <c r="G470" i="6"/>
  <c r="G469" i="6"/>
  <c r="G468" i="6"/>
  <c r="G467" i="6"/>
  <c r="G466" i="6"/>
  <c r="G465" i="6"/>
  <c r="G464" i="6"/>
  <c r="G463" i="6"/>
  <c r="G462" i="6"/>
  <c r="G461" i="6"/>
  <c r="G460" i="6"/>
  <c r="G459" i="6"/>
  <c r="G458" i="6"/>
  <c r="G457" i="6"/>
  <c r="G456" i="6"/>
  <c r="G455" i="6"/>
  <c r="G454" i="6"/>
  <c r="G453" i="6"/>
  <c r="G452" i="6"/>
  <c r="G451" i="6"/>
  <c r="G450" i="6"/>
  <c r="G449" i="6"/>
  <c r="G448" i="6"/>
  <c r="G447" i="6"/>
  <c r="G446" i="6"/>
  <c r="G445" i="6"/>
  <c r="G444" i="6"/>
  <c r="G443" i="6"/>
  <c r="G442" i="6"/>
  <c r="G441" i="6"/>
  <c r="G440" i="6"/>
  <c r="G439" i="6"/>
  <c r="G438" i="6"/>
  <c r="G437" i="6"/>
  <c r="G436" i="6"/>
  <c r="G435" i="6"/>
  <c r="G434" i="6"/>
  <c r="G433" i="6"/>
  <c r="G432" i="6"/>
  <c r="G431" i="6"/>
  <c r="G430" i="6"/>
  <c r="G429" i="6"/>
  <c r="G428" i="6"/>
  <c r="G427" i="6"/>
  <c r="G426" i="6"/>
  <c r="G425" i="6"/>
  <c r="G424" i="6"/>
  <c r="G423" i="6"/>
  <c r="G422" i="6"/>
  <c r="G421" i="6"/>
  <c r="G420" i="6"/>
  <c r="G419" i="6"/>
  <c r="G418" i="6"/>
  <c r="G417" i="6"/>
  <c r="G416" i="6"/>
  <c r="G415" i="6"/>
  <c r="G414" i="6"/>
  <c r="G413" i="6"/>
  <c r="G412" i="6"/>
  <c r="G411" i="6"/>
  <c r="G410" i="6"/>
  <c r="G409" i="6"/>
  <c r="G408" i="6"/>
  <c r="G407" i="6"/>
  <c r="G406" i="6"/>
  <c r="G405" i="6"/>
  <c r="G404" i="6"/>
  <c r="G403" i="6"/>
  <c r="G402" i="6"/>
  <c r="G401" i="6"/>
  <c r="G400" i="6"/>
  <c r="G399" i="6"/>
  <c r="G398" i="6"/>
  <c r="G397" i="6"/>
  <c r="G396" i="6"/>
  <c r="G395" i="6"/>
  <c r="G394" i="6"/>
  <c r="G393" i="6"/>
  <c r="G392" i="6"/>
  <c r="G391" i="6"/>
  <c r="G390" i="6"/>
  <c r="G389" i="6"/>
  <c r="G388" i="6"/>
  <c r="G387" i="6"/>
  <c r="G386" i="6"/>
  <c r="G385" i="6"/>
  <c r="G384" i="6"/>
  <c r="G383" i="6"/>
  <c r="G382" i="6"/>
  <c r="G381" i="6"/>
  <c r="G380" i="6"/>
  <c r="G379" i="6"/>
  <c r="G378" i="6"/>
  <c r="G377" i="6"/>
  <c r="G376" i="6"/>
  <c r="G375" i="6"/>
  <c r="G374" i="6"/>
  <c r="G373" i="6"/>
  <c r="G372" i="6"/>
  <c r="G371" i="6"/>
  <c r="G370" i="6"/>
  <c r="G369" i="6"/>
  <c r="G368" i="6"/>
  <c r="G367" i="6"/>
  <c r="G366" i="6"/>
  <c r="G365" i="6"/>
  <c r="G364" i="6"/>
  <c r="G363" i="6"/>
  <c r="G362" i="6"/>
  <c r="G361" i="6"/>
  <c r="G360" i="6"/>
  <c r="G359" i="6"/>
  <c r="G358" i="6"/>
  <c r="G357" i="6"/>
  <c r="G356" i="6"/>
  <c r="G355" i="6"/>
  <c r="G354" i="6"/>
  <c r="G353" i="6"/>
  <c r="G352" i="6"/>
  <c r="G351" i="6"/>
  <c r="G350" i="6"/>
  <c r="G349" i="6"/>
  <c r="G348" i="6"/>
  <c r="G347" i="6"/>
  <c r="G346" i="6"/>
  <c r="G345" i="6"/>
  <c r="G344" i="6"/>
  <c r="G343" i="6"/>
  <c r="G342" i="6"/>
  <c r="G341" i="6"/>
  <c r="G340" i="6"/>
  <c r="G339" i="6"/>
  <c r="G338" i="6"/>
  <c r="G337" i="6"/>
  <c r="G336" i="6"/>
  <c r="G335" i="6"/>
  <c r="G334" i="6"/>
  <c r="G333" i="6"/>
  <c r="G332" i="6"/>
  <c r="G331" i="6"/>
  <c r="G330" i="6"/>
  <c r="G329" i="6"/>
  <c r="G328" i="6"/>
  <c r="G327" i="6"/>
  <c r="G326" i="6"/>
  <c r="G325" i="6"/>
  <c r="G324" i="6"/>
  <c r="G323" i="6"/>
  <c r="G322" i="6"/>
  <c r="G321" i="6"/>
  <c r="G320" i="6"/>
  <c r="G319" i="6"/>
  <c r="G318" i="6"/>
  <c r="G317" i="6"/>
  <c r="G316" i="6"/>
  <c r="G315" i="6"/>
  <c r="G314" i="6"/>
  <c r="G313" i="6"/>
  <c r="G312" i="6"/>
  <c r="G311" i="6"/>
  <c r="G310" i="6"/>
  <c r="G309" i="6"/>
  <c r="G308" i="6"/>
  <c r="G307" i="6"/>
  <c r="G306" i="6"/>
  <c r="G305" i="6"/>
  <c r="G304" i="6"/>
  <c r="G303" i="6"/>
  <c r="G302" i="6"/>
  <c r="G301" i="6"/>
  <c r="G300" i="6"/>
  <c r="G299" i="6"/>
  <c r="G298" i="6"/>
  <c r="G297" i="6"/>
  <c r="G296" i="6"/>
  <c r="G295" i="6"/>
  <c r="G294" i="6"/>
  <c r="G293" i="6"/>
  <c r="G292" i="6"/>
  <c r="G291" i="6"/>
  <c r="G290" i="6"/>
  <c r="G289" i="6"/>
  <c r="G288" i="6"/>
  <c r="G287" i="6"/>
  <c r="G286" i="6"/>
  <c r="G285" i="6"/>
  <c r="G284" i="6"/>
  <c r="G283" i="6"/>
  <c r="G282" i="6"/>
  <c r="G281" i="6"/>
  <c r="G280" i="6"/>
  <c r="G279" i="6"/>
  <c r="G278" i="6"/>
  <c r="G277" i="6"/>
  <c r="G276" i="6"/>
  <c r="G275" i="6"/>
  <c r="G274" i="6"/>
  <c r="G273" i="6"/>
  <c r="G272" i="6"/>
  <c r="G271" i="6"/>
  <c r="G270" i="6"/>
  <c r="G269" i="6"/>
  <c r="G268" i="6"/>
  <c r="G267" i="6"/>
  <c r="G266" i="6"/>
  <c r="G265" i="6"/>
  <c r="G264" i="6"/>
  <c r="G263" i="6"/>
  <c r="G262" i="6"/>
  <c r="G261" i="6"/>
  <c r="G260" i="6"/>
  <c r="G259" i="6"/>
  <c r="G258" i="6"/>
  <c r="G257" i="6"/>
  <c r="G256" i="6"/>
  <c r="G255" i="6"/>
  <c r="G254" i="6"/>
  <c r="G253" i="6"/>
  <c r="G252" i="6"/>
  <c r="G251" i="6"/>
  <c r="G250" i="6"/>
  <c r="G249" i="6"/>
  <c r="G248" i="6"/>
  <c r="G247" i="6"/>
  <c r="G246" i="6"/>
  <c r="G245" i="6"/>
  <c r="G244" i="6"/>
  <c r="G243" i="6"/>
  <c r="G242" i="6"/>
  <c r="G241" i="6"/>
  <c r="G240" i="6"/>
  <c r="G239" i="6"/>
  <c r="G238" i="6"/>
  <c r="G237" i="6"/>
  <c r="G236" i="6"/>
  <c r="G235" i="6"/>
  <c r="G234" i="6"/>
  <c r="G233" i="6"/>
  <c r="G232" i="6"/>
  <c r="G231" i="6"/>
  <c r="G230" i="6"/>
  <c r="G229" i="6"/>
  <c r="G228" i="6"/>
  <c r="G227" i="6"/>
  <c r="G226" i="6"/>
  <c r="G225" i="6"/>
  <c r="G224" i="6"/>
  <c r="G223" i="6"/>
  <c r="G222" i="6"/>
  <c r="G221" i="6"/>
  <c r="G220" i="6"/>
  <c r="G219" i="6"/>
  <c r="G218" i="6"/>
  <c r="G217" i="6"/>
  <c r="G216" i="6"/>
  <c r="G215" i="6"/>
  <c r="G214" i="6"/>
  <c r="G213" i="6"/>
  <c r="G212" i="6"/>
  <c r="G211" i="6"/>
  <c r="G210" i="6"/>
  <c r="G209" i="6"/>
  <c r="G208" i="6"/>
  <c r="G207" i="6"/>
  <c r="G206" i="6"/>
  <c r="G205" i="6"/>
  <c r="G204" i="6"/>
  <c r="G203" i="6"/>
  <c r="G202" i="6"/>
  <c r="G201" i="6"/>
  <c r="G200" i="6"/>
  <c r="G199" i="6"/>
  <c r="G198" i="6"/>
  <c r="G197" i="6"/>
  <c r="G196" i="6"/>
  <c r="G195" i="6"/>
  <c r="G194" i="6"/>
  <c r="G193" i="6"/>
  <c r="G192" i="6"/>
  <c r="G191" i="6"/>
  <c r="G190" i="6"/>
  <c r="G189" i="6"/>
  <c r="G188" i="6"/>
  <c r="G187" i="6"/>
  <c r="G186" i="6"/>
  <c r="G185" i="6"/>
  <c r="G184" i="6"/>
  <c r="G183" i="6"/>
  <c r="G182" i="6"/>
  <c r="G181" i="6"/>
  <c r="G180" i="6"/>
  <c r="G179" i="6"/>
  <c r="G178" i="6"/>
  <c r="G177" i="6"/>
  <c r="G176" i="6"/>
  <c r="G175" i="6"/>
  <c r="G174" i="6"/>
  <c r="G173" i="6"/>
  <c r="G172" i="6"/>
  <c r="G171" i="6"/>
  <c r="G170" i="6"/>
  <c r="G169" i="6"/>
  <c r="G168" i="6"/>
  <c r="G167" i="6"/>
  <c r="G166" i="6"/>
  <c r="G165" i="6"/>
  <c r="G164" i="6"/>
  <c r="G163" i="6"/>
  <c r="G162" i="6"/>
  <c r="G161" i="6"/>
  <c r="G160" i="6"/>
  <c r="G159" i="6"/>
  <c r="G158" i="6"/>
  <c r="G157" i="6"/>
  <c r="G156" i="6"/>
  <c r="G155" i="6"/>
  <c r="G154" i="6"/>
  <c r="G153" i="6"/>
  <c r="G152" i="6"/>
  <c r="G151" i="6"/>
  <c r="G150" i="6"/>
  <c r="G149" i="6"/>
  <c r="G148" i="6"/>
  <c r="G147" i="6"/>
  <c r="G146" i="6"/>
  <c r="G145" i="6"/>
  <c r="G144" i="6"/>
  <c r="G143" i="6"/>
  <c r="G142" i="6"/>
  <c r="G141" i="6"/>
  <c r="G140" i="6"/>
  <c r="G139" i="6"/>
  <c r="G138" i="6"/>
  <c r="G137" i="6"/>
  <c r="G136" i="6"/>
  <c r="G135" i="6"/>
  <c r="G134" i="6"/>
  <c r="G133" i="6"/>
  <c r="G132" i="6"/>
  <c r="G131" i="6"/>
  <c r="G130" i="6"/>
  <c r="G129" i="6"/>
  <c r="G128" i="6"/>
  <c r="G127" i="6"/>
  <c r="G126" i="6"/>
  <c r="G125" i="6"/>
  <c r="G124" i="6"/>
  <c r="G123" i="6"/>
  <c r="G122" i="6"/>
  <c r="G121" i="6"/>
  <c r="G120" i="6"/>
  <c r="G119" i="6"/>
  <c r="G118" i="6"/>
  <c r="G117" i="6"/>
  <c r="G116" i="6"/>
  <c r="G115" i="6"/>
  <c r="G114" i="6"/>
  <c r="G113" i="6"/>
  <c r="G112" i="6"/>
  <c r="G111" i="6"/>
  <c r="G110" i="6"/>
  <c r="G109" i="6"/>
  <c r="G108" i="6"/>
  <c r="G107" i="6"/>
  <c r="G106" i="6"/>
  <c r="G105" i="6"/>
  <c r="G104" i="6"/>
  <c r="G103" i="6"/>
  <c r="G102" i="6"/>
  <c r="G101" i="6"/>
  <c r="G100" i="6"/>
  <c r="G99" i="6"/>
  <c r="G98" i="6"/>
  <c r="G97" i="6"/>
  <c r="G96" i="6"/>
  <c r="G95" i="6"/>
  <c r="G94" i="6"/>
  <c r="G93" i="6"/>
  <c r="G92" i="6"/>
  <c r="G91" i="6"/>
  <c r="G90" i="6"/>
  <c r="G89" i="6"/>
  <c r="G88" i="6"/>
  <c r="G87" i="6"/>
  <c r="G86" i="6"/>
  <c r="G85" i="6"/>
  <c r="G84" i="6"/>
  <c r="G83" i="6"/>
  <c r="G82" i="6"/>
  <c r="G81" i="6"/>
  <c r="G80" i="6"/>
  <c r="G79" i="6"/>
  <c r="G78" i="6"/>
  <c r="G77" i="6"/>
  <c r="G76" i="6"/>
  <c r="G75" i="6"/>
  <c r="G74" i="6"/>
  <c r="G73" i="6"/>
  <c r="G72" i="6"/>
  <c r="G71" i="6"/>
  <c r="G70" i="6"/>
  <c r="G69" i="6"/>
  <c r="G68" i="6"/>
  <c r="G67" i="6"/>
  <c r="G66" i="6"/>
  <c r="G65" i="6"/>
  <c r="G64" i="6"/>
  <c r="G63" i="6"/>
  <c r="G62" i="6"/>
  <c r="G61" i="6"/>
  <c r="G60" i="6"/>
  <c r="G59" i="6"/>
  <c r="G58" i="6"/>
  <c r="G57" i="6"/>
  <c r="G56" i="6"/>
  <c r="G55" i="6"/>
  <c r="G54" i="6"/>
  <c r="G53" i="6"/>
  <c r="G52" i="6"/>
  <c r="G51" i="6"/>
  <c r="G50" i="6"/>
  <c r="G49" i="6"/>
  <c r="G48" i="6"/>
  <c r="G47" i="6"/>
  <c r="G46" i="6"/>
  <c r="G45" i="6"/>
  <c r="G44" i="6"/>
  <c r="G43" i="6"/>
  <c r="G42" i="6"/>
  <c r="G41" i="6"/>
  <c r="G40" i="6"/>
  <c r="G39" i="6"/>
  <c r="G38" i="6"/>
  <c r="G37" i="6"/>
  <c r="G36" i="6"/>
  <c r="G35" i="6"/>
  <c r="G34" i="6"/>
  <c r="G33" i="6"/>
  <c r="G32" i="6"/>
  <c r="G31" i="6"/>
  <c r="G30" i="6"/>
  <c r="G29" i="6"/>
  <c r="G28" i="6"/>
  <c r="G27" i="6"/>
  <c r="G26" i="6"/>
  <c r="G25" i="6"/>
  <c r="G24" i="6"/>
  <c r="G23" i="6"/>
  <c r="G22" i="6"/>
  <c r="G21" i="6"/>
  <c r="G20" i="6"/>
  <c r="G19" i="6"/>
  <c r="G18" i="6"/>
  <c r="G17" i="6"/>
  <c r="G16" i="6"/>
  <c r="G15" i="6"/>
  <c r="G14" i="6"/>
  <c r="G13" i="6"/>
  <c r="G12" i="6"/>
  <c r="G11" i="6"/>
  <c r="G10" i="6"/>
  <c r="G9" i="6"/>
  <c r="G8" i="6"/>
  <c r="G7" i="6"/>
  <c r="G6" i="6"/>
  <c r="G5" i="6"/>
  <c r="G4" i="6"/>
  <c r="G3" i="6"/>
  <c r="G2" i="6"/>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G10" i="5"/>
  <c r="G9" i="5"/>
  <c r="G8" i="5"/>
  <c r="G7" i="5"/>
  <c r="G6" i="5"/>
  <c r="G5" i="5"/>
  <c r="G4" i="5"/>
  <c r="G3" i="5"/>
  <c r="G2" i="5"/>
  <c r="G1048" i="4"/>
  <c r="G1047" i="4"/>
  <c r="G1046" i="4"/>
  <c r="G1045" i="4"/>
  <c r="G1044" i="4"/>
  <c r="G1043" i="4"/>
  <c r="G1042" i="4"/>
  <c r="G1041" i="4"/>
  <c r="G1040" i="4"/>
  <c r="G1039"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7" i="4"/>
  <c r="G996" i="4"/>
  <c r="G995" i="4"/>
  <c r="G994" i="4"/>
  <c r="G993" i="4"/>
  <c r="G992" i="4"/>
  <c r="G991" i="4"/>
  <c r="G990" i="4"/>
  <c r="G989" i="4"/>
  <c r="G988" i="4"/>
  <c r="G987" i="4"/>
  <c r="G986" i="4"/>
  <c r="G985" i="4"/>
  <c r="G984" i="4"/>
  <c r="G983" i="4"/>
  <c r="G982" i="4"/>
  <c r="G981" i="4"/>
  <c r="G980" i="4"/>
  <c r="G979" i="4"/>
  <c r="G978" i="4"/>
  <c r="G977" i="4"/>
  <c r="G976" i="4"/>
  <c r="G975" i="4"/>
  <c r="G974" i="4"/>
  <c r="G973" i="4"/>
  <c r="G972" i="4"/>
  <c r="G971" i="4"/>
  <c r="G970" i="4"/>
  <c r="G969" i="4"/>
  <c r="G968" i="4"/>
  <c r="G967" i="4"/>
  <c r="G966" i="4"/>
  <c r="G965" i="4"/>
  <c r="G964" i="4"/>
  <c r="G963" i="4"/>
  <c r="G962" i="4"/>
  <c r="G961" i="4"/>
  <c r="G960" i="4"/>
  <c r="G959" i="4"/>
  <c r="G958" i="4"/>
  <c r="G957" i="4"/>
  <c r="G956" i="4"/>
  <c r="G955" i="4"/>
  <c r="G954" i="4"/>
  <c r="G953" i="4"/>
  <c r="G952" i="4"/>
  <c r="G951"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3" i="4"/>
  <c r="G892" i="4"/>
  <c r="G891" i="4"/>
  <c r="G890" i="4"/>
  <c r="G889" i="4"/>
  <c r="G888" i="4"/>
  <c r="G887" i="4"/>
  <c r="G886" i="4"/>
  <c r="G885" i="4"/>
  <c r="G884"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40"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800"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6" i="4"/>
  <c r="G685" i="4"/>
  <c r="G684" i="4"/>
  <c r="G683" i="4"/>
  <c r="G682" i="4"/>
  <c r="G681"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600" i="4"/>
  <c r="G599" i="4"/>
  <c r="G598" i="4"/>
  <c r="G597" i="4"/>
  <c r="G596" i="4"/>
  <c r="G595" i="4"/>
  <c r="G594" i="4"/>
  <c r="G593" i="4"/>
  <c r="G592" i="4"/>
  <c r="G591" i="4"/>
  <c r="G590" i="4"/>
  <c r="G589" i="4"/>
  <c r="G588" i="4"/>
  <c r="G587" i="4"/>
  <c r="G586" i="4"/>
  <c r="G585" i="4"/>
  <c r="G584" i="4"/>
  <c r="G583"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9" i="4"/>
  <c r="G548" i="4"/>
  <c r="G547" i="4"/>
  <c r="G546" i="4"/>
  <c r="G545" i="4"/>
  <c r="G544" i="4"/>
  <c r="G543" i="4"/>
  <c r="G542" i="4"/>
  <c r="G541" i="4"/>
  <c r="G540" i="4"/>
  <c r="G539" i="4"/>
  <c r="G538" i="4"/>
  <c r="G537" i="4"/>
  <c r="G536" i="4"/>
  <c r="G535" i="4"/>
  <c r="G534" i="4"/>
  <c r="G533" i="4"/>
  <c r="G532" i="4"/>
  <c r="G531" i="4"/>
  <c r="G530" i="4"/>
  <c r="G529" i="4"/>
  <c r="G528" i="4"/>
  <c r="G527" i="4"/>
  <c r="G526" i="4"/>
  <c r="G525" i="4"/>
  <c r="G524" i="4"/>
  <c r="G523" i="4"/>
  <c r="G522" i="4"/>
  <c r="G521" i="4"/>
  <c r="G520" i="4"/>
  <c r="G519" i="4"/>
  <c r="G518" i="4"/>
  <c r="G517" i="4"/>
  <c r="G516" i="4"/>
  <c r="G515" i="4"/>
  <c r="G514"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1"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5" i="4"/>
  <c r="G454" i="4"/>
  <c r="G453" i="4"/>
  <c r="G452"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1" i="4"/>
  <c r="G290" i="4"/>
  <c r="G289" i="4"/>
  <c r="G288" i="4"/>
  <c r="G287" i="4"/>
  <c r="G286" i="4"/>
  <c r="G285" i="4"/>
  <c r="G284" i="4"/>
  <c r="G283" i="4"/>
  <c r="G282" i="4"/>
  <c r="G281" i="4"/>
  <c r="G280" i="4"/>
  <c r="G279" i="4"/>
  <c r="G278" i="4"/>
  <c r="G277" i="4"/>
  <c r="G276" i="4"/>
  <c r="G275" i="4"/>
  <c r="G274" i="4"/>
  <c r="G273" i="4"/>
  <c r="G272" i="4"/>
  <c r="G271" i="4"/>
  <c r="G270" i="4"/>
  <c r="G269" i="4"/>
  <c r="G268"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9" i="4"/>
  <c r="G168" i="4"/>
  <c r="G167" i="4"/>
  <c r="G166" i="4"/>
  <c r="G165" i="4"/>
  <c r="G164" i="4"/>
  <c r="G163" i="4"/>
  <c r="G162" i="4"/>
  <c r="G161" i="4"/>
  <c r="G160" i="4"/>
  <c r="G159" i="4"/>
  <c r="G158" i="4"/>
  <c r="G157" i="4"/>
  <c r="G156" i="4"/>
  <c r="G155" i="4"/>
  <c r="G154" i="4"/>
  <c r="G153" i="4"/>
  <c r="G152" i="4"/>
  <c r="G151" i="4"/>
  <c r="G150" i="4"/>
  <c r="G149" i="4"/>
  <c r="G148" i="4"/>
  <c r="G147" i="4"/>
  <c r="G146" i="4"/>
  <c r="G145"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5" i="4"/>
  <c r="G4" i="4"/>
  <c r="G3" i="4"/>
  <c r="G2" i="4"/>
  <c r="G925" i="3"/>
  <c r="G924" i="3"/>
  <c r="G923" i="3"/>
  <c r="G922" i="3"/>
  <c r="G921" i="3"/>
  <c r="G920" i="3"/>
  <c r="G919" i="3"/>
  <c r="G918" i="3"/>
  <c r="G917" i="3"/>
  <c r="G916" i="3"/>
  <c r="G915" i="3"/>
  <c r="G914" i="3"/>
  <c r="G913" i="3"/>
  <c r="G912" i="3"/>
  <c r="G911" i="3"/>
  <c r="G910" i="3"/>
  <c r="G909" i="3"/>
  <c r="G908" i="3"/>
  <c r="G907" i="3"/>
  <c r="G906" i="3"/>
  <c r="G905" i="3"/>
  <c r="G904" i="3"/>
  <c r="G903" i="3"/>
  <c r="G902" i="3"/>
  <c r="G901" i="3"/>
  <c r="G900" i="3"/>
  <c r="G899" i="3"/>
  <c r="G898" i="3"/>
  <c r="G897" i="3"/>
  <c r="G896" i="3"/>
  <c r="G895" i="3"/>
  <c r="G894" i="3"/>
  <c r="G893" i="3"/>
  <c r="G892" i="3"/>
  <c r="G891" i="3"/>
  <c r="G890" i="3"/>
  <c r="G889" i="3"/>
  <c r="G888" i="3"/>
  <c r="G887" i="3"/>
  <c r="G886" i="3"/>
  <c r="G885" i="3"/>
  <c r="G884" i="3"/>
  <c r="G883" i="3"/>
  <c r="G882" i="3"/>
  <c r="G881" i="3"/>
  <c r="G880" i="3"/>
  <c r="G879" i="3"/>
  <c r="G878" i="3"/>
  <c r="G877" i="3"/>
  <c r="G876" i="3"/>
  <c r="G875" i="3"/>
  <c r="G874" i="3"/>
  <c r="G873" i="3"/>
  <c r="G872" i="3"/>
  <c r="G871" i="3"/>
  <c r="G870" i="3"/>
  <c r="G869" i="3"/>
  <c r="G868" i="3"/>
  <c r="G867" i="3"/>
  <c r="G866" i="3"/>
  <c r="G865" i="3"/>
  <c r="G864" i="3"/>
  <c r="G863" i="3"/>
  <c r="G862" i="3"/>
  <c r="G861" i="3"/>
  <c r="G860" i="3"/>
  <c r="G859" i="3"/>
  <c r="G858" i="3"/>
  <c r="G857" i="3"/>
  <c r="G856" i="3"/>
  <c r="G855" i="3"/>
  <c r="G854" i="3"/>
  <c r="G853" i="3"/>
  <c r="G852" i="3"/>
  <c r="G851" i="3"/>
  <c r="G850" i="3"/>
  <c r="G849" i="3"/>
  <c r="G848" i="3"/>
  <c r="G847" i="3"/>
  <c r="G846" i="3"/>
  <c r="G845" i="3"/>
  <c r="G844" i="3"/>
  <c r="G843" i="3"/>
  <c r="G842" i="3"/>
  <c r="G841" i="3"/>
  <c r="G840" i="3"/>
  <c r="G839" i="3"/>
  <c r="G838" i="3"/>
  <c r="G837" i="3"/>
  <c r="G836" i="3"/>
  <c r="G835" i="3"/>
  <c r="G834" i="3"/>
  <c r="G833" i="3"/>
  <c r="G832" i="3"/>
  <c r="G831" i="3"/>
  <c r="G830" i="3"/>
  <c r="G829" i="3"/>
  <c r="G828" i="3"/>
  <c r="G827" i="3"/>
  <c r="G826" i="3"/>
  <c r="G825" i="3"/>
  <c r="G824" i="3"/>
  <c r="G823" i="3"/>
  <c r="G822" i="3"/>
  <c r="G821" i="3"/>
  <c r="G820" i="3"/>
  <c r="G819" i="3"/>
  <c r="G818" i="3"/>
  <c r="G817" i="3"/>
  <c r="G816" i="3"/>
  <c r="G815" i="3"/>
  <c r="G814" i="3"/>
  <c r="G813" i="3"/>
  <c r="G812" i="3"/>
  <c r="G811" i="3"/>
  <c r="G810" i="3"/>
  <c r="G809" i="3"/>
  <c r="G808" i="3"/>
  <c r="G807" i="3"/>
  <c r="G806" i="3"/>
  <c r="G805" i="3"/>
  <c r="G804" i="3"/>
  <c r="G803" i="3"/>
  <c r="G802" i="3"/>
  <c r="G801" i="3"/>
  <c r="G800" i="3"/>
  <c r="G799" i="3"/>
  <c r="G798" i="3"/>
  <c r="G797" i="3"/>
  <c r="G796" i="3"/>
  <c r="G795" i="3"/>
  <c r="G794" i="3"/>
  <c r="G793" i="3"/>
  <c r="G792" i="3"/>
  <c r="G791" i="3"/>
  <c r="G790" i="3"/>
  <c r="G789" i="3"/>
  <c r="G788" i="3"/>
  <c r="G787" i="3"/>
  <c r="G786" i="3"/>
  <c r="G785" i="3"/>
  <c r="G784" i="3"/>
  <c r="G783" i="3"/>
  <c r="G782" i="3"/>
  <c r="G781" i="3"/>
  <c r="G780" i="3"/>
  <c r="G779" i="3"/>
  <c r="G778" i="3"/>
  <c r="G777" i="3"/>
  <c r="G776" i="3"/>
  <c r="G775" i="3"/>
  <c r="G774" i="3"/>
  <c r="G773" i="3"/>
  <c r="G772" i="3"/>
  <c r="G771" i="3"/>
  <c r="G770" i="3"/>
  <c r="G769" i="3"/>
  <c r="G768" i="3"/>
  <c r="G767" i="3"/>
  <c r="G766" i="3"/>
  <c r="G765" i="3"/>
  <c r="G764" i="3"/>
  <c r="G763" i="3"/>
  <c r="G762" i="3"/>
  <c r="G761" i="3"/>
  <c r="G760" i="3"/>
  <c r="G759" i="3"/>
  <c r="G758" i="3"/>
  <c r="G757" i="3"/>
  <c r="G756" i="3"/>
  <c r="G755" i="3"/>
  <c r="G754" i="3"/>
  <c r="G753" i="3"/>
  <c r="G752" i="3"/>
  <c r="G751" i="3"/>
  <c r="G750" i="3"/>
  <c r="G749" i="3"/>
  <c r="G748" i="3"/>
  <c r="G747" i="3"/>
  <c r="G746" i="3"/>
  <c r="G745" i="3"/>
  <c r="G744" i="3"/>
  <c r="G743" i="3"/>
  <c r="G742" i="3"/>
  <c r="G741" i="3"/>
  <c r="G740" i="3"/>
  <c r="G739" i="3"/>
  <c r="G738" i="3"/>
  <c r="G737" i="3"/>
  <c r="G736" i="3"/>
  <c r="G735" i="3"/>
  <c r="G734" i="3"/>
  <c r="G733" i="3"/>
  <c r="G732" i="3"/>
  <c r="G731" i="3"/>
  <c r="G730" i="3"/>
  <c r="G729" i="3"/>
  <c r="G728" i="3"/>
  <c r="G727" i="3"/>
  <c r="G726" i="3"/>
  <c r="G725" i="3"/>
  <c r="G724" i="3"/>
  <c r="G723" i="3"/>
  <c r="G722" i="3"/>
  <c r="G721" i="3"/>
  <c r="G720" i="3"/>
  <c r="G719" i="3"/>
  <c r="G718" i="3"/>
  <c r="G717" i="3"/>
  <c r="G716" i="3"/>
  <c r="G715" i="3"/>
  <c r="G714" i="3"/>
  <c r="G713" i="3"/>
  <c r="G712" i="3"/>
  <c r="G711" i="3"/>
  <c r="G710" i="3"/>
  <c r="G709" i="3"/>
  <c r="G708" i="3"/>
  <c r="G707" i="3"/>
  <c r="G706" i="3"/>
  <c r="G705" i="3"/>
  <c r="G704" i="3"/>
  <c r="G703" i="3"/>
  <c r="G702" i="3"/>
  <c r="G701" i="3"/>
  <c r="G700" i="3"/>
  <c r="G699" i="3"/>
  <c r="G698" i="3"/>
  <c r="G697" i="3"/>
  <c r="G696" i="3"/>
  <c r="G695" i="3"/>
  <c r="G694" i="3"/>
  <c r="G693" i="3"/>
  <c r="G692" i="3"/>
  <c r="G691" i="3"/>
  <c r="G690" i="3"/>
  <c r="G689" i="3"/>
  <c r="G688" i="3"/>
  <c r="G687" i="3"/>
  <c r="G686" i="3"/>
  <c r="G685" i="3"/>
  <c r="G684" i="3"/>
  <c r="G683" i="3"/>
  <c r="G682" i="3"/>
  <c r="G681" i="3"/>
  <c r="G680" i="3"/>
  <c r="G679" i="3"/>
  <c r="G678" i="3"/>
  <c r="G677" i="3"/>
  <c r="G676" i="3"/>
  <c r="G675" i="3"/>
  <c r="G674" i="3"/>
  <c r="G673" i="3"/>
  <c r="G672" i="3"/>
  <c r="G671" i="3"/>
  <c r="G670" i="3"/>
  <c r="G669" i="3"/>
  <c r="G668" i="3"/>
  <c r="G667" i="3"/>
  <c r="G666" i="3"/>
  <c r="G665" i="3"/>
  <c r="G664" i="3"/>
  <c r="G663" i="3"/>
  <c r="G662" i="3"/>
  <c r="G661" i="3"/>
  <c r="G660" i="3"/>
  <c r="G659" i="3"/>
  <c r="G658" i="3"/>
  <c r="G657" i="3"/>
  <c r="G656" i="3"/>
  <c r="G655" i="3"/>
  <c r="G654" i="3"/>
  <c r="G653" i="3"/>
  <c r="G652" i="3"/>
  <c r="G651" i="3"/>
  <c r="G650" i="3"/>
  <c r="G649" i="3"/>
  <c r="G648" i="3"/>
  <c r="G647" i="3"/>
  <c r="G646" i="3"/>
  <c r="G645" i="3"/>
  <c r="G644" i="3"/>
  <c r="G643" i="3"/>
  <c r="G642" i="3"/>
  <c r="G641" i="3"/>
  <c r="G640" i="3"/>
  <c r="G639" i="3"/>
  <c r="G638" i="3"/>
  <c r="G637" i="3"/>
  <c r="G636" i="3"/>
  <c r="G635" i="3"/>
  <c r="G634" i="3"/>
  <c r="G633" i="3"/>
  <c r="G632" i="3"/>
  <c r="G631" i="3"/>
  <c r="G630" i="3"/>
  <c r="G629" i="3"/>
  <c r="G628" i="3"/>
  <c r="G627" i="3"/>
  <c r="G626" i="3"/>
  <c r="G625" i="3"/>
  <c r="G624" i="3"/>
  <c r="G623" i="3"/>
  <c r="G622" i="3"/>
  <c r="G621" i="3"/>
  <c r="G620" i="3"/>
  <c r="G619" i="3"/>
  <c r="G618" i="3"/>
  <c r="G617" i="3"/>
  <c r="G616" i="3"/>
  <c r="G615" i="3"/>
  <c r="G614" i="3"/>
  <c r="G613" i="3"/>
  <c r="G612" i="3"/>
  <c r="G611" i="3"/>
  <c r="G610" i="3"/>
  <c r="G609" i="3"/>
  <c r="G608" i="3"/>
  <c r="G607" i="3"/>
  <c r="G606" i="3"/>
  <c r="G605" i="3"/>
  <c r="G604" i="3"/>
  <c r="G603" i="3"/>
  <c r="G602" i="3"/>
  <c r="G601" i="3"/>
  <c r="G600" i="3"/>
  <c r="G599" i="3"/>
  <c r="G598" i="3"/>
  <c r="G597" i="3"/>
  <c r="G596" i="3"/>
  <c r="G595" i="3"/>
  <c r="G594" i="3"/>
  <c r="G593" i="3"/>
  <c r="G592" i="3"/>
  <c r="G591" i="3"/>
  <c r="G590" i="3"/>
  <c r="G589" i="3"/>
  <c r="G588" i="3"/>
  <c r="G587" i="3"/>
  <c r="G586" i="3"/>
  <c r="G585" i="3"/>
  <c r="G584" i="3"/>
  <c r="G583" i="3"/>
  <c r="G582" i="3"/>
  <c r="G581" i="3"/>
  <c r="G580" i="3"/>
  <c r="G579" i="3"/>
  <c r="G578" i="3"/>
  <c r="G577" i="3"/>
  <c r="G576" i="3"/>
  <c r="G575" i="3"/>
  <c r="G574" i="3"/>
  <c r="G573" i="3"/>
  <c r="G572" i="3"/>
  <c r="G571" i="3"/>
  <c r="G570" i="3"/>
  <c r="G569" i="3"/>
  <c r="G568" i="3"/>
  <c r="G567" i="3"/>
  <c r="G566" i="3"/>
  <c r="G565" i="3"/>
  <c r="G564" i="3"/>
  <c r="G563" i="3"/>
  <c r="G562" i="3"/>
  <c r="G561" i="3"/>
  <c r="G560" i="3"/>
  <c r="G559" i="3"/>
  <c r="G558" i="3"/>
  <c r="G557" i="3"/>
  <c r="G556" i="3"/>
  <c r="G555" i="3"/>
  <c r="G554" i="3"/>
  <c r="G553" i="3"/>
  <c r="G552" i="3"/>
  <c r="G551" i="3"/>
  <c r="G550" i="3"/>
  <c r="G549" i="3"/>
  <c r="G548" i="3"/>
  <c r="G547" i="3"/>
  <c r="G546" i="3"/>
  <c r="G545" i="3"/>
  <c r="G544" i="3"/>
  <c r="G543" i="3"/>
  <c r="G542" i="3"/>
  <c r="G541" i="3"/>
  <c r="G540" i="3"/>
  <c r="G539" i="3"/>
  <c r="G538" i="3"/>
  <c r="G537" i="3"/>
  <c r="G536" i="3"/>
  <c r="G535" i="3"/>
  <c r="G534" i="3"/>
  <c r="G533" i="3"/>
  <c r="G532" i="3"/>
  <c r="G531" i="3"/>
  <c r="G530" i="3"/>
  <c r="G529" i="3"/>
  <c r="G528" i="3"/>
  <c r="G527" i="3"/>
  <c r="G526" i="3"/>
  <c r="G525" i="3"/>
  <c r="G524" i="3"/>
  <c r="G523" i="3"/>
  <c r="G522" i="3"/>
  <c r="G521" i="3"/>
  <c r="G520" i="3"/>
  <c r="G519" i="3"/>
  <c r="G518" i="3"/>
  <c r="G517" i="3"/>
  <c r="G516" i="3"/>
  <c r="G515" i="3"/>
  <c r="G514" i="3"/>
  <c r="G513" i="3"/>
  <c r="G512" i="3"/>
  <c r="G511" i="3"/>
  <c r="G510" i="3"/>
  <c r="G509" i="3"/>
  <c r="G508" i="3"/>
  <c r="G507" i="3"/>
  <c r="G506" i="3"/>
  <c r="G505" i="3"/>
  <c r="G504" i="3"/>
  <c r="G503" i="3"/>
  <c r="G502" i="3"/>
  <c r="G501" i="3"/>
  <c r="G500" i="3"/>
  <c r="G499" i="3"/>
  <c r="G498" i="3"/>
  <c r="G497" i="3"/>
  <c r="G496" i="3"/>
  <c r="G495" i="3"/>
  <c r="G494" i="3"/>
  <c r="G493" i="3"/>
  <c r="G492" i="3"/>
  <c r="G491" i="3"/>
  <c r="G490" i="3"/>
  <c r="G489" i="3"/>
  <c r="G488" i="3"/>
  <c r="G487" i="3"/>
  <c r="G486" i="3"/>
  <c r="G485" i="3"/>
  <c r="G484" i="3"/>
  <c r="G483" i="3"/>
  <c r="G482" i="3"/>
  <c r="G481" i="3"/>
  <c r="G480" i="3"/>
  <c r="G479" i="3"/>
  <c r="G478" i="3"/>
  <c r="G477" i="3"/>
  <c r="G476" i="3"/>
  <c r="G475" i="3"/>
  <c r="G474" i="3"/>
  <c r="G473" i="3"/>
  <c r="G472" i="3"/>
  <c r="G471" i="3"/>
  <c r="G470" i="3"/>
  <c r="G469" i="3"/>
  <c r="G468" i="3"/>
  <c r="G467" i="3"/>
  <c r="G466" i="3"/>
  <c r="G465" i="3"/>
  <c r="G464" i="3"/>
  <c r="G463" i="3"/>
  <c r="G462" i="3"/>
  <c r="G461" i="3"/>
  <c r="G460" i="3"/>
  <c r="G459" i="3"/>
  <c r="G458" i="3"/>
  <c r="G457" i="3"/>
  <c r="G456" i="3"/>
  <c r="G455" i="3"/>
  <c r="G454" i="3"/>
  <c r="G453" i="3"/>
  <c r="G452" i="3"/>
  <c r="G451" i="3"/>
  <c r="G450" i="3"/>
  <c r="G449" i="3"/>
  <c r="G448" i="3"/>
  <c r="G447" i="3"/>
  <c r="G446" i="3"/>
  <c r="G445" i="3"/>
  <c r="G444" i="3"/>
  <c r="G443" i="3"/>
  <c r="G442" i="3"/>
  <c r="G441" i="3"/>
  <c r="G440" i="3"/>
  <c r="G439" i="3"/>
  <c r="G438" i="3"/>
  <c r="G437" i="3"/>
  <c r="G436" i="3"/>
  <c r="G435" i="3"/>
  <c r="G434" i="3"/>
  <c r="G433" i="3"/>
  <c r="G432" i="3"/>
  <c r="G431" i="3"/>
  <c r="G430" i="3"/>
  <c r="G429" i="3"/>
  <c r="G428" i="3"/>
  <c r="G427" i="3"/>
  <c r="G426" i="3"/>
  <c r="G425" i="3"/>
  <c r="G424" i="3"/>
  <c r="G423" i="3"/>
  <c r="G422" i="3"/>
  <c r="G421" i="3"/>
  <c r="G420" i="3"/>
  <c r="G419" i="3"/>
  <c r="G418" i="3"/>
  <c r="G417" i="3"/>
  <c r="G416" i="3"/>
  <c r="G415" i="3"/>
  <c r="G414" i="3"/>
  <c r="G413" i="3"/>
  <c r="G412" i="3"/>
  <c r="G411" i="3"/>
  <c r="G410" i="3"/>
  <c r="G409" i="3"/>
  <c r="G408" i="3"/>
  <c r="G407" i="3"/>
  <c r="G406" i="3"/>
  <c r="G405" i="3"/>
  <c r="G404" i="3"/>
  <c r="G403" i="3"/>
  <c r="G402" i="3"/>
  <c r="G401" i="3"/>
  <c r="G400" i="3"/>
  <c r="G399" i="3"/>
  <c r="G398" i="3"/>
  <c r="G397" i="3"/>
  <c r="G396" i="3"/>
  <c r="G395" i="3"/>
  <c r="G394" i="3"/>
  <c r="G393" i="3"/>
  <c r="G392" i="3"/>
  <c r="G391" i="3"/>
  <c r="G390" i="3"/>
  <c r="G389" i="3"/>
  <c r="G388" i="3"/>
  <c r="G387" i="3"/>
  <c r="G386" i="3"/>
  <c r="G385" i="3"/>
  <c r="G384" i="3"/>
  <c r="G383" i="3"/>
  <c r="G382" i="3"/>
  <c r="G381" i="3"/>
  <c r="G380" i="3"/>
  <c r="G379" i="3"/>
  <c r="G378" i="3"/>
  <c r="G377" i="3"/>
  <c r="G376" i="3"/>
  <c r="G375" i="3"/>
  <c r="G374" i="3"/>
  <c r="G373" i="3"/>
  <c r="G372" i="3"/>
  <c r="G371" i="3"/>
  <c r="G370" i="3"/>
  <c r="G369" i="3"/>
  <c r="G368" i="3"/>
  <c r="G367" i="3"/>
  <c r="G366" i="3"/>
  <c r="G365" i="3"/>
  <c r="G364" i="3"/>
  <c r="G363" i="3"/>
  <c r="G362" i="3"/>
  <c r="G361" i="3"/>
  <c r="G360" i="3"/>
  <c r="G359" i="3"/>
  <c r="G358" i="3"/>
  <c r="G357" i="3"/>
  <c r="G356" i="3"/>
  <c r="G355" i="3"/>
  <c r="G354" i="3"/>
  <c r="G353" i="3"/>
  <c r="G352" i="3"/>
  <c r="G351" i="3"/>
  <c r="G350" i="3"/>
  <c r="G349" i="3"/>
  <c r="G348" i="3"/>
  <c r="G347" i="3"/>
  <c r="G346" i="3"/>
  <c r="G345" i="3"/>
  <c r="G344" i="3"/>
  <c r="G343" i="3"/>
  <c r="G342" i="3"/>
  <c r="G341" i="3"/>
  <c r="G340" i="3"/>
  <c r="G339" i="3"/>
  <c r="G338" i="3"/>
  <c r="G337" i="3"/>
  <c r="G336" i="3"/>
  <c r="G335" i="3"/>
  <c r="G334" i="3"/>
  <c r="G333" i="3"/>
  <c r="G332" i="3"/>
  <c r="G331" i="3"/>
  <c r="G330" i="3"/>
  <c r="G329" i="3"/>
  <c r="G328" i="3"/>
  <c r="G327" i="3"/>
  <c r="G326" i="3"/>
  <c r="G325" i="3"/>
  <c r="G324" i="3"/>
  <c r="G323" i="3"/>
  <c r="G322" i="3"/>
  <c r="G321" i="3"/>
  <c r="G320" i="3"/>
  <c r="G319" i="3"/>
  <c r="G318" i="3"/>
  <c r="G317" i="3"/>
  <c r="G316" i="3"/>
  <c r="G315" i="3"/>
  <c r="G314" i="3"/>
  <c r="G313" i="3"/>
  <c r="G312" i="3"/>
  <c r="G311" i="3"/>
  <c r="G310" i="3"/>
  <c r="G309" i="3"/>
  <c r="G308" i="3"/>
  <c r="G307" i="3"/>
  <c r="G306" i="3"/>
  <c r="G305" i="3"/>
  <c r="G304" i="3"/>
  <c r="G303" i="3"/>
  <c r="G302" i="3"/>
  <c r="G301" i="3"/>
  <c r="G300" i="3"/>
  <c r="G299" i="3"/>
  <c r="G298" i="3"/>
  <c r="G297" i="3"/>
  <c r="G296" i="3"/>
  <c r="G295" i="3"/>
  <c r="G294" i="3"/>
  <c r="G293" i="3"/>
  <c r="G292" i="3"/>
  <c r="G291" i="3"/>
  <c r="G290" i="3"/>
  <c r="G289" i="3"/>
  <c r="G288" i="3"/>
  <c r="G287" i="3"/>
  <c r="G286" i="3"/>
  <c r="G285" i="3"/>
  <c r="G284" i="3"/>
  <c r="G283" i="3"/>
  <c r="G282" i="3"/>
  <c r="G281" i="3"/>
  <c r="G280" i="3"/>
  <c r="G279" i="3"/>
  <c r="G278" i="3"/>
  <c r="G277" i="3"/>
  <c r="G276" i="3"/>
  <c r="G275" i="3"/>
  <c r="G274" i="3"/>
  <c r="G273" i="3"/>
  <c r="G272" i="3"/>
  <c r="G271" i="3"/>
  <c r="G270" i="3"/>
  <c r="G269" i="3"/>
  <c r="G268" i="3"/>
  <c r="G267" i="3"/>
  <c r="G266" i="3"/>
  <c r="G265" i="3"/>
  <c r="G264" i="3"/>
  <c r="G263" i="3"/>
  <c r="G262" i="3"/>
  <c r="G261" i="3"/>
  <c r="G260" i="3"/>
  <c r="G259" i="3"/>
  <c r="G258" i="3"/>
  <c r="G257" i="3"/>
  <c r="G256" i="3"/>
  <c r="G255" i="3"/>
  <c r="G254" i="3"/>
  <c r="G253" i="3"/>
  <c r="G252" i="3"/>
  <c r="G251" i="3"/>
  <c r="G250" i="3"/>
  <c r="G249" i="3"/>
  <c r="G248" i="3"/>
  <c r="G247" i="3"/>
  <c r="G246" i="3"/>
  <c r="G245" i="3"/>
  <c r="G244" i="3"/>
  <c r="G243" i="3"/>
  <c r="G242" i="3"/>
  <c r="G241" i="3"/>
  <c r="G240" i="3"/>
  <c r="G239" i="3"/>
  <c r="G238" i="3"/>
  <c r="G237" i="3"/>
  <c r="G236" i="3"/>
  <c r="G235" i="3"/>
  <c r="G234" i="3"/>
  <c r="G233" i="3"/>
  <c r="G232" i="3"/>
  <c r="G231" i="3"/>
  <c r="G230" i="3"/>
  <c r="G229" i="3"/>
  <c r="G228" i="3"/>
  <c r="G227" i="3"/>
  <c r="G226" i="3"/>
  <c r="G225" i="3"/>
  <c r="G224" i="3"/>
  <c r="G223" i="3"/>
  <c r="G222" i="3"/>
  <c r="G221" i="3"/>
  <c r="G220" i="3"/>
  <c r="G219" i="3"/>
  <c r="G218" i="3"/>
  <c r="G217" i="3"/>
  <c r="G216" i="3"/>
  <c r="G215" i="3"/>
  <c r="G214" i="3"/>
  <c r="G213" i="3"/>
  <c r="G212" i="3"/>
  <c r="G211" i="3"/>
  <c r="G210" i="3"/>
  <c r="G209" i="3"/>
  <c r="G208" i="3"/>
  <c r="G207" i="3"/>
  <c r="G206" i="3"/>
  <c r="G205" i="3"/>
  <c r="G204" i="3"/>
  <c r="G203" i="3"/>
  <c r="G202" i="3"/>
  <c r="G201" i="3"/>
  <c r="G200" i="3"/>
  <c r="G199" i="3"/>
  <c r="G198" i="3"/>
  <c r="G197" i="3"/>
  <c r="G196" i="3"/>
  <c r="G195" i="3"/>
  <c r="G194" i="3"/>
  <c r="G193" i="3"/>
  <c r="G192" i="3"/>
  <c r="G191" i="3"/>
  <c r="G190" i="3"/>
  <c r="G189" i="3"/>
  <c r="G188" i="3"/>
  <c r="G187" i="3"/>
  <c r="G186" i="3"/>
  <c r="G185" i="3"/>
  <c r="G184" i="3"/>
  <c r="G183" i="3"/>
  <c r="G182" i="3"/>
  <c r="G181" i="3"/>
  <c r="G180" i="3"/>
  <c r="G179" i="3"/>
  <c r="G178" i="3"/>
  <c r="G177" i="3"/>
  <c r="G176" i="3"/>
  <c r="G175" i="3"/>
  <c r="G174" i="3"/>
  <c r="G173" i="3"/>
  <c r="G172" i="3"/>
  <c r="G171" i="3"/>
  <c r="G170" i="3"/>
  <c r="G169" i="3"/>
  <c r="G168" i="3"/>
  <c r="G167" i="3"/>
  <c r="G166" i="3"/>
  <c r="G165" i="3"/>
  <c r="G164" i="3"/>
  <c r="G163" i="3"/>
  <c r="G162" i="3"/>
  <c r="G161" i="3"/>
  <c r="G160" i="3"/>
  <c r="G159" i="3"/>
  <c r="G158" i="3"/>
  <c r="G157" i="3"/>
  <c r="G156" i="3"/>
  <c r="G155" i="3"/>
  <c r="G154" i="3"/>
  <c r="G153" i="3"/>
  <c r="G152" i="3"/>
  <c r="G151" i="3"/>
  <c r="G150" i="3"/>
  <c r="G149" i="3"/>
  <c r="G148" i="3"/>
  <c r="G147" i="3"/>
  <c r="G146" i="3"/>
  <c r="G145" i="3"/>
  <c r="G144" i="3"/>
  <c r="G143" i="3"/>
  <c r="G142" i="3"/>
  <c r="G141" i="3"/>
  <c r="G140" i="3"/>
  <c r="G139" i="3"/>
  <c r="G138" i="3"/>
  <c r="G137" i="3"/>
  <c r="G136" i="3"/>
  <c r="G135" i="3"/>
  <c r="G134" i="3"/>
  <c r="G133" i="3"/>
  <c r="G132" i="3"/>
  <c r="G131" i="3"/>
  <c r="G130" i="3"/>
  <c r="G129" i="3"/>
  <c r="G128" i="3"/>
  <c r="G127" i="3"/>
  <c r="G126" i="3"/>
  <c r="G125" i="3"/>
  <c r="G124" i="3"/>
  <c r="G123" i="3"/>
  <c r="G122" i="3"/>
  <c r="G121" i="3"/>
  <c r="G120" i="3"/>
  <c r="G119" i="3"/>
  <c r="G118" i="3"/>
  <c r="G117" i="3"/>
  <c r="G116" i="3"/>
  <c r="G115" i="3"/>
  <c r="G114" i="3"/>
  <c r="G113" i="3"/>
  <c r="G112" i="3"/>
  <c r="G111" i="3"/>
  <c r="G110" i="3"/>
  <c r="G109" i="3"/>
  <c r="G108" i="3"/>
  <c r="G107" i="3"/>
  <c r="G106" i="3"/>
  <c r="G105" i="3"/>
  <c r="G104" i="3"/>
  <c r="G103" i="3"/>
  <c r="G102" i="3"/>
  <c r="G101" i="3"/>
  <c r="G100" i="3"/>
  <c r="G99" i="3"/>
  <c r="G98" i="3"/>
  <c r="G97" i="3"/>
  <c r="G96" i="3"/>
  <c r="G95" i="3"/>
  <c r="G94" i="3"/>
  <c r="G93" i="3"/>
  <c r="G92" i="3"/>
  <c r="G91" i="3"/>
  <c r="G90" i="3"/>
  <c r="G89" i="3"/>
  <c r="G88" i="3"/>
  <c r="G87" i="3"/>
  <c r="G86" i="3"/>
  <c r="G85" i="3"/>
  <c r="G84" i="3"/>
  <c r="G83" i="3"/>
  <c r="G82" i="3"/>
  <c r="G81" i="3"/>
  <c r="G80" i="3"/>
  <c r="G79" i="3"/>
  <c r="G78" i="3"/>
  <c r="G77" i="3"/>
  <c r="G76" i="3"/>
  <c r="G75" i="3"/>
  <c r="G74" i="3"/>
  <c r="G73" i="3"/>
  <c r="G72" i="3"/>
  <c r="G71" i="3"/>
  <c r="G70" i="3"/>
  <c r="G69" i="3"/>
  <c r="G68" i="3"/>
  <c r="G67" i="3"/>
  <c r="G66" i="3"/>
  <c r="G65" i="3"/>
  <c r="G64" i="3"/>
  <c r="G63" i="3"/>
  <c r="G62" i="3"/>
  <c r="G61" i="3"/>
  <c r="G60" i="3"/>
  <c r="G59" i="3"/>
  <c r="G58" i="3"/>
  <c r="G57" i="3"/>
  <c r="G56" i="3"/>
  <c r="G55" i="3"/>
  <c r="G54" i="3"/>
  <c r="G53" i="3"/>
  <c r="G52" i="3"/>
  <c r="G51" i="3"/>
  <c r="G50" i="3"/>
  <c r="G49" i="3"/>
  <c r="G48" i="3"/>
  <c r="G47" i="3"/>
  <c r="G4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thurman_dm</author>
  </authors>
  <commentList>
    <comment ref="K181" authorId="0" shapeId="0" xr:uid="{841C7B13-FAEF-4CF8-811D-E97A6BD96000}">
      <text>
        <r>
          <rPr>
            <b/>
            <sz val="8"/>
            <color indexed="81"/>
            <rFont val="Tahoma"/>
            <family val="2"/>
          </rPr>
          <t>thurman_dm:</t>
        </r>
        <r>
          <rPr>
            <sz val="8"/>
            <color indexed="81"/>
            <rFont val="Tahoma"/>
            <family val="2"/>
          </rPr>
          <t xml:space="preserve">
</t>
        </r>
      </text>
    </comment>
  </commentList>
</comments>
</file>

<file path=xl/sharedStrings.xml><?xml version="1.0" encoding="utf-8"?>
<sst xmlns="http://schemas.openxmlformats.org/spreadsheetml/2006/main" count="69987" uniqueCount="20270">
  <si>
    <t>DATE</t>
  </si>
  <si>
    <t>Time</t>
  </si>
  <si>
    <t>COUNTY</t>
  </si>
  <si>
    <t>AMOUNT</t>
  </si>
  <si>
    <t>Notes</t>
  </si>
  <si>
    <t>AMOUNT2</t>
  </si>
  <si>
    <t>District</t>
  </si>
  <si>
    <t>Notification</t>
  </si>
  <si>
    <t>Treated?</t>
  </si>
  <si>
    <t>Gallons Untreated</t>
  </si>
  <si>
    <t>Final Spill Amt</t>
  </si>
  <si>
    <t>% Recovered</t>
  </si>
  <si>
    <t>Water Body Affected</t>
  </si>
  <si>
    <t>Treatment</t>
  </si>
  <si>
    <t>Follow-up Activities</t>
  </si>
  <si>
    <t>Respondent</t>
  </si>
  <si>
    <t>FAC ID</t>
  </si>
  <si>
    <t>Enf. Type</t>
  </si>
  <si>
    <t>Tracking #</t>
  </si>
  <si>
    <t>Lead Staff</t>
  </si>
  <si>
    <t>Penalty Amt Assessed</t>
  </si>
  <si>
    <t>Escambia</t>
  </si>
  <si>
    <t>2,000-3,000 gallons of raw sewage spilled in Pensacola due to a collapsed line. No injuries or evacuations reported.</t>
  </si>
  <si>
    <t>B</t>
  </si>
  <si>
    <t>NW</t>
  </si>
  <si>
    <t>SWP</t>
  </si>
  <si>
    <t>Brevard</t>
  </si>
  <si>
    <t>UNK</t>
  </si>
  <si>
    <t>Per NRC fax:  " The caller (USAF/ Patrick AFB)stated that at a trident water pretreatment facility, after doing repairs on a tank, while filling it with water, the tank caused it to overflow into a dry well. "</t>
  </si>
  <si>
    <t>IW</t>
  </si>
  <si>
    <t>C</t>
  </si>
  <si>
    <t>Palm Beach</t>
  </si>
  <si>
    <t>1,000 to 2,000 gallon domestic sewage spill due to gravity line malfunction.  The incident occurred in Lake Park.</t>
  </si>
  <si>
    <t>E</t>
  </si>
  <si>
    <t>SE</t>
  </si>
  <si>
    <t>Duval</t>
  </si>
  <si>
    <t xml:space="preserve">2,000-4,000 gallon untreated wastewater spill due to a bar screen becoming blocked which caused the flow to back up.  </t>
  </si>
  <si>
    <t>G</t>
  </si>
  <si>
    <t>NE</t>
  </si>
  <si>
    <t>100 gallons of raw sewage spilled in Pensacola due to a main caving in on itself.</t>
  </si>
  <si>
    <t>Miami-Dade</t>
  </si>
  <si>
    <t>5000 gallons of raw sewage spilled onto soil due to a contractor breaking a 12” main.</t>
  </si>
  <si>
    <t>Collier</t>
  </si>
  <si>
    <t>2000 gallons of raw sewage spilled into Lambert Canal in Golden Gate due to a split in a 6”  main.</t>
  </si>
  <si>
    <t>S</t>
  </si>
  <si>
    <t>2000 gallons of sewage spilled onto soil in Jacksonville due to a value failure on a sewage line.</t>
  </si>
  <si>
    <t>Hillsborough</t>
  </si>
  <si>
    <t>300,000 gallons of reclaimed water spilled due to a relief valve being hit in Tampa.</t>
  </si>
  <si>
    <t>Reclaimed</t>
  </si>
  <si>
    <t>SW</t>
  </si>
  <si>
    <t>1500 gallon untreated sewage spill due to a lateral blockage caused by heavy grease.  The incident occurred in Miami.</t>
  </si>
  <si>
    <t>Bay</t>
  </si>
  <si>
    <t>300 gallons of raw sewage spilled due to a grease blockage.  The incident occurred near Lynn Haven.</t>
  </si>
  <si>
    <t>2,000 gallons of raw sewage spilled when the electric feed to a lift station failed.  The incident occurred in Jacksonville.</t>
  </si>
  <si>
    <t>P</t>
  </si>
  <si>
    <t>1000 gallon wastewater spill due to a work crew rupturing a 12 inch force main line.  The incident occurred in Pensacola.</t>
  </si>
  <si>
    <t>Broward</t>
  </si>
  <si>
    <t>The City of Ft. Lauderdale has been working on sewage lines for several weeks and allowing raw sewage to go into storm drains and the canal at Cordova and 17th St. in Ft. Lauderdale.</t>
  </si>
  <si>
    <t>R</t>
  </si>
  <si>
    <t>Alachua</t>
  </si>
  <si>
    <t>100,000 gallons of treated wastewater spilled due to a ground shift causing a PVC irrigation line to break.  The incident occurred in Gainesville.</t>
  </si>
  <si>
    <t>Pinellas</t>
  </si>
  <si>
    <t>1000 gallon untreated sewage spill due to an overflow.  The incident occurred in St. Petersburg.</t>
  </si>
  <si>
    <t>O</t>
  </si>
  <si>
    <t>Orange</t>
  </si>
  <si>
    <t>Approx. 1,000 gallons of treated wastewater spilled due to a damaged gasket.</t>
  </si>
  <si>
    <t>Approx. 1 million gallons of partially treated wastewater spilled into Old Tampa Bay. The material was secured.  Clean up actions unknown.</t>
  </si>
  <si>
    <t>U</t>
  </si>
  <si>
    <t>Sarasota</t>
  </si>
  <si>
    <t>An unknown amount of untreated wastewater (over 1,000 gallons) spilled into Hatchet Creek, near Venice.</t>
  </si>
  <si>
    <t>Polk</t>
  </si>
  <si>
    <t>Approximately 1,000 gallons of wastewater spilled due to a transfer plug malfunction.  The incident occurred near Lakeland.</t>
  </si>
  <si>
    <t>Manatee</t>
  </si>
  <si>
    <t>Received a report of 6 different points of wastewater release caused by a malfunctioning relief valve on a wastewater main.  The releases occurred in Bradenton.  1) Carusso Rd,  5,000 gallons into Bradenton River.  2) 41st Ave E, 18,000 gallons contained on site, pumper truck used to recover material.  3) 5807 41st St,  2,000 gallons into a retention pond, pumped out and lime placed. 4) 5621 39th st E, 30,000 gallons into drainage ditch, pumper truck used to recover material. 5) 6800 99th St E, 5,000 gallons into retention pond, pumped out and lime placed. 6) 11600 Club House Dr, 5,000 gallons into a retention pond, pumped out and lime placed. Environmental Epidemiologists are investigating this incident.</t>
  </si>
  <si>
    <t>8000 gallon treated industrial wastewater (non-hazardous) spill due to pipe corrosion.  The incident occurred in Jacksonville. (Ernie Vavrin, Anhauser Busch)</t>
  </si>
  <si>
    <t>5,000 gallons of reclaimed Wastewater spilled in Tampa due to a cracked valve.</t>
  </si>
  <si>
    <t xml:space="preserve">1,000 to 2,000 gallons of sludge was spilled due to a digester line malfunction.  </t>
  </si>
  <si>
    <t>20-30 gallons of raw sewage spilled when a forced main pipe split.</t>
  </si>
  <si>
    <t xml:space="preserve">1000 gallon raw sewage spill in Brandon. </t>
  </si>
  <si>
    <t>Marion</t>
  </si>
  <si>
    <t>1,000 and 10,000 gallons of treated wastewater spilled due to clogged filters and a clogged backwash pump. The spill was contained on site. Most of the spill was pumped back into the system and the area was raked. No waterways affected, no injuries reported.  The incident occurred in Ocala.</t>
  </si>
  <si>
    <t>Lake</t>
  </si>
  <si>
    <t>750 gallon spill of grease trap wastewater occurred at a lift station in Leesburg.</t>
  </si>
  <si>
    <t>4800 gallon spill of strong saline wastewater onto soil and into a canal at the water treatment facility in Marco Island.  The wastewater is actually a very salty water that was used to treat drinking water. The canal that the wastewater spilled into is a saltwater canal that leads into Roberts Bay.  (Jose Depedro)</t>
  </si>
  <si>
    <t>200 gallon wastewater spill occurred due to a broken force main.  The incident occurred in Pensacola.</t>
  </si>
  <si>
    <t>Wakulla</t>
  </si>
  <si>
    <t>A 600 gallon untreated wastewater spill occurred due to a busted valve on a force main.  The incident occurred in Wakulla.</t>
  </si>
  <si>
    <t>Approximately 1,000 gallons of untreated wastewater spilled due to a "grease stop".  The incident occurred in St. Petersburg.</t>
  </si>
  <si>
    <t>200,000 gallons of treated affluent spilled due to control systems failure on and affluent pump.  The material spilled into the Oleda Park Mangroves.  No clean up actions are taking place, as the material has not been chlorinated.</t>
  </si>
  <si>
    <t xml:space="preserve">9,000 gallons of untreated wastewater spilled to an on-site drainage ditch in Venice.  The spill occurred due to a vehicle striking a lift station.  </t>
  </si>
  <si>
    <t>H</t>
  </si>
  <si>
    <t>Seminole</t>
  </si>
  <si>
    <t>1500 gallons of untreated Wastewater spilled out of a manhole in Castleberry due to a grease block.</t>
  </si>
  <si>
    <t xml:space="preserve">5,000 - 7,000 gallons of untreated wastewater spilled at a construction site in Englewood due to a lift station failure. </t>
  </si>
  <si>
    <t>Monroe</t>
  </si>
  <si>
    <t xml:space="preserve">4,000 gallons of Chlorinated effluent spilled in Islamarada due to a broken line. </t>
  </si>
  <si>
    <t>2000 gallons of raw sewage spilled in Bradenton due to a construction company hitting a line.</t>
  </si>
  <si>
    <t>1200 gallon raw sewage spill in Miami due to a broken 2 inch air relief valve.</t>
  </si>
  <si>
    <t>30,000 gallons of untreated wastewater spilled to soil, due to a lift station losing power.</t>
  </si>
  <si>
    <t>Santa Rosa</t>
  </si>
  <si>
    <t>500-1,000 gallons of untreated wastewater spilled due to a grease block.  The incident occurred in Milton.</t>
  </si>
  <si>
    <t xml:space="preserve">An untreated wastewater spill of up to 5,000 gallons occurred due to a lift station's base collapsing. The material spilled to soil with an unknown amount going into Oak Lake. </t>
  </si>
  <si>
    <t>126,000 gallon reclaim water spill due to mechanical failure and overflow.  The water released is treated with chlorine.  The incident occurred in Tampa.</t>
  </si>
  <si>
    <t>5000 gallons of reclaim water leaked from a meter assembly due to loss packing.  The incident occurred near Del Mabry.</t>
  </si>
  <si>
    <t xml:space="preserve">The lift station in Pine Acre Subdivison overflowed spilling more than 5000 gallons of raw untreated domestic sewage.  The spill flowed onto the land and also into Old Field Creek. The creek connects to the St Johns River.  Jacksonville Electric Authority will take samples and add lime to the area. </t>
  </si>
  <si>
    <t>The lift station in the Boca West Subdivision/Peppertree Village, overflowed spilling 10,000 gallons of untreated sewage directly into a canal.</t>
  </si>
  <si>
    <t>Received a report of the county working on a sewage line and dumping the sewage into a nearby creek.</t>
  </si>
  <si>
    <t>1,000 gallons of untreated wastewater spilled due to a float switch malfunction.  The incident occurred in Bradenton.</t>
  </si>
  <si>
    <t>Okaloosa</t>
  </si>
  <si>
    <t>100 gallons of untreated wastewater spilled into a retention pond.  The incident occurred in Ft. Walton Beach.</t>
  </si>
  <si>
    <t>An unknown amount of untreated wastewater leaked from a private lift station.  The incident occurred in Brandon.</t>
  </si>
  <si>
    <t>250-1000 gallon untreated sewage spill due to a blocked sewer line.  The incident occurred in Dunedin.</t>
  </si>
  <si>
    <t>500 gallon wastewater spill due to a blocked sewer line.  The incident occurred in Milton.</t>
  </si>
  <si>
    <t>449,420 gallon treated wastewater spill due to equipment malfunction.  The incident occurred in Lake Wales.</t>
  </si>
  <si>
    <t xml:space="preserve">On Christmas Day, 3000 gallons of untreated wastewater spilled due to a pump station failure, loss of power in Tampa. </t>
  </si>
  <si>
    <t>36,000 treated wastewater spill due to a broken reclaim water line.  The incident occurred in St. Petersburg.</t>
  </si>
  <si>
    <t>Highlands</t>
  </si>
  <si>
    <t>An unknown amount of untreated wastewater has been spilling from a punctured main line for less than one year.  The incident occurred near Lake Placid.</t>
  </si>
  <si>
    <t>A local contractor ruptured a pipe line of Membrane Concentrate, a substance used in purifying water, which was referred to as Reverse Osmosis &amp; Membrane Softening.  The incident occurred in Hollywood.</t>
  </si>
  <si>
    <t>Approx. 1.54 million gallons of treated wastewater spilled into a sinkhole near Ocala. No injuries or evacuations reported.</t>
  </si>
  <si>
    <t>9360 gallons of treated wastewater spilled in Tampa,no injuries reported.</t>
  </si>
  <si>
    <t>Charlotte</t>
  </si>
  <si>
    <t>4000 gallons of untreated wastewater spilled in a vacant lot. No reported injuries.</t>
  </si>
  <si>
    <t>200 gallons of untreated wastewater onto the groung. 80 gallons vaccumed up by vaccum truck. No reported injuries</t>
  </si>
  <si>
    <t>1500 gallons of untreated sewage spilled from manhole. No injuries reported.</t>
  </si>
  <si>
    <t>Unknown amount of effluent water was spilled on site at NW Water Treatment Facility in Naples.</t>
  </si>
  <si>
    <t>An est. 9000 gals of untreated wastewater was spilled onto the ground around the structure.  Spill was contained on site and cleaned up.</t>
  </si>
  <si>
    <t xml:space="preserve">45,000 gallons of untreated wastewater spilled in Palm Harbour. </t>
  </si>
  <si>
    <t>A sewage drain backed up in a restaurant parking lot and caused a spill in Marco Island. No reported Injuries.</t>
  </si>
  <si>
    <t>Wastewater overflowed and ran into the storm drains. No reported injuries.</t>
  </si>
  <si>
    <t>Volusia</t>
  </si>
  <si>
    <t>An est.25,000 gals of treated wastewater was spilled onto ground.  No reported injuries.</t>
  </si>
  <si>
    <t>St. Johns</t>
  </si>
  <si>
    <t>90,000 to 100,000 gals of treated wastewater. The overflow drained into a holding ditch. No reports injuries.</t>
  </si>
  <si>
    <t>3-4 thousand gallons of raw sewage spilled due to a power failure at a lift Station. No reported injuries.</t>
  </si>
  <si>
    <t>Est. 20,000 gals of untreated wastewater ran down street into a wetlands area. No reported injuries.</t>
  </si>
  <si>
    <t>Broken line was discovered today in Leesburg.The run off is going into a retention pond. No reported injuries.</t>
  </si>
  <si>
    <t>7000 - 11000 gallons of untreated wastewater spilled due to unknown causes.  The incident occurred at Bush Gardens in Tampa.</t>
  </si>
  <si>
    <t>1,000 gallon untreated sewage spill due to a blocked sewage line.  The incident occurred in Gainesville.</t>
  </si>
  <si>
    <t>3 million gallon unchlorinated wastewater spill due to a malfunctioning chlorination system.  The spill entered the sea.  The incident occurred in Delray Beach.</t>
  </si>
  <si>
    <t>2400 gallon untreated wastewater spill due to a clogged sewage line.  The incident occurred in Palm Harbor.</t>
  </si>
  <si>
    <t>Osceola</t>
  </si>
  <si>
    <t>1000 gallon untreated domestic wastewater spill due to a clogged sewage line.  The incident occurred in Kissimmee.</t>
  </si>
  <si>
    <t>Hernando</t>
  </si>
  <si>
    <t>24,000 gallons of  partially treated wastewater spilled onto the ground due to a pump failing.  The incident occurred in Springhill.</t>
  </si>
  <si>
    <t>1000 gallon untreated wastewater spill due to a broken force main.  The incident occurred near Gainesville.</t>
  </si>
  <si>
    <t>Water line damaged and 50,000 gals of treated wastewater went onto land and into Cowpinslough canal.</t>
  </si>
  <si>
    <t>Unknown amount of treated wastewater spilled into 12' of water at Marco Shores.</t>
  </si>
  <si>
    <t>Broken line caused a manhole to overflow.  2000 gals of treated wasterwater spilled.</t>
  </si>
  <si>
    <t>8,500 gallon untreated wastewater spill.  All material was contained on site.  No assistance needed.</t>
  </si>
  <si>
    <t>Citrus</t>
  </si>
  <si>
    <t>Raw sewage spilled (5,665 gallons) due to an electrical problem at a transfer switch.</t>
  </si>
  <si>
    <t>Clay</t>
  </si>
  <si>
    <t>Line clogged by solid waste caused spill (5000 gallons) at treatment facility.</t>
  </si>
  <si>
    <t>Less than 1,000 gallons of raw sewage spilled when a forced main pipe split.</t>
  </si>
  <si>
    <t>2,000 gallons of sewage spilled due to a breaker to the pump not working.</t>
  </si>
  <si>
    <t>Less than 1,000 gallon untreated wastewater spill due to unknown causes.  The incident occurred in Greenleaf.</t>
  </si>
  <si>
    <t>2,000 gallon untreated wastewater spill due to a patial loss of power.  The incident occurred in Navarre.</t>
  </si>
  <si>
    <t>1800 gallon untreated wastewater spill due to a broken force main.  The incident occurred in Pensacola.</t>
  </si>
  <si>
    <t>15,000 - 20,000 gallon untreated wastewater spill due to a blocked sewer line.  The incident occurred in Jacksonville.</t>
  </si>
  <si>
    <t>1500 gallon untreated wastewater spill due to a construction company breaking a force main.  The incident occurred in Winter Haven.</t>
  </si>
  <si>
    <t>A spill of possibly more than 1,000 gallons of treated wastewater occurred due to a broken line. The incident occurred in Lake Wales.</t>
  </si>
  <si>
    <t>Lee</t>
  </si>
  <si>
    <t>An unknown amount of untreated wastewater has been possibly spilling since 20 December 2000.  The spill was contained in a ditch located near a local middle school.</t>
  </si>
  <si>
    <t>5,000 gallon raw sewage spill due to a broken line.  The incident occurred in Brooksville.</t>
  </si>
  <si>
    <t>1200 gallon untreated wastewater spill due to a tie-in to a lift station being shut down.  The incident occurred in Bonita Springs.</t>
  </si>
  <si>
    <t>1200-1500 gallon treated wastewater spill due to a valve being stuck, causing a tank to overflow.  The incident occurred in Lake Mary.</t>
  </si>
  <si>
    <t>1500 gallons of untreated wastewater spilled from the seam of an aerator basin.  The incident occurred near the Isle of Marada.</t>
  </si>
  <si>
    <t>Due to work not being completed on a sewage line, raw sewage was overflowing from a broken top to a line or tank.  The incident occurred in West Palm Beach.</t>
  </si>
  <si>
    <t>More than 5,000 gallons of treated wastewater spilled into the Ortega River, near Jacksonville.</t>
  </si>
  <si>
    <t>1500 gallon untreated wastewater spill due to a clogged main line.  The incident occurred in Pensacola.</t>
  </si>
  <si>
    <t xml:space="preserve">1.034 million gallons of reclaimed wastewater spilled onto soil in a nonresidential area of Englewood.  The incident occurred due to a blow-out on a 90 degree pipe. </t>
  </si>
  <si>
    <t>2300 gallon spill of raw sewage, most of which went into a storm drain and into the Coffee Pot Bayou in St. Petersburg.</t>
  </si>
  <si>
    <t>250,000 gallons of untreated wastewater spilled due to a "bar stream malfunction".  The incident occurred in Tampa.</t>
  </si>
  <si>
    <t>1,500-2,000 gallons of wastewater spilled out of a manhole due to a grease block.  The incident occurred in Largo.</t>
  </si>
  <si>
    <t>17,000 gallons of treated  wastewater spilled into the Little Econ River in Orlando.</t>
  </si>
  <si>
    <t>500-1000 gallons of untreated wastewater spilled due to a hydraulic surge.  The incident occurred in Ft. Myers.</t>
  </si>
  <si>
    <t>100,000 gallons of treated wastewater spilled due to a broken line.  The incident occurred in Orlando.</t>
  </si>
  <si>
    <t>A raw sewage spill believed to be greater than 1000 gallons occurred at the Louisana pumping station on the Hillsborough River.</t>
  </si>
  <si>
    <t>1,000 gallon wastewater spill due to a leak in a re-use line.  The incident occurred in Tarpon Springs.</t>
  </si>
  <si>
    <t xml:space="preserve">30,000 gallons of raw sewage spilled onto soil and into Lake Como in Orlando.  The spill was due to a force main break. </t>
  </si>
  <si>
    <t>Less than 1000 gallons of untreated sewage spiled due to a gravity line being blocked.  The incident occurred in Gainesville.</t>
  </si>
  <si>
    <t>2,000 gallons of untreated wastewater spilled due to a ruptured force main.</t>
  </si>
  <si>
    <t>3400 gallons of raw sewage in unicorporated Collier Co.  A pumper truck was used to remove wastewater from the ground.</t>
  </si>
  <si>
    <t>Spill of approximately 50 gallons of sewage due to a lift station malfunction.</t>
  </si>
  <si>
    <t>Spill of approximately 2 gals. of untreated sewage due to clogged sewer line.</t>
  </si>
  <si>
    <t>Pipeline carry partially treated wastewater came apart at a fitting between two pipe sections.</t>
  </si>
  <si>
    <t>Received a report of sewage backing up into a restaurant.  The incident occurred in Jacksonville.</t>
  </si>
  <si>
    <t>10,000 gallon affluent wastewater spill due to electrical malfunction.  The incident occurred in Delray Beach.</t>
  </si>
  <si>
    <t>200 gallon raw sewage spill due to someone taking the cap off a line.  The incident occurred in Ft. Myers.</t>
  </si>
  <si>
    <t>N</t>
  </si>
  <si>
    <t>1500 gallons of raw wastewater spilled from the a lift station and from two manhole covers. 700 gallons flowed into Bayou Canal, which flows into the Gulf of Mexico.  The incident occurred in Tarpon Springs.</t>
  </si>
  <si>
    <t xml:space="preserve">A spill of 25,000 gallons of raw sewage occurred at the Factory Outlet Plaza in Naples.  The incident occurred when an unmarked force main line was broken by a gas company. </t>
  </si>
  <si>
    <t>300 gallon wastewater spill occurred in Titusville.  Unknown cause of the spill.</t>
  </si>
  <si>
    <t>A wastewater vacuum truck became wedged under an expressway bridge in Jacksonville.  An unknown amount of hydraulic fluid and wastewater was spilled.</t>
  </si>
  <si>
    <t>30,000-40,000 gallon treated wastewater spill occurred while repairs were being done on a junction box.  The incident occurred in Bradenton.</t>
  </si>
  <si>
    <t>5,000 gallons untreated wastewater spilled due to a grease clog.</t>
  </si>
  <si>
    <t>500 gallons spilled due to forced main.</t>
  </si>
  <si>
    <t>4,000 gallons of raw sewage overflowed out of a man-hole due to roots and debris.</t>
  </si>
  <si>
    <t>10,000 gallons of partially treated wastewater was spilled into a containment area.</t>
  </si>
  <si>
    <t>Pasco</t>
  </si>
  <si>
    <t>50,000 of raw sewage from a manhole into a storm drain.</t>
  </si>
  <si>
    <t>1500 gallons due to roots and grease in a manhole.</t>
  </si>
  <si>
    <t>Walton</t>
  </si>
  <si>
    <t>Untreated wastewater has been leaking from a 5000 gallon tanker truck since Thursday.  The incident occurred in Freeport.</t>
  </si>
  <si>
    <t>10,000 gallons of raw sewage spilled from a manhole into a drainage ditch.  The incident occurred in Poinciana.</t>
  </si>
  <si>
    <t>Columbia</t>
  </si>
  <si>
    <t>9000 gallons of wastewater spilled due to a defective relay switch.  The incident occurred in Lake City.</t>
  </si>
  <si>
    <t>1000 gallon reclaimed water spill due to a leaking pipe.  The incident occurred in Orlando.</t>
  </si>
  <si>
    <t>5,000-10,000 gallon wastewater spill due to a ten inch force main break.  The incident occurred in Milton.</t>
  </si>
  <si>
    <t>3,500 gallon raw sewage spill due to a broken ten inch force main.  The incident occurred in New Port Richey.</t>
  </si>
  <si>
    <t>2,000 gallon raw sewage spill due to a force main rupturing.  The incident occurred in Englewood.</t>
  </si>
  <si>
    <t>1,000 gallon raw sewage spill due to a clogged force main.  The incident occurred in Milton.</t>
  </si>
  <si>
    <t>5,000 to 10,000 gallons of untreated wastewater overflowed due to a burned out control panel.  The spill entered Middle Holiday Lake in St. Augustine.  Samples have been taken of the lake water and signs have been posted.</t>
  </si>
  <si>
    <t xml:space="preserve"> 700-1,000 gallons of raw sewage spilled due to a construction worker drilling thru a wet well.  The incident occurred in Sarasota.</t>
  </si>
  <si>
    <t>75,000 gallons of untreated wastewater spilled due to a broken force main.  The main was broken by a construction company boring on site.  The incident occurred in Land O'Lakes.</t>
  </si>
  <si>
    <t>16,000 gallon raw sewage spill due to pump stoppage and power surge, power to a lift station was interrupted causing the release.  The incident occurred in Crestview on Wednesday.</t>
  </si>
  <si>
    <t>3,000 gallon wastewater spill due to a force main break.  The incident occurred in an unincorporated part of the county.</t>
  </si>
  <si>
    <t>A 3,600 gallon untreated wastewater spill occurred due to a "plugged line".  The incident occurred in Bradenton.</t>
  </si>
  <si>
    <t>A 500 to 1,000 gallon liquid sludge spill occurred due to a valve overflow.  The incident occurred in Largo.</t>
  </si>
  <si>
    <t>Received a report that the cruise ship "Seven Seas" was possibly dumping sewage in Key West Harbor.</t>
  </si>
  <si>
    <t>1200 gallon raw sewage spill due to a blocked line.  The incident occurred at the Disney Institute Townhouses in Orlando.</t>
  </si>
  <si>
    <t>1,000 gallons of untreated wastewater spilled in Kissimmee.</t>
  </si>
  <si>
    <t>1,000 gallons of raw sewage overflowed from a man-hole due to a grease clog.  The incident occurred in Largo.</t>
  </si>
  <si>
    <t>4,000-5,000 gallon raw sewage spill due to a main line blockage.  The incident occurred in Lake Park.</t>
  </si>
  <si>
    <t>5,500 gallons of partially treated wastewater spilled due to operator error.  The incident occurred in Orange Park.</t>
  </si>
  <si>
    <t>1,000 gallons of untreated wastewater spilled from a manhole.  The incident occurred in Poinciana.</t>
  </si>
  <si>
    <t>2,000-3,000 gallon untreated sewage spill due to sheets blocking the pumps.  The incident occurred in Land O'Lakes.</t>
  </si>
  <si>
    <t>3,500 gallon untreated wastewater spill due to a broken two inch force main.  The incident occurred in San Antonio.</t>
  </si>
  <si>
    <t>100,000 gallon untreated wastewater spill due to a 12 inch force main break.  The incident occurred in Odessa.</t>
  </si>
  <si>
    <t xml:space="preserve">1,000 gallons of partially treated wastewater spilled due to cutomer demands on system. </t>
  </si>
  <si>
    <t>1,200 gallons of untreated wastewater spilled due to a ruptured gravity main.  The incident occurred in Delray.</t>
  </si>
  <si>
    <t>40,000 gallon reclaim water spill due to a ruptured pipe.  The incident occurred in Tampa.</t>
  </si>
  <si>
    <t>A 8,000 to 10,000 gallon wastewater spill occurred in North Fort Myers due to construction crew hitting line.</t>
  </si>
  <si>
    <t>Grease clog caused a stoppage and a broken pipe. The sewage came out of the broken pipe and into a pond. The break was in Lealman. The amount spilled is unknown.</t>
  </si>
  <si>
    <t>A 500 gallon raw sewage spill occurred due to sewage pipe having a three inch hole in the bottom.  Incident occurred at the Naval Station--Mayport.</t>
  </si>
  <si>
    <t>A unknown amount (under 1,000 gallons) of raw sewage "bubbled up" from a manhole.  Incident occurred on 9 mile Rd @ Guidy Ln.</t>
  </si>
  <si>
    <t>900 and 1,000 gallons of wastewater spilled due to a faulty lift station breaker. Incident occurred near Veracruz.</t>
  </si>
  <si>
    <t>An unk amount (under 1,000 gallons) of raw sewage spilled from a malfunctioning lift station. Incident occurred in Pensacola.</t>
  </si>
  <si>
    <t>Approx. 2000 gallons of raw sewage spilled in N. Ft. Myers due to a broken pipe. No waterways were affected.</t>
  </si>
  <si>
    <t>Vandals broke into Four Towns Wastewater Treatment Facility and opened valves to treatment tanks.  Approx 30,000 gallons of treated wastewater was spilled on-site.</t>
  </si>
  <si>
    <t>130,000 gallons of partially treated wastewater spilled due to a filter overflow.  The incident occurred in Ocoee.</t>
  </si>
  <si>
    <t>8000 gallons of raw sewage spilled due to a grease clog.  The incident occurred in Pinellas Park.</t>
  </si>
  <si>
    <t>1,000 gallons of raw sewage spilled due to a 10 inch force main break.  The incident occurred in Orlando.</t>
  </si>
  <si>
    <t xml:space="preserve">24,000 gallons of raw sewage spilled due to an 8 inch force main break.  The incident occurred in Ft. Myers. </t>
  </si>
  <si>
    <t>Less than 1,000 gallons of untreated wastewater spilled due to a screening malfunction.  The incident occurred in Panama City.</t>
  </si>
  <si>
    <t>200 gallons of raw sewage spilled due to a construction crew hitting a line.  The incident occurred in Cape Canaveral.</t>
  </si>
  <si>
    <t>5,000 - 10,000 gallons of partially treated wastewater spilled due to an over capacity hydraulic flow.  The incident occurred in Naples.</t>
  </si>
  <si>
    <t>Gadsden</t>
  </si>
  <si>
    <t>50-60 gallon wastewater spill occurred due to a sludge return line coming loose.  The incident occurred in Midway.</t>
  </si>
  <si>
    <t>10,00 gallons of untreated wastewater spilled on site, at the Terrimar Wastewater Facility in Edgewater.</t>
  </si>
  <si>
    <t>2,000 gallons of untreated wastewater spilled due to a ruptured affluent line.  The incident occurred in Naples.</t>
  </si>
  <si>
    <t>25,000 to 30,000 gallons of treated wastewater overflow from a tank occurred due to equipment malfunction.  The incident occurred in Naples.</t>
  </si>
  <si>
    <t>15,000 to 20,000 gallon untreated wastewater spill due to a broken force main.  The incident occurred in Callaway.</t>
  </si>
  <si>
    <t>1,500 gallons of untreated domestic sewage overflowed from a manhole.  The area has been cleaned and limed.</t>
  </si>
  <si>
    <t>A 4,000 gallon untreated wastewater spill occurred in Jacksonville.  The spill was caused by a tripped pump station.  JEA conducted clean up.</t>
  </si>
  <si>
    <t>An estimated 1,000 gallon reclaimed water spill occurred in Largo.  The material spilled due to a private citizen running over a control box.  The City of Largo conducted clean up.  This incident occurred on the 14th @ 2130 hrs.</t>
  </si>
  <si>
    <t xml:space="preserve">2,000 gallons of treated wastewater spilled due to an electrical malfunction.  The material was hosed down.  No waterways affected or assistance requested.  </t>
  </si>
  <si>
    <t>A 10,000 gallon wastewater spill occurred in Jacksonville due to a broken force main.  The spill was cleaned up utilizing vacuum trucks and lime.  No assistance requested.</t>
  </si>
  <si>
    <t>2500 gallons of wastewater and sewage spilled from a processing plant in Marion Oaks.  Cause was a malfunction in the clairifier.  The area has been sanitized with lime.</t>
  </si>
  <si>
    <t>3,500 gallons of treated wastewater (water) spilled due to a broken line.  No clean up was conducted as the water is not hazardous.</t>
  </si>
  <si>
    <t>A broken sewer line was reported in Palm Bay.  DEP assistance was requested.</t>
  </si>
  <si>
    <t>Approx. 1000 gallons of raw sewage spilled due to a power supply failure at a lift station. No waterways affected. Lime was place on the affected area.</t>
  </si>
  <si>
    <t>Raw sewage spilled from a holding tank at a temporary office. The location is at a construction site located at the Okeechobee Toll Plaza at the turnpike. The sewage was going into the wetlands.  The tank holds approx. 150 gallons however this has been going on for several days.</t>
  </si>
  <si>
    <t xml:space="preserve">2000 gallon sewage spill in Orlando.  Spill result of lift station down. </t>
  </si>
  <si>
    <t>1500 gallons of sewage spilled in Seminole.  Spill is result of corrosion to wiring terminal strips.</t>
  </si>
  <si>
    <t xml:space="preserve">1,000 gallons of raw sewage spilled due to a crew boring into a force main.  The incident occurred in Englewood. </t>
  </si>
  <si>
    <t>2,500 gallon raw sewage spill due to unknown causes.  The spill is from a 16 inch force main.  Part of the spill has entered the waterway in a canal.  Signs have been posted advising of the spill.</t>
  </si>
  <si>
    <t>100,000 gallons of treated wastewater spilled due to a pond overflow.  The incident occurred in Orlando.</t>
  </si>
  <si>
    <t>6,500 gallons of untreated wastewater spilled due to a broken force main.  The incident occurred in Miami.</t>
  </si>
  <si>
    <t xml:space="preserve">An unknown amount of raw sewage spilled due to a restaurant grease trap clog. The incident occurred in Venice </t>
  </si>
  <si>
    <t>Three different wastewater spills occurred, one each in Hudson, Dover, and Ruskin.  More than 2,500 gallons of wastewater was spilled.</t>
  </si>
  <si>
    <t>5,000 gallon untreated wastewater spill occurred due to a backed up gravity line.  The incident occurred in Sarasota.</t>
  </si>
  <si>
    <t>3,000 gallon raw sewage spill due to a broken four inch line.  The incident occurred in Deltona.</t>
  </si>
  <si>
    <t>500,000 gallons of waste clay spilled due to a delivery line failure.  The incident occurred in Bradley.</t>
  </si>
  <si>
    <t>The Trailer Village park in Jacksonville has a three inch hose connected to a pump, which is used to pump raw sewage into the storm drains.</t>
  </si>
  <si>
    <t>5,000 gallons of untreated wastewater spilled due to a transfer switch being stuck in the neutral position. The incident occurred in Zephyrhills.</t>
  </si>
  <si>
    <t>Nassau</t>
  </si>
  <si>
    <t>10,000 to 22,000 gallon untreated wastewater spill due to a force main splitting underground.  The incident occurred at Amelia Island.</t>
  </si>
  <si>
    <t>Less than 1,000 gallons of untreated wastewater spilled due to a blocked gravity line.  The incident occurred in Sanibel.</t>
  </si>
  <si>
    <t>A wastewater spill occurred from 02/19 to 02/21; 1.5 million gallons of partially treated wastewater spilled into an on site canal that does flow off site also.  No clean up actions reported.</t>
  </si>
  <si>
    <t>2000 gallon sewage spill in Leesburg.  It is in the Olive Garden Restaurant parking Lot and the in the Red Lobster Restaurant parking Lot.  The lift station is not working.</t>
  </si>
  <si>
    <t xml:space="preserve">Approx 25,000 gallons of untreated wastewater spilled due to a blocked force main.  The material spilled to an on site pond and the surrounding area.  The area was washed down with hypochlorite solution and lime was placed. </t>
  </si>
  <si>
    <t xml:space="preserve">Approx. 50 gallons of sludge spilled due to unknown causes.  No waterways affected.  HTH was placed on the area. </t>
  </si>
  <si>
    <t>A reported of 20,000 gallons of treated affluent spilled due to a contractor breaking a transfer line.  The material ran into Coffee Pot Bayou.  Repair actions are underway.</t>
  </si>
  <si>
    <t>A 3,000 gallon untreated wastewater spill occurred in Lakeland.  The spill occurred due to a faulty force main.  Samples will be taken at a retention pond that a portion of the spill effected.</t>
  </si>
  <si>
    <t>Some time between 1500, 27 Feb and 0900, 28 Feb, a burm gave way on the holding pond causing the pond to spill 15000-20000 gallons of treated effluent water. The spill is contained to the area.</t>
  </si>
  <si>
    <t>A spill of approximately 10,000. gallons of reclaimed water due to manhole over flow in Naples, due to a treatment process overload.</t>
  </si>
  <si>
    <t>Spillage of an unknown amount of reclaimed water on property of North Collier Water Reclamation due to a retention pond overflowing.</t>
  </si>
  <si>
    <t>Approx. 175,000 gallons of treated affluent spilled on site and into a neighboring canal, due to a retaining pond overflow.</t>
  </si>
  <si>
    <t>Approximately 1000 gallons of raw sewage spilled due to a broken air release valve in a manhole.  Most all the spill was released into Tampa bay. Very little clean-up could be done, but was attempted by the R/P.</t>
  </si>
  <si>
    <t xml:space="preserve">A 3,000-gallon, untreated wastewater spill.  The material spilled from a manhole due to a blockage.  The area was cleaned up and lime placed down. </t>
  </si>
  <si>
    <t xml:space="preserve">100 gallon overflow of wastewater in Orlando.  Overflow cause by line blockage. </t>
  </si>
  <si>
    <t>A power failure caused a sewage spill at a lift station in Land O'Lakes area.  Approx. 2000 gallons of sewage drained into a nearby lake.</t>
  </si>
  <si>
    <t xml:space="preserve">A sewage spill occurred in Naples.  Greater than 1,000 gallons was spilled due to a force main break. </t>
  </si>
  <si>
    <t xml:space="preserve">Less than 5,000  gallons of untreated wastewater spilled in a storm ditch in Jacksonville.  The spill was due to an air release valve malfunction. </t>
  </si>
  <si>
    <t xml:space="preserve">21,000-gallon overflow of reclaimed water in Tampa.  The overflow was the result of equipment failure. </t>
  </si>
  <si>
    <t>The lift station at a Hardee's restaurant is leaking raw sewage. Cause of the leak is unknown. The spill is considered minor and contained to pavement. No waterways affected and no assistance requested.</t>
  </si>
  <si>
    <t xml:space="preserve">Greater than 1,000 gallons of untreated wastewater spilled due to an electrical outage in Atlantic Beach.  An unknown amount of the material went into Howell Creek. </t>
  </si>
  <si>
    <t>Approx. 2000 gallons of raw sewage spilled in Marco Island due to planned repairs of a faulty valve.  Measures were in place to immediately reclaim the material.   Only approx. 100 gallons reached soil.</t>
  </si>
  <si>
    <t xml:space="preserve">Approx. 5,000 gallons of treated wastewater spilled on Saturday (03/04) due to a hydraulic overload. The material was contained onsite and allowed to soak into the ground. </t>
  </si>
  <si>
    <t>12,000 gallons of secondary untreated wastewater spilled due to a faulty valve.</t>
  </si>
  <si>
    <t>Martin</t>
  </si>
  <si>
    <t xml:space="preserve">2,700 gallons of untreated wastewater spilled due to a broken force main. </t>
  </si>
  <si>
    <t>A septic business in Naples is dumping raw sewage onto the ground.</t>
  </si>
  <si>
    <t>Approximately 1000 gallons of raw sewage was spilled into the Uleta River Canal in Miami.  The incident occurred due to a broken air release valve.</t>
  </si>
  <si>
    <t>3,893 gallons of untreated wastewater spilled due to a malfunctioning valve.  This incident occurred in Springhill.</t>
  </si>
  <si>
    <t>Approx. 1000 gallon overflow of untreated sewage in Jacksonville.  Release caused by stoppage on main line.</t>
  </si>
  <si>
    <t>A 10,000-gallon raw sewage release at the Altamonte Mall. The incident occurred due to the lines being clogged with grease and causing a back-up of the whole system.</t>
  </si>
  <si>
    <t xml:space="preserve">Approx. 2000 gallons of untreated wastewater spilled in Ft. Myers.  The spill was the result of a mechanical malfunction. </t>
  </si>
  <si>
    <t>Complaints of a sewage facility, which was installed in a neighborhood and was not supposed to be there.</t>
  </si>
  <si>
    <t>A split in a 8in force main caused 2500 gallons of wastewater to be spilled.  No waterway effected.</t>
  </si>
  <si>
    <t>3500 gallons of raw sewage spilled in a residential area due to a break in an eight-inch force main. Some of the material did go into a storm drain.</t>
  </si>
  <si>
    <t>Approx. 25,000 gallons of raw sewage have overflowed in Panama City.  The overflow is going into Masalina Bayou.  Spill result of a power failure.</t>
  </si>
  <si>
    <t>A large but unknown amount of raw sewage was spilled in the city of Alachua.</t>
  </si>
  <si>
    <t>A spill of almost 1000 gallons of raw sewage from a manhole in a wooded area in Jax, on Navy property.</t>
  </si>
  <si>
    <t>A 3000-gallon raw sewage spill in New Port Richie.</t>
  </si>
  <si>
    <t>Approx. 200,000 gallons of raw sewage spilled due to a break in a 16" force main in Orlando.</t>
  </si>
  <si>
    <t>A construction company struck a sewage main while boring in Jacksonville.  Just over 1,000 gallons of sewage was released, an unknown amount is in a ditch.</t>
  </si>
  <si>
    <t>Leon</t>
  </si>
  <si>
    <t>An unknown amount of sewage possibly 1,000 gallons or more, spilled due to a surge tank overflowing.</t>
  </si>
  <si>
    <t>400,000 gallons of raw sewage spilled on site due to a power outage/equipment malfunction.</t>
  </si>
  <si>
    <t>2,000 gallons of partially treated wastewater spilled due to a relay failure.  The material spilled on site and was cleaned up by on site staff.</t>
  </si>
  <si>
    <t xml:space="preserve">A 3,000 gallon spill of untreated wastewater that occurred on 3/11 in the A.M.  The spill was off site and the cause was a malfunctioning lift station. </t>
  </si>
  <si>
    <t xml:space="preserve">An underwater sewage line was run into and broken by the tug-barge "Coastal St. Mark", in Miami.  This sewage line (a 72" main) is the main sewage line for the City of Miami.  It is potentially releasing approximately 2,000,000 gallons of sewage per hour into the ICW at Viscayne Bay. </t>
  </si>
  <si>
    <t>V</t>
  </si>
  <si>
    <t xml:space="preserve">1,000 to 10,000-gallon sewage spill in Lake Wales. </t>
  </si>
  <si>
    <t>Approximately 100 gallons of clarified water was released due to the malfunction of a pop-up valve.  This incident occurred in Ft. Myers.</t>
  </si>
  <si>
    <t>A 5,000 gallon untreated wastewater spill occurred in Boca Raton.</t>
  </si>
  <si>
    <t>Indian River</t>
  </si>
  <si>
    <t>Approx. 5,000 gallons of untreated wastewater spilled in Indian River due to a break in a 2in force main.</t>
  </si>
  <si>
    <t>Est. 125,000 gallons of raw sewage spilled in Kissimmee.   The spill is the result of a cap on a 6in force main blowing off.  The spill has been contained, but some sewage went into the nearby channel.</t>
  </si>
  <si>
    <t>2,500 gallons of raw sewage spilled in Mt. Dora.  The spill occurred on 3/15 and has been contained and cleaned.</t>
  </si>
  <si>
    <t>4000-gallon sewage spill in North Palm Beach.   The sewage has been removed and disinfected.  No waterway affected.</t>
  </si>
  <si>
    <t>7,500 gallons of partially treated wastewater spilled to soil due to equipment malfunction. Most of the material, which was contained on site, has soaked into the soil.  No waterways effected.  This incident occurred in Odessa.</t>
  </si>
  <si>
    <t>1100-gallon untreated wastewater spill in Kissimmee.  Spill occurred sometime Sunday night. No waterways affected.</t>
  </si>
  <si>
    <t>2000-gallon wastewater spill due to power outage at lift station near Naples.  On scene personnel used pump trucks and Lime to clean the spill.  The spill was contained on-site.</t>
  </si>
  <si>
    <t xml:space="preserve">16,000 gallons of treated wastewater (water) spilled due to a broken filter in the City of Ocoee.  No clean up was necessary. </t>
  </si>
  <si>
    <t xml:space="preserve">A 500-gallon untreated wastewater spill in Melbourne Beach.  Unknown amount of the material possibly reached the Indian River.  The spill was due to a blockage in a sewage line. </t>
  </si>
  <si>
    <t>Approx. 7,000 gallons of untreated wastewater spilled into a salt-water canal in Miami.</t>
  </si>
  <si>
    <t>1,000 to 2,000 gallons of untreated wastewater spilled due to an overload on the screening system.  The spill was on-site and spilled onto concrete.  Incident occurred in Gulf Breeze.</t>
  </si>
  <si>
    <t>2500 - 3000 gallons of treated wastewater spilled due to  a clogged line at the Lake North Apartments Wastewater Treatment Station.   No waterways were affected. This incident occurred in Lady Lake.</t>
  </si>
  <si>
    <t>25000 - 30000 gallons of untreated sewage spilled in Casselberry. Area was washed down and disinfected by responsible party.</t>
  </si>
  <si>
    <t>750 gallons of untreated wastewater was spilled in Ocala.  Why this spill occurred and what clean-up action were taken are unknown.</t>
  </si>
  <si>
    <t>900 gallons of sewage spilled in Ft. Myers due to a traffic accident with a sewage truck.  Local FD and DOT are doing cleanup.</t>
  </si>
  <si>
    <t>On 3/14, 8,000 gallons of reclaimed wastewater spilled due to negligence.  Responsible Party conducted clean up.</t>
  </si>
  <si>
    <t>3000 gallons of untreated sewage was spilled due to a broken 12" force main.  The release was contained and cleaned up by the Responsible Party.  This incident occurred in Port Richey.</t>
  </si>
  <si>
    <t>Putnam</t>
  </si>
  <si>
    <t>A sewage truck overturned in Palatka spilling an unknown amount of sewage.  Clean-up actions are unknown.</t>
  </si>
  <si>
    <t>300 gallons of raw sewage spilled due to tree roots growing in the lines local county utilities is handling clean up.</t>
  </si>
  <si>
    <t>Approx. 1000 gallons of untreated wastewater overflowed due to an equipment malfunction at a lift station.  The Responsible Party washed down the affected area. An unknown amount of the material went into a storm drain.  This incident occurred in Tampa.</t>
  </si>
  <si>
    <t>Approx. 5000 gallons of untreated wastewater spilled due to a power failure at a lift station.  Area was cleaned and disinfected by responsible party.</t>
  </si>
  <si>
    <t>16000+ gallons of untreated wastewater spilled from a manhole due to a tripped electrical breaker at a lift station.  Clean up was conducted by responsible party.</t>
  </si>
  <si>
    <t>Approx. 2000 gallons of untreated sewage spilled due to a broken force main in Perrish.  The spill was contained and cleaned up by the responsible party. No waterways affected.</t>
  </si>
  <si>
    <t>An unknown amount of raw sewage dumped on the ground in Stuck Island. Unknown Responsible Party.  DEP notified.</t>
  </si>
  <si>
    <t>Less than 25,000 gallons of untreated wastewater was spilled in Inglewood.  The spill went into a storm drain and into the bay.  The responsible party vacuumed and limed the area.</t>
  </si>
  <si>
    <t xml:space="preserve">A retention pond with industrial wastewater has over flowed in Palmetto due to the recent heavy rains.  The amount of the spill is expected to be less than 25,000 gallons.  No cleanup has been conducted.  The responsible party is monitoring the situation daily.  DEP and Health have been notified.  (Scott Russell, Palmetto Business Park) </t>
  </si>
  <si>
    <t>An unknown amount of untreated domestic wastewater was spilled in Venice due to a broken 8 inch force main.</t>
  </si>
  <si>
    <t>A wastewater spill of possibly over 1000 gallons was reported in the City of Invernes.  The material was a rain water/wastewater mix that spilled from a manhole into a storm drain.  No clean up actions taken.  DEP notified.</t>
  </si>
  <si>
    <t>I</t>
  </si>
  <si>
    <t>An unknown size off-site spill of raw sewage from a privately owned lift station in Tampa.  Unknown at this time what caused the release.  DEP notified.</t>
  </si>
  <si>
    <t>Hamilton</t>
  </si>
  <si>
    <t>An unknown amount (possibly over 1,000 gallons) of untreated wastewater spilled from a manhole in the City of White Springs.  Responsible party handled clean up.</t>
  </si>
  <si>
    <t>A 15,400-gallon wastewater spill occurred in Orlando at a construction pit.  All the material was contained in the pit and vacuum trucks were utilized for reclamation.  The spill was caused by a ruptured transfer line.</t>
  </si>
  <si>
    <t>Approx. 3000 gallons of untreated wastewater spilled in Longwood.  Spill is result of a power outage.  No waterways affected.  The site was treated with chlorine.</t>
  </si>
  <si>
    <t>An unknown amount of raw sewage was discovered running out of a manhole and onto the street in a residential area in Brandon.  The spill is due to unknown causes.  DEP notified.</t>
  </si>
  <si>
    <t>Less than 1000 gallons of treated wastewater spilled in Sarasota.  The water overflowed due to the rains.  DEP notified.</t>
  </si>
  <si>
    <t>Approx. 1200 gallons of raw sewage spilled into Tampa Bay due to a broken air release riser. Clean up actions unknown.  DEP notified.  This incident occurred in St. Petersburg.</t>
  </si>
  <si>
    <t>Approx. 10,000 gallons of raw sewage spilled at the N. County Treatment Plant.  No waterways affected.  The material was vacuumed up by responsible party.</t>
  </si>
  <si>
    <t>Approx. 50 gallons of raw sewage spilled from a manhole due to an electrical failure at a lift station.  The spill drained into a nearby canal.  The area was limed by responsible party.  This incident occurred in Leehigh Acres.</t>
  </si>
  <si>
    <t>A reported 150,000 gallons of secondary treated effluent spilled due to a broken burm.  The material spilled on site into a storm drain.  No clean up actions taken. This incident occurred in Mulberry.</t>
  </si>
  <si>
    <t>Approx. 2500 gallons of untreated wastewater spilled due to equipment failure at a lift station in Naples.  The material was contained on site. No waterways affected.  Area was vacuumed and limed by responsible party.</t>
  </si>
  <si>
    <t xml:space="preserve">Approx. 5000 gallons of raw sewage spilled in Venice due to a broken force main.  An unknown amount of the material went into a storm drain.  No clean up actions performed.  DEP notified. </t>
  </si>
  <si>
    <t>Levy</t>
  </si>
  <si>
    <t xml:space="preserve">Approx. 1,000 gallons of sewage spilled due to a cable company digging w/o mapping the area.  The spill is contained and the line patched.  Clean up actions unknown.  This incident occurred in Chiefland. </t>
  </si>
  <si>
    <t>NRC fax reports that there is a sewage tank in the water (Atlantic Ocean).  This incident occurred near Marathon.  DEP notified.</t>
  </si>
  <si>
    <t>A 5,000 gallon untreated wastewater spill occurred in Point Sienna due to a contractor rupturing a force main. A pumper truck and lime were utilized for clean up.</t>
  </si>
  <si>
    <t>300 - 500 gallons of raw sewage spilled due to a grease clog. No waterways affected. Incident occurred in Mulberry.</t>
  </si>
  <si>
    <t>Approx. 27,000 gallons of treated wastewater spilled due to equipment malfunction. The spill was contained on-site.  This incident occurred in Havana.</t>
  </si>
  <si>
    <t>Excess of 50,000 gallons of sewage spilled due to a power outage in Leesburg.  Some of the overflow drained into a nearby canal.  DEP and Health notified.</t>
  </si>
  <si>
    <t>975 gallons of raw sewage was spilled in Altamonte Springs due to equipment malfunction.  No waterway affected.  Clean up unknown.</t>
  </si>
  <si>
    <t>Approximately 300,000 gallons of raw sewage was spilled due to a contractor boring into sewage main.  Most of the spill went into a storm drain. Clean up conducted by a hired contractor. DEP reports that the sewage that went into the storm drain emptied into the St. Johns River.  This incident occurred in Jacksonville.</t>
  </si>
  <si>
    <t>An 800-1,000 gallons of raw sewage spilled when a force main broke in Naples. The line was repaired and a pumper truck used for clean up.  The area was then limed. No waterways affected.</t>
  </si>
  <si>
    <t>A 4,000 gallon treated wastewater spill occurred in Naples. The spill flowed into an abandoned retention pond.  No waterways affected.</t>
  </si>
  <si>
    <t>8in force main broke causing a 3000 to 6000 gallon wastewater spill.  Responsible party is handling clean up.  Spill drained into the storm drains.  DEP notified.</t>
  </si>
  <si>
    <t>Approx. 12,000 gallons of treated wastewater spilled onto soil in Silver Spring Shores.  The spill was due to a stuck float Ball and was contained on-site.</t>
  </si>
  <si>
    <t>A 75,000-gallon spill of untreated wastewater occurred in Callaway.  Bay County is in the process of disinfecting and cleaning up.  Two nearby waterways where effected.  Dept. of Health and DEP notified.</t>
  </si>
  <si>
    <t>Citizen reports a 1500-gallon raw sewage leak from a force main in Jacksonville.  An unknown amount of material drained into a nearby creek.  The area has been vacuumed and limed.</t>
  </si>
  <si>
    <t>A 50,000-gallon wastewater spill in Boca Raton due to lift station overflow.  No waterways effected.  Spill was contained and responsible party is conducting clean up.  DEP and Dept. of Health notified.</t>
  </si>
  <si>
    <t>A 3000 gallon reclaimed wastewater spill occurred in Windmere due to a break in the line.  The Responsible Party conducted clean up.</t>
  </si>
  <si>
    <t>Approx. 300 to 500 gallons of untreated waste product spilled due to a manhole over flow in Indian River.  Clean up was handled by on site staff.</t>
  </si>
  <si>
    <t>Hendry</t>
  </si>
  <si>
    <t>Approx. 20,000 gallons of raw sewage spilled due to operator error. The spill was contained on-site and lime placed on the affected area.  This incident occurred in Immokalee.</t>
  </si>
  <si>
    <t xml:space="preserve">Approx. 5000 gallons of reclaimed water spilled due to a break in a 1" PVC line in Sarasota. </t>
  </si>
  <si>
    <t xml:space="preserve">500-gallon wastewater spill in Vero Beach.  Area was vacuumed and lime was applied. </t>
  </si>
  <si>
    <t>A sewage leak of about 18,000 gallons occurred in Bonita Springs from 4/13/01 to 4/16/01 due to a valve being left open.  No waterways effected.</t>
  </si>
  <si>
    <t>5000+ gallon sewage spill due to unknown causes in Greneleaf.  Spill was contained on-site.</t>
  </si>
  <si>
    <t>Approx. 3500 gallons of raw sewage spilled into a ditch due to clogged line. The spill was contained on-site.  Lime was placed on the affected area. No waterways affected.</t>
  </si>
  <si>
    <t>A cable company bored through a 6" forced main causing the release of 3,000 gallons of raw sewage that flowed into an unnamed lake in Holiday. The spill on land has been diluted and limed.  Unknown what clean-up actions were taken for the material in the water.</t>
  </si>
  <si>
    <t>40,000 gallons of raw sewage spilled due to electrical problems at a lift station in Boca Raton. Spill was contained on site and HTH placed on ground.  No waterways affected.</t>
  </si>
  <si>
    <t>1.849 million gallons of reclaimed water spilled at a local Golf Course in Valrico. The spill was due to a ruptured diaphragm in a clay valve. The material went into a pond on the course.</t>
  </si>
  <si>
    <t>Citizen reports seeing raw sewage going into the New River in Ft. Lauderdale. Source is unknown.</t>
  </si>
  <si>
    <t>1,800 gallons of reclaimed wastewater was released intentionally into the intracostal waterway from pipeline to relieve blockage. This incident occurred in Largo.</t>
  </si>
  <si>
    <t>Excess of 1000 gallons of sewage spilled in Seminole due to a blockage.  Some went into the Lake Seminole bypass canal.  DEP notified.</t>
  </si>
  <si>
    <t>Excess of 1000 gallons of sewage spilled in Largo due to overflow of tank.  Some of the spill went into the ICW.   Vacuum truck used to clean up the spill.  DEP notified.</t>
  </si>
  <si>
    <t xml:space="preserve">A 400 to 500 gallon wastewater spill in Navarre.  No waterways effected.  Clean up carried out by Navarre Water and Sewage. </t>
  </si>
  <si>
    <t>A 5,000-gallon wastewater spill in Ocala due to equipment failure.  Clean up conducted by responsible party.</t>
  </si>
  <si>
    <t>A spill of less than 1000 gallons reported in Ft. Myers due to tank overflow.  No waterways effected.</t>
  </si>
  <si>
    <t>1500 gallon spill of sewage in Fernandina Beach.  Spill is the result of a power outage.  Lime has been applied to the spill area.  An unknown amount was spilled into the waterway.</t>
  </si>
  <si>
    <t>Unknown amount of raw sewage spilled in Ft. Myers due to a broken pipe. The pipe has been broken at both ends for an undetermined length of time. The owner of the lift station was contacted and repairs are scheduled to be made. A pumper truck is on site to do the work of the lift station.</t>
  </si>
  <si>
    <t>1500 - 2000 gallons of raw sewage spilled in a wooded area in White Springs.  The spill was due to a backed up manhole. No waterways affected. The area was vacuumed and Lime placed on area.</t>
  </si>
  <si>
    <t>Approx. 100,000 gallons of treated wastewater spilled from a broken line. An estimated 50,000 gallons ran off into a nearby waterway, with the remainder soaking into the ground on site.DEP and Dept. of Health notified.</t>
  </si>
  <si>
    <t>3,000-gallon raw sewage spill occurred in Casselberry due to clogged line.  No waterways effected.  Clean up conducted by the city.</t>
  </si>
  <si>
    <t>24,000 gallons of partially treated wastewater was spilled in St. Petersburg.  200 gallons flowed into a tributary of Tampa Bay.</t>
  </si>
  <si>
    <t>Approx. 1,000 gallons of untreated wastewater spilled in Tampa due to a blown fuse.  The material was contained on-site and vacuumed by responsible party.</t>
  </si>
  <si>
    <t>300 gallon spill of raw sewage in Lake Buena Vista.  The spill is result of a grease build up.  Clean up action unknown.</t>
  </si>
  <si>
    <t>Sewage spill of unknown size reported in Pembroke Pines.DEP notified.</t>
  </si>
  <si>
    <t>A 10,000 gallon raw sewage spill due to a broken main in Sarasota.  Nekoma Septic on scene for clean up.  No waterways effected.</t>
  </si>
  <si>
    <t>7,000 gallons of partially treated wastewater spilled due to equipment failure in Orlando. Some material drained into an on-site retention pond. Lime was placed down and the area cleaned.</t>
  </si>
  <si>
    <t>Unknown amount of sewage spilled from a ruptured 24-inch force main.  The material drained into nearby lake via a storm drain.  A 10-ft. portion of Sandlake Rd. collapsed.  DEP and Health notified.</t>
  </si>
  <si>
    <t>Citizen reports an unknown amount of raw sewage in a ditch.  DEP notified.</t>
  </si>
  <si>
    <t>1200 gallons of untreated wastewater spilled in Winter Springs due to a lift station malfunction.  A portion of the material drained into Jeep Creek.  Spill was cleaned and Lime placed on spill.</t>
  </si>
  <si>
    <t>5000 gallons of sludge spilled in St. Petersburg due to unknown causes.  No waterways effected.  Lime was applied to the area.</t>
  </si>
  <si>
    <t xml:space="preserve">700,000 to 750,000 gallons of raw sewage released from a main lift station in Pahokee due to unknown causes.  he released occurred under the water line into the Pelican River.  Clean up actions unknown.  DEP and Dept of Health notified. </t>
  </si>
  <si>
    <t xml:space="preserve">An estimated 75,000 gallons of treated wastewater was spilled from a lift station at Hurlburt Field due to a mechanical malfunction. Some of the material drained into a nearby creek. Clean up actions unknown.  DEP and Dept of Health notified. </t>
  </si>
  <si>
    <t>A sewage spill of less than 1000 gallons was reported in Milton due to a break in an underground pipe.  Clean up action unknown.</t>
  </si>
  <si>
    <t>St. Lucie</t>
  </si>
  <si>
    <t>An estimated 230,000 gallons of untreated wastewater was spilled from a lift station that was disabled by a lightning strike in Port St. Lucie. The material spilled onto the ground and into a drainage area emptying into a canal.  Clean up conducted by responsible party.  DEP and Health notified.</t>
  </si>
  <si>
    <t>Citizen reports, due to recent construction, sewage is backing up in his home in Del Ray Beach.  DEP and Health notified.</t>
  </si>
  <si>
    <t>132,000 gallons of sewage was spilled in Miami due to construction crew hitting a 36" force main.  The material drained into a nearby canal.  County Sewer &amp; Water conducted clean up.  DEP and Health notified.</t>
  </si>
  <si>
    <t>Unknown amount of sewage spilled from a privately owned lift station in Panama City Beach.  Clean up actions unknown.  DEP notified.</t>
  </si>
  <si>
    <t>Report of sewage in a canal in New Port Richey.</t>
  </si>
  <si>
    <t>Approx. 2,000 gallons of untreated wastewater spilled in Lake Alfred due to a malfunction at a lift station.  An unknown amount of the material went into a storm drain and into a nearby lake.</t>
  </si>
  <si>
    <t>Less than 1,000 gallons of untreated wastewater spilled in Pembroke Pines due to a malfunctioning pump. No waterways affected.  The area was vacuumed and HTH placed on the affected area.</t>
  </si>
  <si>
    <t>5,000 gallons of raw sewage spilled from manholes due to a power failure at a lift station in Leesburg.  Responsible party conducting clean up.  No waterways effected.</t>
  </si>
  <si>
    <t>10,000 gallons of raw sewage spilled in Miami Lakes due to construction crew rupturing an 8" force main.  Clean up conducted by responsible party.</t>
  </si>
  <si>
    <t>Approx. 3500 gallons of reclaimed water spilled in Tampa due to a broken line.  Clean up conducted by responsible party.</t>
  </si>
  <si>
    <t>Approx. 1000 gallons of raw sewage spilled in Jacksonville.  The spill occurred when a grease stoppage in a gravity line caused an over-flow.  The material drained into a nearby waterway.  DEP notified.</t>
  </si>
  <si>
    <t xml:space="preserve">A 5000 gallon sewage spill off-site into Spring Lake in Orlando, due to a lift station malfunction. </t>
  </si>
  <si>
    <t>500 gallons of wastewater spilled due to a malfunctioning force main in Vero Beach.</t>
  </si>
  <si>
    <t>5000 gallon sewage spill due to a 12 inch main broken by a backhoe in Land O Lakes. No waterway affected.</t>
  </si>
  <si>
    <t>1000+ gallons of untreated sewage spilled from a malfunctioning pump station into a retention pond in Jacksonville.</t>
  </si>
  <si>
    <t>Report of 85,000 gallons of treated wastewater spilled into a retention pond in Clearwater.</t>
  </si>
  <si>
    <t>10,000 gallons of untreated wastewater was released due to a main breaker failure at a lift station in Wellington. Spill was contained on site.  Clean up conducted by responsible party.</t>
  </si>
  <si>
    <t>Approx. 36000 gallons of raw sewage spilled in Clearwater due to a power failure at a lift station. An unknown amount of the material went into upper Tampa Bay.  Clean up actions unknown.  DEP notified.</t>
  </si>
  <si>
    <t>Approx. 10,000 gallons of reclaimed wastewater spilled near Deltona due to rupture in main line.  No waterways effected.  No clean up required.</t>
  </si>
  <si>
    <t>Citizen reports an ongoing problem with vessels dumping raw sewage into the ICW near Ft. Lauderdale.  DEP notified.</t>
  </si>
  <si>
    <t>An unknown amount of reclaimed wastewater went into a retention pond at a local golf.  The pond was not permitted for reclaimed water.  DEP notified.</t>
  </si>
  <si>
    <t>Sumter</t>
  </si>
  <si>
    <t>A 4,000-gallon untreated wastewater spill in Lake Sumter due to force main rupture.  The spill was contained on site.  Clean up conducted by responsible party.</t>
  </si>
  <si>
    <t>20,000 gallons of raw sewage spilled in Jacksonville due to construction crew hitting a force main.  Responsible party conducted clean up.</t>
  </si>
  <si>
    <t>500-600 gallons of digested sludge spilled onto soil in Orange Park due to equipment failure on a sludge truck.  Clean up conducted by responsible party.</t>
  </si>
  <si>
    <t>Approximately 1200 gallons of untreated wastewater spilled over a 10-day period due to a blocked main in Ft. Myers.  Clean up conducted by responsible party.</t>
  </si>
  <si>
    <t>Report of a 2500 gallon untreated wastewater spill in Panama City.  Clean up conducted by Bay County.</t>
  </si>
  <si>
    <t>Report of a 1500-2000 gallon treated wastewater spill in Marathon due to equipment malfunction.  Clean up conducted by responsible party.</t>
  </si>
  <si>
    <t>3500 gallon spill of untreated sewage in New Port Richey due to equipment failure.  Clean up conducted by responsible party.</t>
  </si>
  <si>
    <t>Citizen reports a sewage spill into a waterway in Stock Island. DEP notified.</t>
  </si>
  <si>
    <t>45,000 gallons of partially treated wastewater released from a clarifier due to a malfunction/operator error in Orange Park. Some of the material went into the St. John's River.</t>
  </si>
  <si>
    <t>42,000 gallons of partially treated wastewater spilled in Tampa due to equipment malfunction.No clean up actions reported.  DEP notified.</t>
  </si>
  <si>
    <t>Approx. 7,000 gallons of treated water from a fountain at Busch Gardens, spilled to a storm drain, due to employee error.  Clean up actions unknown.</t>
  </si>
  <si>
    <t>80,000-gallon raw sewage spill in Jacksonville due to lift station going down.  The spill was contained on site and clean up conducted by responsible party.</t>
  </si>
  <si>
    <t>50,000 gallon partially treated wastewater spill in Tampa due to equipment malfunction. Clean up conducted by responsible party.</t>
  </si>
  <si>
    <t xml:space="preserve">Report of a 50,000 gallon treated wastewater spill into a retention pond in Boynton Beach. </t>
  </si>
  <si>
    <t>Approximately 25,000 gallons of treated wastewater were spilled in Mary Esther.</t>
  </si>
  <si>
    <t>2,500 gallons of partially treated effulent released due to a power outage in Tampa.</t>
  </si>
  <si>
    <t xml:space="preserve">Report of 40,000 gallons of untreated sewage spilled into a storm drain in Bartow from a malfunctioning lift station. </t>
  </si>
  <si>
    <t>2,000 gallons of untreated sewage released from a backed-up manhole in White Springs.</t>
  </si>
  <si>
    <t>10,000 gallon sewage spill into the ICW in Largo due to a force main rupture.</t>
  </si>
  <si>
    <t xml:space="preserve">Approx. 5,000 gallons of reclaimed water spilled in Dover due to a pump "tripping out".  The spill was contained on site. </t>
  </si>
  <si>
    <t>5,000 gallons of chlorinated water spilled in Tampa due to a pump malfunction.  The material was contained on site.</t>
  </si>
  <si>
    <t>600 gallon spill of raw sewage in Destin.  Unknown if any entered a waterway.  No clean up actions reported.  DEP notified.</t>
  </si>
  <si>
    <t>1,100 to 1,300 gallons of wastewater spilled from a Manhole in Longwood.  The material drained into a retention pond.  Clean up conducted by responsible party.</t>
  </si>
  <si>
    <t>2,000 gallons of untreated wastewater spilled in Point Sienna due to a lift station malfunctioning during a power outage.  Clean up conducted by responsible party.</t>
  </si>
  <si>
    <t>3500 gallon untreated wastewater spill in Kissimmee due to a ruptured force main.  Clean up was conducted by responsible party.</t>
  </si>
  <si>
    <t>2000-gallon raw sewage spill in Seagrove Beach due to lift station malfunction. The spill drained into a small creek.</t>
  </si>
  <si>
    <t>1,000 to 1500 gallons of raw sewage spilled in Milton due to a blocked force main.  The material went into a creek, which empties into Locklin Lake.  Clean up actions unknown.  DEP notified.</t>
  </si>
  <si>
    <t>1500-gallon wastewater spill in Apoka due to gravity main either plugged or collapsed.  500 gallons went into a nearby retention pond.  Clean up conducted by responsible party.</t>
  </si>
  <si>
    <t>An estimated 1,000-gallon untreated wastewater spill in Jacksonville due to directional driller penetrated a pipe.  Small amount went into Old Field Creek. Caller reports heavy rain-washed away the spill.</t>
  </si>
  <si>
    <t>A 2,000-gallon raw sewage spill occurred in Inglewood due to a "blown cap" at a lift station.  Clean up conducted by responsible party.</t>
  </si>
  <si>
    <t xml:space="preserve">12,000-gallon raw sewage spill in Bradenton due to a ruptured force main. Clean up conducted by City of Bradenton.  </t>
  </si>
  <si>
    <t>20,000-gallon raw sewage spill in Port Richey, due to a break in a 16" force main.  Clean up actions unknown.  DEP notified.</t>
  </si>
  <si>
    <t>60,000 gallon untreated sewage/storm water mix spilled into a ditch/soil due to stormwater flooding a tank in Jacksonville.</t>
  </si>
  <si>
    <t>2,000 gallons of partially treated industrial wastewater spilled in Jacksonville due to an overflow of a containment tank. No waterways affected.  (Mike Tipping, Millenium Speciality Chemicals)</t>
  </si>
  <si>
    <t xml:space="preserve">2,500 gallons of raw sewage released in Miami. No waterways affected. </t>
  </si>
  <si>
    <t>1,000 to 2,000 gallons of raw sewage spilled from a manhole in Seminole due to a failure at a pump station. Some of the material may have flowed into the Lake Seminole by-pass canal. Samples have been taken.  Clean up conducted by responsible party.</t>
  </si>
  <si>
    <t>10,000 gallons of untreated sewage spilled to a ditch and a creek due to a misplaced locate marker in Sarasota.  The 4in main, not properly marked, was ruptured by a construction crew.  Clean up conducted by the County Utility.</t>
  </si>
  <si>
    <t>Unknown amount of sewage spilled in Pensacola due to an equipment malfunction at a lift station.  Some of the material drained into a nearby lake.</t>
  </si>
  <si>
    <t>1500 gallons of untreated wastewater spilled onto soil in Miami due to a broken 12" force main.  Clean up conducted by the County.</t>
  </si>
  <si>
    <t>2,000 gallons of untreated sewage spilled into a storm drain in Ft. Myers.</t>
  </si>
  <si>
    <t>4,000 gallon spill of untreated sewage in Bradenton due to a broken 4 inch force main.</t>
  </si>
  <si>
    <t>Report of raw sewage coming from a manhole in a parking lot in Niceville.</t>
  </si>
  <si>
    <t>Report of an offsite 24,000 gallon untreated sewage spill into Big Pottsburg Creek in Jacksonville, due to a lift station malfunction.</t>
  </si>
  <si>
    <t>Report of a spill of 10,000 gallons of untreated sewage; 1,000 gallons of which went into Oldfield Creek in Jacksonville due to a broken force main.</t>
  </si>
  <si>
    <t>5 million gallons of treated wastewater spilled into a wetland area in Orlando due to equipment failure.</t>
  </si>
  <si>
    <t xml:space="preserve">600 to 800 gallons of untreated wastewater released onto the soil in Vero Beach due to power failure at a lift station. No waterways affected. </t>
  </si>
  <si>
    <t>2,000 gallon raw sewage spill from a manhole in Sebring due to a power failure at a main lift station.</t>
  </si>
  <si>
    <t>3,000 to 4,000 gallon sewage spill in Naples due to power failure at a lift station.  No waterways affected.</t>
  </si>
  <si>
    <t>Report of an unknown amount of raw sewage that is going into natural wetlands in Lakeland.</t>
  </si>
  <si>
    <t>A raw sewage spill (unknown amount but greater than 1,000 gallons) reported in Gainesville. The spill was due to a force main leak.  Clean up conducted by responsible party.</t>
  </si>
  <si>
    <t>An unknown amount of wastewater was spilled in Winter Springs due to a broken Force main.  Clean up conducted by the responsible party.</t>
  </si>
  <si>
    <t>Approx. 1,000 gallons of untreated wastewater spilled in Jacksonville due to a force main being ruptured.  The material drained into a nearby creek.  Clean up conducted by responsible party.</t>
  </si>
  <si>
    <t>A report of sewage draining into Weems pond in Tallahassee.  DEP notified.</t>
  </si>
  <si>
    <t>Less than 1,000 gallons of untreated wastewater spilled due to a Man Hole collapsing.  No waterways effected.  Clean up conducted by responsible party.</t>
  </si>
  <si>
    <t>A 100,000-gallon sewage spill occurred in Ft. Meyers due to a power outage.  Spill was contained. Clean up conducted by responsible party.</t>
  </si>
  <si>
    <t>Unknown amount of sewage spilled due to a force main break in Naples. The material drained into a nearby pond.  Clean up conducted by responsible party.</t>
  </si>
  <si>
    <t>1,300 gallons of untreated wastewater spilled due to an overflow caused by heavy rains.</t>
  </si>
  <si>
    <t>Spill of 10,000 gallons of treated wastewater into retention areas on-site at the Kissimmee   Good Samaritan Retirement Home in Kissimmee due to failure with the clear water pit pumps.</t>
  </si>
  <si>
    <t xml:space="preserve">Spill of 140,000 gallons of untreated sewage into a dry retention pond from a lift station near the Pines Subdivision in Davenport. </t>
  </si>
  <si>
    <t xml:space="preserve">Unknown amount over 1,000 gallons of untreated wastewater released from a manhole due to a power failure into Strawberry Creek in Jacksonville. </t>
  </si>
  <si>
    <t>Report of hundreds of fish appearing to be ill in a canal in Bokeelia from unknown causes.</t>
  </si>
  <si>
    <t>25,000 gallons of untreated wastewater spilled into an affluent pond due to a ruptured force main in Port Richey.</t>
  </si>
  <si>
    <t>Spill of 15,000 gallons of untreated sewage on-site, onto soil in Panama City due to a valve failure.</t>
  </si>
  <si>
    <t>Hidden Valley Rd.: 36,000 gallons released due to erosion of a gravity sewage line.  Reported on 06/29 10:03.</t>
  </si>
  <si>
    <t>1,200 gallons of untreated wastewater overflowed from a manhole in Orlando due to grease clogging the line.  No waterways effected. Clean up conducted by responsible party.</t>
  </si>
  <si>
    <t>500 gallons of effluent released from a municipal lift station in Sebastian onto a paved roadway due to unknown causes.</t>
  </si>
  <si>
    <t>1,000 gallons of untreated wastewater spilled at a master station in Naples due to a contractor working on equipment. The spill was contained on site and cleaned up was conducted by the responsible party.</t>
  </si>
  <si>
    <t>A report of raw sewage being pumped from a recreational trailer directly into the St Johns River in Jacksonville.  DEP notified.</t>
  </si>
  <si>
    <t>A 50,000 to 100,000 gallon Digester Sludge spill occurred in Orlando due to line overflow.  The material was contained on sight.  No waterways effected.  DEP and Dept. Health notified.</t>
  </si>
  <si>
    <t>Feces reported floating in a waterway in Indian Harbor Beach.  DEP notified.</t>
  </si>
  <si>
    <t>Riggins Rd. @ Miccosukee: 30 inch force main ruptured by const. crew, 14,000 gallons spilled. Reported on 06/29 10:03.</t>
  </si>
  <si>
    <t>A 120,000 gallon untreated wastewater spill occurred in Orlando due to a contractor breaking a force main. No waterways effected.  Clean up conducted by responsible party.</t>
  </si>
  <si>
    <t>An unknown amount of untreated wastewater spilled from a manhole in Palm Harbor due to a grease blocked line.  The material spilled into a ditch on a construction site.  No clean up was conducted.</t>
  </si>
  <si>
    <t>300 gallons of untreated wastewater was spilled in Madeira Beach on 06/25. Clean up conducted by the responsible party.</t>
  </si>
  <si>
    <t xml:space="preserve">Approx. 1,000 gallons of untreated wastewater spilled in Avon Park.  The spill was contained on-site and cleaned up by the responsible party. </t>
  </si>
  <si>
    <t>Approx. 1,000 lbs. of "raw waste cakes" fell off of a transport vehicle in Bradenton.  DOT and local FD assisted with clean up.</t>
  </si>
  <si>
    <t>170,000 gallons of treated wastewater spilled on site and into a nearby lake in St. Petersburg, due to a surge tank overflow.  No clean up necessary.</t>
  </si>
  <si>
    <t>Flagler</t>
  </si>
  <si>
    <t>Citizen reports she witnessed a septic truck dump raw sewage in a field in SW Flagler County, near livestock and a body of water.  DEP notified.</t>
  </si>
  <si>
    <t>2000 gallons of untreated wastewater were spilled in Punta Gorda due to a ruptured force main.  Clean up conducted by responsible party.</t>
  </si>
  <si>
    <t>A report of a vessel, in Riverview, pumping sewage into the water.  DEP notified.</t>
  </si>
  <si>
    <t>125,000-gallon wastewater spill occurred in Pinellas Park due to a power outage at a lift station.  The material drained into a nearby waterway.  Clean up actions pending.</t>
  </si>
  <si>
    <t>Spill of less than 1,000 gallons of untreated sewage in Umatilla. No other information.</t>
  </si>
  <si>
    <t>Report of a sewage spill in Venice due to rain. Some of the material went into a storm drain.</t>
  </si>
  <si>
    <t>1,000 gallons of sewage spilled in Hudson due to a power outage at a lift station. No waterways affected.</t>
  </si>
  <si>
    <t>Over 25,000 gallons of wastewater spilled out of manholes into a swamp in Odessa.</t>
  </si>
  <si>
    <t>Report that a lift station in Bonita Springs is overflowing causing backup in some residences.</t>
  </si>
  <si>
    <t>1,000 gallons of reclaimed water discharged into Boca Ciega Bay in St. Petersburg due to a broken line.</t>
  </si>
  <si>
    <t>4,000 gallons of untreated wastewater spilled in Bradenton from a manhole due to heavy rain.  Some of the material spilled into a storm drain system.  Clean up conducted by responsible party.</t>
  </si>
  <si>
    <t>At least 1,000 gallons of partially treated wastewater spilled in Odessa due to heavy rains and a lift station struck by lightning.  Clean up conducted by responsible party.</t>
  </si>
  <si>
    <t>Over 1000 gallons of raw sewage spilled in Oviedo due to a broken 6in main. Some of the material drained into a nearby pond.  Clean up conducted by responsible party.</t>
  </si>
  <si>
    <t>Approx. 1500 gallons of raw sewage spilled in Indian Shores due to a pump station being struck by lightning. Unknown amount of sewage possibly drained into the ICW.  DEP notified.</t>
  </si>
  <si>
    <t>3,200 gallons of untreated wastewater spilled from a manhole in Ft. Myers due to a blockage.  Some of the material drained into a nearby canal.  Clean up conducted by responsible party.</t>
  </si>
  <si>
    <t>2,000 gallons of raw sewage spilled in Tampa due to a lightning strike at a station.  No clean up actions taken due to rain washing the spill away.  DEP notified.</t>
  </si>
  <si>
    <t>Approx. 300 gallons of raw sewage spilled from a broken force main in Jacksonville. Some of the material drained into a nearby waterway.  Clean up conducted by responsible party.</t>
  </si>
  <si>
    <t>500 gallon wastewater spill in Beverly Hills due to lightning damage.</t>
  </si>
  <si>
    <t>1,500 gallons of untreated wastewater spilled from a force main due to unknown causes in Hawk's Nest.</t>
  </si>
  <si>
    <t>Approximately 5,000 gallons of raw sewage has spilled in Calloway from a broken force main.</t>
  </si>
  <si>
    <t>Report of an ongoing raw sewage spill in Clearwater estimated @ 4,250 gallons due to an unknown blockage. Some of the material went into a nearby creek.</t>
  </si>
  <si>
    <t xml:space="preserve">Approximately 2,000 gallons of raw sewage spilled in Jacksonville due to a broken 6" force main.  Some of the material went into the St. John's River. </t>
  </si>
  <si>
    <t>Spill of at least 1,000 gallons of raw sewage into Lake Verona in Avon Park due to a 4 inch main breaking.</t>
  </si>
  <si>
    <t>4,000 to 6,000 gallon raw sewage spill into a retention pond in Clermont due to a broken force main.</t>
  </si>
  <si>
    <t>1,000 gallons of untreated wastewater spilled in Delray Beach due to a broken force main.  No waterways affected.  Clean up conducted by responsible party.</t>
  </si>
  <si>
    <t>1500 gallons of raw sewage spilled out of a manhole in St. Cloud due to lift station malfunction.  No waterway affected.  Clean up conducted by responsible party.</t>
  </si>
  <si>
    <t xml:space="preserve">2,500 gallons of reclaimed wastewater spilled in Largo.  The material went into a storm drain.  No cleanup actions needed. </t>
  </si>
  <si>
    <t>An unknown amount of raw sewage spilled in Ft. Walton Beach over a 24hr period.  The material drained into Santa Rosa Sound.  The area has been closed to swimming, boating and fishing. A private company has been contracted for clean up.</t>
  </si>
  <si>
    <t xml:space="preserve">An unknown amount of raw sewage spilled from a manhole and flooded a home in Opalocka. </t>
  </si>
  <si>
    <t>An unknown amount of sewage was discovered in the ICW in Hallandale.  Source of discharge is unknown.  DEP notified.</t>
  </si>
  <si>
    <t>Approx. 4,000 gallons of untreated wastewater (mostly rainwater) spilled at Lift Station in Naples.  No waterways affected.  Lime was placed on the area.</t>
  </si>
  <si>
    <t xml:space="preserve">A 60,000-gallon raw sewage spill occurred in Largo due to pump failure.  No clean up was needed due to rain.  </t>
  </si>
  <si>
    <t>1,000 gallons of raw sewage spilled in Sarasota due to unknown causes. No waterways affected. Clean up conducted by responsible party.</t>
  </si>
  <si>
    <t xml:space="preserve">20,000 gallons of untreated wastewater spilled on site at the Bonita Springs Wastewater Treatment Facility.  Clean up actions unknown.  DEP notified.  </t>
  </si>
  <si>
    <t>6,000-gallon wastewater spill reported in West Palm Beach.  The material spilled due to a ruptured force main at a wastewater facility.  Clean up conducted by responsible party.</t>
  </si>
  <si>
    <t>Approx. 1,000 gallons of raw sewage spilled in Englewood due to a force main break.  Clean up conducted by responsible party.</t>
  </si>
  <si>
    <t>8000-gallon raw sewage spill reported in Port St. Lucie due to a defective valve.  Clean up conducted by responsible party.</t>
  </si>
  <si>
    <t>500 gallon spill of untreated sewage into an off-site retention pond in Jacksonville due to a ruptured force main.  Clean up conducted by responsible party.</t>
  </si>
  <si>
    <t>20,000 gallons of untreated wastewater spilled in Jacksonville.  The material spilled from a manhole due to a blockage.  Clean up conducted by responsible party.</t>
  </si>
  <si>
    <t>Less than 2,000 gallons of raw sewage spilled in Englewood due to a broken force main.  Clean up conducted by responsible party.</t>
  </si>
  <si>
    <t>1000 and 5000 gallons of raw sewage spilled in Sarasota due to a ruptured force main.  Some of the material drained into a storm drain.  Clean up conducted by responsible party.</t>
  </si>
  <si>
    <t>Two 10,000-gallon raw sewage spills reported in Kissimmee. The spills were the result of an overflow at a treatment facility.  No waterways affected.  All of the material was contained on site.</t>
  </si>
  <si>
    <t>1,500 gallons of raw sewage spilled in Wildwood from a lift station due to a tripped breaker.  No waterway affected.  Clean up conducted by responsible party.</t>
  </si>
  <si>
    <t>Over 100,000 gallons of untreated wastewater was spilled in DeFuniak Springs. The Carpenters Branch stream was affected.  Clean up actions unknown.  DEP notified.</t>
  </si>
  <si>
    <t>Approx. 20000 gallons of treated wastewater spilled due to an overflow of sand filters due to rain. The spill was contained on site.  DEP notified.</t>
  </si>
  <si>
    <t>Over 1000 gallons of sludge spilled in Navarre.  No waterway affected. Spill contained on Site.  Clean up actions unknown.  DEP notified.</t>
  </si>
  <si>
    <t>An unknown amount (at least 1000 gallons) of partially treated wastewater spilled in Jacksonville due to an overflow. Unknown amount of the material went into West Branch.  The spill has been contained.  Clean up actions unknown.  DEP notified.</t>
  </si>
  <si>
    <t>Unknown amount of raw sewage discovered in the water at Nekomis beach.  DEP notified.</t>
  </si>
  <si>
    <t>A 12,000-gallon wastewater spill occurred in Belle Glade due to a force main rupture.  Clean up conducted by the responsible party.</t>
  </si>
  <si>
    <t>30,000 gallons of raw sewage spilled due to a failed pump at a repair site in Ft. Myers. The spill was contained in a secondary ditch.  No waterways affected. Clean up conducted by the responsible party.</t>
  </si>
  <si>
    <t>An unknown amount (greater than 2,000 gallons) of raw sewage spilled in Jacksonville due to a ruptured force main. The material drained into a drainage ditch, which goes into Oldfield Creek.  Clean up conducted by responsible party.</t>
  </si>
  <si>
    <t>2,000 to 4,000 gallons of raw sewage spilled, in Venice, due to a lift station overflow.  An undetermined amount of the material drained into a nearby waterway.  Clean up conducted by the responsible party.</t>
  </si>
  <si>
    <t>2340 gallons of untreated sewage spilled in Royal Palm Beach due to equipment failure.  The spill was contained on-site.  Clean up conducted by responsible party.</t>
  </si>
  <si>
    <t>500 to 700 gallons of untreated sewage spilled onto soil in Mexico Beach, due to a pump failure at a lift station.  Clean up actions unknown.  DEP notified.</t>
  </si>
  <si>
    <t>1000 gallons of reclaimed wastewater spilled in St. Petersburg due to a ruptured force main.  Some of the material drained into Tampa Bay.  No clean up actions needed.  DEP notified.</t>
  </si>
  <si>
    <t>Approx. 1200 gallons of raw sewage spilled due to two pump station failures at the Naval Air Facility in Key West.  No waterways affected. Clean up conducted by responsible party.</t>
  </si>
  <si>
    <t xml:space="preserve">250,000 to 500,000 gallons of raw sewage spilled in Miami due to construction crew rupturing a 12 inch force main.  Some of the material has drained into a nearby canal.  </t>
  </si>
  <si>
    <t xml:space="preserve">15,000 gallon partially treated wastewater spill in Kissimmee. </t>
  </si>
  <si>
    <t>15,000 gallons of effluent wastewater spilled into a storm water retention pond in Orlando.</t>
  </si>
  <si>
    <t>2,000 gallon sewage spill onto roadway, soil and into a drainage ditch in Palm Coast due to a damaged valve.</t>
  </si>
  <si>
    <t>Approximately 1,000 gallons of sewage leaked from a manhole in Navarre Beach due to a tripped lift station. No waterway affected.</t>
  </si>
  <si>
    <t>Sewage spill estimated at 6,000 gallons from a private lift station &amp; manholes flowing into area ponds in Plant City.</t>
  </si>
  <si>
    <t>1,500 gallons of sewage spilled from a force main in Bradenton.</t>
  </si>
  <si>
    <t>Approximately 75,000 gallons of effluent water spilled at the Eastern Wastewater Treatment Facility in Orlando.</t>
  </si>
  <si>
    <t>An unknown amount of untreated wastewater spilled due to an overflow caused by heavy rains in Palmetto.</t>
  </si>
  <si>
    <t>4,000 gallons of untreated sewage spilled in Orlando. No waterway affected.</t>
  </si>
  <si>
    <t>An unknown amount of raw sewage spilled due to a tripped breaker in St. Augustine.  Clean up conducted by responsible party.</t>
  </si>
  <si>
    <t>70,000 to 80,000-gallon raw sewage spill in Cape Coral due to a ruptured 20-inch force main.  Some of the material drained into a nearby canal.  Clean up conducted by responsible party.</t>
  </si>
  <si>
    <t>10,000 to 15,000 gallons of partially treated wastewater spilled in Naples.  The spill was contained on site. No waterway affected. Clean up actions unknown. DEP notified.</t>
  </si>
  <si>
    <t>An unknown amount of raw sewage spilled in Miami due to a construction crew drilling.  Clean up actions unknown.  DEP notified.</t>
  </si>
  <si>
    <t>Two raw sewage spills reported in Ft. Meyers.  One was a 20,000 gallon raw sewage spill from a manhole due to a flooding creek and the second was 5,000 gallons due to a ruptured force main.  Both spills cleaned up by responsible party.</t>
  </si>
  <si>
    <t>3 raw sewage spills caused by heavy rains in the County. The spills totaled 12,200 gallons.  No waterways affected. Clean up conducted by responsible party.</t>
  </si>
  <si>
    <t>10,000 to 12,000 gallons of raw sewage spilled in Sarasota due to an overflow caused by heavy rains. An unknown amount of the material drained into a storm water drain.  Clean up conducted by responsible party.</t>
  </si>
  <si>
    <t>1,000 gallons of treated effluent spilled in St. Petersburg due to a ruptured line.  Some of the material drained into Tampa Bay. Clean up actions unknown.  DEP notified.</t>
  </si>
  <si>
    <t xml:space="preserve">2,500 gallons of raw sewage spilled in Ruskin due to equipment failure.  No waterways affected.  Clean up conducted by responsible party. </t>
  </si>
  <si>
    <t>1,000+ gallons of treated effluent spilled in Sarasota due to equipment failure.  Some of the material drained into a nearby creek.  No clean up actions reported.</t>
  </si>
  <si>
    <t>1500 gallon untreated wastewater spill in Miami due to a force main rupture.  Clean up conduced by responsible.</t>
  </si>
  <si>
    <t>2500-gallon raw wastewater spill in Winter Garden due to an equipment malfunction.  Clean up conducted by responsible party.</t>
  </si>
  <si>
    <t>2,000 gallons of raw sewage spilled in Miami due to a ruptured force main. An unknown amount of the material went into a storm drain. Clean up conducted by responsible party.</t>
  </si>
  <si>
    <t>1,000 gallons of untreated sewage spilled in Tampa due to a tripped breaker at a lift station.  The spill was contained on-site.  Clean up conducted by responsible party.</t>
  </si>
  <si>
    <t>2,000 gallons of raw sewage spilled from a manhole in Venice due to a clogged line. No waterways affected. Clean up conducted by responsible party.</t>
  </si>
  <si>
    <t>3,000-gallon sewage spill occurred in Naples due to wash out. The spill occurred on site and the material flowed into a containment area and surrounding ditch.</t>
  </si>
  <si>
    <t>1,000-gallon wastewater spill in Sarasota due to overflow of rainwater.  Clean up conducted by responsible party.</t>
  </si>
  <si>
    <t>3000 to 4000 gallons of raw sewage spilled in Jacksonville due to construction crew rupturing a force main.  Clean up actions unknown.  DEP notified.</t>
  </si>
  <si>
    <t>6000 gallons of wastewater spilled in St. Petersburg due to equipment malfunction.  3000 gallons of this drained into Tampa Bay. Clean up conducted by responsible party.</t>
  </si>
  <si>
    <t>Approx. 5,000 gallons of sewage spilled due to excess rain.  The Spill was contained on site.  Clean up conducted by responsible party.</t>
  </si>
  <si>
    <t>10,000+ untreated wastewater spill reported in Light House Point due to a lift station overflow.  Clean up conducted by responsible.</t>
  </si>
  <si>
    <t>1,000+ gallon untreated wastewater spill in Sarasota due to heavy rain.  Clean up conducted by responsible party.</t>
  </si>
  <si>
    <t xml:space="preserve">2,000 gallon untreated wastewater spill in Immokalee due to a clogged surge pump. </t>
  </si>
  <si>
    <t>9,000 gallons of sewage spilled in Port Richey. Some material went into a canal.</t>
  </si>
  <si>
    <t xml:space="preserve">Report of an overflow from manholes of effluent water at a sewage plant in Sarasota due to weather. </t>
  </si>
  <si>
    <t xml:space="preserve">2,000 gallon untreated wastewater spill occurred due to a system "glitch" at the Woodmeir Wastewater Plant in Jacksonville. </t>
  </si>
  <si>
    <t>1,000+ gallons of treated effluent spilled onto a golf course in Sarasota.</t>
  </si>
  <si>
    <t xml:space="preserve">2,000 gallons of untreated wastewater spilled in Mt. Dora.  No waterway affected. </t>
  </si>
  <si>
    <t xml:space="preserve">2,000 gallon wastewater spill in Reddy Creek. No waterway affected. </t>
  </si>
  <si>
    <t>1,300 gallons of raw sewage spilled due to a blocked line in St. Petersburg. Approx. 1,200 gallons of the material went into a storm drain believed to flow into Clam Bayou Canal.</t>
  </si>
  <si>
    <t>1,000+ gallon wastewater spill due to a vehicle striking a relief valve on a force main.  No waterway affected.</t>
  </si>
  <si>
    <t>350,000 gallon spill of reclaimed water in Tampa. No waterway affected.</t>
  </si>
  <si>
    <t>200 gallon wastewater spill in Orlando due to a manhole overflow caused by a power outage.  No waterway affected.</t>
  </si>
  <si>
    <t>5000 gallons of raw sewage spilled in Sarasota due to vehicle hitting an air release valve.  No waterways affected.  Clean up conducted by responsible party.</t>
  </si>
  <si>
    <t>Approx. 1,000 gallons of raw sewage spilled from a manhole in Clermont due to a blocked line.  No waterways affected. Clean up conducted by responsible party.</t>
  </si>
  <si>
    <t>60,000 gallons of raw sewage spilled in St. Cloud due to a power failure.  The material was contained on site. Clean up conducted by responsible party.</t>
  </si>
  <si>
    <t>500 gallon raw sewage spill in Orlando due to a clogged sewer line.  Some of the material drained into a nearby stormdrain.  Clean up conducted by responsible party.</t>
  </si>
  <si>
    <t>A wastewater treatment plant in Odessa reported it has exceeded its permitted suspended solid count.</t>
  </si>
  <si>
    <t>An unknown amount of raw sewage spilled in Sarasota due to a broken line.  No waterways affected. Clean up conducted by responsible party.</t>
  </si>
  <si>
    <t>A report of raw sewage was being dumped from a vessel in Ft. Walton.  DEP notified.</t>
  </si>
  <si>
    <t>13,000 gallons of untreated wastewater spilled in Jacksonville due to a construction crew rupturing a 12-inch force main. Clean up conducted by responsible party.</t>
  </si>
  <si>
    <t>3,000 gallons of raw sewage spilled from an abandoned lift station in Pompano Beach due to a contractor breaking a line. Clean up conducted by responsible party.</t>
  </si>
  <si>
    <t>1,000+ gallons of raw sewage spilled in Jacksonville due to equipment failure at a lift Station.  Some of the material drained into a nearby creek.  Clean up conducted by responsible party.</t>
  </si>
  <si>
    <t>An unknown amount of raw sewage was spilled in Naples due to a construction crew rupturing a 24-inch force main.  The material spilled into a nearby canal.  Clean up conducted by responsible party.</t>
  </si>
  <si>
    <t>Approx. 12,000 gallons of raw sewage spilled in Naples due to a ruptured 20 inch force main. An unknown amount of the material went into a nearby canal.  Clean up conducted by responsible party.</t>
  </si>
  <si>
    <t>1100 gallon treated wastewater spill occurred in Kissimmee due to a power outage.  Clean up conducted by responsible party.</t>
  </si>
  <si>
    <t>500+ gallons of raw sewage was spilled in Miami due to a rupture of a 12 inch force main. Some of the material drained into the ICW.  Clean up actions unknown.</t>
  </si>
  <si>
    <t>7000 gallons of raw sewage spilled in Venice due to a blocked manhole.  The material went into a retention pond.  Clean up conducted by responsible party.</t>
  </si>
  <si>
    <t>1000 gallons of raw sewage spilled in Freeport due to a lightning strike.  The material was contained on site. No waterways affected. Clean up conducted by responsible party.</t>
  </si>
  <si>
    <t>Unknown amount of untreated wastewater spilled in Stuart due to overflow of a surge tank. Some of the material drained into a nearby creek.  Clean up actions unknown.  DEP notified.</t>
  </si>
  <si>
    <t xml:space="preserve">Excess of 1,000 gallons of untreated wastewater spilled in Port St. Lucie due to a plant overflow.  Some of the material may have spilled into a nearby canal. </t>
  </si>
  <si>
    <t>On 08/01, 60,000 gallons of raw sewage spilled on site &amp; off to a canal in Cudjoe Key.Local DOH posted no swimming signs in the area.</t>
  </si>
  <si>
    <t xml:space="preserve">Report of a construction crew pumping raw sewage into a mangrove area. </t>
  </si>
  <si>
    <t xml:space="preserve">1,000+ gallons of storm water spilled over the dam in Palmetto. </t>
  </si>
  <si>
    <t>1,000+ gallons of untreated wastewater spilled in Largo due to power failure @ a lift station.  Some material went into a drainage ditch.</t>
  </si>
  <si>
    <t>6,250 gallons of reclaimed wastewater released in St. Petersburg due to a power outage.  Some material went into a storm drain.</t>
  </si>
  <si>
    <t>1,000+ gallons of untreated wastewater spilled in Gainesville due to a force main breaking.  No waterway affected.</t>
  </si>
  <si>
    <t>12,000 gallon spill of treated effluent onto the Havana spray field due to an overflow.</t>
  </si>
  <si>
    <t>1000+ gallon spill of treated effluent water into a creek in Sarasota due to rain overflow.</t>
  </si>
  <si>
    <t>Report of 10,000 gallons of wastewater spilled into a retention ditch surrounding a treatment plant in Gulf Breeze.</t>
  </si>
  <si>
    <t>1,000-1,200 gallons of untreated sewage spilled in Apopka due to a power outage. No waterway affected.</t>
  </si>
  <si>
    <t>500+ gallon untreated wastewater spill in Miami due to a broken valve. No waterway affected.</t>
  </si>
  <si>
    <t>Caller advised that for approx. 1 yr., "on and off", sewage has leaked out of a manhole into a man made pond in Tampa.</t>
  </si>
  <si>
    <t xml:space="preserve">3500 gallon untreated sewage spill in Royal Palm Beach due to a blown fuse.  The overflow went into an on-site canal. </t>
  </si>
  <si>
    <t>2000-gallon raw sewage spill at a private pump station in Miami.  Clean up conducted by the County.  No waterways affected.</t>
  </si>
  <si>
    <t>2000-gallon raw sewage spill from a manhole in St. Augustine Beach due to an equipment malfunction.  The material drained into a nearby ditch.  Clean up conducted by the County.</t>
  </si>
  <si>
    <t>1000 plus gallons of wastewater spilled in Clearwater due to power outage.  Some of the water went into a drainage canal.  Clean up actions unknown.  DEP notified.</t>
  </si>
  <si>
    <t>8000 to 10000 gallons of raw sewage spilled in Cape Coral due to a ruptured force main.   Some of the material drained into the Marigold Canal.  Clean up conducted by responsible party.</t>
  </si>
  <si>
    <t>Approx. 10,000 gallons of raw sewage spilled in Jacksonville due to a ruptured sewer line.  The material drained into Pottsburg Creek.  Clean up actions unknown.  DEP notified.</t>
  </si>
  <si>
    <t>An unknown amount of raw sewage spilled into Gibson Bay due to a power outage.  Clean up actions unknown.  DEP notified.</t>
  </si>
  <si>
    <t>Approx. 2500 gallons of raw sewage spilled in Tallahassee from a force main due to heavy rains.  Clean up actions unknown.  DEP notified.</t>
  </si>
  <si>
    <t>3000 gallons of untreated wastewater spilled in Marion Oaks.  Some of the material drained into a nearby storm drain.  Clean up conducted by responsible party.</t>
  </si>
  <si>
    <t>Less than 1000 gallons spilled into Rice Creek in Palatka. Clean up actions unknown.  DEP notified.</t>
  </si>
  <si>
    <t>1,000+ gallons of raw sewage spilled in Delray Beach.  An unknown amount of the material drained into the E-4 canal. Clean up conducted by the responsible party.</t>
  </si>
  <si>
    <t xml:space="preserve">27,000 gallon untreated wastewater spill in West Palm Beach due to a power failure. No waterways affected.  Clean up conducted by responsible party. </t>
  </si>
  <si>
    <t>Franklin</t>
  </si>
  <si>
    <t>Unknown size wastewater spill in East Point due to unknown causes.  Spill was contained on-site.  Clean up conducted by responsible party.</t>
  </si>
  <si>
    <t>10,000 gallons of raw sewage spilled in Englewood due to an equipment malfunction at a lift station. Some of the material flowed into the Anger Creek canal that leads to the Gulf of Mexico.  Clean up conducted by responsible party.</t>
  </si>
  <si>
    <t>Possible wastewater spill in St. Andrews Bay. DEP notified.</t>
  </si>
  <si>
    <t>1500 gallons of raw sewage spilled in Freeport due to a power outage. No waterways affected.  Clean up conducted by the responsible party.</t>
  </si>
  <si>
    <t>20,000 gallons of treated reclaimed water spilled in Naples due to a routing error.  A portion of the material flowed off site. Clean up conducted by the responsible party.</t>
  </si>
  <si>
    <t>18,000 gallons of raw sewage from a lift station onto soil in Leesburg due to a lightning strike.  No waterway affected. Clean up conducted by responsible party.</t>
  </si>
  <si>
    <t>2500-gallon wastewater spill in Jacksonville due to a broken force main.  Some of the spill drained into a storm drain. Clean up actions unknown.</t>
  </si>
  <si>
    <t>20,000 gallons of raw sewage spilled in Lake Buena Vista from faulty plumbing.  The material drained into a nearby lake.  Clean up actions unknown.  DEP notified.</t>
  </si>
  <si>
    <t xml:space="preserve">200,000 gallons of raw sewage spilled in Sparrow Springs due to a broken force main. An unknown amount of the material went into Lake Johio.  Clean up is still underway by the responsible party. </t>
  </si>
  <si>
    <t>2000 gallons of raw sewage spilled in Deep Creek due to a power failure.  Clean up conducted by responsible party.</t>
  </si>
  <si>
    <t>Unknown amount of raw sewage spilled in Venice due to a ruptured pipe. Clean up conducted by responsible party.</t>
  </si>
  <si>
    <t>7000 gallon untreated wastewater spill in Jacksonville due to a ruptured 6" force main.  Clean up actions unknown.  DEP notified.</t>
  </si>
  <si>
    <t>1,291 gallon spill of treated wastewater in Orlando from a truck. No waterway affected.</t>
  </si>
  <si>
    <t>12 inch forcemain was ruptured by a construction crew in North Port, spilling 50,000 gallons of raw sewage into a ditch &amp; a waterway.</t>
  </si>
  <si>
    <t xml:space="preserve">1,000+ gallons of untreated sewage spilled into a retention pond in Tarpon Springs. </t>
  </si>
  <si>
    <t>Approximately 800,000 gallons of raw sewage spilled due to a ruptured force main in Jacksonville. Unknown amount of material spilled into catch basins.</t>
  </si>
  <si>
    <t xml:space="preserve">Report of an unknown amount of raw sewage in the waterway at Captain's Marina in Panama City. Unknown R/P. </t>
  </si>
  <si>
    <t>Approximately 100 gallons of raw sewage released from a lift station due to an unknown malfunction in Avon Park. The release is ongoing and spilling onto a roadway &amp; into a culvert.</t>
  </si>
  <si>
    <t>A 10,000-gallon raw sewage spill was reported in Tallahassee due to erosion.  Clean up conducted by the responsible party.</t>
  </si>
  <si>
    <t>11,000 gallons of untreated wastewater spilled in Leesburg to soil and marsh due to a discharge pipe coming loose from its coupling. Clean up conducted by the responsible party.</t>
  </si>
  <si>
    <t>50,000 gallons of raw sewage spilled from a lift station due to power failure in Davenport. The material spilled onto soil and into an on-site retention pond. Clean up conducted by responsible party.</t>
  </si>
  <si>
    <t>Less than 1000 gallons of sewage spilled in Ft. Myers due to an equipment malfunction. The material drained into a retention pond.  No clean up reported.</t>
  </si>
  <si>
    <t>40,000 gallons of untreated wastewater spilled in Sarasota due to a power outage at a lift station. No waterway affected.  Clean up conducted by responsible party.</t>
  </si>
  <si>
    <t>6,000 gallons of raw sewage spilled onto soil in Miami from a 48-inch force main due to repairs.  No waterways affected. Clean up conducted by responsible party.</t>
  </si>
  <si>
    <t xml:space="preserve">Approx. 9000 gallons of reclaimed water spilled in Tampa due to a broken air release valve.  No waterways affected. </t>
  </si>
  <si>
    <t>1,500 gallons of raw sewage spilled due to a transfer error in Casselberry.</t>
  </si>
  <si>
    <t>2000 to 3000 gallons of foul ground water were spilled in Sanibel due to an equipment malfunction. The RP was drilling well points to remove the ground water in order to install a sewer line. The city of Sanibel request a call back from DEP in reference to clean up procedures.  (Larry Street, City of Sanibel)</t>
  </si>
  <si>
    <t xml:space="preserve">3,000 gallons of raw sewage spilled on site due to a power grid failure at a lift station. </t>
  </si>
  <si>
    <t>1,000 gallon sewage spill in Brandon. No waterway affected.</t>
  </si>
  <si>
    <t>5,000 gallon sewage spill in a ditch in Lealman due to a manhole blockage.</t>
  </si>
  <si>
    <t>5,000 to 10,000 gallons of untreated storm water overflowed in Jacksonville due to heavy rains. No waterways affected.</t>
  </si>
  <si>
    <t>2,000 gallons of raw sewage spilled due to a power surge at a lift station in Hudson.</t>
  </si>
  <si>
    <t>300 gallon raw sewage spill due to generator failure at a lift station in Pensacola.</t>
  </si>
  <si>
    <t>12,000 gallon raw sewage spill from a lift station in Sarasota.</t>
  </si>
  <si>
    <t>3,000 gallons of untreated wastewater spilled in Tampa due to power failure at a lift station.  Clean up conducted by responsible party.</t>
  </si>
  <si>
    <t>2,000 gallons of raw sewage spilled from a manhole in Delray Beach due to a contractor shutting off a lift station. The material drained into the ICW.  Clean up conducted by the responsible party.</t>
  </si>
  <si>
    <t>Approx. 20,000 gallons of raw sewage spilled in Jay due to an overflow caused by a power failure at the lift station.  Clean up conducted by responsible party.</t>
  </si>
  <si>
    <t>Approx. 3,000 gallons of raw sewage spilled in Miami due to unknown causes.  No waterways affected.  No clean up actions reported. DEP notified.</t>
  </si>
  <si>
    <t>A 1000 + gallon raw sewage spill occurred in Orlando due to a broken force main.  No waterway affected.  Clean up conducted by the responsible party.</t>
  </si>
  <si>
    <t>300-gallon raw sewage spill in Ft. Myers due to a power failure at a lift station. No waterway affected. Clean up conducted by the responsible party.</t>
  </si>
  <si>
    <t>120,000 gallons of raw sewage spilled in Orlando due to a ruptured force main.  Clean up conducted by responsible party.</t>
  </si>
  <si>
    <t>2400 gallons of untreated sewage spilled in Jacksonville from a manhole due to a blockage.  Clean up conducted by the responsible party.</t>
  </si>
  <si>
    <t>200 gallons of raw sewage spilled from a manhole in Wekiva due to power failure at a lift station.  The material drained onto a roadway and into a storm drain. Clean up conducted by the responsible party.</t>
  </si>
  <si>
    <t>1000+ gallons of raw sewage spilled in Clearwater due to unknown causes.  The material was contained on site.  Clean up conducted by the responsible party.</t>
  </si>
  <si>
    <t>1,000+ gallons of raw sewage spilled from the lift station in St. Augustine Shores due to an equipment malfunction.  No waterways affected. Clean up conducted by responsible party.</t>
  </si>
  <si>
    <t xml:space="preserve">An unknown party reportly dumped 500 to 600 gallons of an unknown type oil into a lift station system in Pensacola, which caused an equipment malfunction and then release of an unknown amount of raw sewage mixed with oil.  Clean up conducted by the County.  </t>
  </si>
  <si>
    <t>Report that raw sewage appears to be floating in Panama City Bay. No further information.</t>
  </si>
  <si>
    <t>Report of an unknown size raw sewage spill in Watson Bayou in Panama City.</t>
  </si>
  <si>
    <t>40,000 gallon raw sewage spill reported in Mulberry due to operator error.  20,000 gallons flowed off-site and into the Alafia River.</t>
  </si>
  <si>
    <t>1,000 to 2,000 gallons of wastewater spilled into a ditch in St. Augustine due to a blockage.</t>
  </si>
  <si>
    <t>Unknown amount of sewage spilled from a force main at Patrick AFB due to line failure.  No waterway affected.</t>
  </si>
  <si>
    <t>2500 gallons of wastewater spilled in Destin due to lift station failure. Some of the material may have drained into Destin Harbor.  Clean up conducted by the responsible party.  DEP notified.</t>
  </si>
  <si>
    <t>A large amount of sewage reported in the Withlacoochee River. Source of release is unknown.  DEP and Health notified.</t>
  </si>
  <si>
    <t>A 1500 gallon raw sewage spill in Altamonte Springs due to a power outage at a lift station.  Clean up conducted by a responsible party.</t>
  </si>
  <si>
    <t>20,000 gallons of untreated sewage spilled in St. Augustine due to a bubblier system error.  A portion of the material drained into a nearby creek.  Clean up actions unknown.  DEP notified.</t>
  </si>
  <si>
    <t>1500 gallons of raw sewage spilled from a lift station in Tallahassee onto soil, walkway and into several storm drains. The material was released due to an obstruction in the system.  Clean up actions unknown.  DEP notified.</t>
  </si>
  <si>
    <t>Approx. 600 gallons of raw sewage spilled in Jacksonville Beach due to 3 manholes overflowing.  No waterways affected.</t>
  </si>
  <si>
    <t>1500 gallons of raw sewage spilled in Boynton Beach due to a contractor breaking a force main.   An unknown amount of the material drained into a nearby retention pond.  Clean up conducted by the responsible party.</t>
  </si>
  <si>
    <t>60,000 to 90,000 gallons of raw sewage were spilled in Venice due to a pump failure.  The material was contained on site.  Clean up conducted by responsible party.</t>
  </si>
  <si>
    <t>An unknown amount of sewage spilled from a manhole in Fort Walton due to unknown cause(s).  Clean up conducted by the responsible party.</t>
  </si>
  <si>
    <t>8,000 gallons of raw sewage spilled from a lift station in Winter Garden due to a contractor breaking the line. No waterway affected. Clean up conducted by the responsible party.</t>
  </si>
  <si>
    <t>30,000 gallon raw sewage spill in West Palm Beach due to a broken force main.  No waterways affected. Clean up conducted by the responsible party.</t>
  </si>
  <si>
    <t>4000 to 5000 gallons of untreated sewage spilled in Juno Beach due to equipment failure at a lift station.  Clean up conducted by the responsible party.</t>
  </si>
  <si>
    <t>Approx. 30,000 gallons of raw sewage spilled in Altamonte Springs due to a Lift Station being struck by lightning. Some of the material drained into the Wekiva River. Clean up conducted by the responsible party.</t>
  </si>
  <si>
    <t>3000 gallons of raw sewage spilled in Altamonte Springs due to a clogged line. The material spilled onto a roadway/curb &amp; into Lake Maltbie.  Clean up conducted by the responsible party.</t>
  </si>
  <si>
    <t>200 gallon untreated sewage spill in Jacksonville due to a blockage in a sewage line.  The material drained into a nearby retention pond.  No clean up actions taken.  DEP notified.</t>
  </si>
  <si>
    <t xml:space="preserve">Unknown amount of treated wastewater spilled in Naples due to a line break.  No waterways affected. </t>
  </si>
  <si>
    <t>Approx. 10,000 gallons of raw sewage spilled in Panama City from a manhole at a lift station due to a power failure. Clean up conducted by responsible party.</t>
  </si>
  <si>
    <t>10,000 gallon raw sewage spill reported in Hudson due to an equipment malfunction.  The material was contained on-site in a retention pond. Clean up conducted by responsible party.</t>
  </si>
  <si>
    <t>Approx. 5,000 gallons of raw sewage spilled in Kissimmee due to a clogged line. The material was contained on site.  Clean up conducted by responsible party.</t>
  </si>
  <si>
    <t>Approx. 1500 gallons of raw sewage spilled in Jacksonville due to a lift station failure.  Some of the material drained into a nearby creek.  Clean up actions unknown. DEP notified.</t>
  </si>
  <si>
    <t>258,000 gallons of raw sewage spilled in Orange Park due to an electrical problem at a lift station. Clean up conducted by the responsible party.</t>
  </si>
  <si>
    <t>100,000 gallons of raw sewage spilled in DeLand due to a lightning strike at a lift station.Clean up conducted by the responsible party.</t>
  </si>
  <si>
    <t>2700+ gallons of raw sewage spilled in Jacksonville due to a construction crew doing work in the area. Clean up was conducted by the responsible party. Some of the material drained into a nearby waterway.</t>
  </si>
  <si>
    <t>40,000 gallons of raw sewage spilled in Orlando due to a power failure at a lift station.Clean up actions unknown.  DEP notified.</t>
  </si>
  <si>
    <t>2,000+ gallons of raw sewage spilled onto pavement and into Lake Jackson in Sebring due to a ruptured line.  Clean up conducted by the responsible party.</t>
  </si>
  <si>
    <t>Unknown amount of wastewater overflowed from multiple manholes in Sanford due to a clogged line.  Clean up actions unknown. DEP notified.</t>
  </si>
  <si>
    <t>Unknown amount of wastewater spilled from a lift station in Haines City due to unknown cause(s).</t>
  </si>
  <si>
    <t>2500 gallons of untreated/domestic wastewater spilled in Panama City due to a ruptured force main at a lift station.  Clean up conducted by the responsible party.</t>
  </si>
  <si>
    <t>200,000 gallons of wastewater spilled in Silver Springs Shores due to a power outage.</t>
  </si>
  <si>
    <t>2,000 gallons of domestic sludge spilled due to a hydraulic washout in Daytona Beach. No waterway affected.</t>
  </si>
  <si>
    <t>700 gallons of wastewater spilled due to a broken forcemain in Venice. No waterway affected.</t>
  </si>
  <si>
    <t xml:space="preserve">8,000 gallons of raw sewage spilled from manholes into a pond/swamp area in St. Augustine due to a direct in-flow. </t>
  </si>
  <si>
    <t>5,000 gallons of treated unclaimed wastewater spilled in St. Petersburg due to line break. The material went into the storm system emptying into Barlett Lake.</t>
  </si>
  <si>
    <t>8,000 gallons of untreated wastewater released in Engelwood due to a broken forcemain.</t>
  </si>
  <si>
    <t>1,000 gallons of reclaimed wastewater spilled into a catch basin, emptying into Riviera Bay in St. Petersburg due to an air release cap coming off a 6 inch main.</t>
  </si>
  <si>
    <t>Report that an unknown R/P is dumping his septic tank contents into his neighbor's pond in Panama City.  LEO are on scene and asked for a call-back from DEP.</t>
  </si>
  <si>
    <t>4,000 gallons of untreated sewage spilled due to lightning striking a lift station in Valencia.</t>
  </si>
  <si>
    <t>Unknown amount of sewage on a roadway &amp; possibly in a pond in Jacksonville Beach.</t>
  </si>
  <si>
    <t>An unknown amount of untreated domestic sewage released into a canal in Orlando due to a forcemain break.</t>
  </si>
  <si>
    <t>Report of an ongoing release of untreated domestic and restaurant waste water, including cooking oil, from an underground holding tank at the Landing in Jacksonville into the St. Johns River.</t>
  </si>
  <si>
    <t xml:space="preserve">750-800 gallons of raw sewage spilled from a 12 inch, underground forcemain in Pompano Beach due to unknown causes. </t>
  </si>
  <si>
    <t>1,500 gallons of raw wastewater spilled in Riverview due to pump failure. No waterway affected.</t>
  </si>
  <si>
    <t>600 to 700 gallons of raw sewage spilled from 3 manholes due to a lift station failure in Jacksonville. No waterways affected.  Clean up conducted by the responsible party.</t>
  </si>
  <si>
    <t>3,000 gallons of raw sewage spilled in Pace due to a construction crew hitting a line. Clean up conducted by the responsible party.</t>
  </si>
  <si>
    <t xml:space="preserve">An unknown amount (possibly greater than 1,000 gallons) of raw sewage spilled in Gainesville.  The spill was due to a blocked line. No waterway affected. Clean up conducted by the responsible party. </t>
  </si>
  <si>
    <t>9500 gallons of raw sewage spilled from 2 master stations in the County. Both spills were contained on site, no waterways affected. Clean up conducted by the responsible party.</t>
  </si>
  <si>
    <t>Unknown amount of raw sewage (estimated at greater than 1,000 gallons) spilled from a Lift Station in Englewood. Clean up conducted by the responsible party.</t>
  </si>
  <si>
    <t>A 5,000 to 6,000 gallon untreated wastewater spill occurred in Ocala due to a power outage at a lift station. Clean up was conducted by the responsible party.</t>
  </si>
  <si>
    <t>1700 gallons of raw sewage spilled due to a system Malfunction.  The spill was contained on site.  Clean up conducted by the responsible party.</t>
  </si>
  <si>
    <t>2,000 gallons of raw sewage spilled to soil/storm drain and to a lake in Country Lakes due to a lift station malfunction.  Clean up actions conducted by the responsible party.</t>
  </si>
  <si>
    <t>10000 gallons of raw sewage spilled in Ocala from a lift station due to a power surge. The material drained into a ditch and retention pond. Clean up conducted by the responsible party.</t>
  </si>
  <si>
    <t>5,000 gallons of raw sewage spilled in Kissimmee due to equipment failure at a treatment facility.  All of the material was contained on-site and clean up was conducted by the responsible party.</t>
  </si>
  <si>
    <t>A small amount of untreated sewage spilled to soil from a broken air release valve on a force main. Clean up conducted by the responsible party. This incident occurred in Gainesville.</t>
  </si>
  <si>
    <t>1,000+ gallons of raw sewage spilled from a manhole due to vandalism. A portion of the material flowed into Joe's Creek. Clean up conducted by the responsible party.</t>
  </si>
  <si>
    <t>An unknown amount of wastewater spilled from an oxidation ditch in Immokalee due to rain overflow.</t>
  </si>
  <si>
    <t>TSG</t>
  </si>
  <si>
    <t>2,000 gallons of sewage released into a drain in Largo due to rain.</t>
  </si>
  <si>
    <t>1,000 + gallons of raw sewage spilled in Tampa due to down feeders.  An unknown amount spilled into the Hillsborough River.</t>
  </si>
  <si>
    <t>25,000 gallons of wastewater spilled onsite in West Palm Beach due to rain overflow.</t>
  </si>
  <si>
    <t>An unknown amount of sewage backed up in manholes &amp; spilled into a ditch in Sarasota due to flooding at the facility.</t>
  </si>
  <si>
    <t>10,000-20,000 gallons of wastewater spilled into a ditch in Sarasota due to rain.</t>
  </si>
  <si>
    <t>3 separate spills of wastewater, unknown amounts, from lift stations in Ft. Myers reported.</t>
  </si>
  <si>
    <t>An unknown amount of sewage/rain water released from a manhole in Sanford, with some flowing into Lake Monroe.</t>
  </si>
  <si>
    <t>10,000+ gallons of sewage spilled into the Hillsborough River in Tampa due to weather.</t>
  </si>
  <si>
    <t>Estimated release of 2,500 gallons of raw sewage in Ormond Beach due to rain.</t>
  </si>
  <si>
    <t>Report of wastewater backing up out of manholes throughout Bradenton due to storm water overflowing lift stations.</t>
  </si>
  <si>
    <t xml:space="preserve">1,500 to 2,500 gallons of sewage spilled into a ditch in Sanford due to rain. </t>
  </si>
  <si>
    <t>A lift station back-up released 5,000 gallons of untreated domestic wastewater onto soil in Tampa due to a weather related power failure. Lime was applied.</t>
  </si>
  <si>
    <t>Reports of two ongoing raw sewage spills in separate locations in Largo due to weather. 1: Donegan Road &amp; Lake St. (50,000 gallons spilled) 1100 EDT.2: 2333 Cherlion Place &amp; Kent Place (10,000) 1430 EDT.</t>
  </si>
  <si>
    <t>Report of an ongoing raw sewage spill in Palm Coast due to weather. No further info. at this time</t>
  </si>
  <si>
    <t>Affluent sewage spill that lasted 3 minutes in Sarasota. No waterway affected.  Over 1,000 gallons of affluent released at the same location into Methaney Creek.</t>
  </si>
  <si>
    <t>1,000 gallons of raw sewage spilled due to weather in Casselberry.</t>
  </si>
  <si>
    <t>An unknown amount of raw sewage spilled into a water system in Navarre Beach due to a broken line.</t>
  </si>
  <si>
    <t xml:space="preserve">Report of the wastewater systems throughout St. Johns Co. down due to power failure.  Unknown amounts of material released. Unknown waterways affected.  </t>
  </si>
  <si>
    <t>10,000 gallons of raw sewage released from three lift stations onto soil &amp; roadway in Ocala due to power failure. No waterway affected.</t>
  </si>
  <si>
    <t>Report of 31 raw sewage spills due to T.S. Gabrielle throughout the county. The spills occurred at various times &amp; amounts have not been determined.</t>
  </si>
  <si>
    <t>5,000 to 6,000 gallons of raw sewage spilled in Silver Springs. An ongoing affluent spill was reported. Both spills due to power outages.</t>
  </si>
  <si>
    <t>An unknown amount of raw sewage spilled throughout the county due to all 364 lift station being without power. An unknown amount of reclaimed water overflowed from retention ponds at 3 golf courses.</t>
  </si>
  <si>
    <t>1,000+ gallons of raw sewage spilled in Sanford due to a broken forcemain.</t>
  </si>
  <si>
    <t>2,000 gallon raw sewage spill due to a weather related power failure in Wesley Chapel.  Some material went into a storm drain.</t>
  </si>
  <si>
    <t>3,000 gallons of untreated domestic wastewater released in Jacksonville due to heavy rain from TS Gabrielle</t>
  </si>
  <si>
    <t xml:space="preserve">1,500 gallons of untreated domestic wastewater released in Jacksonville due to heavy rain from TS Gabrielle. </t>
  </si>
  <si>
    <t>500 gallons of untreated domestic wastewater released in Jacksonville due to heavy rain from TS Gabrielle.</t>
  </si>
  <si>
    <t>An unknown amount of domestic sewage overflowed from a manhole near Ocala due to weather.</t>
  </si>
  <si>
    <t>Unknown amount of sewage released in Jacksonville.</t>
  </si>
  <si>
    <t>An estimated 118,000 gallons of wastewater spilled in Sanford due to weather.</t>
  </si>
  <si>
    <t>1,000+ gallons of sewage spilled due to rain in Jacksonville Beach.</t>
  </si>
  <si>
    <t>5,000 to 10,000 gallons of untreated domestic wastewater spilled into Riviera Bay &amp; Bayou Grande in St. Petersburg.</t>
  </si>
  <si>
    <t>1.29 million gallons of raw sewage spilled in Jacksonville due to a malfunction at a lift station.  The material entered a ditch emptying into a tributary of the ICW.</t>
  </si>
  <si>
    <t xml:space="preserve">Unknown amount of raw sewage spilled from manholes &amp; lift stations throughout Ft. Myers due to TS Gabrielle. </t>
  </si>
  <si>
    <t>1,000+ gallons of treated wastewater overflowed due to heavy rains in Sarasota.</t>
  </si>
  <si>
    <t>2 raw sewage spills in Englewood due to TS Gabrielle: 1) 3,000 gallons spilled at Lift Station #220. Unknown amount went into a lake. 2) Approximately 1,000 gallons spilled from Lift Station #214.</t>
  </si>
  <si>
    <t>23,000 gallons of raw sewage spilled in Riverview due to a ruptured force main. Clean up conducted by the responsible party.</t>
  </si>
  <si>
    <t>An unknown amount of sewage spilled from 3 manholes due to rain overflow. Clean up conducted by the responsible party.</t>
  </si>
  <si>
    <t>10,000 gallons of raw sewage spilled from a lift station in Jacksonville due to operator error.  The material drained into a nearby creek.  Clean up conducted by the responsible party.</t>
  </si>
  <si>
    <t xml:space="preserve">An unknown amount of wastewater spilled Altamonte Springs from 2 manholes due to a force main back up.  Clean up conducted by the responsible party. </t>
  </si>
  <si>
    <t>Unknown amount of wastewater spilled in Largo due to a ruptured force main. No waterway affected.  Clean up conducted by the responsible party.</t>
  </si>
  <si>
    <t>Two sewage spills reported in the County for a total of 4200 gallons. One of the spills drained into Tampa Bay. Clean up,action unknown.</t>
  </si>
  <si>
    <t>An unknown amount of wastewater spilled on site at the Holly Hill wastewater treatment plant.  Clean up conducted by the responsible party.</t>
  </si>
  <si>
    <t>An unknown amount of wastewater spilled in Palatka due to an overflow.  Clean up conducted by the responsible party.</t>
  </si>
  <si>
    <t>1000+ gallons of reclaimed wastewater spilled in Clearwater due to a ruptured line.  Some of the material drained into a nearby pond.  No clean up actions reported.  DEP notified.</t>
  </si>
  <si>
    <t>5000 to 9500 gallons of raw sewage spilled in Ft. Myers due to a power outage. No waterways affected. Clean up actions unknown.  DEP notified.</t>
  </si>
  <si>
    <t>6,000 gallons of wastewater spilled in Winter Haven due to overflow from a manhole. No waterway affected.  Clean up conducted by the responsible party.</t>
  </si>
  <si>
    <t>25,000+ gallons of raw sewage spilled in Ormond Beach due to TS Gabrielle. Some of the material may have drained into a nearby river.  Clean up conducted by the responsible party.  DEP notified.</t>
  </si>
  <si>
    <t>900,000 gallons of raw sewage spilled in Pinellas Park due to Gabrielle.  Some of the material drained into a nearby canal. Clean up actions unknown.</t>
  </si>
  <si>
    <t>1000+ gallons of raw sewage spilled in Pinellas Park due to a broken 6 inch sewer line. Clean up conducted by the responsible party.  DEP notified.</t>
  </si>
  <si>
    <t>5000 gallons of raw sewage spilled in Avon Park.  No waterway affected. Clean up conducted by the responsible party.</t>
  </si>
  <si>
    <t>Approx. 1000 gallons of wastewater spilled in Port Orange due to a back up. Clean up conducted by the responsible party.</t>
  </si>
  <si>
    <t>1000+ gallons of treated effluent spilled in Green Cove Springs due to mechanical failure. Clean up actions unknown. DEP notified.</t>
  </si>
  <si>
    <t>Unknown amount of Sludge spilled from a truck on the Beeline (SR-710).  Clean up actions unknown.  DEP notified.</t>
  </si>
  <si>
    <t>55,000 gallons of sewage spilled due to a broken pipeline at a lift station in Jacksonville.  Some of the material drained into a nearby pond and storm drain.  Clean up conducted by the responsible party.</t>
  </si>
  <si>
    <t>Approx. 25,000 gallons of raw sewage spilled from a lift station, due to a broken pipeline. All of the material remained on site. Clean up conducted by the responsible party.</t>
  </si>
  <si>
    <t>Two raw sewage spills reported in Tampa from lift stations due to TS Gabrielle. The first was of an unknown amount into Tampa Bay and the second was 6,000 gallons into Palm River.  Clean up actions unknown. DEP notified.</t>
  </si>
  <si>
    <t>1000+ gallon release of untreated domestic wastewater onto soil due to a contractor rupturing a force main.  Clean up actions unknown.  DEP notified.</t>
  </si>
  <si>
    <t>Unknown amount of raw sewage spilled in Port Richey from a ruptured force main that runs under a retention pond.  Clean up actions unknown.  DEP notified.</t>
  </si>
  <si>
    <t>Unknown amount of raw sewage spilled in Ft. Myers due to a malfunction at a lift station.  Clean up actions unknown.  DEP notified.</t>
  </si>
  <si>
    <t>An unknown amount of raw sewage, "possibly over 1,00 gallons", spilled in Gainesville for approx. a 2 month period, due to a cracked main.  Clean up conducted by the responsible party.</t>
  </si>
  <si>
    <t>200,000 gallons of raw sewage spilled on site at a treatment plant in Ft. Myers due to a power failure. Clean up conducted by the responsible party.</t>
  </si>
  <si>
    <t>3 raw sewage spills reported in Ft. Myers that occurred on 09/19. All of unknown amounts over 1000 gallons.  Clean up conducted by the responsible party on all spills.</t>
  </si>
  <si>
    <t>500 gallons of raw sewage spilled near Ocala when a contractor struck a forced main.  No waterway affected.  Clean up conducted by the responsible party.</t>
  </si>
  <si>
    <t>1000+ gallons of wastewater spilled in St. Petersburg due to heavy rainfall on 09/14 during TS Gabrielle.  No clean up actions taken.</t>
  </si>
  <si>
    <t>4,000 gallons of reclaimed water spilled in St. Petersburg due to a malfunction.</t>
  </si>
  <si>
    <t>40,000 gallons of wastewater spilled into a ditch and a wooded area in St. Augustine.</t>
  </si>
  <si>
    <t xml:space="preserve">5,000 gallons of raw sewage spilled into a retention pond in Brandon due to a pump station failure. </t>
  </si>
  <si>
    <t>Report that the management of an apartment complex in the Highland Park area is pumping raw sewage from an overloaded septic system into a nearby storm drain.</t>
  </si>
  <si>
    <t xml:space="preserve">50,000 gallons of sewage spilled, on site, at the county utilities plant in Venice due to a failed lift station. </t>
  </si>
  <si>
    <t>270,000 gallons of reclaimed storm water were released from a mine reclamation site into Bowlegs Creek in Ft. Meade due to heavy rain.</t>
  </si>
  <si>
    <t>Report of an unknown amount of secondary effluent released on-site at 3am and again at 12pm in Tampa.</t>
  </si>
  <si>
    <t>2,500 gallons of raw sewage spilled in Jacksonville due to a pump station failure. No waterway affected.</t>
  </si>
  <si>
    <t>3,000 gallons of untreated wastewater spilled from a lift station in Brandon due to a equipment malfunction. The material was contained on-site.  Clean up conducted by the responsible party.</t>
  </si>
  <si>
    <t>1,000+ gallons of raw sewage spilled from a lift station in White Springs due to a lightning strike. The material was contained on-site.  Clean up conducted by the responsible party.</t>
  </si>
  <si>
    <t xml:space="preserve">1000 + gallon spill of raw sewage in Clermont due to a backed up line.  No waterway affected.  Clean up conducted by the responsible party.  </t>
  </si>
  <si>
    <t>1000 gallons of reclaimed water spilled in St. Petersburg due to a force main break.  The water drained into a nearby storm drain and then into the Riveria Bay.  No clean up actions taken.</t>
  </si>
  <si>
    <t>Raw Sewage discovered in the water in Anna Maria Sound near Cortez.  DEP notified.</t>
  </si>
  <si>
    <t>24,000 gallons of treated effluent spilled in Jacksonville. 16,000 gallons spilled onto concrete in the facility and 8,000 gallons spilled to soil.  Clean up conducted by the responsible party.</t>
  </si>
  <si>
    <t>10,000 gallons of raw sewage spilled in Davenport due to a ruptured force main.  No waterways were affected. Clean up conducted by the responsible party.</t>
  </si>
  <si>
    <t>Approx. 2,000 gallons of raw sewage spilled in St. Augustine from a lift station due to a power outage.  Clean up actions unknown.  DEP notified.</t>
  </si>
  <si>
    <t>6,000 gallons of raw sewage spilled from a manhole in Jacksonville due to a blockage in the line.  Some of the material drained into a nearby creek.  Clean up conducted by the responsible party.</t>
  </si>
  <si>
    <t>1200 gallons of treated effluent water spilled in St. Petersburg due to a line break from construction crew. Some of the material flowed into Tampa Bay. No clean-up actions deemed necessary</t>
  </si>
  <si>
    <t xml:space="preserve">An unknown amount of treated effluent pooled near a field in Astor. The malfunction was corrected. </t>
  </si>
  <si>
    <t>Report that "near 1,000 gallons" of wastewater spilled in Navarre due to a lift station power outage. Lime and HTH were applied. No waterways affected.</t>
  </si>
  <si>
    <t>A lift station overflowed into an on-site pond in Oviedo.</t>
  </si>
  <si>
    <t>Misc. wastewater spills reported throughout the county due to weather.</t>
  </si>
  <si>
    <t>1,000+ gallons of raw sewage spilled due to an unattended line in Ocala. No waterway affected.</t>
  </si>
  <si>
    <t>An estimated 5,000 gallons of raw sewage spilled into a creek in Mary Esther. DEP callback requested.</t>
  </si>
  <si>
    <t>An unknown amount of raw sewage flowed into the Miami River from a lift station interceptor.</t>
  </si>
  <si>
    <t>1,000+ gallons of sewage released from manholes due to rain in Key West. Some material may have gone into a canal.</t>
  </si>
  <si>
    <t>Unknown amount of wastewater released from manholes in West Palm Beach due to rain. The material went into storm drains emptying into Lake Worth Lagoon.</t>
  </si>
  <si>
    <t>Approximately 15,000 gallons of treated effluent spilled in Bonita Springs due to a ruptured pipe.  No waterway affected.</t>
  </si>
  <si>
    <t>350 gallons of raw sewage spilled in Coconut Creek due to rain. No waterway affected.</t>
  </si>
  <si>
    <t>3,000 gallons of raw sewage spilled in Jacksonville due to a lift station malfunction.  The material went into a storm drain and retention pond.</t>
  </si>
  <si>
    <t>1000+ gallons of raw sewage spilled in Tallahassee due to a broken force main.  No waterway affected. Clean up conducted by the responsible party.</t>
  </si>
  <si>
    <t>2000 gallons of untreated sewage spilled in Largo due to 3-inch force main break. Clean up conducted by the responsible party.</t>
  </si>
  <si>
    <t>7000 gallons of untreated sewage spilled in Brandon due to power outage. Some of the material drained into a near by storm drain.  Clean up conducted by the responsible party.</t>
  </si>
  <si>
    <t>25000+ gallons of untreated sewage spilled in Ormond Beach due to lift station power outage.  Some of the material drained into the Little Tomoka River.  Clean up conducted by the responsible party.</t>
  </si>
  <si>
    <t>500 gallon untreated sewage spill reported in Vero Beach.  No waterway affected. Clean up conducted by the responsible party.</t>
  </si>
  <si>
    <t>5000 gallons of untreated sewage spilled in Vero Beach due to a force main break. Clean up conducted by the responsible party.</t>
  </si>
  <si>
    <t>2000 gallon spill of untreated sewage in Leesburg due to backed up sewer lines. No waterway affected. Clean up conducted by the responsible party.</t>
  </si>
  <si>
    <t>6,000 gallons of raw sewage spilled from a septic tank in Sarasota due to an overflow.  Clean up conducted by the responsible party.</t>
  </si>
  <si>
    <t>Approx. 4.376 million gallons of treated wastewater were spilled in Naples due to an overflow.  The material drained into a near by canal. No clean up actions taken.</t>
  </si>
  <si>
    <t>1,000+ gallons of reclaimed wastewater spilled from a 16 inch force main in Cape Coral.  No waterways affected.</t>
  </si>
  <si>
    <t>5,000 gallons of partially treated wastewater spilled in Jacksonville due to an error in the connection of a clarifier.  No waterway affected.  Clean up conducted by the responsible party.</t>
  </si>
  <si>
    <t xml:space="preserve">Possible sewage run-off in the area of an unnamed marina in Dania Beach. </t>
  </si>
  <si>
    <t>2,500 gallons of raw sewage spilled due to a power surge at a lift station in Hudson.  No waterway affected.</t>
  </si>
  <si>
    <t>400 gallons of raw sewage were released into a lake in Naples from a lift station due to an overflow.</t>
  </si>
  <si>
    <t>1,200 gallons of raw wastewater spilled in Seaboard due to a blocked pipe.</t>
  </si>
  <si>
    <t>Approx. 2000 gallons of raw sewage spilled to asphalt and soil from a lift station in Orlando due to a power outage. No waterway affected. Clean up conducted by the responsible party.</t>
  </si>
  <si>
    <t>20,000 gallons of raw sewage spilled in Ellington due to a construction crew hitting the pipe.  Clean up conducted by the responsible party.</t>
  </si>
  <si>
    <t>Approx. 5000 gallons of treated wastewater spilled in Ocala due to an equipment malfunction.  The spill was contained on site. No clean up actions needed.</t>
  </si>
  <si>
    <t>90,000 gallons of treated wastewater spilled due to a lift station power failure. A portion of the water spilled into Walnut Mill Creek. No clean up actions reported. DEP notified.</t>
  </si>
  <si>
    <t>200,000 gallons of raw sewage spilled from a ruptured 8 inch force main in Davenport. The material drained into a retention pond. Clean up conducted by the responsible party.</t>
  </si>
  <si>
    <t>Approx. 1000 gallons of reclaimed wastewater spilled in St. petersburg from a 3/4 inch service line that was broken by a contractor. An estimated 800 gallons drained into the storm drain system and then emptied into Tampa Bay.</t>
  </si>
  <si>
    <t>30,000 gallons of treated wastewater spilled in Margate due to a feeder line malfunction. A portion of the material spilled into 1 mile Canal. Clean up conducted by the responsible party.</t>
  </si>
  <si>
    <t>A dump truck carrying an unknown amount of waste solids overturned near Palmdale. Clean up conducted by the responsible party.</t>
  </si>
  <si>
    <t>3000 gallons of raw sewage in Bonita Springs due to electrical problems at lift station.  No waterway affected. Clean up actions unknown.</t>
  </si>
  <si>
    <t>3,000 gallons of untreated wastewater spilled in Davenport due to a ruptured force main.  No waterways affected.</t>
  </si>
  <si>
    <t>1,000+ gallons of sewage spilled in Ormond Beach due to construction. Some material went into a small stream.</t>
  </si>
  <si>
    <t>Approximately 1,000-1,500 gallons of raw sewage spilled into a retention pond in Oviedo due to lift station overflow. Oviedo FR requested a callback.</t>
  </si>
  <si>
    <t>A citizen reported sighting sewage sludge in a canal off Black Water Sound in Key Largo.</t>
  </si>
  <si>
    <t>Report of a release of untreated domestic sludge onto soil and a parking lot in Key Largo.  Incident occurred due to overflow from operator error.</t>
  </si>
  <si>
    <t>An estimated 15,000 gallons of raw sewage were released from an 8 inch clean-out in Ft. Walton Beach onto soil. No waterways affected.</t>
  </si>
  <si>
    <t>30,000 to 40,000 gallons of treated wastewater spilled into a containment pond in Largo due to equipment failure.</t>
  </si>
  <si>
    <t>10 to 20 gallons of raw sewage spilled in Jacksonville due to an equipment malfunction. The material spilled into a nearby Creek. Clean up actions unknown.</t>
  </si>
  <si>
    <t>1000 to 1500 gallons of raw sewage spilled in Auburndale due to a backed up sewer line.  No waterway affected. Clean up actions unknown.</t>
  </si>
  <si>
    <t>Holmes</t>
  </si>
  <si>
    <t>Unknown amount of sewage spilled from a manhole due to a failure of a nearby lift station.  Clean up actions unknown. DEP notified.</t>
  </si>
  <si>
    <t>4,620,000 gallons of dechlorinated wastewater spilled in Tampa due to a power failure at a reclamation facility. The material drained into a nearby canal and then into Tampa Bay. Clean up was conducted by the responsible party.</t>
  </si>
  <si>
    <t>7000 gallons of raw sewage spilled in Land O'Lakes due to a construction crew digging in the wrong area.  No waterway is affected.</t>
  </si>
  <si>
    <t>10,000 to 30,000 gallons of sludge spilled in Middleburg due to vandalism at a facility.  Some of the material drained off-site into a nearby school playground. Clean up conducted by the responsible party.</t>
  </si>
  <si>
    <t>13,200 gallons of untreated sewage spilled from 2 manholes due to overflow. A portion of the material went into a storm drain that may lead to Lake Clyde. Clean up conducted by the responsible party.</t>
  </si>
  <si>
    <t xml:space="preserve">Approx. 3000 gallons of raw sewage spilled due to a construction crew rupturing a 4in force main.  Responsible party conducted clean up. No waterways affected. </t>
  </si>
  <si>
    <t>15000 gallons of treated effluent spilled into the Indian River in Titusville due to a pump station malfunction. No cleanup actions reported. DEP notified.</t>
  </si>
  <si>
    <t>Approx. 2000 gallons of untreated wastewater spilled in Jacksonville due to an equipment malfunction at a lift station. The material overflowed from a manhole and drained into a nearby creek. Clean up conducted by the responsible party.</t>
  </si>
  <si>
    <t xml:space="preserve">2,000 gallons of untreated wastewater were spilled (mostly into the bay) in Panacea due to a lift station main break. </t>
  </si>
  <si>
    <t>An unknown amount of sewage leaked over a 3 week period in Port St. Lucie due to a "blow off" malfunction.</t>
  </si>
  <si>
    <t>5,000 gallons of untreated wastewater spilled in Naples due to a contractor hitting the line.  No waterway affected.</t>
  </si>
  <si>
    <t>Approximately 3,000 gallons of sewage spilled from a manhole in Tallahassee. No waterways affected.</t>
  </si>
  <si>
    <t>Report of sewage in Tampa Bay. Unknown R/P.</t>
  </si>
  <si>
    <t xml:space="preserve">1,000+ gallons of wastewater spilled in Naples due to human error. </t>
  </si>
  <si>
    <t>1000+ gallons of wastewater spilled in Gulf Breeze due to a ruptured 6 inch force main.   The material went onto a street and into a storm drain.</t>
  </si>
  <si>
    <t>450 gallons of raw sewage spilled into the Miami River due to heavy rain. Clean up conducted by by the responsible party.</t>
  </si>
  <si>
    <t>2000+ gallons of raw sewage spill in Tallahassee due to unknown cause(s).  200 to 300 gallons drained into a storm drainage.</t>
  </si>
  <si>
    <t>800 gallons of raw sewage spill in Orlando due to unknown cause(s).  No waterway affected.  Clean up conducted by the responsible party.</t>
  </si>
  <si>
    <t>10,000 gallons of reclaimed wastewater spilled in Winter Garden, due to a power failure.  No waterway affected. No clean up actions taken.</t>
  </si>
  <si>
    <t>2,000 gallons of untreated wastewater spilled in Crawfordville due to an equipment malfunction at a lift station. Clean up actions unknown. No waterways affected.</t>
  </si>
  <si>
    <t>An unknown amount of treated effluent has spilled in Bonita Springs due to plant overflow.  Clean up conducted by the responsible party.</t>
  </si>
  <si>
    <t>5,000 gallons of untreated wastewater spilled in Miami due to a station upgrade. Clean up conducted by the responsible party.</t>
  </si>
  <si>
    <t xml:space="preserve">1000+ gallons of treated wastewater spilled just outside Kissimmee due to a power failure at a pump station. No waterway affected. Clean up not needed. </t>
  </si>
  <si>
    <t>Less than 1000 gallons spilled in Sanibel due to a construction crew hitting a 4-inch line.  No waterway affected.  Clean up conducted by the responsible party.</t>
  </si>
  <si>
    <t>116,000 gallons of reclaimed wastewater spilled in Sanford due to the flushing of a new reclaim main. The material drained into a nearby pond. No clean up actions needed.</t>
  </si>
  <si>
    <t>1500 gallons of raw sewage spilled in St. Petersburg due to a grease blockage in a main line. Some of the material drained into a nearby storm drain. Clean up conducted by the responsible party.</t>
  </si>
  <si>
    <t>13,000 gallons of raw sewage spilled in West Palm Beach due to a construction crew error.  Clean up conducted by the responsible party.</t>
  </si>
  <si>
    <t>6,000 gallons of treated wastewater spilled in Tampa due to a construction crew error. The material was spilled to soil.  No clean up necessary.</t>
  </si>
  <si>
    <t>1500 gallons of untreated wastewater spilled in Pinellas Harbor due to a cracked force main.  Clean up conducted by the responsible party.</t>
  </si>
  <si>
    <t>30,000 gallons of treated wastewater spilled in Fleming Key due to a mechanical error.  No clean up conducted.</t>
  </si>
  <si>
    <t>15,000 gallons of untreated wastewater were spilled in Royal Palm Beach due to a failed load switch.</t>
  </si>
  <si>
    <t>2,000 gallons of untreated wastewater were spilled into a storm drain, in Tampa, due to a clogged manhole.</t>
  </si>
  <si>
    <t xml:space="preserve">300 gallons of domestic sewage spilled into a canal in Miami due to a leak in a force main. </t>
  </si>
  <si>
    <t>50,000 to 100,000 gallons of sludge spilled in Pompano Beach due to a ruptured line at a treatment facility. No waterways affected.</t>
  </si>
  <si>
    <t xml:space="preserve">A citizen reported the ongoing release of an unknown amount of sewage from a lift station in St. Augustine. </t>
  </si>
  <si>
    <t xml:space="preserve">An unknown amount of treated effluent spilled into a reject pond in Bonita Springs, due to "treatment issues". </t>
  </si>
  <si>
    <t>Approx. 10,000 gallons of raw sewage overflowed in Stuart due to a sand blockage.  The spill was contained on site. Clean up conducted by the responsible party.</t>
  </si>
  <si>
    <t xml:space="preserve">2000 gallons of raw sewage spilled from a manhole in Clearwater due to a line blockage. Clean up conducted by the responsible party. </t>
  </si>
  <si>
    <t>An ongoing release of raw sewage was reported in Bradenton. Some material may have spilled into Wares Creek.  Wares Creek Bridge has been closed between 17th Ct. West &amp; Virginia Dr. The City is attempting to repair the line and will use lime for cleanup.</t>
  </si>
  <si>
    <t xml:space="preserve">Approximately 1,000 gallons of raw sewage spilled into a ditch in Oviedo due to an equipment malfunction. </t>
  </si>
  <si>
    <t>An unknown amount of raw sewage spilled onto soil in Milton from an unknown location.</t>
  </si>
  <si>
    <t>Approximately 1,400 gallons of raw sewage were spilled onto soil in Pace due to a broken valve.</t>
  </si>
  <si>
    <t>DeSoto</t>
  </si>
  <si>
    <t>Report of an unknown amount of sewage sludge floating on the Peace River in River Acres.</t>
  </si>
  <si>
    <t>100,000 gallons of secondary effluent spilled on-site at a facility in Ft. Myers. The cause of the spill is unknown. Clean up conducted by the responsible party.</t>
  </si>
  <si>
    <t>Unknown amount of raw sewage spilled from a manhole in Venice.  The material drained into a nearby retention pond.  Clean up conducted by the responsible party.</t>
  </si>
  <si>
    <t>5000 to 6000 gallons of reclaimed water spilled at a wastewater facility due to a ruptured line.  Clean up actions unknown.</t>
  </si>
  <si>
    <t>Less than 1000 gallons of reclaimed wastewater spilled from a ruptured 20-inch irrigation main, onto soil &amp; pavement, in Cape Coral. Clean up conducted by the responsible party.</t>
  </si>
  <si>
    <t>Approx. 2500 gallons of wastewater spilled in Panacea due to an equipment malfunction.  Some of the material drained into Dixon Bay. Most of the material was unrecoverable.  Clean up conducted by the responsible party.</t>
  </si>
  <si>
    <t>750 to 1000 gallons of wastewater spilled in Pembroke Pines due to a construction crew hitting a line.  The material drained into an open field.  Clean up conducted by the responsible party.</t>
  </si>
  <si>
    <t>Approx. 1000 gallons of wastewater spilled in Sanibel due to a sewer line rupture. No waterway affected. Clean up conducted by the responsible party.</t>
  </si>
  <si>
    <t xml:space="preserve">45 gallons of neutralization wastewater (w/PH of 8.5) spilled in Jacksonville due to a pinhole sized leak in a holding tank.  </t>
  </si>
  <si>
    <t>500-gallon wastewater spill in Avon Park due to a damaged line. No waterway affected. Clean up conducted by the responsible party.</t>
  </si>
  <si>
    <t xml:space="preserve">50,000 gallons of raw sewage spilled onto ground and into a retention pond at a lift station in Orlando.  The spill/overflow occurred due to a power failure at the lift station.  </t>
  </si>
  <si>
    <t>12000 gallons of raw sewage spilled from a pump station in Jacksonville due to unknown cause(s). Clean up was conducted by the responsible party.</t>
  </si>
  <si>
    <t>Approx. 150 gallons of raw sewage spilled in Jacksonville due to a contractor hitting a residential sewer line.  Clean up conducted by JEA..</t>
  </si>
  <si>
    <t>3000 gallons of wastewater spilled in Sun City due to a ruptured main. Clean up conducted by the responsible party.</t>
  </si>
  <si>
    <t>An unknown, yet over 1,000 gallon, raw sewage spill occurred in Fort Walton Beach. Some of the material drained into a nearby bayou.  Clean up and sampling conducted by the responsible party.</t>
  </si>
  <si>
    <t xml:space="preserve">80,000 gallons of treated wastewater spilled in St. Petersburg from a 24-inch irrigation main that was ruptured by a construction crew. The material drained into Tampa Bay.  </t>
  </si>
  <si>
    <t>2500 to 3000 gallons of raw sewage spilled from a 24-inch main in Sanford due to a manhole overflow. The material drained into a nearby retention pond. Clean up conducted by the responsible party.</t>
  </si>
  <si>
    <t>Unknown amount of raw sewage released into a wetlands area in Shalimar due to an overflow at a County sewage station. Clean up conducted by the County.</t>
  </si>
  <si>
    <t>350-gallon raw sewage release from a manhole in Jacksonville due to a failed lift station.  Most of the material drained into a ditch that feeds into Strawberry Creek. Clean up conducted by JEA.</t>
  </si>
  <si>
    <t>An unknown amount (at least 1000+) of raw sewage spilled in Century due to an overflow at a lift station. Clean up conducted by the responsible party.</t>
  </si>
  <si>
    <t>1500 to 2000 gallons of raw sewage spilled from a manhole in Shalimar due to a grease blockage.  The materials drained into a nearby ditch.  Clean up conducted by the responsible party.</t>
  </si>
  <si>
    <t>5000 gallons of reclaimed water spilled in Sanford due to a work crew hitting a line. No clean up necessary.</t>
  </si>
  <si>
    <t>7800 gallons of untreated wastewater spilled onsite in St. Petersburg due to a contractor damaging a valve. Clean up conducted by the responsible party.</t>
  </si>
  <si>
    <t>10,000 gallons of raw sewage spilled onto soil and into a waterway in Jacksonville. The incident occurred due to a failed pump station that caused an overflow. Clean up was not possible due to heavy rain.</t>
  </si>
  <si>
    <t>Two sewage spills were reported in the Titusville due to heavy rains.  A total of 21,000 gallons spilled. DEP notified.</t>
  </si>
  <si>
    <t xml:space="preserve">Between 1,000 &amp; 5,000 gallons of raw wastewater were spilled, mainly into a retention pond, at a treatment facility in Lakeland. </t>
  </si>
  <si>
    <t>1,000+ gallons of raw sewage were spilled from a manhole due to a clogged line.  The material went into a storm drain that flows into a creek in Jacksonville.</t>
  </si>
  <si>
    <t>-100 gallons of raw sewage overflowed from a manhole in Seminole due to a broken pipe.  No waterways affected.</t>
  </si>
  <si>
    <t xml:space="preserve">3,000 gallons of raw sewage were spilled due to a broken 2 inch line. No waterways affected. </t>
  </si>
  <si>
    <t>A resident of an apartment complex in Cedar Grove reported that the landlord is dumping raw  sewage into a creek behind the complex. The creek drains into the Gulf of Mexico. Bay County states the landlord has done this repeatedly and has been fined many times. DEP notified.</t>
  </si>
  <si>
    <t>1,000 gallons of raw sewage spilled onto soil from a manhole in Naples due to a broken valve.  No waterway affected. Clean up conducted by the responsible party.</t>
  </si>
  <si>
    <t xml:space="preserve">5,000 gallons of raw sewage spilled from multiple manholes in Altamonte Springs due to clogged pipes. The material spilled onto a street, into homes and 2,500 gallons of it into two retention ponds and the Little Wekiva River. </t>
  </si>
  <si>
    <t>1500 gallons of raw sewage spilled in Jacksonville due to a lift station failure. No waterway affected. Clean up conducted by the responsible party.</t>
  </si>
  <si>
    <t>25,000 to 50,000 gallons of raw sewage were released from a 24 inch force-main onto soil, roadway and into Indian River Lagoon in Melbourne Beach due to a broken line.</t>
  </si>
  <si>
    <t>An unknown amount of raw sewage was spilled from 2 manholes in Port St. Lucie due to unknown causes. DEP callback requested.</t>
  </si>
  <si>
    <t xml:space="preserve">3,500 gallons of raw sewage were spilled in Jacksonville due to a pump station failure.  </t>
  </si>
  <si>
    <t xml:space="preserve">Approximately 1,200 gallons of raw sewage were spilled in Jacksonville due to a broken valve. An unknown amount of the material drained into Cormorant Creek. </t>
  </si>
  <si>
    <t>1,000 gallons of sewage spilled from a lift station in Englewood due to a power outage.</t>
  </si>
  <si>
    <t>12,000 gallons of raw sewage spilled from a manhole in orange Park due to a backup.  An unknown amount of material went into a retention pond.</t>
  </si>
  <si>
    <t>1,500 gallons of raw sewage were released from a manhole in Panacea due to a breaker failure. The material went onto roadway, soil and into Dickson Bay.</t>
  </si>
  <si>
    <t>3,000 to 10,000 gallons of raw sewage spilled in Cocoa Beach from a broken 16 inch force main. No waterways affected. Clean up conducted by the responsible party.</t>
  </si>
  <si>
    <t>10,000 gallons of raw sewage spilled in Jacksonville due a cracked gravity main. Clean up actions unknown.</t>
  </si>
  <si>
    <t>50,000 to 100,000 gallons of untreated processed wastewater spilled in Fernandina Beach from a log flume onto soil and into a storm drain flowing into the Amelia River. Clean up conducted by the responsible party. (William Crews, Jefferson Smurfit Corp)</t>
  </si>
  <si>
    <t xml:space="preserve">An unknown amount of raw sewage was released into the San Sebastian River in St. Augustine due to a broken force main. </t>
  </si>
  <si>
    <t>Approximately 1,000 gallons of raw sewage were released onto soil at a construction site in Miami.</t>
  </si>
  <si>
    <t>Approximately 1,000 gallons of untreated domestic sewage were released onto soil and into a holding pond in Jacksonville due to a lift station failure.</t>
  </si>
  <si>
    <t>Approximately 25,000 gallons of treated effluent overflowed at a plant in Boca Raton due to a power outage.</t>
  </si>
  <si>
    <t>Approx. 200 gallons of raw sewage spilled in Ft. Myers due to a broken line. No waterways affected.  Clean up conducted by the responsible party.</t>
  </si>
  <si>
    <t>Approx. 10,000 gallons of raw sewage spilled in Sanford due to a force main break. Clean up conducted by the responsible party.</t>
  </si>
  <si>
    <t>Approx. 3,000 gallons of raw sewage spilled in Pensacola due to a break in a 4inch force main.  Clean up conducted by the responsible party.</t>
  </si>
  <si>
    <t>Bradford</t>
  </si>
  <si>
    <t>1000+ gallons of raw sewage spilled in Starke due to a blocked main. No waterways affected.  Clean up conducted by the responsible party.</t>
  </si>
  <si>
    <t>1500 gallons of raw sewage spilled onto soil in Ft. Myers due to a 4-inch force-main break.  The rupture was causes by a construction crew hitting the line. No waterways affected. Clean up conducted by the responsible party.</t>
  </si>
  <si>
    <t>1000+ gallons of untreated wastewater spilled from a broken 6-inch line onto soil and into a retention pond in Orlando.  Clean up conducted by the City of Orlando.</t>
  </si>
  <si>
    <t>An unknown amount of sewage was spilled into Santa Rosa Sound near Fort Walton Beach due to an equipment malfunction at a nearby lift station. Clean up actions unknown. DEP and DOH notified.</t>
  </si>
  <si>
    <t>1000+ gallons of raw sewage spilled from a leaking sewer line in Gainesville.  The material spilled into soil over an unknown period of time and was discovered by a work crew. Repairs and clean up conducted by the responsible party.</t>
  </si>
  <si>
    <t>4000 gallons of raw sewage spilled from a clogged line onto a concrete surface in Panama City.  No waterways affected. Clean up conducted by a private company.</t>
  </si>
  <si>
    <t>An ongoing release of untreated domestic sewage was reported at Mayport Naval Station.  The material drained onto soil. No waterways affected at this time. The incident occurred due to a contractor breaking an 18" force main.</t>
  </si>
  <si>
    <t>Unknown amount of sewage spilled in unincorporated Pinellas County from an unknown source.  The materials were draining into a wetland area from a mobile home park.  DEP notified.</t>
  </si>
  <si>
    <t>75,000 gallons of raw sewage were spilled in Tampa from a broken force main.  The material went into a storm drain leading into a retention pond.</t>
  </si>
  <si>
    <t xml:space="preserve">Approximately 3,000 gallons of raw sewage overflowed from a tank at a treatment facility. </t>
  </si>
  <si>
    <t xml:space="preserve">2,000 gallons of untreated domestic sewage were released onto soil &amp; into a waterway, in Jacksonville, due to a failed lift station. </t>
  </si>
  <si>
    <t>5,000 gallons of untreated domestic sewage were spilled onto land and ran into Open Creek, in Jacksonville, due to a failed pump station.</t>
  </si>
  <si>
    <t>3,000 gallons of raw sewage were released from a manhole in Lealman due to a stoppage.  The material went into a storm drain and possibly Joe's Creek.</t>
  </si>
  <si>
    <t>2,000 gallons of raw sewage were released in Jacksonville due to a clogged line. An unknown amount went into a drainage ditch emptying into Will's Branch.</t>
  </si>
  <si>
    <t>6000 gallons of treated effluent were spilled in St. Petersburg due to unknown cause(s). No clean up actions taken.  DEP notified.</t>
  </si>
  <si>
    <t>1000+ gallons of raw sewage spilled from a lift station in Medart due to an equipment malfunction.   No waterways affect. DEP notified.</t>
  </si>
  <si>
    <t>500 gallons of raw sewage spilled from a manhole due to heavy rain in Jacksonville. The material drained onto soil and into a storm drain, which flowed to Pottsburg Creek. Clean up conducted by the responsible party.</t>
  </si>
  <si>
    <t>18,000 gallons of untreated domestic sewage spilled into the Ortega River in Jacksonville due to a blockage in a gravity main. Most of the material was unrecoverable.  Clean up actions conducted by the responsible party.  DEP notified.</t>
  </si>
  <si>
    <t>12,000 gallons of raw sewage spilled in Tampa due to a County road construction crew hitting a sewer line.  Clean up conducted by the County. No waterway affected.</t>
  </si>
  <si>
    <t>3000 gallons of raw sewage spilled from a lift station in Boca Raton due to a pump failure. The material drained onto soil &amp; into a retention pond. DEP notified.</t>
  </si>
  <si>
    <t>Approx. 3000 gallons of raw sewage spilled in Miami due to a construction crew rupturing an 8 inch force main.  Clean up actions are unknown. DEP notified.</t>
  </si>
  <si>
    <t>Caller ( Lee Johnson, Hall Contractors) advised 7200 gallons of treated industrial wastewater spilled from a container at a construction site due to a broken valve. Call was received by Orlando at 8:30AM and spill was under control at 10:45. Wastewater was collected into a pit and then vacuumed up. There was no surface water contamination.</t>
  </si>
  <si>
    <t>Approx. 1000 gallons of untreated domestic sewage spilled into Lake Lucern in Orlando due to an overflow from an air release valve on a 16" force main. No clean up actions taken. DEP notified.</t>
  </si>
  <si>
    <t>1700 gallons of raw sewage spilled in Umatta due to a work crew rupturing a sewer line. Clean up conducted by the responsible party.</t>
  </si>
  <si>
    <t>3000 gallons of untreated wastewater spilled in Panama City due to an equipment malfunction.  No waterway affected. Clean up conducted by the responsible party.</t>
  </si>
  <si>
    <t>2000 gallons of wastewater spilled in Kissimmee due to a blown fuse at a lift station.  No waterways affected. Clean up conducted by the responsible party.</t>
  </si>
  <si>
    <t xml:space="preserve">6600 gallons of untreated domestic sewage spilled in New Port Richey. The incident occurred when a contractor hit a 12" force main and caused a fracture. Clean up conducted by a private company. </t>
  </si>
  <si>
    <t>7,500 gallons of untreated wastewater were released from a manhole in Jacksonville due to a clogged gravity main. An unknown amount entered Silversmith Creek.</t>
  </si>
  <si>
    <t xml:space="preserve">Approximately 2,000 gallons of raw sewage were released in Apopka due to a broken force main.  </t>
  </si>
  <si>
    <t>Approximately 300 gallons of wastewater were spilled due to deterioration of a cast iron force main in Pompano Beach.</t>
  </si>
  <si>
    <t>900 gallons of raw sewage were released into a ditch in Jacksonville due to a pump station failure.</t>
  </si>
  <si>
    <t xml:space="preserve">1,500 gallons of raw sewage were released from a failed air release valve in Naples. The material went onto soil &amp; into a canal. </t>
  </si>
  <si>
    <t>1,300 gallons of raw sewage were released from a broken force main. An unknown amount went into a canal.</t>
  </si>
  <si>
    <t>Madison</t>
  </si>
  <si>
    <t>An estimated 1000 gallons of return activated sludge overflowed from a tank in Greenville due to pump failure.  Overflow was contained on scene and did not contact any ground or waterway.  Clean up conducted by the responsible party.</t>
  </si>
  <si>
    <t>1000 to 1500 gallons of raw sewage spilled in New Port Richey when a contractor hit an 8" force main. No waterway affected. Clean up conducted by the responsible party.</t>
  </si>
  <si>
    <t>6000 to 8000 gallons of wastewater spilled in Clermont from a tanker due to a traffic crash.  1 injury reported. Clean up conducted by the responsible party.</t>
  </si>
  <si>
    <t>Approx. 11,700 gallons of raw sewage spilled in Jacksonville due to a broken force main.  No waterways affected. Clean up conducted by the responsible party.</t>
  </si>
  <si>
    <t>Approx. 15,000 gallons of wastewater overflowed from a manhole in Ft. Myers due to pump failure.  No waterways affected. Clean up actions are unknown. DEP notified.</t>
  </si>
  <si>
    <t>Approx. 150 to 200 gallons of wastewater spilled in Orlando from a broken pipe at a lift station and flowed into a nearby pond.  Clean up conducted by the responsible party.</t>
  </si>
  <si>
    <t>1500 gallons of raw sewage spilled in Naples due to a lift station malfunction.  No waterway affected. Clean up conducted by the responsible party.</t>
  </si>
  <si>
    <t>1000 gallons of raw sewage spilled in Ft. Myers due to a power outage at a lift station.  No waterway affected. Clean up conducted by the responsible party.</t>
  </si>
  <si>
    <t>2500 gallons of wastewater spilled in Jacksonville from a blocked gravity main.  Some of the materials drained into a nearby river.  Clean up conducted by the responsible party.</t>
  </si>
  <si>
    <t>Less than 1000 gallons of raw sewage spilled to soil in Ocala due to a blocked line. Clean up conducted by the responsible party.</t>
  </si>
  <si>
    <t>3000+ gallons of raw sewage spilled to soil in Pembroke Pines due to an equipment malfunction at a lift station.  No waterway affected. Clean up will be conducted by the responsible party.</t>
  </si>
  <si>
    <t>Approximately 2,000 gallons of raw sewage were released from an underground pipe in Flamingo.</t>
  </si>
  <si>
    <t>Approximately 2,000 to 3,000 gallons of raw sewage were released from a ruptured line in Key West.  No waterways affected.</t>
  </si>
  <si>
    <t>Approximately 2,000 gallons of wastewater overflowed from a manhole in Clearwater due to a pump failure. An unknown amount entered Clearwater Harbor.</t>
  </si>
  <si>
    <t>An estimated 41,000 gallons of raw sewage were released into a holding pit in Mary Esther from a force-main under repair. -1,000 gallons went onto soil. No waterways affected</t>
  </si>
  <si>
    <t>300 to 400 gallons of raw sewage were released in Lakeland due to a clogged line. No waterways affected.</t>
  </si>
  <si>
    <t>4000 gallons of raw sewage spilled in Parkwood Lakes due to a faulty float switch.  The material drained into a retention pond.  Clean up conducted by the responsible party.</t>
  </si>
  <si>
    <t>Approx. 7500 gallons of wastewater spilled in St. Petersburg due to a pressure valve opening.  No waterways affected. Clean up conducted by the responsible party.</t>
  </si>
  <si>
    <t xml:space="preserve">300,000 gallons of partially treated reclaimed wastewater spilled in St. Petersburg from a ruptured 36 inch main. The material drained into two nearby retention ponds. No cleanup actions reported. </t>
  </si>
  <si>
    <t>7000 gallons of treated reclaimed wastewater spilled in St. Petersburg from a 4 inch main. The material drained into a catch basin in Tampa Bay. No cleanup actions taken.</t>
  </si>
  <si>
    <t>Approx. 2460 gallons of raw sewage spilled in St. Petersburg due to a force main break. Some of the materials drained into Tampa Bay. Clean up conducted by the responsible party.</t>
  </si>
  <si>
    <t>Approx. 800,000 gallons of reclaimed water spilled in Cape Coral due to a ruptured line. An unknown amount of the material possibly drained into the Allegro Canal. No clean up actions taken.  DOH and DEP notified.</t>
  </si>
  <si>
    <t>Less than 100 gallons of raw sewage spilled in Jacksonville onto a roadway due to a blocked gravity line. No waterway affected. Clean up conducted by the responsible party.</t>
  </si>
  <si>
    <t>An estimated 1500 gallons of raw sewage overflowed from a manhole in White Springs due to a blocked line.  No waterways were affected. Clean up conducted by the responsible party</t>
  </si>
  <si>
    <t>10,000 gallons of raw sewage spilled near Saybrook due to a broken valve. No waterway affected.  Clean up conducted by the County.</t>
  </si>
  <si>
    <t>30,000 gallons of raw sewage spilled in Jacksonville due to a malfunctioning discharge line. A large portion of the material drained into Oil Field Creek.  Minimal clean up actions taken.  DEP and DOH notified.</t>
  </si>
  <si>
    <t>5700 gallons of raw sewage spilled in Palm Beach due to a blown fuse.  A portion of the material entered a nearby canal. DEP &amp; DOH notified.</t>
  </si>
  <si>
    <t>Approx. 1000 gallons of raw sewage were spilled in Englewood due to a cracked force main. Clean up was conducted by the responsible party.</t>
  </si>
  <si>
    <t>Approx. 1000 gallons of raw sewage spilled in Port St. Lucie due to a broken force main. Clean up conducted by the responsible party.</t>
  </si>
  <si>
    <t>1500 gallons of untreated sludge spilled in Venice due to a pneumatic transfer valve error.   Clean up conducted by the responsible party.</t>
  </si>
  <si>
    <t>An ongoing sewer overflow was reported in Poinciana. The spill has been estimated to be in the "thousands" of gallons. No one was able to get in contact with the responsible party. The material drained into a nearby retention pond. DEP notified.</t>
  </si>
  <si>
    <t>3000+ gallons of raw sewage spilled from a manhole in Jacksonville due to a blocked gravity main.  The material drained onto the roadway, into a storm drain &amp; ditch leading into a waterway. Clean up conducted by the responsible party.</t>
  </si>
  <si>
    <t>500 gallons of raw sewage spilled from a manhole in Jacksonville due to a blocked gravity main.  The material drained into a ditch leading into Pottsburg Creek. Clean up conducted by the responsible party.</t>
  </si>
  <si>
    <t>Approx. 1500 gallons of wastewater spilled in Ft. Myers due to lift station failure. No waterways affected. Cleanup conducted by Ft. Myers Public Works for the responsible party.</t>
  </si>
  <si>
    <t>Approx. 2500 gallons of wastewater spilled in Brandon when a private contractor broke a pipeline.  Wastewater flowed into a nearby storm drain.  No waterways were affected.  Clean up was conducted by a private contractor.</t>
  </si>
  <si>
    <t>1200 to 1500 gallons of wastewater spilled in Hollywood due to unknown cause(s). Some of the material drained into the ICW. Clean up actions unknown. DEP notified.</t>
  </si>
  <si>
    <t>Approx. 1000 gallons of wastewater overflowed from a manhole in Pensacola due to unknown cause(s).  The material drained into a nearby retention pond. Clean up actions unknown. DEP notified.</t>
  </si>
  <si>
    <t>72,000 gallons of raw sewage spilled from a lift station in Brandon due to a blown fuse. The material drained into an on-site field. No waterways affected. Clean up conducted by the responsible party. DEP &amp; DOH notified.</t>
  </si>
  <si>
    <t>1,500 gallons of raw sewage were released in Brandon due to a defective breaker. No waterways affected.</t>
  </si>
  <si>
    <t>An unknown amount of wastewater overflowed in Ft. Myers due to a backup in a line.  No waterways affected.</t>
  </si>
  <si>
    <t xml:space="preserve">An unknown amount of sewage was released into Boggy Bayou in Niceville due to a ruptured line. </t>
  </si>
  <si>
    <t>An unknown amount of raw sewage was released into Hopkins Creek in Neptune Beach due to a "force main failure". DEP callback requested.</t>
  </si>
  <si>
    <t>An unknown amount of industrial wastewater was released from a damaged underground tank in Crawfordville. Bill Carroll, St. Marks Powder Inc.</t>
  </si>
  <si>
    <t xml:space="preserve">An unknown amount of secondary treated domestic wastewater was released onto soil &amp; into a stormwater retention pond at a treatment facility in Naples. </t>
  </si>
  <si>
    <t>Approximately 1,000 gallons of raw sewage were released from a manhole in Niceville due to a line blockage.</t>
  </si>
  <si>
    <t>An unknown amount of raw sewage was released from a manhole in Bonita Springs due to unknown causes.  The material may have contaminated well water.</t>
  </si>
  <si>
    <t>Approx. 5000 gallons of raw sewage spilled in Miami from a 54inch main line due to a missing cap.   An unknown amount spilled into the Tamiami Canal. Clean up conducted by the responsible party.</t>
  </si>
  <si>
    <t>Approx. 2000 gallons of wastewater overflowed from a manhole in Ocala due to equipment malfunction. No waterways affected.  Clean up conducted by the responsible party.</t>
  </si>
  <si>
    <t>Approx. 1500 gallons of raw sewage spilled in Tallahassee due to a force main rupture. Clean up conducted by the responsible party.</t>
  </si>
  <si>
    <t>Unknown amount (1000+ gallons) of raw sewage spilled in Port St. Lucie from a 12-inch force main ruptured by a contractor. The spill is ongoing. The responsible party is repairing the line and will conduct clean up.  DEP notified.</t>
  </si>
  <si>
    <t>1000+ gallons of raw sewage spilled from a ruptured 18-inch force main onto soil in Orlando.  No waterways affected. Clean up conducted by the responsible party.</t>
  </si>
  <si>
    <t>1000+ gallons of raw sewage spilled in Jacksonville from a ruptured 3-inch force main. No waterways affected. Clean up conducted by the responsible party.</t>
  </si>
  <si>
    <t>5000 gallons of raw sewage spilled from a lift station in Longwood due to overflow. Clean up conducted by the responsible party.  No waterways affected.</t>
  </si>
  <si>
    <t xml:space="preserve">2000 gallons of raw sewage spilled in Crandon Beach due to a main line blockage. Clean up conducted by the responsible party. </t>
  </si>
  <si>
    <t>Approx. 9 million gallons of reclaimed water spilled into a pond in Lake Mary. Spill is due to a broken irrigation system. DEP and DOH notified.</t>
  </si>
  <si>
    <t>Caller (Bruce McCleod, Solutia)reports a spill of industrial waste water in amount of 10,920 gallons of a 2.6% solution of adipic acid (food grade, biodegradable) into Escambia River. Non-recoverable. Incident occurred due to a leaking flange in a pipeline. Repairs are being made and release was stopped by 0830 CST DEP notified.</t>
  </si>
  <si>
    <t xml:space="preserve">200,000 gallons of raw sewage were released in Orlando from a ruptured force-main.  No waterways affected. </t>
  </si>
  <si>
    <t xml:space="preserve">An unknown amount of raw sewage overflowed from a blocked line onto a parking lot &amp; into a retention pond in Gainesville. </t>
  </si>
  <si>
    <t>28,000 to 30,000 gallons of treated effluent were released onto soil in Ft. Myers due to a pump failure.  No waterways affected.</t>
  </si>
  <si>
    <t>Approximately 25,000 gallons of secondary effluent were released in Wildwood due to a clarifier being left open. No waterways affected.</t>
  </si>
  <si>
    <t>25 gallons of raw sewage overflowed into a roadway in Orlando due to a line blockage. No waterways affected.</t>
  </si>
  <si>
    <t>Approximately 2,000 gallons of raw sewage were released onto soil &amp; roadway in Boynton Beach from a broken force-main. No waterways affected.</t>
  </si>
  <si>
    <t>A "significant" amount of reclaimed water was released into Boggy Creek in Orlando due to a broken line.</t>
  </si>
  <si>
    <t>200 gallons of sewage were released from a manhole onto a roadway in Jacksonville due to a blocked line.  No waterways affected.</t>
  </si>
  <si>
    <t>Approx. 15,000 gallons of reclaim water spilled into a canal that feeds into the Marco River in Marco Island.  Spill is due to unknown cause(s). DEP notified.</t>
  </si>
  <si>
    <t>An estimated 1000 to 2000 gallons of wastewater overflowed from a manhole cover due to unknown cause(s) in Whiting Field NAS.  No waterways were affected and cleanup conducted by the responsible party.</t>
  </si>
  <si>
    <t>3,500 gallons of raw sewage were released from a broken line onto soil in Bonita Springs on 01/17/02.  No waterways affected.</t>
  </si>
  <si>
    <t>Approximately 800 gallons of untreated domestic sewage were released onto roadway, soil and into a creek in Jacksonville due to a manhole overflow. Occurred 01/17/02.</t>
  </si>
  <si>
    <t>Approximately 700 gallons of raw wastewater were released from a ruptured line in Jacksonville.</t>
  </si>
  <si>
    <t xml:space="preserve">4,500 gallons of untreated sewage were released from a lift station onto soil &amp; into a canal in Tampa due to operator error. </t>
  </si>
  <si>
    <t>Approximately 2,200 gallons of raw sewage were released from 3 manholes in Clearwater due to a blocked line.  No waterways affected.</t>
  </si>
  <si>
    <t>Report of an unknown amount of raw sewage being pumped from a business into Apalachicola Bay.  DEP callback requested.</t>
  </si>
  <si>
    <t>Approximately 2,000 gallons of raw sewage were released in Kissimmee due to a blocked line.  No waterways affected.</t>
  </si>
  <si>
    <t>An estimated 2,000+ gallons of wastewater were released into a pond in Cantonment due to a lift station failure.</t>
  </si>
  <si>
    <t>1,000+ gallons of wastewater were released into a waterway at Anastasia Island due to a ruptured force-main.</t>
  </si>
  <si>
    <t>300,000 gallons of chlorinated effluent were released in Orlando due to a filter overflow.</t>
  </si>
  <si>
    <t xml:space="preserve">1,900 gallons of raw sewage were released onto soil &amp; into a canal in Jacksonville due to an electrical malfunction at a pump station and a hole in a gravity line. </t>
  </si>
  <si>
    <t>7,000 gallons of sludge were released in Jacksonville due to a tank overflow. Approximately 3,500 gallons went onto soil and 3,500 gallons flowed into a storm drain and retention pond.</t>
  </si>
  <si>
    <t>An estimated 6,000 gallons of raw sewage were released from a broken line at a residence in Port St. Lucie.  No waterways affected.</t>
  </si>
  <si>
    <t xml:space="preserve">An estimated 1,000 gallons of raw sewage were released into a catch basin in Pompano Beach from a deteriorated pipe. </t>
  </si>
  <si>
    <t>3,000 gallons of untreated wastewater were released in Ft. Myers due to a broken air release valve.  No waterways affected.</t>
  </si>
  <si>
    <t>250,000 gallons of untreated sewage were released in Wesley Chapel from a split 16-inch main.  No waterways affected.</t>
  </si>
  <si>
    <t>1000 gallons of raw sewage spilled in Naples due to a power failure. Clean up conducted by the responsible party.</t>
  </si>
  <si>
    <t>1500 gallons of raw sewage spilled in Deltona Lakes due to a construction error.  A portion of the material spilled into a creek that leads to Lake Glisson. Clean up conducted by responsible party.</t>
  </si>
  <si>
    <t>An unknown amount of Class B sludge spilled from a transport vehicle in front of a child day-care center in Arcadia. Some of the substance entered a nearby storm drain. County Health and DEP were notified. Clean up actions unknown.</t>
  </si>
  <si>
    <t>33,000 gallons of raw sewage spilled in Cape Coral due to a ruptured 12-inch main. A nearby creek was possibly affected. Clean up conducted by the responsible party. DOH and DEP notified.</t>
  </si>
  <si>
    <t>20,000 gallons of raw sewage spilled in Bonita Springs due to an unknown cause(s).  All material spilled onsite. Clean up conducted by the responsible party.</t>
  </si>
  <si>
    <t>3000 gallons of treated wastewater spilled in Naples due to a power outage. The material drained into a nearby retention pond.  Clean up conducted by the County.</t>
  </si>
  <si>
    <t xml:space="preserve">Unknown amount of treated effluent spilled on-site at the River Hills Country Club in Balrico due to unknown cause(s). Clean up actions unknown. </t>
  </si>
  <si>
    <t>500 gallons of raw sewage spilled in Pensacola due to an equipment malfunction. Clean up conducted by the responsible party.</t>
  </si>
  <si>
    <t xml:space="preserve">6000 gallons of raw sewage spilled in Orlando from a broken force main. The spill was contained in a nearby retention pond. Clean up conducted by the responsible party. </t>
  </si>
  <si>
    <t>Approx. 2000 gallons of effluent spilled at the wastewater treatment plant in Ocala due to a generator overload. Clean up actions unknown. DEP notified.</t>
  </si>
  <si>
    <t>Approx. 5000 gallons of wastewater spilled into a ditch in Pensacola due to a ruptured pipe.  Clean up actions unknown. DEP notified.</t>
  </si>
  <si>
    <t>25,000 to 30,000 gallons of wastewater spilled into Watson Bayou in Panama City due to a ruptured pipe. DOH and DEP notified.</t>
  </si>
  <si>
    <t>Approx. 600 gallons of digested sludge overflowed in Ponte Verda Beach due to failure of a level alarm.  No waterways were affected.  The responsible party will conduct cleanup.</t>
  </si>
  <si>
    <t>500 gallons of raw sewage spilled from a manhole in Delray Beach due to a blocked line.  Clean up actions unknown.</t>
  </si>
  <si>
    <t>A report of a tug boat releasing raw sewage into waterway in Port Canaveral.</t>
  </si>
  <si>
    <t>2000 gallons of raw sewage spilled on-site in Jacksonville due to an open valve on a holding tank. Clean up conducted by the responsible party.</t>
  </si>
  <si>
    <t>5000 gallons of untreated wastewater spilled due to a construction crew rupturing an ARV.  Clean up conducted by the responsible party.</t>
  </si>
  <si>
    <t>3,000 gallons of raw sewage were released into a dried wetlands area in Palm Harbor due to human error.</t>
  </si>
  <si>
    <t xml:space="preserve">20,000 gallons of reclaimed water were released in Englewood due to a broken air release valve. </t>
  </si>
  <si>
    <t>Approximately 5,000 to 6,000 gallons of untreated wastewater were released in Palm Beach Gardens due to a lift station malfunction.</t>
  </si>
  <si>
    <t>700 gallons of sewage were released in Jacksonville due to a sewage main stoppage.</t>
  </si>
  <si>
    <t>1000 to 1500 gallons of wastewater spilled in Bokeelia due to a clogged pipe. No waterways affected.  Cleanup by conducted by the responsible party.</t>
  </si>
  <si>
    <t>Approx. 1000 gallons of wastewater spilled in Davenport due to a ruptured force main. No waterways affected.  Cleanup conducted by the responsible party.</t>
  </si>
  <si>
    <t>Jackson</t>
  </si>
  <si>
    <t>Approx. 1000 gallons of wastewater spilled in Malone from a containment area at a treatment facility.  No waterways affected. Clean up conducted by the responsible party.</t>
  </si>
  <si>
    <t>Approx. 5000 gallons of sewage spilled in Panama City due to an equipment malfunction. No waterway affected. Clean up actions unknown. DEP notified.</t>
  </si>
  <si>
    <t>78,000 gallons of treated industrial wastewater spilled in Jacksonville from a transfer station next to the main brewery due to a PLC valve failure.  The spill was contained on-site.  No waterways were affected.  DEP &amp; DOH notified.  Caller: Ernie Vanvrin (Anheuser Busch)</t>
  </si>
  <si>
    <t>Approx. 3000 gallons of raw sewage spilled in Punta Gorda due to a mechanical malfunction at a lift station.  Cleanup conducted by responsible party.</t>
  </si>
  <si>
    <t>16,000 gallons of raw sewage spilled in Jacksonville due to a construction crew rupturing an 8 inch force main. Some of the material drained into nearby creek.  Clean up conducted by the responsible party.</t>
  </si>
  <si>
    <t>50,000 gallons of treated water spilled in Odessa due to an equipment malfunction.  The spill was contained on-site. Clean up conducted by the responsible party.</t>
  </si>
  <si>
    <t>20,000 gallons of wastewater were released on site at the Miramar treatment plant. No waterways affected.</t>
  </si>
  <si>
    <t>A few hundred gallons of solid domestic waste back-up were released from a holding tank into a chlorinator tank in Dade City.</t>
  </si>
  <si>
    <t>-1,000 gallons of untreated domestic sewage were released in Panama City due to a lift station failure.  No waterways affected.</t>
  </si>
  <si>
    <t xml:space="preserve">An estimated 300-500 gallons of raw sewage overflowed from a manhole in St. Petersburg, possibly due to a grease block. An unknown amount may have entered Joe's Creek. </t>
  </si>
  <si>
    <t>5000 gallons of raw sewage spilled in Riverview due to a force main break. No waterways affected.   Clean up conducted by the responsible party.</t>
  </si>
  <si>
    <t>Exxon/Mobile reports a 200-barrel spill of "produced" water near Jay. No clean up actions needed.  DEP notified.</t>
  </si>
  <si>
    <t>8737 gallons of reclaimed wastewater spilled in Sanford due to a planned extension of a 20-inch force main. No clean up actions needed.</t>
  </si>
  <si>
    <t>2000 to 3000 gallons of untreated wastewater spilled in Mount Dora due to a power failure at a wastewater facility. The spill was contained on-site and clean up conducted by the responsible party.</t>
  </si>
  <si>
    <t>Approx. 1000 gallons of wastewater spilled in St. Petersburg due to a cracked force main. Clean up conducted by the responsible party.</t>
  </si>
  <si>
    <t>Approx. 25,000 gallons of treated effluent spilled in Ocala due to a pump malfunction.  No waterways affected. Clean up conducted by the responsible party.</t>
  </si>
  <si>
    <t xml:space="preserve">3000 to 5000 gallons of treated wastewater spilled onsite in Defuniak Springs due to a control outage.  Clean up conducted by the responsible party. </t>
  </si>
  <si>
    <t>1500 gallons of raw sewage spilled to soil in Naples from a 4-inch force main due to unknown cause(s). No waterways affected. Clean up conducted by the responsible party.</t>
  </si>
  <si>
    <t>1740 gallons of raw sewage spilled in Marco Island due to an equipment malfunction. An estimated 100 gallons drained into a nearby storm drain. Clean up conducted by the responsible party.</t>
  </si>
  <si>
    <t>Approx. 1000 gallons of raw sewage spilled in Gainesville due to a grease block in a gravity line.  The material was contained in a drainage ditch.  No waterways affected. Clean up actions unknown.  DEP notified.</t>
  </si>
  <si>
    <t>Approx. 500 to 1000 gallons of raw sewage spilled in Panama City Beach due to unknown cause(s).  No waterways were affected.  Cleanup conducted by responsible party.</t>
  </si>
  <si>
    <t>Less than 1000 gallons of sludge spilled on-site in Pensacola due to an equipment malfunction.  Clean up conducted by the responsible party.</t>
  </si>
  <si>
    <t>Unknown amount of wastewater spilled in Pensacola due to a force main rupture. No waterways affected. Clean up actions unknown. DEP notified.</t>
  </si>
  <si>
    <t>Report that an unknown R/P released the material from it's holding tanks into the water in Miami Beach.</t>
  </si>
  <si>
    <t>Between 1,000 and 2,000 gallons of untreated wastewater were released in Clearwater due to a power surge. Some material flowed into a creek.</t>
  </si>
  <si>
    <t xml:space="preserve">Report of a possible unknown amount/source wastewater spill in Ft. Myers. </t>
  </si>
  <si>
    <t xml:space="preserve">Approximately 100 gallons of raw sewage were released from a gravity main in Ft. Walton Beach due to a grease blockage. The material went onto a roadway and into a canal leading into the ICW. </t>
  </si>
  <si>
    <t>An estimated 10,000 gallons of raw sewage were released, some into a pond, from a ruptured main.  DEP callback requested.</t>
  </si>
  <si>
    <t>Approx. 2000 gallons of treated wastewater spilled to soil in Lake Wales due to a leaking line.  No waterways affected. Clean up actions unknown. DEP notified.</t>
  </si>
  <si>
    <t>-1,000 gallons of secondary effluent were released in Naples due to a faulty valve.</t>
  </si>
  <si>
    <t>Approximately 1,500 gallons of untreated wastewater were released onto a roadway in Tampa from a broken force-main. No waterways affected.</t>
  </si>
  <si>
    <t xml:space="preserve">A citizen in Gulfport reported the release of an unknown amount of raw sewage from an underground pump into Boca Ciega Bay. </t>
  </si>
  <si>
    <t>1,500 gallons of wastewater were released onto the ground in Defuniak Springs due to a broken valve.  No waterways affected.</t>
  </si>
  <si>
    <t>2,000 gallons of raw sewage were released in Sarasota due to a lift station malfunction.  Some of the material went into a lake.</t>
  </si>
  <si>
    <t>10,000 gallons of partially treated wastewater were released into a pond in Ocala due to a plumbing malfunction.</t>
  </si>
  <si>
    <t>Approximately 2,000 gallons of raw sewage were released in St. Augustine due to a broken pipe.  No waterways affected.</t>
  </si>
  <si>
    <t>An unknown amount of wastewater was released into the ICW in Miami. Unknown R/P.</t>
  </si>
  <si>
    <t>25,000 gallons of sewage were released into a retention pond in Marion Oaks due to a broken force-main.</t>
  </si>
  <si>
    <t xml:space="preserve">Approximately 10,000 gallons of treated effluent were released onto soil due to a power outage. </t>
  </si>
  <si>
    <t xml:space="preserve">25,000 to 30,000 gallons of treated effluent were released onto soil in Ocala from a lift station due to a pump malfunction. No waterways affected. </t>
  </si>
  <si>
    <t>Approximately 2,500 gallons of treated wastewater overflowed from storage tank onto soil in Tampa.</t>
  </si>
  <si>
    <t>1000+ gallons of raw sewage was spilled in Miami due to a broken 16-inch forced main valve.  Clean up conducted by the responsible party.</t>
  </si>
  <si>
    <t>8000 gallons of wastewater spilled in Orlando from a ruptured 8-inch gravity line due to old age. Some of the material drained into a nearby storm drain. Clean up conducted by the responsible party.</t>
  </si>
  <si>
    <t>Approx. 10,000 gallons of raw sewage spilled in Kissimmee due to a broken 16-inch force main.   No waterway affected.  Clean up was conducted by the responsible party.</t>
  </si>
  <si>
    <t>Approx. 200,000 gallons of reclaimed water overflowed in Ocoee due to operator error.  The material was contained onsite in a retention pond.  No other cleanup was conducted.</t>
  </si>
  <si>
    <t>10,000 gallons of raw sewage spilled in Winter Haven due to a ruptured line.  The material was contained on site. Clean up conducted by the responsible party.</t>
  </si>
  <si>
    <t>5000 gallons of raw sewage was spilled in Jacksonville due to a contractor rupturing a force main. Some of the material drained into a nearby retention pond. No waterway affected. Clean up was conducted by the responsible party.</t>
  </si>
  <si>
    <t>9000 to 10,000 gallons of raw sewage spilled from a broken force main in Winter Haven. The material drained into two nearby lakes.  Clean up conducted by the responsible party.</t>
  </si>
  <si>
    <t>2500 gallons of raw sewage spilled in Ft. Myers due to unknown cause(s).  Some of the material drained into a nearby retention pond. Clean up conducted by the responsible party.</t>
  </si>
  <si>
    <t>1000+ gallons of raw sewage spilled in Panama City due to a ruptured 2-inch line. Clean up actions unknown. DEP notified.</t>
  </si>
  <si>
    <t>1000+ gallons of raw sewage spilled in Pensacola due to a force main break.  No waterways affected. Clean up actions unknown. DEP notified.</t>
  </si>
  <si>
    <t>2000+ gallons of raw sewage spilled into the Big Wekiwa River in NW Orange County due to a ruptured 20-inch force main.  Spill has not been contained.  DEP notified.</t>
  </si>
  <si>
    <t xml:space="preserve">10,000 gallons of raw sewage were released in Englewood from a ruptured sewer main.  No waterways affected. </t>
  </si>
  <si>
    <t>36,000 gallons of reclaimed water were released in DelMabry from a ruptured main.  Status:</t>
  </si>
  <si>
    <t xml:space="preserve">8,000 to 9,000 gallons of sewage were released and contained in Tallahassee due to heavy rains. </t>
  </si>
  <si>
    <t>1,000+ gallons of wastewater overflowed from a backed-up line in Jacksonville due to excess rainfall.</t>
  </si>
  <si>
    <t>1,500 gallons of wastewater were released into a storm drain from a lift station in Sun City.</t>
  </si>
  <si>
    <t xml:space="preserve">Unknown amount of wastewater spilled in Sanford due to a ruptured 8-inch force main. Clean up conducted by the responsible party. </t>
  </si>
  <si>
    <t>25,000 gallons of raw sewage spilled in Jacksonville due to heavy rains.  The material spilled to soil, drained into a storm canal and into the St. Johns River.  Clean up conducted by the responsible party.</t>
  </si>
  <si>
    <t>200 gallons of sewage spilled in Naples due to a ruptured 6-inch force main. No waterway affected.  Clean up conducted by the County.  DEP notified.</t>
  </si>
  <si>
    <t>Approx. 50,000 gallons of raw sewage spilled in Jacksonville due to a pump failure. An unknown amount drained into a nearby creek.  Clean up conducted by the responsible party.</t>
  </si>
  <si>
    <t>Approx. 33,000 gallons of raw sewage spilled in Jacksonville due to an equipment malfunction.  An unknown amount drained into a nearby creek.  Clean up conducted by the responsible party.</t>
  </si>
  <si>
    <t>Unknown amount of raw sewage spilled in St. Petersburg due to a ruptured 16-inch force main.  The force main has been ruptured for an unknown amount of time.  The material is draining into a nearby waterway. Clean up actions unknown. DEP notified.</t>
  </si>
  <si>
    <t>Approx. 80,000 gallons of treated effluent was inadvertently transferred to an on-site retention pond in Orlando.  DEP and DOH notified.</t>
  </si>
  <si>
    <t>Approx. 1440 gallons of reclaimed wastewater spilled from a leaking pipe in Tampa. The material was released onto pavement and soil. No waterways affected. No clean up actions reported.</t>
  </si>
  <si>
    <t>15,000 gallons of sewage spilled in Palm Springs into a drainage canal, due to a ruptured force main. Clean up conducted by the responsible party.</t>
  </si>
  <si>
    <t>2500 gallons of raw sewage spilled into a pit in Jacksonville due to a contractor rupturing an 8-inch force main.  Clean up conducted by the responsible party.</t>
  </si>
  <si>
    <t>Approx. 2,000 gallons of raw sewage spilled on-site at a lift station in Orlando due to a pump malfunction. No waterway affected. Clean up conducted by the responsible party.</t>
  </si>
  <si>
    <t>2000 gallons of wastewater spilled in Lake Sumter due to a ruptured force main. Clean up conducted by the responsible party.</t>
  </si>
  <si>
    <t>20,000 gallons of raw sewage spilled from a manhole near a failed pump station in Jacksonville due to heavy rains in the area. No waterways affected. Clean up conducted by the responsible party.</t>
  </si>
  <si>
    <t>200,000 gallons of reclaimed water were released on-site in Lake Worth due to an equipment malfunction.</t>
  </si>
  <si>
    <t xml:space="preserve">40,000 gallons of reclaimed water were released into an on-site pond in Dover due to an equipment malfunction. </t>
  </si>
  <si>
    <t>7,000 gallons of raw sewage were released into a retention pond in Leesburg from a lift station, due to a faulty breaker.</t>
  </si>
  <si>
    <t>Approximately 50,000 gallons of raw sewage were released from a pump station in Jacksonville due to excessive rainfall.</t>
  </si>
  <si>
    <t>40,000 gallons of raw sewage overflowed at a pump station in Jacksonville due to heavy rains. No waterways affected.</t>
  </si>
  <si>
    <t>12,500 gallons of raw sewage were released in Leesburg due to lift station failure. No waterways affected.</t>
  </si>
  <si>
    <t>5,000 gallons of raw sewage overflowed from a blocked gravity main onto soil &amp; into the Ribault River in Jacksonville.</t>
  </si>
  <si>
    <t>50,000 gallons of raw sewage spilled in Clermont from a tank at a treatment plant due to an equipment malfunction. Spill contained on-site. No waterway affected.</t>
  </si>
  <si>
    <t>Less than 1000 gallons of raw sewage spilled in Ft. Myers.  Clean up conducted by the responsible party.</t>
  </si>
  <si>
    <t>50,000 gallons of raw sewage spilled in Bradenton due to a force main break. 22,000 gallons of the material drained into a nearby wetlands. clean up conducted by the responsible party.</t>
  </si>
  <si>
    <t>Approx. 3,000 gallons of sludge spilled in Stewart due to operator error. The material was contained on site.  Clean up conducted by the responsible party.</t>
  </si>
  <si>
    <t>300 to 400 gallons of raw sewage spilled from a pump that was struck by lightning. The material was released onto soil at Florida State Caverns in Marianna. Clean up conducted by the responsible party.</t>
  </si>
  <si>
    <t>18,000 gallons of raw sewage spilled in Jacksonville due to contractor error. Clean up conducted by JEA.  No waterway affected.</t>
  </si>
  <si>
    <t>Approx. 2970 gallons of raw sewage spilled near Homosassa due to a faulty valve.  No waterways affected. Clean up conducted by the responsible party.</t>
  </si>
  <si>
    <t>Unknown amounts (1,000+ gallons) of wastewater were released from a ruptured main in Fountain Lakes.</t>
  </si>
  <si>
    <t>Approximately 50,000 gallons of reclaimed water were released, most into a retention pond, in Cape Coral from a damaged 16" force-main.</t>
  </si>
  <si>
    <t xml:space="preserve">Approximately 1,000 gallons of sewage were released from a manhole in St. Augustine Beach due to a blocked line. </t>
  </si>
  <si>
    <t>2,000 gallons of wastewater were released from a broken force-main in Brandon. No waterways affected.</t>
  </si>
  <si>
    <t>1000 gallons of raw sewage spilled in Tampa from a manhole due to a power loss. No waterways affected.</t>
  </si>
  <si>
    <t>100 to 200 gallons of raw sewage spilled in New Port Richey from a vandalized lift station.  The material drained to soil and into a nearby storm drain. Clean up conducted by the responsible party.</t>
  </si>
  <si>
    <t xml:space="preserve">40 gallons of raw sewage spilled from a broken line onto soil in Pensacola.  Clean up conducted by the responsible party. </t>
  </si>
  <si>
    <t>80,000 gallons of raw sewage was released in Jacksonville due to a collapsed 24 inch gravity main. An unknown amount entered a nearby creek. Cleanup was conducted by the responsible party.</t>
  </si>
  <si>
    <t>2500 gallons of raw sewage spilled in Wesley Chapel due to a ruptured 4inch force main.  Some of the material drained into a nearby storm drain.  Clean up conducted by the responsible party.</t>
  </si>
  <si>
    <t>Approx. 1000 gallons of raw sewage spilled in Apopka due to overflow at a treatment plant. Clean up conducted by the responsible party.</t>
  </si>
  <si>
    <t>120,000 gallons of raw sewage spilled in Miami due to a work crew rupturing a 16 inch force main.  DEP and DOH notified.  Clean up conducted by the County.</t>
  </si>
  <si>
    <t>5000 to 10,000 gallons of raw sewage spilled in Palm Harbor due to a pump station failure.  An unknown amount of the material drained into 2 nearby retention ponds. Clean up conducted by the responsible party.</t>
  </si>
  <si>
    <t>4000 to 5000 gallons of raw sewage spill in Palm Beach Gardens due to a corroded pipe. No waterways affected. Clean up conducted by the responsible party.</t>
  </si>
  <si>
    <t>Unknown amount of raw sewage spilled in Palm Harbor due to a line blockage. No waterways affected.  Clean up actions unknown. DEP notified.</t>
  </si>
  <si>
    <t>Report of a vessel releasing raw sewage into Big Bayou in St. Petersburg on an ongoing basis. DEP callback requested.</t>
  </si>
  <si>
    <t>5,000 gallons of raw wastewater were released, partly into Bayou Grande in Pensacola, due to a blockage.</t>
  </si>
  <si>
    <t>Approximately 1,200 gallons of untreated domestic sewage were released onto soil in Pensacola from a failed force-main. No waterways affected.</t>
  </si>
  <si>
    <t>Report of an "abnormal event" at a wastewater treatment facility in Ocala that "lost treatment" to some of the effluent. No release reported.</t>
  </si>
  <si>
    <t>3,000 gallons of raw sewage were released onto soil from a broken force-main in Orlando.  No waterways affected.</t>
  </si>
  <si>
    <t>1,350 gallons of raw sewage were released onto soil in Jacksonville from a broken force-main.  No waterways affected.</t>
  </si>
  <si>
    <t>Approximately 5,000 gallons of raw sewage were released on-site in Riverview due to a force-main break.</t>
  </si>
  <si>
    <t>1,000 gallons of untreated wastewater spilled in Tampa due to a broken valve. No waterways affected. Clean up conducted by the responsible party.</t>
  </si>
  <si>
    <t>2000 gallons of raw sewage spilled in Orlando from a manhole due to a line blockage.  No waterway affected.  Clean up conducted by the responsible party.</t>
  </si>
  <si>
    <t>25,000 gallons of raw sewage spilled in Jacksonville due to a collapsed storm drain. A portion of the material entered a nearby creek. Clean up conducted by the responsible party.</t>
  </si>
  <si>
    <t>Approx. 1000 gallons of effluent spilled in St. Petersburg due to a private contractor breaking a pipeline at a construction site. No waterways affected. no clean up actions reported.  DEP notified.</t>
  </si>
  <si>
    <t>Less than 1,000 gallons of cooling tower water (PH of 7.5) leaked from an underground valve in Pensacola. Caller: Tony Simmons (Solutia)</t>
  </si>
  <si>
    <t>10,000 gallons of untreated domestic wastewater were released into a ditch in Estero due to a lift station malfunction.</t>
  </si>
  <si>
    <t>Approximately 2,500-3,000 gallons of treated sludge overflowed on-site at a treatment facility in Port St. Lucie from a digester, due to air in the system.</t>
  </si>
  <si>
    <t>3000 gallons of raw sewage spilled in Pensacola due to a line blockage. No waterways affected.  Clean up conducted by the responsible party.</t>
  </si>
  <si>
    <t>An unknown amount of raw sewage was released into Bear Creek in Bartow due to a collapsed line.  Clean up conducted by the responsible party.</t>
  </si>
  <si>
    <t>75 gallons of wastewater released in Jacksonville due to a grease blockage in the line.  25 gallons of the material entered a nearby retention pond. Clean up conducted by the responsible party.</t>
  </si>
  <si>
    <t>188,790 gallons of treated final effluent released from a lift station in Oviedo due to a tripped breaker. The material spilled onto soil and into an on-site retention pond. Then overflowed into the storm drain system and possibly into a canal. No cleanup actions reported.  DEP notified.</t>
  </si>
  <si>
    <t>Approx. 20,000 gallons of raw sewage spilled in Winter Haven due to an equipment failure.  The material drained into a dry retention pond.  Clean up conducted by the responsible party.</t>
  </si>
  <si>
    <t>4000 gallons of raw sewage spilled in Orlando due to a ruptured line.  Some of the material drained into a nearby storm drain system. Clean up conducted by the responsible party.</t>
  </si>
  <si>
    <t>5,000 gallons of raw sewage spilled in Jacksonville due to a power surge at a lift station.  Some of the material drained into a nearby creek.  Clean up conducted by the responsible party.</t>
  </si>
  <si>
    <t>Approx. 10,000 gallons of raw sewage spilled in Lake Placid due to a blocked line.  Clean up conducted by the responsible party.</t>
  </si>
  <si>
    <t>Approx. 3000 gallons of partially treated wastewater spilled in Naples due to a clarifier back up. The spill was contained on-site. Clean up conducted by the responsible party.</t>
  </si>
  <si>
    <t>60 gallons of raw sewage spilled in Jacksonville due to a pump station failure.  Approx. 30 gallons of the material drained into the Yellow Water Creek. Clean up conducted by the responsible party.</t>
  </si>
  <si>
    <t>1000+ gallons of raw sewage spilled in Orlando due to a work crew hitting a force main. Clean up conducted by the responsible party.</t>
  </si>
  <si>
    <t>A wastewater spill of less than 1000 gallons occurred in Ocala due to a lift station failure. No waterways affected.  Clean up conducted by responsible party.</t>
  </si>
  <si>
    <t>3,875 gallons of wastewater were released in Jacksonville from a line broken by a contractor.</t>
  </si>
  <si>
    <t xml:space="preserve">52,000 gallons of raw sewage were released in Orlando from a 20-inch force-main broken by a contractor.  No waterways affected. </t>
  </si>
  <si>
    <t xml:space="preserve">Approximately 20 cubic yards of cake-like material spilled from a truck due to a traffic crash near Palatka.  No waterways affected. </t>
  </si>
  <si>
    <t>Approximately 2,000-5,000 gallons of raw sewage were released from a broken force-main into a private storm pond in Vero Beach.</t>
  </si>
  <si>
    <t>Approximately 500 gallons of raw sewage were released onto soil in Jacksonville due to a manhole overflow.</t>
  </si>
  <si>
    <t xml:space="preserve">An unknown amount of untreated wastewater was released in Jacksonville due to a pump overflow.  A portion of the material entered an onsite pond. </t>
  </si>
  <si>
    <t xml:space="preserve">3,000 gallons of raw sewage were released at a lift station in Plantation due to a blocked line.  No waterways affected. </t>
  </si>
  <si>
    <t xml:space="preserve">50,000-60,000 gallons of raw sewage overflowed from a manhole into a creek in Jacksonville due to a pump failure at a lift station. </t>
  </si>
  <si>
    <t>8,000-10,000 gallons of treated effluent spilled on-site at a wastewater treatment plant in Dover due to a pump failure.</t>
  </si>
  <si>
    <t>Gulf</t>
  </si>
  <si>
    <t>Approx. 1000 gallons of raw sewage spilled onto soil in Wewahitchka due to a power failure at a lift station. No waterways affected. Clean up conducted by the responsible party.</t>
  </si>
  <si>
    <t>Approx. 1500 to 2000 gallons of industrial wastewater spilled in Lakeland due to equipment malfunction. Clean up conducted by the responsible party.</t>
  </si>
  <si>
    <t>Approx. 250,000 gallons of dechlorinated effluent spilled in Largo due to the replacement of a broken valve in a 30-inch line. No clean up performed. DEP and DOH notified.</t>
  </si>
  <si>
    <t>Private citizen reports that the water treatment facility in Port St. Joe was releasing raw sewage into a canal for the past four days. Gulf County EM reports DEP has permitted the facility to drain a retention pond once a month.</t>
  </si>
  <si>
    <t xml:space="preserve">Approx. 40,000 gallons of partially treated wastewater spilled in Navarre from a pump station due to an electrical malfunction.  The material was contained on-site, no waterways affected.  Clean up conducted by the responsible party. </t>
  </si>
  <si>
    <t>14,000 gallons of raw sewage spilled in Englewood due to a mechanical failure.  The material was contained on-site. Clean up conducted by the responsible party.</t>
  </si>
  <si>
    <t xml:space="preserve">3000 gallons of raw sewage spilled in St. Petersburg due to a work crew hitting a force main.  Clean up conducted by the responsible party. </t>
  </si>
  <si>
    <t>1000+ gallons of raw sewage spilled from a manhole in Clearwater due to unknown cause(s). The material entered a retention pond. Clean up conducted by the responsible party.</t>
  </si>
  <si>
    <t>60 gallons of raw sewage spilled in Ocala due to a clogged pump. The material was contained in an on site retention pond.  No waterways affected. Clean up conducted by the responsible party.</t>
  </si>
  <si>
    <t xml:space="preserve">1,000 to 14,000 gallons of raw sewage were released from 3 manholes in Tampa due to a power outage. No waterways affected. </t>
  </si>
  <si>
    <t xml:space="preserve">22,160 gallons of untreated domestic sewage spilled from several manholes in Palm Harbor due to a clogged system. The material drained into several retention ponds. </t>
  </si>
  <si>
    <t xml:space="preserve">Approximately 1,000 gallons of raw sewage spilled from a manhole in Gainesville due to a grease blockage. Some of discharge drained into a nearby retention pond. </t>
  </si>
  <si>
    <t xml:space="preserve">Approximately 1,000 gallons of raw sewage spilled onto a roadway in Miami during maintenance of a force-main. No waterways affected. </t>
  </si>
  <si>
    <t>175,000 to 200,000 gallons of raw sewage were released onto soil and into a canal system in Cape Coral from a broken force-main.</t>
  </si>
  <si>
    <t>Approx. 2,000 gallons of effluent spilled in Apopka due to a soft-shell turtle getting into the line. Clean up conducted by the responsible party.</t>
  </si>
  <si>
    <t>Hardee</t>
  </si>
  <si>
    <t>10,000 gallons of wastewater spilled onsite at a lift station in Wachula due to a ruptured force main. Clean up conducted by the responsible party.</t>
  </si>
  <si>
    <t>Approx. 3000 gallons of raw sewage spilled in Tampa due to a lift station failure.  No waterways affected. Clean up conducted by the responsible party.</t>
  </si>
  <si>
    <t>Private citizen in St. Petersburg Beach reported that a construction company was releasing raw sewage into Boca Ciega Bay. DEP notified.</t>
  </si>
  <si>
    <t>Approx. 3000 gallons of raw sewage spilled in Hobe Sound due to an equipment malfunction. The material spilled to soil and concrete around the facility. No waterways affected. Clean up conducted by the responsible party.</t>
  </si>
  <si>
    <t>Approx. 2,000 gallons of raw sewage spilled in St. Petersburg due to a grease clog. No waterways affected. Clean up conducted by the responsible party.</t>
  </si>
  <si>
    <t>1500 gallons of treated wastewater spilled in West Palm Beach due to an equipment malfunction.  Clean up conducted by the responsible party.</t>
  </si>
  <si>
    <t>5500 gallons of wastewater spilled in Springhill due to a lift station power outage. No waterways affected. Clean up conducted by the responsible party.</t>
  </si>
  <si>
    <t>An unknown amount of treated industrial waste was spilled on-site and into Jackson Branch Creek due to left open valves. Update 4/22 1308: Per Michele Diaz, (TECO) the spill is estimated at 300,000 gallons of reclaimed water. (412)</t>
  </si>
  <si>
    <t>Approx. 10,000 gallons of final effluent spilled from a pump station in Oviedo due to a main breaker trip. The material was contained on site. No clean up actions reported.  DEP notified.</t>
  </si>
  <si>
    <t xml:space="preserve">200 gallons of raw sewage spilled in Sarasota due to an electrical failure at a lift station. Clean up conducted by the responsible party. </t>
  </si>
  <si>
    <t>Washington</t>
  </si>
  <si>
    <t xml:space="preserve">1000+ gallons of "Mixed Liquor" spilled from the wastewater treatment facility at the Washington Correctional Institute in Chipley due to unknown cause(s). No clean up actions reported.  DEP notified.  </t>
  </si>
  <si>
    <t>The SWP received an anonymous report that raw sewage is being dumped into the ICW in Deerfield Beach.  DEP notified.</t>
  </si>
  <si>
    <t>Approx. 9600 gallons of raw sewage spilled in Marco Island due to a force main break.  Approx. 100 gallons of the material drained into a nearby storm drain. Clean up conducted by the responsible party.</t>
  </si>
  <si>
    <t xml:space="preserve">Approx. 2,000 gallons of raw sewage spilled due to a broken hose at lift station in Boca Raton.  No waterway affected. Clean up was conducted by the responsible party. </t>
  </si>
  <si>
    <t>An unknown amount of raw sewage (at least 1000 gallons) spilled in Gainesville due to an equipment malfunction.  The material drained into the storm water system. DEP notified.</t>
  </si>
  <si>
    <t>2,000 gallons of raw sewage spilled from a manhole in Englewood due to a grease blockage.  The material drained into a nearby storm drain system leading into a retention pond.  Clean up conducted by the responsible party.</t>
  </si>
  <si>
    <t>Approx. 2000 gallons of raw sewage spilled in Tallahassee due to a line being ruptured by a work crew. Clean up conducted by the responsible party.</t>
  </si>
  <si>
    <t>12,000 gallons of untreated wastewater were released in Orlando due to a broken force-main.</t>
  </si>
  <si>
    <t xml:space="preserve">6,000 gallons of sludge were released in Bunnell due to a traffic crash. </t>
  </si>
  <si>
    <t>500 gallons of wastewater were released in Jacksonville due to a sewage overflow.</t>
  </si>
  <si>
    <t>Report of a 20,000 to 30,000 gallon ongoing wastewater spill in Atlantic Beach, draining into the ICW from a manhole, due to unknown causes.</t>
  </si>
  <si>
    <t xml:space="preserve">An estimated 28,000 gallons of raw sewage were released from an overloaded pump station in Jacksonville.  Some of the material entered Ginhouse Creek. </t>
  </si>
  <si>
    <t>3500 gallons of raw sewage spilled in Jacksonville due to an equipment failure at a pump station.  Some of the material drained into a nearby creek. Clean up conducted by the responsible party.</t>
  </si>
  <si>
    <t>1000 gallons of raw sewage spilled in Avon Park from a 4-inch main due to a work crew rupturing the line. No waterways affected. Clean up conducted by a private contractor.</t>
  </si>
  <si>
    <t>Approx. 1000 gallons of raw sewage spilled in Jacksonville due to a power failure at a lift station.  Some of the material drained into a nearby creek. Cleanup will be conducted by the responsible party.</t>
  </si>
  <si>
    <t>Unknown amount of raw sewage spilled in Naples from a broken 8-inch force-main. Some of the material drained into a storm drain that flows into a nearby lake. Clean up conducted by the responsible party.</t>
  </si>
  <si>
    <t>2000 gallons of wastewater spilled in Boca Ciega due to pump failure. Clean up conducted by the responsible party.</t>
  </si>
  <si>
    <t>Approx. 1000 gallons of wastewater spilled in Sanibel due to a lift station malfunctioning. Clean up conducted by the responsible party.</t>
  </si>
  <si>
    <t>2000 gallons of wastewater was released from a line in Longwood. Since this was a planned event, a vacuum truck was on scene to immediately pump out the material.</t>
  </si>
  <si>
    <t>1,000 gallons of untreated domestic wastewater were released onto soil and into a retention pond in Orlando near a failed lift station.</t>
  </si>
  <si>
    <t>1,000+ gallons of raw sewage were released on-site at a plant in Clearwater due to an open valve.  No waterways affected.</t>
  </si>
  <si>
    <t>Caller advised that hundreds of fish were dead in the N Bay Fannin Bayou area.  Caller said the water in the area was very hot due to a power generating plant (Lansing Smith) not allowing the water to cool before releasing it.</t>
  </si>
  <si>
    <t>Private citizen in Marco Island reported effluent from a construction site is being released into the Gulf of Mexico. DEP notified.</t>
  </si>
  <si>
    <t>Approx. 3000 gallons of raw sewage spilled from a lift station onto soil in Longwood due to a pump failure. No waterways affected. Clean up conducted by the responsible party.</t>
  </si>
  <si>
    <t>Approx. 7000 gallons of raw sewage spilled from a lift station in Carrabelle due to a blown fuse.  No waterways affected. Clean up conducted by the responsible party.</t>
  </si>
  <si>
    <t>50 gallons of wastewater spilled in Jacksonville due to equipment failure at a treatment plant.  Clean up conducted by the responsible party.</t>
  </si>
  <si>
    <t>An unknown amount of raw sewage spilled in Gainesville due to a faulty grease trap.  Clean up actions unknown.  DEP notified.</t>
  </si>
  <si>
    <t>Approx. 1000 gallons of raw sewage spilled in Deltona due to a broken force main. No waterways affected. Clean up conducted by the responsible party.</t>
  </si>
  <si>
    <t>7,200 gallons of raw sewage from two manholes in Lakeland due to a blockage. The material went onto roadway, soil, a storm drain and into Lake Parker. Clean up conducted by the responsible party.</t>
  </si>
  <si>
    <t>4000 gallons of raw sewage spilled in Bayou George due to a lift station malfunction. Clean up conducted by the responsible party.</t>
  </si>
  <si>
    <t>1000 gallons of wastewater spilled in Marco Island due to a split force main. Clean up conducted by the responsible party.</t>
  </si>
  <si>
    <t>Approx. 100,000 gallons of raw sewage spilled due to a broken force main in Tampa. Repairs are underway. Clean up actions unknown. DEP &amp; DOH notified.</t>
  </si>
  <si>
    <t xml:space="preserve">Less than 20 gallons of domestic sewage released in Jacksonville from a sewage line on private property. No waterway affected. </t>
  </si>
  <si>
    <t>1000 Gallons of untreated domestic sewage spilled from a manhole in Jacksonville due to a blocked sewage main. Some of the material drained into a nearby creek. Clean up conducted by the responsible party.</t>
  </si>
  <si>
    <t>3,000 - 5,000 gallons of wastewater were released in Seminole due to a grease blockage.  A portion entered Lake Seminole.</t>
  </si>
  <si>
    <t>5,000 gallons of untreated domestic sewage were released onto soil &amp; into a lake in Deltona due to a pipeline rupture.</t>
  </si>
  <si>
    <t>Leon Co. requested a DEP callback in reference to raw sewage spilled on a roadway. No waterways affected.</t>
  </si>
  <si>
    <t>Union</t>
  </si>
  <si>
    <t xml:space="preserve">500,000 gallons of treated effluent overflowed from a retention pond onto soil and into an off-site drainage ditch in Lake Butler due to a pump failure. No cleanup actions reported. </t>
  </si>
  <si>
    <t>Approx. 100,000 gallons of raw sewage spilled in Jacksonville due to an equipment failure at a pump station.  Most of the material drained into Deer Creek. Clean up conducted by the responsible party.</t>
  </si>
  <si>
    <t xml:space="preserve">10,000 gallons of raw sewage spilled in Largo due to an equipment malfunction. Unknown amount of material drained into Cross Bayou. Clean up conducted by the responsible party. </t>
  </si>
  <si>
    <t>3000 to 5000 gallons of raw sewage overflowed from a manhole in White Springs due to a blockage.  No waterways affected. Clean up conducted by the responsible party.</t>
  </si>
  <si>
    <t xml:space="preserve">4000 gallons of raw sewage spilled in New Port Richey due to a work crew rupturing a 12-inch force main.  Clean up conducted by the responsible party. </t>
  </si>
  <si>
    <t>Approx. 1,080 gallons of raw wastewater spilled in Jacksonville due to a faulty air release valve.  The material spilled into Julington Creek.  Clean up actions unknown.  DEP notified.</t>
  </si>
  <si>
    <t>An unknown amount of treated secondary effluent was released in Venice due to ruptured pipe.  No waterways affected.</t>
  </si>
  <si>
    <t>350 gallons of untreated wastewater were released in Jacksonville due to a lift station malfunction.</t>
  </si>
  <si>
    <t xml:space="preserve">5,000 gallons of effluent were released on-site in Wildwood due to equipment failure caused by a lightning strike. No waterways affected. </t>
  </si>
  <si>
    <t>Approximately 3,000 gallons of sewage were reportedly released into a creek in Jacksonville.</t>
  </si>
  <si>
    <t>1500 gallons of raw sewage spilled  in Ft. Myers due to a broken line a lift station.  No waterways affected.  Clean up actions unknown. DEP notified.</t>
  </si>
  <si>
    <t>15,000 gallons of untreated sewage spilled on-site at a lift station in St. Augustine due to an equipment malfunction.  No waterways affected. Clean up conducted by the responsible party.</t>
  </si>
  <si>
    <t>An estimated 1000 gallons of raw sewage spilled from several manholes in Tampa onto a roadway and into a storm drain. No waterways affected. Clean up was conducted by the responsible party.</t>
  </si>
  <si>
    <t>Approx. 1000+ gallons of raw sewage spilled in Jacksonville due to unknown cause(s). Some of the material drained into Fishweir Creek. Clean up conducted by the responsible party.</t>
  </si>
  <si>
    <t>Approx. 49,000 gallons of raw sewage spilled in Lehigh Acres from a 6-inch force-main that was ruptured by a contractor. No waterways affected. Clean up conducted by the responsible party.</t>
  </si>
  <si>
    <t>4500 gallons of raw wastewater spilled in Jacksonville due to a collapsed gravity flow line. Nowaterways affected. Clean up conducted by the responsible party.</t>
  </si>
  <si>
    <t>1500 gallons of raw sewage spilled in Hilliard due to a force main break.  No waterways affected.  Clean up conducted by the responsible party.</t>
  </si>
  <si>
    <t xml:space="preserve">Unknown amount of industrial wastewater spilled in Tampa due to a pipeline plug failure. Some of the material drained into the Hillsborough Bay. Repairs have been made but the spill is mostly unrecoverable. DEP notified. Donna Stone, Tampa Electric 3602 Port Sutton Rd.Caller reports a spill of an unknown amount of industrial waste water (coal pile run-off water) from the Gannon Power Station in Port Sutton Tampa. The caller advised that they do not have an exact amount at this time, but the spill occurred from a 24" opening for approximately 30+ minutes before the hole was recapped. The incident occurred due to a pipeline plug failure. The repairs have been made but the spill is mostly unrecoverable as it spilled into Hillsborough Bay. Caller advised that a DEP rep/Jay Faberage has been notified and has investigated the release. No further info received at this time. 
</t>
  </si>
  <si>
    <t xml:space="preserve">500-gallon wastewater spill reported in St. Augustine Beach due to an equipment malfunction. Approx. 150 gallons drained into a nearby creek. Clean up conducted by the responsible party </t>
  </si>
  <si>
    <t>2500 gallons of sludge spilled in Apopka due to a soft-shell turtle in the line.  No waterways affected. Clean up conducted by the responsible party.</t>
  </si>
  <si>
    <t>17,058 gallons of raw sewage overflowed from two clarifier tanks onto soil in Jacksonville. No waterways affected. Clean up conducted by the responsible party.</t>
  </si>
  <si>
    <t>Approx. 15,000 to 20,000 gallons of raw sewage spilled from a 4-inch force-main onto soil in Bonita Springs due to a work crew rupturing the line. No waterways affected. Clean up conducted by the responsible party.</t>
  </si>
  <si>
    <t>Less than 1000 gallons of treated wastewater was released from a water treatment facility in Sanibel due to a pump malfunction. The material was contained in a retention pond on site. No waterways affected. Clean up conducted by the responsible party.</t>
  </si>
  <si>
    <t>1000 to 2000 gallons of raw sewage spilled in Castelberry due to a grease blockage. No waterways affected. Clean up conducted by the responsible party.</t>
  </si>
  <si>
    <t>5700 gallons of sludge spilled in Cape Canaveral due to an overflow of the digester. No waterways affected. Clean up conducted by the responsible party.</t>
  </si>
  <si>
    <t>6000 gallons of reclaimed wastewater was released in Sanford due to a private contractor striking a service line.  Some material flowed into Lake Monroe. Clean up conducted by the responsible party.</t>
  </si>
  <si>
    <t>2000 gallons of wastewater spilled in Orlando due to a power failure at a lift station. Clean up conducted by the responsible party. No waterways affected.</t>
  </si>
  <si>
    <t xml:space="preserve">Approximately 5,000 gallons of wastewater overflowed in Kissimmee. No waterways affected. </t>
  </si>
  <si>
    <t>An unknown amount of untreated wastewater was released in Miami from a line ruptured by a construction crew.</t>
  </si>
  <si>
    <t>18,000 gallons of sewage spilled off-site into a waterway due to a power loss at a pump station in Jacksonville.</t>
  </si>
  <si>
    <t xml:space="preserve">200 gallons of sewage spilled in Jacksonville due to equipment failure. Some material drained into a nearby creek. </t>
  </si>
  <si>
    <t>An estimated 200,000 gallons of raw sewage were released into a marsh at Fish Island due to an electrical failure.</t>
  </si>
  <si>
    <t>Approx. 2500 gallons of activated sludge spilled in Lake Susie due to a broken line.  All of the material was contained on-site w/no waterways affected. Clean up conducted by the responsible party.</t>
  </si>
  <si>
    <t>1000 to 5000 gallons of raw sewage spilled in St. Petersburg Beach due to a ruptured 10 inch force main. Clean up actions unknown. DEP notified.</t>
  </si>
  <si>
    <t>Approx. 2000 gallons of raw sewage spilled into a drainage ditch and a lake in the Rotunda area.  Clean up actions unknown. DEP notified.</t>
  </si>
  <si>
    <t>An estimated 3000 gallons of wastewater was released from a force main in Boca Raton.  No waterways affected. Clean up conducted by the responsible party.</t>
  </si>
  <si>
    <t>Approx. 25,000 gallons of activated sludge spilled at the Avon Park Correctional Institute due to a tripped breaker. All of the material was contained on site and reprocessed into the plant.</t>
  </si>
  <si>
    <t>2000 gallon domestic sewage release onto ground and into a storm drain in Tampa due to a power failure at a lift station. Clean up conducted by the responsible party.</t>
  </si>
  <si>
    <t>57,000 gallons of raw sewage released from a 6-inch force main in Lehigh Acres due to a contractor rupturing the line. No waterways affected. Clean up conducted by the responsible party.</t>
  </si>
  <si>
    <t>300 gallons of raw sewage released from a manhole in Jacksonville due to a grease block in a gravity main. Some of the material drained into a nearby creek. Clean up conducted by the responsible party.</t>
  </si>
  <si>
    <t>Approx. 3500 gallons of untreated wastewater spilled from a manhole in Orlando due to grease blockage. Clean up conducted by the responsible party.</t>
  </si>
  <si>
    <t>2000 gallons of untreated wastewater spilled in Hollywood due to a transfer error. Clean up conducted by the responsible party.</t>
  </si>
  <si>
    <t>A "major water main break" was reported near Naples.</t>
  </si>
  <si>
    <t>Unknown amount of raw sewage released into the New River due to a ruptured underground line.  The material is bubbling up to the surface and draining into the river. No clean up action reported. DEP notified.</t>
  </si>
  <si>
    <t>Unknown amount of raw sewage spilled in Palm Harbor due to a work crew rupturing an underground line. Clean up actions unknown. Repairs were conducted by an unqualified contractor. DEP notified.</t>
  </si>
  <si>
    <t xml:space="preserve">1,050 gallons of raw sewage were released onto a roadway &amp; into a storm drain in Orlando due to unknown causes. </t>
  </si>
  <si>
    <t xml:space="preserve">Approximately 10,000 gallons of raw sewage were released in Lake Pageant due to a work crew rupturing a 12-inch force main. No waterways affected. </t>
  </si>
  <si>
    <t xml:space="preserve">Approximately 15,000 gallons of raw sewage were released from an unattended lift station in Ft. Myers, due to unknown causes. No waterways affected. </t>
  </si>
  <si>
    <t>Approximately 1,000 to 2,000 gallons of wastewater were released onto soil, in Davie, due to a ruptured main.</t>
  </si>
  <si>
    <t>Approx. 12,000 gallons of raw sewage spilled from an 8-inch main/"blow-off" in Lehigh Acres due to a car striking it. The material drained into a nearby canal. Clean up conducted by the responsible party.</t>
  </si>
  <si>
    <t>Approx. 2000 gallons of raw sewage spilled in Port St. Lucie due to a lift station malfunction.  Unknown amount of material drained into a storm drain that empties into the St. Lucie River.  Clean up conducted by the responsible party.</t>
  </si>
  <si>
    <t>Unknown amount of sewage spilled in Largo due to a ruptured force main. The material drained into a near by creek. Clean up actions unknown. DEP notified.</t>
  </si>
  <si>
    <t>Approx. 1800 gallons of raw sewage spilled in Altamonte Springs due to a clogged line.  Unknown amount of the material drained into Lake Adelaide. Clean up conducted by the responsible party.</t>
  </si>
  <si>
    <t xml:space="preserve">8,000 gallons of raw sewage spilled in Tampa from a ruptured 12-inch force main due to unknown cause(s).  The material drained into a storm drain leading into a canal. Clean up conducted by the responsible party. </t>
  </si>
  <si>
    <t xml:space="preserve">1000+ gallons of raw sewage spilled in Naples from a 30-inch force main due to a malfunction during maintenance. Clean up &amp; repairs conducted by the responsible party.Update 1032 06/12: Per Jim Gammell, The final amount of the spill is 288,000 gallons. Material was contianed in a swail area, Pump trucks and lime were used for cleanup. (412)  </t>
  </si>
  <si>
    <t>3000 gallons of sewage spilled into a lake in St. Petersburg due to a power failure at a lift station. Clean up actions unknown. DEP notified</t>
  </si>
  <si>
    <t>Approx. 6000 gallons of raw sewage spilled in Lehigh Acres due to a lift station failure.  No waterways affected. Clean up conducted by the responsible party.</t>
  </si>
  <si>
    <t>1000+ gallons of raw sewage spilled in Pensacola due to a broken force main. Clean up conducted by the responsible party.</t>
  </si>
  <si>
    <t>Raw sewage reported in a waterway in Panama City. DEP notified.</t>
  </si>
  <si>
    <t>10,000 gallon sewage release onto land and into a storm drain in Key Biscayne due to a power failure at a lift pump. The spill was contained. No waterways affected. Clean up conducted by the responsible party.</t>
  </si>
  <si>
    <t>Approx. 500 to 1000 gallons of wastewater spilled in Sarasota due to a work crew hitting the line. No waterways affected. Clean up conducted by the responsible party.</t>
  </si>
  <si>
    <t>Approx. 2,000 gallons of treated wastewater spilled in Marco Island due to contractor error.  Clean up conducted by the responsible party.</t>
  </si>
  <si>
    <t>2000 gallons of treated wastewater spilled in Mt. Dora due to a ruptured line. Clean up conducted by the responsible party.</t>
  </si>
  <si>
    <t>5000 gallons of untreated wastewater spilled at a rest stop near Lake City due to a ruptured main. Clean up conducted by the responsible party.</t>
  </si>
  <si>
    <t>4000 gallons of untreated wastewater spilled in Naples due to feed interruption.  Clean up conducted by the responsible party.</t>
  </si>
  <si>
    <t>1000 gallons of untreated domestic sewage spilled onto soil in Jacksonville due to due to an electrical failure at a lift pump. Clean up conducted by the responsible party.</t>
  </si>
  <si>
    <t>20,000 gallons of treated wastewater spilled to soil in Oak Hill due to human error. No waterways affected. Clean up conducted by the responsible party.</t>
  </si>
  <si>
    <t>Unknown amount of raw sewage spilled in Pensacola due to a ruptured line. The material is flowing into a Wal-Mart Parking lot. Clean up actions unknown. DEP notified.</t>
  </si>
  <si>
    <t>1000+ gallons of sludge spilled from an above ground tank in Sanibel due to a contractor breaking the container seal. Fifty gallons drained into the Sanibel River and the remainder spilled onto soil. Clean up conducted by the responsible party.</t>
  </si>
  <si>
    <t>41,000 gallons of raw sewage spilled in Jacksonville due to equipment failure at a pump station.  Unknown amount of the material drained into the Arlington River. Clean up conducted by the responsible party. DEP &amp; DOH notified.</t>
  </si>
  <si>
    <t>Approx. 2000 gallons of raw sewage spilled in Yulee due to a contractor rupturing a force main. No waterways affected. Clean up actions unknown. DEP notified.</t>
  </si>
  <si>
    <t>615,000 gallons of treated effluent spilled from a percolation pond in Estero due to a failed berm. No cleanup actions reported. DEP &amp; DOH notified.</t>
  </si>
  <si>
    <t xml:space="preserve">Approx. 18,000 to 20,000 gallons of effluent spilled in Nokomis.  The release occurred during construction to replace a 16-inch line.  No waterways affected. Clean up actions unknown.  DEP notified. </t>
  </si>
  <si>
    <t>4000 gallons of raw sewage spilled in Miami due to a ruptured 6 inch force main. Some of the material drained into a nearby lake.  Clean up conducted by the responsible party.</t>
  </si>
  <si>
    <t>2000 gallons of treated sewage spilled in Tampa due to an equipment malfunction. Clean up conducted by the responsible party.</t>
  </si>
  <si>
    <t>Unknown amount of raw sewage spilled in Kissimmee due to an overflow from a manhole. Some of the material drained into a nearby lake. DEP notified.</t>
  </si>
  <si>
    <t>20,000 gallons of raw sewage released in Orlando from a lift station and manhole due to a force main break. No waterways affected. Clean up conducted by the responsible party.</t>
  </si>
  <si>
    <t>5,000 gallons of sewage spilled in Tampa due to a construction crew hitting a force main.  The material spilled into a ditch that leads into Tampa Bay.</t>
  </si>
  <si>
    <t>Approx. 300,000 gallons of sewage spilled in Miami due to a major malfunction at a pump station.  No waterways affected but an unknown amount did drain into nearby storm drains. Clean up was conducted by the responsible party.</t>
  </si>
  <si>
    <t>1,000-gallon wastewater spill in Kissimmee due to a pump failure. No waterways affected.</t>
  </si>
  <si>
    <t>1,500 gallons of untreated sewage spilled due to a construction crew rupturing a force main.  No waterways affected.</t>
  </si>
  <si>
    <t>Less than 1,000 gallons of wastewater were spilled in Oxford due to a hole in a sewage main.</t>
  </si>
  <si>
    <t>Approximately 1,000 gallons of untreated sewage were spilled in Snug Harbor due to an overflow at a wastewater plant. The spill was contained on-site.</t>
  </si>
  <si>
    <t>An unknown amount of wastewater was spilled in Jacksonville due to an overflow at a treatment facility.</t>
  </si>
  <si>
    <t>1,000+ gallons of wastewater were spilled in South Bay from a manhole/"plug".</t>
  </si>
  <si>
    <t>Approximately 10,000 gallons of raw sewage overflowed into an on-site swamp area in Palatka.</t>
  </si>
  <si>
    <t>Report of possible effluent on a waterway in Satellite Beach.</t>
  </si>
  <si>
    <t>An unknown amount of raw sewage overflowed from several manholes in Kissimmee.</t>
  </si>
  <si>
    <t>An unknown amount of sewage bubbled up from a hole in a roadway in Orlando.</t>
  </si>
  <si>
    <t>Approximately 1,000 gallons of sewage were released onto soil in Apopka from a line broken by a fallen tree.</t>
  </si>
  <si>
    <t>4,000 gallons of domestic sewage were released from a lift station onto soil in Englewood due to weather.</t>
  </si>
  <si>
    <t>20,000-25,000 gallons of partially treated effluent overflowed onto soil at a treatment facility in Hastings due to rain.  No waterways affected.</t>
  </si>
  <si>
    <t>An on-going sewage spill was reported in Miami.  Approx. 20,000 gallons of untreated domestic sewage released. Incident occurred due to a broken 12" force main. It is unknown at this time how the line was broken.</t>
  </si>
  <si>
    <t>2500 gallon release of raw sewage in Jacksonville due to a failed air pressure release valve on a 16" force main.  The spill was contained in a retention pond. Clean up conducted by the responsible party. DEP notified.</t>
  </si>
  <si>
    <t>Approx. 20,000 gallons of wastewater was spilled onto soil due to rain induced over-flow at a treatment facility in Sanford. The material was not recoverable. DEP notified.</t>
  </si>
  <si>
    <t>Approx. 4000 gallons of raw sewage were released in Miami due to an equipment malfunction. No waterway affected. Cleanup conducted by the responsible party.</t>
  </si>
  <si>
    <t>1000+ gallons of partially treated wastewater spilled in Lakeland from a containment pond due to excessive rainfall. Clean up conducted by the responsible party.</t>
  </si>
  <si>
    <t>20,000 gallons of treated wastewater spilled in Ocala due to a clogged filter. All of the material spilled on site. Clean up conducted by the responsible party.</t>
  </si>
  <si>
    <t>5000 gallons of untreated wastewater spilled in Ocala due to a ruptured 6-inch main. No waterways affected. Clean up conducted by the responsible party.</t>
  </si>
  <si>
    <t>An unknown amount of wastewater spilled in Sanford due to a rainwater overflow. Clean up conducted by the responsible party.</t>
  </si>
  <si>
    <t>21,100 gallons of reclaimed water spilled in Tampa due to a leak in a holding tank. No waterways affected. Clean up conducted by the responsible party.</t>
  </si>
  <si>
    <t xml:space="preserve">500 gallons of wastewater spilled in Jacksonville due to a ruptured force main. Some of the material drained into a nearby creek. Clean up conducted by the responsible party. </t>
  </si>
  <si>
    <t>An unknown amount of wastewater overflowed a lift station in Naples due to rain surge. No waterways affected. Clean up conducted by the responsible party.</t>
  </si>
  <si>
    <t xml:space="preserve">12,000 gallons of raw sewage spilled to soil in Jacksonville due to a contractor breaking a 48-inch force main. Clean up conducted by the responsible party. </t>
  </si>
  <si>
    <t>Unknown amount of raw sewage spilled into a drainage ditch in Bonita Springs due to a contractor hitting a force main. Clean up conducted by the responsible party.</t>
  </si>
  <si>
    <t>36,000 gallons of partially treated wastewater spilled in Jacksonville due to an equipment malfunction caused by heavy rains.  No waterways affected. Clean up conducted by the responsible party.</t>
  </si>
  <si>
    <t>1000+ gallons of wastewater spilled in Lake Buena Vista due to a heavy down pour of rain.  No clean up reported. DEP notified.</t>
  </si>
  <si>
    <t>Raw sewage reported washing ashore in Apalachicola due to unknown cause(s). DEP notified.</t>
  </si>
  <si>
    <t>Approx. 20 gallons of raw sewage released into a ditch in Jacksonville. Clean up actions unknown.</t>
  </si>
  <si>
    <t>131,000 gallons of untreated wastewater spilled in Ft. Myers due to unknown cause(s). The spill occurred overnight and was discovered at 7am.  Clean up conducted by the responsible party.</t>
  </si>
  <si>
    <t>Approx. 1000 gallons of wastewater spilled in Milton due to a blocked line. Clean up conducted by the responsible party.</t>
  </si>
  <si>
    <t>Approx. 10,000 to 15,000 gallons of untreated wastewater spilled near Ocala due to a plant power failure.  Clean up actions unknown.</t>
  </si>
  <si>
    <t>Approx. 1500 gallons of untreated wastewater spilled in Ft. Myers due to an old line rupturing.  Clean up conducted by the responsible party.</t>
  </si>
  <si>
    <t>100 gallons of wastewater spilled in Ft. Myers due to a lift station overflow. Clean up conducted by the responsible party.</t>
  </si>
  <si>
    <t>1000+ gallons of raw sewage spilled in Orlando due to a force main break. Clean up conducted by the responsible party.</t>
  </si>
  <si>
    <t>1000+ gallons of untreated wastewater spilled in Tampa due to an equipment malfunction. A portion of the material drained into a nearby creek. Clean up actions unknown. DEP notified.</t>
  </si>
  <si>
    <t>100-gallon wastewater spill reported in Naples due to a blown control fuse. Clean up conducted by the responsible party.</t>
  </si>
  <si>
    <t>Raw sewage reported in a waterway in Indian Rocks. DEP notified.</t>
  </si>
  <si>
    <t>1000 gallons of raw sewage spilled to soil in Naples due to heavy rains. Clean up conducted by the responsible party.</t>
  </si>
  <si>
    <t>1800-gallon wastewater spill reported in Kissimmee due to an equipment malfunction at a lift station. Clean up conducted by the responsible party.</t>
  </si>
  <si>
    <t xml:space="preserve">150 gallons of sewage spilled in Sarasota due to a power failure at a lift station. A small amount flowed into a storm drain that feeds into the ICW. Clean up conducted by the responsible party. </t>
  </si>
  <si>
    <t>3 industrial wastewater spills reported at the Big Bend Station in Apollo Beach due to heavy rain. All three locations are spilling into in plants intake canal, which feeds into Tampa Bay.  No clean-up actions have been taken.</t>
  </si>
  <si>
    <t>6000-gallon sewage release reported in Ormond Beach due to power failure at a package plant.  Clean up conducted by the responsible party.</t>
  </si>
  <si>
    <t>200-gallon sewage release reported in Jacksonville due to a blocked line. Clean up actions unknown.</t>
  </si>
  <si>
    <t>Approx. 5000 gallons of raw sewage released from an 8 inch line in Naples due to a contractor not reinforcing a joint. No waterways affected. Clean up conducted by the County.</t>
  </si>
  <si>
    <t xml:space="preserve">Approx. 1500 gallons of raw sewage was released from a manhole in Clearwater due to power failure at a lift station.  The material was carried into a nearby storm drain by storm water runoff.  Clean up conducted by the responsible party. </t>
  </si>
  <si>
    <t>5000 gallons of re-used sewage spilled in Marco Island due to a contractor hitting a 12-inch pipeline. No waterways affected. Clean up actions unknown. DEP notified.</t>
  </si>
  <si>
    <t>3000 to 4000 gallons of raw sewage spilled in Englewood due to a check valve rupturing on a sewage line. The material spilled primarily on site, with a portion flowing into Lemon Bay. Clean up conducted by the responsible party.</t>
  </si>
  <si>
    <t>1000 to 1500 gallons of raw sewage released in Gainesville due to a blocked line. Clean up conducted by the responsible party.</t>
  </si>
  <si>
    <t>2500 gallons of raw sewage released from a lift station in Ft. Myers due to a power failure. No waterways affected. Clean up conducted by the responsible party.</t>
  </si>
  <si>
    <t>1500 gallons of raw sewage spilled in St. Petersburg from a 2-inch pipe due to it being ruptured by a stake. Clean up actions unknown. DEP notified.</t>
  </si>
  <si>
    <t>Approx. 2000 gallons of untreated wastewater spilled in Pompano Beach due to a pipeline rupture.  Clean up actions unknown. DEP notified.</t>
  </si>
  <si>
    <t>Approx. 4000 to 5000 gallons of untreated sewage spilled in Indian Harbor Beach due to a defective valve. Clean up conducted by the responsible party.</t>
  </si>
  <si>
    <t>Unknown amount of wastewater spilled in Cape Coral due to a small leak in a line. No waterways affected. Repair crews are on scene and investigating.</t>
  </si>
  <si>
    <t>Approx. 28,000 gallons of raw sewage released in Palm Harbor. Some of the material drained into a nearby canal. Clean up conducted by the responsible party.</t>
  </si>
  <si>
    <t xml:space="preserve">An unknown amount of raw sewage was released in Miami due to unknown cause(s). </t>
  </si>
  <si>
    <t>Approximately 4,000 gallons of raw sewage overflowed from 2 manholes in Sanford due to heavy rain.</t>
  </si>
  <si>
    <t>55,000 gallons of sewage were spilled in Pensacola due to a power outage and heavy rain.</t>
  </si>
  <si>
    <t xml:space="preserve">Two wastewater spills reported in Orlando. 12,000 gallons spilled at one site (no waterways affected ) and 8,000 at the second site (approx. 1,000 gallon flowed into a nearby pond). </t>
  </si>
  <si>
    <t xml:space="preserve">300,000 gallons of treated effluent were spilled in Dover due to a ruptured line. A nearby waterway was affected. </t>
  </si>
  <si>
    <t>1,000 gallons of sewage were released onto soil in Lehigh Acres due to a pump failure.</t>
  </si>
  <si>
    <t>1,000 gallons or sewage were released onto soil and into a retention pond in Naples due to a pump failure.</t>
  </si>
  <si>
    <t>A citizen reported the release of several thousand gallons of wastewater from a pipeline in Ormond Beach.</t>
  </si>
  <si>
    <t>200 gallons of wastewater were released from a manhole in Altamonte Springs due to a lift station overflow.</t>
  </si>
  <si>
    <t xml:space="preserve">An estimated 1,000 gallons of raw sewage were released into a lake in Plantation due to heavy rainfall.  Two additional, unknown amount, spills were reported in Naples. </t>
  </si>
  <si>
    <t>225,000 gallons of wastewater spilled at a facility in Tampa due to a force main break. No waterways affected.  Clean up actions unknown. DEP &amp; DOH notified.</t>
  </si>
  <si>
    <t>3,400 gallons of raw sewage released on site in Naples due to excessive rainfall. No waterways affected. Clean up conducted by the responsible party.</t>
  </si>
  <si>
    <t>Approx. 15,000 gallons of raw sewage released in Englewood after a contractor struck a force main.  An unknown amount of material entered a storm drain.  Cleanup conducted by the responsible party.</t>
  </si>
  <si>
    <t>4800 gallons of raw sewage spilled in Tampa due to a power failure to a lift station. Clean up conducted by the responsible party.</t>
  </si>
  <si>
    <t xml:space="preserve">2500 to 3000 gallons of untreated industrial wastewater spilled in Plant City due to an equipment malfunction. Clean up conducted by a private company. </t>
  </si>
  <si>
    <t xml:space="preserve">1000+ gallons of pre-treated industrial wastewater spilled to soil in Jacksonville due to heavy rains. Clean up conducted by the responsible party. </t>
  </si>
  <si>
    <t>Approx. 10,000 gallons of treated secondary effluent spilled on-site at a facility in Delray Beach due to a lightning strike that damaged some equipment. No waterway affected. No clean up necessary.</t>
  </si>
  <si>
    <t>62,000 gallons of untreated wastewater released at a water treatment facility in Dade City due to unknown cause(s). Clean up conducted by the responsible party.</t>
  </si>
  <si>
    <t>1000 to 2000 gallons of screened wastewater released from a ruptured pipe in Defuniak Springs.  The material drained into a storm drain leading into Carpenter's Branch. No clean up actions reported.</t>
  </si>
  <si>
    <t>4000 gallons of raw sewage spilled from a 14-inch force main in Elfers due to a contractor rupturing the line. No waterways affected. Clean up conducted by the responsible party.</t>
  </si>
  <si>
    <t>1000+ gallons of raw sewage spilled in Orlando due to a leaking valve box.  The material drained onto soil and into Lucerne Lake. Clean up conducted by the responsible party.</t>
  </si>
  <si>
    <t>5,000 gallons of untreated wastewater spilled in Sanford due to a construction crew rupturing a main.</t>
  </si>
  <si>
    <t xml:space="preserve">1,000+ gallons of wastewater were spilled in Vero Beach due to an equipment malfunction at a lift station. </t>
  </si>
  <si>
    <t>Approximately 10,000 gallons of raw sewage were released from a manhole in Sanford due to heavy rains.  Some of the material may have drained into the St. John's River.</t>
  </si>
  <si>
    <t xml:space="preserve">An unknown amount of wastewater was released in Pensacola due to unknown causes. </t>
  </si>
  <si>
    <t>Less than 1,000 gallons of water overflowed at a DOC work camp in Caryville.</t>
  </si>
  <si>
    <t>4,000 gallons of sewage were released onto soil in Longwood from a broken line.</t>
  </si>
  <si>
    <t>10,000 gallons of sewage were released into Lake Monroe in Sanford due to heavy rains.</t>
  </si>
  <si>
    <t>2,000 gallons of sewage were released onto soil in Sanford due to heavy rains.</t>
  </si>
  <si>
    <t>500 gallons of partially treated wastewater overflowed, from a distribution box, onto soil in Sarasota due to heavy rains.</t>
  </si>
  <si>
    <t>179,000 gallons of treated effluent were discharged into Rocky Creek in Tampa.</t>
  </si>
  <si>
    <t xml:space="preserve">3,000 gallons of raw sewage spilled into a storm drain that feeds into a lake due to a vehicle driving over a stub-up pipe. </t>
  </si>
  <si>
    <t xml:space="preserve">2,000 gallons of raw sewage overflowed from a manhole in Sanford due to heavy rains and entered Lake Monroe. </t>
  </si>
  <si>
    <t>3,000 to 5,000 gallons of raw sewage were released in Captiva from a broken line. Approximately 100 gallons entered a waterway.</t>
  </si>
  <si>
    <t>Approximately 12,000 gallons of raw sewage were released onto soil and into a storm drain in Lake Worth from a broken PVC line.</t>
  </si>
  <si>
    <t>7,000 gallons of raw sewage overflowed from a manhole in Palm Harbor due to a grease blockage.  The material went onto a roadway and into a storm drain leading to a retention pond.</t>
  </si>
  <si>
    <t>250 to 300 gallons of raw sewage spilled from a manhole in Brandon due to a lift station malfunction and line blockage. No waterways affected. Clean up conducted by the responsible party.</t>
  </si>
  <si>
    <t>10,000 gallons of wastewater spilled in Plantation due to a damaged main value. Some of the material drained into a nearby canal. Clean up actions unknown.</t>
  </si>
  <si>
    <t>5000 to 6000 gallons of wastewater spilled in Davie due to a faulty valve. No waterway affected.  Clean up conducted by the responsible party.</t>
  </si>
  <si>
    <t>Approx. 1000 gallons of raw sewage spilled in Tampa due to a grease clog in a line. Clean up conducted by the responsible party.</t>
  </si>
  <si>
    <t xml:space="preserve">50,000+ gallons of raw sewage released from the waste treatment facility in Lake Butler due to unknown cause(s). Lime was applied to the spill. </t>
  </si>
  <si>
    <t xml:space="preserve">1,500 gallons of wastewater spilled on-site from a lift station due to a faulty alternator. </t>
  </si>
  <si>
    <t>720,000 gallons of raw sewage spilled in Marco Island due to a construction crew boring a hole into a sewer main. The material spilled onsite into a containment area and was pumped back into the system.</t>
  </si>
  <si>
    <t xml:space="preserve">2,000 gallons of untreated sewage spilled onto ground and into drainage containment in a residential area in Jacksonville due to a ruptured force-main.  </t>
  </si>
  <si>
    <t xml:space="preserve">1,000-gallon wastewater spill reported in Jay due to an equipment malfunction. </t>
  </si>
  <si>
    <t>15,000 to 20,000 gallons of treated sludge were spilled in Chipley due to a valve error.</t>
  </si>
  <si>
    <t>5,000 gallons of untreated wastewater were released in Bradenton due to a control failure at a lift station. A portion entered a nearby creek.</t>
  </si>
  <si>
    <t>An estimated 3,700 of raw sewage overflowed from manholes in Kissimmee due to heavy rains.</t>
  </si>
  <si>
    <t>50,000-gallon wastewater spill reported at a major treatment facility in Kissimmee.  Spill was caused by a lightning strike to the facility. The material was contained on-site. Cleaned up conducted by the responsible party.</t>
  </si>
  <si>
    <t xml:space="preserve">300-gallon wastewater spill reported in Vero Beach due to a 2-inch force main rupture. Clean up conducted by the responsible party. No waterways affected. </t>
  </si>
  <si>
    <t>Unknown amount of sludge released from a dump truck in Orlando due unknown cause(s). Local FD conducted clean up.</t>
  </si>
  <si>
    <t>7000 to 8000 gallons of raw sewage spilled in Longwood due to a lift station malfunction. Clean up conducted by the responsible party.</t>
  </si>
  <si>
    <t>150,000 gallons of wastewater spilled in Palm Beach due to a contractor rupturing a main valve.  Clean up actions unknown.</t>
  </si>
  <si>
    <t>5000 gallons of wastewater spilled in Miami due to a contractor rupturing a line. Clean up conducted by the responsible party.</t>
  </si>
  <si>
    <t>5000 gallons of cooling water/sewage spilled from a ruptured 8-inch force main at Eglin AFB.  No waterways affected. Clean up conducted by the responsible party.</t>
  </si>
  <si>
    <t>Unknown amount of wastewater spilled in Englewood due to failed check valve. Clean up conducted by the responsible party.</t>
  </si>
  <si>
    <t>Approx. 5000 gallons of raw sewage spilled in Miami due to an open valve on a force main. Clean up conducted by the responsible party.</t>
  </si>
  <si>
    <t>3,500 gallons of wastewater were spilled in New Port Richey due to a contractor rupturing an 8-inch force main. No waterways affected.</t>
  </si>
  <si>
    <t xml:space="preserve">1 million gallons of re-use water were spilled from a broken pipe on a golf course's irrigation field. </t>
  </si>
  <si>
    <t>25,000 to 30,000 gallons of re-use, chlorinated, drinkable water spilled from a ruptured pipe.</t>
  </si>
  <si>
    <t xml:space="preserve">An unknown amount of wastewater was released into a storm drain in Jacksonville. </t>
  </si>
  <si>
    <t>Approx. 1,300 gallons of raw sewage spilled in Orlando due to an equipment malfunction at a lift station.</t>
  </si>
  <si>
    <t>An unknown amount of raw sewage was released onto soil in Englewood due to a failed lift pump.</t>
  </si>
  <si>
    <t>Approx. 10,000 gallons of industrial wastewater spilled in Jacksonville due to a tank overflow.   The spill was contained on-site in a retention pond.  Reported by: Jim Wold, Tyson Foods</t>
  </si>
  <si>
    <t>2,000 gallons of raw sewage were released in Sanford due to a collapsed sewer line.</t>
  </si>
  <si>
    <t>An unknown amount of raw sewage was released from a manhole into a storm drain at Cecil Field.</t>
  </si>
  <si>
    <t>2,000 gallons of raw sewage were released from a manhole in Jacksonville due to a lightning strike to a pump station. The material entered Yellow Water Creek.</t>
  </si>
  <si>
    <t>1500 gallons of raw sewage spilled from a ruptured pipe at Eglin AFB. No waterways affected.  Clean up conducted by the responsible party.</t>
  </si>
  <si>
    <t>4000 gallons of raw sewage spilled in Yulee. No waterways affected. Clean up conducted by the responsible party.</t>
  </si>
  <si>
    <t>Approx. 250,000 gallons of raw sewage spilled to soil in Davenport due to a power outage at a lift station. No waterways affected. The spill was contained on-site. Clean up actions unknown.</t>
  </si>
  <si>
    <t>2000 gallons of raw sewage spilled in Jacksonville due to a lightning strike. The material overflowed from a manhole and drained into Jones Creek. Clean up conducted by the responsible party.</t>
  </si>
  <si>
    <t>Approx. 1000 gallons of raw sewage spilled in Gainesville due to a blocked line. An unknown amount was released into Rattlesnake Creek. Clean up conducted by the responsible party.</t>
  </si>
  <si>
    <t>Unknown amount of raw sewage spilled in Lanark due to ruptured pipeline. Clean up actions unknown.</t>
  </si>
  <si>
    <t>500 to 1000 gallons of raw sewage spilled in Longwood due to a ruptured gravity main.  No waterways affected.  Clean up conducted by the responsible party.</t>
  </si>
  <si>
    <t>7000 gallons of raw sewage spilled in New Port Richey due to a failed pump. The material was contained on-site. Clean up conducted by the responsible party.</t>
  </si>
  <si>
    <t>2000 gallons of raw sewage spilled in Oviedo due to a power failure. The release was contained on-site. Clean up conducted by the responsible party.</t>
  </si>
  <si>
    <t>2300 gallon wastewater spill reported in Boca Raton due to a damaged valve. Clean up conducted by the responsible party.</t>
  </si>
  <si>
    <t>70,000 gallons of untreated wastewater spilled near New Port Richey due to overflow, from a manhole.  The material spilled to a retention area.</t>
  </si>
  <si>
    <r>
      <t xml:space="preserve">9000 gallons of industrial wastewater from a tower at the </t>
    </r>
    <r>
      <rPr>
        <b/>
        <sz val="10"/>
        <rFont val="Arial"/>
        <family val="2"/>
      </rPr>
      <t>Hopkins Generating Station</t>
    </r>
    <r>
      <rPr>
        <sz val="11"/>
        <color theme="1"/>
        <rFont val="Calibri"/>
        <family val="2"/>
        <scheme val="minor"/>
      </rPr>
      <t xml:space="preserve"> spilled in Tallahassee. No waterways affected.  Clean up conducted by the responsible party.</t>
    </r>
  </si>
  <si>
    <t>85,000 gallons of untreated sewage spilled in Tampa due to the faulty installation of a new chemlock. An unknown portion of the material spilled to a nearby creek. Clean up conducted by the responsible party.</t>
  </si>
  <si>
    <t>500 gallon wastewater spill reported in Sunrise due to a ruptured pipe. Clean up conducted by the responsible party.</t>
  </si>
  <si>
    <t>200,000 gallon wastewater spilled in St. Petersburg due to a blocked pipe. The wastewater drained into the Clam Bayou Canal. Clean up conducted by the responsible party.</t>
  </si>
  <si>
    <t>Approx. 10,000 gallons of treated chlorinated effluent was released from a lift station in Mary Esther due to a power outage.  No waterways affected and no cleanup actions reported.</t>
  </si>
  <si>
    <t xml:space="preserve">25,000 gallons of regenerated waste spilled on-site at the St. Marks Purdon Station due to an equipment malfunction. </t>
  </si>
  <si>
    <t xml:space="preserve">100 gallons of reclaim water spilled in St. Petersburg from a ruptured water line. No waterways affected. </t>
  </si>
  <si>
    <t>500 gallon wastewater spill reported in Naples due to a damaged valve. Some of the material drained into a nearby waterway.</t>
  </si>
  <si>
    <t>800,000 gallons of reclaimed irrigation water were released in Naples from a broken irrigation line.  No waterways affected.</t>
  </si>
  <si>
    <t xml:space="preserve">700,000 gallons of partially treated wastewater spilled on-site in St. Petersburg due to an electrical malfunction. </t>
  </si>
  <si>
    <t>500 gallons of wastewater were released into the St. Johns River.</t>
  </si>
  <si>
    <t>An estimated 2,000 gallons of raw sewage were released in Miami from a ruptured force main.  No waterways affected.</t>
  </si>
  <si>
    <t>Report of an ongoing release from a sewage line into a storm drain in Tampa.</t>
  </si>
  <si>
    <t>An unknown amount of sewage was released onto soil in Seminole from a broken line.</t>
  </si>
  <si>
    <t>3000 to 5000 gallons of raw sewage spilled into a ditch in St. Augustine from a manhole due to an electrical malfunction. No waterways affected. Clean up conducted by the responsible party.</t>
  </si>
  <si>
    <t xml:space="preserve">1000 to 2000 gallons of reclaimed water spilled to soil in Nokomis from a storage tank due to a valve failure. No waterways affected. No cleanup actions reported. </t>
  </si>
  <si>
    <t>Approx. 3000 gallons of sewage spilled to soil in Stuart due to an electrical failure at main lift station. The spill was contained on-site. Clean up conducted by the responsible party.</t>
  </si>
  <si>
    <t>Approx. 3000 gallons of treated effluent spilled in Ft. Myers from a ruptured underground line.  Clean up actions unknown.</t>
  </si>
  <si>
    <t>Unknown amount of wastewater spilled in Bradenton due to a collapsed gravity main. Clean up conducted by the responsible party.</t>
  </si>
  <si>
    <t>Approx. 2000 gallons of untreated wastewater spilled in Clearwater due to a ruptured 4 inch pipe.  No waterways affected. Clean up conducted by the responsible party.</t>
  </si>
  <si>
    <t>1000 to 5000 gallons of raw sewage spilled from a ruptured 12-inch force-main onto soil and into Philippe Creek in Sarasota. Clean up conducted by the responsible party.</t>
  </si>
  <si>
    <t>Approx. 3000 gallons of raw sewage spilled from a lift station in Orlando due to unknown cause(s).  No waterways affected. Clean up conducted by the responsible party.</t>
  </si>
  <si>
    <t>Less than 1000 gallons of wastewater spilled in Miami due to a leaking pump. The spill was contained on-site. Clean up conducted by the responsible party.</t>
  </si>
  <si>
    <t>10,000 gallons of raw sewage spilled from a manhole in Davenport due to a clogged pump. The material spilled onto a roadway. No waterways affected. Clean up conducted by the responsible party.</t>
  </si>
  <si>
    <t xml:space="preserve">An estimated 1500 gallons of raw sewage released in Lake City due to pump failure at a lift station.  No waterways affected.  Cleanup conducted by the responsible party. </t>
  </si>
  <si>
    <t xml:space="preserve">1.3 million gallons of reclaimed water overflowed from a retention pond into a storm retention area, due to unknown causes. </t>
  </si>
  <si>
    <t xml:space="preserve">50,000 gallons of untreated wastewater spilled in Pensacola due to a malfunctioning lift station.  A portion of the material entered a private lake. </t>
  </si>
  <si>
    <t xml:space="preserve">100 gallons of untreated sewage spilled onto soil in Sunrise due to a force-main break.  Some material entered a nearby canal. </t>
  </si>
  <si>
    <t>2,000 gallons of raw wastewater were released in Tampa due to a construction crew rupturing a line.</t>
  </si>
  <si>
    <t>Approximately 10,000 gallons of raw sewage overflowed from "about 10" manholes in Tampa due to a bypass pump malfunctioning.</t>
  </si>
  <si>
    <t>2000 gallons of raw sewage spilled from a lift station in Tampa due to an electrical failure.  The material spilled onto a roadway and into a storm drain. No waterways affected. Clean up conducted by the responsible party.</t>
  </si>
  <si>
    <t>198,000 gallons of treated reclaimed water spilled from a ruptured 18-inch line in Bradenton.  Some of the material drained into the Manatee River. Clean up conducted by the responsible party.</t>
  </si>
  <si>
    <t>Less than 1000 gallons of sewage spilled in Panama City due to a ruptured sewage line. The substance was completely contained and cleaned up by the responsible party.</t>
  </si>
  <si>
    <t>Approx. 3000 gallons of wastewater spilled in Riverview due to a power failure. The spill was contained on-site. Clean up conducted by the responsible party.</t>
  </si>
  <si>
    <t xml:space="preserve">Approx. 25,000 gallons of partially treated effluent spilled in Loughman from a treatment facility due to a power failure. Spill was to soil and not recoverable. </t>
  </si>
  <si>
    <t>1600 gallons of wastewater spilled in Pensacola due to a ruptured force main. No waterways affected. Clean up conducted by the responsible party.</t>
  </si>
  <si>
    <t>50,000 gallons of wastewater spilled in Orlando due to a ruptured 16-inch force main. Some of the material drained into a nearby wetland area. Clean up conducted by the responsible party.</t>
  </si>
  <si>
    <t>An unknown amount of wastewater overflowed from a manhole in Sanford. No waterways affected.  Clean up conducted by the responsible party.</t>
  </si>
  <si>
    <t xml:space="preserve">2000 gallons of wastewater spilled in Deltona due to an electrical malfunction at a lift station.  No waterways affected. Clean up conducted by the responsible party. </t>
  </si>
  <si>
    <t>10,000 gallons of untreated wastewater spilled in Tampa due to an equipment malfunction. The spill was contained on-site. Clean up conducted by the responsible party.</t>
  </si>
  <si>
    <t>Approx. 1000 gallons of raw sewage spilled in Gainesville due to a power failure at a lift station.  Clean up conducted by the responsible party.</t>
  </si>
  <si>
    <t>1500 gallon raw sewage spill reported in Pensacola due to a clogged line. No waterways affected.  Clean up conducted by a private contractor.</t>
  </si>
  <si>
    <t>Approx. 200 gallons of raw sewage spilled in Naples due to an overflow from a containment area.  The material was contained on-site. Clean up conducted by the responsible party.</t>
  </si>
  <si>
    <t>40,000 gallons of treated wastewater spilled in Naples due to a ruptured line. A portion of the material entered a nearby canal. Clean up conducted by the responsible party.</t>
  </si>
  <si>
    <t>Unknown amount of storm water spilled into the Hillsborough River in Apollo Beach due to heavy rains.</t>
  </si>
  <si>
    <t>Approx. 500 gallons of wastewater released from a manhole near Ft. Walton Beach due to a blocked line. The material entered a storm drain that is near the outfall for Choctawhatchee Bay. Clean up actions unknown.</t>
  </si>
  <si>
    <t>15,000 gallons of treated wastewater spilled onto the ground in Marco Shores. No waterways affected.</t>
  </si>
  <si>
    <t xml:space="preserve">1,500 gallons of wastewater spilled in Naples due to a breaker failure. Some material drained into a nearby retention pond. </t>
  </si>
  <si>
    <t>A lift station malfunctioned, causing 600 gallons of untreated wastewater to spill from a manhole.</t>
  </si>
  <si>
    <t>Plumbing at a correctional facility in overflowed due to an effluent flow-over.</t>
  </si>
  <si>
    <t>Approximately 14,600 gallons of wastewater were released in Bradenton due to a power failure at a lift station.</t>
  </si>
  <si>
    <t>An estimated 800 gallons of raw sewage were released due to a power failure at a lift station in Plantation.  An estimated 300 gallons entered a nearby lake.</t>
  </si>
  <si>
    <t>30,000 gallons of wastewater were released in Pensacola due to a power outage at a lift station. No waterways affected.</t>
  </si>
  <si>
    <t>An estimated 1,500 gallons of wastewater were released into a storm drain in Maitland due to a power failure at a lift station.</t>
  </si>
  <si>
    <t>A total of 13,500 gallons of wastewater were released from two locations in Orlando due to a lift station failure. No waterways affected.</t>
  </si>
  <si>
    <t>25,000 gallons of partially treated wastewater were released into an on-site holding pond in Punta Gorda from a Chlorine contact chamber due to a power failure.</t>
  </si>
  <si>
    <t xml:space="preserve">5,000 to 50,000 gallons of raw sewage were released onto soil &amp; into a drainage canal in Port St. Lucie from a lift station due to a wire short. </t>
  </si>
  <si>
    <t>1,000+ gallons of water concentrate (potable water by-product) spilled into a retention pond in Naples due to a power failure.</t>
  </si>
  <si>
    <t>An estimated 300 gallons of wastewater were released in Jacksonville due to a lightning strike to a transformer at a lift station.</t>
  </si>
  <si>
    <t>3,000 gallons of raw sewage overflowed from a manhole into a wooded area in Orlando due to unknown causes.  No waterways affected.</t>
  </si>
  <si>
    <t>1,500 gallons of raw sewage and storm-water overflowed from sewer lines due to rain in Sanford.  Some material entered Lake Monroe and a residence.</t>
  </si>
  <si>
    <t>3,000 gallons of sewage were released onto soil in Brandon at a lift station due to a power failure.</t>
  </si>
  <si>
    <t>300 lbs. of semi-solid wastewater were released into an on-site perc-pond at the county utilities plant in Green Cove Springs due to a pump failure.</t>
  </si>
  <si>
    <t>Approximately 4,500 gallons of sewage were released into Bayou Grande from a broken force-main.</t>
  </si>
  <si>
    <t xml:space="preserve">3,000 gallons of raw sewage were released onto soil in New Port Richey from a lift station due to a power failure. No waterways affected. </t>
  </si>
  <si>
    <t xml:space="preserve">5000+ gallons of wastewater spilled in Panama City due to a power failure at a lift station.  No waterways affected. Clean up conducted by the responsible party. </t>
  </si>
  <si>
    <t>1500 gallons of untreated wastewater spilled from a manhole in Sanford due to a pump mechanism malfunction. No waterways affected. Clean up conducted by the responsible party.</t>
  </si>
  <si>
    <t>36,000 gallons of reclaimed wastewater spilled in Naples due to a damaged valve. No waterways affected. Clean up actions unknown.</t>
  </si>
  <si>
    <t>24,300 gallon partially treated wastewater spill reported in Tampa due to an equipment problem.  The spill was contained on-site and clean up was conducted by the responsible party.</t>
  </si>
  <si>
    <t xml:space="preserve">5,000 gallons of wastewater spilled in Wesley Chapel due to a contractor rupturing a 8-inch force main. </t>
  </si>
  <si>
    <t xml:space="preserve">3,000 gallons of untreated wastewater spilled on-site in Lake Suzy due to a construction crew rupturing a line. </t>
  </si>
  <si>
    <t>405 gals. of water mixed with approximately 30 gals. of Sulfuric Acid, were spilled into a holding vault in Naples, from a leak in a 30-inch main. All the material imediately went into the holding vault and soda ash was added to the mix to bring up the PH. No assitance requested. Mark Thaker
Collier Co Water Treatment Facility</t>
  </si>
  <si>
    <t xml:space="preserve">1,200 gallons of wastewater overflowed from a blocked line in Largo. </t>
  </si>
  <si>
    <t xml:space="preserve">Less than 23,000 gallons of raw sewage spilled in Sebastian due to an unknown cause(s).  Clean up actions unknown. </t>
  </si>
  <si>
    <t>1000+ gallons of raw sewage spilled in Belle Glade due to a failed pump. Some of the material drained into a nearby canal. Clean up conducted by the responsible party.</t>
  </si>
  <si>
    <t>An estimated 30 gallons of raw sewage was released from a lift station in Winter Park due to a power surge. The material was contained in a retention area. Clean up conducted by the responsible party.</t>
  </si>
  <si>
    <t>Approx. 12,000 gallons of raw sewage spilled in Clearwater due to a pump failure. Clean up actions unknown.</t>
  </si>
  <si>
    <t>25,000 gallons of raw sewage spilled from a pump station and into the Hillsborough River in Temple Terrace due to an equipment failure. Clean up conducted by the City of Tampa.</t>
  </si>
  <si>
    <t>15,000 gallons of treated effluent spilled in Ft. Myers due to the mechanical failure. The spill was contained on-site. Clean up conducted by the responsible party.</t>
  </si>
  <si>
    <t>10,000 gallons of raw sewage spilled in Pensacola due to a ruptured 12-inch force main.  A portion of the material has entered Graveyard Branch Creek. Clean up conducted by the responsible party.</t>
  </si>
  <si>
    <t>An estimated 5000 gallons of raw sewage was released in Jacksonville due to a power failure at a lift station. Approx. 2000 gallons entered Cedar Creek. Cleanup was conducted by the responsible party.</t>
  </si>
  <si>
    <t>1000+ gallons of raw sewage spilled in Ft. Myers due to a ruptured 6 inch force main. Clean up conducted by the responsible party.</t>
  </si>
  <si>
    <t>Approx. 2500 gallons of raw sewage released in Jacksonville due to a blocked force main.  An estimated 1100 gallons entered Craig Creek. Cleanup was conducted by the responsible party.</t>
  </si>
  <si>
    <t>5000 to 10,000 gallons of raw sewage spilled in Oviedo due to heavy rain. The material overflowed from 3 treatment tanks. The spill was contained on-site.  No waterways affected. Clean up was conducted by the responsible party.</t>
  </si>
  <si>
    <t>960 gallons of raw sewage spilled in Kissimmee due to heavy rain. The material overflowed from a manhole. No waterways affected. Clean up conducted by the responsible party.</t>
  </si>
  <si>
    <t>Baker</t>
  </si>
  <si>
    <t>Over 1 million gallons of storm water was released in Maxfield. The material was released from a emergency outfall and was a controlled release into the New River Creek System.Over 1 million gallons of storm water will be released, this date starting from the above time. The material is spilling from a emergency outfall, and is a controlled released that will spill into the New River Creek System.
Update 0915: Per Bill Dart, this incident could possibly be in Clay or Duval counties. &lt;411&gt;</t>
  </si>
  <si>
    <t>14,400 gallons of untreated wastewater spilled in Largo due to lightning striking a lift station.  Some of the material drained into a nearby wetlands area. Clean up conducted by the responsible party.</t>
  </si>
  <si>
    <t>Approx. 5000 gallons of wastewater spilled in Melbourne due to a ruptured force main. Clean up conducted by the responsible party.</t>
  </si>
  <si>
    <t>400 gallon wastewater spill reported in Mary Esther due to a clogged line. No waterways affected. Clean up conducted by the responsible party.</t>
  </si>
  <si>
    <t>18,000 gallons of sewage spilled in Jacksonville due to a damaged pump. 15,000 gallons drained into the Little Pottsburg Creek.  Clean up conducted by the responsible party.</t>
  </si>
  <si>
    <t>10,000 gallons of raw sewage spilled in Venice due to an equipment malfunction. Clean up actions unknown.</t>
  </si>
  <si>
    <t>Unknown amount of raw sewage spilled in Orlando due to unknown cause(s). Clean up actions unknown.</t>
  </si>
  <si>
    <t xml:space="preserve">3000 gallons of reclaimed wastewater spilled in St. Petersburg due to unknown cause(s). Clean up actions unknown. </t>
  </si>
  <si>
    <t>1500 gallons of raw sewage spilled in Sun City Center due to a power failure. No waterways affected. Clean up conducted by the responsible party.</t>
  </si>
  <si>
    <t>Less than 1000 gallons of storm water overflowed from a holding area in Green Cove Springs.  Protective actions were taken in concern to a local tributary.</t>
  </si>
  <si>
    <t>5000 gallons of wastewater spilled in Jacksonville Beach due to heavy rainfall. Clean up actions unknown.</t>
  </si>
  <si>
    <t>Contaminated water from a construction site in Lakeland has been released into Lake Hancock.</t>
  </si>
  <si>
    <t>2500 gallon wastewater spilled reported in Seffner due to a power failure. Clean up actions unknown.</t>
  </si>
  <si>
    <t>Unknown amount of recycled water released into a waterway in Apollo Beach due to unknown cause(s).</t>
  </si>
  <si>
    <t>15,000 gallons of raw sewage spilled in Jacksonville due to a mechanical failure at a pump station. The material drained into Jones Creek. Clean up conducted by the responsible party.</t>
  </si>
  <si>
    <t>An estimated 40,000 to 50,000 gallons of raw sewage released in Hobe Sound due to a ruptured 6-inch force main.  No waterways affected. Clean up conducted by the responsible party.</t>
  </si>
  <si>
    <t>2000 gallons of wastewater spilled in Santa Rosa Beach due to a construction crew rupturing a force main. Clean up conducted by the responsible party.</t>
  </si>
  <si>
    <t>1500 gallons of sludge spilled in Crystal River due to a ruptured line. Clean up conducted by the responsible party.</t>
  </si>
  <si>
    <t>Unknown amount of partially treated effluent released into Curry Creek due to heavy rains. The discharge is reported to be several million gallons.</t>
  </si>
  <si>
    <t>Unknown amount of wastewater released in Orlando. The spill is ongoing and the owners can not be located for repairs.  Caller reports an ongoing raw sewage release in the area of Kennedy Blvd and Kellar Rd. Caller said he first observed this on Friday and reported it to Orange County but no action has been taken. The material is entering a storm drain that flows into Lake Shadow.
UPDATE 1819 - Per Candy (OCFR), release has been located and Engine 46 is on scene. OCEPD has been notified. (414)
UPDATE 1821 - Per Candy, flow is estimated to be between 3 and 5 gallons per minute. (414)
*note-incident has been upgraded to a Level 3
UPDATE 2113 - Per Cathy (Orange County Utilities), the lift station is privately owned. The maintenance provider (Central Florida Sewer &amp; Drainage/Randy 407-249-1139) can not make any repairs without the authorization of the owners. No one has been able to make contact with the owners. The release is still ongoing at this time. (414)
UPDATE:09/03/2002:0807:The "Concerned Citizen" who notified the SWP about the release reports it is still occurring and request SWP notify DEP again. &lt;415&gt;</t>
  </si>
  <si>
    <t>1500 gallons of raw sewage spilled in Mulberry due to a failed pump at a lift station. Clean up conducted by the responsible party.</t>
  </si>
  <si>
    <t>1000+ gallons of treated wastewater spilled into a wetlands area due to heavy rain. No cleanup actions reported.</t>
  </si>
  <si>
    <t>7000 gallons of raw sewage released in Jacksonville due to a broken 6-inch force main. Approx. 5000 gallons entered Red Bay Branch.  Clean up conducted by the responsible party.</t>
  </si>
  <si>
    <t>5000 gallons of untreated wastewater overflowed from a manhole in Maitland due to a power failure. Clean up conducted by the responsible party.</t>
  </si>
  <si>
    <t>10,000 to 15,000 gallons of wastewater released in Oviedo due to heavy rain. Clean up was conducted by a private company.</t>
  </si>
  <si>
    <t>5000 gallons of effluent spilled in Captiva due to a power outage at the SE Plantation Water Treatment Plant. A portion of the material entered on site mangroves. Clean up actions unknown.</t>
  </si>
  <si>
    <t>100,000 gallons of raw sewage spilled in Sarasota due to a 10-inch force main rupturing due to unknown cause(s). Clean up conducted by the responsible party.</t>
  </si>
  <si>
    <t>1500 gallons of untreated wastewater spilled in Golden Gate due to a blown control fuse.  A portion of the material entered Sunrise Canal. Clean up conducted by the responsible party.</t>
  </si>
  <si>
    <t>1000 gallons of raw sewage spilled in Sarasota due to a grease blockage in a gravity main. Clean up was conducted by the responsible party.</t>
  </si>
  <si>
    <t>1,300 gallons of raw sewage spilled from a manhole in Tampa due to an equipment malfunction caused by heavy rains. No waterways affected.</t>
  </si>
  <si>
    <t>1,000 to 5,000 gallons of wastewater spilled in Ft. Myers due to a ruptured line. No waterways affected.</t>
  </si>
  <si>
    <t xml:space="preserve">An unknown amount of treated wastewater spilled in Ft. Lauderdale due to a faulty plug. </t>
  </si>
  <si>
    <t>Caller (Michele 239/5615330 ext 2228, Azurix North America )advised of a 500,000 gallon partially treated effluent wastewater spill. Surface water was affected by the spill. The problem has been fixed and the spill has ceased. No other info.</t>
  </si>
  <si>
    <t xml:space="preserve">A 10,000 gallon spill was reported in Key West due to an electrical problem. </t>
  </si>
  <si>
    <t xml:space="preserve">Two wastewater spills were reported in St. Petersburg due to a pump station overflowing.  Two waterways affected. </t>
  </si>
  <si>
    <t>14,000 gallons of raw sewage were released into a creek leading to Indian River Lagoon in Ft. Pierce.</t>
  </si>
  <si>
    <t>37,000 gallons of raw sewage were released into a retention pond in Jacksonville from a broken force-main.</t>
  </si>
  <si>
    <t>Due to equipment failure, power was lost to a lift station in Leesburg, causing 2,500 gallons of raw sewage to overflow from manholes into storm drains leading to Lake Harris.</t>
  </si>
  <si>
    <t>20,000 gallons of raw sewage spilled from manholes in Bradenton due to a pump failure at a master lift station. Some material flowed into Jeff's Creek.</t>
  </si>
  <si>
    <t>1000 gallons of wastewater spilled in Winter Springs due to heavy rains. Clean up conducted by the responsible party.</t>
  </si>
  <si>
    <t>20 gallons of wastewater spilled in Naples due to a manhole overflow. Some of the material drained into a nearby Lake. Clean up actions unknown.</t>
  </si>
  <si>
    <t>200 gallons of raw sewage released from a manhole in Jacksonville due to equipment failure.  No waterway affected. Clean up conducted by the responsible party.</t>
  </si>
  <si>
    <t>1000+ gallons of raw sewage released in two separate incidents in Naples. No waterways affected.  Clean up conducted by the responsible party.</t>
  </si>
  <si>
    <t>3000 gallons of wastewater spilled in Largo due to heavy rain in the area. No waterways affected.  Clean up conducted by the responsible party.</t>
  </si>
  <si>
    <t>An est. 800 to 1000 gallons of wastewater released into a drainage canal in Port St Lucie.  Clean up actions conducted by the responsible party.</t>
  </si>
  <si>
    <t>5,000+ gallon wastewater spill reported in Bradenton due to heavy rains.  The material overflowed from a manhole and drained into a nearby creek.</t>
  </si>
  <si>
    <t xml:space="preserve">2,000 to 3,000 gallons of raw sewage spilled in Casselberry due to a ruptured pipeline.  </t>
  </si>
  <si>
    <t>An estimated 18,000 gallons of treated effluent were released in Mary Ester due to a power outage at a pump station. No waterways affected.  Cleanup conducted by the responsible party.</t>
  </si>
  <si>
    <t>DEP callback requested re. an ongoing release of domestic sewage at the South Florida Reception Center in Miami. No waterways affected.</t>
  </si>
  <si>
    <t>An estimated 500 gallons of raw sewage were released due to a power failure at a lift station.  No waterways were affected.</t>
  </si>
  <si>
    <t xml:space="preserve">An estimated 2,000 gallons of raw sewage were released in Orlando from a ruptured 12-inch </t>
  </si>
  <si>
    <t>Approx. 10,000 gallons of a raw sewage/rain water mix released in Starke due to heavy rains.  Clean up conducted by the responsible party.</t>
  </si>
  <si>
    <t>10,000 gallons of fully treated chlorinated effluent spilled in Clearwater due to a power failure. Some of the material drained into a nearby waterway. No clean up conducted.</t>
  </si>
  <si>
    <t>2000 to 3000 gallons of raw sewage spilled in Sanderson due to a clogged line. No waterways affected. Clean up conducted by the responsible party.</t>
  </si>
  <si>
    <t>2000 gallons of raw sewage released in Naples due to heavy rains. No waterways affected. Clean up conducted by the responsible party</t>
  </si>
  <si>
    <t>50,000 gallons of raw sewage spilled in Largo due to a collapsed sewage line. Clean up conducted by the responsible party.</t>
  </si>
  <si>
    <t xml:space="preserve">1500 gallons of raw sewage spilled in Tampa due to a power failure. Some of the material drained into a nearby storm drain. The spill was reported to be unrecoverable. </t>
  </si>
  <si>
    <t>1500 gallons of untreated domestic wastewater spilled in Naples due to a tripped breaker. Clean up conducted by the responsible party.</t>
  </si>
  <si>
    <t xml:space="preserve">1000 gallons of raw sewage spilled from a 6-inch force-main in Davenport due to human error.  No waterways affected. Clean up conducted by the responsible party. </t>
  </si>
  <si>
    <t>300 gallon wastewater spill reported in Jacksonville due to a ruptured 3-inch line. Some of the material drained into a nearby storm drain. Clean up actions unknown.</t>
  </si>
  <si>
    <t xml:space="preserve">17,000 gallons of untreated wastewater spilled in Englewood due to a ruptured 8-inch line. Nowaterway affected. Clean up conducted by the responsible party. </t>
  </si>
  <si>
    <t>60,000 gallons of partially treated wastewater spilled in Tampa due to an equipment malfunction.  Equipment that was to remove chlorine went out of service and released the material into a channel that drains into Tampa Bay.</t>
  </si>
  <si>
    <t>2000 gallons of untreated wastewater spilled in Sanford due to a contractor rupturing a 6-inch force main. Clean up conducted by the responsible party.</t>
  </si>
  <si>
    <t>2500 gallons of raw sewage released in Jacksonville from a ruptured 16-inch force main due to unknown cause(s). No waterways affected. Clean up conducted by the responsible party.</t>
  </si>
  <si>
    <t>1000+ gallons of raw sewage released in Ellenton due to a ruptured underground sewage line.  Clean up conducted by the responsible party.</t>
  </si>
  <si>
    <t xml:space="preserve">30,000 gallons of untreated wastewater were spilled in Vero Beach due to vandalism. </t>
  </si>
  <si>
    <t xml:space="preserve">2,000 gallons of wastewater spilled in New Port Richey due to a power failure. </t>
  </si>
  <si>
    <t xml:space="preserve">12,000 gallons of wastewater spilled in Mary Esther due to a ruptured force-main. Some of the material drained into a storm drain that flows into a nearby lake. </t>
  </si>
  <si>
    <t>75 gallons of wastewater were spilled in Jacksonville due to a blocked line.</t>
  </si>
  <si>
    <t>50,000 gallons of wastewater spilled in Merritt Island due to a ruptured 6-inch force-main. No waterways affected. Clean up conducted by the responsible party.</t>
  </si>
  <si>
    <t>1200 gallons of wastewater overflowed from a manhole in Jacksonville due to an equipment malfunction. Some of the material drained into a nearby creek. Clean up conducted by the responsible party.</t>
  </si>
  <si>
    <t>1000 gallons of raw sewage released in Englewood due to a broken air release valve. Some of the material drained into a nearby storm drain. No waterway affected. Clean up conducted by the responsible party.</t>
  </si>
  <si>
    <t>4000 gallons of wastewater spilled in Sarasota due to a work crew hitting a line. Clean up conducted by the responsible party.</t>
  </si>
  <si>
    <t xml:space="preserve">Unknown amount of untreated wastewater released due to a maintenance person uncapping the pipe.  The material drained into a nearby wetlands area. Clean up actions unknown. </t>
  </si>
  <si>
    <t>Approx. 50,000 to 60,000 gallons of untreated wastewater overflowed from a manhole in Jacksonville Beach due to heavy rains. Some of the material drained into a nearby storm drain which leads into the ICW. Clean up conducted by the responsible party.</t>
  </si>
  <si>
    <t>150 gallons of sewage spilled onto ground in Jacksonville due to mechanical failure at a treatment facility. The spill was not recoverable due to heavy rains in the area.</t>
  </si>
  <si>
    <t>Approx. 2500 gallons of raw sewage spilled in Jacksonville due to a ruptured pipe. The rupture occurred due to the age of the pipe.  The material drained into a waterway which flows into the St. John's River.  Clean up conducted by the responsible party.</t>
  </si>
  <si>
    <t>7200 gallons of untreated wastewater spilled in Mary Ester due to a power outage at a lift station. Clean up conducted by the responsible party.</t>
  </si>
  <si>
    <t>Approx. 2500 gallons of raw sewage spilled in Springhill due to an electrical malfunction. Clean up conducted by the responsible party.</t>
  </si>
  <si>
    <t>Unknown amount of sludge released into Escambia Bay due to heavy rains. The release is expected to continue due to TD Isidore.</t>
  </si>
  <si>
    <t>34,000 gallons of raw sewage spilled in Pensacola Beach due to a power failure at a wastewater treatment facility. The material drained into Santa Rosa Sound. Clean up actions unknown.</t>
  </si>
  <si>
    <t>Navarre Beach Wastewater Plant reported a possible overflow from a 1.2 million gallon holding pond due to very heavy rain fall (TS Isidore). The pond is 90 to 95% full. No release has occurred at this time.</t>
  </si>
  <si>
    <t>Unknown amount of wastewater spilled in Ft. Walton due to unknown cause(s). Clean up conducted by the responsible party.</t>
  </si>
  <si>
    <t>Unknown amount of wastewater overflowed from a manhole in Pensacola. Clean up actions unknown.</t>
  </si>
  <si>
    <t xml:space="preserve">600 gallons of wastewater overflowed from a manhole in Milton. No waterways affected. Clean up actions unknown. </t>
  </si>
  <si>
    <t>14,000 gallons of sewage released in Miami. Incident possibly occurred due to a defect in a fitting on a 12-inch force main.  No waterways affected. Clean up actions unknown.</t>
  </si>
  <si>
    <t>5000 gallons of industrial wastewater spilled in Jacksonville. 300 gallons flowed off-site and drained into the storm drain system. Clean up conducted by the responsible party. The wastewater contained blood and other organic matter that is the byproduct of chicken processing.</t>
  </si>
  <si>
    <t>10,000 gallons of sewage were spilled in Jacksonville due to a construction crew rupturing a pipe.</t>
  </si>
  <si>
    <t>Lafayette</t>
  </si>
  <si>
    <t>An unknown amount of treated wastewater was spilled in Ft. Myers.</t>
  </si>
  <si>
    <t>1,000+ gallons of re-use water were spilled in Ft. Myers due to a ruptured line.</t>
  </si>
  <si>
    <t>3,000 gallons of raw sewage were spilled in Pensacola due to a value malfunction. No waterways affected.</t>
  </si>
  <si>
    <t xml:space="preserve">An unknown amount of sewage was spilled in Dade City due to unknown causes. </t>
  </si>
  <si>
    <t xml:space="preserve">Approximately 150,000+ gallons of secondary effluent were released on-site into plant retention ponds at a water reclamation facility in Pensacola. </t>
  </si>
  <si>
    <t>An unknown amount of chlorinated effluent was released on-site in Tampa due to a faulty pressure sustaining valve. No waterways affected.</t>
  </si>
  <si>
    <t>75,000 gallons of raw sewage spilled in Pembroke Pines due to unknown cause(s). No waterways affected. Clean up conducted by the responsible Party</t>
  </si>
  <si>
    <t>1500 gallons of raw sewage spilled in St. Augustine due to an equipment malfunction. Clean up conducted by the responsible party.</t>
  </si>
  <si>
    <t>7200 gallons of treated wastewater spilled into a ditch at a golf course in Dover. No clean up actions needed.</t>
  </si>
  <si>
    <t>15,000 gallons of raw sewage spilled in Mulberry due to a cracked 10-inch force-main. Clean up conducted by the responsible party.</t>
  </si>
  <si>
    <t>500 gallons of wastewater released from a manhole in Jacksonville due to a grease blockage in a line.  An unknown amount of the material drained into a nearby creek. Clean up conducted by the responsible party.</t>
  </si>
  <si>
    <t xml:space="preserve">1000+ gallons of raw sewage released from a ruptured 4-inch force main in Orlando. Some of the material drained into a nearby lake. Clean up conducted by the responsible party. </t>
  </si>
  <si>
    <t>400 gallons of wastewater spilled in Apollo Beach due to an  electrical problem at a lift station.  Clean up conducted by the responsible party.</t>
  </si>
  <si>
    <t>Approx. 4000 gallons of treated wastewater released in Naples due to a ruptured irrigation line leading to a spray field. No waterways affected. No clean up reported.</t>
  </si>
  <si>
    <t>The county reported a possible release of wastewater in Miami. It was later determined no release occurred.</t>
  </si>
  <si>
    <t>1,200 gallons of wastewater were spilled in Sanford due to a grease clog. No waterways affected.</t>
  </si>
  <si>
    <t>1,000 gallons of raw sewage were released onto soil in Milton from a lift station due to a power failure.  No waterways affected.</t>
  </si>
  <si>
    <t>1,000+ gallons of sewage were released due to undetermined causes into Lake Egypt in Tampa.</t>
  </si>
  <si>
    <t>Approx. 1000 gallons of raw sewage overflowed at a lift on Useppa Island. The incident occurred on-site due to excess water in the system. Clean up information unknown. No waterway affected.</t>
  </si>
  <si>
    <t>Approx. 1000 gallons of raw sewage spilled in Naples due to unknown cause(s). Clean up actions unknown.</t>
  </si>
  <si>
    <t xml:space="preserve">10,000 gallon of raw sewage spilled in Englewood due to a contractor rupturing an 8" force main.   A small amount of the material drained into Oyster Creek. </t>
  </si>
  <si>
    <t>An estimated 3500 gallons of raw sewage released in Jacksonville due to a blocked gravity line.  Some of the material drained into a nearby creek. No clean up actions reported.</t>
  </si>
  <si>
    <t>18,000+ gallons of raw sewage released from a 16-inch force main that was broken by a contractor in unincorporated Miami-Dade County. Some of the material drained into a nearby canal. Clean up actions unknown.</t>
  </si>
  <si>
    <t>2000 gallons of raw sewage spilled in Sanford due to a forced main being struck by a work crew.   No waterways affected. Clean up conducted by the responsible party.</t>
  </si>
  <si>
    <t>Unknown amount of wastewater has intermittently  leaked from a gravity sewer line in Fruitville. Clean up actions unknown.</t>
  </si>
  <si>
    <t>500,000 to 750,000 gallons of treated reclaimed water spilled from a broken main in Merritt Island. No clean up was necessary.</t>
  </si>
  <si>
    <t>Unknown amount of wastewater spilled in Gainesville due to a clogged line. Clean up conducted by the responsible party.</t>
  </si>
  <si>
    <t xml:space="preserve">A 5,000-6,000 gallon non-permitted discharge of processed water occurred due to an overflow, into an on-site ditch. Some of the material drained into a nearby creek. </t>
  </si>
  <si>
    <t xml:space="preserve">An estimated 1,000 gallons of untreated wastewater were spilled in Pensacola due to an unfinished storm drain washing out a lift station. </t>
  </si>
  <si>
    <t>An unknown amount of processed wastewater was spilled in Apollo Beach due to a ruptured pipe.  Status</t>
  </si>
  <si>
    <t xml:space="preserve">An unknown amount of wastewater was spilled in Bradenton due to a ruptured pipe. Some of the material drained into a nearby river. </t>
  </si>
  <si>
    <t xml:space="preserve">Less than 3,000 gallons of partially treated wastewater over-flowed from a manhole in Tampa due to a clogged line. </t>
  </si>
  <si>
    <t>A citizen in Springfield reported that raw sewage was released from pipes into her backyard.</t>
  </si>
  <si>
    <t>An unknown amount of industrial wastewater was released in Bowling Green, affecting Paynes Creek, due to a bypass malfunction.</t>
  </si>
  <si>
    <t>2,700 gallons of wastewater were released in Crestview due to a power failure. No waterways affected.</t>
  </si>
  <si>
    <t>1500 gallons of untreated wastewater spilled in Ft. Myers due to a lift station malfunction. No waterways affected. Clean up conducted by the responsible party.</t>
  </si>
  <si>
    <t>1000+ gallons of raw sewage spilled in Seminole due to a ruptured 6 to 8-inch force-main. The material drained into nearby wetlands. Clean up conducted by the responsible party.</t>
  </si>
  <si>
    <t>2000 gallons of raw sewage spilled in Ormond Beach due to a pump malfunction. No waterways affected. Clean up conducted by the responsible party.</t>
  </si>
  <si>
    <t>Less than 1000 gallons of processed wastewater spilled in Lakeland due to heavy rain. The responsible party conducted clean up.</t>
  </si>
  <si>
    <t>500 gallons of wastewater spilled in Ocala due to a pump failure.  No waterways affected. Clean up conducted by the responsible party.</t>
  </si>
  <si>
    <t xml:space="preserve">Approx. 200 gallons of untreated domestic wastewater spilled in Jacksonville due to an equipment failure.  Clean up actions unknown. </t>
  </si>
  <si>
    <t>Approx. 1000 gallons of raw sewage spilled in Ocala due to a ruptured line. Clean up conducted by the responsible party.</t>
  </si>
  <si>
    <t>1000 gallons of industrial wastewater spilled in Jacksonville from a holding pond due to heavy rain in the area. No waterways or storm drains affected. Clean up will be conducted by the responsible party. (Caller: Paul James, JEA 904-591-7235</t>
  </si>
  <si>
    <t>80,000+ gallons of solid waste sludge spilled in Green Cove Springs due to operator error. No waterways affected. Clean up conducted by the responsible party.</t>
  </si>
  <si>
    <t>3400 gallons of untreated wastewater spilled in Jacksonville due to a contractor rupturing a main.  Clean up conducted by the responsible party.</t>
  </si>
  <si>
    <t>200 gallons of raw sewage spilled in Naples due to a lift station failure. Clean up conducted by the responsible party.</t>
  </si>
  <si>
    <t>A 10,000 gallon on-going wastewater release reported in Tampa. This release has been in progress for seven days and has affected the Hillsborough River.</t>
  </si>
  <si>
    <t>Less than 1000 gallons of raw sewage spilled in Apollo Beach due to a breaker failure at a lift station. No waterways affected. Clean up conducted by the responsible party.</t>
  </si>
  <si>
    <t>An est. 15,000 gallons of treated reclaimed wastewater released in Naples due to an open valve.  The release flowed into a nearby dry canal bed. No clean up actions taken.</t>
  </si>
  <si>
    <t>Possible wastewater release reported in Jacksonville due to an equipment failure. Caller could not provide exact amounts but stated there was evidence that an unknown amount was released into a storm drain and onto gravel. Clean up conducted by the responsible party.</t>
  </si>
  <si>
    <t xml:space="preserve">An unknown amount of treated wastewater was spilled in Ft. Myers due to a ruptured line. </t>
  </si>
  <si>
    <t xml:space="preserve">1,500 gallons of wastewater were released in Jacksonville due to a pump malfunction. It affected a drainage ditch leading to the Ortega River. </t>
  </si>
  <si>
    <t>Report that overfilled septic tank trucks released an unknown amount of wastewater.</t>
  </si>
  <si>
    <t>20,000 gallons of treated water were released into a retention pond in Cape Coral from a broken main.</t>
  </si>
  <si>
    <t>1,900 gallons of sewage were released into Warners Bayou due to a power failure at a lift station.</t>
  </si>
  <si>
    <t xml:space="preserve">An unknown amount of raw sewage was released from a manhole in Tallahassee. </t>
  </si>
  <si>
    <t>Unknown amount of raw sewage released in Wellington due to a cracked line. Clean up conducted by the responsible party.</t>
  </si>
  <si>
    <t>Unknown amount of untreated domestic wastewater spilled in Tampa due to a ruptured line.  Clean up actions unknown.</t>
  </si>
  <si>
    <t>An estimated 5000 gallons of raw sewage released in Orlando due to a power failure at a lift station. No waterways affected. Clean up conducted by the responsible party.</t>
  </si>
  <si>
    <t>Approx. 1000 gallons of raw sewage released in Defuniak Springs due to an equipment malfunction.  Clean up conducted by the responsible party.</t>
  </si>
  <si>
    <t>2500 gallons of raw sewage spilled in Tampa due to a ruptured 6-inch force main. Some of the material drained into a near by canal. Clean up conducted by the responsible party.</t>
  </si>
  <si>
    <t>Unknown amount of wastewater released in Vero Beach due to a ruptured 10-inch force main.  Clean up actions unknown.</t>
  </si>
  <si>
    <t xml:space="preserve">300,000 gallons of wastewater spilled in Cape Coral due to a ruptured force main. Some of the material drained into a nearby waterway. Clean up conducted by the responsible party. </t>
  </si>
  <si>
    <t>2000 gallons of raw sewage spilled in Davenport due to an equipment malfunction. No waterways affected. Clean up conducted by the responsible party.</t>
  </si>
  <si>
    <t>1000 gallons of raw sewage spilled in Sanford due to lift station failure. Some of the material drained into a nearby swamp. Clean up conducted by the responsible party.</t>
  </si>
  <si>
    <t xml:space="preserve">20,000-30,000 gallons of partially treated &amp; chlorinated wastewater spilled in St. Petersburg due to an equipment malfunction. </t>
  </si>
  <si>
    <t xml:space="preserve">An unknown amount of raw sewage was spilled from a manhole in Sebring due to an unknown malfunction at a lift station. </t>
  </si>
  <si>
    <t xml:space="preserve">2,434 to 7,305 gallons of treated wastewater were spilled in Dade City. </t>
  </si>
  <si>
    <t xml:space="preserve">3,000 to 4,000 gallons of wastewater were spilled in Sarasota from a ruptured 8-inch force-main. </t>
  </si>
  <si>
    <t>Approximately 15,000 gallons of untreated industrial wastewater were spilled into the Amelia River in Fernandina Beach due to a ruptured line.</t>
  </si>
  <si>
    <t>Due to an equipment failure, approximately 1,500 gallons of untreated domestic wastewater were released into a creek.</t>
  </si>
  <si>
    <t>1,500 gallons of wastewater were released in Tampa due to a power outage. No waterways affected.</t>
  </si>
  <si>
    <t>10,000 gallons of sewage were released onto soil due to a power outage. No waterways affected.</t>
  </si>
  <si>
    <t>An equipment failure caused the release of 2,000 gallons of wastewater into a retention pond in Orlando.</t>
  </si>
  <si>
    <t>250 gallons of raw sewage spilled in Oviedo due to an overturned tanker. Clean up actions unknown.</t>
  </si>
  <si>
    <t>10,000 gallons of raw sewage released in Oviedo due to a ruptured line. Some of the material drained into a nearby retention pond. Clean up conducted by the responsible party.</t>
  </si>
  <si>
    <t>50,000 gallons of treated domestic wastewater spilled in Tampa due to a ruptured 6-inch line.  The material was contained on-site. Clean up actions unknown.</t>
  </si>
  <si>
    <t>60,000 to 80,000 gallons of raw sewage released in Sarasota due to a ruptured 8-inch force main. Most of the material drained into Sarasota Bay. No clean up actions reported.</t>
  </si>
  <si>
    <t xml:space="preserve">Approx. 800 gallons of raw sewage released in Avon Park due to a lift station malfunction.  No waterways affected. Clean up conducted by the responsible party. </t>
  </si>
  <si>
    <t>250 gallons of raw sewage spilled in Oviedo from a 12-inch force main due to a leaking gasket.  No waterways affected. Clean up conducted by the responsible party.</t>
  </si>
  <si>
    <t xml:space="preserve">1500 gallons of raw sewage spilled in Marianna due to a blocked gravity line. No waterways affected. Clean up conducted by the responsible party. </t>
  </si>
  <si>
    <t xml:space="preserve">500 gallons of untreated raw sewage spilled in Royal Palm Beach due to a blockage in a gravity line.  No waterways affected.  Clean-up conducted by the responsible party. </t>
  </si>
  <si>
    <t>5000 gallons of raw sewage spilled from a manhole in Sneads due to blocked line. No  waterways affected. Clean up conducted by the responsible party.</t>
  </si>
  <si>
    <t>An est. 100,000 gallons of fully treated and chlorinated wastewater released from a storage tank in Pompano Beach due to a faulty pump. The release was contained on site. No waterways affected. No cleanup actions reported.</t>
  </si>
  <si>
    <t xml:space="preserve">5000 gallons of wastewater spilled in Jacksonville due to a private contractor rupturing a force main. Some of the material drained into a nearby storm drain. Clean up actions unknown.  </t>
  </si>
  <si>
    <t>Less than 1000 gallons of raw sewage spilled in Gainesville due to a failed lift. The material drained into a nearby storm drain and into a creek. The spill was not recoverable.</t>
  </si>
  <si>
    <t>An est. 700 to 1000 gallons of raw sewage released in Auburndale due to a ruptured line. No waterways affected.  Clean up actions unknown.</t>
  </si>
  <si>
    <t xml:space="preserve">2,500 gallons of untreated wastewater were spilled in Sarasota due to an air release valve being accidentally run over. No waterway affected. </t>
  </si>
  <si>
    <t>An estimated 8,751 gallons of untreated wastewater overflowed, partially into an on-site creek in Palatka.</t>
  </si>
  <si>
    <t>140,000 gallons of plant effluent mixed with reject pond water released into a field in North Ft. Myers. No waterways affected. Clean up actions unknown.</t>
  </si>
  <si>
    <t>5000 gallons of treated wastewater spilled in Jacksonville due to a pump station electrical failure. No waterways affected. Clean up conducted by the responsible party.</t>
  </si>
  <si>
    <t>An est. 6000 gallons of raw sewage was released in Jacksonville due to a faulty valve on a force main. No waterways affected. Clean up conducted by the responsible party.</t>
  </si>
  <si>
    <t>1000+ gallons of secondary treated effluent spilled on site in Altamonte Springs due to a mechanical filter valve failure. Clean up conducted by the responsible party.</t>
  </si>
  <si>
    <t>Approx 2000 gallons of treated wastewater spilled in Ocala due to a ruptured line. No waterways affected. Clean up conducted by the responsible party.</t>
  </si>
  <si>
    <t>1400 gallons of raw sewage spilled on Pine Island due to an equipment malfunction at a lift station. The material was contained on-site. Clean up conducted by the responsible party.</t>
  </si>
  <si>
    <t>200 gallons of raw sewage spilled in Estero from an unknown source due to unknown cause(s). The material spilled onto soil, roadway and into a lake. Clean up conducted by the responsible party.</t>
  </si>
  <si>
    <t>1000+ gallons of raw sewage spilled from a manhole in Pensacola due to unknown cause(s). Clean up conducted by the responsible party.</t>
  </si>
  <si>
    <t>63,000 gallon wastewater spill in Jacksonville due to a ruptured sewer main. Some of the material drained into a nearby waterway. Clean up actions unknown.</t>
  </si>
  <si>
    <t>An unknown amount of wastewater spilled in Belleair Beach due to a force main rupture. Clean up actions unknown.</t>
  </si>
  <si>
    <t>25 gallons of untreated wastewater spilled at Eglin AFB due to a clogged line. Clean up conducted by the responsible party.</t>
  </si>
  <si>
    <t>An est. 1500 gallons of raw sewage released in Jacksonville due to a work crew rupturing a 2-inch line. No waterways affected. Cleanup conducted by the responsible party.</t>
  </si>
  <si>
    <t>15,000 gallons of untreated wastewater spilled near Cedar Grove due to a blocked gravity line.  Clean up conducted by the responsible party.</t>
  </si>
  <si>
    <t>1000 to 1500 gallons of untreated wastewater spilled in Sarasota due to a blocked line. A large portion entered the nearby waterway. Clean up conducted by the responsible party.</t>
  </si>
  <si>
    <t>6000 gallons of untreated wastewater spilled in Jacksonville due to a blocked line. Clean up conducted by the responsible party.</t>
  </si>
  <si>
    <t>500 gallons of wastewater spilled in Naples due to unknown cause(s). Clean up actions unknown.</t>
  </si>
  <si>
    <t>50 gallon wastewater spill reported in Orlando due to unknown cause(s).</t>
  </si>
  <si>
    <t>22,000 gallons of treated effluent spilled in Tampa due to unknown cause(s). No clean up actions reported.</t>
  </si>
  <si>
    <t>An est. 2500 gallons of raw sewage released in Jacksonville from a manhole due to a blocked gravity main. An unknown amount entered Old Field Creek. Clean up conducted by the responsible party.</t>
  </si>
  <si>
    <t>5000 gallons of untreated domestic wastewater was released in Jacksonville due to equipment failure. No waterways affected. Clean up conducted by the responsible party.</t>
  </si>
  <si>
    <t>300 gallons of raw sewage spilled in Mulberry due to a grease clog. No waterways affected. Clean up conducted by the responsible party.</t>
  </si>
  <si>
    <t>1000 to 1500 gallons of raw sewage spilled in Clermont due to an air release valve malfunction.  Clean up conducted by the responsible party.</t>
  </si>
  <si>
    <t>500,000 gallons of partially treated effluent spilled in Tampa due to a power failure. Clean up conducted by the responsible party.</t>
  </si>
  <si>
    <t>2500 gallons of untreated wastewater spilled in Palm Beach due to a tripped breaker. A portion of the material drained into a nearby canal. Clean up conducted by the responsible party.</t>
  </si>
  <si>
    <t>500 gallon wastewater spill in Orlando due to a blocked line. Some of the material drained into a nearby storm drain. Clean up conducted by the responsible party.</t>
  </si>
  <si>
    <t>Approx. 10,000+ gallons of sewage spilled in Orlando due to a corrosion failure of a 24" force main. Clean up conducted by the responsible party.</t>
  </si>
  <si>
    <t>Approx. 228,000 gallons of reclaimed fully chlorinated wastewater released in Venice due to a contractor striking a line. An unknown amount entered a drainage ditch and storm drain. No cleanup actions reported.</t>
  </si>
  <si>
    <t>5000+ gallons of sewage spilled in Miami due to a ruptured 30-inch force main. No waterways affected. Clean up actions unknown.</t>
  </si>
  <si>
    <t>Approx. 2000 gallons of raw sewage released in Jacksonville due to lift station failure.  No waterways affected. Clean up conducted by a private contractor.</t>
  </si>
  <si>
    <t>Approximately 1,500 gallons of treated effluent overflowed on-site and were contained.</t>
  </si>
  <si>
    <t>500,000 to 800,000 gallons of untreated wastewater were released into containment in Cape Coral due to a main break. No waterways affected.</t>
  </si>
  <si>
    <t>Approximately 1,000 gallons of treated domestic wastewater were released into a storm drain after an air-release valve broke.</t>
  </si>
  <si>
    <t xml:space="preserve">Several thousand gallons of raw sewage were released onto soil and into Ruby Lake from a degraded line.  The release is causing sinkholes in the area. </t>
  </si>
  <si>
    <t>A power outage resulted in 50,000 gallons of treated domestic wastewater being released on-site in Sanibel.</t>
  </si>
  <si>
    <t>1,000+ gallons of treated effluent were released from a manhole in Sarasota due to rain.</t>
  </si>
  <si>
    <t>An estimated 500 gallons of raw sewage were released due to a pump station failure. An unknown amount entered Gin House Creek.</t>
  </si>
  <si>
    <t>An estimated 18,000 gallons of raw sewage were released, partially into Tacinto Creek, from a broken force-main.</t>
  </si>
  <si>
    <t>Unknown amount of untreated domestic sewage spilled in Ellington due to an equipment malfunction.  Clean up conducted by the responsible party.</t>
  </si>
  <si>
    <t>7500 gallons of untreated industrial wastewater spilled in Palatka due to an equipment malfunction. The material was contained on-sight. Clean up conducted by the responsible party.</t>
  </si>
  <si>
    <t>Approx. 5000 gallons of raw sewage spilled in Mulberry due to a damaged force main at a lift station.  No waterways affected. Clean up conducted by the responsible party.</t>
  </si>
  <si>
    <t xml:space="preserve">95,000 gallons of untreated industrial wastewater released in Palatka due to operator error.  No waterways were affected. </t>
  </si>
  <si>
    <t>3.5 million gallons of treated effluent overflow from a retention pond in Ft. Myers.  Incident occurred due to heavy rains in the area. The release was not recoverable.</t>
  </si>
  <si>
    <t>Unknown amount of raw sewage released in Jacksonville due to a contractor rupturing a 12" force main. Spill was contained in a ditch. Clean-up conducted by a private company.</t>
  </si>
  <si>
    <t>3000 gallons of raw sewage spilled in Clermont due to a cracked force-main. No waterways affected.  Clean up conducted by the responsible party.</t>
  </si>
  <si>
    <t>5000 gallons of raw sewage released in Vero Beach due to an unknown malfunction. No waterways affected. Clean up conducted by the responsible party.</t>
  </si>
  <si>
    <t>50,000 gallons of raw sewage released in St. Augustine due to an equipment malfunction. Clean up conducted by the responsible party.</t>
  </si>
  <si>
    <t>1000+ gallons of raw sewage released in Fellsmere due to a construction crew rupturing a 2-inch gravity line. Clean up conducted by the responsible party.</t>
  </si>
  <si>
    <t>2000 gallons of raw sewage spilled in Marianna due to electrical failure at lift station.  Clean up conducted by the responsible party.</t>
  </si>
  <si>
    <t>An est. 1200 gallons of partially treated effluent released into an on-site ditch in Clearwater.  The material was absorbed into the soil. No clean up performed.</t>
  </si>
  <si>
    <t>2500 gallons of digester sludge released in Orange Park due to a pump failure. No waterways affected. Clean up conducted by the responsible party.</t>
  </si>
  <si>
    <t>1000 gallons of treated effluent released into Golden Gate Canal in Naples due to a faulty valve.  Clean up actions unknown.</t>
  </si>
  <si>
    <t xml:space="preserve">1000+ gallons of sewage spilled in Orlando due to an ongoing release caused by a faulty air release valve on a 4-inch force main. No waterways affected. </t>
  </si>
  <si>
    <t>1500 gallons of untreated wastewater spilled in Tampa due to a grease blockage. Clean up conducted by the responsible party.</t>
  </si>
  <si>
    <t>Approx 1000 to 1500 gallons of activated sludge spilled in Hollywood due to an excavator cutting a sludge line. Clean up conducted by the responsible party.</t>
  </si>
  <si>
    <t>3000 gallons of untreated wastewater spilled in Jacksonville due to a ruptured 4-inch PVC main.  Some of the material entered a retention area. Clean up conducted by the responsible party.</t>
  </si>
  <si>
    <t>Approx. 1000 gallons of untreated wastewater spilled in Ruskin. Clean up conducted by the responsible party.</t>
  </si>
  <si>
    <t>2000 gallons of wastewater spilled in Englewood due to a bad float on a back wash. The material was contained onsite. Clean up conducted by the responsible party.</t>
  </si>
  <si>
    <t>750 gallons of untreated domestic wastewater spilled in Jacksonville due to an overflow from a manhole. The material flowed into a nearby storm drain and then into the St. John's River.  Clean up was conducted by the responsible party.</t>
  </si>
  <si>
    <t xml:space="preserve">An unknown amount of treated industrial wastewater spilled in Tampa due to a grease clog in a 30-inch main. Some material drained into a nearby by-pass canal. </t>
  </si>
  <si>
    <t>2,000 gallons of untreated sewage were spilled in Ormond Beach due to a surge tank back-up.</t>
  </si>
  <si>
    <t>28,000 gallons of partially treated wastewater were released onto soil in Jacksonville due to an equipment failure.</t>
  </si>
  <si>
    <t>100 gallons of untreated domestic wastewater were released in Davie due to a blocked line.</t>
  </si>
  <si>
    <t>100 gallons of raw sewage were released in Bradenton from a sewage line due to unknown causes.  No waterways affected.</t>
  </si>
  <si>
    <t>2500 gallons of raw sewage spilled in Naples due to a ruptured force main. Clean up conducted by the county.</t>
  </si>
  <si>
    <t>2500 gallons of raw sewage spilled in DeBary due to a damaged air release valve. Clean up conducted by the responsible party.</t>
  </si>
  <si>
    <t>10,000 gallons of raw sewage spilled in Sanford due to a ruptured sewer line. No waterways affected. Clean up conducted by the responsible party.</t>
  </si>
  <si>
    <t>An unknown amount of wastewater spilled in Englewood due to an unplugged force main. Clean up conducted by the responsible party.</t>
  </si>
  <si>
    <t>2000 gallons of wastewater spilled in Holiday due to a ruptured 12-inch main. No waterway affected. Clean up conducted by the responsible party.</t>
  </si>
  <si>
    <t>20 gallons of raw sewage spilled from a manhole in Jacksonville due to grease blockage. The material drained into the St. John's River. Clean up conducted by the responsible party.</t>
  </si>
  <si>
    <t>Less than 5000 gallons of raw sewage spilled in Riverview from a leak in a 20-inch force-main.  No waterways affected. Clean up conducted by the responsible party.</t>
  </si>
  <si>
    <t>Approx. 7000 gallons of raw sewage spilled from a 6-inch force main ruptured by a contractor south of Crawfordville. No waterways affected. Clean up conducted by the responsible party.</t>
  </si>
  <si>
    <t xml:space="preserve">400,000 gallons of treated re-use water were spilled on-site in St. James City from a broken 8-inch main.  No waterways affected. </t>
  </si>
  <si>
    <t xml:space="preserve">2,500 gallons of raw sewage were released at Eglin AFB due to a broken line. </t>
  </si>
  <si>
    <t xml:space="preserve">Approximately 8,500 gallons of lake water were released from an overturned tanker. </t>
  </si>
  <si>
    <t xml:space="preserve">5,000 gallons of untreated wastewater were spilled in Dover due to an equipment malfunction. </t>
  </si>
  <si>
    <t>Report of sewage being released from a pipe into Tampa Bay.</t>
  </si>
  <si>
    <t>Approximately 1,000 gallons of untreated domestic wastewater were released into a holding pond in Englewood due to a power outage.</t>
  </si>
  <si>
    <t>An unknown amount of untreated domestic wastewater was released into a storm drain in Shalimar from a broken main.</t>
  </si>
  <si>
    <t xml:space="preserve">250 gallons of sewage were spilled on-site in Tampa due to a pump station failure. </t>
  </si>
  <si>
    <t>5000 gallons of raw sewage overflowed from a manhole in Pensacola due to unknown cause(s). Clean up conducted by the responsible party.</t>
  </si>
  <si>
    <t>500 gallons of raw sewage spilled in Lynn Haven due to a power outage at a lift station. Clean up conducted by the responsible party.</t>
  </si>
  <si>
    <t>Raw sewage release reported in a creek in Lake City.</t>
  </si>
  <si>
    <t>20,000 gallons of effluent spilled onto the ground in Wellington due to an equipment failure.  No clean up actions taken.</t>
  </si>
  <si>
    <t>An estimated 2000 gallons of raw sewage released in Pensacola from a manhole due to a grease blockage. No waterways affected. Clean up conducted by the responsible party.</t>
  </si>
  <si>
    <t>An est. 1000+ gallons of treated sewage released in Ocala due to blocked filters. No waterways affected. Clean up actions unknown.</t>
  </si>
  <si>
    <t>2000+ gallons of sewage released in Milton due to a stoppage in a sewage main that caused an overflow. Some of the material drained into a nearby waterway. Clean up conducted by the responsible party.</t>
  </si>
  <si>
    <t>200 gallon wastewater spilled from a manhole in Pensacola. Some of the material drained into Bayou Texar. Clean up conducted by the responsible party.</t>
  </si>
  <si>
    <t>500+ gallons of raw sewage spilled at a wastewater treatment facility in South Bay due to a clogged line. No waterways affected. Clean up conducted by the responsible party and a private company.</t>
  </si>
  <si>
    <t>90,000 gallons of partially treated wastewater spilled in Pensacola due to an equipment malfunction at a lift station. Some of the material drained into a nearby waterway. No clean up actions reported.</t>
  </si>
  <si>
    <t>30,000 to 50,000 gallons of untreated wastewater were spilled in Sarasota due to a broken line.</t>
  </si>
  <si>
    <t>8,000 gallons of treated wastewater were spilled on-site at a treatment facility in Melbourne due to a ruptured valve.</t>
  </si>
  <si>
    <t>2,500 gallons of untreated domestic wastewater were released in Jacksonville due to unknown causes.</t>
  </si>
  <si>
    <t>2,000 gallons of wastewater were released due to unknown causes, affecting a nearby lake in Palm Beach.</t>
  </si>
  <si>
    <t>Approximately 1,500 gallons of untreated domestic wastewater were released on-site in Milton due to a pump failure.</t>
  </si>
  <si>
    <t>1,500 gallons of untreated domestic wastewater were released in a manhole in Tampa due to a clogged gravity-main.</t>
  </si>
  <si>
    <t>50,000 to 60,000 gallons of treated water spilled in Boynton Beach. No clean up reported.</t>
  </si>
  <si>
    <t>20,000 gallons of untreated sewage spilled in Brandon. Clean up conducted by the responsible party.</t>
  </si>
  <si>
    <t xml:space="preserve">An ongoing release of fully treated reclaimed wastewater reported in Orlando. A distribution main is in the process of being moved due to nearby construction.  An unexpected delay in receiving a part for the pipeline necessitated the release. The flow from the reclamation facility is 20 million gallons per day and is expected to continue until approximately 1200 hrs today. </t>
  </si>
  <si>
    <t>An est. 200,000 gallons of treated wastewater spilled at a facility in Davenport.  No clean up actions reported.</t>
  </si>
  <si>
    <t>Three locations in the City of Largo spilled a total of 220,000 gallons of untreated wastewater.  No waterways affected. Clean up conducted by the responsible party.</t>
  </si>
  <si>
    <t>500,000 gallons of reclaimed wastewater spilled on-site at a pump station in Tampa due to rain and a possible line blockage. No waterways affected. No cleanup actions reported.</t>
  </si>
  <si>
    <t>1000 gallons of treated wastewater spilled in Marco Island due to a faulty plug. Clean up conducted by the responsible party.</t>
  </si>
  <si>
    <t>2000 gallons of raw sewage overflowed from a manhole into Old Tampa Bay in Clearwater due to heavy rain. Clean up conducted by the responsible party.</t>
  </si>
  <si>
    <t xml:space="preserve">4000 gallons of storm water spilled from an aeration pond in Plant City. The material drained into a ditch leading to the Hillsborough River. No cleanup actions reported. </t>
  </si>
  <si>
    <t>1200 gallons of partially treated wastewater spilled on-site at a facility in Lake Mary due to equipment malfunctions. No waterways affected. Clean up conducted by the responsible party.</t>
  </si>
  <si>
    <t xml:space="preserve">2000 gallons of raw sewage overflowed from a manhole onto a roadway &amp; soil in Boca Raton due to a blocked line. No waterways affected. Clean up conducted by the responsible party. </t>
  </si>
  <si>
    <t>11,400 gallons of raw sewage spilled in Tampa due to a ruptured force main. No waterways affected. Clean up conducted by the responsible party.</t>
  </si>
  <si>
    <t>Approx. 375,000 gallons of raw sewage spilled in Largo due to heavy rains in the area. Some of the material drained into nearby waterways. Clean up actions unknown.</t>
  </si>
  <si>
    <t>1000+ gallons of raw sewage released into the Atlantic Ocean from an "old 30-inch out-fall" pipe approx. one mile off-shore in Lake Worth due to equipment failure. No cleanup actions taken.</t>
  </si>
  <si>
    <t>Less than 5000 gallons of raw sewage released in Vero Beach due to a contractor rupturing a 6-inch force main. Unknown amount drained into a nearby canal. Cleanup was conducted by the responsible party. closed.</t>
  </si>
  <si>
    <t>40,000 gallons of raw sewage released in Golden Gate due to a ruptured 6-inch force main. Some of the material drained into a nearby canal. Clean up conducted by the responsible party.</t>
  </si>
  <si>
    <t>35,000 gallons of raw sewage spilled in Loughman due to a damaged valve on a force main. Clean up conducted by the responsible party.</t>
  </si>
  <si>
    <t>An unknown amount of raw sewage spilled in Gainesville from a failing lift station. Spill was contained on-site. No waterways affected. Clean up conducted by the responsible party.</t>
  </si>
  <si>
    <t>100,000+ gallons of industrial untreated wastewater were spilled onto soil in Lake Wales due to an electrical failure on two transfer pumps. (Ken Miller, Citro Suco, 863-528-4749)</t>
  </si>
  <si>
    <t xml:space="preserve">350,000 gallons of untreated sewage were spilled due to water overflow from heavy rains. </t>
  </si>
  <si>
    <t>Approximately 2,000 gallons of untreated domestic wastewater were spilled in Sanford.</t>
  </si>
  <si>
    <t xml:space="preserve">Excessive rain caused the overflow of raw sewage from two manholes into a drainage ditch in Largo. </t>
  </si>
  <si>
    <t xml:space="preserve">Approximately 8,000 gallons of untreated wastewater were spilled from 2-4 manholes in Bradenton due to rain. A portion of the Manatee River was affected. </t>
  </si>
  <si>
    <t xml:space="preserve">2,100 gallons of untreated domestic wastewater were spilled from a manhole in Clearwater due to heavy rain. </t>
  </si>
  <si>
    <t xml:space="preserve">Excessive rain caused the release of an unknown amount of untreated domestic wastewater from 3 manholes in Bradenton. </t>
  </si>
  <si>
    <t xml:space="preserve">3 untreated wastewater spills, of approximately 9,000 gallons, were reported in the county. </t>
  </si>
  <si>
    <t>Approximately 1,200 gallons of domestic untreated wastewater were spilled from a manhole in Kissimmee due to excessive rain.</t>
  </si>
  <si>
    <t>A 157,000 gallon release of raw sewage was reported in Tampa due to heavy rain and overflow of a pump station. Some material drained into Tampa Bay.</t>
  </si>
  <si>
    <t>A 3.72 million gallon treated wastewater spill was reported in Lakeland due to the a broken berm at an evaporation pond. The water completely drained from the pond into Winston Creek.</t>
  </si>
  <si>
    <t xml:space="preserve">Approximately 10,000 gallons of untreated domestic wastewater spilled from a gravity manhole in Lakeland due to excessive rain. The water drained into the Lake Hunter. </t>
  </si>
  <si>
    <t xml:space="preserve">Less than 1,000 gallons of untreated domestic wastewater spilled from a manhole in Lakeland due to excessive rain. </t>
  </si>
  <si>
    <t xml:space="preserve">1,000+ gallons of treated wastewater were spilled in Sarasota due to excessive rain. Some material drained into Methany Creek. </t>
  </si>
  <si>
    <t xml:space="preserve">Approximately 4,800 gallons of wastewater were released in Kissimmee due to excessive rain.  No waterways affected. </t>
  </si>
  <si>
    <t>5,000 gallons of untreated wastewater were released at 3 manhole locations in Tampa. No waterways affected.</t>
  </si>
  <si>
    <t>132,000 gallons of untreated wastewater spilled from approximately 17 manholes in St. Petersburg.  Some material entered Boca Ciega Bay.</t>
  </si>
  <si>
    <t>16,250 gallons of untreated wastewater were spilled due to rain overflow into an on-site pond in Davenport.</t>
  </si>
  <si>
    <t>1,000+ gallons of re-use irrigation water were released from a holding pond in Sarasota.</t>
  </si>
  <si>
    <t>Approximately 2,000 gallons of untreated wastewater were released on-site in St. Petersburg due to a power failure.</t>
  </si>
  <si>
    <t>An unknown amount of wastewater overflowed into McKay Creek in Largo due to heavy rain.</t>
  </si>
  <si>
    <t>2,000 gallons of sewage were released onto soil &amp; into a storm drain in St. Petersburg due to a failed lift pump.</t>
  </si>
  <si>
    <t>200 gallons of sewage were released on-site at a treatment facility in Pensacola.</t>
  </si>
  <si>
    <t>An unknown amount of wastewater was released from a pump station in Largo due to excessive rain.</t>
  </si>
  <si>
    <t>20,000 gallons of sludge spilled on-site in St. Cloud due to a ruptured pipe. No waterways ffected. Clean up conducted by the responsible party.</t>
  </si>
  <si>
    <t>1.778 million gallons of re-claimed wastewater spilled in Tampa due to a calibration error.  No clean up actions reported.</t>
  </si>
  <si>
    <t>30 to 50 gallons of industrial wastewater spilled in Jacksonville due to an overflow while filling a tanker truck. Clean up conducted by the responsible party. (Frank Sigoma, Naval Air Station, Jacksonville, 904.542.2717 x:133)</t>
  </si>
  <si>
    <t>An unknown amount of raw sewage spill in Lakeland due to unknown cause(s). Clean up conducted by the public utilities.</t>
  </si>
  <si>
    <t>5000 to 6000 gallons of treated domestic wastewater spilled in West Palm Beach. No waterways affected. Clean up conducted by the responsible party.</t>
  </si>
  <si>
    <t>93,000 gallons of treated wastewater spilled in Tampa due to electric failure. No clean up reported.</t>
  </si>
  <si>
    <t>6000 gallons of wastewater spilled in Holiday due to a power outage. No waterway affected. Clean up conducted by the responsible party.</t>
  </si>
  <si>
    <t>1500 gallons of wastewater spilled in Wesley Chapel due to unknown cause(s). Clean up conductedm by the responsible party.</t>
  </si>
  <si>
    <t>1000 gallons of untreated domestic wastewater spilled in Captiva Island due to ruptured line. Clean up conducted by the responsible party.</t>
  </si>
  <si>
    <t>3500 gallons of raw sewage spilled in Leesburg from a manhole due to a line blockage. No waterways affected. Clean up conducted by the responsible party.</t>
  </si>
  <si>
    <t>Unknown amount of raw sewage release from a vessel in St. Petersburg.</t>
  </si>
  <si>
    <t>1000 gallon wastewater spill reported in Gainesville due to a grease blockage. No waterways affected. Clean up conducted by the responsible party.</t>
  </si>
  <si>
    <t>5000 gallons of sludge spilled in Lehigh Acres due to traffic crash involving a sludge tanker.  Clean up conducted by the responsible party.</t>
  </si>
  <si>
    <t>1.26 million gallons of over-chlorinated reclaim water was discharged into a canal at a county facility in Tampa. Spill is non-recoverable.</t>
  </si>
  <si>
    <t>175,500 gallons over-chlorinated reclaim discharged into a canal at the facility in Tampa.  Spill is non-recoverable.</t>
  </si>
  <si>
    <t xml:space="preserve">An unknown amount of raw sewage released in Tallahassee due to a stoppage in a sewage main.  Clean up conducted by the responsible party. </t>
  </si>
  <si>
    <t xml:space="preserve">3200 gallons of wastewater spilled in Englewood due to a damaged air release valve. The material was spilled onsite. Clean up conducted by the responsible party. </t>
  </si>
  <si>
    <t xml:space="preserve">Approximately 2,000 gallons of untreated domestic wastewater were spilled in Miami after a pump station electrical failure. </t>
  </si>
  <si>
    <t>Approximately 1,000 gallons of wastewater were spilled in Coral Springs due to unknown causes.</t>
  </si>
  <si>
    <t>1,000 to 1,500 gallons of untreated wastewater were released, partially into a creek, in Sarasota from a ruptured force-main.</t>
  </si>
  <si>
    <t>Approximately 1,000 gallons, or less, were released in Ft. Myers due to unknown causes. No waterways affected.</t>
  </si>
  <si>
    <t>144,000 gallons of treated reclaim water was released into a retention pond in Naples from a ruptured line.</t>
  </si>
  <si>
    <t xml:space="preserve">1,500 gallons of raw sewage were released into an on-site retention area from a discharge pipe in Naples due to a valve malfunction. No waterways affected. </t>
  </si>
  <si>
    <t>Approximately 1,500 gallons of untreated domestic wastewater were released in Clermont due to mechanical failure.</t>
  </si>
  <si>
    <t>23,000 gallons of treated domestic wastewater were released on-site into a retention pond due to high-flows and slow settle ability.</t>
  </si>
  <si>
    <t>Greater than 5000 gallons of untreated sewage spilled in Kissimmee due to heavy rains. Material contained and recovered.</t>
  </si>
  <si>
    <t>1000 gallons of untreated sewage spilled in St Petersburg.  Material contained in catch basin and vacuumed. Cause due to line cave in.</t>
  </si>
  <si>
    <t>11,400 gallons of untreated sewagel spilled due to a manhole overflowing. Some material entered Boca Ceiga Bay. System shut down, cleaned, and raked.</t>
  </si>
  <si>
    <t>100 gallons of untreated "Lion" waste spilled into a canal in Loxahatchee due to a line busting.  Clean up conducted by the responsible party.</t>
  </si>
  <si>
    <t>5000+ gallons of wastewater spilled in Marianna due to a blocked main. Area was vacuumed and treated.</t>
  </si>
  <si>
    <t>Unknown amount of untreated domestic wastewater spilled in Winter Park due to a clogged line.  Some of the material drained into Lake Osceola. Clean up conducted by the responsible party.</t>
  </si>
  <si>
    <t>40,000 gallon wastewater spill reported in Jacksonville due to a damaged force main. Some of the material drained into the ICW. Clean up actions unknown.</t>
  </si>
  <si>
    <t>50,000 gallons of untreated wastewater spilled in Largo due to heavy rain over flow.  The material entered a storm drain. Clean up conducted by the responsible party.</t>
  </si>
  <si>
    <t xml:space="preserve">Approx. 50 gallons of untreated domestic wastewater released in Tampa through a crack in a holding tank. No waterways affected. Clean up conducted by the responsible party. </t>
  </si>
  <si>
    <t>Approx. 30,000 gallons of untreated domestic wastewater overflowed from a manhole in Largo due to excessive rain. Clean up conducted by the responsible party.</t>
  </si>
  <si>
    <t xml:space="preserve">1000+ gallons of treated effluent wastewater dumped into a field in Mary Esther due to a switch malfunction. Clean up conducted by the responsible party. </t>
  </si>
  <si>
    <t>1000+ gallons of raw sewage spilled in Key West due to a crack in a force main. No waterways affected. Clean up conducted by the responsible party.</t>
  </si>
  <si>
    <t>An est. 800,000 gallons of fully treated and chlorinated wastewater released into an onsite retention pond due to failure of a rotor motor. Clean up conducted by the responsible party.</t>
  </si>
  <si>
    <t xml:space="preserve">An est. 500 gallons of raw sewage released in Jacksonville from a manhole due to failure of a pump station. An unknown amount of material entered Goodby's Creek.  Cleanup conducted by the responsible party. </t>
  </si>
  <si>
    <t xml:space="preserve">1500 gallons of raw sewage spilled from a manhole in Naples due to a valve malfunction. 1400+ gallons drained into a retention area, with around 100 going into a storm drain. Clean up conducted by the responsible party. </t>
  </si>
  <si>
    <t>An unknown amount of leachate spilled from a carrier tank in Orangedale due to a traffic crash.  Clean up conducted by the responsible party.  No waterways affected.</t>
  </si>
  <si>
    <t>1000+ gallons of untreated wastewater spilled in Gainesville. The release was contained on-site.  Clean up conducted by the responsible party.</t>
  </si>
  <si>
    <t>1000+ gallons of partially treated wastewater overflowed from a treatment facility in Ruskin due to heavy rains in the area. No clean up actions reported at this time. No waterway affected.</t>
  </si>
  <si>
    <t>Approx. 750,000 to 900,000 gallons of partially treated wastewater spilled in Dover due to heavy rain. All of the material drained into an on-site retention pond. No waterways affected. No clean up reported.</t>
  </si>
  <si>
    <t>Approx. 100,000 of partially treated wastewater spilled in Tampa due to heavy rain. The spill was contained on site in a holding pond. No clean up conducted.</t>
  </si>
  <si>
    <t>Approx. 38,000 gallons of domestic wastewater in Poinsetta Park due to heavy rains causing an overflow. No waterways affected. Affected area limed.</t>
  </si>
  <si>
    <t>Unknown amount of raw sewage overflowed in Apollo Beach due to heavy rains in the area. No waterways affected. Clean up conducted by the responsible party.</t>
  </si>
  <si>
    <t>Unknown amount of raw sewage released from 3 pump stations in Tampa. Unknown if waterway affected. Clean up actions unknown.</t>
  </si>
  <si>
    <t>1000+ gallons of raw sewage released in Seminole due to cracked pipe. Clean up actions unknown.</t>
  </si>
  <si>
    <t>7200 gallons of raw sewage released in Kissimmee due to heavy rains in the area. Clean up conducted by the responsible party.</t>
  </si>
  <si>
    <t>Approx. 1,000,000 gallons of raw sewage released in Largo due to heavy rains in the area. Clean up conducted by the responsible party.</t>
  </si>
  <si>
    <t>Approx. 8300 gallons of sewage released in 4 locations in St. Petersburg due to the heavy rains in the area. Clean up actions are unknown in all 4 incidents.</t>
  </si>
  <si>
    <t>1000+ gallons of raw sewage spilled in Ruskin due to a faulty valve. No waterways affected. No clean up actions reported.</t>
  </si>
  <si>
    <t>Unknown amount of raw sewage spilled in Bradenton due to heavy rains. Clean up conducted by the responsible party.</t>
  </si>
  <si>
    <t>An unknown amount of chlorinated effluent released in Sarasota. The spill was not recoverable.</t>
  </si>
  <si>
    <t>1000+ gallons of raw sewage spilled in Poinciana due to heavy rains in the area. Clean up conducted by the responsible party.</t>
  </si>
  <si>
    <t xml:space="preserve">1500 gallons of wastewater spilled in Jacksonville due to a line blockage. Some of the material drained into a nearby creek. Clean up conducted by the responsible party. </t>
  </si>
  <si>
    <t>An est. 10,000 gallons of raw sewage released in Lakeland due to heavy rains. An unknown amount of material entered a storm water run off basin. Clean up conducted by the responsible party.</t>
  </si>
  <si>
    <t>An ongoing wastewater release reported in St. Petersburg due to heavy rains in the area.</t>
  </si>
  <si>
    <t>26,600 gallons of wastewater spilled into Boca Ciega Bay in St Petersburg due to excessive rain run-off. The spill was not recoverable.</t>
  </si>
  <si>
    <t xml:space="preserve">An unknown amount of wastewater spilled from 5 lift stations in Bradenton due to heavy rains.  Corrective actions were taken.  No waterways affected. </t>
  </si>
  <si>
    <t>Approx 12,000 gallons of contaminated storm water spilled in Bartow due to storm water overflow.  An unknown portion flowed offsite. Clean up actions unknown.</t>
  </si>
  <si>
    <t>1000 gallons of wastewater spilled near Jacksonville due to a ruptured main line. No waterways affected. Clean up conducted by the responsible party.</t>
  </si>
  <si>
    <t>3000 gallons of raw sewage spilled in Santa Rosa Beach due to a lift station overflow. No waterways affected. Clean up conducted by the responsible party.</t>
  </si>
  <si>
    <t>1000+ gallons of raw sewage spilled in Altamonte Springs due to a suspected grease back up.  Clean up actions unknown.</t>
  </si>
  <si>
    <t>5000 gallons of raw sewage spilled in Chattahoochee due to a clogged line. Clean up conducted by the responsible party.</t>
  </si>
  <si>
    <t>1/2 a million gallons of untreated wastewater &amp; rain water spilled from a manhole in Largo due to heavy rains. Clean up conducted by the responsible party. No waterways affected.</t>
  </si>
  <si>
    <t>A private citizen in Altamonte Springs reported a large raw sewage overflow at a local bar. A local Plumbing company is on scene.</t>
  </si>
  <si>
    <t xml:space="preserve">An est. 2000 gallons of raw sewage released in Bradenton due to pump failure. An unknown amount of the material drained into a nearby waterway. No clean up reported. </t>
  </si>
  <si>
    <t>An est. 1000 gallons of sludge spilled in Lake Wales due to unknown cause(s). Clean up conducted by the responsible party.</t>
  </si>
  <si>
    <t>2400 gallons of leachate spilled in Ft. Lauderdale due to a tank overflowing.  Clean up conducted by the responsible party.</t>
  </si>
  <si>
    <t>Approx. 5000 gallons of clarified effluent spilled in Belleair due to an obstruction between tanks. No waterways affected. Clean up conducted by the responsible party.</t>
  </si>
  <si>
    <t>100,000 gallons of untreated wastewater spilled in Orlando due to unknown cause(s). Clean up conducted by the responsible party.</t>
  </si>
  <si>
    <t>Approx. 8000 gallons of wastewater spilled in Orlando due to a force main change-over. Clean up conducted by the responsible party.</t>
  </si>
  <si>
    <t>Approx. 8000 gallons of wastewater spilled in Fruitville due to a ruptured 8-inch force-main.  Clean up conducted by the responsible party.</t>
  </si>
  <si>
    <t>200,000 gallons of re-use water spilled in Naples due to a ruptured force-main. No waterways affected. No clean up conducted by the responsible party.</t>
  </si>
  <si>
    <t>An est. 5000 gallons of raw sewage released in Titusville due to a ruptured force main. Clean up conducted by the responsible party.</t>
  </si>
  <si>
    <t>50,000 gallons of treated wastewater spilled in Naples due to a ruptured 8-inch force main.  No clean up actions reported.</t>
  </si>
  <si>
    <t>72,000 gallons of industrial wastewater spilled in Plant City due to a leaking water control valve. No clean up actions reported.</t>
  </si>
  <si>
    <t>Unknown amount of raw sewage released into the ocean near North Bay Village due to a ruptured sewer line.</t>
  </si>
  <si>
    <t>1000 gallons of raw sewage released in White Springs due to a blocked line. Clean up conducted by the responsible party.</t>
  </si>
  <si>
    <t>1500 gallons of raw sewage spilled near Naples due to a ruptured line. Clean up conducted by the responsible party.of of an old Wi</t>
  </si>
  <si>
    <t>3000 to 5000 gallons of chlorinated wastewater spilled in Ocala due to a malfunction of an effluent pump at a lift station. No clean up actions reported.</t>
  </si>
  <si>
    <t>5,000 gallons of raw sewage spilled in Jacksonville due to a breaker failure. 4,000 gallons of the material drained into a nearby river.</t>
  </si>
  <si>
    <t xml:space="preserve">Approximately 9,000 gallons of untreated domestic wastewater were spilled in Melbourne due to a contractor hitting a line. </t>
  </si>
  <si>
    <t xml:space="preserve">Approximately 1,000 gallons of untreated domestic wastewater were spilled in Haines City from a cracked gravity line. </t>
  </si>
  <si>
    <t>1,000 gallons of wastewater were released in Clermont due to a failed valve. No waterways affected.</t>
  </si>
  <si>
    <t>25,000 gallons of untreated domestic wastewater were released in Palm Coast due to a contractor rupturing a gravity main.</t>
  </si>
  <si>
    <t>1,500 gallons of untreated domestic wastewater were released onto soil in Clermont due to a mechanical failure.</t>
  </si>
  <si>
    <t>12,000 gallons of raw sewage spilled in Lakeland due to a ruptured 12-inch force main. No waterways affected. Clean up conducted by the responsible party.</t>
  </si>
  <si>
    <t>3000 gallons of untreated domestic wastewater spilled in Sanford after a malfunction in an 8-inch force main. Clean up conducted by the responsible party.</t>
  </si>
  <si>
    <t>2500 gallons of treated sludge spilled in Ormond Beach due to a vacuum glass break on a vacuum truck. Clean up conducted by the responsible party.</t>
  </si>
  <si>
    <t>500 gallons of raw sewage spilled in Jacksonville due to ruptured main. Clean up conducted by the responsible party</t>
  </si>
  <si>
    <t>16,500 gallons of untreated wastewater spilled from a manhole in Bradenton due to a grease blockage. Clean up conducted by the responsible party.</t>
  </si>
  <si>
    <t>2000 gallons of wastewater spilled at a local Wal-Mart in Cape Corral. Clean up actions unknown.</t>
  </si>
  <si>
    <t>800 gallons of raw sewage spilled in Santa Rosa Beach from a ruptured 8-inch force-main. Clean up conducted by the responsible party.</t>
  </si>
  <si>
    <t>No more than 1000 gallons of untreated sewage released in Indian Harbor Beach due to an air release valve malfunction. Clean up conducted by the county.</t>
  </si>
  <si>
    <t>9,600 gallons of raw sewage spilled in Venice from a 6-inch force main due to ruptured line.  No waterways effected. Clean up conducted by the responsible party.</t>
  </si>
  <si>
    <t>Dixie</t>
  </si>
  <si>
    <t>The county reported a Septic Company intentionally released raw sewage in an open field in Cross City. No waterways affected.</t>
  </si>
  <si>
    <t>40,000 gallons of untreated wastewater spilled in Naples due to a broken main.  The material drained into a nearby canal. Clean up conducted by the responsible party.</t>
  </si>
  <si>
    <t>500,000 gallons of treated domestic wastewater spilled in Orlando due to human error. Clean up conducted by the responsible party.</t>
  </si>
  <si>
    <t xml:space="preserve">500 gallons of untreated wastewater spilled in Jacksonville due to a ruptured 6-inch main.  Clean up conducted by the responsible party. </t>
  </si>
  <si>
    <t>100 gallons of untreated sewage spilled in Ft. Walton Beach due to a blocked line. Clean up conducted by the responsible party.</t>
  </si>
  <si>
    <t xml:space="preserve">20,000 gallons of wastewater released at a lift station in Debary due to a break in a force main. Clean up conducted by the responsible party. </t>
  </si>
  <si>
    <t>100 gallons of untreated sewage spilled onto ground and into storm drain in Jacksonville due to a grease blockage in a gravity line.</t>
  </si>
  <si>
    <t>200 gallons of raw sewage leaked from an air release valve into a holding/retention pond in Naples. Clean up conducted by the responsible party.</t>
  </si>
  <si>
    <t>1500 gallon untreated wastewater spill reported in Royal Palm Beach. Clean up conducted by the responsible party.</t>
  </si>
  <si>
    <t>4000 gallons of raw sewage spilled in Sanford from a ruptured force-main. Clean up conducted by the responsible party.</t>
  </si>
  <si>
    <t>2000 gallons of raw sewage spilled in Ponte Vedra due to a ruptured force main. No waterways affected. Clean up conducted by the responsible party.</t>
  </si>
  <si>
    <t>1000 to 3000 gallons of "dewatered solids" released onto asphalt at the City of Hollywood Wastewater Plant from a dump trailer due to the tailgate not closing completely. No waterways effected. Clean up conducted by the responsible party.</t>
  </si>
  <si>
    <t>5000 gallons of raw sewage released in Tampa from a cracked force-main. Clean up conducted by the responsible party.</t>
  </si>
  <si>
    <t>Less than 1000 gallons of sewage released from a ruptured line in Pensacola due to a contractor hitting the line. No waterways affected.</t>
  </si>
  <si>
    <t xml:space="preserve">8400 gallons of produced water released from a well near Jay due to external corrosion.  No waterways affected. </t>
  </si>
  <si>
    <t>3000 gallons of untreated wastewater spilled in Largo due to a grease blockage. Clean up conducted by the responsible party.</t>
  </si>
  <si>
    <t>A private citizen reported an unknown black sludge coming from the Dupont plant near the intersection of Hwy-301 and Hwy-218. The material flowed into a ditch and entered a wetland area.  According to NED staff, it was an 11 million gallon spill when a short-term holding pond berm failed and flowed to the N Fork of the Black Creek which eventually  goes to the St Johns.  Testing by Dupont and NED is on-going.</t>
  </si>
  <si>
    <t>40 gallon wastewater spill reported in Jacksonville due to unknown cause(s). Some of the material drained into a nearby waterway. Clean up actions unknown.</t>
  </si>
  <si>
    <t>1000+ gallons of wastewater spilled into the Escambia River near Cantonment due to an overflow from a containment area. Clean up actions unknown.</t>
  </si>
  <si>
    <t xml:space="preserve">3,000 gallons of untreated wastewater were spilled in Golden Gate due to a broken check valve. </t>
  </si>
  <si>
    <t xml:space="preserve">1,000 gallons of raw sewage were released due to a work crew rupturing a force-main. </t>
  </si>
  <si>
    <t xml:space="preserve">12,000 gallons of raw sewage were released from a manhole in Orlando. Some material entered a nearby storm drain. </t>
  </si>
  <si>
    <t>Approximately 3,000 gallons of sludge and an unknown amount of diesel were released onto soil in Brandon from an overturned tractor-trailer.</t>
  </si>
  <si>
    <t xml:space="preserve">Less than 1,000 gallons of wastewater leaked from a line in Ocean City. </t>
  </si>
  <si>
    <t>3,000 gallons of untreated wastewater were released on-site in Brandon from a broken line.  No waterways affected.</t>
  </si>
  <si>
    <t>3,000 gallons of raw sewage were released onto soil, on-site at a lift station in Sarasota due to a control panel malfunction. No waterways affected.</t>
  </si>
  <si>
    <t>Less than 500 gallons of untreated domestic wastewater were released in Mary Esther due to vandals turning-off power to a lift station.</t>
  </si>
  <si>
    <t>300 gallons of untreated wastewater spilled in St. Augustine due to a blocked line. Clean up conducted by the responsible party.</t>
  </si>
  <si>
    <t>4700 gallons of untreated domestic wastewater spilled in Orlando due to a blocked drain.  Clean up conducted by the responsible party.</t>
  </si>
  <si>
    <t xml:space="preserve">Approx. 600 gallons of raw sewage released in Fruit Cove due to valve failure at a pump station.  Most of the material flowed into a retention pond. Clean up conducted by the responsible party </t>
  </si>
  <si>
    <t>100,000 gallons of raw sewage spilled in West Palm Beach from a ruptured force main due to unknown cause(s). Clean up conducted by a private company.</t>
  </si>
  <si>
    <t>100 to 150 gallons of raw sewage released in Gainesville due to a grease blockage. Some of the material drained into a nearby waterway. Clean up conducted by the responsible party.</t>
  </si>
  <si>
    <t xml:space="preserve">100,000 gallons of re-used water spilled into a canal in Naples from a 14-inch main due to unknown cause(s). No cleanup actions reported. </t>
  </si>
  <si>
    <t>An unknown amount of treated wastewater spilled in Jacksonville due to a fractured line. Clean up conducted by the responsible party.</t>
  </si>
  <si>
    <t>40,000 gallons of raw sewage spilled in Orlando. Some of the material drained into a nearby waterway. Clean up actions unknown.</t>
  </si>
  <si>
    <t>5000 gallons of raw sewage released in Naples due to a ruptured force main. Clean up conducted by the responsible party.</t>
  </si>
  <si>
    <t>200 gallons of untreated wastewater spilled in Jacksonville due to a line blockage. Some of the material drained into a nearby waterway. Clean up conducted by the responsible party.</t>
  </si>
  <si>
    <t xml:space="preserve">2,000 gallons of raw sewage were spilled in St. Petersburg due to a grease clog. Some material drained into a nearby storm drain. </t>
  </si>
  <si>
    <t xml:space="preserve">500 to 1,500 gallons of treated wastewater were spilled in Ocala. </t>
  </si>
  <si>
    <t xml:space="preserve">Approximately 1,000 gallons of untreated industrial wastewater were released into a storm drain due to an electrical failure. </t>
  </si>
  <si>
    <t>Approximately 1,200 gallons of partially treated wastewater were spilled in Clearwater from a damaged line.</t>
  </si>
  <si>
    <t>250,000 gallons of re-use water were released in Naples due to an altitude valve failure.</t>
  </si>
  <si>
    <t>Report of sewage flowing into a bayou in Carrabelle. Unknown R/P.</t>
  </si>
  <si>
    <t>Less than 100 gallons of sewage were overflowed from a manhole in Winter Park due to a power failure.  No waterways affected.</t>
  </si>
  <si>
    <t>1000 to 1500 gallons of untreated wastewater spilled in Key West due to a pump failure at a lift station. No waterways affected. Clean up conducted by the responsible party.</t>
  </si>
  <si>
    <t>1200 gallons of untreated industrial wastewater spilled in Brooker due to a cracked line. No waterways affected. Clean up conducted by the responsible party.</t>
  </si>
  <si>
    <t>2,000,000 gallons of effluent spilled into a storm water management system in Ft. Myers due to a perk pond over-flow. Clean up conducted by the responsible party.</t>
  </si>
  <si>
    <t>2500 to 3000 gallons of untreated wastewater spilled due to a grease blockage at the City of Dunedin WWTP. Clean up conducted by the responsible party.</t>
  </si>
  <si>
    <t>10,000 gallons of raw sewage released from a lift station in Ft. Myers due to an electrical failure. No waterways affected. Clean up conducted by the responsible party.</t>
  </si>
  <si>
    <t>24,500 gallons of high-turbidity storm water released by the MacIntosh Power Plant into Lake Parker in Lakeland. The spill was not recoverable.</t>
  </si>
  <si>
    <t>60,000 gallons of sludge overflowed into a perk pond in Enterprise due to unknown cause(s).  Clean up conducted by the responsible party.</t>
  </si>
  <si>
    <t>3600 to 7200 gallons of raw sewage spilled in Orlando from a lift station due to an electrical malfunction. No waterways affected. Clean up conducted by the responsible party.</t>
  </si>
  <si>
    <t>300 gallons of raw sewage overflowed from a manhole in Beverly Hills due to a blockage in a gravity main. Clean up conducted by the responsible party.</t>
  </si>
  <si>
    <t xml:space="preserve">Approx. 300 gallons of raw sewage released in Mary Esther due to a cracked line at a fitting.  No waterways affected. Cleanup conducted by the responsible party.  </t>
  </si>
  <si>
    <t>A chlorinator was stolen from Sun and Lakes WWTP in Lake Placid.</t>
  </si>
  <si>
    <t>Approx. 1000 gallons of raw sewage spilled in Lakeland due to a ruptured main. Some of the material drained into a nearby storm drain. Clean up conducted by the responsible party.</t>
  </si>
  <si>
    <t xml:space="preserve">An unknown "minimal" amount of wastewater was spilled in Delray Beach from a cracked force- main. A portion of the material drained into a nearby lake. </t>
  </si>
  <si>
    <t>5,000 to 10,000 gallons of treated domestic wastewater were spilled in Clermont due to a transfer pipe clog.</t>
  </si>
  <si>
    <t>An unknown amount of treated, de-chlorinated, effluent spilled into a ditch in Neptune Beach due to a tractor hoe rupturing a line.  Clean up actions unknown.</t>
  </si>
  <si>
    <t>An alarm for a hatch on a water tank in Bradenton was activated. No suspicious activity discovered.</t>
  </si>
  <si>
    <t>2,000 gallons of wastewater were released on-site, in Largo, due to a failed hose.</t>
  </si>
  <si>
    <t>500 gallons of raw sewage overflowed from a manhole into Deer Creek due to a grease blockage.</t>
  </si>
  <si>
    <t>1,000 gallons of wastewater leaked from a line into a retention pond in Ocala.</t>
  </si>
  <si>
    <t xml:space="preserve">An estimated 1,000 gallons of wastewater were released south of Englewood due to electrical failure at a lift station. No waterways affected. </t>
  </si>
  <si>
    <t xml:space="preserve">10,000 gallons of treated effluent spilled in Kissimmee from a clarifier due to a mechanical pump malfunction. Clean up conducted by the responsible party. </t>
  </si>
  <si>
    <t>5000 gallons of raw sewage overflowed from a trash compactor drain in Orlando due to a grease blockage. Some of the material drained into a storm drain and then a retention pond. Clean up conducted by the responsible party.</t>
  </si>
  <si>
    <t>300,000 gallons of raw sewage from a manhole in Gretna due to unknown cause(s). The material spilled onto soil, into a storm drain system and into Telogia Creek. Clean up actions unknown.</t>
  </si>
  <si>
    <t>1200 gallons of wastewater spilled in Kissimmee due to unknown cause(s). Clean up conducted by the responsible party.</t>
  </si>
  <si>
    <t>8000 gallons of raw sewage spilled in Sanibel from a 10-inch force main ruptured by a contractor.  No waterways affected. Clean up conducted by the responsible party.</t>
  </si>
  <si>
    <t>50,000 gallons of treated water spilled in Deltona from an underground line that failed. No waterways affected. No clean up actions reported.</t>
  </si>
  <si>
    <t>400,000 gallons of untreated wastewater spilled in Davenport due to a failed aerator. The material spilled into an onsite holding pond. Clean up conducted by the responsible party.</t>
  </si>
  <si>
    <t>45,000 gallons of wastewater spilled into Hogan Creek in Jacksonville due to a pump failure.  Clean up conducted by the responsible party.</t>
  </si>
  <si>
    <t>1000 to 2000 gallons of raw sewage spilled in Pensacola due to a ruptured PVC bypass line.  No waterways affected. Clean up conducted by the responsible party.</t>
  </si>
  <si>
    <t>1500 gallons of raw sewage released onto a roadway in Tampa due to an electrical failure.  No waterways affected. Clean up conducted by the responsible party.</t>
  </si>
  <si>
    <t>1000+ gallons of raw sewage spilled in Ft. Myers from a collection system due to pump failure at a lift station. No waterways affected. Clean up conducted by the responsible party.</t>
  </si>
  <si>
    <t>500 to 1000 gallons of raw sewage spilled from a manhole in Gainesville due to a grease blockage.  The material spilled onto soil and into a retention area. No waterways affected.  Clean up conducted by the responsible party.</t>
  </si>
  <si>
    <t xml:space="preserve">15,000 gallon wastewater spilled in Jacksonville due to a force main break. Some of the material drained into the St. John's River. Clean up conducted by the responsible party. </t>
  </si>
  <si>
    <t>5000 gallons of untreated wastewater spilled in Ft. Lauderdale due to a ruptured valve.  Clean up conducted by the responsible party.</t>
  </si>
  <si>
    <t>1000 to 2000 gallons of untreated wastewater spilled at Patrick AFB due to a grease blockage.  Clean up conducted by the responsible party.</t>
  </si>
  <si>
    <t>20,000 gallons of raw sewage spilled from a manhole in Destin due to a lift station being left in the off position. Clean up conducted by the responsible party.</t>
  </si>
  <si>
    <t>1000 gallons of raw sewage spilled in Englewood due to a work crew hitting a sewer line.  Clean up conducted by the responsible party.</t>
  </si>
  <si>
    <t>5000 gallon wastewater spill reported in Orlando due to a ruptured force main. No waterways affected. Clean up conducted by the responsible party.</t>
  </si>
  <si>
    <t>500 gallons of treated wastewater were spilled in Palatka due to a damaged line.</t>
  </si>
  <si>
    <t>15,000 gallons of untreated wastewater were spilled in North Point from a ruptured line.</t>
  </si>
  <si>
    <t>Approximately 900 gallons of untreated storm water were spilled in Apollo Beach from an improperly capped pipeline.</t>
  </si>
  <si>
    <t>36,000 gallons of untreated wastewater were spilled in Jacksonville due to a structural failure of a drainage retaining wall. The material drained into Goodby Creek.</t>
  </si>
  <si>
    <t>2,000 gallons of wastewater were spilled in Tampa due to a force-main break. No waterways affected.</t>
  </si>
  <si>
    <t>1,500 gallons of untreated domestic wastewater were released into Long Shore Lake due to power failure at a lift station.</t>
  </si>
  <si>
    <t>A pump room door at St. Johns North WWTP was found ajar. The room has no water access. No tampering detected.</t>
  </si>
  <si>
    <t>SC</t>
  </si>
  <si>
    <t>Report of what appeared to be raw sewage bubbling up out of the St. John's River in St. Augustine.</t>
  </si>
  <si>
    <t>An unknown amount of untreated domestic wastewater was released into a lake in Brandon due to mechanical failure.</t>
  </si>
  <si>
    <t>An unknown amount of treated domestic wastewater was released into trenches at the Gretna treatment plant due to hydraulic overload.  According to Greg Smith (NWD) the plant spiked at 800,000 gallons and the plant capacity is 250-300K.</t>
  </si>
  <si>
    <t>A citizen in Panama City reported raw sewage coming out of a manhole, as well as his bathroom toilet and bathtub.</t>
  </si>
  <si>
    <t xml:space="preserve">A computer was stolen from a wastewater treatment facility in Plant City. The computer contains passwords for the MIS system that can turn pumps on and off. </t>
  </si>
  <si>
    <t>10,000 gallons of raw sewage spilled in Brandon due to a pump failure. Clean up conducted by the responsible party.</t>
  </si>
  <si>
    <t>2500 gallons of Black Liquor (partially treated wastewater) overflowed from a treatment tank in Hilliard due to a computer glitch. No waterways affected. Clean up conducted by the responsible party.</t>
  </si>
  <si>
    <t>8000 gallons of treated wastewater spilled in Sanibel due to unknown cause(s). Clean up actions unknown.</t>
  </si>
  <si>
    <t>An unknown amount of untreated wastewater spilled in Sarasota due to a mechanical failure.  Some wastewater went into the Sarasota Bay. Clean up conducted by the responsible party.</t>
  </si>
  <si>
    <t>Approx. 30,000 gallons of untreated wastewater spilled from a force main in Davis Island.  Clean up conducted by the responsible party.</t>
  </si>
  <si>
    <t xml:space="preserve">A break-in was reported at a wastewater treatment facility in New Port Richey during the overnight hours. The perpetrator(s) sprayed graffiti on several tanks and trucks. There are no indications that the system was compromised.  </t>
  </si>
  <si>
    <t>An abounded wastewater treatment facility is believed to have been broken into by an unknown party, thru a broken window.  The abandoned facility no longer services any water.  No connection to any water service comes from the site.</t>
  </si>
  <si>
    <t xml:space="preserve">A private citizen in St. Petersburg reported a possible release of raw sewage from a construction site near her home. </t>
  </si>
  <si>
    <t>Less than 1000 gallons of sludge spilled in Silver Springs from a digester due to operator error. No waterways affected. Clean up conducted by the responsible party.</t>
  </si>
  <si>
    <t>600 gallons of raw sewage spilled from a 6-inch force main in Gainesville that was ruptured by a contractor. Approx. 100 gallons drained into Lake Forest Creek. Clean up conducted by the responsible party.</t>
  </si>
  <si>
    <t>1000+ gallons of raw sewage spilled in Pensacola from a ruptured force main. No waterways affected. Clean up conducted by the responsible party.</t>
  </si>
  <si>
    <t>800+ gallons of raw sewage overflowed from a manhole in Venice due to a line collapse. The material spilled onto roadway and into a retention pond. Clean up conducted by the responsible party.</t>
  </si>
  <si>
    <t xml:space="preserve">40,000 to 50,000 gallons of reclaimed water spilled at the Rotunda Wastewater Reclamation Facility. No waterways affected. No cleanup actions taken. </t>
  </si>
  <si>
    <t>800 to 1200 gallons of raw sewage spilled in Pensacola due to a lift station back up. Clean up conducted by the responsible party.</t>
  </si>
  <si>
    <t>Approximately 300 gallons of treated wastewater was released in Mary Ester due to unknown causes.</t>
  </si>
  <si>
    <t xml:space="preserve">Approximately 15,000 gallons of untreated wastewater spilled due to a malfunctioning lift station.  An unknown portion of the material spilled into a tributary that flows into the Withlacoochee River, which flows into Madison County. </t>
  </si>
  <si>
    <t>4,500 gallons of untreated wastewater were released, partially into Dupont Lake in Deltona, from a ruptured main.</t>
  </si>
  <si>
    <t>A City of Mulberry WWTP staff member noticed that a gate was locked, but not with the chain; and that the alarm toggle switch was in the disable position. No tampering evident.</t>
  </si>
  <si>
    <t>1,000 to 5,000 gallons of wastewater were released in Crystal River due to a failed lift station.No waterways affected.</t>
  </si>
  <si>
    <t>An on-site employee responded to an intrusion alarm activation at a WWTP in Ft. Myers, indicating either the pump-room door or the tank hatch; both were secure.</t>
  </si>
  <si>
    <t>An unknown amount of untreated domestic wastewater was spilled into a drainage retention area from a lift station.</t>
  </si>
  <si>
    <t>900-1,000 gallons of untreated domestic wastewater were lost through a manhole cover in Stuart.</t>
  </si>
  <si>
    <t>Report that a vehicle was observed parked near a gate at a WWTP in Ocala. The gate was found partially open. MCSO responded and found no signs of entry.</t>
  </si>
  <si>
    <t>Report that an individual with a Saudi Arabian address, staying at a hotel in Jacksonville, was asking the hotel clerk questions about the Tallyrand-Buckman WWTP.</t>
  </si>
  <si>
    <t>10,000 gallons of untreated domestic wastewater spilled in Palm Beach Gardens due to a ruptured pipe.  Some of the material drained into a retention pond.  Clean up conducted by the responsible party.</t>
  </si>
  <si>
    <t>Approx. 150,000 gallons of treated effluent spilled in Hudson due to a wall on a berm collapsing. Berm wall is being rebuilt. No waterways affected.</t>
  </si>
  <si>
    <t>Approx. 15,000 gallons of untreated domestic wastewater spilled in Jacksonville due to grease blockage in a pipe. Some of the material drained into a low-lying wooded area. No clean up reported.</t>
  </si>
  <si>
    <t>20,000 gallons of untreated wastewater spilled in Ocala due to a clogged filter.  Clean up conducted by the responsible party.</t>
  </si>
  <si>
    <t>50,000 gallons to 100,000 gallons of untreated wastewater spilled in DeFuniak Springs due to a subject breaking into the facility and shutting of a set of breakers.</t>
  </si>
  <si>
    <t>5000 gallons of untreated wastewater spilled in Jacksonville due to an influent valve failing.  Clean up conducted by the responsible party.</t>
  </si>
  <si>
    <t>Approx. 3500 gallons of untreated wastewater spilled in Gainesville due to a damaged pipe.  No waterways affected. Clean up conducted by the responsible party.</t>
  </si>
  <si>
    <t>1000+ gallons of raw sewage spilled from a manhole in Orlando due to a blocked line.  No waterways affected.</t>
  </si>
  <si>
    <t>1000+ gallons of raw sewage spilled in Orlando due to a contractor collapsing a line.  No waterways affected. Clean up conducted by the responsible party.</t>
  </si>
  <si>
    <t>3000 gallons of raw sewage spilled into Safe Harbor in Key West from an 8-inch force main that a contractor ruptured.  Clean up conducted by a private contractor.</t>
  </si>
  <si>
    <t>1000+ gallons of raw sewage spilled in Clermont from a ruptured 8-inch line. No waterways affected.  Clean up conducted by the responsible party.</t>
  </si>
  <si>
    <t>3000 to 5000 gallons of raw sewage spilled at the Bonifay Wastewater facility due to an electrical problem. The material was contained on site.  Clean up conducted by the responsible party.</t>
  </si>
  <si>
    <t>250,000 gallons of regular water/reclaim water spilled due to the accidental release of over 200,000 gallons of regular (drinking) water into a reclaim retention pond.  No clean up actions needed. Incident occurred in New Smyrna Beach.</t>
  </si>
  <si>
    <t>1000 to 3000 gallons of treated wastewater spilled from a ruptured force main, into &amp; along a retention canal in West Palm Beach. Clean up was conducted by the responsible party.</t>
  </si>
  <si>
    <t>244,000 gallons of wastewater spilled on-site in Gretna due to heavy rain. Clean up was conducted by the responsible party.</t>
  </si>
  <si>
    <t>600 to 700 gallons of untreated domestic wastewater were spilled in DeFuniak Springs due to a power outage at a nearby lift station.</t>
  </si>
  <si>
    <t>Approximately 5,000 to 20,000 gallons of treated spray field water were spilled at Eglin AFB from a ruptured main.</t>
  </si>
  <si>
    <t xml:space="preserve">An unknown amount of sludge was spilled in Mary Esther due to heavy rain. </t>
  </si>
  <si>
    <t>3,000 gallons of untreated domestic wastewater were released onto soil in Panama City due to an electrical failure. No waterways affected.</t>
  </si>
  <si>
    <t>15,000 to 20,000 gallons of untreated domestic wastewater spilled in Tavernier due to equipment error. Clean up conducted by the responsible party.</t>
  </si>
  <si>
    <t>25,000 gallons of untreated domestic wastewater and 100,000 gallons of treated domestic wastewater spilled in Daytona Beach due to excessive rain. Clean up conducted by the responsible party.</t>
  </si>
  <si>
    <t>250,000 gallons of raw sewage spilled in Englewood due to an electrical failure at a lift station. No waterways effected. Clean up conducted by the responsible party.</t>
  </si>
  <si>
    <t>20,000 gallons of sludge spilled on-site in Orange City. Clean up conducted by the responsible party.</t>
  </si>
  <si>
    <t>800 to 1000 gallons of untreated domestic wastewater spilled on-site in Fort Pierce when a tank collapsed. Clean up conducted by the responsible party.</t>
  </si>
  <si>
    <t>Approx. 2500 gallons of untreated domestic wastewater spilled in Jacksonville due to a cave in at a gravity main. The wastewater will eventually get to San Marco Lake. No clean up actions reported.</t>
  </si>
  <si>
    <t>2000 gallons of untreated wastewater spilled in Palm Harbor due to a grease blockage.  Clean up conducted by an unknown party.  No waterways affected.</t>
  </si>
  <si>
    <t>5000 gallons of reclaimed wastewater spilled in Orlando due to an equipment failure. Clean up actions unknown.</t>
  </si>
  <si>
    <t>1500 gallons of raw sewage spilled in Venice from a 6-inch force main ruptured by a contractor. No waterways affected. Clean up conducted by the responsible party.</t>
  </si>
  <si>
    <t>50,000 gallon spill of sludge &amp; clear effluent spilled on site at a wastewater facility in Wellington due to operator error. No clean up necessary.</t>
  </si>
  <si>
    <t>18,400 gallons of raw sewage spilled in Tampa from an 18-inch force main. No waterways effected. Clean up conducted by the responsible party.</t>
  </si>
  <si>
    <t>15,000 gallons of raw sewage released into McCoy's Creek from a manhole due to a grease blockage. Clean up actions unknown.</t>
  </si>
  <si>
    <t>An unknown amount of raw sewage was released from a lift station into the ICW near Indian Rocks Beach due to unknown cause(s). The release is ongoing. Clean up actions unknown.</t>
  </si>
  <si>
    <t>1000+ gallons of partially treated wastewater spilled in Holly Hill due to heavy rains. The spill was contained on site. Clean up conducted by the responsible party.</t>
  </si>
  <si>
    <t>25,000+ gallons of raw sewage released in Largo due to a force main rupture.  Some of the material drained into the ICW. Clean up actions unknown.</t>
  </si>
  <si>
    <t>1000 gallons of raw sewage spilled in Panama City due to a temporary overload at a lift station. Clean up conducted by the responsible party.</t>
  </si>
  <si>
    <t>A gate was found open at a wastewater treatment facility in Ocala. The compound was searched by local authorities. Nothing suspicious was found.</t>
  </si>
  <si>
    <t xml:space="preserve">Approximately 15,000 gallons of raw sewage spilled in Englewood due to a construction crew hitting an underground line. No waterways effected. </t>
  </si>
  <si>
    <t xml:space="preserve">An unknown amount of untreated domestic wastewater spilled in Bradenton due to a plugged force-main.  No waterways affected. </t>
  </si>
  <si>
    <t>1,000 to 5,000 gallons of Chlorinated effluent were released on-site at a facility in Port Charlotte.</t>
  </si>
  <si>
    <t>5,000 gallons of untreated domestic wastewater were lost due to a backhoe hitting a force-main.</t>
  </si>
  <si>
    <t>An unknown amount of storm water was released in Maxville due to excessive rainfall collapsing a berm.</t>
  </si>
  <si>
    <t>Report of a less than 50,000 gallons of raw sewage released in Gretna due to hydraulic problems and excessive rain.</t>
  </si>
  <si>
    <t>An estimated 30,000 gallons of raw sewage overflowed from a manhole due to excessive rain.  No waterways affected.</t>
  </si>
  <si>
    <t>5000 gallons of wastewater spilled in Jacksonville due to heavy rains in the area. Some of the material drained into McGirts Creek. Clean up actions unknown.</t>
  </si>
  <si>
    <t>3000 gallons of raw sewage spilled in Springfield due to a failed lift station. Clean up conducted by the responsible party.</t>
  </si>
  <si>
    <t>250,000 gallons of raw sewage spilled in Jacksonville and drained into the St. Johns River. Clean up actions unknown.</t>
  </si>
  <si>
    <t>2000 gallons of raw sewage spilled in White Springs due to a blockage and heavy rain. The material may have drained into the Suwannee River. Clean up conducted by the responsible party.</t>
  </si>
  <si>
    <t>3000 gallons of wastewater spilled on-site at a wastewater facility in Coral Springs due to heavy rains. The spill was contained on-site. Clean up conducted by the responsible party.</t>
  </si>
  <si>
    <t>Unknown amount of wastewater spilled in Green Cove due to heavy rains. The spill was contained on-site. Clean up conducted by the responsible party.</t>
  </si>
  <si>
    <t>125,000 gallons of clarified liquid effluent spilled in Daytona due to unknown cause(s).  The spill was contained on-site. Clean up actions unknown.</t>
  </si>
  <si>
    <t>Unknown amount of wastewater spilled in Sanford due to heavy rains. Clean up actions unknown.</t>
  </si>
  <si>
    <t>1215 gallons of sludge spilled in St. Petersburg due to operator error. Clean up conducted by the responsible party.</t>
  </si>
  <si>
    <t>An unknown amount of rainwater is coming out of the manholes in the Marianna area.</t>
  </si>
  <si>
    <t>Unknown amount of raw sewage spilled in  Largo due to unknown cause(s). Clean up will be conducted by the responsible party.</t>
  </si>
  <si>
    <t xml:space="preserve">6000 gallons of raw sewage spilled near Cedar Grove due to high flow. No waterways affected.  Clean up conducted by the responsible party. </t>
  </si>
  <si>
    <t xml:space="preserve">467,000 gallons of chlorinated effluent spilled into the ICW in Ft. Lauderdale from an effluent pump station due to a computer system malfunction.  No cleanup actions possible. </t>
  </si>
  <si>
    <t xml:space="preserve">10,000 gallons of treated effluent spilled onto soil at a plant in Sanibel. No waterways affected. No cleanup actions taken. </t>
  </si>
  <si>
    <t xml:space="preserve">An est. 1000 gallons of raw sewage released from a manhole in Marco Island due to a power outage at a lift station. Clean up conducted by the responsible party with approx. 950 gallons recovered.  A small amount entered a nearby storm drain. </t>
  </si>
  <si>
    <t>2000 gallons of raw sewage released in Marianna from a manhole due to a line blockage. Clean up conducted by the responsible party.</t>
  </si>
  <si>
    <t>Approx. 1500 gallons of untreated domestic wastewater spilled in Royal Palm Beach due to an electrical failure. Clean up conducted by the responsible party.</t>
  </si>
  <si>
    <t xml:space="preserve">3000 gallons of untreated wastewater spilled from a manhole in Palm Harbor due to a stoppage. Some of the material entered a dry lake. Clean up conducted by the responsible party. </t>
  </si>
  <si>
    <t>An anonymous caller reported problems at a wastewater facility in Pensacola, that may have stopped plant operations.</t>
  </si>
  <si>
    <t>4000 gallons of raw sewage spilled in Tampa due to a power outage. Some of the material drained into a nearby creek. Clean up was not necessary due to heavy rains in the area.</t>
  </si>
  <si>
    <t>2000 gallons of untreated domestic wastewater spilled into the Unida River in North Miami Beach due to unknown cause(s). The spill in ongoing. Work crews on-scene to repair the break.</t>
  </si>
  <si>
    <t>Unknown amount of sludge was discovered while the sewers where being cleaned in Sanford.  Clean up conducted by the responsible party.</t>
  </si>
  <si>
    <t>20,000 and 24,000 gallons of treated wastewater spilled due to a tank rupture in Orlando.  Clean up conducted by the responsible party. No waterways effected.</t>
  </si>
  <si>
    <t>200 to 400 gallons of raw sewage spilled in Altamonte Springs due to a grease clog. Clean up conducted by the responsible party. No waterways effected.</t>
  </si>
  <si>
    <t>14,600 gallons of partially treated water was released into a Channel in Tampa. No clean up reported.</t>
  </si>
  <si>
    <t>An unknown amount of raw sewage overflowed from a manhole in New Port Richey.</t>
  </si>
  <si>
    <t>1560 gallons of untreated wastewater spilled in Jacksonville due to a malfunctioning air relief valve. A portion of the material entered Hogan Creek. Clean up conducted by the responsible party.</t>
  </si>
  <si>
    <t>Approx. 5000 gallons of raw sewage was reported dumped into the storm drain system by a septic company in Bradenton. Clean up action unknown.</t>
  </si>
  <si>
    <t>Approx. 10,000 gallons of raw sewage spilled in Pensacola due to a ruptured 12-inch force main.  Approximately half of the material entered a storm drain which feeds into the sounds. The release was ongoing. Clean up actions unknown.</t>
  </si>
  <si>
    <t>250 gallon wastewater spill in Sunrise due to a cracked pipe. No waterways effected. Clean up conducted by the responsible party.</t>
  </si>
  <si>
    <t>1000+ gallons of raw sewage spilled in Sarasota from a pipe that was ruptured by a mower. No waterways affected. Clean up conducted by the responsible party.</t>
  </si>
  <si>
    <t xml:space="preserve">50 gallons of raw sewage spilled in Jacksonville due to a block in a gravity line. The material drained into a nearby retention pond and was unrecoverable. </t>
  </si>
  <si>
    <t>Unknown amount of raw sewage spilled in Jacksonville due to a failure at a pump station. Some of the material drained into the Ribault River. Clean up actions unknown.</t>
  </si>
  <si>
    <t xml:space="preserve">5000 gallons of wastewater spilled in Marco Island. Some of the material drained into Lake Dupont. The release was due to the heavy rains that knocked out the power of a pump station.  Clean up conducted by the responsible party. </t>
  </si>
  <si>
    <t>1000+ gallons of wastewater spilled in Lynn Haven due to heavy rain in the area. The material overflowed from a manhole and drained into a nearby bayou. Clean up conducted by the responsible party.</t>
  </si>
  <si>
    <t>500 gallons of untreated wastewater spilled in Englewood due to a contractor rupturing an air release valve. Clean up conducted by the responsible party.</t>
  </si>
  <si>
    <t>An est. 3000 to 4000 gallons of raw sewage spilled in Ocoee due to a ruptured force main.  No waterways effected. Clean up conducted by the responsible party.</t>
  </si>
  <si>
    <t>9000 gallon of wastewater spilled in Panama City due to an equipment failure. No waterways effected. Clean up conducted by the responsible party.</t>
  </si>
  <si>
    <t>Tyndall AFB reported a 28,000 gallon treated and disinfected wastewater release caused by a power failure to an effluent pump.  The material flowed into an onsite retention pond and was absorbed into the ground.  No cleanup actions taken.</t>
  </si>
  <si>
    <t>2 gallon wastewater spill reported in Jacksonville. No waterways effected. Cleaned up conducted by the responsible party.</t>
  </si>
  <si>
    <t>An unknown amount of untreated wastewater was spilled in Venice due to a contractor hitting an 8-inch main. A portion of the material entered a storm water lake.</t>
  </si>
  <si>
    <t>A sewage truck spilled an unknown amount of sewage onto a roadway in Zolfo Springs.</t>
  </si>
  <si>
    <t xml:space="preserve">2,000 gallons of untreated domestic wastewater were spilled in Wellington due to a hydraulic pump failure. No waterways affected. </t>
  </si>
  <si>
    <t xml:space="preserve">An unknown amount of wastewater was released, on-site, due to a "washout". </t>
  </si>
  <si>
    <t>15,000 gallons of untreated wastewater were released, partially into Gin House Creek, due to equipment failure at a pump station in Jacksonville.</t>
  </si>
  <si>
    <t>A valve failure resulted in the on-site release of an unknown amount of treated domestic wastewater.</t>
  </si>
  <si>
    <t xml:space="preserve">DEP callback requested re. raw sewage coming out of a manhole. </t>
  </si>
  <si>
    <t>400 to 500 gallons of raw sewage overflowed from a lift station into a wetlands area in Brandon.  Clean up actions unknown.</t>
  </si>
  <si>
    <t xml:space="preserve">1000+ gallons of raw sewage spilled into Sawgrass Canal in Pinellas Park from a lift station due to excessive rain &amp; pump failure. No clean up actions reported. </t>
  </si>
  <si>
    <t>1000+ gallons of raw sewage spilled onto a roadway and into a storm drain in Oviedo due to a line blockage.  Nowaterways effected. Clean up conducted by the responsible party.</t>
  </si>
  <si>
    <t>4000 gallons of treated wastewater spilled in Orlando due to a ruptured force main. No waterways effected. Clean up conducted by the responsible party.</t>
  </si>
  <si>
    <t>2000 gallons of untreated wastewater spilled in Orlando due to an electrical outage. Clean up actions unknown.</t>
  </si>
  <si>
    <t xml:space="preserve">A chain link fence, around a local wastewater treatment facility in Hawthorne, was cut. No other signs of vandalism have been found. </t>
  </si>
  <si>
    <t>An unknown amount of untreated domestic wastewater spilled in Bradenton due to excessive rain. Clean up conducted by the responsible party.</t>
  </si>
  <si>
    <t xml:space="preserve">1000+ gallons of raw sewage spilled into a creek in Bradenton from a lift station due to a power failure. No cleanup actions possible. </t>
  </si>
  <si>
    <t xml:space="preserve">1500 gallons of untreated wastewater spilled in Jacksonville due to air valve failure.  A portion of the material spilled off-site, into a ditch that leads to the Little 6 Mile Creek. Clean up conducted by the responsible party. </t>
  </si>
  <si>
    <t xml:space="preserve">10,000 gallons of raw sewage spilled in Gainesville from a force-main that was ruptured by a contractor. No waterways affected. Clean up conducted by the responsible party. </t>
  </si>
  <si>
    <t>50,000 to 100,000 gallon partially treated wastewater spill reported in Port Orange. No waterways affected. Clean up conducted by the responsible party.</t>
  </si>
  <si>
    <t>6000 gallons of wastewater spilled in Port Richey due to a ruptured line caused by a contractor.  The spill was contained on-site. Clean up conducted by the responsible party.</t>
  </si>
  <si>
    <t>5000 gallons of raw sewage spilled in Brooksville due to a valve failure at a wastewater treatment facility. No waterways affected. Clean up actions unknown.</t>
  </si>
  <si>
    <t>2000+ gallons of raw sewage spilled onto ground and into a canal in Panama City Beach due to a contractor hitting a 6-inch force main. No clean up actions reported.</t>
  </si>
  <si>
    <t>4000 gallon wastewater mixed with storm water spilled in Palatka. Some of the material drained into Rice Creek. Clean up actions unknown.</t>
  </si>
  <si>
    <t>An est. 1000 gallons of raw sewage was released in Longwood due to a blocked line. The material released from the register and back flowed into an unknown number of homes. The responsible party conducted cleanup. Cleanup of the residences will be handled through insurance companies.</t>
  </si>
  <si>
    <t>Approximately 4,000 gallons of untreated wastewater were spilled in Useppa Island due to a power outage caused by severe weather.</t>
  </si>
  <si>
    <t>1,000 to 2,000 gallons of partially treated sludge were spilled near Gainesville due to a ruptured line.</t>
  </si>
  <si>
    <t>1,000+ gallons of wastewater were spilled in Ocala due to an overflow caused by heavy rain.</t>
  </si>
  <si>
    <t>1.62 million gallons of treated industrial wastewater were spilled at Tyndall AFB due to excessive rain. The excess water went into an emergency outfall location then into the St. Andrews Bay.</t>
  </si>
  <si>
    <t>3,000 gallons of untreated wastewater were spilled in Miami due to a broken release valve.</t>
  </si>
  <si>
    <t>An unknown amount of treated &amp; untreated domestic wastewater was spilled in Silver Springs due to excessive rain. No waterways affected.</t>
  </si>
  <si>
    <t>125,000 gallons of treated effluent wastewater were spilled in Daytona Beach due to an equipment malfunction. No waterways affected.</t>
  </si>
  <si>
    <t xml:space="preserve">3,000 gallons of wastewater were spilled in Largo due to a line blockage. </t>
  </si>
  <si>
    <t xml:space="preserve">3,000 gallons of wastewater were spilled in Zephyrhills due to a ruptured main. </t>
  </si>
  <si>
    <t>1,000+ gallons of treated wastewater were spilled in Sanford due to a hydro overload causing overflow of a retention pond. A portion of the material entered Lake Monroe.</t>
  </si>
  <si>
    <t>Escambia Co. Utilities reported a two-hour "bank failure".</t>
  </si>
  <si>
    <t>Approximately 1,500 gallons of treated domestic wastewater were released on-site in Lake Mary due to equipment failure.</t>
  </si>
  <si>
    <t>20,000 gallons of treated effluent spilled in Kissimmee due to an equipment failure. No waterways affected. Clean up conducted by the responsible party.</t>
  </si>
  <si>
    <t>1000 gallons of waterwater spilled in Deltona due to an equipment malfunction. No waterways affected. Clean up conducted by the responsible party.</t>
  </si>
  <si>
    <t>7500 gallons of untreated domestic wastewater spilled in Ocala due to a rupture of a 2-inch line.  No waterways affected. Clean up conducted by the responsible party.</t>
  </si>
  <si>
    <t>7500 gallons of untreated domestic wastewater spilled in Ocala due to a rupture of a force main.  No waterways affected. Clean up conducted by the responsible party.</t>
  </si>
  <si>
    <t>1000+ gallons of raw sewage spilled in Englewood from a 12-inch force main ruptured by a contractor. No waterways affected. Clean up conducted by the responsible party.</t>
  </si>
  <si>
    <t>5000 gallons of raw sewage spilled in Vero Beach due to a ruptured force main. No waterways affected. Clean up conducted by the responsible party.</t>
  </si>
  <si>
    <t>3000+ gallons of raw sewage spilled in Tallahassee due to a ruptured force main. Clean up conducted by the responsible party.</t>
  </si>
  <si>
    <t>8000 gallons of sludge spilled in DeLand due to a blocked line. No waterways affected. Clean up conducted by the responsible party.</t>
  </si>
  <si>
    <t>4000 gallon wastewater spill reported in Inglewood due to contractor rupturing a force main.  No waterways affected. Clean up conducted by the responsible party.</t>
  </si>
  <si>
    <t xml:space="preserve">Approximately 2,000 gallons of untreated domestic wastewater were spilled in Hillsborough Beach due to an electric outage. </t>
  </si>
  <si>
    <t xml:space="preserve">300 gallon wastewater spill in Gainesville due to a clogged line. Some material drained into Hog Town Creek. </t>
  </si>
  <si>
    <t xml:space="preserve">160 gallon wastewater spill reported in Ponte Vedra due to human error. Some material drained into a nearby lagoon. </t>
  </si>
  <si>
    <t>Up to 1,000 gallons of raw sewage were released in Port St. Lucie due to unknown causes.</t>
  </si>
  <si>
    <t>2,500 gallons of untreated domestic wastewater were released into a storm drain in Ft. Pierce due to power failure at a lift station.</t>
  </si>
  <si>
    <t>1,000 gallons of sewage were released onto soil at a treatment plant in Quincy due to operator error.</t>
  </si>
  <si>
    <t>1,500 gallons of treated re-use water were released in Naples due to a mechanical failure.</t>
  </si>
  <si>
    <t>Approximately 900 gallons of untreated domestic wastewater were released in Ocala due to a pump failure.</t>
  </si>
  <si>
    <t>200 gallons of raw sewage spilled in Orlando due to grease blockage in a line. Clean up conducted by the responsible party.</t>
  </si>
  <si>
    <t>Unknown amount of raw sewage spilled in Ellenton due to a leak at a local restaurant. The material is draining into a nearby waterway. The spill is on-going</t>
  </si>
  <si>
    <t>10,000 gallons of raw sewage spilled in Pensacola from a force-main due to unknown cause(s).  No waterways affected. Clean up conducted by the responsible party.</t>
  </si>
  <si>
    <t>1000 gallons of raw sewage spilled in Clermont, due to equipment failure. Clean up actions unknown.</t>
  </si>
  <si>
    <t>5000 gallons of raw sewage spilled in Largo. Clean up conducted by the responsible party.</t>
  </si>
  <si>
    <t>30,000 to 40,000 gallons of effluent spilled in Ft. Myers due to a dislodged hose in a system. Clean up actions unknown.</t>
  </si>
  <si>
    <t>An est. 15,000 to 20,000 gallons of partially treated industrial wastewater was released in Winter Garden due to a contractor hitting a 12-inch force main. No waterways affected. Clean up conducted by the responsible party.</t>
  </si>
  <si>
    <t xml:space="preserve">1000+ gallons of raw sewage spilled in Deltona due to a lift station failure. An unknown amount entered Lake Dupont. The responsible party conducted cleanup. </t>
  </si>
  <si>
    <t>5000 gallons of raw sewage spilled in Estero due to operator error at a lift pump valve. No waterways affected. Clean up conducted by the responsible party.</t>
  </si>
  <si>
    <t>6000 gallons of raw sewage spilled in Largo due to an equipment failure. Clean up conducted by the responsible party.</t>
  </si>
  <si>
    <t>3000 gallons of raw sewage spilled in Bellaire from a force main after being struck by a contractor.  Clean up conducted by the city.</t>
  </si>
  <si>
    <t>7000 gallons of treated wastewater spilled in West Palm Beach from a corroded line. No waterways affected. Clean up conducted by the responsible party.</t>
  </si>
  <si>
    <t>150 gallons of wastewater spilled in Jacksonville due to a clogged drain. Clean up conducted by the responsible party.</t>
  </si>
  <si>
    <t>2000 to 3000 gallons of wastewater spilled in Sarasota. No waterways affected. The spill is ongoing. Clean up actions unknown.</t>
  </si>
  <si>
    <t>100,000 gallons of partially treated domestic wastewater were spilled due to an equipment malfunction.  No waterways affected.</t>
  </si>
  <si>
    <t>20,000 gallons of treated industrial wastewater were released in Orlando due to unknown causes.  No waterways affected. (FLR05F435) Agear Systems, Don Paschal, (407)371-7443, also contacted Steve Threet (BER in Orlando) to inform them that the break was in the line that their pre-treatment line and they would not be able to send any of their wastewater to the utility until the line was repaired.  Mr.Paschal was concerned that they would not be able to repair the line soon, however they would be able to store their wastewater in an on-site lake and clarifiers that are part of the treatment system.  They would be able to hold 48 hours worth of wastewater but after that they would need to begin discharging approx. 550 gallons/min to Shingle Creek.  BER office contacted Chuck Ziegmont (DEP/Tallahassee).  On 4/12/03 @ 930am, Mr Paschal contacted Mr Ziegmont to inform that the line was repaired and their would be no need to discharge wastewater into the Creek.</t>
  </si>
  <si>
    <t xml:space="preserve">1,200 gallons of sludge were released in Lake Panasoffkkee due to a ruptured container.  No waterways affected. </t>
  </si>
  <si>
    <t>2,000 gallons of untreated wastewater overflowed into Goodby Creek, in Jacksonville, from a manhole due to a power outage.</t>
  </si>
  <si>
    <t>Report that several manholes in New Port Richey overflowed due to unknown causes.</t>
  </si>
  <si>
    <t>3,000 gallons of wastewater overflowed form a manhole in Largo due to a pump malfunction.  No waterways affected.</t>
  </si>
  <si>
    <t>1000 gallons of wastewater spilled in Naples due to unknown cause(s). An unknown amount of the material drained into a nearby storm drain that leads to a lake. Clean up conducted by the responsible party.</t>
  </si>
  <si>
    <t>Orange County Utilities reported "several thousand gallons" of raw sewage released in Orlando due to unknown cause(s). The material is draining into a nearby canal. The spill is ongoing.</t>
  </si>
  <si>
    <t>2000 gallon wastewater spill reported in Lake Worth due to unknown cause(s). Clean up conducted by the county.  Some of the material drained into the E-3 canal.</t>
  </si>
  <si>
    <t>2000 gallon wastewater spill reported in Orlando due to a ruptured force main. No waterways affected. Clean up actions unknown.</t>
  </si>
  <si>
    <t>4000 gallons of treated effluent released into Cross Bayou in Clearwater due to mechanical failure. The spill was not recoverable.</t>
  </si>
  <si>
    <t>30 gallons of untreated domestic wastewater spilled onto the ground in Del Ray Beach due to unknown cause(s). No waterways affected. Clean up actions unknown.</t>
  </si>
  <si>
    <t>Unknown amount of raw sewage spilled in Seminole due to a ruptured force main. The spill is on-going. Work crews are on scene trying to repair the line.</t>
  </si>
  <si>
    <t>2000 gallons of raw sewage spilled in Palm Bay due to unknown cause(s). Some of the material drained into a nearby canal. Clean up conducted by the responsible party.</t>
  </si>
  <si>
    <t>2000 gallons of wastewater spilled due to an electrical failure. Spill was contained on-site.  Clean up conducted by the responsible party.</t>
  </si>
  <si>
    <t>2500 gallons of wastewater spilled in Ocala due to a force main rupture. Clean up conducted by the responsible party.</t>
  </si>
  <si>
    <t>60,000 gallons of untreated wastewater spilled in Tampa due to a valve that was left open and unattended.  Clean up conducted by the responsible party.</t>
  </si>
  <si>
    <t xml:space="preserve">7500 gallon wastewater spill reported in Leesburg due to a ruptured force main. Clean up conducted by the City of Leesburg. </t>
  </si>
  <si>
    <t>1500 gallons of wastewater spilled in Yulee. No waterways affected. Clean up conducted by the responsible party.</t>
  </si>
  <si>
    <t>50 gallons of raw sewage spilled in Pensacola due to unknown cause(s). No clean up reported.</t>
  </si>
  <si>
    <t>Unknown amount (possibly up to 10,000 gallons) of raw sewage spilled in Englewood due to unknown cause(s). Clean up actions unknown.</t>
  </si>
  <si>
    <t>An unknown amount of sludge washed ashore in Pensacola.</t>
  </si>
  <si>
    <t>1000 gallons of raw sewage spilled in Longwood due to a blocked line. No waterways affected.  Clean up conducted by the responsible party.</t>
  </si>
  <si>
    <t>40,000 gallons of raw sewage spilled in Orlando due to unknown cause(s). Clean up actions unknown.</t>
  </si>
  <si>
    <t>A 1,200 gallon raw sewage release from a broken force main reported in Bonita Springs.The material entered a storm drain that flows into a retention pond.  Cleanup conducted by the responsible party.</t>
  </si>
  <si>
    <t>A 1,000 gallon raw sewage release from a broken PVC pipeline reported in Pensacola.  Cleanup was conducted by the responsible party.</t>
  </si>
  <si>
    <t>A 200 gallon raw sewage release from a blocked line reported in Jacksonville.  The material  entered a retention pond.  Cleanup conducted by the responsible party.</t>
  </si>
  <si>
    <t>A 45,000 gallon raw sewage release from a blocked line reported in Boca Raton.  The material entered a storm drain that flows into the ICW.  Cleanup was conducted by the responsible party.</t>
  </si>
  <si>
    <t>An unknown amount of raw sewage was released from two manholes in Palm Coast due to unknown causes.  No cleanup actions reported.</t>
  </si>
  <si>
    <t>A 12,000 gallon on site release of reclaimed wastewater occurred at a treatment facility in St. Petersburg due to a broken irrigation line.  Cleanup actions are unknown.</t>
  </si>
  <si>
    <t>Approximately 8,000 gallons of raw sewage was released from a broken force main in Tampa.  An unknown amount entered a storm drain.  The responsible party conducted cleanup.</t>
  </si>
  <si>
    <t>5000+ gallons of press-filtrated water spilled in Hollywood due to a pump failure. Clean up conducted by the responsible party.</t>
  </si>
  <si>
    <t>Less than 200 gallons of raw sewage spilled in Crescent City due to a damaged air relief valve. Clean up conducted by the responsible party.</t>
  </si>
  <si>
    <t xml:space="preserve">An anonymous report that the Northport Wastewater Treatment Plant is improperly releasing effluent and attempting to conceal test results.  </t>
  </si>
  <si>
    <t>An est. 100,000 gallons of raw sewage released in Land O' Lakes due to a contractor hitting a 12-inch force main. No waterways affected. Clean up conducted by the responsible party.</t>
  </si>
  <si>
    <t xml:space="preserve">A large vessel was reportedly dumping sewage into the Ft. Lauderdale Marine.  </t>
  </si>
  <si>
    <t>3000 to 8000 gallons of partially treated Wastewater spilled in St. Augustine from a lift station due to on-site construction. Clean up conducted by the responsible party.</t>
  </si>
  <si>
    <t>25,000 gallons of wastewater spilled in Miami due to a faulty air release valve. Some of the material drained into a nearby waterway. Clean up conducted by the responsible party.</t>
  </si>
  <si>
    <t>An unknown amount of ground water/secondary residual was spilled on-site and into a nearby storm drain that leads to the ICW. Cleanup conducted by the responsible party.</t>
  </si>
  <si>
    <t xml:space="preserve">12,000 gallon re-use water spill reported in Orlando due to a bulldozer hitting a release valve. Cleanup actions unknown. </t>
  </si>
  <si>
    <t>2500 gallons of untreated wastewater spilled in Miami due to a construction crew rupturing a force main. Clean up conducted by the responsible party.</t>
  </si>
  <si>
    <t>An estimated 1,500 to 1,800 gallons of domestic untreated wastewater was released due to lift station failure.  The responsible party conducted cleanup and collected water samples.</t>
  </si>
  <si>
    <t>Approximately 2,000 gallons of raw sewage was released in Zolfo Springs due to a blocked line.  The responsible party conducted cleanup.</t>
  </si>
  <si>
    <t>Approximately 59,000 gallons of partially treated effluent was released into the ICW at Port Everglades due to a faulty fitting.  The release was not recoverable.</t>
  </si>
  <si>
    <t>Approximately 2,000 gallons of raw sewage was released in Largo due to pump failure.  An unknown amount entered a storm drain leading to a retention pond.  Water samples were taken and signs were posted around the pond.  The responsible party conducted cleanup of recoverable material.</t>
  </si>
  <si>
    <t>Approximately 40,000 gallons of treated effluent was released into a canal from a broken re-use line in Naples.  The release was not recoverable</t>
  </si>
  <si>
    <t>Approx. 100,000 gallons of unchlorinated effluent released in Poinciana due to a pump failure at a treatment facility.  No cleanup actions reported.</t>
  </si>
  <si>
    <t>An est. 1000 gallons of wastewater spilled in Miami due to a ruptured force main. An unknown amount of the material drained into Snake Creek. Cleanup conducted by the responsible party.</t>
  </si>
  <si>
    <t>25,000 gallons of treated and chlorinated effluent released in Sanibel due to operator error.  No waterways affected. No cleanup reported.</t>
  </si>
  <si>
    <t>1500 gallons of untreated wastewater spilled into "Little Creek" in Jacksonville.  Incident occurred due to power failure at a lift station. No cleanup actions reported.</t>
  </si>
  <si>
    <t>20,000 gallons of "clean" water released into Gilshey Branch creek in Ft. Meade due to a split line. No clean up actions needed.</t>
  </si>
  <si>
    <t>Approximately 90,000 gallons of untreated wastewater was released from a ruptured force main in Miami.  The material was contained at the spill site.  The responsible party conducted cleanup.</t>
  </si>
  <si>
    <t>Approximately 20,000 to 30,000 gallons of re-use wastewater was released onsite from a broken line in Cape Coral.  The responsible party conducted cleanup.</t>
  </si>
  <si>
    <t>An est. 26,000 gallons of raw sewage was released in Lake Bernadette due to a contractor striking an air release valve.  No waterways affected. Cleanup conducted by the responsible party and a private contractor.</t>
  </si>
  <si>
    <t>2000 gallons of untreated wastewater spilled in Estero due to a power outage. No waterways affected.  Clean up conducted by the responsible party.</t>
  </si>
  <si>
    <t>1500 gallons of untreated domestic sewage released in Naples due to an contractor rupturing a force main. No cleanup actions reported.</t>
  </si>
  <si>
    <t>1500 gallons of wastewater spilled in Jacksonville due to a clogged gravity line. No waterways affected. Clean up conducted by the responsible party.</t>
  </si>
  <si>
    <t>Approx. 1000 gallons of raw sewage overflowed from a manhole in Atlantic Beach due to a grease block in a line. Clean up conducted by the responsible party.</t>
  </si>
  <si>
    <t>50,000 to 100,000 gallons of chlorinated effluent spilled in Miami due to unknown cause(s).  Cleanup conducted by the responsible party.</t>
  </si>
  <si>
    <t>1000+ gallons of wastewater spilled in Sarasota due to a power outage at a lift station. A portion of the material entered a nearby storm drain. Cleanup conducted by the responsible party.</t>
  </si>
  <si>
    <t>An est. 1000+ gallons of raw sewage was released in Largo due to unknown cause(s). Cleanup conducted by the responsible party.</t>
  </si>
  <si>
    <t>Less than 1000 gallons of raw sewage spilled in Sunrise. Some of the material drained into a nearby storm drain. Clean up conducted by the responsible party.</t>
  </si>
  <si>
    <t>6000 to 8000 gallons of wastewater spilled in Ocoee due to a ruptured sewage line. No waterway affected. Cleanup conducted by the City of Ocoee.</t>
  </si>
  <si>
    <t>A 3,000,000 gallon sewage release was reported in Oviedo. The spill occurred due to a ruptured force main that was difficult for crews to locate. Most of the spill drained into Little Econ River. Cleanup actions unknown.</t>
  </si>
  <si>
    <t>Approx. 1500 gallons of untreated sludge spilled in Ft. Myers due to a clarifier malfunction.  Clean up conducted by the responsible party.</t>
  </si>
  <si>
    <t>A break-in was reported at a wastewater treatment facility in Royal Palm Beach. No damage or tampering was discovered to the water treatment system.</t>
  </si>
  <si>
    <t>An unknown amount of wastewater spilled in Sanford due to a construction crew hitting a sewer line. The material drained into a nearby lake. Clean up actions unknown.</t>
  </si>
  <si>
    <t>1000 gallons of untreated sewage spilled in Leesburg due to unknown cause(s). Cleanup conducted by the responsible party.</t>
  </si>
  <si>
    <t>An unknown amount of sewage sludge spilled west of Clewiston due to an overturned tanker truck.  Clean up actions unknown.</t>
  </si>
  <si>
    <t>3000 gallons of raw sewage spilled in Jacksonville due to a work crew damaging a manhole. Some of the material drained into a nearby lake. Clean up conducted by the responsible party.</t>
  </si>
  <si>
    <t>An est. 40,000 gallons of raw sewage released in Bonita Springs from a broken 24-inch force main. No waterways affected. Cleanup conducted by the responsible party.</t>
  </si>
  <si>
    <t>1000+ gallons of raw sewage was released in Kissimmee due to a blocked line. Cleanup conducted by the responsible party.</t>
  </si>
  <si>
    <t>9100 gallons of raw sewage was released in Deltona due to a cracked force main. Clean up conducted by the responsible party.</t>
  </si>
  <si>
    <t>1000+ gallons of raw sewage spilled in Pembroke Pines due to a ruptured force main. Some of the material drained into a nearby lake. Cleanup conducted by the responsible party.</t>
  </si>
  <si>
    <t>2500+ gallons of raw sewage spilled in Orlando due to an electrical failure at a lift pump, which caused an over-flow.  Cleanup conducted by the responsible party.</t>
  </si>
  <si>
    <t>Unknown amount of raw sewage spilled onto ground and into a storm drain which releases into Arlington River. Incident occurred due to a blockage in a gravity line. Clean up actions unknown.</t>
  </si>
  <si>
    <t>Unknown amount of raw sewage spilled in Destin due to unknown cause(s). Cleanup actions unknown.</t>
  </si>
  <si>
    <t>5000 gallons of wastewater spilled in Miami due to a lift station malfunction. An unknown amount of the material drained into a storm drain that leads to a nearby river. Clean up actions unknown.</t>
  </si>
  <si>
    <t>5,000 gallons of rain water/sewage spilled in Sunrise due to a pump failure. Clean up actions unknown.</t>
  </si>
  <si>
    <t>100,000 gallon raw sewage spill in Margate due to heavy rains and a screen malfunction. Some of the material drained into a nearby canal. Clean up conducted by the responsible party.</t>
  </si>
  <si>
    <t>An ongoing release of raw sewage was reported in Ft. Lauderdale due to a ruptured 54-inch force main. Upon investigation by the responsible party, the release was determined to be from a storm water line. No wastewater release occurred.</t>
  </si>
  <si>
    <t>1500 gallons of raw sewage spilled onto ground in Pompano Beach due to a ruptured force main.  Clean up conducted by the responsible party.</t>
  </si>
  <si>
    <t>1200 gallons of raw sewage spilled in Jacksonville due to unknown causes(s). No waterways affected. Clean up actions unknown.</t>
  </si>
  <si>
    <t>5000 to 10,000 gallons of sludge overflowed onto the ground in Ft. Myers. No waterways affected. Clean up conducted by the responsible party.</t>
  </si>
  <si>
    <t>Approx. 20,000 gallons of raw sewage spilled from a manhole in Freeport. Incident occurred due to vandalism to the wire panel at the lift station. No waterways affected.</t>
  </si>
  <si>
    <t>An est. 20,000 to 30,000 gallons of raw sewage released in Orlando due to a ruptured pipe at a lift station. No waterways affected. No clean up actions reported.</t>
  </si>
  <si>
    <t>1000+ gallons of raw sewage spilled in Merritt Island due to a cracked line. Clean up conducted by the responsible party.</t>
  </si>
  <si>
    <t>Est. 6600 gallons of raw sewage released in Odessa when a contractor struck and ruptured an 8-inch force main.  No waterway affected. Cleanup conducted by the responsible party.</t>
  </si>
  <si>
    <t>An est. 1000 to 1200 gallons of wastewater was released in Cantonment due to a power failure at a lift station. No waterways affected. Cleanup conducted by the responsible party.</t>
  </si>
  <si>
    <t>200 gallons of wastewater spilled in Jacksonville due to a block in a gravity main. Some of the material drained into a nearby storm drain. Cleanup conducted by the responsible party.</t>
  </si>
  <si>
    <t>1000 gallons of reclaimed water spilled in St. Petersburg due to a ruptured line. No waterways affected. Clean up actions unknown.</t>
  </si>
  <si>
    <t>A raw sewage release in excess of 25,000 gallons was reported in Crestview.  An unknown amount of material entered the Shoal River.  Cleanup was conducted by an unspecified party.</t>
  </si>
  <si>
    <t>An estimated 800 to 1,000 gallons of raw sewage was released from a ruptured line in Ocoee.  Less than 500 gallons is believed to have entered Lake Bennett.  The responsible party took samples for testing and conducted cleanup.</t>
  </si>
  <si>
    <t>Unknown amount of wastewater spilled in a wooded area on Tyndall AFB. Approx. 10,000 to 20,000 gallons of wastewater drained into the Gulf of Mexico. Cleanup conducted by the responsible party.</t>
  </si>
  <si>
    <t>3000 gallons of raw sewage spilled in Davie due to a work crew rupturing a pipeline. Cleanup actions unknown.</t>
  </si>
  <si>
    <t>5000 gallons of raw sewage spilled in New Port Richey due to a power failure. No waterways affected. Cleanup conducted by the responsible party.</t>
  </si>
  <si>
    <t xml:space="preserve">10,000 to 12,000 gallons of raw sewage spilled in St. Cloud due to a surge tank pump malfunction.  Clean up actions unknown. </t>
  </si>
  <si>
    <t>Unknown amount of raw sewage released in Vero Beach due to a work crew hitting a force main.  Clean up conducted by the County.</t>
  </si>
  <si>
    <t>Approx. 10 gallons of boiler feed and demineralized water were released from a sump and into the Escambia River due to a pump failure. The water does not contain any petroleum products or hazardous materials. A vacuum truck is being used to remove the remaining water from the sump.</t>
  </si>
  <si>
    <t>USCG received an anonymous report of a large wastewater spill in Conch Key.</t>
  </si>
  <si>
    <t>A golf cart was rammed into the front gate of a wastewater facility in Gulf Breeze. No injuries reported. No tampering was detected inside the facility.</t>
  </si>
  <si>
    <t>50,000 gallons of treated wastewater spilled in Cape Coral due to a ruptured pipe. No waterways affected. Cleanup conducted by the responsible party.</t>
  </si>
  <si>
    <t>100 gallons of raw sewage spilled in Naples due to unknown cause(s). No waterways affected.  Cleanup conducted by the responsible party.</t>
  </si>
  <si>
    <t>Unknown amount of raw sewage spilled in Palm Coast due to a work crew rupturing a line. No waterways affected. Cleanup conducted by the responsible party.</t>
  </si>
  <si>
    <t>1000 gallons of raw sewage spilled in Bokeelia due to unknown cause(s). Clean up conducted by the responsible party.</t>
  </si>
  <si>
    <t>Approx. 12,000 gallons of raw sewage spilled in Inglewood due to a damaged air release valve.  Clean up was conducted by the responsible party.</t>
  </si>
  <si>
    <t>3,000 gallons of untreated wastewater spilled in Orlando due to a ruptured main. Cleanup conducted by the responsible party.</t>
  </si>
  <si>
    <t>Approx. 1000 gallons of raw sewage spilled in Sunrise due to a ruptured force main. No waterways affected. Clean up conducted by the responsible party.</t>
  </si>
  <si>
    <t>2000-gallon raw sewage spill in Bonita Springs due to the malfunction of a level-sensing device.  The spill was contained on utility property. Clean up conducted by the responsible party.</t>
  </si>
  <si>
    <t xml:space="preserve">Approximately 500 gallons of untreated industrial wastewater was released from a ruptured line in Miami.  An unknown amount entered a nearby canal.  The responsible party conducted cleanup.Caller reports a 8' main auto air release valve was rusted causing valve to fail. Waste water is flowing into a nearby canal estimated 200 gallons. No other information available. UPDATE 6/9/2003 1:42 PM EDT: On followup request no other information available.416 UPDATE 6/9/2003 2:06 PM EDT: Followup call from SWP revealed spillage of 500 gallons total. Spillage has been vaccumed and limed. Surrounding areas have been signed. No other information available.416 </t>
  </si>
  <si>
    <t>An estimated 50 gallons of diesel was released into a storm drain and canal due to a blocked gravity line in Jacksonville.  No cleanup actions reported.</t>
  </si>
  <si>
    <t>An estimated 13,190 gallons of raw sewage was released from a broken force main in Miami.  Florida Power and Light struck the line and conducted cleanup.</t>
  </si>
  <si>
    <t>An unknown amount of raw sewage was released from a ruptured line in Cape Coral.  An unknown amount of material also entered Marigold Creek.  The responsible party conducted cleanup.</t>
  </si>
  <si>
    <t>900 gallons of untreated sewage released in Lake Placid due to lift pump failure. No waterways affected. Cleanup conducted by the responsible party.</t>
  </si>
  <si>
    <t>2000 gallons of raw sewage released in Sarasota due to a ruptured force main. Cleanup conducted by the responsible party.</t>
  </si>
  <si>
    <t>3942 gallons of industrial wastewater spilled in Palm Harbor due to a work crew unblocking a main line. No waterways affected. Clean up conducted by the responsible party.</t>
  </si>
  <si>
    <t>50,000 gallons of wastewater spilled in Lake Buena Vista due to a ruptured force main. No cleanup actions reported.</t>
  </si>
  <si>
    <t>1200 gallons of wastewater spilled in Gainesville due to unknown cause(s). Cleanup conducted by the responsible party.</t>
  </si>
  <si>
    <t>150 gallons of wastewater spilled in Pensacola due to unknown cause(s). No cleanup actions reported.</t>
  </si>
  <si>
    <t>1000+ gallons of raw sewage spilled into the ICW in Ponte Vedra Beach from unknown source.</t>
  </si>
  <si>
    <t>20,000 gallons of wastewater spilled in Naples due to a ruptured line. Cleanup conducted by the responsible party.</t>
  </si>
  <si>
    <t>Approx. 100 gallons of wastewater spilled in Panama City Beach due to a faulty septic tank.  No cleanup actions reported.</t>
  </si>
  <si>
    <t>3000 gallons of wastewater spilled in Raiford due to a power failure at a lift station.  Cleanup conducted by the responsible party.</t>
  </si>
  <si>
    <t>1350 gallons of wastewater spilled in Tampa due to human error. No cleanup actions reported.</t>
  </si>
  <si>
    <t>Unknown amount of raw sewage spilled off Sanibel Island. The material was bubbling up to the surface.</t>
  </si>
  <si>
    <t>Unknown amount of raw sewage spilled in Cape Coral due to a ruptured 12-inch force main.  Some of the material drained into a nearby canal. Clean up conducted by the responsible party.</t>
  </si>
  <si>
    <t>approx. 5000 gallons of untreated wastewater spilled in Bradenton due to a storage tank overfill.  The spill was contained on-site. No cleanup actions reported.</t>
  </si>
  <si>
    <t>10,000 gallons of raw sewage spilled in Ponte Vedra Beach due to a work crew rupturing a line.  Clean up conducted by the responsible party.</t>
  </si>
  <si>
    <t>3500 gallons of raw sewage spilled in Panama City due to unknown cause(s). No waterways affected.  Clean up conducted by the responsible party.</t>
  </si>
  <si>
    <t>1500 gallons of raw sewage spilled in Gainesville due to a damaged valve. Clean up action unknown.</t>
  </si>
  <si>
    <t>Approx. 2000 gallons of wastewater spilled in Sanford due to a pipe failure. An unknown amount of the material drained into a nearby lake. Clean-up conducted by a private contractor.</t>
  </si>
  <si>
    <t>Approx 7000 gallons of raw lechate spilled in Punta Gorda. The material remained on landfill grounds and was reprocessed back into the system.</t>
  </si>
  <si>
    <t>Approx. 1000 gallons of raw sewage spilled into the Halifax River in Daytona Beach Shores due to a damaged pipe. No clean-up actions reported.</t>
  </si>
  <si>
    <t>Approx. 960,000 gallons of treated wastewater spilled in Tampa due to a power outage. No clean-up actions reported.</t>
  </si>
  <si>
    <t>2000 to 10000 gallons of wastewater spilled from a line in Nokomis due to a valve cut by a lawnmower. Clean-up actions unknown.</t>
  </si>
  <si>
    <t>A broken pipe releasing an unknown brown and black material was reported in Panama City Beach.  The pipe runs along a beach but it is unknown if the material is reaching any waterways.  No cleanup actions reported.</t>
  </si>
  <si>
    <t>Unknown amount of raw sewage spilled in Largo due to a traffic crash. Clean-up conducted by the County.</t>
  </si>
  <si>
    <t>150,000 to 160,000 gallons of raw sewage released in Tallahassee due to a ruptured pipe.  Clean-up conducted by the responsible party.</t>
  </si>
  <si>
    <t>1000+ gallons of raw sewage spilled in Winter Haven due to power failure.  Clean-up conducted by the responsible party.</t>
  </si>
  <si>
    <t>200,000 gallon re-use water release in Englewood due to a force main rupture.  Clean-up conducted by the responsible party.</t>
  </si>
  <si>
    <t>100 gallons of sewage spilled in Jacksonville due to a clogged line. The spill was washed into a nearby storm drain by heavy rains. No clean-up actions reported.</t>
  </si>
  <si>
    <t>Approx. 400 gallons of sewage spilled in Jacksonville due to a force main rupture. Some of the material drained into a nearby creek. Clean-up conducted by the responsible party.</t>
  </si>
  <si>
    <t>1000+ gallons of industrial wastewater released in Jacksonville due to a lift station failure.  The release was contained on-site. Clean-up conducted by the responsible party.</t>
  </si>
  <si>
    <t>1000+ gallons of treated effluent released in Sarasota due to heavy rains. The responsible party reported no clean-up actions were necessary.</t>
  </si>
  <si>
    <t>1000 gallons of untreated wastewater spilled in Orlando due to force main rupture. Clean-up conducted by the responsible party.</t>
  </si>
  <si>
    <t>A raw sewage spill in excess of 2.4 million gallons was reported in Largo. The spill is due to heavy rain. No clean-up actions reported. Signs area being posted to inform the public.</t>
  </si>
  <si>
    <t>Unknown amount of raw sewage spilled in Jacksonville due to a clogged pipe. The spill is ongoing and flowing into a ditch. Clean-up will be conducted by the responsible party.</t>
  </si>
  <si>
    <t>5000 gallons of raw sewage spilled in Jacksonville. The spill drained into a nearby waterway. Clean-up conducted by the responsible party.</t>
  </si>
  <si>
    <t>Approx. 60,000 gallons of reclaim water spilled in Tampa due to a lightning strike that damaged a valve. The spill was contained on-site. Clean-up actions unknown.</t>
  </si>
  <si>
    <t>1000 to 1500 gallons of raw sewage spilled in Highlands Beach due to a force main rupture.  Clean-up conducted by the responsible party.</t>
  </si>
  <si>
    <t>80,000 gallons of reclaimed water spilled in Nokomis due to a ruptured pipe.  No clean-up actions reported.</t>
  </si>
  <si>
    <t>Approx. 2,000 gallons of chlorinated effluent spilled in Vero Beach due to equipment failure.  No cleanup actions taken.</t>
  </si>
  <si>
    <t>1200 gallons of untreated wastewater spilled in Marco Island due to a ruptured 12-inch line.  Clean-up conducted by the responsible party.</t>
  </si>
  <si>
    <t>8000+ gallons of raw sewage reported spilled from 4 manholes in different parts of Bradenton.  The overflows were due to heavy rain in the area. Clean-up conducted by the responsible party.</t>
  </si>
  <si>
    <t>Unknown amount of partially treated wastewater spilled in Venice due to excessive rain. A portion of the material entered Alligator Creek. Clean-up actions unknown.</t>
  </si>
  <si>
    <t>An ongoing wastewater spill reported in Largo. An estimated 1000+ gallons have been spilled.  Clean-up and corrective actions unknown.</t>
  </si>
  <si>
    <t>A private citizen reported an ongoing wastewater spill in St. Petersburg. Unknown amount spilled.  The material is draining into Tampa Bay.</t>
  </si>
  <si>
    <t>A private citizen reported an ongoing wastewater release in Palmetto. Unknown amount spilled.</t>
  </si>
  <si>
    <t xml:space="preserve">A private citizen reported an ongoing wastewater release in Palmetto. Unknown amount spilled.  The wastewater is flowing into a canal behind her home, which connects to the Manatee River. </t>
  </si>
  <si>
    <t>A private citizen reported an ongoing wastewater release in Navarre. Unknown amount spilled.</t>
  </si>
  <si>
    <t>2000-gallon wastewater spill reported in Casselberry due to heavy rain. Clean-up conducted by the responsible party.</t>
  </si>
  <si>
    <t>Multiple wastewater spills reported in Bradenton due to the heavy rains in the area. Approx. 25,000 gallons of wastewater spilled. Clean-up conducted by the City in all incidents.</t>
  </si>
  <si>
    <t>An unknown amount of raw sewage was spilled in Homosassa due to excessive rains in the area.  The incident occurred over a three-day period. The spillage was contained on-site. Clean-up actions unknown.</t>
  </si>
  <si>
    <t>An unknown amount of raw sewage was released in Ft. Myers due to a ruptured line. Clean-up conducted by the responsible party.</t>
  </si>
  <si>
    <t>39,000 gallons of raw sewage spilled in two incidents in Clearwater due to the heavy rains.  Clean-up actions unknown.</t>
  </si>
  <si>
    <t>7 wastewater spills were reported within the County. Amount of spillage is unknown. Each incident involved the material draining into the Manatee River or Tampa Bay. Clean-up actions unknown.</t>
  </si>
  <si>
    <t xml:space="preserve">74,720+ gallons of wastewater spilled in 9 different locations in St. Petersburg due to heavy rains. All of these spills are reported non-recoverable. </t>
  </si>
  <si>
    <t>Approx. 2.5 million gallons of wastewater released in Largo due to heavy rain. Clean-up actions unknown.</t>
  </si>
  <si>
    <t>Unknown amount of raw sewage spilled in Sarasota due to heavy rains. Clean-up conducted by the responsible party.</t>
  </si>
  <si>
    <t>110,000 gallons of wastewater spilled in 2 incidents in Largo due to heavy rains. Clean-up actions unknown.</t>
  </si>
  <si>
    <t>Approx. 2,000 gallons of raw sewage released in Navarre due to a power failure. Clean-up conducted by the responsible party.</t>
  </si>
  <si>
    <t>150 gallons of industrial wastewater spilled in Tampa due to heavy rains. Clean-up actions unknown.</t>
  </si>
  <si>
    <t>4000+ gallons of wastewater spilled in Seminole due to heavy rains. Clean-up actions unknown.</t>
  </si>
  <si>
    <t>Approx. 1,500 gallons of wastewater released in Ruskin due to heavy rains. Clean-up conducted by the responsible party.</t>
  </si>
  <si>
    <t>15,000 gallons of wastewater spilled in Ft. Myers due to heavy rains. Clean-up actions unknown.</t>
  </si>
  <si>
    <t>1000+ gallons of wastewater spilled in Ft. Myers due to an on-going release. Clean-up &amp; corrective actions unknown.</t>
  </si>
  <si>
    <t>Less than 1000 gallons of wastewater spilled in Crescent City due to a clogged line. Clean-up conducted by the responsible party.</t>
  </si>
  <si>
    <t>10,000 gallons of wastewater spilled in Tampa due to an open emergency drain valve. The wastewater flowed into the Palm River. Clean-up conducted by the responsible party.</t>
  </si>
  <si>
    <t>37,000 gallons of treated wastewater spilled into the Sarasota Bay in Sarasota. No clean-up actions reported.</t>
  </si>
  <si>
    <t>An unknown amount of raw sewage was released in Homosassa from an overflowing retention pond due to heavy rains.  No waterways affected. No clean-up actions reported.</t>
  </si>
  <si>
    <t>Unknown amount of wastewater spilled in Homosassa due to heavy rains. No clean-up actions reported.</t>
  </si>
  <si>
    <t>A private citizen in St. Petersburg Beach reported a work crew at a Motel pumped raw sewage into the street. The material drained into a nearby waterway.</t>
  </si>
  <si>
    <t>48,000 gallons of wastewater spilled in Cape Coral due to a work crew hitting a fire hydrant.  No clean-up actions needed.</t>
  </si>
  <si>
    <t>5000 gallons of raw sewage spilled in Largo due to a failed lift station. Clean up conducted by the responsible party.</t>
  </si>
  <si>
    <t>20,000 gallons of raw sewage spilled into a canal in Port St. Lucie. Incident occurred do to a damaged valve on a 12-inch main. Clean-up conducted by the responsible party.</t>
  </si>
  <si>
    <t xml:space="preserve">An unknown amount of a industrial wastewater/rain water mix, is spilling over a berm near Mulberry due to excessive rains.  A discharge retention is being filled with the water, as well as Little Payne Creek, which is a normal discharge point for the water. Gwen Shoufner, Tampa Electric, 813-641-5042 </t>
  </si>
  <si>
    <t>1425 gallons of untreated wastewater spilled in Lehigh Acres due to a panel failure. Clean up actions taken by responsible party.</t>
  </si>
  <si>
    <t>7500 gallons of effluent spilled onsite due to heavy rains in Ft. Myers. Corrective and cleanup actions placed.</t>
  </si>
  <si>
    <t xml:space="preserve">An unknown amount of sewage was released into Sunrise canal in Naples due to excessive rain in the area. A pumping service is on scene. </t>
  </si>
  <si>
    <t>400 gallons of raw sewage was released due to power failure at a lift station.  No waterways affected. The responsible party conducted cleanup.</t>
  </si>
  <si>
    <t>5000 gallons of wastewater spilled in Punta Verde due to a ruptured force main.  Clean-up conducted by the responsible party.</t>
  </si>
  <si>
    <t>A private citizen in Largo reported raw sewage in a creek behind his home.</t>
  </si>
  <si>
    <t>20 gallon wastewater spill reported from a manhole in Pensacola. Clean-up actions unknown.</t>
  </si>
  <si>
    <t>An attempted break-in was reported at a wastewater pumping station in Port Orange. Inspection of the station revealed no evidence of tampering.</t>
  </si>
  <si>
    <t>Unknown amount of wastewater spilled in Palmetto due to a manhole overflow. The release occurred due to heavy rains in the area.</t>
  </si>
  <si>
    <t xml:space="preserve">Sewage is flowing from a manhole onto the caller's property in Palmetto. </t>
  </si>
  <si>
    <t xml:space="preserve">1000+ gallons of untreated domestic sewage was spilled onto ground and into a storm drain in Venice.The main is now off-line and repairs are being made. </t>
  </si>
  <si>
    <t>Approx. 1000 gallons of raw sewage overflowed from a manhole in Tampa due to heavy rains.  Some of the material drained into a nearby lake. Clean-up conducted by the responsible party.</t>
  </si>
  <si>
    <t>Approx. 5000 gallons of wastewater spilled in Inverness due to a power failure at a lift station.  No waterways affected. Clean-up conducted by the responsible party.</t>
  </si>
  <si>
    <t>Approx. 1000 gallons of raw sewage released near Palm Meadow due to heavy rain. Clean-up conducted by the responsible party.</t>
  </si>
  <si>
    <t>425,000 gallons of wastewater spilled in Largo due to heavy rains. The spill was not recoverable.</t>
  </si>
  <si>
    <t>25,000 gallons of raw sewage spilled on-site at a treatment facility in Cape Coral due to a ruptured line. Clean-up conducted by the responsible party.</t>
  </si>
  <si>
    <t>1000 gallons of raw sewage released in Sarasota due to a ruptured force main. No waterways affected. Clean-up conducted by the responsible party.</t>
  </si>
  <si>
    <t>15,000 gallons of "filtrate water" released in Tampa due to mechanical failure. The spill was contained on-site. No waterways affected. No clean-up actions reported.</t>
  </si>
  <si>
    <t>3000 gallons of raw sewage spilled in Sarasota due to unknown cause(s). Clean-up conducted by the responsible party.</t>
  </si>
  <si>
    <t>500 gallons of raw sewage spilled in Ocala due to a failed lift station. Clean-up conducted by the responsible party.</t>
  </si>
  <si>
    <t xml:space="preserve">Approx. 300,000 gallons of treated effluent released and contained on-site in Pensacola.  No waterways affected. The release occurred due to heavy rains in the area. </t>
  </si>
  <si>
    <t>A trespasser was reported at a wastewater treatment facility in Naples.</t>
  </si>
  <si>
    <t>3200+ gallons of wastewater released at a treatment facility in Destin. The release is ongoing. No clean-up actions reported.</t>
  </si>
  <si>
    <t>1000 gallons of wastewater spilled in Orlando due to a ruptured 8-inch gravity main. Clean-up conducted by the responsible party.</t>
  </si>
  <si>
    <t>50,000 gallons of wastewater spilled in Largo due to a bypass pump failure. Some of the material drained into the Boca Ciega Bay. Clean-up was conducted by the responsible party.</t>
  </si>
  <si>
    <t>Approx. 3000 gallons of raw sewage released in Navarre due to a possible lightning strike.  Clean-up conducted by the responsible party.</t>
  </si>
  <si>
    <t>1000 gallons of wastewater spilled in Lake Mary due to a ruptured force main. Clean-up conducted by the responsible party.</t>
  </si>
  <si>
    <t>10,000 gallons of wastewater spilled in Miami due to a lightning strike causing. Clean-up conducted by the responsible party.</t>
  </si>
  <si>
    <t xml:space="preserve">An unknown amount of domestic waste water spilled Sandestin due to heavy rain. No waterways affected or injuries. </t>
  </si>
  <si>
    <t>a 1500 gallon sewage spill occurred in Cantonment.The spill was caused by a power outage and heavy rain at lift station # 140 causing sewage to flow out of a manhole.</t>
  </si>
  <si>
    <t xml:space="preserve">a 50 gallon sewage spill near US 1 North in St. Augustine. The spill was caused by a blown fuse disabling the pump at lift a station. </t>
  </si>
  <si>
    <t xml:space="preserve">An 800 - 1000 gallon domestic waste water spill in Stuart. The spill has ceased and was caused by a faulty check valve at a lift station. </t>
  </si>
  <si>
    <t xml:space="preserve">A 1500 gallon domestic waste water spill in Tampa. No water ways affected and no injuries. </t>
  </si>
  <si>
    <t>1000 gallons of wastewater spilled in Springhill due to lift pump failure. No clean-up actions reported.</t>
  </si>
  <si>
    <t>2000 gallons of wastewater spilled in Miami due to a failed lift pump station. Some of the material drained into Biscayne Bay. Clean-up conducted by the responsible party.</t>
  </si>
  <si>
    <t>25,000 gallons of wastewater spilled in Indian Harbor Beach due to a ruptured pipe. Some of the material drained into Banana River. Clean-up conducted by the responsible party.</t>
  </si>
  <si>
    <t>3000 gallons of partially treated effluent spilled in Ruskin due to equipment failure. The spill was contained on-site. Clean-up actions unknown.</t>
  </si>
  <si>
    <t>100,000+ gallons of raw sewage was released in Largo due to a ruptured 12-inch force main.  Clean-up conducted by the responsible party.</t>
  </si>
  <si>
    <t>Approx. 20,000 gallons of raw sewage released in Tampa due to a contractor rupturing a force main. The material was contained on-site and was pumped back into the system. Clean-up conducted by the contractor that ruptured the line.</t>
  </si>
  <si>
    <t xml:space="preserve">200 gallons of industrial wastewater spilled in Cantonment due to an overflow from a containment area. Some of the material drained into the Escambia River. Clean-up conducted by the responsible party.Kathy Clark, Solutia, 3000 Old Themstrand, Cantonment, FL 850-968-7000 </t>
  </si>
  <si>
    <t>Unknown amount of wastewater spilled in Orlando due to a pump failure. Clean-up conducted by the responsible party.</t>
  </si>
  <si>
    <t>20,000+ gallons of raw sewage released in Gibsonton due to an overflow from a sewage retention pond.  Some of the material drained into the Alafia River. Clean-up actions unknown.</t>
  </si>
  <si>
    <t>7200 gallons of wastewater spilled in Jacksonville due to a blocked gravity main. Some of the material spilled drained into a nearby waterway. Clean-up conducted by the responsible party.</t>
  </si>
  <si>
    <t>4000+ gallons of wastewater spilled in Venice due to a ruptured 8-inch force main. Clean-up and repairs conducted by the responsible party.</t>
  </si>
  <si>
    <t>Unknown amount of wastewater released in Longwood due to a clogged line. Clean-up actions unknown.</t>
  </si>
  <si>
    <t>1000 gallons of raw sewage spilled in Clermont due to a ruptured line. Clean-up conducted by the responsible party.</t>
  </si>
  <si>
    <t>1000 to 10,000 gallons of wastewater spilled in Seminole due to a damaged valve. No waterways affected. Clean-up conducted by the responsible party.</t>
  </si>
  <si>
    <t>A private citizen reported a wastewater spill into the ICW in Clearwater Beach. Source of the release is unknown.</t>
  </si>
  <si>
    <t>Approx. 3000 to 4000 gallons of sewage released in Madeira Beach due to contractor replacing a valve. Some of the material drained into the ICW. No clean-up actions reported.</t>
  </si>
  <si>
    <t>5000 to 10,000 gallon industrial wastewater spill in Dunedin due to a lift station malfunction.  Clean-up conducted by a private contractor.</t>
  </si>
  <si>
    <t>Desoto</t>
  </si>
  <si>
    <t xml:space="preserve">16 tons of sludge spilled at/near their facility in Arcadia.The tail-gate to a semi hauling 20 tons of the material opened while the semi was in transit. </t>
  </si>
  <si>
    <t xml:space="preserve">70,340 gallons of untreated was water, spilled into an unknown named canal crossing that leads into an unknown named water body. Disinfectants have been placed along with signs of warning to the public.  The cause of spill, was a broken release valve, that was corrected. </t>
  </si>
  <si>
    <t xml:space="preserve">Approx. 4,000 gallons of sewage was released due to a force main break in Tampa. They are vacuuming it up and going to spread lime down. </t>
  </si>
  <si>
    <t>2000 gallons of sewage overflowed. This was due to a pump station that went out b/c of electrical problems. The sewage ran into a storm basin.</t>
  </si>
  <si>
    <t>1000 gallon domestic waste water spill in Jacksonville. The cause of the spill was a clogged gravity sewer line. The spill flowed into a storm drain and into a retention pond.</t>
  </si>
  <si>
    <t>200,000 gallon industrial waste water release Cantonment. The cause of the release was an overflowing sewer line due to heavy rain. The 11 Mile Creek water way is affected. Elaine Nomina, 850-937-4852 , International Paper</t>
  </si>
  <si>
    <t>200 gallon domestic waste water spill from a manhole in Jacksonville. The cause of the spill was a pump failure and heavy rain. The Mill Creek water way is affected.</t>
  </si>
  <si>
    <t>2000 gallons of wastewater spilled from a manhole in Port Richie due to a power failure at a lift station. Spill has been contained, vacuumed, and limed.</t>
  </si>
  <si>
    <t xml:space="preserve">3000 gallons of reclaim water was spilled onto ground in St Petersburg due to a vehicle breaking a fire hydrant in a traffic crash. </t>
  </si>
  <si>
    <t>A PH of 8.62 was noted for effluent that was pumped into a holding pond on-site at the local county wastewater treatment facility. No release reported.</t>
  </si>
  <si>
    <t>Caller reported a 5000 gallon untreated domestic waste water spill from a manhole in Port Richie.  The spill was caused by a faulty lift station. The spill flowed into a storm drain and a canal that connects to Footprint Lake.</t>
  </si>
  <si>
    <t>500 gallons untreated domestic waste water spill from a manhole in Pensacola. The cause of the spill was a clogged line. The spill has flowed into the Woodrun Creek.</t>
  </si>
  <si>
    <t xml:space="preserve">An untreated domestic waste water spill from a pump station in Tampa. The spill was caused by either a pump malfunction or an electrical problem with the pump. </t>
  </si>
  <si>
    <t>300 gallon untreated domestic waste water spill from a lift station near Santa Rosa Beach. The cause of the spill was a blown fuse at a lift station.</t>
  </si>
  <si>
    <t>Less than 1000 gallons of raw sewage spilled into Hillsborough River in Temple Terrace.  Clean-up conducted by the responsible party.</t>
  </si>
  <si>
    <t>100,000 gallons of treated effluent spilled in Jonathan Dickinson State Park due to an equipment malfunction. No clean-up actions reported.</t>
  </si>
  <si>
    <t>800 gallons of raw sewage spilled from a manhole due to an equipment malfunction in Sanford.  Clean-up conducted by the responsible party.</t>
  </si>
  <si>
    <t xml:space="preserve">Unknown party entered the City of Quincy WWTF and stole lawn equipment. The plant itself was not tampered with and is functioning normally. </t>
  </si>
  <si>
    <t>Approx. 14,000 gallons of reuse water spilled in Naples due to a ruptured pipe. No clean-up actions reported.</t>
  </si>
  <si>
    <t>Approx. 1500 gallons of sewage was released into ICW in Venice due to unknown cause(s).  No clean-up actions reported.</t>
  </si>
  <si>
    <t>1000+ gallons of wastewater spilled in Sarasota due to a ruptured force main. Clean-up conducted by the responsible party.</t>
  </si>
  <si>
    <t>Approx. 2,500 gallons of reuse water released in Ft. Myers due to a ruptured line. No clean-up actions reported.</t>
  </si>
  <si>
    <t>An estimated 10,000 gallons of untreated wastewater spilled in Jacksonville due to a faulty seal. No waterways affected. Clean-up conducted by the responsible party.</t>
  </si>
  <si>
    <t>Approx. 60,000 gallons of raw sewage released in Largo due to blocked line. Clean-up conducted by the responsible party.</t>
  </si>
  <si>
    <t>4000 gallon untreated domestic wastewater spill in St. Joseph due to a faulty joint in a pipeline. No waterways affected. Clean-up conducted by the responsible party.</t>
  </si>
  <si>
    <t xml:space="preserve">400,000 gallons of raw sewage spilled in Englewood due to a power failure. The spill was contained on-site in a retention pond. Clean-up conducted by the responsible party. </t>
  </si>
  <si>
    <t xml:space="preserve">2000 gallons of raw sewage released in Deltona due to a ruptured 4-inch force main. The release was contained on site. Clean-up conducted by the responsible party. </t>
  </si>
  <si>
    <t xml:space="preserve">2500 gallons of wastewater spilled in Saratoga due to a line blockage. Clean-up conducted by the responsible party. </t>
  </si>
  <si>
    <t xml:space="preserve">10,000 gallon wastewater spill occurred in Tampa due to a force main break.  Spill cleaned up and no waterways were affected. </t>
  </si>
  <si>
    <t xml:space="preserve">25,000 gallons of reclaimed water spilled in Naples due to mechanical failure.  Spill contained on site with no remedial actions. </t>
  </si>
  <si>
    <t>A 39,000 gallon wastewater spill occurred at a Wastewater Treatment Plant in Marianna due to a power failure. Spillage flowed into a drainage ditch which flows into the Chipola River.  Heavy rains diluted the spillage and chlorine was added to decontaminate the spillage before flowing into the river.</t>
  </si>
  <si>
    <t>5,000 gallons of untreated wastewater spilled from a lift station on Eglin AFB in Niceville.</t>
  </si>
  <si>
    <t xml:space="preserve">Caller reported a 4000 gallon untreated domestic wastewater spill in St. Augustine. The spill occurred at a lift station due to heavy rain. </t>
  </si>
  <si>
    <t>4,000 gallons of untreated wastewater, spilled, due to inclement weather and possible lightning strike, disabling power at a WW Facility.  Clean up/corrective actions have been taken.</t>
  </si>
  <si>
    <t xml:space="preserve">An estimated 3,000 to 5,000 gallons of raw sewage was released due to a clogged line at a lift station.  No waterways were affected. </t>
  </si>
  <si>
    <t>An estimated 500 gallon ongoing untreated domestic wastewater spill in Ocala. The spill is caused by a malfunctioning lift station.</t>
  </si>
  <si>
    <t xml:space="preserve">A 28,000 gallon untreated domestic wastewater spill into Ginhouse Creek in Jacksonville. The spill was caused by lightning damaging a lift station controller causing the lift station to malfunction. </t>
  </si>
  <si>
    <t>A wastewater spill in Jacksonville of 7000 gallons due to a pump failure.</t>
  </si>
  <si>
    <t>700 to 800 gallons of sewage was released in Chattahoochee.</t>
  </si>
  <si>
    <t xml:space="preserve">2700 gallon boiler feedwater spill in Cantonment. The feedwater spilled as a result of a leaking pipe. The feedwater flowed into a sump and onto the ground where it was contained with sandbags.   Amy Krause, Solutia, 850-968-8257 </t>
  </si>
  <si>
    <t>160 gallon untreated domestic wastewater spill in Jacksonville. The cause of the spill was a broken four inch force main from unknown causes.</t>
  </si>
  <si>
    <t>Approx. 5000 gallons of wastewater released in Homestead due to a faulty force main. No waterways affected. Clean-up conducted by the responsible party.</t>
  </si>
  <si>
    <t>Approx. 1875 gallons of wastewater overflowed from a manhole in Titusville due to unknown cause(s). Clean-up conducted by the responsible party.</t>
  </si>
  <si>
    <t xml:space="preserve">Approx. 1000 gallons of raw sewage spilled in Orlando due to a power outage at a lift station.  Clean-up was conducted by the responsible party. </t>
  </si>
  <si>
    <t xml:space="preserve">An est. 1500 gallons of raw sewage released in Oviedo due to a blocked line. Clean-up was conducted by the responsible party. </t>
  </si>
  <si>
    <t>1000 gallons of wastewater spilled in Stewart due to a ruptured main. The spill was contained on-site. No waterways affected. Clean-up conducted by the responsible party.</t>
  </si>
  <si>
    <t>4,090 gallons of wastewater spilled in Miami due to a damaged valve. Clean up conducted by the responsible party.</t>
  </si>
  <si>
    <t>2000 gallons of treated wastewater spilled in Lake Panasoffkee due to a ruptured line.  No public health risk reported. Clean-up actions unknown.</t>
  </si>
  <si>
    <t>Approx. 890,000 gallons of raw sewage released in St Augustine Beach due to a power failure at a master lift station. Approx. 500,000 gallons contained on-site and the remaining 390,000 gallons were released into the storm drain system. Clean-up conducted by the responsible party.</t>
  </si>
  <si>
    <t>200 gallons of wastewater spilling in a Largo residential area, contaminates contain blood and is being called a biohazard by local FD. No evacuations or injuries reported.</t>
  </si>
  <si>
    <t>1350 gallons of raw sewage spilled in Largo due to a faulty pump. An unknown amount drained into Old Tampa Bay. Clean-up conducted by the responsible party.</t>
  </si>
  <si>
    <t>approx. 5000 gallons of partially treated wastewater spilled in South Bay due to heavy rains that overloaded the system. The spill was contained on-site. Clean-up conducted by the responsible party.</t>
  </si>
  <si>
    <t>Unknown amount of wastewater spilled in Bushnell due to a ruptured main. Some of the material drained into the Withlacoochee River. Clean-up actions unknown.</t>
  </si>
  <si>
    <t xml:space="preserve">3000 gallons of wastewater spilled in Clearwater due to a ruptured main. 500 gallons flowed into a bayou that flows into Old Tampa Bay. </t>
  </si>
  <si>
    <t>12,000 gallons of raw sewage spilled in Holiday Lakes due to a ruptured line. No waterways affected. Clean-up conducted by the responsible party.</t>
  </si>
  <si>
    <t xml:space="preserve">1000 gallon wastewater spill in Palm Coast due to heavy rain in the area. No waterways affected.  Clean-up conducted by the responsible party. </t>
  </si>
  <si>
    <t>3627 gallons of sewage was released in Miami due to a faulty vavle. Clean-up conducted by the responsible party.</t>
  </si>
  <si>
    <t>Approx. 20,000 gallons of reused water was released in Cape Coral due to a ruptured line.  Release contained on-site. No waterways affected. Clean-up conducted by the responsible party.</t>
  </si>
  <si>
    <t>Approx. 1200-1500 gallons of effluent water spilled in Oviedo. This release was due to the company turning the power out to replace a breaker. Clean-up conducted by the responsible party.</t>
  </si>
  <si>
    <t>Approx. 59,000 gallons of sewage spilled in Lake Buena Vistadue to a grease blockage. Clean-up conducted by the responsible party</t>
  </si>
  <si>
    <t>200 gallon untreated domestic wastewater spill in St. Augustine due to an electrical malfunction at a pumping station. The sewage flowed into a storm drain and into a unnamed marsh area.  Clean-up conducted by the responsible party.</t>
  </si>
  <si>
    <t>Approx. 1,200 gallons of sewage spilled in Gainesville due to a lightning strike at  a lift station. No waterways affected. Clean-up conducted by the responsible party.</t>
  </si>
  <si>
    <t>5000 gallon untreated domestic wastewater spill in Gainesville due to a clogged line.  No waterways affected. Clean-up conducted by the responsible party.</t>
  </si>
  <si>
    <t>Caller reports that an unknown amount, possibly several hundred thousand gallons, of sewage was released in Largo. This was due to a force main break line.</t>
  </si>
  <si>
    <t xml:space="preserve">Caller reported a 126,000 gallon treated domestic wastewater spill from a lift station in Oviedo.  The cause of the spill was a power failure at a lift station. </t>
  </si>
  <si>
    <t xml:space="preserve">Approx. 20,000 gallons of processed water spilled in Mulberry. The material was contained on site. Clean-up conducted by the responsible party. Phil Steadham, IMC Phosphates Co. R/P, 863-428-7106 </t>
  </si>
  <si>
    <t>Approx. 6000 gallons of reuse water spilled in Naples due to a ruptured pipe. The spill was contained on-site. Clean-up actions unknown.</t>
  </si>
  <si>
    <t>Approx. 25,000 gallons of raw sewage released in Odessa due to a power failure at a lift station.  Clean-up conducted by the responsible party.</t>
  </si>
  <si>
    <t>Approx. 100 gallons of raw sewage released into the Santa Rosa Sound in Ft. Walton Beach.  Clean-up conducted by the city.</t>
  </si>
  <si>
    <t>50,000 to 100,000 gallons of untreated wastewater spilled in Sarasota due to a ruptured pipe.  Clean-up conducted by the responsible party.</t>
  </si>
  <si>
    <t>Approx. 5000 gallons of raw sewage released in Jacksonville from a ruptured 10-inch force main due to a work crew hitting the line. The material was contained in the pit that was being dug.  Clean-up conducted by JEA.</t>
  </si>
  <si>
    <t>2000 to 4000 gallons of raw sewage spilled in St. Lucie due to a ruptured force main. Clean-up conducted by the responsible party.</t>
  </si>
  <si>
    <t>2000 gallons of wastewater spilled in Cantonment due to heavy rains overflowing a retention pond. Some of the material drained into the Escambia River.  Clean-up actions unknown.</t>
  </si>
  <si>
    <t>10,000+ gallons of wastewater spilled in Gainesville due to a ruptured force main. Clean-up conducted by the responsible party.</t>
  </si>
  <si>
    <t>2000 gallons of wastewater spilled in South Bay due to a ruptured force main. No waterways affected. Clean-up conducted by the responsible party.</t>
  </si>
  <si>
    <t>200 gallons of untreated wastewater spilled in Jacksonville due to a ruptured force main.  Clean-up conducted by the responsible party.</t>
  </si>
  <si>
    <t>1200 gallons of wastewater spilled in Orlando due to an overflow from 2 manholes. The material drained into a nearby storm drain system.  Clean-up conducted by the responsible party.</t>
  </si>
  <si>
    <t>Approx. 5000 gallons of treated effluent released in Tampa due to excessive flow from a closed transmission line. The material was contained on-site. No waterways affected. No clean-up actions reported.</t>
  </si>
  <si>
    <t xml:space="preserve">4000 gallons of wastewater spilled in Zephyrhills due to a lift station failure. No waterways affected. Clean-up conducted by the responsible party. </t>
  </si>
  <si>
    <t>100,000 gallons of wastewater spilled in Pensacoladue to a power failure at a lift station.  Clean-up conducted by the responsible party.</t>
  </si>
  <si>
    <t>3000 gallons of wastewater spilled in Odessa at Lake Parker due to faulty pumps. Clean-up conducted by the responsible party.</t>
  </si>
  <si>
    <t>1000+ gallons of untreated wastewater spilled in Palm Coast due to a faulty lift station.  Clean-up conducted by the responsible party.</t>
  </si>
  <si>
    <t>10,000 gallon raw sewage spill in Marianna due to a faulty lift station. Clean-up conducted by the City.</t>
  </si>
  <si>
    <t>Caller reported a 2000 gallon untreated domestic wastewater spill in Zephyrhills. The cause of the spill is a high volume of flow exceeding the pumping capacity of the lift station. The sewage spill is ongoing and is being contained on site in holding ponds</t>
  </si>
  <si>
    <t>Caller reported more than 1000 gallons of untreated domestic wastewater spilled in Merritt Island. The spill was caused by a contractor puncturing the force main during a boring operation. The sewage flowed into a nearby unnamed canal that connects to Sykes Creek. The spill has ceased. Cleanup actions are unknown.</t>
  </si>
  <si>
    <t>Caller reported a 396,000 gallon treated domestic wastewater spill in Tampa. The spill occurred at an advanced wastewater treatment facility and was caused by the failure of the auto fill controller causing a tank to overflow. The spill has ceased and is contained on site in an overflow holding facility.</t>
  </si>
  <si>
    <t>Approx. 3000 gallons of sewage was released in St Petersburg. This was due to a cave-in of a sewer line. The sewage entered a catch basin. No waterways affected.</t>
  </si>
  <si>
    <t>Approx. 5000 gallons of sewage was released. A jack on the power poll blew b/c of weather, which caused the release. Most went  into a man hole. Lime was spread on affected areas</t>
  </si>
  <si>
    <t>Approx. 1000 gallons of sewage overflowed in Tampa. This was due to a power interruption. The sewage flowed into the Currituck Channel. The R/P took samples from the overflow. No clean up actions will be taken.</t>
  </si>
  <si>
    <t>Caller reports an estimated 200 to 500 gallons of raw sewage was released due to a power failure at a lift station in DeFuniak Springs  No waterways were affected.  Cleanup was conducted by the responsible party.</t>
  </si>
  <si>
    <t>Caller reported an ongoing untreated domestic wastewater spill in Tampa. The sewage is flowing out of manholes. Unknown how much sewage has been released, injuries, cleanup actions or waterways affected.</t>
  </si>
  <si>
    <t>Caller reported a 1500 gallon untreated domestic wastewater spill in Brandon. The spill was caused by a power loss to a lift station.  The sewage flowed out of the lift station and into a stormdrain. The spill was cleaned up. No injuries reported or waterways affected.</t>
  </si>
  <si>
    <t>Caller reports a 6000 gallon sanitary sewer spill in Jacksonville, 5000 gallons flowed into McGirts Creek to Ortega River to St Johns River.  Spill is contained, cleanup actions being taken by responsible party</t>
  </si>
  <si>
    <t>12,000 gallon wastewater spill in Palmetto due to heavy rains. Clean-up actions unknown.</t>
  </si>
  <si>
    <t>20,000 gallons of treated wastewater spilled in Indian River due to unknown cause(s). The spill was contained on-site. No clean-up actions reported.</t>
  </si>
  <si>
    <t>6000 gallons of raw sewage released in Tampa due to heavy rain. Clean-up conducted by unknown party.</t>
  </si>
  <si>
    <t>3 million gallons of treated effluent spilled in Rotunda West due to heavy rain. No clean-up actions reported.</t>
  </si>
  <si>
    <t>42,000+ gallons of wastewater spilled at three separate locations in St. Petersburg due to heavy rain. Clean-up actions unknown.</t>
  </si>
  <si>
    <t>1000+ gallons of raw sewage spilled in Merrit Island due to a ruptured line. Clean-up actions unknown.</t>
  </si>
  <si>
    <t>4000 gallons of raw sewage spilled at 2 locations in Royal Palm Beach. Clean-up conducted by the responsible party.</t>
  </si>
  <si>
    <t>384,600+ gallons of raw sewage spilled at 3 locations in Pinellas Park due to heavy rain. Clean-up actions unknown.</t>
  </si>
  <si>
    <t>29,500 gallons of raw sewage released near Doral due to a damaged air release valve.  No waterways affected. Clean-up conducted by the responsible party.</t>
  </si>
  <si>
    <t>1000+ gallons of treated effluent over-flowed from a holding pond at a private utility outside Sarasota. Incident occurred due to heavy rains in the area. No clean-up actions reported.</t>
  </si>
  <si>
    <t xml:space="preserve">Caller (Mike, Cargill Fertilizer, 863-581-0995) reported a 5 million gallon treated industrial wastewater release in Bradley Junction. The cause of the release was the failure of an earthen berm allowing the water to flow into the South Prong of the Alafia River. The released water is reported to be clear and free of mud. Efforts to repair the earth berm are in progress. The release is ongoing until the berm is repaired. Caller reported notifying the SW office of DEP. No public health risks exist and no injuries reported. </t>
  </si>
  <si>
    <t>Approx. 50 to 60 gallons of raw sewage released in Ocoee due to a clogged line. No waterways affected.  Clean-up conducted by the responsible party.</t>
  </si>
  <si>
    <t>11,500+ gallons of wastewater spilled at 3 locations in St. Petersburg due to heavy rains.  Clean-up conducted by the responsible party.</t>
  </si>
  <si>
    <t>Approx. 20,200 gallons of reclaim water spilled in Pompano Beach. Clean-up actions unknown.</t>
  </si>
  <si>
    <t xml:space="preserve">50,000+ gallons of reclaimed water spilled at 2 locations in Cape Coral due ruptured force mains.  One incident was cleaned up by the responsible party. </t>
  </si>
  <si>
    <t>Approx. 1000 gallons of untreated wastewater released in St. Augustine due to heavy rain.  An unknown amount entered the ICW. Clean-up conducted by the responsible party.</t>
  </si>
  <si>
    <t>1500 gallons of wastewater spilled in Venice due to a sinkhole rupturing a 8-inch gravity line.  Clean-up conducted by the responsible party.</t>
  </si>
  <si>
    <t>1000 gallons of sewage released in Tallahassee due to a break in a sewage line. Clean-up conducted by the responsible party.</t>
  </si>
  <si>
    <t>1000+ gallons of wastewater spilled in Pahokee due to heavy rain. No waterways affected.  Clean-up conducted by the responsible party.</t>
  </si>
  <si>
    <t>2000 gallons of sewage released in Santa Rosa Beach due to lift pump failure. Clean-up conducted by the responsible party.</t>
  </si>
  <si>
    <t>99,840 gallons of reclaimed water spilled on-site in Tampa due to a faulty check valve.  Corrective actions taken by the responsible party.</t>
  </si>
  <si>
    <t>3000 gallons of untreated wastewater spilled in Ft. Myers due to a ruptured force main. Some of the material drained into Lake Park. Clean-up conducted by the responsible party.</t>
  </si>
  <si>
    <t>David Wright, Dupont, 904-449-2981; Approx 2 million gallons of turbid water released from a dredging operation, due to berm failure. The material escaped to Long Branch Creek. No clean up actions will be taken, however corrective measures and monitoring measures have been. No harm will come to the environment from the spilled material. The water in the creek will just be "cloudy." DEP notification to Michelle Long with the area district was made.</t>
  </si>
  <si>
    <t>5,000 gallons of reclaimed water spilled in Largo due to a ruptured pipeline. No clean-up actions reported.</t>
  </si>
  <si>
    <t>1000+ gallons of wastewater spilled in Jacksonville due to a power failure. Some of the material drained into a nearby waterway. Clean-up conducted by the responsible party.</t>
  </si>
  <si>
    <t>5000 gallons of wastewater spilled in Orlando due to a power failure at a lift station.  No waterways affected. Clean-up conducted by the responsible party.</t>
  </si>
  <si>
    <t xml:space="preserve">Caller reported a 50 gallon sewage spill at a weigh station on I-95 in Palm Coast. The spill is coming from a lift station. No injuries reported. </t>
  </si>
  <si>
    <t>Caller reported a 10,000 gallon treated and untreated wastewater spill at the Wastewater Treatment Facility in Naples. The cause of the spill was stormwater overwhelming the capacity of the treatment facility. The spill has ceased. No injuries or public health risks reported. No waterways affected. Cleanup actions will be lime on the affected areas.</t>
  </si>
  <si>
    <t>NRC report describes a raw sewage spill in Naples. The source, cause and cleanup actions are unknown.  Unknown amount of sewage in the water.</t>
  </si>
  <si>
    <t>Caller reported a 3000 gallon untreated domestic wastewater spill in Naples. The spill was caused by rainwater entering the sewage system and a loss of power at a lift station. The spill was cleaned up by Collier County Wastewater using vac trucks.  No injuries or public health risks reported.</t>
  </si>
  <si>
    <t>3000 gallons of sewage was spilled onto ground and into ditches due to a power outage at a lift station in Ellenton. Area was vacuumed and lime put down. No waterways affected.</t>
  </si>
  <si>
    <t>Caller reports a spill of 1000 gallons of sewage onto ground due to lift failure in Defuniak Springs. Spillage will be limed. No waterways affected.</t>
  </si>
  <si>
    <t>15,000 gallons of partially treated effluent onto ground (on-site) in Oviedo.  Incident occurred due to lift pump failure/over-flow.  Area treated with HTH.</t>
  </si>
  <si>
    <t>Caller reports approx. 250 gallons of sewage overflow in Gainsville. This was due to a residential leak/grease blockage. The sewage ran into a nearby storm drain.</t>
  </si>
  <si>
    <t>Caller reported an ongoing 1000 gallon untreated domestic wastewater spill in Jacksonville.  The spill was caused by a failed seal.  Sewage is flowing out of a manhole in a lift station and into Strawberry Creek also known as Mill Creek.  Vac trucks are enroute to the scene to cleanup the spill. No injuries or evacuations reported and no public health risk exists.</t>
  </si>
  <si>
    <t>Caller reports an estimated 750 to 1,000 gallons of activated sludge was released from a broken elbow pipe on an extended aeration process system.  The release occurred in a wooded area sometime between yesterday evening and this afternoon.  No waterways were affected.  Caller stated that he will conduct cleanup in the morning.</t>
  </si>
  <si>
    <t>Callers reported that the water in Black Creek is very dark chocolate color vice it's usual appearance. Callers suspect a levee has failed at the Dupont Mining Facility in Lawtey and caused the water to change color. This has been the case on four previous occasions. No injuries reported.</t>
  </si>
  <si>
    <t>3000 gallons of wastewater spilled in Palmetto due to heavy rain. Clean-up conducted by the responsible party.</t>
  </si>
  <si>
    <t>1000 gallons of raw sewage spilled in Tampa due to unknown cause(s). Clean-up conducted by the responsible party.</t>
  </si>
  <si>
    <t>An unknown amount of raw sewage spilled in Naples due to a punctured force main. The spill was unrecoverable.</t>
  </si>
  <si>
    <t>3600 gallons of untreated wastewater spilled in Orange City due to a ruptured force main.  Clean-up conducted by the responsible party.</t>
  </si>
  <si>
    <t>An unknown amount of raw sewage released in Naples due to a work crew that ruptured a force main.  Clean-up actions unknown.</t>
  </si>
  <si>
    <t>Approx. 2000 gallons of raw sewage released in Sunrise due to a contractor hitting a force main.  No waterways affected. Clean-up conducted by the responsible party.</t>
  </si>
  <si>
    <t>878,000 gallons of treated wastewater spilled in Lake Buena Vista. The spill was caused by a lightning strike to a lift station. The spill was contained on site.</t>
  </si>
  <si>
    <t>800 gallons of wastewater spilled in Jacksonville due to an equipment malfunction at a lift station. No waterways affected. Clean-up conducted by the responsible party.</t>
  </si>
  <si>
    <t>An unknown amount of raw sewage spilled in north Naples due to a damaged 8-inch force main.  Some of the material drained into a nearby waterway. Clean-up conducted by the responsible party.</t>
  </si>
  <si>
    <t>A break-in &amp; theft was reported at a wastewater facility in Leesburg.</t>
  </si>
  <si>
    <t>2500 gallons of wastewater spilled in Port Charlotte due to a digester line separating. The spill was contained on-site.  Clean-up conducted by the responsible party.</t>
  </si>
  <si>
    <t>50,000 gallons of wastewater spilled from a lift station in Lake Mary due to unknown cause(s).  No waterways affected.  Clean-up actions unknown.</t>
  </si>
  <si>
    <t>Approx. 1100 gallons of sewage spilled in Sanford due to a clogged line.  Clean-up conducted by the responsible party.</t>
  </si>
  <si>
    <t>15,000 gallons of raw sewage released into the ICW in Ft. Lauderdale due to a ruptured 18-inch line.  The release is not recoverable.</t>
  </si>
  <si>
    <t>An est. 2000 gallons of raw sewage released in Deltona Lakes due to a blocked 6-inch force main.  No waterways affected. Clean-up conducted by the responsible party.</t>
  </si>
  <si>
    <t>Approx. 500 gallons of raw sewage released in Santa Rosa Beach due to a damaged air release valve. No waterways affected.  Clean-up conducted by the responsible party.</t>
  </si>
  <si>
    <t>10,000 gallons of raw sewage spilled in Kissimmee due to heavy rains. The material overflowed from a manhole. No waterways affected. Clean-up conducted by the responsible party.</t>
  </si>
  <si>
    <t>75,000 gallons of treated wastewater spilled in Loughman due to an overflow caused by heavy rain.  The spill was contained on-site. The substance was not recoverable and soaked into the ground.</t>
  </si>
  <si>
    <t>Approx. 2000 to 3000 gallons of raw sewage released near Quincy due to a contractor striking an 8-inch force main. No waterways affected. Clean-up conducted by the responsible party.</t>
  </si>
  <si>
    <t>2000 gallon raw sewage spill in Tampa due to a power loss at a lift station.  The material overflowed from a manhole. No waterways affected.  Clean-up conducted by the responsible party.</t>
  </si>
  <si>
    <t>30,000 gallons of treated wastewater spilled in Ocala due to a power surge.  No waterway affected.  The spill was contained on site.</t>
  </si>
  <si>
    <t>Less than 1000 gallons of sewage spilled into Merthilian Creek in Panama City.  Clean-up actions unknown.</t>
  </si>
  <si>
    <t>1000+ gallons of wastewater spilled in Lehigh Acres due to heavy rain in the area. Some of the material drained into a nearby canal.  Clean-up actions unknown.</t>
  </si>
  <si>
    <t>Approx. 8000 gallons of reuse water spilled in Naples.  Clean-up actions unknown.</t>
  </si>
  <si>
    <t>357,000 gallons of reclaimed water spilled in Venice due to lightning striking an 8-inch main.  No clean-up actions reported.</t>
  </si>
  <si>
    <t>800 gallons of wastewater spilled onto private property in Crystal River due to a rain overloading lift station.  No waterways effected.  Clean-up conducted by the responsible party.</t>
  </si>
  <si>
    <t>5000 to 10,000 gallons of wastewater spilled in Ocoee due to heavy rain overloading the lift station.  No waterways effected. Clean-up conducted by the responsible party.</t>
  </si>
  <si>
    <t xml:space="preserve">Approx. 1000 gallons of wastewater spilled. This was due to a power failure. No waterways affected. Clean up was conducted by the R/P. </t>
  </si>
  <si>
    <t>Caller reported a 1500 gallon untreated domestic wastewater spill in Tampa.  The spill was caused by a construction crew breaking the sewage line while repairing a water main. The sewage flowed into a stormdrain that flows into the Hillsborough River</t>
  </si>
  <si>
    <t>Caller reported a 1000 gallon untreated domestic wastewater spill in Venice. The cause of the spill was a broken force main from an unknown cause. The sewage flowed into a stormdrain and into Curry Creek. No public health risk is reported to exist. No injuries reported. The spill was cleaned up by vac truck and lime.</t>
  </si>
  <si>
    <t>Approx. 9000 gallons of sewage overflowed in Orlando. This was due to a lift station failing due to a power outage. R/P is conducting clean up.</t>
  </si>
  <si>
    <t>Caller reported a 4000 gallon untreated domestic wastewater spill in St. Petersburg. The spill was caused by a pump failure allowing sewage to flow out of a manhole and into Clam Bayou. The spill has been stopped. The City of St. Petersburg cleaned up the spill by applying disinfectant to the affected area.</t>
  </si>
  <si>
    <t>Unknown amount of raw sewage spilled near Lake Wales due to an electrical failure.  No waterways affected.  Clean-up conducted by the responsible party.</t>
  </si>
  <si>
    <t>1000 gallon untreated wastewater spilled in Ft. Myers due to a power outage. No waterway affected.  Clean-up actions unknown.</t>
  </si>
  <si>
    <t>500,000 gallons of sewage released in St. Cloud due to heavy rains.  Clean-up conducted by the responsible party.</t>
  </si>
  <si>
    <t>500 gallons of sewage spilled in Jacksonville due to a blocked line.  Clean-up conducted by the responsible party.</t>
  </si>
  <si>
    <t>1000+ gallons of wastewater spilled in Deltona Lakes.  Clean-up conducted by the responsible party.</t>
  </si>
  <si>
    <t>3000 gallons of sewage spilled in Apopka from a lift station due to excessive rain.  The spill was contained on-site.  Clean-up conducted by the responsible party.</t>
  </si>
  <si>
    <t>40,000 gallons of wastewater spilled in Lakeland due to a ruptured pipeline.  The spill was contained on-site.  Clean-up conducted by the responsible party.</t>
  </si>
  <si>
    <t>1200 gallons of wastewater spilled in Mary Ester due to a heavy grease build-up on equipment.  Clean-up conducted by the responsible party.</t>
  </si>
  <si>
    <t>1000 gallons of sewage spilled in Tampa due to power failure at a lift pump.  No waterways affected.  Clean-up conducted by the responsible party.</t>
  </si>
  <si>
    <t>An est. 2500 gallons of raw sewage released from a ruptured 10-inch PVC force main.  The line was struck by a private contractor and was contained in the hole that was being dug.  No waterways affected.  Clean-up conducted by the responsible party.</t>
  </si>
  <si>
    <t>3 wastewater spills reported in Gainesville. 3000+ gallons of wastewater spilled.  2 of the spills were caused by a blockage and the 3rd by a pipe failure.  Clean-up conducted by the responsible party.</t>
  </si>
  <si>
    <t>Approx. 600 to 700 gallons of raw sewage released in Santa Rosa Beach due to a county road crew striking a valve with a road grader.  No waterways affected.  Clean-up conducted by the responsible party.</t>
  </si>
  <si>
    <t>An unknown amount of industrial wastewater was spilled near Palatka due to a equipment failure at a paper mill.  The material drained into a wetlands area associated with Rice Creek. No health risk reported.  No clean-up actions reported. Myra Carpenter, w/386-329-0918, Georgia Pacific Corp--Palataka</t>
  </si>
  <si>
    <t>Unknown amount of sewage spilled in Pinellas Park due to a contractor error. No waterways affected.  Clean-up conducted by the responsible party.</t>
  </si>
  <si>
    <t>2000 gallons of wastewater spilled in Gainesville due to a stuck valve. No waterways effected.  Clean-up conducted by the responsible party.</t>
  </si>
  <si>
    <t>1000 gallons of raw sewage spilled in Pensacola due to unknown cause(s).  No waterways affected.  Clean-up conducted by the responsible party.</t>
  </si>
  <si>
    <t>5000 gallons of raw sewage spilled in Ft. Myers due to a construction crew damaging a force main.  The spill was contained on-site.  Clean-up conducted by the responsible party.</t>
  </si>
  <si>
    <t>An est. 9,300 to 14,000 gallons of wastewater spilled in Bartow due to an equipment malfunction.  The material spilled into a ditch that leads to the Alafia River and to a process pond.  No clean-up actions reported.</t>
  </si>
  <si>
    <t>4000 gallons of wastewater spilled in Ocala due to a faulty air release valve.  Clean-up conducted by the responsible party.</t>
  </si>
  <si>
    <t>Multiple wastewater releases from manholes in Palmetto. 796,000 of wastewater spilled.  Clean-up conducted by the responsible party.</t>
  </si>
  <si>
    <t>40000 gallons of reclaimed wastewater spilled in Venice due to mowing crews running over sprinkler heads.  The spill was contained on the fairway.  No clean-up actions reported.</t>
  </si>
  <si>
    <t>Approx. 71,400 gallons of raw sewage released in Clearwater due to a force main break by a construction company.  32,000 gallons of the material drained into Clearwater Harbor and the rest was contained on-site.  Clean-up conducted by the responsible party.</t>
  </si>
  <si>
    <t>Approx. 100 gallons of wastewater spilled due to a force main break. No waterways affected.  Clean-up conducted by the responsible party.</t>
  </si>
  <si>
    <t>500 gallon treated domestic wastewater spill near De Funiak Springs.  The spill was caused by a power failure to a lift station. No waterways affected.  Clean-up conducted by the responsible party.</t>
  </si>
  <si>
    <t>Approx. 6000 gallons of reuse water overflowed in Deltona due to a cracked valve.</t>
  </si>
  <si>
    <t>Caller reports an estimated 1,440 gallons of raw sewage was released due to two pumps failing at lift station 51.  An unknown amount entered storm drains that lead out into the ICW.  The responsible party conducted cleanup.</t>
  </si>
  <si>
    <t>880 gallons of untreated domestic wastewater spilled in St. Augustine due to a clogged line. Some of the material drained into the Matanzas River.  Clean-up conducted by the responsible party.</t>
  </si>
  <si>
    <t>Approx. 1000 gallons of sewage/rainwater released from a manhole in Callaway.  Clean-up conducted by the responsible party.</t>
  </si>
  <si>
    <t>2000 gallons of sewage spilled in Lecanto due to a ruptured force main.  No waterways affected.  Clean-up actions unknown.</t>
  </si>
  <si>
    <t>100,000 gallon untreated domestic wastewater spilled in North Miami Beach due to a ruptured 14" force main.  The sewage flowed into the Oleta River and ICW near the Oleta State Park.  Clean-up actions unknown.</t>
  </si>
  <si>
    <t>Unknown amount of sewage spilled in Lake Wales due to heavy rains in the area.  Clean-up actions unknown.</t>
  </si>
  <si>
    <t>Est. 24,000 gallons of raw sewage overflowed from a manhole and into a storm drain in Sarasota.  Some of the material entered Sarasota Bay. Clean-up conducted by the responsible party.</t>
  </si>
  <si>
    <t>6000 gallons of untreated domestic wastewater spilled at the Pensacola Naval Air Station in Pensacola.  The spill was caused by a break in the sewage line.  The sewage flowed into Bayou George waterway.  A public health risk possibly exists.  Clean-up conducted by the responsible party.</t>
  </si>
  <si>
    <t>1000+ gallons of raw sewage spilled in Gainesville due to a ruptured line. An unknown amount entered Possum Creek.  Clean-up conducted by the responsible party.</t>
  </si>
  <si>
    <t>Approx. 1000 gallons of wastewater released in Atlantic Beach due to a lift station electrical malfunction.  Some of the material ran into a nearby creek.  Clean-up conducted by the responsible party.</t>
  </si>
  <si>
    <t>On-going wastewater release reported in Venice due to excessive rain.  Unknown amount released.  Clean-up actions unkown.</t>
  </si>
  <si>
    <t>3,000,000 gallon per day treated wastewater release reported in Sarasota.  The release is caused by rainwater intrusion into the sewage system causing the effluent flow to exceed pump capacity.  The treated sewage is flowing into Sarasota Bay.  No public health risk reported. No cleanup actions reported.</t>
  </si>
  <si>
    <t>On-going untreated wastewater spilled in Palmetto. The spill has been occurring intermittently since June.  Unknown amount sewage flowed out of a manhole.  The sewage flows out of the manhole into a canal that connects to the Manatee River.</t>
  </si>
  <si>
    <t>3000+ gallons of treated wastewater spilled from 3 locations in Sarasota due to heavy rains.  No cleanup actions were reported.</t>
  </si>
  <si>
    <t>An est. 1200 gallons of raw sewage released from an aeration unit in Port Charlotte due to heavy rains.  The material was released on site.  No waterways were affected.</t>
  </si>
  <si>
    <t>1100 gallon untreated wastewater spill reported in Cape Coral due to heavy rains.  Clean-up conducted by the responsible party.</t>
  </si>
  <si>
    <t>2000+ gallons of wastewater spill from two locations in Venice.  Clean-up conducted by the responsible party.</t>
  </si>
  <si>
    <t>2000 gallons of raw sewage spilled in Miami due to a ruptured force main.  No waterways affected. Clean-up conducted by the responsible party.</t>
  </si>
  <si>
    <t>Caller reports a wastewater spill in Bradenton due to heavy rains causing spillage from manholes.  Spillage has been contained and vac and lime has begun.</t>
  </si>
  <si>
    <t>Caller reports a rain diluted, untreated wastewater spill in Lehigh Acres.The material is being vacuumed up.</t>
  </si>
  <si>
    <t xml:space="preserve">Caller reports several manhole overflows due to excessive rain in Bradenton.  EST amount 86,220 gallons, Lime will be laid down to sanitize the areas affected. </t>
  </si>
  <si>
    <t>7 manholes and 2 lift stations sustained overflow of wastewater product, due to heavy area rains in Sarasota.  Some materials flowed into Blackberry Canal.  It is unknown as to the amount of material spilled, due to the dilution caused by the rain.  The material  from the various areas were pumped out and redistributed</t>
  </si>
  <si>
    <t>30,000 to 50,000 gallons of untreated wastewater, spilled on site and directly off site, due to an electrical failure.  Clean up and corrective actions have been taken.  Lime was utilized along with a  pumping mechanism, that retrieves sewage materials.</t>
  </si>
  <si>
    <t xml:space="preserve">2 locations sustained, a spill of effluent due to excessive flow in Port Charlotte in excess of 5000 gallons.  No material flowed off site. Corrective actions taken were applicable. </t>
  </si>
  <si>
    <t>Caller reported a 500 gallon untreated domestic wastewater spill in St. Augustine.  The spill was caused by power bring turned off  to a lift station.  The sewage flowed into a storm drain and into a storm water retention pond. St. Johns County Utilities placed lime on the land areas affected by the spill.</t>
  </si>
  <si>
    <t xml:space="preserve">Approx. 2000 gallons of sewage overflowed in Jacksonville.  This was due to an equipment failure at a station.  No waterways affected. R/P will lay lime down to disinfect the area. </t>
  </si>
  <si>
    <t xml:space="preserve">Caller reports an estimated 200 to 500 gallons of raw sewage effluent was released in Delray Beach due to a contractor striking a manhole full of debris.  The material entered a catch basin which flows into the ICW.  The responsible party conducted cleanup of the affected area. </t>
  </si>
  <si>
    <t>Caller reports approximately 1,500 gallons of raw sewage was released from a pump station due to power failure.  An unknown amount entered a storm drain that leads to Townsend Creek.  The responsible party applied lime to the affected surface area.</t>
  </si>
  <si>
    <t>3000 gallons of wastewater spilled in Rotunda due to an equipment malfunction.  No waterways affected.  Clean-up conducted by the responsible party.</t>
  </si>
  <si>
    <t>Approx. 100,000 gallons of treated wastewater spilled in Rotunda West.  No waterways affected.  Clean-up conducted by the responsible party.</t>
  </si>
  <si>
    <t>50,000 gallons of treated wastewater spilled in Englewood due to a mechanical failure.  Clean-up conducted by the responsible party.</t>
  </si>
  <si>
    <t>35,000 gallons of raw sewage released into a retention pond on-site at the WWTF in Englewood.  Incident occurred due to mechanical failure caused by heavy rain.  Clean-up conducted by the responsible party.</t>
  </si>
  <si>
    <t xml:space="preserve">Approx. 50 gallons of raw sewage seeped from a leaking valve in Lakeland.  The seepage was noticed on Thursday and repairs were finished on Friday. </t>
  </si>
  <si>
    <t>2500 gallons of raw sewage spilled in Hudson due to heavy rains in the area.  Clean-up conducted by the responsible party.</t>
  </si>
  <si>
    <t>Approx. 2000 gallons of sewage spilled in Milton due to a contractor hitting a force main. No waterways affected.  Clean-up conducted by the responsible party.</t>
  </si>
  <si>
    <t>1000+ gallons of raw sewage spilled in Hialeah due to a blocked line.  Clean-up conducted by the responsible party.</t>
  </si>
  <si>
    <t>Approx. 1000 gallons of raw sewage released in Pompano Beach due to pipe deterioration.  An unknown amount of material entered a catch basin that leads to the ICW.  Clean-up conducted by the responsible party.</t>
  </si>
  <si>
    <t>Approx. 1000 gallons of reclaim water leaked on-site from a faulty valve at a facility in Sanford. Repairs have been made and leakage stopped.  Clean-up actions unknown.</t>
  </si>
  <si>
    <t>Approx. 200,000 gallons of reclaim water spilled in Orlando due to a ruptured line.  No clean-up actions reported.</t>
  </si>
  <si>
    <t>32,000 gallons of wastewater spilled in Jacksonville due to a ruptured 10-inch force main.  No waterways effected. Clean-up conducted by the responsible party.</t>
  </si>
  <si>
    <t>1000 gallons of sewage spilled in Sebring due to a ruptured line.  The substance was contained on-site.  No waterways affected.  Clean-up actions unknown.</t>
  </si>
  <si>
    <t>Approx. 1000 gallons of raw sewage spilled in Callaway. Incident occurred due to a ruptured line caused by a grease blockage.  Clean-up conducted by the responsible party.</t>
  </si>
  <si>
    <t>A private citizen reported a possible wastewater spill in Howard's Creek.  The source and amount of the spill are unknown.</t>
  </si>
  <si>
    <t>10,000 gallons of wastewater spilled in Ft Myers due to a crack in a processing tank.  The material was contained on-site. No waterways effected.  Clean-up conducted by the responsible party.</t>
  </si>
  <si>
    <t>An est. 320,000 gallons of raw sewage released in Flamingo from a crack in an underground force main.  It is believed the crack formed as a result of a contractor parking equipment over the force main.  No waterways affected.  Clean-up conducted by the responsible party.</t>
  </si>
  <si>
    <t>50,000 gallons of wastewater spilled in Kissimmee due to unknown cause(s). Clean-up conducted by the responsible party.</t>
  </si>
  <si>
    <t>2000 to 3000 gallons of wastewater spilled in Castleberry due to a contractor rupturing an 8-inch gravity line. Some of the material drained into a nearby lake.  Clean-up conducted by the responsible party.</t>
  </si>
  <si>
    <t>Approx. 3000 gallons of raw sewage released in Cocoa Beach due to a ruptured line.  Clean-up conducted by the responsible party.</t>
  </si>
  <si>
    <t>Approx. 1200 gallons of contaminated water released in Orlando due to a malfunction at a transfer pump.  No waterways affected. No clean-up actions reported.</t>
  </si>
  <si>
    <t>Approx. 1500 gallons of wastewater released in Bonita Springs due to excess rain.  No waterways affected. Clean-up will be conducted by the responsible party.</t>
  </si>
  <si>
    <t>An est. 500 gallons of raw sewage spilled in Naples due to a pump station failure.  Some of the material drained into a nearby lake.  Clean-up conducted by the responsible party.</t>
  </si>
  <si>
    <t>Approx. 1 million gallons of wastewater spilled in Oviedo due to a ruptured line. Clean-up actions unknown.</t>
  </si>
  <si>
    <t>Approx. 10,000 to 12,000 gallons of  sewage spilled in Sarasota due to a pump station failure.   Clean-up actions unknown.</t>
  </si>
  <si>
    <t>Approx. 4000 gallons of sewage was released in Boca Raton due to a force main break. No waterways affected. Clean-up conducted by the responsible party.</t>
  </si>
  <si>
    <t>Unknown amount of raw sewage spilled in Sanford due to a lift staion failure. Clean-up actions unknown.</t>
  </si>
  <si>
    <t>200 gallons of raw sewage spilled in Santa Rosa Beach due to unknown cause(s).  No waterway affected.  Clean-up conducted by the responsible party.</t>
  </si>
  <si>
    <t>6,730 gallons of untreated wastewater spilled in Miami due to a construction crew hitting a line.  Clean-up conducted by the responsible party.</t>
  </si>
  <si>
    <t xml:space="preserve">An est. 1200 gallons of raw sewage released in Sarasota due to a bypass failure during repair operations.  An unknown amount entered a nearby drainage canal.  The responsible party conducted clean-up. </t>
  </si>
  <si>
    <t>2000 gallon overflow from a holding tank in Gonzalas due to a faulty level transmitter. The material was contained on-site in a dyke. No waterways affected. Clean-up conducted by the responsible party.</t>
  </si>
  <si>
    <t>1500 gallons of untreated wastewater spilled in Middleburg due to a clogged line. No waterways affected. Clean-up conducted by the responsible party.</t>
  </si>
  <si>
    <t>Unknown amount of raw sewage spilled in Ft. Pierce due to an overturned dump truck.  Clean-up conducted by the responsible party.</t>
  </si>
  <si>
    <t xml:space="preserve">15 gallons of sewage was spilled onto ground due to failed lift pump electronics.  Repairs were made and HTH was applied to affected area. </t>
  </si>
  <si>
    <t>Approx. 9800 gallons of treated reuse wastewater spilled. This was due to the overflow of a 3 million gallon storage tank. The spill was contained on-site. No clean up actions taken. No further info available.</t>
  </si>
  <si>
    <t>3000 gallons of reclaim water released in Ocoee due to a ruptured line. Clean-up actions unknown.</t>
  </si>
  <si>
    <t>4000 to 5000 gallons of raw sewage spilled in Temple Terrace due to a damaged valve. No waterway affected. Clean-up conducted by the responsible party.</t>
  </si>
  <si>
    <t>approx. 3000 gallons of raw sewage spilled in Naples due to a force main rupture. No waterways affected. Clean-up conducted by the responsible party.</t>
  </si>
  <si>
    <t>24 tons of domestic wastewater cake sludge released in South Bay from a truck due to a traffic  crash.  No waterways affected.</t>
  </si>
  <si>
    <t>750 gallons of raw sewage released in Jacksonville Beach due to a blown gasket at a lift station.  No waterways affected. Clean-up conducted by the responsible party.</t>
  </si>
  <si>
    <t>6000 gallons of raw sewage spilled in Pace due to a damaged valve. Clean-up conducted by the responsible party.</t>
  </si>
  <si>
    <t>Approx. 500 gallons of wastewater spilled in Tavares due to a force main rupture. No waterways affected. Clean-up conducted by the responsible party.</t>
  </si>
  <si>
    <t>4000 gallons of reclaimed water spilled in Sanford due to a contractor hitting a line. No clean-up needed. No waterways affected.</t>
  </si>
  <si>
    <t>2718 gallons of raw sewage released in Miami due to a broken air release valve on a line. Clean-up conducted by the responsible party.</t>
  </si>
  <si>
    <t>1000 gallons of wastewater spilled in Port St. Lucie due to lift station failure. An unknown amount was contained in a swale with the remaining material reaching an unknown canal. Clean-up conducted by the responsible party.</t>
  </si>
  <si>
    <t xml:space="preserve">1200 gallons of wastewater spilled in Riviera Beach due to a ground crew running over a valve. Clean-up conducted by the responsible party. </t>
  </si>
  <si>
    <t>An est. 6000 gallons of raw sewage released in Mary Esther due to a contractor striking a lift station force main.  No waterways affected. Clean-up conducted by the responsible party.</t>
  </si>
  <si>
    <t>4177.88 gallons of wastewater released in Miami due to an equipment malfunction. No waterways affected. Clean-up conducted by the responsible party.</t>
  </si>
  <si>
    <t>Almost 1000 gallons of wastewater spilled in Orange Park due to a grease blockage.  No waterways affected. Clean-up conducted by the responsible party.</t>
  </si>
  <si>
    <t>2000 gallons of raw sewage spilled in Largo due to a ruptured line. Clean-up actions unknown.</t>
  </si>
  <si>
    <t>Approx. 2000 gallons of untreated wastewater released in Panama City due to a car hitting a power pole causing a brief power outage. The wastewater was contained on-site. Clean-up conducted by the responsible party.</t>
  </si>
  <si>
    <t>Approx. 1000 gallons of treated effluent spilled in Summerfield due to unknown cause(s). No waterways affected.  Clean-up conducted by the responsible party.</t>
  </si>
  <si>
    <t>Unknown amount of raw sewage was discovered spilled onto a roadway in Key West.</t>
  </si>
  <si>
    <t>Approx. 2000 gallons of wastewater released in Boca Raton due to a force main rupture. Clean-up actions unknown.</t>
  </si>
  <si>
    <t>Approx. 1000 gallons of treated effluent spilled in Sarasota due to excess rain in the area.  No clean-up actions reported.</t>
  </si>
  <si>
    <t>Possible wastewater spill reported in a canal in North Miami Beach.</t>
  </si>
  <si>
    <t>37,500 gallon treated wastewater spill in Pensacola due to a faulty level indicator.  Clean-up conducted by the responsible party.</t>
  </si>
  <si>
    <t>21,000 gallons of sewage released in Orlando due to power failure. The spill was contained on-site. Clean-up conducted by the responsible party.</t>
  </si>
  <si>
    <t>The City of Palmetto reported raw sewage overflow from 3 manholes. The overflow was due to heavy rain in the area. No clean-up or corrective actions reported.</t>
  </si>
  <si>
    <t>2000 gallons of sewage released in Lakeland due to construction of a new lift station on top of an old force main site. No waterways affected. Clean-up conducted by the responsible party.</t>
  </si>
  <si>
    <t>Unknown amount of raw sewage spilled in Jacksonville due to a pump failure at a lift station. Clean-up conducted by a private contractor.</t>
  </si>
  <si>
    <t>2000 gallons of sewage spilled into Highlands Creek due to a clogged line. Clean-up actions unknown at this time.</t>
  </si>
  <si>
    <t>Possible wastewater release reported in Cocoa Beach.</t>
  </si>
  <si>
    <t>Approx. 1500 gallons of raw sewage released in Largo due to a force main failure during installation. Approx. half of the material reached Alan's Creek. Clean-up conducted by the responsible party.</t>
  </si>
  <si>
    <t>6300+ gallons of wastewater spilled in Naples due to heavy rains. No waterways affected. Clean-up conducted by the responsible party.</t>
  </si>
  <si>
    <t>100,000 gallons of wastewater spilled on-site at a treatment facility in Naples. The release is ongoing and is due to heavy rains. No waterways affected.  No clean-up actions reported.</t>
  </si>
  <si>
    <t>Approx. 2000 gallons of wastewater released in Bonita Springs from a lift station due to excessive flow and heavy rains.  No waterways affected.  Clean-up conducted by the responsible party.</t>
  </si>
  <si>
    <t>1.183 million gallons of reused water spilled in Naples due to a pipeline rupture on a golf course. Some of the material drained into a retention pond. No clean-up actions reported.</t>
  </si>
  <si>
    <t>13,000 gallons of wastewater spilled at a lift station in Naples due to heavy rain. Clean-up conducted by the responsible party.</t>
  </si>
  <si>
    <t>Less than 1000 gallons of raw sewage spilled in Ocala due to a pump failure. Clean-up conducted by the responsible party.</t>
  </si>
  <si>
    <t>2500 gallons of raw sewage spilled in Pompano Beach due to a failed check valve at a pump station. Clean-up conducted by the responsible party.</t>
  </si>
  <si>
    <t>16,488 gallons of sewage spilled in Miami due to a contractor rupturing a pipeline. No waterways affected. Clean-up conducted by the responsible party.</t>
  </si>
  <si>
    <t>An est. 30,000 gallons of treated sludge was released from an open valve on a storage tank in Ft. Pierce. The incident appears to be intentional. The material was contained on site. Clean-up conducted by the responsible party.</t>
  </si>
  <si>
    <t>An est. 100 gallons of raw sewage released from a manhole in Naples due to a grease blockage.  Some of the material drained into 2 nearby lakes. Clean-up conducted by the responsible party.</t>
  </si>
  <si>
    <t>1000 gallons of raw sewage spilled on Eglin Air Force Base due to a ruptured line. No waterways affected. Clean-up conducted by the responsible party.</t>
  </si>
  <si>
    <t>380,000 gallons of sewage and rainwater mixture spilled in Ft. Myers. The material was contained on-site. Clean-up conducted by the responsible party.</t>
  </si>
  <si>
    <t>25,000 gallons of raw sewage spilled on-site in Orlando due to a ruptured sewer line. Clean-up conducted by the responsible party.</t>
  </si>
  <si>
    <t>8000 gallons of sewage spilled in Santa Rosa Beach due to a ruptured force main. Clean-up conducted by the responsible party.</t>
  </si>
  <si>
    <t>Approx. 3000 gallons of untreated wastewater spilled into Tampa Bay due to a demolition error. Clean-up conducted by the responsible party.</t>
  </si>
  <si>
    <t>Approx. 6000 gallons of raw sewage released in Santa Rosa Beach due to lift station failure.  No waterways affected. Clean-up conducted by the responsible party.</t>
  </si>
  <si>
    <t>An estimated 500 gallons of untreated wastewater spilled at a City of Neptune Beach site due to an equipment malfunction. Clean-up conducted by the responsible party.</t>
  </si>
  <si>
    <t>39,000 gallons of untreated wastewater spilled in Maitland due to equipment failure. No waterways affected. Clean-up actions unknown.</t>
  </si>
  <si>
    <t>40,000 to 60,000 gallons of reclaimed water spilled in Destin due to a damaged reclaim line. The spill was contained on-site. Clean-up conducted by the responsible party.</t>
  </si>
  <si>
    <t>Approximatley 6000 gallons of sewage spilled in Palm Harbor due to an equipment malfunction. Some of the material drained into a nearby creek. Clean-up conducted by the responsible party.</t>
  </si>
  <si>
    <t>Approximately 1000 gallons of wastewater overflowed. This was due to a breaker on a pump malfunctioning.</t>
  </si>
  <si>
    <t xml:space="preserve">More than 1000 gallons of raw sewage spilled in Winter Springs due to the lift station shutting down.  No waterway affected.  </t>
  </si>
  <si>
    <t>1,000 gallons of wastewater released due to a power failure at a lift station.  No waterways were affected. Material was absorbed into the ground.</t>
  </si>
  <si>
    <t>2000 gallons of treated wastewater spilled in Sanford due to a bad fitting. No waterways affected.  Clean-up conducted by the responsible party.</t>
  </si>
  <si>
    <t>Approx 5,000 to 10,000 gallons of untreated wastewater spilled in Hollywood due to an equipment failure. Clean-up conducted by the responsible party.</t>
  </si>
  <si>
    <t>Approx. 5000 gallons of raw sewage released in Jacksonville due to a ruptured 4-inch PVC force main. Clean-up conducted by the responsible party.</t>
  </si>
  <si>
    <t>25,000 gallons of sewage spilled in Tampa due to a lift station failure. Some of the material drained into Old Tampa Bay. Spill was reported not to be recoverable.</t>
  </si>
  <si>
    <t>10,000 gallons of raw sewage spilled in Valrico due to a pump failure. Clean-up conducted by the responsible party.</t>
  </si>
  <si>
    <t>700 gallons of reclaimed water released in Sanford due to a manhole over-flow caused by a clogged line. Clean-up actions unknown.</t>
  </si>
  <si>
    <t>7000 gallons of raw sewage spilled in Jacksonville due to a blockage in a gravity main. A small amount of the substance drained into the St. Johns River. Clean-up conducted by the responsible party.</t>
  </si>
  <si>
    <t>1500 gallons of raw sewage spilled in St. Augustine due to mechanical failure at pump station. Clean-up conducted by the responsible party.</t>
  </si>
  <si>
    <t>5000 gallons of raw sewage spilled in Orlando due to lift pump failure. Clean-up conducted by the responsible party.</t>
  </si>
  <si>
    <t>1500 gallons of raw sewage spilled in Oakland Park due to a failed pump coupling. No waterways affected. Clean-up conducted by the responsible party.</t>
  </si>
  <si>
    <t>1500 gallons of wastewater spilled in Fernandina Beach due to punctured pipeline. Some of the material drained into a salt marsh. No clean-up actions reported.</t>
  </si>
  <si>
    <t>26,136 gallons of raw sewage released from a ruptured 12-inch force main. Approx. 300 to 400 gallons of material released into the ICW. Clean-up actions unknown.</t>
  </si>
  <si>
    <t>3,000 gallons of wastewater spilled in Belleview due to a circuit breaker issue. Clean-up conducted by the responsible party.</t>
  </si>
  <si>
    <t>An est. 41,000 gallons of wastewater spilled in Clearwater. Clean-up conducted by the responsible party.</t>
  </si>
  <si>
    <t>An unknown amount of raw sewage was released in Port St. Lucie from a lift station due to an unknown failure. An unknown amount entered a drainage canal. Clean-up conducted by the responsible party.</t>
  </si>
  <si>
    <t>Less than 5000 gallons of raw sewage spilled in Lakeland due to a ruptured line at a treatment facility. The spill was contained on-site. Clean-up actions unknown.</t>
  </si>
  <si>
    <t>3000 gallons of raw sewage spilled on-site in Sanibel due to a pump failure. Clean-up conducted by the responsible party.</t>
  </si>
  <si>
    <t>1000 gallons of treated wastewater spilled in Oviedo due to a lift station overflow. The spill was contained on-site. No waterways affected. Clean-up conducted by the responsible party.</t>
  </si>
  <si>
    <t>Approx. 1500 gallons of wastewater released in Lake Worth.  No waterways affected.  Clean-up conducted by the responsible party.</t>
  </si>
  <si>
    <t>1000 gallons of wastewater spilled in Clearwater due to a clogged line. No waterway affected. Clean-up conducted by the responsible party.</t>
  </si>
  <si>
    <t>1000+ gallons of wastewater spilled in Mayport due to a clogged line. Some of the material drained into the St. John's River. Clean-up conducted by the responsible party.</t>
  </si>
  <si>
    <t>Approx. 1000 gallons of raw sewage spilled in Jacksonville due to a vehicle running over a by-pass hose. Clean-up conducted by the responsible party.</t>
  </si>
  <si>
    <t>40,000 gallons of untreated wastewater spilled in Jacksonville due to a ruptured 8-inch force main. The spill was contained in a pit. No waterways affected. Clean-up conducted by the responsible party.</t>
  </si>
  <si>
    <t>2000 gallons of raw sewage spilled in Lutz due to a construction crew hitting a line while digging. No waterways affected. Clean-up conducted by the responsible party.</t>
  </si>
  <si>
    <t>An incident occurred over a week ago in Oakland Park wherein an unknown amount of sewage was spilled into a canal. No clean-up reported. Residue of spill is reported to still be in the area.</t>
  </si>
  <si>
    <t>12,000 gallons of untreated wastewater spilled in Orlando due to a gate malfunction. No waterways affected. Clean-up conducted by the responsible party.</t>
  </si>
  <si>
    <t>2800 gallons of raw sewage released in West Palm Beach from a Speedy Rooter truck due to operator error. No waterways affected. Clean-up conducted by the responsible party.</t>
  </si>
  <si>
    <t xml:space="preserve">6000 gallons of wastewater spilled in Tampa from a  transfer line due to loss of prime. The material released into the Hillsborough River.  Samples have been taken of the river. </t>
  </si>
  <si>
    <t>An est. 8000 gallons of raw sewage released in Jacksonville due to a contractor rupturing a force main. The material was contained in a pit where the new force main was being installed.  Clean-up conducted by the responsible party.</t>
  </si>
  <si>
    <t>100 gallons of raw sewage spilled in Jacksonville due to a clogged line. Spill was reported to be unrecoverable.</t>
  </si>
  <si>
    <t>An est. 4800 gallons of raw sewage released in Jacksonville due to a contractor rupturing a 10-inch PVC force main.  No waterways affected.  Clean-up conducted by the responsible party.</t>
  </si>
  <si>
    <t>300,000 gallons of treated wastewater spilled in Orlando due to a ruptured line. The spill was contained on-site. No clean-up actions reported.</t>
  </si>
  <si>
    <t>3000 gallons of reclaimed water spilled in Sanford due to a contractor rupturing a line. No waterways affected. No clean-up actions reported.</t>
  </si>
  <si>
    <t>Unknown amount of wastewater spilled in Jacksonville due to a 16-inch gravity main rupture. Clean-up actions unknown.</t>
  </si>
  <si>
    <t>Unknown amount of wastewater spilled in Jacksonville due to unknown cause(s). Clean-up actions unknown.</t>
  </si>
  <si>
    <t xml:space="preserve">100,000+ gallons of wastewater spilled in Jacksonville due to a ruptured 20-inch force main. The spill drained into the Sandalwood Canal which feeds into Open Creek. </t>
  </si>
  <si>
    <t>Approx. 5000 gallons of raw sewage spilled in Riverview due to a contractor breaking a 2-inch line. No waterways affected. The spill was contained on-site. Clean-up conducted by the responsible party.</t>
  </si>
  <si>
    <t>Approx. 3500 gallons of raw sewage overflowed in East Lake. No waterways affected. The spill was contained on-site. Clean-up actions unknown.</t>
  </si>
  <si>
    <t>Unknown amount of wastewater spilled in Tera Verde due to a ruptured pipe. Clean-up actions unknown.</t>
  </si>
  <si>
    <t>20,000 gallons of raw sewage spilled in Tampa due to a pump station failure. Clean-up conducted by the responsible party.</t>
  </si>
  <si>
    <t>1000+ gallons of wastewater spilled in Crestview due to equipment problems at a lift station. The spill was contained on-site. Clean-up actions unknown.</t>
  </si>
  <si>
    <t>10,000 gallons of untreated wastewater spilled in Tampa due to a pump failure. Spill was contained on-site. Clean-up conducted by the responsible party.</t>
  </si>
  <si>
    <t>2350 gallons of reclaimed wastewater spilled in Venice due to a fault in a pipeline. Clean-up conducted by the responsible party.</t>
  </si>
  <si>
    <t xml:space="preserve">An est. 1500 gallons of wastewater released in Hobe Sound due to unknown cause(s). Clean-up conducted by the responsible party.  </t>
  </si>
  <si>
    <t>1000+ gallons of wastewater spilled in Orlando due to a ruptured force main. No waterway affected.  Clean-up actions unknown.</t>
  </si>
  <si>
    <t>Approx. 500 gallons of wastewater spilled in Sebastian due to a ruptured force main. Clean-up actions unknown.</t>
  </si>
  <si>
    <t>An est. 48,000 gallons of raw sewage released in Edgewood due to a lift station failure. No waterways affected.  Clean-up conducted by the responsible party.</t>
  </si>
  <si>
    <t>Approx. 3000 gallons of wastewater spilled near Ft. Myers due to a clogged line. No waterways affected. Clean-up conducted by the responsible party.</t>
  </si>
  <si>
    <t>Approx. 3500 gallons of wastewater spilled in Jacksonville due to a grease blockage in a gravity line. The wastewater ran into a drainage canal that runs into the St. John's River. Clean-up conducted by the responsible party.</t>
  </si>
  <si>
    <t>Approx. 1000 gallons of wastewater spilled in Mariana due to a clogged line. Clean-up conducted by the responsible party.</t>
  </si>
  <si>
    <t>Unknown amount of secondary affluent (1000+ gallons) spilled in Miami due to a "broken pipe."  All materials remained on-site. Clean-up conducted by the responsible party.</t>
  </si>
  <si>
    <t>5000 gallons of wastewater spilled in Sanford due to a punctured line. Clean-up conducted by the responsible party.</t>
  </si>
  <si>
    <t>Unknown amount of wastewater released in Dover. Clean-up actions unknown.</t>
  </si>
  <si>
    <t>1000+ gallons of raw sewage spilled in Seminole due to unknown cause(s). The material drained into a retention pond. Clean-up action unkown.</t>
  </si>
  <si>
    <t>Unknown amount of raw sewage spilled in Seminole due to a contractor rupturing a line. The material drained into a nearby retention pond. Clean-up actions reported.</t>
  </si>
  <si>
    <t>30,000 gallons of raw sewage release in Jacksonville due to a ruptured 6-inch force main.  Clean-up will be conducted by a private contractor.</t>
  </si>
  <si>
    <t>6000 gallons of raw sewage spilled in Orlando due to a construction company hitting a 12-inch PVC line. Clean-up conducted by a private contractor.</t>
  </si>
  <si>
    <t>Approx. 10,000 gallons of raw sewage released in Crestview due to a force main rupture. No waterways affected. The spill was contained on-site. Clean-up conducted by the responsible party.</t>
  </si>
  <si>
    <t xml:space="preserve">Approx. 19,590 gallons of raw sewage released in Miami due to a damaged valve. No waterways affect.  Clean-up conducted by the responsible party. </t>
  </si>
  <si>
    <t>An est. 40,000 gallons of wastewater released in Melbourne due to a damaged air release valve. An unknown amount entered the 4-Mile Canal that leads out to the St. John's River.  No cleanup actions reported.</t>
  </si>
  <si>
    <t>Approx. 2000 gallons of raw sewage released in Milton due to a work crew hitting a line. No waterways affected. Clean-up conducted by the City of Milton.</t>
  </si>
  <si>
    <t>2000 gallons of treated effluent spilled on-site in St. Petersburg due to a tripped breaker on a pump. No clean-up actions reported.</t>
  </si>
  <si>
    <t>Approx. 500 gallons of wastewater spilled in Naples at 2 separate location. Clean-up conducted by the responsible party.</t>
  </si>
  <si>
    <t>Approx. 1200 gallons of raw sewage released in Brooksville due to an equipment malfunction. No waterways affected. Clean-up conducted by the responsible party.</t>
  </si>
  <si>
    <t>2100 gallons of raw sewage spilled in Ft. Myers due to a power outage at a lift station. No waterways affected. Clean-up conducted by the responsible party.</t>
  </si>
  <si>
    <t>Approx. 3500 gallons of sludge released on site in Indiantown from a sludge digester.  No waterways affected. Clean-up conducted by the responsible party.</t>
  </si>
  <si>
    <t>Approx. 806 gallons of sewage released in Miami from a punctured 12-inch force main. No waterways affected. Clean-up conducted by the responsible party.</t>
  </si>
  <si>
    <t xml:space="preserve">Approx. 300 gallons of wastewater spilled in Longwood due to a power failure to a lift station. No waterways affected. Clean-up conducted by the responsible party. </t>
  </si>
  <si>
    <t>Approx. 1200 gallons of sewage spilled in Leesburg due to a malfunction at a lift station. Some of the material drained into Lake Harris. Clean-up conducted by the responsible party.</t>
  </si>
  <si>
    <t>Approx. 100 gallons of raw sewage spilled in Key West due to a grease build-up in an 8" main line. Some of the material drained into a nearby storm drain. Clean-up conducted by the responsible party.</t>
  </si>
  <si>
    <t>8000 gallon sludge spill reported in Naples due to a ruptured line. The spill was contained on-site. Clean-up conducted by the responsible party.</t>
  </si>
  <si>
    <t>Approx. 4000 gallons of sludge spilled in Orlando due to a faulty pump. No waterways affected. The spill was contained on-site. Clean-up conducted by the responsible party.</t>
  </si>
  <si>
    <t>Approx. 750 to 850 gallons of sludge spilled in Ocala. No waterways affected. Clean-up conducted by the responsible party.</t>
  </si>
  <si>
    <t>23,000 gallons of secondary chlorinated effluent was spilled in Boynton Beach due to a pump failure. The spill was contained on-site. No waterways affected.</t>
  </si>
  <si>
    <t>9000 gallons of wastewater overflowed in a parking lot in Winter Park due to a sewer control and monitoring system failure. Some of the material drained into the Crane Strand Canal. Clean-up conducted by the responsible party.</t>
  </si>
  <si>
    <t xml:space="preserve">Approx. 5000 to 7500 gallons of raw sewage released in Pembroke Pines due to a force main rupture. The spill was contained on-site. No waterways affected. Clean-up conducted by the responsible party. </t>
  </si>
  <si>
    <t>Approx. 2000 gallons of wastewater was released in Bowling Green due to a blockage in a line. The material was contained on-site. No waterways affected. Clean-up conducted by the responsible party.</t>
  </si>
  <si>
    <t xml:space="preserve">1000+ gallons of treated wastewater spilled in Sarasota due to a ruptured pipe.  No waterway affected. </t>
  </si>
  <si>
    <t>Approx. 2000 gallons of sewage spilled in Crawfordville due to a ruptured sewer main. No waterways affected. Clean-up conducted by the responsible party.</t>
  </si>
  <si>
    <t xml:space="preserve">1000 gallon wastewater spill in Altamonte Springs due to a ruptured line.  No waterways affected. Clean-up conducted by the responsible party. </t>
  </si>
  <si>
    <t>3000 gallons of wastewater spilled in Ft. Myers due to a main breaker that shorted out. No waterways affected. Clean-up conducted by the responsible party.</t>
  </si>
  <si>
    <t xml:space="preserve">108,000 gallons of wastewater spilled in Kissimmee due to a contractor who open a line while doing road construction. While the line was open, heavy rains saturated the area; causing an overflow at a nearby lift station. No waterways affected. Clean-up conducted by the responsible party. </t>
  </si>
  <si>
    <t>1000+ gallon reclaimed water spill at the East Side Facility in Venice due to a faulty valve. No clean-up actions reported.</t>
  </si>
  <si>
    <t>1500 gallons of raw sewage spilled in Port St. Lucie due to a contractor rupturing a line. Clean-up conducted by the responsible party.</t>
  </si>
  <si>
    <t>Approx. 1000 gallons of raw sewage spilled in St. Petersburg. No waterways affected. Clean-up conducted by the responsible party.</t>
  </si>
  <si>
    <t>17,680 gallons of raw sewage released in Miami due to a contractor rupturing a 16-inch force main.  No waterways affected.  Clean-up conducted by the responsible party.</t>
  </si>
  <si>
    <t>1000+ gallons of wastewater spilled in St. Augustine due to a ruptured line. Clean-up conducted by the responsible party.</t>
  </si>
  <si>
    <t>Approx. 1500 gallons of untreated wastewater released in Marco Island due to a ruptured line. Some of the material drained into Smokehouse Bay. Clean-up conducted by the responsible party.</t>
  </si>
  <si>
    <t>500 gallons of raw sewage released in Pensacola due to a grease blockage that caused an overflow. Some of the material drained into a nearby waterway. Clean-up conducted by the responsible party.</t>
  </si>
  <si>
    <t>900 gallons of reclaimed wastewater spilled in Sanford due to a line being hit with a backhoe. Some of the material drained into the storm water system. Clean-up conducted by the responsible party.</t>
  </si>
  <si>
    <t>7000 gallons of wastewater spilled in Leesburg due to a ruptured force main. No waterway affected. Clean-up conducted by the responsible party.</t>
  </si>
  <si>
    <t>Approx. 1000 gallons of raw sewage spilled in Kissimmee due to an electric failure to the control panel at a lift station. The substance drained into a nearby pond. Clean-up conducted by the responsible party.</t>
  </si>
  <si>
    <t>An unknown amount of treated non-chlorinated effluent was released on-site in Port St. Lucie due to excessive flow. No waterways affected. No cleanup actions reported.</t>
  </si>
  <si>
    <t>59,189 gallons of raw sewage spilled in Miami due to a contractor rupturing an 8-inch main.  No waterway affected. Clean-up conducted by the responsible party.</t>
  </si>
  <si>
    <t>Approx. 1500 gallons of wastewater spilled in Sanford due to a contractor rupturing a 2-inch line. No waterways affected. Clean-up conducted by the responsible party.</t>
  </si>
  <si>
    <t>Unknown amount of raw sewage released in Naples due to an overflow from a manhole. The material drained into a nearby waterway. Clean-up conducted by the responsible party.</t>
  </si>
  <si>
    <t>Approx. 2000 gallons of wastewater spilled in Venice due to a sewer line replacement. No waterways affected.  Clean-up conducted by the responsible party.</t>
  </si>
  <si>
    <t>Approx. 6000 gallons of raw sewage released in Largo due to a pump station failure. The spill was contained on-site. Clean-up actions unknown.</t>
  </si>
  <si>
    <t>2800 gallons of raw sewage released in Marco Island due to a ruptured pipe. No waterways affected. Clean-up conducted by the responsible party.</t>
  </si>
  <si>
    <t xml:space="preserve">Raw sewage and dead fish were reported in a canal in Miami. </t>
  </si>
  <si>
    <t>1000 gallons of wastewater spilled in Temple Terrace due to a ruptured force main. No waterway affected. Clean-up conducted by the responsible party.</t>
  </si>
  <si>
    <t xml:space="preserve">An unknown number of children climbed over a perimeter fence and into a county wastewater treatment facility. Nothing was tampered with or damaged. The facility buildings were not entered. </t>
  </si>
  <si>
    <t xml:space="preserve">50,000 gallons of untreated wastewater spilled in Wesley Chapel due to a cracked 16-inch force main.  The spill was contained in the retention pond. </t>
  </si>
  <si>
    <t>An est. 250 gallons of raw sewage released in Pensacola from a manhole due to a blocked line. The material entered a storm drain that feeds into Crescent Lake.  Clean-up conducted by the responsible party.</t>
  </si>
  <si>
    <t>Unknown amount of wastewater spilled in Vero Beach due to a force main rupture. Some of the material drained into the Indian River. Clean-up conducted by the responsible party.</t>
  </si>
  <si>
    <t>300 gallons of untreated wastewater spilled on-site in Davie from an 8-inch force main. Clean-up conducted by the responsible party.</t>
  </si>
  <si>
    <t>1500 gallons of untreated wastewater spilled in Altamonte Springs due to a gravity line blockage. Clean-up conducted by the responsible party.</t>
  </si>
  <si>
    <t>An est. 30,000 gallons of raw sewage overflowed from a manhole in Orlando. Cause of release is unknown. Clean-up conducted by the responsible party.</t>
  </si>
  <si>
    <t>Unknown amount of chlorinated effluent released in Orlando due to unknown cause(s). The spill was reported to be unrecoverable.</t>
  </si>
  <si>
    <t>Approx. 1000 gallons of raw sewage released in Ft. Myers due to a grease blockage in a residential main line. No waterways affected. Clean-up conducted by the responsible party.</t>
  </si>
  <si>
    <t>300 gallons of wastewater spilled in Ocala due to a malfunctioning air relief valve.  No waterways affected. Clean-up conducted by the responsible party.</t>
  </si>
  <si>
    <t>75 gallons of raw sewage spilled in Sanford due to grease clog in line. Clean-up conducted bY City.</t>
  </si>
  <si>
    <t>1000 gallons untreated wastewater spilled in Kissimmee due to a faulty pump. Clean-up conducted by the responsible party.</t>
  </si>
  <si>
    <t>5000 gallons of untreated wastewater spilled in Jacksonville due to a faulty line. No waterways affected. Clean-up conducted by the responsible party.</t>
  </si>
  <si>
    <t>Approx. 500 gallons of raw sewage released in Pensacola due to a manhole overflow. Some of the material drained into a nearby pond. Clean-up conducted by the responsible party.</t>
  </si>
  <si>
    <t>Less than 500 gallons of sewage spilled in Altamonte Springs due to a brief power outage. No waterways affected.</t>
  </si>
  <si>
    <t xml:space="preserve">500 gallons of raw sewage spilled in Stuart due to a blocked fuel line. Clean-up conducted by the responsible party. </t>
  </si>
  <si>
    <t>Less than 1000 gallons of raw sewage released on-site due to clogged line. No waterways affected. Clean-up conducted by the responsible party.</t>
  </si>
  <si>
    <t>Approx. 1000 gallons of reclaim wastewater spilled in St. Petersburg due to a ruptured line. Some of the material drained into a nearby waterway. Clean-up conducted by the responsible party.</t>
  </si>
  <si>
    <t>Unknown amount of raw sewage spilled in Crestview due to unknown cause(s). No waterways affected. Clean-up actions unknown.</t>
  </si>
  <si>
    <t>1500 gallons of industrial wastewater spilled in Tampa due to an equipment malfunction. Clean-up conducted by the responsible party.</t>
  </si>
  <si>
    <t>12,000 to 20,000 gallons of wastewater spilled in Winter Park due to a ruptured line. Clean-up conducted by the responsible party.</t>
  </si>
  <si>
    <t xml:space="preserve">500 to 1000 gallons of effluent spilled in Crystal River due to pump failure. Corrective actions taken, no clean-up actions reported.  </t>
  </si>
  <si>
    <t>19,000 gallons of treated wastewater spilled in Venice. No clean-up actions reported.</t>
  </si>
  <si>
    <t>3000 to 4000 gallons of wastewater spilled in Winter Park due to operator error. The spill was contained on-site. Clean-up conducted by the responsible party.</t>
  </si>
  <si>
    <t>Approx. 1500 gallons of wastewater spilled in Sanibel due to a lift station malfunction. Clean-up conducted by the responsible party.</t>
  </si>
  <si>
    <t>168,000 gallons of reuse water spilled in Naples. Incident occurred due to a work crew repairing a power line. Clean-up actions unknown.</t>
  </si>
  <si>
    <t>1000 gallons of raw sewage released in Brandon due to electrical failure at lift station. Clean-up conducted by the responsible party.</t>
  </si>
  <si>
    <t xml:space="preserve">While doing repair work, workers found some wires had been tampered.  The wires that were tampered with would not immediately cause a problem, but would eventually cause critical equipment to short out and quit working. </t>
  </si>
  <si>
    <t>An est. 800 gallons of sewage was released in Naples due to a blocked gravity line. No waterways affected. Clean-up conducted by the responsible party.</t>
  </si>
  <si>
    <t>1500 gallons of raw sewage spilled in Sanford due to sand in the line. Clean-up conducted by the responsible party.</t>
  </si>
  <si>
    <t>4000 to 5000 gallons of sewage spilled in Port Orange due to equipment failure. Some of the material drained into a nearby river.</t>
  </si>
  <si>
    <t>Approx. 5000 gallons of raw sewage spilled in Jacksonville due to a ruptured line. Some of the material drained into a nearby waterway. Clean-up conducted by the responsible party.</t>
  </si>
  <si>
    <t>Unknown amount of raw sewage spilled in Delray Beach due to a clogged line. The material drained into a nearby waterway. No clean-up actions reported.</t>
  </si>
  <si>
    <t>2000 gallons of sewage spilled at Eglin Air Force Base due to a punctured force main. No waterways affected. Clean-up conducted by the responsible party.</t>
  </si>
  <si>
    <t>180,000 gallons of reclaimed wastewater spilled in Cape Coral due to a split line. No waterway affected. Clean-up conducted by the responsible party.</t>
  </si>
  <si>
    <t xml:space="preserve">Approx. 1600 gallons of reclaim wastewater spilled in Venice. Some of the material drained into the ICW. No clean-up actions taken. </t>
  </si>
  <si>
    <t xml:space="preserve">Unknown amount of wastewater spilled in Key West due to a ruptured line. No waterways affected. </t>
  </si>
  <si>
    <t xml:space="preserve">50,000-75,000 of wastewater released in Sun City due to a lift station that went into air lock. </t>
  </si>
  <si>
    <t xml:space="preserve">Release of 15,000 gallons of reject water onto ground and into a storm water retention pond in the city of Venice. </t>
  </si>
  <si>
    <t xml:space="preserve">Spill of 400,000 gallons of domestic wastewater onto ground, in Sarasota, and into a storm water ditch due to a break in a force main. </t>
  </si>
  <si>
    <t xml:space="preserve">Spill of over 1000 gallons of sewage due to a break in a force main in Cocoa Beach. </t>
  </si>
  <si>
    <t>Approx 3,000 to 5,000 gallons of wastewater, spilled @ a lift station in Orlando.</t>
  </si>
  <si>
    <t>Approx. 15 gallons of bilge water released onto the ground in Tampa due to a faulty pump. Clean-up conducted by the responsible party.</t>
  </si>
  <si>
    <t>2500 gallons of wastewater spilled in New Port Richey due to a ruptured force main. Clean-up conducted by the responsible party.</t>
  </si>
  <si>
    <t>Unknown amount of raw sewage released in West Palm Beach due to a malfunction at a lift station. An unknown amount of material was released into the L-2 canal. Clean-up conducted by the responsible party.</t>
  </si>
  <si>
    <t>4500 to 5000 gallons of wastewater spilled in Ft. Myers due to a filter malfunction. The spill was contained on-site. Clean-up conducted by the responsible party.</t>
  </si>
  <si>
    <t>100 gallons of sewage released in Jacksonville due to a lift station failure.  Some of the material drained into Julington Creek. Clean-up conducted by the responsible party.</t>
  </si>
  <si>
    <t>2000 gallons of treated wastewater spilled at Eglin AFB due to a crack in a force main.  No waterways affected. Clean-up conducted by the responsible party.</t>
  </si>
  <si>
    <t>3060 gallons of raw sewage spilled in Miami due to a ruptured force main. Clean-up actions unknown.</t>
  </si>
  <si>
    <t xml:space="preserve">5000 gallons of treated wastewater released in St. Petersburg due to a contractor striking a line. An estimated 3000 gallons of the material entered a storm drain canal that runs through the property.  No clean-up was conducted due to the treated status of the water. </t>
  </si>
  <si>
    <t>Approx. 25,000 gallons of reuse wastewater released in Naples due to a ruptured line. The substance ran into a nearby retention pond.  Clean up actions unknown.</t>
  </si>
  <si>
    <t>An FWC aircraft pilot spotted what appeared to be three sewage boil-ups along a known sewage pipeline that runs through the Panama City Bay.</t>
  </si>
  <si>
    <t xml:space="preserve">Vessel, "Peter Queen," hit a sewage line and the north Causeway bridge in an ICW down from the local CG station in the city of Ponce Inlet.  Only traces of sewage was released. </t>
  </si>
  <si>
    <t>62,000 gallons of wastewater spilled in Jacksonville due to equipment failure. No waterway affected. Clean-up conducted by the responsible party.</t>
  </si>
  <si>
    <t>1000+ gallons of sludge released in Safety Harbor due to a ruptured pipe. No waterways affected. Clean-up conducted by the responsible party.</t>
  </si>
  <si>
    <t>Approx. 1000 gallons of partially treated wastewater released in Odessa due to a float failure on a well. Clean-up conducted by the responsible party.</t>
  </si>
  <si>
    <t>10,000 gallons of wastewater spilled in St. Augustine due to a ruptured line caused by a construction crew error. No waterways affected. Clean-up actions unknown.</t>
  </si>
  <si>
    <t xml:space="preserve">A wastewater facility logbook was stolen from a mobile home park wastewater treatment facility in Dover. No reports of damages or vandalism. </t>
  </si>
  <si>
    <t>1200 Gallons of wastewater spilled in Sanford due to heavy grease in the line. Clean-up conducted by the responsible party.</t>
  </si>
  <si>
    <t>Approx. 2500 gallons of raw sewage was released in Jacksonville due to a pump station equipment failure. The substance ran into the Mill Cove, which is part of the St. John's River. Clean-up conducted by the responsible party.</t>
  </si>
  <si>
    <t>3000 gallons of untreated wastewater spilled in Holiday due to a traffic crash. The driver of the vehicle hit a 2-inch valve on a force main. Clean-up conducted by the responsible party.</t>
  </si>
  <si>
    <t xml:space="preserve">Approx. 1000 gallons of raw sewage released in Ruskin due to a lift station breaker tripping from a power outage. The spill was contained on-site. No waterways affected. Clean up actions unknown. </t>
  </si>
  <si>
    <t>Approx. 2000 gallons of raw sewage released in Melbourne due to an air release on a force main that malfunctioned. No waterways affected. Clean-up conducted by the responsible party.</t>
  </si>
  <si>
    <t>Approx. 1500 gallons of raw sewage released near Boynton Beach due to a construction crew cutting a line. No waterways affected. Clean-up conducted by the responsible party.</t>
  </si>
  <si>
    <t>On-site sewage spill less than 1000 gallons. Spill went onto ground and was contained on-site.  Clean-up underway. No waterways affected.</t>
  </si>
  <si>
    <t>Between 10,000 and 20,000 gallons of untreated wastewater spilled in Sarasota due to a broken force main. No material entered a waterway. Clean up was conducted utilizing a pumper and lime.</t>
  </si>
  <si>
    <t xml:space="preserve">Approx 2,000 gallons of wastewater, has spilled from a broken line in Orlando.  An onsite crew is correcting the breakage.  Clean up will occur after break is repaired. </t>
  </si>
  <si>
    <t>1500 gallons of raw sewage spilled from a lift station in Ft. Myers due to a blown breaker. No waterways affected. Clean-up actions unknown.</t>
  </si>
  <si>
    <t xml:space="preserve">1000 gallons of wastewater spilled in Miami due to an air release valve malfunction. Some of the material drained into a nearby waterway. Clean-up conducted by the responsible party. </t>
  </si>
  <si>
    <t>2000 gallons of wastewater spilled in Sanford due to a soft plug that resulted in a force main leak.  Clean-up conducted by the responsible party.</t>
  </si>
  <si>
    <t>50 to 100 gallons of wastewater spilled in Naples due to a faulty gravity line. Clean-up conducted by the responsible party.</t>
  </si>
  <si>
    <t xml:space="preserve">Approx. 10,000 gallons of reclaimed wastewater spilled in Sarasota due to ruptured underground pipe. No waterway affected. The spill was absorbed into the ground.  </t>
  </si>
  <si>
    <t>Approx. 1500 gallons of raw sewage released in Milton due to a blocked gravity line.  The material entered an unknown creek that feeds into Lake Lochlan.  Clean-up conducted by the responsible party.</t>
  </si>
  <si>
    <t>1000+ gallons of raw sewage spilled in Tampa due to a ruptured force main. No waterways affected. Clean-up conducted by the responsible party.</t>
  </si>
  <si>
    <t>Approx. 1000 gallons of raw sewage released in Orlando from an underground line due to unknown cause(s).  No waterways affected. Clean-up conducted by the responsible party.</t>
  </si>
  <si>
    <t xml:space="preserve">2700 gallons of treated wastewater spilled in Longwood due to clogged filters. No waterways affected. No clean-up actions needed. </t>
  </si>
  <si>
    <t>Approx. 200,000 to 250,000 gallons of raw sewage spilled in Orlando due to pump station failure.  Some of the material drained into the Eclnlockohatchee River. Clean-up actions unknown.</t>
  </si>
  <si>
    <t>Approx. 300 gallons of raw sewage overflowed and drained into a nearby storm drain in Sanford.  Incident occurred due to a grease clog. Clean-up conducted by the responsible party.</t>
  </si>
  <si>
    <t>Unknown amount of sludge spilled from a semi while in transport in Palm Beach Gardens. Clean-up conducted by the responsible party.</t>
  </si>
  <si>
    <t>Ongoing sewage issue in the town of Parker that has had no significant local authoritative response.  Fecal matter is visible and no proper clean up is being conducted.  Caller also advises of making local contact with County authorities to no avail.  DEP call back requested.</t>
  </si>
  <si>
    <t xml:space="preserve">A wastewater spill in Palmetto, close to 1,000 gallons in size.  Clean up and corrective actions taken.  No offsite spill or waterways affected. </t>
  </si>
  <si>
    <t xml:space="preserve">Break in an 8 inch force main is releasing approximately 35 gallons of raw sewage per second into a dry canal bed in Tampa.  The material is being contained in the canal bed.  A repair contractor is on scene.  Tankers will be used to remove the material from the canal bed.  </t>
  </si>
  <si>
    <t>An estimated 3,000 to 5,000 gallons of untreated domestic wastewater was released in the city of Titusville due to a ruptured line at a lift station.  The responsible party conducted cleanup.</t>
  </si>
  <si>
    <t>An estimated 2,500 gallons of treated domestic wastewater was released from a cracked pipeline at a treatment facility in Ft. Myers.  Cleanup actions were not specified.</t>
  </si>
  <si>
    <t>Date</t>
  </si>
  <si>
    <t>County</t>
  </si>
  <si>
    <t>Reported Amount</t>
  </si>
  <si>
    <t>Description</t>
  </si>
  <si>
    <t>Cause</t>
  </si>
  <si>
    <t>A gate at a wastewater treatment facility near Frostproof had been pulled open.  No vandalism was found.</t>
  </si>
  <si>
    <t>Approximately 4,000 gallons of wastewater sludge was released on site at treatment facility in Gainesville. The release was caused by vandalism to an air line. The responsible party conducted cleanup.</t>
  </si>
  <si>
    <t>Approximately 7,000 gallons of untreated domestic wastewater was released on site at a treatment facility in Kissimmee. The release was caused by a hydraulic overflow. The responsible party conducted cleanup.</t>
  </si>
  <si>
    <t>An estimated 16,800 gallons of untreated domestic wastewater was released into a canal in Belle Glade due to a fatal traffic crash.  Water samples were taken and no fishing signs were posted.  No cleanup actions reported.</t>
  </si>
  <si>
    <t>An estimated 400 gallons of untreated domestic wastewater was released due to a lift station failure in Naples.  An unknown amount entered a nearby storm water ditch.  Water samples were taken and signs were posted.  No cleanup actions reported.</t>
  </si>
  <si>
    <t>An estimated 10,000+ gallons of untreated domestic wastewater was released into a canal in Port St. Lucie due to a broken air release valve on a pressurized line.  Water samples were taken.  The spill was unrecoverable.</t>
  </si>
  <si>
    <t>An estimated 1,000 to 2,000 gallons of untreated domestic wastewater was released due to a faulty line at a lift station in Pensacola.  The responsible party conducted cleanup.</t>
  </si>
  <si>
    <t>An unknown amount of effluent water was released into an ejection well due to a malfunction at a treatment facility in Marco Island.  No cleanup actions were taken.</t>
  </si>
  <si>
    <t>An estimated 3,000 gallons of untreated domestic wastewater occurred in a wooded area north of Orlando due to lift pump failure.  The responsible party conducted cleanup.</t>
  </si>
  <si>
    <t>The National Response Center reported that sewage was being discharged from a vessel in the New River near Ft. Lauderdale.  No remedial actions reported.</t>
  </si>
  <si>
    <t>A window at a wastewater treatment facility in Royal Palm Beach was broken in an apparent act of vandalism.  No one gained access to the facility.  Local police investigated the incident.</t>
  </si>
  <si>
    <t>3000 gallons of sewage spilled in Hernando due to a ruptured force main. No waterway affected. Clean-up conducted by the responsible party</t>
  </si>
  <si>
    <t xml:space="preserve">Approx. 8415 gallons of sewage released in Miami due to a contractor hitting a 2" force main. No waterways affected. Clean-up conducted by the responsible party. </t>
  </si>
  <si>
    <t>2500 gallons of untreated sewage spilled in New Port Richey. The material flowed from manhole into the storm drain due to unknown cause(s). Clean-up conducted by the responsible party.</t>
  </si>
  <si>
    <t>An est. 1000 gallons of raw sewage released from a manhole in Orlando due to a grease blockage.  No waterways affected. Clean-up conducted by the responsible party.</t>
  </si>
  <si>
    <t>2000 gallons of untreated domestic wastewater spilled in North Miami Beach due to a ruptured force main. Some of the material drained into a nearby lake. Clean-up conducted by the responsible party.</t>
  </si>
  <si>
    <t>2000-gallon wastewater spilled in North Miami Beach due to a ruptured force main. Some of the material drained into a nearby canal. Clean-up conducted by the responsible party.</t>
  </si>
  <si>
    <t>10,000 gallons of untreated wastewater spilled in Wildwood due to equipment failure.  No waterways affected. Clean-up conducted by the responsible party.</t>
  </si>
  <si>
    <t>60 gallons of sewage spilled in Ocala due to unknown cause(s). Clean-up conducted by the responsible party.</t>
  </si>
  <si>
    <t xml:space="preserve">Approx. 200 to 400 gallons of wastewater overflowed from a manhole in Ocoee due to a grease blockage in the line. </t>
  </si>
  <si>
    <t>1500 gallon wastewater spill in Marianna due to an equipment failure at a lift station. No waterways affected. Clean-up conducted by the responsible party.</t>
  </si>
  <si>
    <t>850 gallons of wastewater spilled in Seminole due to a clogged valve.  Clean-up conducted by the responsible party.</t>
  </si>
  <si>
    <t>1500 gallons of untreated wastewater spilled in Sanibel due to an error in operations. Clean-up conducted by the responsible party.</t>
  </si>
  <si>
    <t>4000 gallons of wastewater spilled in Tallahassee due to a clogged main. Clean-up conducted by the responsible party.</t>
  </si>
  <si>
    <t>1000+ gallons of wastewater spill near Tarpon Springs due to a blocked line. The material entered a nearby wetland area. Clean-up conducted by the responsible party.</t>
  </si>
  <si>
    <t>Approx. 2000 gallons of raw sewage released from a septic truck in Pensacola. The responsible party is unknown. The County environmental health division responded. Clean-up actions unknown.</t>
  </si>
  <si>
    <t>300 gallons of raw sewage overflowed from a manhole in Naples. The material entered a storm drain that lead to a nearby lake.  Clean-up actions unknown.</t>
  </si>
  <si>
    <t>Less than 500 gallons of untreated wastewater spilled in Sebastian due to unknown cause(s). Clean-up conducted by the responsible party.</t>
  </si>
  <si>
    <t>An unknown type vessel was reported dumping wastewater into a waterway in Miami Beach.</t>
  </si>
  <si>
    <t>2000 gallons of wastewater spilled due to a construction error in St. Augustine. Clean-up conducted by the responsible party.</t>
  </si>
  <si>
    <t>3000 gallons of raw sewage released in Santa Rosa Beach due to a ruptured force main. No waterways affected. Clean-up conducted by the responsible party.</t>
  </si>
  <si>
    <t xml:space="preserve">20,000 gallons of treated Wastewater spilled onto ground and into Curry Creek in Venice. Incident occurred due to a split PVC main. </t>
  </si>
  <si>
    <t xml:space="preserve">500 gallons of wastewater spilled in Sebastian due to a malfunction at a lift station. The material drained into a dry storm water pond. Clean-up conducted by the responsible party. </t>
  </si>
  <si>
    <t>4000 gallons of stabilized sewage sludge spilled in Myakka due to an overturned truck. Clean-up conducted by the responsible party.</t>
  </si>
  <si>
    <t>5000 gallons of raw sewage spilled out of 3 manholes in Bradenton due to a grease clog.  Some of the material drained into a nearby waterway. Clean-up conducted by the responsible party.</t>
  </si>
  <si>
    <t>1000+ gallons of raw sewage spilled in Merritt Island due to a ruptured 2-inch line. No waterway affected.  Clean-up conducted by the responsible party.</t>
  </si>
  <si>
    <t>Unknown amount of sewage spilled in Jacksonville.  No waterway affected. Clean-up actions unknown.</t>
  </si>
  <si>
    <t>3000 gallons of raw sewage spilled in Hudson. No waterways affected. Clean-up conducted by the responsible party.</t>
  </si>
  <si>
    <t>10,000 gallons of treated wastewater spilled in Orange City due to a digester error. Clean-up conducted by the responsible party.</t>
  </si>
  <si>
    <t>Unknown amount of sewage spilled in Orlando due to unknown cause(s). The material drained into a nearby waterway. Clean-up actions unknown.</t>
  </si>
  <si>
    <t>35,000 gallons of treated wastewater released in Brandon due to an equipment malfunction. No clean-up actions taken.</t>
  </si>
  <si>
    <t>600 gallons of wastewater released into a storm drain in Pensacola due to unknown cause(s). No clean-up actions reported.</t>
  </si>
  <si>
    <t>Approx. 20,000 to 30,000 gallons of raw sewage released in The Villages. No waterways affected. Clean-up conducted by the responsible party.</t>
  </si>
  <si>
    <t>1500 gallons of raw sewage spilled in Tampa due to a lift station failure. Clean-up conducted by the responsible party.</t>
  </si>
  <si>
    <t>1000 gallons of raw sewage spilled in Vero Beach due to sewer line repairs. Clean-up conducted by the responsible party.</t>
  </si>
  <si>
    <t>Unknown amount of untreated sewage spilled in Quincy due to lift station malfunction.  No waterways affected. Clean-up conducted by the responsible party.</t>
  </si>
  <si>
    <t>Approx. 5000 gallons of raw sewage spilled in Hudson due to a lift station malfunction. Some of the material drained into a nearby canal. Clean-up conducted by the responsible party.</t>
  </si>
  <si>
    <t>17,500 gallons of raw sewage spilled in Chuluota due to a clogged filter. No waterways affected. Clean-up conducted by the responsible party.</t>
  </si>
  <si>
    <t>An unknown amount of untreated wastewater, over 1,000 gallons, spilled on-site in Green Acres due to an equipment malfunction. Clean-up conducted by the responsible party.</t>
  </si>
  <si>
    <t>15 gallons of raw sewage discovered spilled onto a roadside in Pensacola due to unknown cause(s). Clean-up actions unknown.</t>
  </si>
  <si>
    <t xml:space="preserve">Less than 5000 gallons of wastewater spilled on-site at a Lake Mary treatment facility. No waterways affected. Clean-up conducted by the responsible party. </t>
  </si>
  <si>
    <t>1000 to 2000 gallons of raw sewage spilled in Crestview due to a split line caused by faulty installation. No waterways affected. Clean-up conducted by the responsible party.</t>
  </si>
  <si>
    <t>300 gallons of wastewater spilled in Naples due to a clogged line. Some of the material drained into a nearby lake. Clean-up conducted by the responsible party.</t>
  </si>
  <si>
    <t>A private citizen in Seffner reported a raw sewage spill. The responsible party conducted clean-up, however, some of the material remains on the ground in the area.</t>
  </si>
  <si>
    <t>3000 gallons of raw sewage spilled in Port St. Lucie. Some of the material drained into a nearby canal. Clean-up conducted by the responsible party.</t>
  </si>
  <si>
    <t xml:space="preserve">300 gallons of raw sewage spilled in Pensacola due to a clogged line. No waterways affected. Clean-up conducted by the responsible party. </t>
  </si>
  <si>
    <t>30,000-50,000 gallons of untreated wastewater due to a ruptured pipe in Crestview. Some of the material drained into a nearby creek. Clean-up conducted by the responsible party.</t>
  </si>
  <si>
    <t>1200 gallons of untreated wastewater released from 20 manholes in Tampa due to a lift station malfunction. No waterways affected. Clean-up conducted by the responsible party.</t>
  </si>
  <si>
    <t>4000 gallons of wastewater spilled in Sanford due to a construction crew hitting a sewer line.  Clean-up conducted by the responsible party.</t>
  </si>
  <si>
    <t>150,000 gallons of treated wastewater spilled in Davenport due to a malfunctioning air relief valve. Clean-up actions unknown.</t>
  </si>
  <si>
    <t>5000 gallons of raw sewage spilled in Gainesville due to a grease blockage in a sewer line.  No waterways affected. Clean-up conducted by the responsible party.</t>
  </si>
  <si>
    <t>125,000 gallons of raw sewage released in Jacksonville due to a pump station failure from a power surge caused by a lightning strike. Some of the material drained into a nearby creek. Clean-up actions unknown.</t>
  </si>
  <si>
    <t>Approx 100,000 gallons of reclaimed wastewater spilled in Cape Coral due to punctured line. No waterways affected. Clean-up actions unknown.</t>
  </si>
  <si>
    <t>Approx. 1000 gallons of raw sewage released in Longwood due to a collapsed 8-inch gravity main. Clean-up conducted by the responsible party.</t>
  </si>
  <si>
    <t>7000 to 10,000 gallons raw sewage spill in Crestview due to a ruptured pipe. Some of the material drained into a nearby waterway. Clean-up conducted by the responsible party.</t>
  </si>
  <si>
    <t>Unknown amount of treated wastewater spilled in Ocala due to a ruptured line. No clean-up actions reported.</t>
  </si>
  <si>
    <t>50,000 gallons of wastewater spilled in Naples due to ruptured line. Clean-up conducted by the responsible party.</t>
  </si>
  <si>
    <t>1000+ gallons of wastewater spilled in Ft. Myers due to a pipe failure. No waterways affected. Clean-up conducted by the responsible party.</t>
  </si>
  <si>
    <t>75 gallons of raw sewage spilled into a small lake on a golf course in Naples due to a clogged line. Clean-up conducted by the responsible party.</t>
  </si>
  <si>
    <t>2000 gallons of raw sewage spilled in Leesburg due to a contractor hitting a line.  No waterways affected. Clean-up conducted by the responsible party.</t>
  </si>
  <si>
    <t>40,000 gallons of raw sewage spilled in Clermont due to a ruptured force main. Clean-up conducted by the responsible party.</t>
  </si>
  <si>
    <t xml:space="preserve">2000 gallon effluent spill in Port Charlotte due to pump failure.  No waterways affected. The spill was contained in the collection system. </t>
  </si>
  <si>
    <t>Approx. 30,000 gallons of sludge spilled in Boca Raton due to operator error. The spill was contained on-site. No waterways affected. Clean-up conducted by the responsible party.</t>
  </si>
  <si>
    <t>Approx. 6 gallons of effluent wastewater spilled onto ground &amp; another 7000 gallons caught in a holding tank due to operator error. No waterways affected. Clean-up actions unknown.</t>
  </si>
  <si>
    <t>20,000 gallons of treated effluent wastewater spilled due to a power outage in Key West. No waterways affected. Power was restored.</t>
  </si>
  <si>
    <t xml:space="preserve">A private citizen in Pensacola reported that a 70 foot tug boat has been expelling human waste into Bayou Chico for approx. 3 months. </t>
  </si>
  <si>
    <t xml:space="preserve">Over 1,000 gallons of wastewater spilled from a manhole in Orlando due to an electrical error. A portion of the material entered surface waters. </t>
  </si>
  <si>
    <t xml:space="preserve">18,000 gallons of wastewater overflowed into catch basin in Tallahassee. The responsible party will be conducting clean-up. </t>
  </si>
  <si>
    <t xml:space="preserve">10,000 to 50,000 gallons of wastewater was released from a ruptured 12 inch force main. No waterways were affected.  The responsible party will be conducting cleanup. </t>
  </si>
  <si>
    <t xml:space="preserve">2500 gallon spill due to a gravity line being blocked in Jacksonville. The spill went into the Cedar River. Clean-up conducted by responsible party  </t>
  </si>
  <si>
    <t>Up to 15, 000 gallons of untreated wastewater spilled in Mulberry, due to a culvert backing up.  No waterways affected. Clean-up done by responsible party.</t>
  </si>
  <si>
    <t>3,000 to 5,000 gallons of wastewater was released in an undeveloped area in Tampa due to a ruptured force main. Material flowed into retention pond. Clean-up to be conducted by responsible party.</t>
  </si>
  <si>
    <t>1,500 gallons of sewage overflowed from a manhole due to a possible grease block in Milton. Responsible party will be conducting clean-up.</t>
  </si>
  <si>
    <t>Approx. 1000 gallons of raw sewage spilled in Pensacola due to a ruptured pipe. No waterways  affected. Clean-up conducted by the responsible party.</t>
  </si>
  <si>
    <t>Approx. 2000 gallons of wastewater released from a 12-inch force main due to unknown cause(s). An unknown amount of material entered Hatchet Creek. Clean-up conducted by the responsible party.</t>
  </si>
  <si>
    <t>90,000+ gallons of wastewater spilled in Tallahassee due to a ruptured force main. No waterways affected. Capital Circle NE was closed for approx 2 hours due to the release. Clean-up conducted by the responsible party.</t>
  </si>
  <si>
    <t>1000+ gallons of wastewater spilled in Tallahassee due to a ruptured force main. No waterways affected. Clean-up conducted by the responsible party.</t>
  </si>
  <si>
    <t>Approx. 1500 to 2000 gallons of sludge spilled from a tanker near Arcadia due to a traffic crash. Clean-up conducted by the responsible party.</t>
  </si>
  <si>
    <t>Approx. 1500 gallons of raw sewage spilled in Tampa due to a ruptured line. Some of the material drained into Old Tampa Bay. Clean-up conducted by the responsible party.</t>
  </si>
  <si>
    <t>10,000 gallons of raw sewage spilled in Wildwood due to a ruptured line. No waterways affected. Clean-up conducted by the responsible party.</t>
  </si>
  <si>
    <t>Approx. 20 gallons of raw sewage spilled in Naples due to pump station failure. No waterways affected. Clean-up conducted by the responsible party.</t>
  </si>
  <si>
    <t>1500 gallons of wastewater spilled in Valrico due to a ruptured force main. No waterways affected. Clean-up conducted by the responsible party.</t>
  </si>
  <si>
    <t>An unknown amount of sewage (1000+ gallons) was released in Orlando due to a ruptured line. Clean-up conducted by the responsible party.</t>
  </si>
  <si>
    <t>368,000 gallons of raw sewage spilled in Miami due to a ruptured 42-inch force main. Some of the material drained into a Biscayne Bay. Clean-up conducted by the responsible party.</t>
  </si>
  <si>
    <t>Approx. 20,000 gallons of raw sewage released into the Lake Worth Lagoon due to pipe failure. Clean-up actions unknown.</t>
  </si>
  <si>
    <t>Less than 1000 gallons of sludge spilled due to a structural failure of the aeration basin. No waterways affected. Clean-up conducted by the responsible party.</t>
  </si>
  <si>
    <t>1000+ gallons of raw sewage released into a storm drain and into Pebble Creek in Gainesville. Incident occurred due to a punctured line. Clean-up conducted by the responsible party.</t>
  </si>
  <si>
    <t>Approx. 3000 gallons of raw sewage spilled in Sarasota due a ruptured 2-inch pipe. Some of the material drained into a nearby storm drain. Clean up conducted by the responsible party.</t>
  </si>
  <si>
    <t>Approx. 6000 gallons of raw sewage released in Merritt Island due to a damaged force main.  The spill was contained on-site. Clean up conducted by the responsible party.</t>
  </si>
  <si>
    <t>500 gallons sewage spilled in Naples due to a contractor hitting a sewer line. No waterways affected. Clean up conducted by the responsible party.</t>
  </si>
  <si>
    <t>200 gallon raw sewage spill in Naples due to a ruptured force main. Some of the material (approx. 2 to 5 gallons) drained into a nearby storm drain. Clean-up conducted by the responsible party.</t>
  </si>
  <si>
    <t>15,000 gallons of wastewater spilled in Margate due to a force main blowout. Storm drain and nearby lake affected.</t>
  </si>
  <si>
    <t>Approx 6,000 gallons of wastewater, spilled in Minnehaha due to an electrical malfunction at a wastewater facility. Clean-up completed by responsible party.</t>
  </si>
  <si>
    <t xml:space="preserve">Approx. 8000 gallons of wastewater spilled in Loxahatchee due to a ruptured force main. An unknown amount of wastewater drained into a nearby waterway. Clean-up conducted by the responsible party. No injuries or evacuations reported. </t>
  </si>
  <si>
    <t>Approx. 1000 gallons of wastewater spilled in Ruskin due to an overflow at an RV park. Clean-up conducted by the responsible party.</t>
  </si>
  <si>
    <t>Approx 80,000 to 100,000 gallons of untreated (once thru river water_ industrial wastewater spilled into the Escambia River near Cantonment due to a valve failure. Clean-up actions unknown. Amy Krause, Solutia 850-468-8257</t>
  </si>
  <si>
    <t>Approx 7000 gallons of wastewater spilled in Port St. Lucie due to unknown cause(s). Clean-up actions unknown.</t>
  </si>
  <si>
    <t>A private citizen in Jacksonville reported illegal dumping of septic sludge.</t>
  </si>
  <si>
    <t>Approx. 2000 gallons of wastewater released in Orlando due to a contractor rupturing a force main.  No waterways affected.  Clean-up conducted by the responsible party.</t>
  </si>
  <si>
    <t>110,000 gallons of treated wastewater spilled in Boynton Beach due to a mechanical failure. No clean-up actions reported.</t>
  </si>
  <si>
    <t>A break-in was reported at a wastewater facility in Naples.  Unknown number of items were stolen from two contractors who were working on-site. No affect to the water supply reported.</t>
  </si>
  <si>
    <t>1500 gallons of wastewater spilled in Cocoa due to a blocked line. Clean-up conducted by the responsible party.</t>
  </si>
  <si>
    <t>641,984.7 gallons of untreated wastewater spilled in Leisure City due to a contractor hitting a line. A nearby waterway was affected. Clean-up conducted by the responsible party.</t>
  </si>
  <si>
    <t>5,497.2 gallons of wastewater release in Miami due to a ruptured force main. No waterways affected. Clean-up actions unknown.</t>
  </si>
  <si>
    <t>Approx. 200 gallons of untreated wastewater spilled in Naples due to a contractor rupturing a force main. Some of the material drained into a nearby storm drain which runs into an unknown named lake. Clean-up conducted by the responsible party.</t>
  </si>
  <si>
    <t xml:space="preserve">A break-in &amp; vandalism was reported at a wastewater facility in Ft. Pierce. </t>
  </si>
  <si>
    <t>Approx. 4500 gallons of domestic wastewater spilled in Naples due to a ruptured seal on a truck.No waterways affected. Clean-up conducted by the responsible party.</t>
  </si>
  <si>
    <t>Unknown amount of wastewater released from a ruptured force main in Jacksonville. The force main was damaged by a work crew that was digging a hole. No waterways affected. Clean-up conducted by the responsible party.</t>
  </si>
  <si>
    <t xml:space="preserve">Unknown amount of reclaimed water spilled in Vero Beach due to a pipe fitting that came apart. No waterways affected. </t>
  </si>
  <si>
    <t>2000 gallon wastewater spill in Englewood.  No waterway affected. Clean-up conducted by responsible party.</t>
  </si>
  <si>
    <t>Suwannee</t>
  </si>
  <si>
    <t xml:space="preserve">2,000 gallons of partially treated sludge spilled on-site in Live Oak. No waterways affected. Clean-up conducted by responsible party. </t>
  </si>
  <si>
    <t>2000 gallons of wastewater spilled in Leesburg due to a blown gasket on a 8-inch main. No waterways affected. Clean-up conducted by the responsible party.</t>
  </si>
  <si>
    <t>Unknown (500,000 per SWD) amount of raw sewage spilled in Sarasota due to a station malfunction. The material drained into Hudson Bayou. Clean-up conducted by the responsible party.</t>
  </si>
  <si>
    <t>A private citizen in Jacksonville reported a sewage spill in the Ortega River.</t>
  </si>
  <si>
    <t xml:space="preserve">1500 gallons of wastewater released in Lakeland due to a grease clog in sewer line. Some of the material drained into Lake Parker. Clean-up conducted by the responsible party. </t>
  </si>
  <si>
    <t>Approx. 188,000 gallons of reclaimed wastewater released in Ocala due to a ruptured 12-inch force main.  No waterways affected. Clean-up actions unknown.</t>
  </si>
  <si>
    <t>Unknown amount of wastewater spilled in Hawthorn due to a power loss at a lift station. No waterway affected. Clean-up actions unknown.</t>
  </si>
  <si>
    <t>Less than 1000 gallons of wastewater spilled in DeFuniak Springs due to a blown fuse. Clean-up conducted by the responsible party.</t>
  </si>
  <si>
    <t>Anonymous report of raw sewage washing ashore in Ft. Lauderdale.</t>
  </si>
  <si>
    <t>Approx. 1000 gallons of wastewater released in Panama City due to a ruptured force main. No waterways affected. Clean-up conducted by the responsible party.</t>
  </si>
  <si>
    <t>10,000 gallons of wastewater spilled in Sunrise due to a malfunctioning screen plug. Clean-up conducted by the responsible party.</t>
  </si>
  <si>
    <t>800 to 1000 gallons of both treated and untreated wastewater spilled in Fernandina Beach due to a clogged filter and an electrical problem. The spill was contained on-site. No waterways affected. Clean-up conducted by the responsible party.</t>
  </si>
  <si>
    <t xml:space="preserve">A man was reported dumping untreated wastewater from the back of his plumbing truck onto the ground and into DeSoto lake in Lake City. Approx. 100 gallons could have been spilled in the area. </t>
  </si>
  <si>
    <t>40,000 to 50,000 gallons of wastewater spilled in Port St. Lucie due to a ruptured force main. Clean-up conducted by the responsible party.</t>
  </si>
  <si>
    <t>Approx. 2000 gallons of sewage released in Orlando due to a power failure to a lift station. Clean-up conducted by the responsible party.</t>
  </si>
  <si>
    <t>Approx. 6000 gallons of untreated wastewater spilled in Thonotosassa due to a power failure at a pump station. No waterways affected. Clean-up conducted by the responsible party.</t>
  </si>
  <si>
    <t xml:space="preserve">Approx. 200 gallons of sewage spilled in Jacksonville due to a grease blockage in a gravity line. Most of the material drained into the Hogan Creek. No clean up actions taken. </t>
  </si>
  <si>
    <t>Approx. 1900 gallons of wastewater spilled in Port Charlotte due to a breaker tripping at a lift station. The spill was contained on-site. Clean up conducted by the responsible party.</t>
  </si>
  <si>
    <t>Approx. 7095 gallons of raw sewage spilled in Miami due to a ruptured 10-inch force main. No waterways affected. Clean up conducted by the responsible party.</t>
  </si>
  <si>
    <t>3000 to 5000 gallons of sewage spilled in Dunedin due to a power failure at a lift station. Some of the spill flowed into an unnamed salt water lagoon that leads to St. Joseph Sound. Clean up conducted by the responsible party.</t>
  </si>
  <si>
    <t>Less than 5000 gallons of sewage spilled at a golf course in Jacksonville due to a contractor breaking a small PVC force main.  No waterways affected. Clean-up conducted by the responsible party.</t>
  </si>
  <si>
    <t>An unknown amount of raw sewage was released in Pensacola due to unknown causes. No clean-up actions reported.</t>
  </si>
  <si>
    <t>180,000 gallons of wastewater spilled in Orlando due to a ruptured hose on a bypass pump. Lake Underhill may have been affected. Clean up conducted by responsible party.</t>
  </si>
  <si>
    <t>150 gallons of wastewater spilled from a manhole in Milton due to grease blockage. No waterways affected. Clean up conducted by responsible party.</t>
  </si>
  <si>
    <t>2 separate spills reported in Kissimmee, one of approx 45,000 gallons and one of 2,502 gallons. No waterways affected. Clean up conducted by responsible party.</t>
  </si>
  <si>
    <t>Approx. 1000 gallons of wastewater spilled in Leesburg due to a ruptured pipeline. No waterways affected. Clean-up conducted by the responsible party.</t>
  </si>
  <si>
    <t>Est. 450,000 gallons of secondary effluent released in Boynton Beach due to a power failure. The material was contained on-site. No clean-up actions reported.</t>
  </si>
  <si>
    <t>5000+ gallons of wastewater spilled in Bonifay due to heavy rain. Some of the material drained into a nearby creek. Clean-up conducted by the responsible party.</t>
  </si>
  <si>
    <t>Approx. 500 gallons of wastewater spilled in Longwood due to ruptured line. No waterways affected. Clean-up actions unknown.</t>
  </si>
  <si>
    <t xml:space="preserve">Caller reported a 5000+ gallon industrial wastewater spill into a charter school parking lot in Orlando. A private business, next to the school, had a tanker filled with industrial waste sitting on their property. Due to heavy rain, the ground under the tanker became saturated and allowed the tanker to tip over. The tanker rolled into the school parking lot. The top hatches popped open and spilled most of the 8000 gallon in the tanker. The material was washed into nearby storm drains due to heavy rainfall. American compliance has been hired to conduct clean-up.
UPDATE:02/25/2004: 0800 EST: Per J. Kramer of DEP Orlando: The industrial waste was from laundry mats (Soap &amp; lent). Responsible party used a vacuum truck to clean the area. &lt;415&gt;
UPDATE: 1203 EST-Per Steve/ Orange Co. EM: Area Cleared, HAZMAT, PD and private consultant say there will be no adverse effect to the neighboring school. No further information available. &lt;412&gt; </t>
  </si>
  <si>
    <t>1500 gallons of wastewater spilled in Venice due to a malfunctioning air release valve. Clean-up conducted by the responsible party.</t>
  </si>
  <si>
    <t>Approx. 20,000 gallons of sewage released due to a force main break. No waterways affected. Clean-up conducted by the responsible party.</t>
  </si>
  <si>
    <t>Approx. 4500 gallons of sewage spilled in Jacksonville. Clean-up conducted by the responsible party.</t>
  </si>
  <si>
    <t>Approx. 1000 gallons of wastewater spilled in Orlando. No waterways affected. Clean-up conducted by the responsible party.</t>
  </si>
  <si>
    <t>Approx. 5000 to 10,000 gallons of raw sewage spilled in Riverview due to a ruptured force main. Some of the material drained into a nearby waterway. Clean-up conducted by the responsible party.</t>
  </si>
  <si>
    <t>2,500 gallons of raw sewage spilled in Tampa due to a clogged line. Approx. 200 gallons drained into the Hillsborough River. Clean-up conducted by the responsible party.</t>
  </si>
  <si>
    <t>Approx. 250,000 gallons of effluent wastewater released in Naples. No waterways affected. No clean-up actions reported.</t>
  </si>
  <si>
    <t>Approx 40,000 gallons of treated wastewater spilled in Naples due to a construction crew hitting the line. No waterways affected. Clean-up actions unknown.</t>
  </si>
  <si>
    <t>Unknown amount of wastewater spilled in Sanford due to a slow leak in a sewer line. No waterways affected. No clean-up actions reported.</t>
  </si>
  <si>
    <t>Approx. 500 gallons of wastewater spilled in Sanford due to a ruptured force main. Clean-up conducted by the responsible party.</t>
  </si>
  <si>
    <t>1,500 gallons of sewage spilled in Miami due to a ruptured line. Clean-up conducted by the responsible party.</t>
  </si>
  <si>
    <t>Approx 3,000 gallons of wastewater spilled in Orlando due to a broken force main. Clean-up conducted by responsible party.</t>
  </si>
  <si>
    <t>Approx 1,500 gallons of wastewater spilled in Pensacola due to overflow. Unknown amount entered the Jones Swamp area. Clean-up conducted by responsible party.</t>
  </si>
  <si>
    <t>2500 gallons of raw sewage spilled in Daytona Beach due to a mechanical failure.  No waterways affected.  Clean-up conducted by the responsible party.</t>
  </si>
  <si>
    <t>Pinellas County reported that on Feb. 12th, a leak was discovered in a 20-inch water main in Tarpon Springs. Local Utilities responded and investigated. No major release reported.</t>
  </si>
  <si>
    <t>1200 gallons of wastewater spilled in Port Charlotte due to a control failure. Clean-up conducted by the responsible party.</t>
  </si>
  <si>
    <t xml:space="preserve">An unknown amount of what is believed to be partially treated sewage is being released into an area between Market St and Scipio Marina. No remedial actions reported. </t>
  </si>
  <si>
    <t xml:space="preserve">Approx. 10,000 gallons of raw sewage released in Loughman due to a construction crew damaging an air release valve.  No waterways affected.  Clean-up was conducted by the responsible party. </t>
  </si>
  <si>
    <t>Approx 7800 gallons of air pre-heater wash, which is a mix of water and fly ash, was spilled on-site in Palatka due to a mechanical error. No clean-up actions required. Robert Yarbough 813-963-0994 Seminole Electric Coop</t>
  </si>
  <si>
    <t>2000 gallons of wastewater spilled in Sarasota due to an air release malfunction.  Clean-up conducted by the responsible party.</t>
  </si>
  <si>
    <t xml:space="preserve">1100 to 1200 gallons of sludge spilled on-site in Valrico due to a transfer error. Clean-up conducted by the responsible party. </t>
  </si>
  <si>
    <t>A break-in was reported at a lift station in Ft. Pierce. A damaged gate and vandalism reported.</t>
  </si>
  <si>
    <t>Approx. 600 gallons of reclaimed wastewater spilled in Venice due to a ruptured line. No waterways affected. Clean-up actions unknown.</t>
  </si>
  <si>
    <t>Approx. 5890 gallons of wastewater spilled in Miami due to a ruptured line. An unknown amount of the material drained into a nearby storm drain. Clean-up conducted by the responsible party.</t>
  </si>
  <si>
    <t>Approx. 5000+ gallons of raw sewage released in Venice due to a ruptured force main. Most of material drained into the ICW. Clean-up conducted by the responsible party.</t>
  </si>
  <si>
    <t>Approx 2500 gallons of wastewater spilled at Whiting Field NAS in Milton from a manhole due to a blockage. No waterways affected. Clean-up conducted by the responsible party.</t>
  </si>
  <si>
    <t>8000 to 10,000 gallons of effluent released in Debary due to an overflow from a retention pond. The material drained into a canal that leads to the St. Johns River. Clean-up conducted by the responsible party.</t>
  </si>
  <si>
    <t>Approx. 1000+ gallons of sewage spilled in Tallahassee. The substance ran into a nearby lake. Clean-up conducted by an unknown party.</t>
  </si>
  <si>
    <t>Approx. 2000 gallons of wastewater released in Milton due to a contractor hitting a 6-inch force main. No waterways affected. Clean-up conducted by the responsible party.</t>
  </si>
  <si>
    <t>An ongoing release of raw sewage was reported in Jacksonville. No clean-up actions reported.</t>
  </si>
  <si>
    <t>1500 gallons of raw sewage spilled in Longwood due to a ruptured 10-inch force main. No waterways affected. Clean-up conducted by the responsible party.</t>
  </si>
  <si>
    <t>Approx. 5000 gallons of raw sewage spilled in Pensacola due to a force main break. Clean-up conducted by the responsible party.</t>
  </si>
  <si>
    <t>Jefferson</t>
  </si>
  <si>
    <t>3000 gallons of raw sewage spilled in Monticello due to lift station malfunction. No waterways affected.  Clean-up conducted by the responsible party.</t>
  </si>
  <si>
    <t>Approx. 1000+ gallons of wastewater spilled in Largo due to a mechanical malfunction. Some of the material possibly drained into the ICW. Clean-up actions unknown.</t>
  </si>
  <si>
    <t>Approx. 500 gallons of wastewater spilled in Jacksonville due to a ruptured line. Clean-up conducted by an unknown party.</t>
  </si>
  <si>
    <t>Approx. 1000 gallons of sewage spilled in Pompano Beach due to a ruptured line. Clean-up conducted by the responsible party.</t>
  </si>
  <si>
    <t>Less than 250,000 gallons of wastewater spilled in Panama City due to unknown cause(s). Clean-up conducted by the responsible party.</t>
  </si>
  <si>
    <t>Approx. 1000 gallons of raw sewage spilled in Mulberry due to a ruptured discharge pipe. Some of the material drained into a nearby pond. Clean-up conducted by the responsible party.</t>
  </si>
  <si>
    <t>Approx. 20,000 to 30,000 gallons of raw sewage released in Nokomis due to a ruptured force main. Some of the material drained into Little Sarasota Bay. Clean-up actions unknown.</t>
  </si>
  <si>
    <t>Unknown amount of raw sewage released in Ocala due to a ruptured 10-inch line. Clean-up conducted by the responsible party.</t>
  </si>
  <si>
    <t>300 to 500 gallons of partial treated wastewater spilled in Hudson due to a mechanical failure at a treatment facility. Clean-up actions unknown.</t>
  </si>
  <si>
    <t>Less than 600 gallons of sludge spilled in Punta Gorda due to an overflow at a processing facility. Clean-up conducted by the responsible party.</t>
  </si>
  <si>
    <t>2000-gallon wastewater spill reported in Tampa due to pump failure. Clean-up conducted by the responsible party.</t>
  </si>
  <si>
    <t>1400-gallon wastewater spill due to a lift malfunction in Panama City. Clean-up conducted by the responsible party.</t>
  </si>
  <si>
    <t>Unknown amount "less than a thousand gallons" of wastewater spilled in Crescent City due to an equipment malfunction. No waterways affected. Clean-up conducted by the responsible party.</t>
  </si>
  <si>
    <t xml:space="preserve">Approx. 25,000 gallons of wastewater released into the ICW in St. Augustine Beach due to equipment malfunction. Clean up actions unknown.  </t>
  </si>
  <si>
    <t>Approx. 10,000 gallons of sewage released in Santa Rosa due to an electrical problem at a lift station. Clean up conducted by the responsible party.</t>
  </si>
  <si>
    <t>1500 gallons of reclaimed water, spilled in North Port, due to a construction company causing a leak. Clean up conducted by the responsible party.</t>
  </si>
  <si>
    <t>Approx. 4000 gallons of sewage released in Orlando due to a force main break. No waterways affected. Release is still on going at this time.</t>
  </si>
  <si>
    <t>Approx. 4000 gallons of wastewater spilled in Orlando due to a ruptured force main. No waterways affected. Clean up conducted by the responsible party.</t>
  </si>
  <si>
    <t>A private citizen in Jacksonville reported raw sewage floating in a canal.</t>
  </si>
  <si>
    <t>5000 gallons of raw sewage reported spilled on-site in Lakeland due to an overflow from a tank. Clean-up conducted by the responsible party.</t>
  </si>
  <si>
    <t>4000 gallons of raw sewage spilled in West Palm Beach due to an equipment malfunction. No waterways affected. Clean-up conducted by the responsible party.</t>
  </si>
  <si>
    <t>3091 gallons of raw sewage released in Miami from a hole in a 2-inch line.  No waterways affected.  Clean-up conducted by the responsible party.</t>
  </si>
  <si>
    <t xml:space="preserve">Approx. 5000 gallons of raw sewage spilled on-site in Crestview. Clean-up conducted by the responsible party. </t>
  </si>
  <si>
    <t>Approx. 1000 to 2000 gallons of wastewater spilled in Delray Beach due to a ruptured force main in a construction area. Clean-up conducted by the responsible party.</t>
  </si>
  <si>
    <t>Approx 8,000 gallons of wastewater spilled in Bradenton due to a backed up line. No waterways affected. Clean-up conducted by the responsible party.</t>
  </si>
  <si>
    <t>Approx. 50 gallons of wastewater spilled on Eglin Air Force Base due to a cut line while repairs were being done. No waterways affected. Clean-up conducted by the responsible party.</t>
  </si>
  <si>
    <t xml:space="preserve">Approx. 42,000 gallons of wastewater spilled into a retention pond in Brooksville due to power loss/generator failure. Clean-up actions unknown. </t>
  </si>
  <si>
    <t>Approx. 80,000 gallons of wastewater spilled in Davenport due to a lift station failure. Nearby storm pond affected. Clean-up actions unknown.</t>
  </si>
  <si>
    <t>Approx. 2,000 gallons of reclaimed wastewater spilled in Lake Mary due to a pneumatic valve failure. Clean-up actions not reported due to the nature of the water.</t>
  </si>
  <si>
    <t>100,000 gallon untreated wastewater spill reported in Jacksonville due to a ruptured 6-inch force main. No waterway affected. Clean-up conducted by the responsible party.</t>
  </si>
  <si>
    <t>Approx. 500 gallons of untreated wastewater released in New Port Richey due to an overflow.  An unknown amount of the material entered Footprint Lake.  Clean-up conducted by the responsible party.</t>
  </si>
  <si>
    <t>Approx. 1000 gallons of raw sewage spilled in Vernon due to a manhole overflow. No waterways affected. Clean-up conducted by the responsible party.</t>
  </si>
  <si>
    <t>3000+ gallons of wastewater spilled in Ormond Beach due to an equipment malfunction. No waterways affected. Clean-up actions unkown.</t>
  </si>
  <si>
    <t>An est. 220,000 gallons of raw sewage was released in St. Augustine due to excessive flow from heavy rain in the area. Clean-up conducted by the responsible party.</t>
  </si>
  <si>
    <t>1839.67 gallons of raw sewage released in Miami from a ruptured 6-inch force main. No waterways affected. Clean-up conducted by the responsible party.</t>
  </si>
  <si>
    <t>12,000 gallons of wastewater spilled in Davenport due to a clogged gravity line. Clean-up conducted by the responsible party.</t>
  </si>
  <si>
    <t>1000+ gallons of wastewater spilled in Seminole due to a collapsed gravity line. Some of the material drained into Lake Seminole. Clean-up conducted by the responsible party.</t>
  </si>
  <si>
    <t>1200 and 1300 gallons of raw sewage released in Tampa due to a blocked 6-inch gravity line. An unknown amount of the material drained into a nearby lake. Clean-up conducted by the responsible party.</t>
  </si>
  <si>
    <t>40,000 gallons of industrial wastewater spilled in Lakeland due to a construction crew hitting an underground line. The material was contained on-site. No waterways affected. Clean-up conducted by the responsible party.</t>
  </si>
  <si>
    <t>Approx. 500 gallons of reclaim wastewater spilled in Venice due to a construction crew hitting an underground line. No waterways affected. Clean-up actions unknown</t>
  </si>
  <si>
    <t>Approx. 2000 gallons of industrial wastewater spilled in Palatka due to a ruptured pipeline. No waterways affected. Clean-up actions unknown.</t>
  </si>
  <si>
    <t>Approx. 1000 gallons of sludge spilled in Davenport due to operator error. Spill was contained on-site. Clean-up conducted by the responsible party.</t>
  </si>
  <si>
    <t>Approx. 3000 gallons of treated and chlorinated effluent released into a retention pond in Clearwater due to an equipment malfunction. No clean-up actions reported.</t>
  </si>
  <si>
    <t>500+ gallons of wastewater released in Orlando due to a lift station power failure.  No waterways affected. No clean-up actions reported.</t>
  </si>
  <si>
    <t>30 gallons of raw sewage released in Miami due to a grease blockage. Some of the material drained into the ICW. Clean-up actions unkown.</t>
  </si>
  <si>
    <t>Unknown amount of wastewater spilled in Jacksonville due to ruptured force main. Unknown waterway affected. Clean-up actions unknown.</t>
  </si>
  <si>
    <t>Approx. 800 gallons of wastewater spilled in Santa Rosa Beach due to plugged manhole. No waterways affected. Clean-up actions unknown.</t>
  </si>
  <si>
    <t>17,041.32 gallons of wastewater spilled in Miami due to ruptured force main. No waterways affected. Clean-up done by the responsible party.</t>
  </si>
  <si>
    <t>Approx. 500 gallons of wastewater spilled in Vernon City due to ruptured line. No waterways affected. Clean-up conducted by the responsible party.</t>
  </si>
  <si>
    <t>Approx. 1,000 gallons of wastewater spilled in Orlando due to a ruptured force main. No waterways affected. Clean-up actions unknown.</t>
  </si>
  <si>
    <t>Approx. 83,000 gallons of wastewater spilled in Citrus Springs due to a lift station malfunction. No waterways affected. Clean-up actions unknown.</t>
  </si>
  <si>
    <t>Approx. 1,000 gallons of wastewater spilled in Miami due to a ruptured line. Unknown if any waterways  were affected. Clean-up conducted by the responsible party.</t>
  </si>
  <si>
    <t>Approx. 5,000 gallons of effluent wastewater spilled in St. Petersburg, due to equipment failure. Clean-up conducted by the responsible party.</t>
  </si>
  <si>
    <t>Approx. 5,000 gallons of wastewater spilled on Captiva Island due to a broken force main. No waterways affected, clean-up conducted by the responsible party.</t>
  </si>
  <si>
    <t>Approx. 20,000 gallons of wastewater spilled in Cottondale, due to a lift station malfunction.  A nearby holding pond was affected. No clean-up actions reported.</t>
  </si>
  <si>
    <t>Approx. 1000 gallons of sewage spilled due to a lift station malfunction in Kissimmee. No waterways affected. Clean-up conducted by the responsible party.</t>
  </si>
  <si>
    <t xml:space="preserve">Duval </t>
  </si>
  <si>
    <t xml:space="preserve">11,520 gallons of wastewater, spilled over a 4 day period, due to a gravity line error in Jacksonville. No waterways affected. Clean-up conducted by the responsible party. </t>
  </si>
  <si>
    <t>Approx. 185,000 gallons of wastewater spilled in Kissimmee due to a lift station malfunction.  No waterways affected. Clean-up conducted by the responsible party.</t>
  </si>
  <si>
    <t>Okeechobee</t>
  </si>
  <si>
    <t>35,000 gallons of raw sewage spilled in Okeechobee due to repairs on a line. The material was released in a containment area. Clean-up conducted by the responsible party.</t>
  </si>
  <si>
    <t>1500-gallon wastewater spill reported in Tampa due to an equipment malfunction. Clean-up conducted by the responsible party.</t>
  </si>
  <si>
    <t>1000+ gallons of wastewater spilled in Brandon due to a ruptured line. Unknown amount of the material drained into a nearby waterway. Clean-up conducted by the responsible party.</t>
  </si>
  <si>
    <t>Approx. 7000 gallons of raw sewage released in Osprey due to a force main break. The substance ran into a nearby storm water retention pond. Clean-up conducted by the responsible party.</t>
  </si>
  <si>
    <t>Approx. 700 gallons of raw sewage spilled in Ft. Myers due to a ruptured force main.  Clean-up conducted by the responsible party.</t>
  </si>
  <si>
    <t>Approx. 2000 gallons of reclaim wastewater spilled in St. Petersburg due to a ruptured line.  The material soaked into the ground. No waterways affected. No clean-up actions reported.</t>
  </si>
  <si>
    <t>Unknown amount of wastewater spilled in Oviedo due to a ruptured sewer line. No waterways affected. Clean-up done by the responsible party.</t>
  </si>
  <si>
    <t>Approx. 2056 gallons of raw sewage spilled in Port Charlotte due to an electrical malfunction in a panel. No waterways affected. Clean-up conducted by the responsible party.</t>
  </si>
  <si>
    <t>Approx. 600 gallons of raw sewage spilled in Orlando due to a manhole overflow. No waterways affected. Clean-up conducted by the responsible party.</t>
  </si>
  <si>
    <t>Approx. 15,000 gallons of wastewater spilled in Tampa due to a power outage at a pump station.  Clean-up conducted by the responsible party.</t>
  </si>
  <si>
    <t>Approx. 1000+ gallons of raw sewage released in Boynton Beach due to a ruptured line. Clean-up conducted by the responsible party.</t>
  </si>
  <si>
    <t>Approx. 1000 gallons of wastewater spilled in Ft. Myers due to a fire at a lift station.  No waterways affected. Clean-up conducted by the responsible party.</t>
  </si>
  <si>
    <t>Approx. 1000 gallons of raw sewage spilled in Stuart due to an equipment malfunction.  No waterways affected. Clean-up actions unknown.</t>
  </si>
  <si>
    <t>Approx. 8,000 to 12,000 gallons of wastewater released in Ft. Myers due to a force main break.  The substance ran into a ditch, which runs into a nearby pond. Clean-up conducted by the responsible party.</t>
  </si>
  <si>
    <t>Approx. 72,000 gallons of effluent wastewater released in Mims due to an equipment malfunction.  No waterways affected. No clean-up actions reported.</t>
  </si>
  <si>
    <t>Approx. 1,500 gallons of raw sewage spilled in Kissimmee due to a manhole overflow. No waterways affected. Clean-up conducted by the responsible party.</t>
  </si>
  <si>
    <t>Approx. 5,000 gallons of raw sewage released near Tampa due to a ruptured force main. Drainage ditch in the area was affected. Clean-up conducted by the responsible party.</t>
  </si>
  <si>
    <t>Approx. 1,500 gallons of raw sewage spilled in Merritt Island due to a ruptured force main. No waterways affected. Clean-up conducted by the responsible party.</t>
  </si>
  <si>
    <t>Approx. 2,500 gallons of reclaimed wastewater spilled in Venice due to a PVC pipe that split. No waterways affected. No clean-up actions reported.</t>
  </si>
  <si>
    <t>Approx. 200,000 gallons of raw sewage was released in New Port Richey due to a ruptured force main. Some of the material drained into a nearby creek. Clean-up conducted by the responsible party.</t>
  </si>
  <si>
    <t>1,500 gallons of wastewater spilled near Apopka due to an equipment malfunction. The material drained into a storm drain and then into a retention pond. Clean-up conducted by the responsible party.</t>
  </si>
  <si>
    <t>Between 1,500 and 2,000 gallons of wastewater spilled in St. Augustine Shores due to a ruptured force main. Nearby retention pond affected. Clean-up conducted by the responsible party.</t>
  </si>
  <si>
    <t>Gate found open at a wastewater facility in Bartow. No effect to the facility reported.</t>
  </si>
  <si>
    <t xml:space="preserve">500 gallons of wastewater spilled in St. Petersburg due to a sewage backup. Nearby retention pond affected. Clean-up conducted by the responsible party. </t>
  </si>
  <si>
    <t xml:space="preserve">Approx. 1000 gallons of wastewater spilled in Miami due to a damaged valve. No waterways affected. Clean-up conducted by the responsible party. </t>
  </si>
  <si>
    <t>Approx 3000 to 4000 gallons of wastewater spilled in Milton due to a damaged pipe. Clean-up conducted by the responsible party.</t>
  </si>
  <si>
    <t>The lock to the front gate of the South Central Wastewater Treatment Plant in Melbourne was reported missing. No trespassing, vandalism or wastewater spills reported.</t>
  </si>
  <si>
    <t>5000 gallons of raw sewage spilled in Winter Garden due to a contractor error. The material spilled onto concrete and into a holding pond, inside the facility. Clean-up conducted by the responsible party.</t>
  </si>
  <si>
    <t>4000 gallons of wastewater spilled in Gretna due to unknown cause(s). Clean-up conducted by the responsible party.</t>
  </si>
  <si>
    <t>300 gallons of wastewater spilled in Sanford due to a ruptured line. No waterways affected. Clean-up conducted by the responsible party.</t>
  </si>
  <si>
    <t>Approx. 1500 gallons of wastewater spilled in Sanford due to a ruptured line. Clean-up conducted by the responsible party.</t>
  </si>
  <si>
    <t>200 gallons of raw sewage spilled in Lake Worth due to an overflow. Clean-up conducted by the responsible party.</t>
  </si>
  <si>
    <t>A break-in was reported at a wastewater treatment facility in Jenson Beach. Someone jumped the fence and closed all the filter valves. Plant management believes it possibly may have been an ex-employee, because they knew what they were doing. No damage or spills reported.</t>
  </si>
  <si>
    <t xml:space="preserve">A break-in was reported at a wastewater treatment facility in Port St. Lucie. A throttle valve was tampered with, which caused a draw down of the aquifer.  </t>
  </si>
  <si>
    <t>Approx. 3,000 gallons of wastewater spilled in Laughman due to an equipment failure. No waterways affected. Clean-up actions unknown.</t>
  </si>
  <si>
    <t>Approx. 5,000 gallons of treated wastewater spilled in Sanford due to a blocked 3-inch line. No waterways affected. Clean-up conducted by the responsible party.</t>
  </si>
  <si>
    <t>Approx. 19,000 gallons of wastewater spilled in Pensacola due to a lift station failure. No waterways affected. Clean-up actions unknown.</t>
  </si>
  <si>
    <t>Approx. 2,500 gallons of wastewater spilled in DeFuniak Springs due to a lift station malfunction. No waterways affected. Clean-up conducted by the responsible party.</t>
  </si>
  <si>
    <t>Approx. 1,500 gallons of wastewater spilled in Davie due to a lift station overflow.  No waterways affected. Clean-up conducted by the responsible party.</t>
  </si>
  <si>
    <t>Approx. 3,000 gallons of wastewater spilled in Tarpon Springs due to a lift station malfunction. Nearby tidal area of the Anclote River affected. Clean-up conducted by the Responsible Party.</t>
  </si>
  <si>
    <t>1500 gallons of wasterwater spilled in Davenport due to a partial blockage. No waterways affected. The spill was contained on-site. Clean-up conducted by the responsible party.</t>
  </si>
  <si>
    <t>Approx. 360,000 gallons of treated wastewater spilled into a retention pond in Lake Wales due to a pump failure. No waterways affected.</t>
  </si>
  <si>
    <t>Approx. 200 gallons of raw sewage spilled in Sanford due to a blocked sewer line. Clean-up conducted by the responsible party.</t>
  </si>
  <si>
    <t>Approx. 100 gallons of raw sewage spilled in Naples due to a control panel failure. Clean-up conducted by the responsible party.</t>
  </si>
  <si>
    <t>Approx. 3000 gallons of reclaim wastewater spilled in St. Petersburg due to a contractor's error. Some of the material drained into a nearby creek. Clean-up actions unknown.</t>
  </si>
  <si>
    <t>2000 gallons of reclaimed wastewater spilled from a sprinkler system in Cantonment. The material drained into a ditch which runs into the Escambia River. Clean-up actions unknown.</t>
  </si>
  <si>
    <t>Approx. 2500 gallons of raw sewage spilled in Longwood due to a force main break. No waterways affected. Clean-up conducted by the responsible party.</t>
  </si>
  <si>
    <t xml:space="preserve">Approx. 2000 gallons of wastewater spilled in St. James due to a tank overflow. No waterways affected. Clean-up conducted by the responsible party. </t>
  </si>
  <si>
    <t>Approx. 3500 to 4000 gallons of effluent spilled in Ft. Myers due to a ruptured line. No waterways affected. No clean-up actions reported.</t>
  </si>
  <si>
    <t>Approx. 3000 gallons of wastewater spilled on March 10th in Palm Dale due to a sewer line blockage. Clean-up conducted by the responsible party</t>
  </si>
  <si>
    <t xml:space="preserve">A privately owned sewage line is leaking and causing a roadway to lift. The City of Altamonte Springs has contacted the owner of the sewage system and attempted to persuade them to do something about the release. They have not been successful getting cooperation from the sewage system owner. </t>
  </si>
  <si>
    <t>Approx. 540 gallons of wastewater spilled in Jacksonville due to an equipment malfunction. Clean-up conducted by the responsible party.</t>
  </si>
  <si>
    <t>Approx. 2,500 gallons of raw sewage spilled in Englewood due to damaged equipment. Approx. 1,500 gallons of the material ran into a nearby canal, which runs into Lemon Bay. Clean-up conducted by the responsible party.</t>
  </si>
  <si>
    <t>Approx. 1,000 gallons of wastewater spilled in Ft. Walton Beach due to a broken force main. No waterways affected. Clean-up conducted by the responsible party.</t>
  </si>
  <si>
    <t>Approx. 2,300 gallons of raw sewage spilled in Lake Buena Vista due to blocked 8-inch line. No clean-up actions reported.</t>
  </si>
  <si>
    <t>Approx. 3,000 gallons of wastewater spilled in Tampa due to a manhole overflow. No waterways affected. Clean-up conducted by the responsible party.</t>
  </si>
  <si>
    <t xml:space="preserve">Orange </t>
  </si>
  <si>
    <t>Approx. 1,200 gallons of wastewater spilled near Orlando due to a manhole overflow. No waterways affected. Clean-up conducted by the responsible party.</t>
  </si>
  <si>
    <t xml:space="preserve">30,000 to 50,000 gallons of wastewater spilled into Locklin Lake in Milton due to a manhole blockage. Clean-up actions unknown. </t>
  </si>
  <si>
    <t>2,500 gallons of wastewater spilled in St. Petersburg due to a pump failure. No waterways reported as affected. Clean-up conducted by the responsible party.</t>
  </si>
  <si>
    <t>Approx. 1,000 to 1,200 gallons of wastewater spilled in Santa Rosa Beach due to a broken line. No waterways affected. Clean-up conducted by the responsible party.</t>
  </si>
  <si>
    <t xml:space="preserve">Approx. 20 gallons of wastewater spilled in Stanford due to a leaking solid waste truck. No waterways affected. Clean-up conducted by the responsible party. </t>
  </si>
  <si>
    <t>20,000 gallons of wastewater spilled in Sarasota due to a ruptured force main.  No waterways affected. Clean-up actions unknown.</t>
  </si>
  <si>
    <t>Approx. 1000 gallons of wastewater spilled in Clermont due to a line blockage. An unknown amount flowed into a nearby retention pond. Clean-up conducted by the responsible party.</t>
  </si>
  <si>
    <t>Approx. 1400 gallons of raw sewage spilled in Apollo Beach due to a ruptured force main. No waterways affected.  Clean-up conducted by the responsible party.</t>
  </si>
  <si>
    <t>20,000 gallons of treated effluent spilled in Miami due to a pipe rupture.  No waterways affected. No clean-up actions reported.</t>
  </si>
  <si>
    <t>1000+ gallons of raw sewage spilled in Tarpon Springs due to a blocked line. The material drained into a nearby retention pond. Clean-up conducted by the responsible party.</t>
  </si>
  <si>
    <t>A minor act of vandalism was reported at a wastewater Treatment Plant in Osteen.</t>
  </si>
  <si>
    <t>8000+ gallons of raw sewage spilled in Riverview due to a ruptured 8-inch force main. No waterways affected. Clean-up conducted by the responsible party.</t>
  </si>
  <si>
    <t>Approx. 25 to 30 gallons of sewage spilled in Tampa due to a grease blockage. No waterways affected. Clean-up conducted by the responsible party.</t>
  </si>
  <si>
    <t>Approx. 14,000 gallons of wastewater released in West Palm Beach. No waterways affected. Clean-up actions unknown.</t>
  </si>
  <si>
    <t>1000-gallon wastewater spill reported on the Isle of Capri. Some of the material drained into Johnson Bay.  Clean-up actions unknown.</t>
  </si>
  <si>
    <t>Approx. 1000 gallons of wastewater released in St. Petersburg due to ruptured line. No waterways affected. Clean-up conducted by the responsible party.</t>
  </si>
  <si>
    <t>12,000+ gallons of untreated wastewater spilled in Port St. Lucie due to a contractor breaking a 4-inch force main. No waterways affected. Clean-up conducted by the responsible party.</t>
  </si>
  <si>
    <t xml:space="preserve">Approx. 2300 gallons of wastewater released in Venice due to a ruptured line. No waterways affected. No clean-up actions reported. </t>
  </si>
  <si>
    <t>Approx. 500 gallons of raw sewage spilled in West Palm Beach due to a manhole overflow. No waterways affected. Clean-up conducted by the responsible party.</t>
  </si>
  <si>
    <t>20,000 gallons of wastewater spilled on-site in Bushnell due to a ruptured pipeline. Clean-up conducted by the responsible party.</t>
  </si>
  <si>
    <t>Approx. 1000 gallons of raw sewage released in Apollo Beach due to a damaged line. No waterways affected. Clean-up conducted by the responsible party.</t>
  </si>
  <si>
    <t>Approx. 500 gallons of raw sewage spilled in Jacksonville due to a pump failure. Clean-up conducted by the responsible party.</t>
  </si>
  <si>
    <t>Approx. 60 to 70 gallons of raw sewage reported to be on a roadway in Eagle Lake. No waterways affected. Clean-up actions unknown.</t>
  </si>
  <si>
    <t xml:space="preserve">Approx. 40 to 50 gallons of raw sewage spilled in North Bay Village due to a trench overflow. No waterways affected. A contractor was hired to conduct clean up. </t>
  </si>
  <si>
    <t xml:space="preserve">A cruise ship named "Mirage", located at cruise terminal #3 on the south side of Port Canaveral, is dumping gray water from the sinks and showers of the ship into the port basin. </t>
  </si>
  <si>
    <t>Unknown amount of wastewater spilled in the city of Coconut Creek due to a broken force main. No waterways affected. Clean-up conducted by the responsible party.</t>
  </si>
  <si>
    <t>Approx. 8,000 gallons of wastewater spilled in Jacksonville due to a manhole overflow. The overflow was caused by a force main cave-in. Approx. 4,000 gallons of the wastewater was spilled into surface waters in the area. Clean-up conducted by the responsible party.</t>
  </si>
  <si>
    <t>Approx. 1,000 gallons of raw sewage released in Pensacola due to a blocked line. Clean-up conducted by the responsible party.</t>
  </si>
  <si>
    <t>Approx. 174,400 gallons of wastewater spilled in Miami due to a broken force main. No waterways affected. Clean-up conducted by the responsible party.</t>
  </si>
  <si>
    <t>Approx. 20,000 gallons of wastewater spilled in Century due to an overflow. Clean-up conducted by an unknown party.</t>
  </si>
  <si>
    <t>A sludge tanker rolled over on an off ramp on I-95 in Miami. Seven tons of sludge &amp; 25 gallons of diesel spilled onto the roadway. Clean-up actions unknown.</t>
  </si>
  <si>
    <t>Approx. 125 gallons of wastewater released in Indian River due to a ruptured force main.  No waterways affected. Clean-up actions unknown.</t>
  </si>
  <si>
    <t>Approx. 1000 gallons of wastewater spilled in Jacksonville from a manhole due to an equipment malfunction. Some of the material drained into a nearby creek. Clean-up conducted by the responsible party.</t>
  </si>
  <si>
    <t>Approx. 1500 gallons of wastewater spilled in Orlando at Walt Disney World due to a blockage in a main line. No waterways affected.</t>
  </si>
  <si>
    <t>Approx 1500 gallons of wastewater spilled in Marco Island due to an equipment malfunction.   Some of the material drained into a nearby creek. Clean-up conducted by the responsible party.</t>
  </si>
  <si>
    <t>Approx. 2000 gallons of sewage spilled in Beverly Hills due to a ruptured pipe. No waterways affected. Clean-up conducted by the responsible party.</t>
  </si>
  <si>
    <t>Unknown amount of wastewater spilled in Largo due to unknown cause(s). Some of the material drained into the ICW. No clean-up actions reported.</t>
  </si>
  <si>
    <t>Approx. 900 gallons of wastewater spilled in Santa Rosa Beach due to a broken valve on a force main. Approx. 400 gallons of the material drained into a mosquito control pond. Clean-up conducted by the responsible party.</t>
  </si>
  <si>
    <t>Approx. 5,000 gallons of reclaimed wastewater released in St. Petersburg due to a ruptured line. Some of the material drained into a nearby lake. Clean-up conducted by the responsible party.</t>
  </si>
  <si>
    <t>Approx. 1,500 gallons of raw sewage spilled in Summerfield due to a ruptured pipe. No waterways affected. Clean-up conducted by the responsible party.</t>
  </si>
  <si>
    <t>Approx. 6,000 gallons of reclaimed wastewater released in New Smyrna Beach due to a chlorine contact chamber overflow. No clean-up actions reported.</t>
  </si>
  <si>
    <t>A wastewater release was reported from a vessel in the Key Largo area.</t>
  </si>
  <si>
    <t>Approx. 4,800 gallons of sewage spilled in Naples due to a force main break. No waterways affected. Clean-up conducted by the responsible party.</t>
  </si>
  <si>
    <t>Approx. 10,000 gallons of reclaimed wastewater spilled in Orlando due to a ruptured line. No clean-up actions reported.</t>
  </si>
  <si>
    <t xml:space="preserve">Approx. 3,000 gallons of wastewater spilled in Pompano Beach due to a manhole overflow. No waterways affected. Clean-up conducted by the responsible party. </t>
  </si>
  <si>
    <t>Approx. 5000 gallons of sludge spilled in Kissimmee due to a clogged pump. No waterways affected. Clean-up conducted by the responsible party.</t>
  </si>
  <si>
    <t>Approx. 10,000 gallons of treated wastewater released in Ocala due a filter stopping up from a possible power outage. No waterways affected. Clean-up conducted by the responsible party.</t>
  </si>
  <si>
    <t>4000 gallons of untreated wastewater spilled in Lehigh Acres due to a contractor hitting a force main. Clean-up conducted by the responsible party.</t>
  </si>
  <si>
    <t>Unknown amount of wastewater spilled in Oviedo due to a ruptured force main. No waterways affected. Clean-up actions unknown.</t>
  </si>
  <si>
    <t>Less than 1000 gallons of sewage released in Gainesville from a manhole into Tumbling Creek.  Cause of the incident is unknown. Clean-up actions unknown.</t>
  </si>
  <si>
    <t>Approx. 500 gallons of wastewater released in Crawfordville due to an equipment malfunction.  No waterways affected. Clean-up conducted by the responsible party.</t>
  </si>
  <si>
    <t>Approx. 1000 gallons wastewater spill in Oviedo due to an equipment malfunction. No waterways affected. Clean-up conducted by the responsible party.</t>
  </si>
  <si>
    <t>30,000 gallons of wastewater released in Pompano Beach due to a ruptured line. An unknown amount of the material drained into a nearby canal.  Clean-up conducted by the responsible party.</t>
  </si>
  <si>
    <t>Approx. 17,000 gallons of wastewater spilled in Auburndale due to plant malfunction.   Clean-up conducted by the responsible party.</t>
  </si>
  <si>
    <t>Approx. 26,000 gallons of raw sewage released in Jacksonville due to a ruptured force main. No waterways affected. Clean-up conducted by the responsible party.</t>
  </si>
  <si>
    <t>Approx. 2634 gallons of wastewater released in Miami due a contractor hitting a line. No waterways affected. Clean-up conducted by the responsible party.</t>
  </si>
  <si>
    <t>2000 gallons of raw sewage spilled into a canal in Miami due to an over-flow at a lift pump. No clean-up actions reported.</t>
  </si>
  <si>
    <t xml:space="preserve">Pasco </t>
  </si>
  <si>
    <t xml:space="preserve">Approx. 22,000 gallons of sewage released in Wesley Chapel due to a force main break. A storm drain was affected. Clean-up conducted by the responsible party. </t>
  </si>
  <si>
    <t>An unknown amount of effluent wastewater was spilled in Crystal River due to a cracked tank. No waterways affected. Clean-up conducted by the responsible party.</t>
  </si>
  <si>
    <t xml:space="preserve">Approx. 12,000 gallons of wastewater spilled in Jacksonville due to a closed bypass valve. No waterways affected. Clean-up actions unknown. </t>
  </si>
  <si>
    <t>1500 gallons of wastewater spilled in Groveland due to unknown cause(s). Clean-up conducted by the responsible party.</t>
  </si>
  <si>
    <t>1100 gallons of wastewater spilled in Sanford due to unknown cause(s). Clean-up conducted by the responsible party.</t>
  </si>
  <si>
    <t>Approx 12000 gallons of wastewater spilled in Coral Springs due to a tripped breaker.  No waterways affected. Clean-up conducted by the responsible party.</t>
  </si>
  <si>
    <t>Approx. 2000 gallons of raw sewage spilled in Safety Harbor due to a manhole overflow.  No waterways affected. Clean-up actions unknown.</t>
  </si>
  <si>
    <t>Approx. 12,000 gallons of wastewater spilled in the City of Cocoa due to a ruptured force main. Clean-up conducted by the responsible party.</t>
  </si>
  <si>
    <t>The City of Callaway Utilities reported two sewage overflows resulting in 2000+ gallons of wastewater spilled. No waterways affected. Clean-up conducted by the responsible party.</t>
  </si>
  <si>
    <t>Approx. 600 gallons of raw sewage spilled in Jacksonville due to human error. The material drained into a nearby creek. Clean-up conducted by the responsible party.</t>
  </si>
  <si>
    <t xml:space="preserve">Approx. 7,500 gallons of untreated sludge spilled in Ft. Myers due to a clogged valve on a digester. No waterways affected. Clean-up conducted by the responsible party. </t>
  </si>
  <si>
    <t xml:space="preserve">Approx. 100 gallons of wastewater spilled in Sanford due to a lift station failure. No waterways affected. Clean-up conducted by the responsible party. </t>
  </si>
  <si>
    <t xml:space="preserve">Santa Rosa </t>
  </si>
  <si>
    <t xml:space="preserve">An unknown amount of raw sewage was released in Navarre Beach due to a lift station failure.Unknown if any waterways were affected. Clean-up actions unknown. </t>
  </si>
  <si>
    <t>1000+ gallons of wastewater released in Jacksonville. Source of the release is unknown. Clean-up actions unknown.</t>
  </si>
  <si>
    <t>2000 gallons of wastewater spilled in Lehigh Acres due to an equipment malfunction. Clean-up conducted by the responsible party.</t>
  </si>
  <si>
    <t xml:space="preserve">2000 gallons of untreated domestic wastewater spilled in a cow pasture in Loughman due to a work crew hitting an underground line. No waterways affected. Lime was placed on the spill, but no other clean-up was conducted. </t>
  </si>
  <si>
    <t>Approx. 1500 gallons of sludge spilled in Ocala due to a valve malfunction. No waterways affected. Clean-up conducted by the responsible party.</t>
  </si>
  <si>
    <t xml:space="preserve">An unknown amount of wastewater spilled in Ft. Myers due to a disconnected pipe. No waterways affected. Clean-up actions unknown. </t>
  </si>
  <si>
    <t>Approx. 90,000 to 100,000 gallons of sewage released in West Palm Beach due to a damaged 4-inch gate valve. Some of the material drained into a nearby canal. Clean-up conducted by the responsible party.</t>
  </si>
  <si>
    <t xml:space="preserve">Approx. 7300 gallons of wastewater spilled in Palm Beach due to a lift station back up. No waterways affected. Clean-up conducted by the responsible party. </t>
  </si>
  <si>
    <t xml:space="preserve">9500 gallon untreated wastewater spill reported in Orlando due to a construction crew hitting the line. Clean-up conducted by the responsible party. </t>
  </si>
  <si>
    <t xml:space="preserve">Approx. 1000+ gallons of raw sewage spilled in Jacksonville due to a ruptured pipe. Clean-up actions unknown. </t>
  </si>
  <si>
    <t>Approx. 21,000 gallons of wastewater spilled in Vero Beach due to a ruptured line. Some of the material drained into a nearby canal. No clean-up actions reported.</t>
  </si>
  <si>
    <t>An unknown amount of wastewater spilled in Jacksonville due to a ruptured line. Clean-up actions unknown.</t>
  </si>
  <si>
    <t>Approx. 20,000 gallons of domestic untreated wastewater spilled in Orlando due to a contractor hitting an underground line. No waterways affected. Clean-up was conducted by a private contractor.</t>
  </si>
  <si>
    <t xml:space="preserve">Approx. 6000 gallons of raw sewage released in Jacksonville due to a ruptured force main. No waterways affected. Clean-up conducted by the responsible party. </t>
  </si>
  <si>
    <t>Approx. 14,313 gallons of raw sewage released in Miami due to ruptured 12-inch force main. The substance was contained in a nearby ditch. Clean-up conducted by the responsible party.</t>
  </si>
  <si>
    <t xml:space="preserve">Approx. 5000 gallons of wastewater spilled in Orlando due to a ruptured line. No waterways affected. Clean-up conducted by the responsible party. </t>
  </si>
  <si>
    <t xml:space="preserve">Escambia </t>
  </si>
  <si>
    <t>Approx. 300 gallons of wastewater spilled in Pensacola due to a manhole overflow. Some of the material drained into a nearby bayou. Clean-up conducted by the responsible party.</t>
  </si>
  <si>
    <t>Approx. 10,000 gallons of wastewater spilled in Odessa due to an overflow. No waterways affected. Clean-up conducted by the responsible party.</t>
  </si>
  <si>
    <t>Approx. 1000 gallons of effluent wastewater released in St. Petersburg due to a ruptured line. The Boca Ciega Bay was affected. No clean-up actions reported.</t>
  </si>
  <si>
    <t xml:space="preserve">Approx. 30,000 gallons of reclaimed wastewater spilled in St. Petersburg due to a ruptured fire hydrant. The Boca Ciega Bay was affected. No clean-up actions reported. </t>
  </si>
  <si>
    <t>1500 gallons of wastewater released in Leesburg due to a manhole overflow. The material drained into a nearby storm drain, which flows into a nearby lake. Clean-up conducted by the responsible party.</t>
  </si>
  <si>
    <t>Unknown amount of wastewater spilled in St. Augustine due to unknown cause(s). The material drained into a nearby storm drain, which flows into a nearby pond. Clean-up actions unknown.</t>
  </si>
  <si>
    <t>3500 gallons of wastewater spilled in Plant City due to a pipe malfunction. Clean-up conducted by the responsible party.</t>
  </si>
  <si>
    <t>An unknown amount of raw sewage spilled in Miami due to a ruptured 16-inch force main. No waterways affected. Clean-up conducted by the responsible party.</t>
  </si>
  <si>
    <t>Approx. 1500 gallons of raw sewage spilled in Sarasota due to an electrical power outage. No waterways affected. Clean-up conducted by the responsible party.</t>
  </si>
  <si>
    <t>Approx. 4000 to 8000 gallons of raw sewage released into the St. Mary's River due to a lift station failure. Clean-up conducted by the responsible party.</t>
  </si>
  <si>
    <t>Approx 3000 gallons of wastewater spilled in Navarre due to a valve problem.  No waterways affected. Clean-up actions unknown.</t>
  </si>
  <si>
    <t>Approx. 1,500+ gallons of wastewater spilled in Pensacola due to a ruptured underground line. Some of the material drained into a storm drain. Clean-up conducted by a private contractor.</t>
  </si>
  <si>
    <t>Approx. 28,300 gallons of untreated wastewater released in Winter Springs due to a ruptured pipe line. No clean-up actions reported.</t>
  </si>
  <si>
    <t>Approx. 1,000+ gallons of sewage spilled due to a lift station overflow. No waterways affected. Clean-up conducted by the responsible party.</t>
  </si>
  <si>
    <t xml:space="preserve">An unknown amount of wastewater was spilled in Jacksonville due to a lift station malfunction. A nearby ditch was impacted. Clean-up actions unknown. </t>
  </si>
  <si>
    <t>An unknown amount of wastewater was spilled in Panama City Beach due to a lift station malfunction. A nearby storm drain was affected. Clean-up actions unknown.</t>
  </si>
  <si>
    <t>Approx. 500 gallons of wastewater spilled from a manhole due to a grease blockage in Sanford. No waterways affected. Clean-up conducted by the responsible party.</t>
  </si>
  <si>
    <t>35,000 gallons of wastewater spilled in Hudson due to an equipment failure. The spill was contained on-site. No waterways affected.</t>
  </si>
  <si>
    <t xml:space="preserve">Approx. 4800 gallons of reclaim wastewater spilled in Mims due to a temporary power failure. The spill was contained on-site. No waterways affected. </t>
  </si>
  <si>
    <t>5000 gallons of wastewater spilled in Apopka due to a line plug issue. Clean-up conducted by the responsible party.</t>
  </si>
  <si>
    <t>Approx. 500 gallons of wastewater spilled in Vero Beach due to a ruptured main. Clean-up conducted by an unknown party.</t>
  </si>
  <si>
    <t>1000 gallons of wastewater spilled in Ft. Walton Beach due to a blocked line. No waterways affected. Clean-up actions unknown.</t>
  </si>
  <si>
    <t>2000-gallon wastewater spill near Orlando due to unknown cause(s). No waterways affected. Clean-up actions unknown.</t>
  </si>
  <si>
    <t>Approx. 500 gallons of wastewater spilled in Pensacola due to a ruptured line. No clean-up actions reported.</t>
  </si>
  <si>
    <t>Approx. 1000 gallons of raw sewage spilled in Ft. Myers due to a ruptured force main. No waterways affected. Clean-up conducted by the city.</t>
  </si>
  <si>
    <t>Approx. 200,000 gallons of reclaim wastewater released in Sarasota due to a faulty valve. No clean-up actions reported.</t>
  </si>
  <si>
    <t>1,000+ gallons of sewage spilled in Davenport due to a power failure. No waterways affected. Clean-up conducted by the responsible party.</t>
  </si>
  <si>
    <t xml:space="preserve">Approx. 14,314.8 gallons of wastewater spilled in Miami due to a ruptured forcemain. No waterways affected. Clean-up conducted by the responsible party. </t>
  </si>
  <si>
    <t xml:space="preserve">2,000 - 3,000 gallons of treated wastewater spilled due to a ruptured line. No waterways affected. No clean-up actions required. </t>
  </si>
  <si>
    <t>1500 gallons of wastewater spilled in Pembroke Pines due to a ruptured force main. The material spilled into a storm drain and then flowed into a nearby pond. Clean-up conducted by the responsible party.</t>
  </si>
  <si>
    <t>100 gallons of wastewater spilled in Naples. Clean-up conducted by the responsible party.</t>
  </si>
  <si>
    <t>40,000 gallons of treated wastewater spilled on-site in Clearwater due to a power failure. Clean-up conducted by the responsible party.</t>
  </si>
  <si>
    <t>2000 gallons of wastewater spilled in Royal Palm Beach due to a lighting strike, which knocked out the power to a lift station. Clean-up actions unknown.</t>
  </si>
  <si>
    <t>1200 gallons of wastewater spilled in Pensacola due to an embankment failure. Approx. 500 gallons of the material drained into the Escambia River. Clean-up conducted by the responsible party.</t>
  </si>
  <si>
    <t>Approx. 2500 gallons of treated reused wastewater spilled in Naples due to a leaky pipe.  No waterways affected. No clean-up actions reported.</t>
  </si>
  <si>
    <t>5000 to 10000 gallons of wastewater spilled in Cooper due to a force main rupture. Clean-up conducted by the responsible party.</t>
  </si>
  <si>
    <t>Approx. 1000 gallons of wastewater spilled in Jacksonville. Some of the material drained into a nearby waterway. Clean-up actions unknown.</t>
  </si>
  <si>
    <t>25,000 gallons of untreated wastewater spilled in Bradenton due to a ruptured 8-inch force main.  No waterways affected. Clean-up conducted by the responsible party.</t>
  </si>
  <si>
    <t>Approx. 1200 gallons of wastewater spilled in Tampa due to a lift station failure. No waterways affected. Clean-up conducted by the responsible party.</t>
  </si>
  <si>
    <t>Approx 25,000 gallons of reclaimed water spilled in Venice due to a ruptured line. Clean-up conducted by the responsible party.</t>
  </si>
  <si>
    <t>20,000 gallons of wastewater spilled in West Palm Beach due to a damaged pipe. Clean-up conducted by the responsible party.</t>
  </si>
  <si>
    <t>JEA discovered a sewer line connected to the storm water system. DEP assistance was requested.</t>
  </si>
  <si>
    <t>Approx. 20,000 gallons of sewage released in Merritt Island due to a hole in a pipe. No clean-up actions reported.</t>
  </si>
  <si>
    <t>Approx. 1,000+ gallons of raw sewage spilled in Ft. Myers due to a collapsed sewer main. Some of the material drained into a nearby river. Clean-up conducted by the responsible party.</t>
  </si>
  <si>
    <t xml:space="preserve">Approx. 5,000 gallons of wastewater spilled in Kissimmee due to a sewer overflow. No waterways affected. Clean-up conducted by the responsible party. </t>
  </si>
  <si>
    <t>Approx. 2,500 gallons of wastewater spilled in Vernon due to a clogged line. Clean-up conducted by the responsible party.</t>
  </si>
  <si>
    <t xml:space="preserve">An unknown party dumped an unknown amount of sewage into the Bay at the Tampa Bay Marina. </t>
  </si>
  <si>
    <t xml:space="preserve">Unknown amount of wastewater released in Miami Beach. The release was caused by possible illegal dumping. Remedial actions unknown. </t>
  </si>
  <si>
    <t xml:space="preserve">Approx. 1,000 gallons of wastewater spilled into the St. Johns River in Jacksonville due to a lift station malfunction. Clean-up conducted by the responsible party. </t>
  </si>
  <si>
    <t>97,000 gallons of solid waste spilled into the Escambia Bay near Pensacola due to an overflow.  Clean-up actions unknown.</t>
  </si>
  <si>
    <t>1000 gallons of wastewater spilled in Orlando due to an equipment malfunction. Clean-up conducted by the responsible party.</t>
  </si>
  <si>
    <t>Approx 30,000 gallons of industrial wastewater spilled in Tampa due to a ruptured pipe. Clean-up conducted by the responsible party (Tereace Sanchez. Big Bend Power, 813-228-4710)</t>
  </si>
  <si>
    <t>1200 gallons of wastewater spilled in Palm Harbor due to a ruptured pipe. Clean-up conducted by the responsible party.</t>
  </si>
  <si>
    <t>Approx 1500 gallons of wastewater spilled in Niceville due to a lift station equipment malfunction. Approx. half of the material drained into a nearby wetland area. The remainder was recovered by the responsible party.</t>
  </si>
  <si>
    <t>Approx. 5000 gallons of raw sewage spilled in Clermont due to a power failure. No waterways affected. Clean-up conducted by the responsible party.</t>
  </si>
  <si>
    <t>1500 gallons of wastewater spilled in Bellaire due to a ruptured line. A portion of the material entered Rattle Snake Creek. Clean-up conducted by the responsible party.</t>
  </si>
  <si>
    <t>Approx. 2500 gallons of raw sewage spilled in Tampa due to a force main rupture. No waterways affected. Clean-up conducted by the responsible party.</t>
  </si>
  <si>
    <t>Approx. 50,000 gallons of wastewater released in Sarasota due to a ruptured pipe. Clean-up conducted by the responsible party.</t>
  </si>
  <si>
    <t>15,000 gallons of wastewater released in Orlando due to unknown cause(s). No waterways affected. Clean-up conducted by the responsible party.</t>
  </si>
  <si>
    <t xml:space="preserve">2000 gallons of wastewater spilled in Jacksonville due to a power failure. No waterways affected. Clean-up conducted by the responsible party. </t>
  </si>
  <si>
    <t>1000 gallons of wastewater spilled in Pompano Beach due to an overflow. Clean-up conducted by the responsible party.</t>
  </si>
  <si>
    <t xml:space="preserve">Approx. 10,000 gallons of treated wastewater spilled in Tampa due to Operator Error. No waterways affected. No clean-up actions required. </t>
  </si>
  <si>
    <t>Approx. 125,000 gallons of sewage released in Cape Coral due to a ruptured pipe. Some of the material drained into a nearby waterway. Clean-up conducted by the responsible party.</t>
  </si>
  <si>
    <t xml:space="preserve">Approx. 200,000 gallons of wastewater spilled in Boynton Beach due to a ruptured line. Nearby canal affected. Clean-up conducted by the responsible party. </t>
  </si>
  <si>
    <t>Approx. 2000 gallons of wastewater spilled in Navarre due to a lift station power failure.  No waterways affected. Clean-up conducted by the responsible party.</t>
  </si>
  <si>
    <t>3000 gallons of wastewater spilled in Sarasota due to a blocked gravity line. Most of the material drained into a nearby canal. Clean-up &amp; testing conducted by the responsible party.</t>
  </si>
  <si>
    <t>4500 gallons of wastewater spilled in Jacksonville due to a contractor hitting a line.  Clean-up conducted by the responsible party.</t>
  </si>
  <si>
    <t>Approx. 57,600 gallons of wastewater released in Miami due to a damaged valve. The spill was contained on-site. Clean-up conducted by the responsible party.</t>
  </si>
  <si>
    <t>Approx. 50,000 gallons of treated wastewater released in Longwood due to a ruptured pipe. No waterways affected. No clean-up actions reported.</t>
  </si>
  <si>
    <t>Unknown amount (less than 1000 gallons) of wastewater spilled in St. Augustine due to a blocked gravity line. Nearby lake may have been affected. Clean-up conducted by the responsible party.</t>
  </si>
  <si>
    <t>63,000 gallons of wastewater released in Winter Haven due to equipment failure. The spill was contained on-site. Clean-up conducted by the responsible party.</t>
  </si>
  <si>
    <t>Approx. 2000 to 5000 gallons of wastewater spilled at Patrick AFB due to a lift station malfunction. Nearby ditch affected. Clean-up conducted by responsible party.</t>
  </si>
  <si>
    <t>13,000 gallons of wastewater spilled in Jacksonville due to a power outage. No waterways affected. Clean-up conducted by the responsible party.</t>
  </si>
  <si>
    <t>1200 gallons of wastewater spilled in Orlando due to a ruptured line. No waterways affected.  Clean-up actions unknown.</t>
  </si>
  <si>
    <t>Unknown amount of wastewater spilled in Pensacola due to a ruptured force main. No waterways affected. Clean-up actions unknown.</t>
  </si>
  <si>
    <t>Unknown amount of wastewater spilled in Jacksonville. No waterways affected. Clean-up actions unknown.</t>
  </si>
  <si>
    <t>Approx 15,000 to 20,000 gallons of wastewater spilled in Orlando due to a ruptured force main.  No waterways affected. Clean-up actions unknown.</t>
  </si>
  <si>
    <t xml:space="preserve">Approx. 1,100 gallons of sewage spilled due to a bi-pass malfunction. A nearby creek was affected. Clean-up conducted by the responsible party. </t>
  </si>
  <si>
    <t xml:space="preserve">Approx. 10,000 gallons of sewage released in Oviedo due to a force main break. The substance went into a nearby river. Clean-up conducted by the responsible party. </t>
  </si>
  <si>
    <t xml:space="preserve">Approx. 6,000 gallons of wastewater spilled in Brandon due to a lift station failure. No waterways affected. Clean-up conducted by the responsible party. </t>
  </si>
  <si>
    <t>Approx. 1,000 gallons of sewage spilled in Marianna due to a lift station overflow. A nearby ditch was affected. Clean-up conducted by the responsible party.</t>
  </si>
  <si>
    <t xml:space="preserve">Approx. 3,000 gallons of industrial wastewater spilled in Plant City due to a power outage. No waterways affected. Clean-up conducted by the responsible party.  </t>
  </si>
  <si>
    <t xml:space="preserve">Approx. 500 liters of treated wastewater spilled in Ft. Lauderdale due to a leaking valve. The substance entered the waterway in Port Everglades. Clean-up conducted by the responsible party. </t>
  </si>
  <si>
    <t xml:space="preserve">An unknown amount of wastewater spilled in Pensacola due to a lift station failure. No waterways affected. Clean-up actions unknown. </t>
  </si>
  <si>
    <t xml:space="preserve">Approx 3,800 to 4,000 gallons of wastewater spilled  in Hutchinson Island due to system power loss. No waterways affected. Clean-up conducted by the responsible party. </t>
  </si>
  <si>
    <t xml:space="preserve">Approx. 1,000 gallons of wastewater spilled in Gainesville due to a broken line. No waterways affected. Clean-up conducted by responsible party. </t>
  </si>
  <si>
    <t xml:space="preserve">Approx. 4,000 gallons of wastewater spilled on Hutchinson Island due to a lift station failure. No waterways affected. Clean-up conducted by the responsible party. </t>
  </si>
  <si>
    <t>Approx 5000 to 7000 gallons of wastewater spilled in Crestview due to a ruptured line. Most of the material was contained on-site. Some of the material drained into a nearby creek. Clean-up conducted by the responsible party.</t>
  </si>
  <si>
    <t>Unknown amount of wastewater spilled in Plant City due to a ruptured pipe.  Clean-up conducted by the responsible party.</t>
  </si>
  <si>
    <t>1000+ gallons of wastewater spilled in Pensacola due to a ruptured line. Clean-up conducted by the responsible party.</t>
  </si>
  <si>
    <t>2500 gallons of wastewater spilled in Milton due to a clogged line.  No waterways affected.  Clean-up conducted by the responsible party.</t>
  </si>
  <si>
    <t>300 Gallons of wastewater spilled in Pensacola due to a manhole overflow. Some of the material drained into a nearby waterway. Clean-up conducted by the responsible party.</t>
  </si>
  <si>
    <t>Less than 1000 gallon of wastewater released from a lift station in Amelia due to a possible lightning strike. Clean-up conducted by the responsible party.</t>
  </si>
  <si>
    <t>2000 gallons of wastewater spilled from a lift station in Tampa due to a lightning strike. No waterways affected. Clean-up actions unknown.</t>
  </si>
  <si>
    <t xml:space="preserve">Approx. 12,000 gallons of wastewater spilled in Bonita Springs due to a contractor rupturing a 4-inch line. No waterways affected. Clean-up conducted by the responsible party. </t>
  </si>
  <si>
    <t>25,000 gallons of wastewater spilled in Naples due to a contractor hitting a main line.  Clean-up conducted by the responsible party.</t>
  </si>
  <si>
    <t>Approx. 8900 gallons of wastewater spilled in Jacksonville due to a ruptured line. A nearby waterway was affected. Clean-up conducted by the responsible party.</t>
  </si>
  <si>
    <t xml:space="preserve">Approx. 300 gallons of wastewater spilled in Pompano Beach due to a grease blockage. A nearby storm drain was affected. Clean-up conducted by the responsible party. </t>
  </si>
  <si>
    <t xml:space="preserve">Approx. 600 gallons of wastewater spilled in Sanford due to a grease blockage. No waterways affected. Clean-up conducted by the responsible party. </t>
  </si>
  <si>
    <t>3,000 gallons of wastewater spilled near Wesley Chapel due to a split 16-inch force main. No waterways affected. Clean-up conducted by the responsible party.</t>
  </si>
  <si>
    <t xml:space="preserve">Approx. 78,000 gallons of effluent wastewater spilled in Jupiter due to an equipment failure. No waterways affected. No clean-up actions required. </t>
  </si>
  <si>
    <t>Approx. 5,000 gallons of wastewater spilled in Lutz due to a ruptured force main. No waterways affected. Some of the material drained into a nearby pond. Clean-up conducted by the responsible party.</t>
  </si>
  <si>
    <t xml:space="preserve">Approx. 1,500 gallons of wastewater spilled in Lake Mary due to unknown causes. No waterways affected. Clean-up will be done by the responsible party. </t>
  </si>
  <si>
    <t xml:space="preserve">Approx. 1,500 gallons of wastewater spilled in Orlando due to an overflow. No waterways affected.Clean-up conducted by the responsible party. </t>
  </si>
  <si>
    <t>Over 1,000 gallons of wastewater spilled in Callaway due to a grease blockage. No waterways affected. Clean-up conducted by the responsible party.</t>
  </si>
  <si>
    <t>Approx. 2,000 gallons of wastewater spilled in Pensacola due to a broken force main. A nearby creek was affected. Clean-up conducted by the responsible party.</t>
  </si>
  <si>
    <t>Approx. 3000 gallons of raw sewage spilled in Jacksonville due to an equipment failure at a lift station. No waterways affected. Clean-up conducted by the responsible party.</t>
  </si>
  <si>
    <t>Approx. 3000 gallons of reclaim wastewater spilled in Sanford due to a ruptured line. Some of the material drained into a nearby storm drain. Clean-up conducted by the responsible party.</t>
  </si>
  <si>
    <t>Less than 50 gallons of sewage spilled in Neptune Beach due to a manhole overflow. Clean-up actions unknown.</t>
  </si>
  <si>
    <t xml:space="preserve">Approx. 3750 gallons of cooling tower water spilled in Cantonment due to a pipe rupturing. Some of the material drained into a storm drain that runs into the Escambia River, the other seeped into the ground. </t>
  </si>
  <si>
    <t>1000+ gallons of wastewater spilled in Gainesville due to a grease blockage.  Some of the material drained into a nearby creek. Clean-up conducted by the responsible party.</t>
  </si>
  <si>
    <t>Approx. 1000 gallons of wastewater spilled in Orlando due to a cut sewer line. No waterways affected. Clean-up conducted by the responsible party.</t>
  </si>
  <si>
    <t>300,000 gallons of treated effluent spilled in Orange Park due to a crossover error. The spill  was contained on-site. Clean-up conducted by the responsible party.</t>
  </si>
  <si>
    <t>Approx 1500 gallons of treated wastewater spilled in DeFuniak Springs due to an overflow caused by a lightning strike. No waterways affected. Clean-up conducted by the responsible party.</t>
  </si>
  <si>
    <t>Approx. 5000 gallons of wastewater spilled in Jacksonville due to a line blockage. Some of the material drained into a nearby creek. Clean-up conducted by the responsible party.</t>
  </si>
  <si>
    <t>2000 gallons of wastewater spilled in Tampa due to a ruptured force main. Clean-up conducted by the responsible party.</t>
  </si>
  <si>
    <t xml:space="preserve">Approx. 480 gallons of wastewater spilled in Jacksonville due to a hole in a gravity line. Some of the material drained into a nearby creek. Clean-up conducted by the responsible party. </t>
  </si>
  <si>
    <t>Approx. 25,000 gallons of wastewater was released due to a force main break in Sarasota. A nearby storm drain was affected. Clean-up conducted by the responsible party.</t>
  </si>
  <si>
    <t>Approx. 1000 to 1500 gallons of raw sewage spilled in Dundee due to a lightning strike to a pump station. No waterways affected. Clean-up conducted by the City of Dundee.</t>
  </si>
  <si>
    <t>2500 gallons of wastewater spilled in Jacksonville due to a blown gasket. No waterways affected. Clean-up conducted by a private contractor.</t>
  </si>
  <si>
    <t>Approx. 30,943 gallons of wastewater spilled in Miami due to a faulty air release valve. No waterways affected. Clean-up conducted by the responsible party.</t>
  </si>
  <si>
    <t>100,000 to 200,000 gallons of treated wastewater spilled in Ft. Myers due to unknown cause(s). Some of the material drained into a nearby creek. No clean-up actions reported.</t>
  </si>
  <si>
    <t>Approx. 150 gallons of raw sewage spilled in Hobe Sound due to a power failure at a lift station. Some of the material drained into a nearby pond. Clean-up actions unknown.</t>
  </si>
  <si>
    <t>800 gallons of wastewater spilled in Pensacola due to a faulty pump. Some of the material drained into a nearby waterway. Clean-up conducted by the responsible party.</t>
  </si>
  <si>
    <t>1000+ gallons of wastewater spilled in Venice due to a ruptured force main. The material drained into a nearby waterway. Clean-up conducted by the responsible party.</t>
  </si>
  <si>
    <t>10,000 to 15,000 gallons of wastewater spilled in Bradenton due to a power outage. Clean-up conducted by the responsible party.</t>
  </si>
  <si>
    <t>Approx. 2000 gallons of raw sewage spilled in Belle Glade due to a lift station failure. No waterways affected. Clean-up conducted by the responsible party.</t>
  </si>
  <si>
    <t>500 gallons of domestic &amp; industrial wastewater spilled in Delray Beach due to a power outage at a lift station. Clean-up conducted by the responsible party.</t>
  </si>
  <si>
    <t>16,000 gallons of wastewater spilled in Port St. Lucie due to a contractor that hit a line.  No waterways affected. Clean-up conducted by the responsible party.</t>
  </si>
  <si>
    <t>none</t>
  </si>
  <si>
    <t>limed</t>
  </si>
  <si>
    <t>thiel</t>
  </si>
  <si>
    <t>100 gallons of sewage spilled in Pensacola due to a contractor hitting a main line. The material drained into a nearby creek. Clean-up actions unknown.</t>
  </si>
  <si>
    <t>2.5 million gallons of treated wastewater spilled in Boynton Beach due to a ruptured 48-inch gravity main. The spill was contained on-site in a containment pond and grass. No off-site impact reported.</t>
  </si>
  <si>
    <t>Approx. 500 gallons of wastewater spilled in Naples due to a lift station malfunction. Some of the material drained into a nearby waterway. Clean-up conducted by the responsible party.</t>
  </si>
  <si>
    <t xml:space="preserve">(Duval &amp; St. Johns Counties affected)Possible sewage in the St. John's River just South of the Juliantan Creek. </t>
  </si>
  <si>
    <t xml:space="preserve">DEP callback requested in regards to a Cooling Tower Release in St. Augustine. Approx. 12,000 gallons of cooling tower water was released. Remedial actions unknown. Approx. 12,000 gallons of cooling tower water released. This was due to a power failure from a storm that caused the tower to overfill. The substance went into a nearby stream. Unknown cleanup actions at this time. No further info available.
NRC # 728574
Update 1014: Per Dolores/Hydro Alum. - Caller states that the cooling water was tested yesterday. Caller states the water contains 100 PPM of scale inhibitor, 5.5 PPM of concentrated bromine and -5 PPM of surfactant. Caller is requesting a call back from DEP. Dolores, Hydro Aluminum 904-794-1500 x.1181 </t>
  </si>
  <si>
    <t>Approx. 5000 gallons of wastewater spilled in Wesley Chapel due to a lift station malfunction. A nearby marsh area was affected. Clean-up conducted by responsible party.</t>
  </si>
  <si>
    <t>SWD</t>
  </si>
  <si>
    <t>120,000 gallons of wastewater spilled in Sarasota due to a line malfunction. Clean-up actions unknown.</t>
  </si>
  <si>
    <t>20,000 gallons of wastewater spilled in Clermont due to ruptured line. No waterways affected.  Clean-up conducted by the responsible party.</t>
  </si>
  <si>
    <t>CD</t>
  </si>
  <si>
    <t>Unknown amount of wastewater spilled in Jacksonville due to a manhole overflow. The release was reported ongoing for the past 30 days. The material drained into the St. John's River.</t>
  </si>
  <si>
    <t>NED</t>
  </si>
  <si>
    <t>Approx. 1000 gallons of raw sewage spilled in Naples due to an equipment failure. No waterways affected. Clean-up actions unknown.</t>
  </si>
  <si>
    <t>SD</t>
  </si>
  <si>
    <t>Unknown amount of wastewater spilled in Gulf Harbor due to unknown cause(s). Clean-up actions unknown.</t>
  </si>
  <si>
    <t>Approx. 2200 gallons of treated wastewater spilled in Tampa due to a power failure. No clean-up actions reported.</t>
  </si>
  <si>
    <t>1000 to 2000 gallons of sludge spilled in Riverview due to heavy rain in the area. The material drained into a holding pond on-site. No clean-up actions reported.</t>
  </si>
  <si>
    <t>Approx. 1800 gallons of raw sewage spilled in Royal Palm Beach due to a faulty pump. No waterways affected. Clean-up conducted by the responsible party.</t>
  </si>
  <si>
    <t>SED</t>
  </si>
  <si>
    <t>Approx. 400 gallons of wastewater spilled in Jacksonville due to a lift station failure. All of  the material entered a small inlet to the St. Johns River. Clean-up actions unknown.</t>
  </si>
  <si>
    <t>Approx. 10,000 gallons of wastewater spilled in Oviedo due to a ruptured 10-inch force main.  Approx. 1100 to 1200 gallons drained into the Econ River. Clean-up will be conducted by the responsible party.</t>
  </si>
  <si>
    <t>Approx. 1800 gallons of wastewater spilled in Palmetto due to a manhole overflow. No waterways affected. Clean-up conducted by the responsible party.</t>
  </si>
  <si>
    <t>Approx. 2500 gallons of wastewater spilled in Belleair due to heavy rains in the area. Some of the material drained into a nearby creek. Clean-up conducted by the responsible party.</t>
  </si>
  <si>
    <t>360,000 gallons of untreated wastewater spilled in Largo due to heavy rains in the area. Clean-up conducted by the responsible party.</t>
  </si>
  <si>
    <t>est. 360,000</t>
  </si>
  <si>
    <t>manholesflowed to ditch</t>
  </si>
  <si>
    <t>ongoing I/I repairs</t>
  </si>
  <si>
    <t>City of Largo</t>
  </si>
  <si>
    <t>FL0026603</t>
  </si>
  <si>
    <t>CO pend</t>
  </si>
  <si>
    <t>Duggan</t>
  </si>
  <si>
    <t>419,000 gallons of treated wastewater spilled in Tampa due to an overflow. Some of the material drained into a nearby waterway. No clean-up actions reported.</t>
  </si>
  <si>
    <t>Approx. 100 gallons of reclaimed wastewater spilled in Venice. No waterways affected. No clean-up actions reported.</t>
  </si>
  <si>
    <t>81,000 of wastewater spilled in Port Richey due to a lift station failure. Some of the material drained into a nearby canal. Clean-up conducted by the responsible party.</t>
  </si>
  <si>
    <t>Approx. 10,000 gallons of treated wastewater spilled in Orlando due to a contractor breaking a valve off a two-inch pipe. No waterways affected. No Clean-up actions reported.</t>
  </si>
  <si>
    <t>1,500 gallons of raw sewage spilled in Port St. Lucie due to a faulty valve. Clean-up conducted by the responsible party.</t>
  </si>
  <si>
    <t>1,500 gallons of raw sewage spilled in Jacksonville due to a clogged line. The material drained into a nearby creek. Clean-up conducted by the responsible party &amp; a private contractor.</t>
  </si>
  <si>
    <t>Approx. 600,000 gallons of wastewater spilled in Wesley Chapel due to an equipment malfunction.  Nearby wetlands may have been affected. Clean-up conducted by the responsible party.</t>
  </si>
  <si>
    <t>Approx. 175,000 gallons of leachate spilled from its standard containment in Lecanto, due to overflow problems. No waterways affected. Clean-up conducted by the responsible party.</t>
  </si>
  <si>
    <t>Approx. 2000 gallons of wastewater spilled in Ocala due to a tank overflow. No waterways affected. Clean-up conducted by the responsible party.  Status: Closed.</t>
  </si>
  <si>
    <t>6000 gallons of untreated domestic sewage spilled in Ft. Walton Beach due to a ruptured force main. Clean-up conducted by the responsible party.  Status: Closed.</t>
  </si>
  <si>
    <t>NWD</t>
  </si>
  <si>
    <t>Dade</t>
  </si>
  <si>
    <t>An estimated 1212 gallons of untreated wastewater spilled in Miami due to a manhole overflow. Clean-up conducted by the responsible party.  Status: Closed.</t>
  </si>
  <si>
    <t>Approx. 1500 gallons of wastewater spilled in Santa Rosa Beach due to a damaged line. No waterways affected. Clean-up conducted by the responsible party.  Status: Closed.</t>
  </si>
  <si>
    <t>Approx. 25,000 gallons of raw sewage spilled in Ft. Myers due to unknown cause(s). No waterways affected. No clean-up actions reported.  Status: Closed.</t>
  </si>
  <si>
    <t>Approx. 5000 gallons of reclaim water spilled in Oviedo due to a faulty valve. No waterways affected. No clean-up actions reported.  Status: Closed.</t>
  </si>
  <si>
    <t>20,000 gallon untreated domestic wastewater released in Ft. Myers due to a power outage. Clean-up conducted by the responsible party.  Status: Closed.</t>
  </si>
  <si>
    <t>Possible illegal dumping of wastewater reported from a boat in Merritt Island.  Status: Closed.</t>
  </si>
  <si>
    <t>Approx. 5000 gallons of raw sewage spilled in Lehigh due to a failed lift pump. No waterways affected. Clean-up conducted by the responsible party.  Status: Closed.</t>
  </si>
  <si>
    <t>250 gallons of raw sewage spilled in Jacksonville due to a cracked PVC plug. Clean-up conducted by the responsible party.  Status: Closed.</t>
  </si>
  <si>
    <t>Approx. 6,365.08 gallons of wastewater spilled in Miami due to a ruptured force main. No waterways affected. Clean-up conducted by the responsible party.  Status: Closed.</t>
  </si>
  <si>
    <t>Less than 1000 gallons of raw sewage spilled in Crestview due to a clogged line. Clean-up conducted by the responsible party.  Status: Closed.</t>
  </si>
  <si>
    <t>1000+ gallons of raw sewage released in Tavares due to a failed lift pump.  No waterways affected.  Clean-up conducted by the responsible party.  Status: Closed.</t>
  </si>
  <si>
    <t>No more than 1000 gallons of wastewater spilled in Orlando due to a ruptured line. No waterways affected. Clean-up conducted by the responsible party.  Status: Closed.</t>
  </si>
  <si>
    <t>12,000 gallons of untreated wastewater spill in Oviedo due to a ruptured force main. No waterways affected. Clean-up conducted by the responsible party.  Status: Closed.</t>
  </si>
  <si>
    <t>25000 gallons of untreated wastewater spilled in Venice due to a computer error. No waterways affected. Clean-up conducted by the responsible party.  Status: Closed.</t>
  </si>
  <si>
    <t>3000 gallons of sewage spilled onto a roadway due to a break in a line.  Repairs being made.  Status:  Closed</t>
  </si>
  <si>
    <t>Less than 1000 gallons of sewage spilled onto the ground due to a leak  in a valve. Area cleaned.  Status:  Closed</t>
  </si>
  <si>
    <t>25000 gallons of wastewater leaked due to a pump failure in Panama City.  Has been cleaned up.  Status:  Closed</t>
  </si>
  <si>
    <t>2100 gallons of wastewater spilled in Ft. Myers due to a pipe overflow.  Cleanup done.  Status:  Closed</t>
  </si>
  <si>
    <t>Approx. 100,000 gallons of wastewater was spilled due to an equipment failure in Miami.  Unknown further information.  Status:  Closed</t>
  </si>
  <si>
    <t>Approx. 1000 gallons of wastewater spilled in Coral Gables due to unknown cause(s). No waterways affected. Clean-up conducted by the responsible party. Status: Closed.</t>
  </si>
  <si>
    <t>Approx. 1500 gallons of wastewater spilled in Placida due to a collapsed tank. No waterways affected. Clean-up conducted by the responsible party. Status: Closed.</t>
  </si>
  <si>
    <t>An unknown amount of wastewater spilled in Miami due to a ruptured line. An unknown amount of the material entered a nearby canal. Clean-up conducted by the responsible party. Status: Closed.</t>
  </si>
  <si>
    <t>Approx. 2000 gallons of wastewater spilled in St. Petersburg due to a manhole overflow. Some of the material drained into a nearby lake. Clean-up actions unknown. Status: Closed.</t>
  </si>
  <si>
    <t>1000 gallons of wastewater spilled in Belleair due to heavy rains. Clean-up actions unknown. Status: Closed.</t>
  </si>
  <si>
    <t>Less than 1000 gallons of industrial wastewater spilled in Jacksonville due to due to on-site pylon drilling at the Anheuser-Busch plant. The spill was contained on-site. Clean-up actions unknown. Status: Closed.</t>
  </si>
  <si>
    <t>1,012,500  gallons of raw sewage &amp; rainwater spilled in Largo due to heavy rains in the area. The responsible party reported that clean-up actions could not be preformed. Status: Closed.</t>
  </si>
  <si>
    <t>Approx. 2500 gallons of wastewater spilled in Seminole due to heavy rains in the area. Some of the material drained into Lake Seminole. No clean-up actions reported. Status: Closed.</t>
  </si>
  <si>
    <t>Approx. 6000 gallons of wastewater spilled in West Palm Beach due to a contractor hitting a line. No waterways affected. Clean-up conducted by the responsible party. Status: Closed.</t>
  </si>
  <si>
    <t>Unknown amount of wastewater spilled in Palmetto due to excessive rains. No waterways affected.  Clean-up conducted by the responsible party. Status: Closed.</t>
  </si>
  <si>
    <t>Approx. 7000 gallons of wastewater spilled in Wesley Chapel due to a faulty lift station. No waterways affected. Clean-up conducted by the responsible party. Status: Closed.</t>
  </si>
  <si>
    <t>Approx 3000 gallons of wastewater released in Miramar due to a ruptured force main. No waterways affected. Clean-up conducted by the responsible party. Status: Closed.</t>
  </si>
  <si>
    <t>Approx 9500 gallons of wastewater released in Tampa due to heavy rains in the area. Some of the material drained into the Hillsborough Bay. Clean-up actions unknown. Status: Closed.</t>
  </si>
  <si>
    <t>1000+ gallons of wastewater spilled in Palm Beach due to a ruptured pipe. The material drained into a waterway. Clean-up conducted by the responsible party. Status: Closed.</t>
  </si>
  <si>
    <t>Approx. 600 gallons of wastewater spilled in Gulf Breeze due to unknown cause(s). A nearby pond was affected. Clean-up being done by the responsible party. Status: Closed.</t>
  </si>
  <si>
    <t>Approx. 8000 gallons of wastewater released in Jacksonville due to a clogged line. No waterways affected. Clean-up conducted by the responsible party. Status: Closed.</t>
  </si>
  <si>
    <t>Approx. 10,000 to 12,000 gallons of wastewater spilled in Davie due to unknown cause(s). No waterways affected. Clean-up being done by the responsible party. Status: Closed.</t>
  </si>
  <si>
    <t>Approx. 50 gallons of wastewater spilled in Naples due to a grease overflow. No waterways affected. Clean-up conducted by the responsible party. Status: Closed.</t>
  </si>
  <si>
    <t>1000 gallons of wastewater overflowed from a manhole at a lift station in Lake Worth &amp; another 35,000 gallons released into the ocean due to the County conducting maintenance on a 48-inch force main. The release in the ocean was approx. 1 mile offshore from the Lake Worth pier in approx. 90 feet of water. Status: Closed.</t>
  </si>
  <si>
    <t>Approx. 100 gallons of sewage spilled in Satellite Beach due to a back-up. Clean-up conducted by the responsible party. Status: Closed.</t>
  </si>
  <si>
    <t>23,000 gallons of raw sewage spilled in Naples due to lift pump failure. Some of the material drained into a retention tidal pond. Clean-up conducted by the responsible party. Status: Closed.</t>
  </si>
  <si>
    <t>500 gallons of raw sewage spilled in Riverview due to a power outage. Clean-up conducted by the responsible party. Status: Closed.</t>
  </si>
  <si>
    <t>20 tons of sludge released on a roadway in St. Petersburg due to a traffic crash. Clean-up conducted by an unknown party. Status: Closed.</t>
  </si>
  <si>
    <t>20,000 gallons of wastewater released in Hollywood due to an equipment malfunction. Clean-up actions unknown. Status: Closed.</t>
  </si>
  <si>
    <t>2000 gallons of wastewater was spilled due to an equipment malfunction. Unknown further. Status: Closed</t>
  </si>
  <si>
    <t>3000 gallons from Manhole @ 708 53Rd Ave</t>
  </si>
  <si>
    <t xml:space="preserve">None </t>
  </si>
  <si>
    <t>Area vacuumed and limed.</t>
  </si>
  <si>
    <t xml:space="preserve">County </t>
  </si>
  <si>
    <t>FLA012619</t>
  </si>
  <si>
    <t>1,000 gallons from Manhole @ 102 52 Ave. Ter. East</t>
  </si>
  <si>
    <t>2000 gallons of wastewater overflowed due to heavy rain fall in Tampa. Clean up has been done. Status: Closed</t>
  </si>
  <si>
    <t>10000 gallons of treated wastewater spilled in Tampa due to a broken force main. Clean up done. Status: Closed</t>
  </si>
  <si>
    <t>73,250 gallons of wastewater overlowed in various places around the City of Largo. Clean up being done by City of Largo. Status: Closed</t>
  </si>
  <si>
    <t>1000 gallons of wastewater spilled in Sarasota due to a manhole overflowing. Clean up being done by Aqua Utilities of Florida. Status: Closed</t>
  </si>
  <si>
    <t>500-1000 gallons of sewage overflowed die to heavy rains in Orlando. Status: Closed</t>
  </si>
  <si>
    <t>3000 gallons of untreated wastewater overflowed from a manhole due to heavy amounts of rain fall in Land O Lakes. Clean up being done by Pasco Co. Utilities. Status: Closed</t>
  </si>
  <si>
    <t>At least 1000 gallons of wastewater overflowed from manholes due to heavy rain flow in the City of Tampa. Clean up has been done. Status: Closed.</t>
  </si>
  <si>
    <t>Approx. 8550 gallons of wastewater spilled in Palmetto due to heavy rain in the area. No waterways affected. Clean-up conducted by the responsible  party.  Status: Closed.</t>
  </si>
  <si>
    <t>Approx. 1200 gallons of wastewater spilled in Coral Gables due to a ruptured force main. No waterways affected. Clean-up conducted by the responsible party. Status: Closed.</t>
  </si>
  <si>
    <t>Approx. 1200 to 1500 gallons of wastewater spilled in Port Charlotte due to a ruptured force main. No waterways affected. Clean-up conducted by the responsible party. Status: Closed.</t>
  </si>
  <si>
    <t>Unknown amount of wastewater spilled in Palmetto due to unknown cause(s). No waterways affected. Clean-up actions unknown at this time. Status: Closed.</t>
  </si>
  <si>
    <t>Approx. 300,000 gallons of wastewater spilled in Daytona due to a hydraulic overload. No waterways affected. Clean-up by the responsible party. Status: Closed.</t>
  </si>
  <si>
    <t>6500 gallons of wastewater spilled in Jacksonville due to a power failure at a lift station. Some of the material drained into Cedar River. Clean-up conducted by the responsible party. Status: Closed.</t>
  </si>
  <si>
    <t>Approx. 50,000 gallons of wastewater spilled in Largo due to a blocked line. Nearby MacKay's creek was affected. Clean-up was conducted by the responsible party. Status: Closed.</t>
  </si>
  <si>
    <t>15,000 gallons of wastewater spilled into a containment area on-site at a wastewater facility in Mary Esther due to a faulty pump. Clean-up conducted by the responsible party. Status: Closed.</t>
  </si>
  <si>
    <t>Approx. 3000 to 4000 gallons of wastewater spilled in Lehigh Acres due to unknown causes. A nearby storm drain was affected. Clean-up conducted by the responsible party. Status: Closed.</t>
  </si>
  <si>
    <t>1000+ gallons of wastewater spilled near Starke. The cause of the spill was unknown. No waterways affected. Clean-up conducted by the responsible party. Status: Closed.</t>
  </si>
  <si>
    <t>Approx. 1200 gallons of wastewater spilled in Naples due to unknown cause(s). A nearby storm drain was affected. Clean-up conducted by the responsible party. Status: Closed.</t>
  </si>
  <si>
    <t>Approx. 1000 gallons of wastewater spilled in Brandon due to a lift station failure.   No waterways affected. Clean-up conducted by the responsible party. Status: Closed.</t>
  </si>
  <si>
    <t>1000+ gallons of wastewater spilled in Navarre Beach. Santa Rosa Sound was affected. Clean-up conducted by the responsible party. Status: Closed.</t>
  </si>
  <si>
    <t>17,250 gallons of raw sewage spilled on-site in Oviedo due to a ruptured force main. A nearby waterway was affected. Clean-up conducted by the responsible party. Status: Closed.</t>
  </si>
  <si>
    <t>Approx. 6620 gallons of wastewater released in Miami due to a clogged pipe. No waterways effected. Clean-up conducted by the responsible party. Status: Closed.</t>
  </si>
  <si>
    <t>16,000 gallons of wastewater released in the Tampa area due to severe weather. Clean-up conducted by the responsible party. Status: Closed.</t>
  </si>
  <si>
    <t>Approx. 3500 gallons of wastewater spilled in Tallahassee due to an overflow. The spill was contained on site with no waterways affected. Clean-up conducted by the responsible party. Status: Closed.</t>
  </si>
  <si>
    <t>1000+ gallons of wastewater spilled in Tampa due to a manhole overflow from heavy rains.  Clean-up conducted by the responsible party. Status: Closed.</t>
  </si>
  <si>
    <t>Caller advised a less than 1000 gallon release of sewage went into a tributary of the St. Marys River, which passes into Nassau County FL. Water testing downstream of spill is currently being done. Status: Closed.</t>
  </si>
  <si>
    <t>Area has had extensive power outages, causing lift failure throughout area.  Unknown amount of spillage.  The City has 60 lift stations, 30 with auxiliary power... power is being rotated around the stations. Status: Closed.</t>
  </si>
  <si>
    <t>Unknown amount of sewage being released at this time. Hurricane related power failure to approximately 5 lift stations. Ongoing since last night.Two portable generators and three vac trucks are being brought in to assist repair/clean-up. Contained. No waterways affected. Status: Closed.</t>
  </si>
  <si>
    <t>Caller reported that approximately 500 gallons of wastewater was spilled in Lakeland due to a power failure at a lift station. No waterways affected by the spill, and clean-up has already been completed. Crews are manning pumps near the areas and turning them on periodically to prevent overflows. No further information available. Status: Closed.</t>
  </si>
  <si>
    <t>1000 gallons of sewage spilled onto ground and contained at the lift. Due to heavy rains. Area vacuumed and limed. Status: Closed.</t>
  </si>
  <si>
    <t>Caller wished to report the wide spread release of wastewater and storm water in Lee County due to the hurricane. Power outages and excessive rains have caused overflows at various locations in Eastern Lee Co. including Ft. Myers Beach and Pine Island. A number of waterways were affected including, but not limited to Estero Bay, the Caloosahatchee River, and the Gulf of Mexico. Amount totals are unknown at this time. Clean-up efforts are unknown at this time. Status: Closed.</t>
  </si>
  <si>
    <t>Fax reports an unknown amount of  sewage/sludge released due to heavy rains causing an over-flow at a facility. Some of the material went into a local creek.  Status: Closed.</t>
  </si>
  <si>
    <t>Secondary treated water is leaking due to large amount of water from Hurricane Charley. Over 1000 gallons has overflowed so far and the wastewater is still flowing from the overflow ponds. Spill possibly going into Lake Monroe. No cleanup at this time due to ths water still overflowing. Status: Open.</t>
  </si>
  <si>
    <t>10,000 gallons of raw sewage released in Titusville due to a power failure at a lift station. The power failure has been attributed to Hurricane Charley. No clean-up actions reported. The material drained into a nearby waterway (Indian River Lagoon). Status: Closed.</t>
  </si>
  <si>
    <t xml:space="preserve">1000+ gallons of wastewater spilled in Fern Park due to a power failure at a lift station. The release has stopped. Repairs crews are on scene at this time. No waterways affected. Status: </t>
  </si>
  <si>
    <t>2500 gallons of raw sewage spilled in St. Petersburg due to a line cave-in. Some of the material drained into a nearby waterway. No clean-up reported. Status: Closed.</t>
  </si>
  <si>
    <t>Approx. 1200 gallons of wastewater spilled in Hudson due to equipment failure. Clean-up conducted by the responsible party. Status: Closed.</t>
  </si>
  <si>
    <t>Approx. 2000 gallons of wastewater spilled in Lake Worth due to vandalism. Some of the material drained into a nearby waterway. Clean-up conducted by the responsible party. Status: Closed.</t>
  </si>
  <si>
    <t>Unknown amount of wastewater spilled in Sanford due to 30 lift stations without power throughout the city. Field assessments are being conducted. Status: Closed.</t>
  </si>
  <si>
    <t>The City of Orlando reported 3 incidents, which included 5000+ gallons of wastewater &amp; 100 gallons of diesel released in the City due to Hurricane Charley. Status: Closed.</t>
  </si>
  <si>
    <t>55,000 gallons of wastewater spilled in the County due to Hurricane Charley. Clean-up conducted by the responsible party. Status: Closed.</t>
  </si>
  <si>
    <t>1300 gallons of raw sewage spilled in Jacksonville due to a ruptured line. No clean-up actions reported. Status: Closed.</t>
  </si>
  <si>
    <t>The City of Edgewater reported multiple wastewater spills within the City. Total amount spilled unknown. Status: Closed.</t>
  </si>
  <si>
    <t>A ruptured sewage line was reported in Tallahassee, which caused an apartment to be flooded with sewage. No clean-up actions reported. Status: Closed.</t>
  </si>
  <si>
    <t>Approx. 1000 gallons of wastewater spilled in DeLand due to heavy rains in the area. No waterways affected. Clean-up conducted by the responsible party. Status: Closed.</t>
  </si>
  <si>
    <t>1000 gallons of wastewater spilled on Sanibel Island due to a lift station power failure. No waterways affected. Clean-up conducted by the responsible party. Status: Closed.</t>
  </si>
  <si>
    <t>Approx. 1500 to 2000 gallons of wastewater spilled in Pace due to a ruptured force main. No waterways affected. Clean-up conducted by the responsible party. Status: Closed.</t>
  </si>
  <si>
    <t>An unknown amount of wastewater spilled in Bradenton due to a lift station failure. The failure was caused by a power outage caused by Hurricane Charley. A nearby canal was affected. Clean-up conducted by the responsible party. Status: Closed.</t>
  </si>
  <si>
    <t>A private citizen in Daytona Beach reported that the Towers Condominiums has been piping/pumping sewage waste into beach waters. Status: Closed.</t>
  </si>
  <si>
    <t>Approx. 2000 gallons of wastewater spilled in Indian Rocks Beach due to a broken force main. The nearby Intercoastal Waterway was affected. Clean-up conducted by the responsible party. Status: Closed.</t>
  </si>
  <si>
    <t>Approx. 3000 gallons of wastewater spilled in Tampa due to a private contractor damaging a release valve. No waterways affected. Clean-up conducted by the responsible party. Status: Closed.</t>
  </si>
  <si>
    <t>5000+ gallons of wastewater spilled in Venice due to a ruptured 16-inch force main. The release is ongoing, however, crews are on scene for repairs at this time. The material is draining into Hatchet Creek; which drains into the ICW. Status: Closed.</t>
  </si>
  <si>
    <t>Unknown amount of industrial wastewater spilled in Lithia due to a failed berm. The material drained into a nearby waterway. No clean-up reported. Status: Closed.</t>
  </si>
  <si>
    <t>Approx. 10,000 gallons of wastewater spilled in Palm Bay due to heavy rains. No waterways affected. Clean-up conducted by the responsible party. Status: Closed.</t>
  </si>
  <si>
    <t>Approx 12,000 to 15,000 gallons of sludge spilled in Myakka due to operator error. No waterways affected. Clean-up actions unknown. Status: Closed.</t>
  </si>
  <si>
    <t>Approx. 300,000 gallons of wastewater spilled since 08/15/04 at a wastewater treatment facility in Loughman. This was due to the recent hurricane. No waterways affected. Clean-up conducted by the responsible party. Status: Closed.</t>
  </si>
  <si>
    <t>Less than 1000 gallons of industrial wastewater spilled in Jacksonville due to a damaged hose. The release was unrecoverable due to heavy rains. Status: Closed.</t>
  </si>
  <si>
    <t>Approx. 4800 gallons of wastewater spilled in Tarpon Springs due to a ruptured force main. Some of the material drained into a nearby waterway. Clean-up conducted by the responsible party. Status: Closed.</t>
  </si>
  <si>
    <t>4000 gallons of wastewater spilled in Tampa due to 2 force main ruptures in the same location. No waterways affted. Clean-up conducted by the responsible party. Status: Closed.</t>
  </si>
  <si>
    <t>30,000 gallons of wastewater spilled in Temple Terrace due to a ruptured force main. Some of the material drained into a nearby waterway. Clean-up conducted by the responsible party. Status: Closed.</t>
  </si>
  <si>
    <t>1000 gallons of raw sewage spilled in Coral Springs due to an equipment failure. Clean-up conducted by the responsible party. Status: Closed.</t>
  </si>
  <si>
    <t>2200 gallons of raw sewage spilled in Casselberry due to lift station failure. No waterways affected. Clean-up conducted by the responsible party. Status: Closed.</t>
  </si>
  <si>
    <t>Approx. 6000 gallons of wastewater spilled in Delray Beach due to a ruptured force main. The nearby E-3 Canal was affected. Clean-up being conducted by the responsible party. Status: Closed.</t>
  </si>
  <si>
    <t>Possibly up to 25,000 gallons of wastewater spilled in Tallahassee due to collapsed main. Some of the material drained into Lake Jackson. Clean-up actions unknown. Status: Closed.</t>
  </si>
  <si>
    <t>Approx. 90,000 gallon of wastewater spilled on 08/15 &amp; 08/16 due to hurricane Charley. No waterways affected. The spills were in multiple locations and were on and off for 2-3 days. Clean up conducted by the responsible party. Status: Closed.</t>
  </si>
  <si>
    <t>Multiple wastewater spills reported in the Tuscawilla subdivision in Winter Springs. Unknown amount of sewage spilled. No clean-up actions reported. Status: Closed.</t>
  </si>
  <si>
    <t>A brown substance was reported floating in the bay in Panama City. Source unknown. Status: Closed.</t>
  </si>
  <si>
    <t>Unknown amount of raw sewage released in Altamonte Springs due to a clogged line. Clean-up conducted by the City of Altamonte Springs. Status: Closed.</t>
  </si>
  <si>
    <t>30,000 gallons of sewage released in Orlando due to a ruptured 36-inch force main due to unknown cause(s). The release has been secured. Some of the material possibly drained into a nearby creek. Clean up conducted by the responsible party.  Status: Closed.</t>
  </si>
  <si>
    <t>Approx. 3200 gallons of wastewater spilled in Sanford due to heavy rains in the area. No waterways affected. Clean up conducted by the responsible party.  Status: Closed.</t>
  </si>
  <si>
    <t>Approx 10,000 gallons of wastewater was released into a retention pond due to an lift station equipment malfunction. Status: Closed.</t>
  </si>
  <si>
    <t>Approximately 50,000 gallons of sewage spilled onto the ground in St. Cloud. Nearby storm drain affected. Clean up conducted by the responsible party.  Status: Closed.</t>
  </si>
  <si>
    <t>A private citizen reported that a pump station in Quincy has been spilling wastewater since last Wed. An unknown amount of wastewater may have been released from the site. Remedial actions unknown.  Status: Closed.</t>
  </si>
  <si>
    <t>Approx. 10,000 gallons of sludge spilled in Haines City due to equipment failure from Hurricane Charley. Unknown if any waterways were affected. Clean-up actions unknown.  Status: Closed.</t>
  </si>
  <si>
    <t>Approx. 40,500 gallons of reclaimed wastewater released due to hurricane damages in Orlando. No waterways affected. No clean-up actions necessary.  Status: Closed.</t>
  </si>
  <si>
    <t>Approx. 20,000 gallons of wastewater spilled in Jacksonville due to heavy rains. The St. John's River may have been affected. Clean up conducted by the responsible party.  Status: Closed.</t>
  </si>
  <si>
    <t>Approx. 1500 gallons of treated wastewater spilled on-site at Aqua Facilities in Sarasota.  No waterways affected. No clean-up actions reported.  Status: Closed.</t>
  </si>
  <si>
    <t>200 gallons of raw sewage spilled from a private lift station in Pensacola due to lift station failure. No waterways affected. No clean-up actions reported.  Status: Closed.</t>
  </si>
  <si>
    <t>Less than 1000 gallons of raw sewage spilled in Sarasota due to a ruptured pipe. The material drained into a nearby ditch. Clean-up conducted by the responsible party.  Status: Closed.</t>
  </si>
  <si>
    <t>3000 gallons of raw sewage spilled in Jacksonville due to a ruptured 8-inch force main. No waterways affected. Clean-up conducted by the responsible party.  Status: Closed.</t>
  </si>
  <si>
    <t>Approx. 7500 gallons of treated wastewater spilled in Naples due to a work crew hitting an underground line. No clean-up actions reported.  Status: Closed.</t>
  </si>
  <si>
    <t>Approx. 5000 gallons of wastewater spilled in Ft. Myers due to power failure and heavy rains. No waterways affected. Clean-up conducted by the responsible party.  Status: Closed.</t>
  </si>
  <si>
    <t>Approx. 20,000 gallons of wastewater spilled in Orlando due to operator error. No waterways affected.  Status: Closed.</t>
  </si>
  <si>
    <t>100,000 gallons of sewage spilled on-site in Kissimmee due to a hydraulic problem &amp; heavy rains in the area. No waterways affected. Clean-up conducted by the responsible party.  Status: Closed.</t>
  </si>
  <si>
    <t>190,000 gallons of treated wastewater spilled on-site in Kissimmee due to a hydraulic problem &amp; heavy rains in the area. No clean-up actions needed. The material overflowed from a containment area into a ditch that surrounds the facility. No off-site impact reported.  Status: Closed.</t>
  </si>
  <si>
    <t>3000 gallons of sewage spilled in South Bay due to hydraulic problems &amp; heavy rains. The spill was contained on-site. Clean-up conducted by the responsible party.  Status: Closed.</t>
  </si>
  <si>
    <t>5000 gallons of sewage spilled in Sanford due to a damaged line. Clean-up conducted by the responsible party.  Status: Closed.</t>
  </si>
  <si>
    <t>Four wastewater spills reported in the Tampa area due to heavy rains. A total of 220,500 gallons of raw sewage spilled. All four spills drained into the Hillsborough River or Tampa Bay. No clean-up actions reported.  Status: Closed.</t>
  </si>
  <si>
    <t>2500 gallons of sewage spilled in St. Petersburg due to root damage of a sewage line. No clean-up actions reported.  Status: Closed.</t>
  </si>
  <si>
    <t>1000+ gallons of sewage spilled in Gainesville due to a ruptured line. Material was unrecoverable. The spill was located in a wooded area and drained into nearby wetlands.  Status: Closed.</t>
  </si>
  <si>
    <t>15,000 gallons of sewage spilled on-site in Oviedo due to heavy rain in the area. No waterways affected. Clean-up actions unknown.  Status: Closed.</t>
  </si>
  <si>
    <t>16,800 gallons of treated effluent spilled on-site in Oviedo due to heavy rain in the area causing flow to exceed lift capacity. No waterways affected.  Status: Closed.</t>
  </si>
  <si>
    <t>1500 gallons of sewage spilled in Tampa due to a ruptured line. Clean-up conducted by the responsible party.  Status: Closed.</t>
  </si>
  <si>
    <t>400 gallons of wastewater spilled in Naples due to equipment malfunction. No clean-up actions reported.  Status: Closed.</t>
  </si>
  <si>
    <t>50 gallons of wastewater spilled in Delray Beach due to a blocked line. No waterways affected. Clean-up conducted by the responsible party.  Status: Closed.</t>
  </si>
  <si>
    <t>Approx. 1000 gallons of wastewater released in Tampa and ran into the Tampa Bay. Clean-up conducted by the responsible party.  Status: Closed.</t>
  </si>
  <si>
    <t>1000+ gallons of wastewater spilled in Tampa due to a ruptured force main. Clean-up conducted by the responsible party.  Status: Closed.</t>
  </si>
  <si>
    <t>2500 gallons of raw sewage spilled in Ocoee due to an equipment malfunction. The spill remained on-site. Clean-up conducted by the responsible party.  Status: Closed.</t>
  </si>
  <si>
    <t>2000 gallons of treated effluent spilled in North Port due to broken adapter. No waterways affected.  Status: Closed.</t>
  </si>
  <si>
    <t>250 gallons of sewage spilled onto a parking lot in Orange Park due to a clogged grease trap in a line. Clean-up conducted by the responsible party.  Status: Closed.</t>
  </si>
  <si>
    <t>90,000 gallons of sewage spilled onto two vacant commercial lots due to a failed lift station.  Spill not recoverable. No waterways affected.  Status: Closed.</t>
  </si>
  <si>
    <t>2000 gallons of wastewater spilled in Tampa due to a power outage. Clean-up conducted by the responsible party.  Status: Closed.</t>
  </si>
  <si>
    <t>36,000 gallons of wastewater spilled in Orlando due to a damaged pipeline.  Clean-up conducted by the responsible party.  Status: Closed.</t>
  </si>
  <si>
    <t>Ongoing wastewater spill reported in North Palm Beach. Unknown amount released. No clean-up actions reported.  Status: Closed.</t>
  </si>
  <si>
    <t>Overturned semi reported on SR-19 just south of the Ocklawaha Bridge. Approx. 20 gallons of oil spilled &amp; 3000 to 4000 gallons of wastewater. No road closures reported. No waterways affected. Clean-up will be conducted by the responsible party.  Status: Closed.</t>
  </si>
  <si>
    <t>500 gallons of sewage spilled onto the ground due to power failure at a lift station in Edgewater. No waterways were affected. Unknown cleanup at this time.  Status: Closed</t>
  </si>
  <si>
    <t>3740 gallons of pressed sludge cake was released from a trailer in Lake Mary. Cleanup has been done.  Status: Closed</t>
  </si>
  <si>
    <t>112,000 gallons of sludge was spilled into a retention pond in St. Cloud.  Clean up has been done.  Status:  Closed</t>
  </si>
  <si>
    <t>300 gallons of sewage was released onto the ground due to lift pump failure. Clean up has been done.  Status: Closed</t>
  </si>
  <si>
    <t>750 gallons of hydro-blasting water was spilled into a ditch just south of Palatka. Clean up has been handled by HALCO Environmental Company.  Status: Closed</t>
  </si>
  <si>
    <t>Nearly 1000 gallons of sewage was spilled onto soil at a construction site. Construction crew broke sewage line. Some clean up was done.  Status:  Closed</t>
  </si>
  <si>
    <t>At an apartment complex in Tampa, there was a sewer back up/over flow problem. Unknown further.  Status:  Closed</t>
  </si>
  <si>
    <t>250-300 gallons of wastewater spilled in Town and Country due to lift station failure. no waterways affected.  Status: Closed</t>
  </si>
  <si>
    <t>100 gallons of wastewater spilled into the Tampa Bay due to force main break. Clean up being done by responsible party.  Status: Closed</t>
  </si>
  <si>
    <t>10,000-20,000 gallons of wastewater spilled in W. Melbourne due to force main break. No waterways affected. Clean up done by responsible party.  Status: Closed</t>
  </si>
  <si>
    <t>40-50 gallons of wastewater released by a private citizen onto the ground at a parking lot in Tallahassee. No waterways were affected.  Status: Closed</t>
  </si>
  <si>
    <t>2000 gallons of wastewater spilled in Marianna due to lift station failure. No waterways were affected. Clean up being done by responsible party.  Status: Closed</t>
  </si>
  <si>
    <t>400,000-500,000 gallons of wastewater spilling in New Port Richey due to a lift station failure. Clean up being done by responsible party.  Status: Closed</t>
  </si>
  <si>
    <t>An unknown amount of wastewater spilled in Boynton Beach due to a lift station failure. The nearby L-24 canal was affected. Clean-up will be conducted by the responsible party.  Status: Closed.</t>
  </si>
  <si>
    <t>Approx. 500 gallons of wastewater spilled in Milton due to a grease blockage. Nearby Locklin Lake was affected by the release. Clean-up conducted by the responsible party.  Status: Closed.</t>
  </si>
  <si>
    <t xml:space="preserve">Sumter </t>
  </si>
  <si>
    <t>Approx. 5,000 to 10,000 gallons of wastewater released in Wildwood due to a ruptured line. Some of the material drained into a nearby lake. Clean-up conducted by the responsible party.  Status: Closed.</t>
  </si>
  <si>
    <t>Less than 1000 gallons of effluent wastewater spilled in Lehigh Acres due to an overflow. Some of the material drained into a nearby waterway. No clean-up actions conducted.  Status: Closed.</t>
  </si>
  <si>
    <t>Approx. 5000 gallons of treated wastewater spilled in Naples due to a ruptured line. No waterways affected. No clean-up actions reported.  Status: Closed.</t>
  </si>
  <si>
    <t>Unknown amount of wastewater spilled in Boynton Beach due to a damaged irrigation line. Clean-up actions unknown.  Status: Closed.</t>
  </si>
  <si>
    <t>Unknown amount of wastewater spilled in Pensacola due to a ruptured line. The material drained into a nearby creek. Clean-up was conducted by the responsible party.  Status: Closed.</t>
  </si>
  <si>
    <t>Unknown amount of sewage spilled in Tallahassee due to a lift station failure.  No waterways affected. The spill was reported to be unrecoverable.  Status: Closed.</t>
  </si>
  <si>
    <t>Unknown amount of treated wastewater spilled in Naples due to a lawnmower that hit a control valve at a drainage field. No waterways affected. Clean-up conducted by the responsible party.  Status: Closed.</t>
  </si>
  <si>
    <t>Approx 2200 gallons of wastewater spilled in Tampa due to a ruptured force main. Clean-up conducted by the responsible party.  Status: Closed.</t>
  </si>
  <si>
    <t>Approx. 3000 gallons of wastewater spilled in Naples due to a ruptured force main. A nearby storm drain was affected. Clean-up conducted by the responsible party.  Status: Closed. Called SD on 9-21 change amt to 11,000</t>
  </si>
  <si>
    <t>2500 gallons of wastewater overflowed into a retention pond in Tampa due to a power outage. Clean-up conducted by the responsible party.  Status: Closed.</t>
  </si>
  <si>
    <t>No more than 1000 gallons of wastewater spilled in Orlando due to a ruptured line. No waterways affected. Clean-up was conducted by the responsible party.  Status: Closed.</t>
  </si>
  <si>
    <t>Approx. 2000 gallons of wastewater spilled in Naples due to a faulty valve. The release was contained on-site. Clean-up actions unknown.  Status: Closed.</t>
  </si>
  <si>
    <t>Ongoing wastewater spill reported in Ft. Myers. Some of the material drained into a nearby lake.  Status: Closed.</t>
  </si>
  <si>
    <t>75,000 and 100,000 gallons of wastewater spilled in Sunrise due to power outages from Hurricane Frances. No waterways affected. Clean-up will be conducted by the responsible party.  Status: Closed.</t>
  </si>
  <si>
    <t>Caller reported that the wastewater treatment plant in Sanford has lost power due to the storm. Most of the major lift stations in the area still have power at this time, so there are no known releases.  Status: Closed.</t>
  </si>
  <si>
    <t>Approx 5,000 gallons of wastewater was spilled due to a power outage at a pump station  in Jacksonville. Due to weather no recovery was done. The Ceder River was effected by the wastewater. No assistance requested. No clean up actions taken.  Status: Closed.</t>
  </si>
  <si>
    <t>Unknown gallon amount of wastewater spilling into a retention pond. Local DOH notified. County crews are on scene. This was cuaed by a power failure to the station.  Status: Open.</t>
  </si>
  <si>
    <t xml:space="preserve">Flagler </t>
  </si>
  <si>
    <t>Sewar is backed up for the City of Flagler Beach due to lift station pumps not functioning. As a result of Hurricane Frances.  Status: Closed.</t>
  </si>
  <si>
    <t>100,000 gallons of raw sewage spilled in Tallahassee due to a power failure at a lift station. The material drained into a wetlands area and into a canal that draines into a lake. The spill was washed down by heavy raines. No clean-up actions could be done.  Status: Closed.</t>
  </si>
  <si>
    <t>Approx. 1700 gallons of treated water spilled due to heavy rains in Plant City. No waterways affected. No clean up actions taken.  Status: Closed.</t>
  </si>
  <si>
    <t>Multiple lift and pump stations down all throughout the Tampa area. Approx. 60 to 70 stations are currently without power, and there are reports of multiple releases and overflows throughout the city.  Status: Closed.</t>
  </si>
  <si>
    <t>An unknown amount of wastewater spilled in Sarasota due to heavy rains. A local canal was affected by the wastewater. Clean-up conducted by the responsible party.  Status: Closed.</t>
  </si>
  <si>
    <t>Approx. 1000 gallons of wastewater spilled in Fernandina Beach due to a power outage at a lift station. No waterways affected. Clean-up conducted by the responsible party.  Status: Closed.</t>
  </si>
  <si>
    <t>100,000+ gallons of raw sewage and rainwater released due to severe weather from Hurricane Frances. The spill was reported to be unrecoverable.  Status: Closed.</t>
  </si>
  <si>
    <t>The county reported that 66% of all lift stations in Boca Raton are without power. Multiple leaks reported.  Status: Closed.</t>
  </si>
  <si>
    <t>Due to Halifax River over-flowing, the City of Flagler Beach has four lift stations that are "under water".  Status: Closed.</t>
  </si>
  <si>
    <t>Three wastewater releases reported in Broward County. Amounts &amp; clean-up actions unknown.  Status: Closed.</t>
  </si>
  <si>
    <t>Approx. 100,000 gallons of treated wastewater spilled in Oviedo due to power outages from Hurricane Frances. No waterways affected. Clean-up conducted by the responsible party.  Status: Closed.</t>
  </si>
  <si>
    <t>Unknown amount of wastewater released in Ocala due to a power outage. Clean-up actions unknown.  Status: Closed.</t>
  </si>
  <si>
    <t>Approx. 20,000 gallons of wastewater spilled in Apopka due to power outages and heavy rains. No waterways affected.  Status: Closed.</t>
  </si>
  <si>
    <t>Approx. 500,000 gallons of wastewater spilled in Kissimmee due to power outages from Hurricane Frances in Kissimmee. No waterways affected.  Status: Closed.</t>
  </si>
  <si>
    <t>Unknown amount of industrial wastewater released in Auburndale. The spill was contained on-site. No waterways affected. No clean-up reported.  Status: Closed.</t>
  </si>
  <si>
    <t>Approx 2,000 gallons of wastewater released due to power outages. No waterways affected. Clean-up conducted by the responsible party.  Status: Closed.</t>
  </si>
  <si>
    <t>Unknown amount of partially treated effluent spilled in Jacksonville due to a power loss.  Status: Closed.</t>
  </si>
  <si>
    <t>300 gallons of raw sewage spilled in Jacksonville due to a power outage. No waterway affected. Clean-up conducted by a private contractor.  Status: Closed.</t>
  </si>
  <si>
    <t>Ongoing release of wastewater reported in West Palm Beach. Approx. 1 million gallons released a day.  Status: Closed.</t>
  </si>
  <si>
    <t>Approx. 1000 gallons of wastewater spilled in Summer Field. The spill was due to power failure caused by Hurricane Frances. No waterways affected.  Status: Closed.</t>
  </si>
  <si>
    <t>Approx. 500 to 1000 gallons of wastewater spilled in Sebring due to Hurricane Frances. No waterways affected. The spill was contained on-site. Clean-up conducted by the responsible party.  Status: Closed.</t>
  </si>
  <si>
    <t>Unknown amount of wastewater released in Indian Town due to a generator failure. No clean-up reported.  Status: Closed.</t>
  </si>
  <si>
    <t>12,500 gallons of wastewater released in Jacksonville due to a mechanical failure. Clean-up conducted by the responsible party.  Status: Closed.</t>
  </si>
  <si>
    <t>Unknown amount of wastewater spilled in Ft. Pierce due to a loss of power. No clean-up actions reported.</t>
  </si>
  <si>
    <t>Unknown amount of wastewater spilled in Bartow due to multiple spills from Hurricane Frances. Unknown if any waterways affected. Clean-up conducted by the responsible party.  Status: Closed.</t>
  </si>
  <si>
    <t>Approx. 2000 to 2500 gallons of wastewater spilled in Dunedin due to Hurricane Frances. A nearby waterway was affected. Clean-up conducted by the responsible party.  Status: Closed.</t>
  </si>
  <si>
    <t>Approx. 400 gallons of wastewater spilled in Lakeland due to heavy rains in the area. No waterways affected. Clean-up conducted by the responsible party.  Status: Closed.</t>
  </si>
  <si>
    <t>Unknown amount of wastewater spilled in Hollywood due to an equipment failure at a lift station. Clean-up actions unknown.  Status: Closed.</t>
  </si>
  <si>
    <t>2500 gallons of reclaimed wastewater spilled in Sarasota due to a tank over-flow from heavy rains. No waterways affected. Clean-up actions unknown.  Status: Closed.</t>
  </si>
  <si>
    <t>Unknown amount of wastewater spilled in Winter Garden due to 5 lift stations without power. No waterways affected. Clean-up conducted by the responsible party.  Status: Closed.</t>
  </si>
  <si>
    <t>1000 gallons of raw sewage spilled in Lehigh Acres due to heavy rain. Clean-up conducted by the responsible party.  Status: Closed.</t>
  </si>
  <si>
    <t>56 out of 76 lift stations in Tamarac lost power. The power loss caused wastewater spills at 4 of the lift stations. Unknown amount released.  No waterways affected. No clean-up actions reported.  Status: Closed.</t>
  </si>
  <si>
    <t>Halifax Water treatment plant in Ormond Beach is off-line due to power outage. No spills reported.  Status: Closed.</t>
  </si>
  <si>
    <t>Unknown amount of treated wastewater released in Titusville due to heavy rain causing a breach in a holding pond. No clean-up actions reported.  Status: Closed.</t>
  </si>
  <si>
    <t>Two lift stations in the Crystal River area lost power. Sewage was reported spilling and backing-up into people's homes (less than 20 homes). Clean-up actions unknown.  Status: Open.</t>
  </si>
  <si>
    <t>Power outage from Frances</t>
  </si>
  <si>
    <t>306,000 gallons of treated effluent released into the Indian River due to heavy rain from Frances. Spill not recoverable.  Status: Closed.</t>
  </si>
  <si>
    <t>Approx. 1000 gallons of treated effluent released in Groveland due to heavy rain. The spill was not recoverable.  Status: Closed.</t>
  </si>
  <si>
    <t>Three wastewater facilities are reported to be off-line (Deltona, Debary &amp; Seville). No spills reported.  Status: Open.</t>
  </si>
  <si>
    <t>Multiple wastewater spills reported in the Bradenton area adding up to approx. 10,000 gallons due to Hurricane Frances. Some of the material drained into the Manatee River. Clean-up actions unknown.  Status: Closed.</t>
  </si>
  <si>
    <t>Unknown amount of wastewater spilled in Palatka due to flooding. Clean-up actions unknown.  Status: Closed.</t>
  </si>
  <si>
    <t>Approx. 3.5 million gallons of effluent released in Kissimmee due to Hurricane Frances. No waterways affected. Clean-up conducted by the responsible party.  Status: Closed.</t>
  </si>
  <si>
    <t>Approx. 10,500 gallons of wastewater spilled at 3 locations in Lakeland due to loss of power. No clean-up actions reported.  Status: Closed.</t>
  </si>
  <si>
    <t>1500 gallons of sewage spilled in Apopka due to a power failure at a lift station. No waterways affected. Clean-up conducted by the responsible party.  Status:  Closed.</t>
  </si>
  <si>
    <t>6000 gallons of wastewater &amp; 40,000 gallons of treated wastewater spilled at a facility in Oviedo. No waterways affected. Clean-up conducted by the responsible party.  Status: Closed.</t>
  </si>
  <si>
    <t>2000 gallons wastewater spilled in Tampa due to operator error. No waterways affected. Clean-up conducted by the responsible party.  Status: Closed.</t>
  </si>
  <si>
    <t>Approx. 50,324 gallons of wastewater spilled in St. Petersburg due to multiple spills in the city caused by severe weather. Clean-up conducted by the responsible party.  Status: Closed.</t>
  </si>
  <si>
    <t>Unknown amount of wastewater spilled in Jacksonville due to heavy rains in the area. The release was reported to be ongoing. Some of the material may have drained into a nearby waterway. Clean-up will be conducted by the responsible party.  Status: Open.</t>
  </si>
  <si>
    <t>Approx. 1500 gallons of wastewater spilled in Largo due to heavy rains and power outages. Clean-up conducted by the responsible party.  Status: Closed.</t>
  </si>
  <si>
    <t>34,000 gallons of wastewater spilled at 2 locations in Tampa due to heavy rains &amp; power outages. Clean-up actions unknown.  Status: Closed.</t>
  </si>
  <si>
    <t>450 gallons of wastewater spilled in Jacksonville due to an equipment malfunction. No clean-up actions reported.  Status: Closed.</t>
  </si>
  <si>
    <t>1000+ gallons of wastewater spilled in Village of Golf due to a ruptured 6-inch force main. No waterways affected. Clean-up conducted by the responsible party.  Status: Closed.</t>
  </si>
  <si>
    <t>850 gallons of wastewater spilled in Jacksonville due to a loss of power. No clean-up actions reported.  Status: Closed.</t>
  </si>
  <si>
    <t>Golden Gate lift station power outage</t>
  </si>
  <si>
    <t>Gharder Hall power outage</t>
  </si>
  <si>
    <t>An unknown amount of wastewater was released form 4 lift stations in the county due to severe weather from Hurricane Frances. Some of the material drained into nearby waterways. Clean-up conducted by the responsible party.  Status: Closed.</t>
  </si>
  <si>
    <t>2000 to 2500 gallons of wastewater spilled in the county from 2 spills. Nearby waterways were affected in both cases. Clean-up conducted by the responsible party.  Status: Closed.</t>
  </si>
  <si>
    <t>Unknown amount of wastewater released in Holly Hill due to heavy rains and power outages. No waterways affected. Clean-up actions unknown.  Status: Closed.</t>
  </si>
  <si>
    <t>Approx. 500,000 gallons of wastewater spilled in Odessa due to heavy rains in the area. No waterways affected. Clean-up conducted by the responsible party.  Status: Closed.</t>
  </si>
  <si>
    <t>wetlands</t>
  </si>
  <si>
    <t>secondary effluent</t>
  </si>
  <si>
    <t>discharge stopped</t>
  </si>
  <si>
    <t>Unknown amount of wastewater spilled in a mobile home park in Silver Springs. No clean-up actions reported.  Status: Closed.</t>
  </si>
  <si>
    <t>Unknown amount of wastewater spilled in Homosassa due to an ongoing release. The sewage has flooded the streets and is coming up the driveways of homes in the area. Residents have had to put sandbags around their property to keep sewage out of the homes.  Status: Open.</t>
  </si>
  <si>
    <t>Meadows of Homosassa, flooding from Frances</t>
  </si>
  <si>
    <t>A private citizen in Palm Bay reported a sewage back-up on the first floor of an apartment complex. No waterways affected. Clean-up actions unknown.  Status: Closed.</t>
  </si>
  <si>
    <t>Multiple wastewater releases reported in and around the Palm Coast due to severe weather. Currently at least 10 lift stations are with intermittent or no power. Releases are sporadic. Amount spilled unknown. Possible waterways affected.  Status: Closed.</t>
  </si>
  <si>
    <t>Approx. 1.02-1.58 Million gallons of effluent (treated) wastewater spilled in Ormond Beach due to Hurricane Frances. The nearby Thomson Creek was affected. No clean-up actions required.  Status: Closed.</t>
  </si>
  <si>
    <t>RECLAIMED</t>
  </si>
  <si>
    <t>Approx. 2000 gallons of wastewater spilled in Smyrna Beach due to heavy rains and power outages. The spill was unrecoverable due to the weather conditions.  Status: Closed.</t>
  </si>
  <si>
    <t>Unknown amount of wastewater spilled in Palmetto due to unknown cause(s). No waterways affected. Clean-up conducted by the responsible party.  Status: Closed.</t>
  </si>
  <si>
    <t>108,000 gallons of wastewater spilled at two locations in Jacksonville due to severe weather. 36,000 gallons washed into the St. Johns River &amp; approx. 70,000 gallons into the Ortega River. Clean-up conducted by the responsible party.  Status: Closed.</t>
  </si>
  <si>
    <t>Approx. 1000 gallons of wastewater released from a broken pipe in Tampa. No waterways affected. Clean-up conducted by the responsible party.  Status: Closed.</t>
  </si>
  <si>
    <t>Unknown amount of wastewater spilled in Orange City due to a down lift station failure. No waterways affected.  Status: Closed.</t>
  </si>
  <si>
    <t>There are 14 incidents that were faxed to SWP at the same time. None of the faxes advise how much wastewater was released at each location. These 14 incidents were in various areas around the county.  Status: Closed</t>
  </si>
  <si>
    <t>Unknown amount of wastewater spilled in Port St. Lucie due to 95 lift without power &amp; a ruptured force main.  Status: Closed.</t>
  </si>
  <si>
    <t>Approx. 1000 gallons of wastewater spilled in Clearmont due to heavy rains in the area. No waterways affected. Clean-up conducted by the responsible party.  Status: Closed.</t>
  </si>
  <si>
    <t>Unknown amount of spray irrigation water spilled in Jacksonville due to equipment failure. The water may have affected the Broward River. No clean-up actions reported.  Status: Closed.</t>
  </si>
  <si>
    <t>Unknown amount of wastewater spilled in Tampa due to 4 sewage overflows. Some of the material drained into the Hillsborough River. Clean-up actions unknown.  Status: Closed.</t>
  </si>
  <si>
    <t>Unknown amount of sewage was spilled onto ground and into Pottsburg Creek, starting on Monday and ending today. Incident due to Hurricane Frances.  Status: Closed.</t>
  </si>
  <si>
    <t>28,400 gallons of wastewater was released at various sites around town due to Hurricane Frances.  Status: Closed.</t>
  </si>
  <si>
    <t>Caller reported that a lift station in Okeechobee has been without power since Hurricane Frances. No spill reported. Informational Only.  Status: Closed.</t>
  </si>
  <si>
    <t>800 gallons of sewage spilled onto ground, and  half into Sarasota Bay. Incident due to cave-in on a gravity line. Possibly Frances related.  Status: Closed.</t>
  </si>
  <si>
    <t>Approx. 5,000 gal of wastewater spilled in Titusville due to Hurricane Frances. No waterways affected. Clean-up conducted by the responsible party. No assistance requested.  Status: Closed.</t>
  </si>
  <si>
    <t>Caller reports a mobile home park in Homosassa Springs has standing sewage in the roadways and onto residential property. This sewage has been standing since the storm. The residents were told (unknown by whom) not to flush their toilets but this has not alleviated any of the problem. County EM was contacted.  Status: Closed.</t>
  </si>
  <si>
    <t>Stonebrook MHP, flooding from Frances.</t>
  </si>
  <si>
    <t>Standing sewage on his property in Boynton Beach. The sewage was in the street. No waterways affected. Clean-up actions unknown. The area does have power. No further information available.  Status: Closed.</t>
  </si>
  <si>
    <t>A privately owned lift station lost power during Hurricane Frances and has caused the lift station to overflow.  Status: Closed.</t>
  </si>
  <si>
    <t>There are 6 wastewater spills reported at one time for this county. Unknown amount of wastewater at this time. All of this due to hurricane Frances.  Status: Closed.</t>
  </si>
  <si>
    <t>Approx. 6000 gallons of wastewater spilled in Tampa due to equipment failure and severe weather. A nearby canal was affected. Clean-up conducted by the responsible party.  Status: Closed.</t>
  </si>
  <si>
    <t>A private citizen in DeBary reported  that there has been standing sewage in the streets and yards of her neighborhood since Frances came through. Also, two work trucks in the area are flooded and seeping diesel fuel and oil into the mixture. The sewage/fuel mixture is now flooding into some of the homes in the area.  Status: Closed.</t>
  </si>
  <si>
    <t>Unknown amount of raw sewage spilled in Merritt Island due to a power failure at a lift station. Some of the material drained into a naerby waterway. Clean-up actions unknown.  Status: Closed.</t>
  </si>
  <si>
    <t>Approx. 20,000 gallons of raw sewage spilled in Lakeland due to heavy rains in the area. Clean-up actions unknown.  Status: Closed.</t>
  </si>
  <si>
    <t>Approx. 3000 gallons of wastewater overflowed from a manhole due to a gravity line being blocked. Clean-up conducted by an unknown party. No waterways affected.  Status: Closed.</t>
  </si>
  <si>
    <t>Approx. 1500 gallons of wastewater spilled onto pavement and into a retention system, all contained on-site. Contractor bored through line causing the spill. No clean-up actions reported.  Status: Closed.</t>
  </si>
  <si>
    <t>25,000 gallons of raw sewage spilled in Jacksonville due to a contractor closing a valve at a lift, causing an over-flow. Clean-up conducted by the responsible party.  Status: Closed.</t>
  </si>
  <si>
    <t>Approx. 6000 gallons of wastewater released due to a ruptured force main in Orlando. Some of the material drained into a nearby storm drain.Clean-up conducted by a private contractor.  Status: Closed.</t>
  </si>
  <si>
    <t>Unknown amount of raw sewage released in Palmetto due to a ruptured force main. Clean-up conducted by the responsible party.  Status: Closed.</t>
  </si>
  <si>
    <t>30 gallons of wastewater spilled in Pensacola due to grease build-up on floats. Some of the material drained into a nearby storm drain. Clean-up conducted by the responsible party.  Status: Closed.</t>
  </si>
  <si>
    <t>Unknown amount of wastewater spilled in Indian River County due to 11 wastewater spills caused by severe weather. Clean-up actions unknown.  Status: Closed.</t>
  </si>
  <si>
    <t>A private citizen in Davenport reported an ongoing sewage release into Horseshoe Creek.  Status: Closed.</t>
  </si>
  <si>
    <t>Approx. 30,000 gallons of wastewater released in Tampa due to a heavy rains in the area. Some of the material drained into a nearby waterway.  Status: Closed.</t>
  </si>
  <si>
    <t>Approx 2000 gallons of partially cleaned and treated wastewater was spilled when the container it was in erupted from the ground. No injuries reported.  Status: Closed.</t>
  </si>
  <si>
    <t>Someone located in the Haines Haven Trailer Park has dug a trench from his septic tank to a nearby lake. Sewage from the tank is draining into the lake. Clean up is being looked in to.  Status: Closed</t>
  </si>
  <si>
    <t>Force main break caused about 2500 gallons of wastewater to overflow from a broken pipe.  Wastewater went into a ditch and a storm drain. Clean up will be done when the repairs have been made to the force main. This occured in Tampa.  Status: Closed</t>
  </si>
  <si>
    <t>Gilchrist</t>
  </si>
  <si>
    <t>The County is resolving the problem of a lift station having been off-line due to the storm (unknown amount of sewage released). The spillage is now being diverted to a retention  pond that DOH has given the County permission to use for this purpose. Signs are put out and the ground area is limed.  Status: Closed</t>
  </si>
  <si>
    <t>Caller reported that for some time  an unknown amount of raw sewage has been pumping down the Withlacoochee River. The caller stated that there is a strong odor accompanying the waste. The caller believes it is coming from a station upstream from him. No further information available.  Status: Closed</t>
  </si>
  <si>
    <t>Caller reported standing sewage coming from an unknown source and resting in a retention pond in Atlantic Beach. The pond is in a residential neighborhood, and effects approx. 20-30 homes. No further information available.  Status: Closed</t>
  </si>
  <si>
    <t>Brown scum on top of water in canal and strong smell of sewer in the area. Fish are also dead in the water. Caller advised that this started about 2 days ago. St. Lucie Public Safety called to advise they had a large fish kill in that canal and they are trying to flush the canals at this time. The brown scum on water is probably algee that has been stirred up.  Status: Closed</t>
  </si>
  <si>
    <t>St Lucie River</t>
  </si>
  <si>
    <t>na</t>
  </si>
  <si>
    <t>degraded water quality related to hurricane</t>
  </si>
  <si>
    <t>Thiel</t>
  </si>
  <si>
    <t>A private citizen in Lutz reported run-off from the retention pond nearby has caused flooding and sewage back-up into her yard.  Status: Closed.</t>
  </si>
  <si>
    <t>2000 gallons of treated wastewater released in St. Petersburg due to an overflow at a pump station at the Southeast water treatment facility. The material drained into a nearby storm drains, that flow back to the treatment facility.  Status: Closed.</t>
  </si>
  <si>
    <t>An unknown amount of raw sewage was reported in the St. Lucie River west of the North Fork.  Status: Closed.</t>
  </si>
  <si>
    <t>Raw sewage odor reported from a marsh area in Jacksonville.  Status: Closed.</t>
  </si>
  <si>
    <t>Approx. 291,000 gallons of wastewater spilled in 9 separate wastewater releases in the County due to severe weather. Clean-up actions unknown.  Status: Closed.</t>
  </si>
  <si>
    <t>Approx. 1000 gallons of wastewater spilled in Gonzales due to an equipment failure. No waterways affected. Clean-up conducted by the responsible party.  Status: Closed.</t>
  </si>
  <si>
    <t>Unknown amount of wastewater released in Stuart due to an overflow. Clean-up conducted by the responsible party.  Status: Closed.</t>
  </si>
  <si>
    <t>Approx. 15,000 gallons of wastewater spilled due to an equipment failure at Disney's Animal Kingdom in Bay Lake. No waterways affected. Clean-up conducted by the responsible party.  Status: Closed.</t>
  </si>
  <si>
    <t>Bonita Springs Util List Station contractor break</t>
  </si>
  <si>
    <t>31,000 gallons of raw sewage spilled onto the ground and into a canal off the ICW in Indian Rocks Beach due to a ruptured force main. Clean-up conducted by the responsible party.  Status: Closed.</t>
  </si>
  <si>
    <t>1000 gallons of sewage spilled in Jacksonville due to a clogged line. Clean-up conducted by the responsible party.  Status: Closed.</t>
  </si>
  <si>
    <t>Unknown amount of wastewater spilled in Miami due to a sewage release from a sewer clean-out. The material has drained into the Oleta River. Clean-up conducted by Miami Water &amp; Sewer.  Status: Closed.</t>
  </si>
  <si>
    <t>Emerald Coast Utility Authority reported that their Pensacola facility is without power. The whole facility is offline and they will have a large release but at this time they are unable to estimate the amount.  Status: Open.</t>
  </si>
  <si>
    <t>Approx. 2100 gallons of industrial wastewater spilled in Auburndale due to equipment failure. No waterways affected. Clean-up conducted by the responsible party.  Status: Closed.</t>
  </si>
  <si>
    <t>Approx 150,000 gallons of industrial wastewater spilled in Jacksonville due to power outages in the area. No waterways affected. Clean-up actions unknown.  Status: Closed.</t>
  </si>
  <si>
    <t>Unknown amount of wastewater spilled from multiple locations in the City of Mary Esther due to Hurricane Ivan. No waterways affected.  Status: Closed.</t>
  </si>
  <si>
    <t>The City of Milton wastewater Department reported that due to the recent Hurricane and a major flood event on the Blackwater River, the wastewater treatment plant has been flooded out. The storm surge from the flood came into the facility and wiped out the clarifiers and spilled an unknown amount of wastewater. Crews are attempting clean-up with the limited resources available to them.  Status: Closed.</t>
  </si>
  <si>
    <t>1500 gallons of treated wastewater released in Fruitville due to heavy rains. The spill was contained on-site. Clean-up actions unknown.  Status: Closed.</t>
  </si>
  <si>
    <t>Approx 10,000 gallons of wastewater released in Gulf Highlands due to power failure at a lift station. No waterways affected. Clean-up conducted by the responsible party.  Status: Closed.</t>
  </si>
  <si>
    <t>2500 gallons of wastewater released in Parker due to Hurricane Ivan. No waterways affected Clean-up conducted by the responsible party.  Status: Closed.</t>
  </si>
  <si>
    <t>Unknown amount of wastewater released in the Valparaiso area from 4 to 5 lift stations due to a power outage from severe weather. No waterways affected. Clean-up conducted by the responsible party.  Status: Closed.</t>
  </si>
  <si>
    <t>Approx. 2000 gallons of wastewater spilled in Milton due to power outages in the area. No waterways affected. Clean-up conducted by the responsible party.  Status: Closed.</t>
  </si>
  <si>
    <t>Unknown amount of wastewater released in Paxton from 2 to 6 lift stations due to a power outage. No clean-up actions reported.  Status: Closed.</t>
  </si>
  <si>
    <t>Approx. 1,000,000 gallons of treated wastewater spilled in Kissimmee due to a contractor shutting off a valve. The spill was contained on site, no waterways affected. No clean-up actions necessary.  Status: Closed.</t>
  </si>
  <si>
    <t>10,000 gallons of wastewater spilled in Fort Walton Beach due to a power failure. Clean-up conducted by the responsible party.  Status: Closed.</t>
  </si>
  <si>
    <t>Approx. 5000 to 10,000 gallons of wastewater spilled in Panama City due to power failure at a lift station. Some of the material drained into St. Andrews Bay. No clean-up actions reported.  Status: Closed.</t>
  </si>
  <si>
    <t>A wastewater facility at NAS Pensacola lost power due to Hurricane Ivan. No release has been reported.  Status: Closed.</t>
  </si>
  <si>
    <t>A private citizen in Jacksonville reported a wastewater spill from a privately owned line. No clean-up actions reported.  Status: Closed.</t>
  </si>
  <si>
    <t>Unknown amount of wastewater spilled in Orlando due to a ruptured force main.  A nearby retention pond was affected. Clean-up conducted by the responsible party.  Status: Closed.</t>
  </si>
  <si>
    <t>25,000 gallons of treated water released into Tampa Bay due to equipment malfunction. No clean-up actions reported.  Status: Closed.</t>
  </si>
  <si>
    <t>Unknown amount of wastewater spilled in Palm Harbor due to unknown cause(s). No clean-up actions reported.  Status: Closed.</t>
  </si>
  <si>
    <t>Approx 5000 gallons of wastewater spilled in Sanford due to a ruptured line. No waterways affected. Clean-up conducted by the responsible party.  Status: Closed.</t>
  </si>
  <si>
    <t>Less than 1000 gallons of wastewater spilled in Hawthorn due to a ruptured force main. No waterways affected. No Clean-up actions reported.  Status: Closed.</t>
  </si>
  <si>
    <t>Approx. 5000 to 5500 gallons of wastewater spilled at Eglin Air Force Base due to a power outages from severe weather. No waterways affected.  Status: Closed.</t>
  </si>
  <si>
    <t>Approx. 1500 gallons of effluent spilled in Orlando due to equipment failure. No waterways affected. Clean-up conducted by the responsible party.  Status: Closed.</t>
  </si>
  <si>
    <t>1000+ gallons of wastewater spilled in Palm Harbor due to a ruptured line. The line is reported to be located in a canal.  Status: Closed.</t>
  </si>
  <si>
    <t>Unknown amount of wastewater spilled in Suwannee due to a slow leak in a force main. The leak is less than 1 gallon an hour but the force main is leaking into a canal that leads to the Suwannee River.  Status: Closed.</t>
  </si>
  <si>
    <t>Airport Woods 1500 gallons of treated sludge spilled in Ft. Myers due to damaged transfer line. The release was contained on-site. Clean-up conducted by the responsible party.  Status: Closed.</t>
  </si>
  <si>
    <t>A private citizen in Sebastian reported sewage in the Sebastian River.  Status: Closed.</t>
  </si>
  <si>
    <t>Two small sewage spills reported in Milton due to power failure from Hurricane Ivan.  Status: Closed.</t>
  </si>
  <si>
    <t>Raw sewage reported in the Atlantic Ocean near Plantation.  Status: Closed.</t>
  </si>
  <si>
    <t>An unknown amount of non-chlorinated effluent released into the ocean 1 mile offshore near Miami. Incident occurred due to a broken valve at Central District Out-fall.  Status: Closed.</t>
  </si>
  <si>
    <t>Unknown amount of sewage (over 1000 gallons) spilled throughout Ponce de Leon due to power failure and excess water from Hurricane Ivan. The spill started on the 16th and lasted until the 18th. The spill has ceased and the plant is back on-line. No clean-up actions reported.  Status: Closed.</t>
  </si>
  <si>
    <t>Unknown amount of raw sewage reported in 4 ponds in Pensacola.  Status: Closed.</t>
  </si>
  <si>
    <t>Unknown amount of wastewater released in Pensacola due to an unknown problem at the Main St. Treatment Plant. The street has been closed.  Status: Closed.</t>
  </si>
  <si>
    <t>Unknown amount of wastewater released from manholes in Cantonment due to unknown cause(s).  Status: Closed.</t>
  </si>
  <si>
    <t>4000 gallons of wastewater released in Indialantic due to pump failure at a lift station. Some of the released material drained into the Indian River Lagoon.  No clean-up actions reported.  Status: Closed.</t>
  </si>
  <si>
    <t>13,500 gallons of wastewater spilled in Lake Worth due to a power failure at a lift station. Some of the material drained into a nearby canal. Clean-up conducted by the responsible party.  Status: Closed.</t>
  </si>
  <si>
    <t>1500 gallons of wastewater released into a pond in Milton due to a power failure at a lift station. No clean-up actions reported.  Status: Closed.</t>
  </si>
  <si>
    <t>50,000 gallons of raw sewage spilled onto the ground and into Taylor Creek in Okeechobee City. Clean-up conducted by the responsible party.  Status: Closed.</t>
  </si>
  <si>
    <t>Taylor Creek</t>
  </si>
  <si>
    <t>Vac truck and lime</t>
  </si>
  <si>
    <t>A private citizen in Charlotte Harbor reported standing sewage in his yard that is coming from his neighbor's sewage lines. The spill started before Hurricane Charley hit the area, but the storm made the problem considerably worse.  Status: Closed.</t>
  </si>
  <si>
    <t>Approx. 500 gallon of wastewater spilled at Hurlburt Field due to Hurricane Ivan. No waterways affected. Clean-up conducted by the responsible party.  Status: Closed.</t>
  </si>
  <si>
    <t>A lift station that services a subdivision called Woodridge in Pensacola is expected to overflow.  Status: Closed.</t>
  </si>
  <si>
    <t>3000 gallons of untreated wastewater spilled on-site at a facility in Miramar due to an equipment malfunction. Clean-up conducted by the responsible party.  Status: Closed.</t>
  </si>
  <si>
    <t>1500 gallons of raw sewage spilled in Lynn Haven due to a ruptured force main. Clean-up conducted by the responsible party.  Status: Closed.</t>
  </si>
  <si>
    <t>Solutia Inc reported a slow leak in their south levy wall. Approx. 4600 gallons of wastewater has been released. No waterways affected. The leak was reported as ongoing.  Status: Closed.</t>
  </si>
  <si>
    <t>200 gallons of wastewater spilled in Lynn Haven due to unknown cause(s) at a lift station. The material was contained in a retention pond.  Status: Closed.</t>
  </si>
  <si>
    <t>500 gallons of wastewater spilled in Lynn Haven due to unknown cause(s) at a lift station. The material was contained in a retention pond.  Status: Closed.</t>
  </si>
  <si>
    <t xml:space="preserve">Centergate Blvd/Boutiful Dr.; FM Split </t>
  </si>
  <si>
    <t>unkown ditch</t>
  </si>
  <si>
    <t>no</t>
  </si>
  <si>
    <t>H Zinn</t>
  </si>
  <si>
    <t>MacColeman</t>
  </si>
  <si>
    <t xml:space="preserve">no </t>
  </si>
  <si>
    <t>1100 gallons of wastewater spilled in Mary Ester due to a clogged line. Clean-up conducted by a private contractor.  Status: Closed.</t>
  </si>
  <si>
    <t>2000 gallons of sewage spilled onto ground and into Roberts Bay due to a ruptured force main. Clean-up conducted by the responsible party.  Status: Closed.</t>
  </si>
  <si>
    <t>Less than a 1,000 gallons of wastewater was spilled due to heavy rains in the area of  Callaway.  The East Bay was affected by this over flow. The area was limed. No assistance requested.  Status: Closed.</t>
  </si>
  <si>
    <t>Less than 500 gallon sewage spill onto ground due to a failed lift station pump in Winter Park. Area has had HTH applied.  Status: Closed.</t>
  </si>
  <si>
    <t>1000+ gallons of treated wastewater spilled in Cape Coral due to a punctured force main. The spill was contained in a retention pond. No clean-up actions reported.  Status: Closed.</t>
  </si>
  <si>
    <t>Approx. 12,000 gal. of wastewater spilled in Port St. Lucie due to a broken pipe. The pipe was broken due to Hurricane Jeanne. No waterways were affected. Clean-up conducted by the responsible party. No assistance requested.  Status: Closed.</t>
  </si>
  <si>
    <t>FLA024929</t>
  </si>
  <si>
    <t>Unknown amount of reclaim water is being released from a 2 inch blowout of treated water. No waterways affected.  Status: Closed.</t>
  </si>
  <si>
    <t>Main treatment facility is offline.  Numerous lift stations are without power. The two main lifts have generator power. All released sewage over-flows into holding ponds at this time, with about 5 days holding capacity. Unknown amount of release at this time. Releases are fully contained on-site.  Status: Open.</t>
  </si>
  <si>
    <t>Power at a lift station is out in Tampa, due to storm, and, there may be a generator coming from another station. Unknown amount released. Release was on the ground around the station. No clean up at this time.  Status: Closed.</t>
  </si>
  <si>
    <t>During the hurricane, no power caused the facility to spill material onto the ground, this incident is ongoing" The material was 1500 gallons of processed water. This occurred in Bartow.  Status: Closed.</t>
  </si>
  <si>
    <t>Manhole overflowed in residential area.  Approx 5000 gallons overflowed. St. Johns River at the Mill Cove had all of the wastewater flow into it. No clean up being done due to heavy rain flow.  Status: Closed.</t>
  </si>
  <si>
    <t>Harder Hall power outage</t>
  </si>
  <si>
    <t>North Collier power failure</t>
  </si>
  <si>
    <t>Glades</t>
  </si>
  <si>
    <t>Glades Correctional power outage</t>
  </si>
  <si>
    <t>5000 gallons of reclaim wastewater spilled in Sanford due to Hurricane Jeanne. Clean-up actions unknown.  Status: Closed.</t>
  </si>
  <si>
    <t>Unknown amount of wastewater spilled in Brandon due to 2 lift stations that lost power. No clean-up actions reported.  Status: Closed.</t>
  </si>
  <si>
    <t>Approx. 25,000 gallons of effluent wastewater spilled at a lift station in Sarasota due to heavy rain and power outages. No waterways affected. Clean-up conducted by the responsible party.  Status: Closed.</t>
  </si>
  <si>
    <t>Unknown amount of wastewater released into on-site percolation ponds at a wastewater treatment facility in Haines City. The release occurred due to Hurricane Jeanne. The release is ongoing. No clean-up actions reported.  Status: Closed.</t>
  </si>
  <si>
    <t>2000 gallons of chlorinated effluent released in Orlando due to heavy rain. No Clean-up actions reported.  Status: Closed.</t>
  </si>
  <si>
    <t>Unknown amount of industrial wastewater released in Jacksonville due to multiple hurricanes damaging a facility. The release is ongoing.  Status: Closed.</t>
  </si>
  <si>
    <t>Unknown amount of wastewater spilled in Daytona Beach due to numerous power failures at lift stations all over the City. An unknown amount of sewage is being released into local waterways.  Status: Closed.</t>
  </si>
  <si>
    <t>Approx. 2000 gallons of wastewater released in Merritt Island due to heavy rains &amp; power outages. The material drained into nearby rivers. No clean-up actions reported.  Status: Closed.</t>
  </si>
  <si>
    <t>10,000 gallons of raw sewage spilled in Oviedo due to the shutdown &amp; restart of a lift station caused by Hurricane Jeanne. No clean-up actions reported.  Status: Closed.</t>
  </si>
  <si>
    <t>Unknown amount of raw sewage reported in Lake Harris near Yalaha. Source of the material is unknown. No clean-up actions reported.  Status: Closed.</t>
  </si>
  <si>
    <t>A lift station was reported without power. No release reported at this time.  Status: Closed.</t>
  </si>
  <si>
    <t>2000+ gallons of wastewater spilled at 2 locations in Sarasota due to a power failure. Clean-up conducted by the responsible party.  Status: Closed.</t>
  </si>
  <si>
    <t>500,000 gallons of wastewater spilled in Merritt Island at Water Treatment Facility due to an overflow. A nearby marsh area was affected. Clean-up actions unknown.  Status: Closed.</t>
  </si>
  <si>
    <t>An unknown amount of wastewater spilled in Palmetto due to Hurricane Jeanne. No waterways affected. Clean-up conducted by the responsible party.  Status: Closed.</t>
  </si>
  <si>
    <t>500+ gallons of raw sewage spilled onto the ground in Milton due to a ruptured line. Clean-up conducted by the responsible party.  Status: Closed.</t>
  </si>
  <si>
    <t>Approx. 2500 gallons of wastewater spilled in Hilliard due to lift station overflow. No waterways affected. Clean-up by responsible party.  Status: Closed.</t>
  </si>
  <si>
    <t>Unknown amount of raw sewage spilled in St. Cloud due to a power failure at an unknown number of lift stations. No clean-up actions reported.  Status: Closed.</t>
  </si>
  <si>
    <t>2200 gallons of wastewater spilled at 2 locations in Clermont due to a power outage. No waterways affected. Clean-up conducted by the responsible party.  Status: Closed.</t>
  </si>
  <si>
    <t>Unknown amount of wastewater spilled from numerous locations in the City due to severe weather and power outages.  Status: Closed.</t>
  </si>
  <si>
    <t>Approx. 100,000 gallons of wastewater released in Ruskin due to a power outage and heavy rains. No waterways affected. No clean-up actions reported.  Status: Closed.</t>
  </si>
  <si>
    <t>Approx. 1000 gallons of industrial wastewater released from a coal pond in Palatka. The release was due to Hurricane Jeanne. The release was contained on-site. Clean-up actions unknown.  Status: Closed.</t>
  </si>
  <si>
    <t>Approx. 1500 gallons of wastewater spilled in Poinciana due to flooding/chain reaction. No waterways affected. Clean-up conducted by the responsible party.  Status: Closed.</t>
  </si>
  <si>
    <t>Unknown amount of wastewater spilled in White Springs due to lift station failure. Nearby creek affected. Clean-up will be conducted by the responsible party.  Status: Closed.</t>
  </si>
  <si>
    <t>An estimated 15,000,000 gallons of treated wastewater released due to equipment failure at a wastewater treatment facility in Ft. Pierce. Nearby Indian River Lagoon affected. The release is reported to be ongoing. No clean-up necessary.  Status: Closed.</t>
  </si>
  <si>
    <t>secondary dechlor</t>
  </si>
  <si>
    <t>emerg discharge structure activated due to facility storm damage</t>
  </si>
  <si>
    <t>FL0027278</t>
  </si>
  <si>
    <t>A private citizen in New Port Richey reported a sewage release from manholes near his home.  Status: Closed.</t>
  </si>
  <si>
    <t>A private citizen in Jacksonville reported a sewage release from a manhole. The material is flowing through his yard "like a river".  Status: Closed.</t>
  </si>
  <si>
    <t>2400 gallons of sewage spilled in New Port Richey due to a power outage caused by severe weather. The material drained into a nearby storm drain &amp; river. Clean-up conducted by the responsible party.  Status: Closed.</t>
  </si>
  <si>
    <t>2000 to 3000 gallons of wastewater spilled in Plantation due to a power outage. Some of the material drained into a nearby waterway.  Status: Closed.</t>
  </si>
  <si>
    <t>Thomas /Ga</t>
  </si>
  <si>
    <t xml:space="preserve">City of Thomasville Georgia reported two lift station spills totaling 90,416 gal.  </t>
  </si>
  <si>
    <t>DEPEOC</t>
  </si>
  <si>
    <t>An unknown amount of wastewater spilled from 6 different locations in Ocala. The releases were caused by power outages to lift stations. No waterways affected. Clean-up by responsible party.  Status: Closed.</t>
  </si>
  <si>
    <t>Less than 1000 gallons of wastewater spilled in Inverness due to a power failure at two lift stations. Nearby Lake Henderson was affected. Clean-up by conducted by the responsible party.  Status: Closed.</t>
  </si>
  <si>
    <t>Approx. 28,000 gallons of wastewater spilled in Largo due to manhole overflow. A nearby ditch was affected, the ditch leads to Lake Seminole. Clean-up conducted by responsible party.  Status: Closed.</t>
  </si>
  <si>
    <t>Approx. 100,000 gallons of treated wastewater spilled in Winter Garden due to heavy rains and power outages. No waterways affected. No clean-up actions reported.  Status: Closed.</t>
  </si>
  <si>
    <t>13,500 gallons of wastewater spilled at 2 locations in Cocoa Beach due to power outages. Clean-up conducted by the responsible party.  Status: Closed.</t>
  </si>
  <si>
    <t>7400 gallons of raw sewage released at 4 locations in New Port Richey due to heavy rains. Clean-up conducted by the responsible party.  Status: Closed.</t>
  </si>
  <si>
    <t>5000 gallons of raw sewage spilled at 2 locations in Longwood due to severe weather from Hurricane Jeanne. Clean-up conducted by the responsible party.  Status: Closed.</t>
  </si>
  <si>
    <t>Unknown amount of sewage spilled into Will's Branch in Jacksonville due to storm water from Hurricane Jeanne. Clean-up conducted by the responsible party.  Status: Closed.</t>
  </si>
  <si>
    <t>626,000 gallons of sewage spilled at 2 locations in Orlando. Nearby waterways were affected.  Status: Closed.</t>
  </si>
  <si>
    <t>2000 to 4000 gallons of wastewater spilled in Gretna. No waterways affected.  Clean-up conducted by responsible party.  Status: Closed.</t>
  </si>
  <si>
    <t>Approx. 2500 gallons of wastewater spilled in Clearwater due to power outages and heavy rains. Clean-up conducted by the responsible party.  Status: Closed.</t>
  </si>
  <si>
    <t>Approx. 300 gallons of wastewater spilled in Suwannee due to a lift station failure. A nearby creek was affected. Clean-up conducted by the responsible party.  Status: Closed.</t>
  </si>
  <si>
    <t>Approx. 2500 gallons of wastewater spilled in Lake Worth due to a ruptured force main, power outages, and heavy rains. The E-3 canal was affected by the wastewater. Clean-up conducted by the responsible party.  Status: Closed.</t>
  </si>
  <si>
    <t>Hurricane Jeanne has caused a large power outage causing lift stations to overflow.  An unknown amount (at least 1000 gallons) flowed out onto the ground. Unknown further at this time. More will be known when it is daylight.  Status: Closed.</t>
  </si>
  <si>
    <t>Approx. 25 gallons of wastewater spilled at Eglin AFB due to minor malfunctions at a lift station. No waterways affected. Clean-up conducted by the responsible party.  Status: Closed.</t>
  </si>
  <si>
    <t>6000 gallons of wastewater spilled in Winter Garden from 6 locations throughout the city. No waterways affected. Incidents occurred due to Hurricane Jeanne.  Status: Closed.</t>
  </si>
  <si>
    <t>A private citizen in Cantonment reported that raw sewage is leaking into her pond.  Status: Closed.</t>
  </si>
  <si>
    <t>1000+ gallons of wastewater spilled in Sebring due to a power failure. No waterways affected. Clean-up will be conducted by the responsible party.  Status: Closed.</t>
  </si>
  <si>
    <t>An unknown amount of wastewater released from a lift station in Malabar due to a power outage. No waterways affected. Clean-up will be conducted by the responsible party.  Status: Closed.</t>
  </si>
  <si>
    <t>Approx. 300 gallons of wastewater spilled in Lake Worth due to a pump failure at a lift station. Some of the material drained into a nearby waterway. Clean-up conducted by the responsible party.  Status: Closed.</t>
  </si>
  <si>
    <t>Approx. 358,000 gallons of wastewater released all over Hillsborough County due to lift station failures caused by Hurricane Jeanne. Approx. 28 stations in all. Numerous waterways possibly affected. Clean-up will be conducted by responsible party where applicable.  Status: Closed.</t>
  </si>
  <si>
    <t>Multiple wastewater releases reported due to lift station failures in and around North Palm Beach, Lake Park and Palm Beach Gardens. The releases were due to lift station failures form Hurricane Jeanne. North Palm Beach waterway and the Intercoastal Waterway were affected. Clean-up is ongoing. Approx. 40 stations were reported to have leaked wastewater.  Status: Closed.</t>
  </si>
  <si>
    <t>41,000 gallons of sewage spilled onto ground (and some went into Indian River) due to Hurricane Jeanne (power outage).  Spill has stopped. Area was washed down and HTH put down. Lift was put back into operation at 0730 that same morning.  Status: Closed.</t>
  </si>
  <si>
    <t>&lt;1000</t>
  </si>
  <si>
    <t>Morton Grove switch/timer failure only one pump in lift station</t>
  </si>
  <si>
    <t>By pass pump was set up at a lift station and it malfunctioned causing about 20,000 gallons of untreated wastewater to flow from manholes. 18,000 gallons ran into a lake  via a storm drain. 2,000 went into a ditch that is 100 feet from the storm drain.  Clean up consist of putting lime down on the ground, using a vac truck and flooding the roadway.  Status: Closed.</t>
  </si>
  <si>
    <t>Approx. 7500 gallons of wastewater spilled in Port St. Lucie due to operator error. Some of the material drained into a nearby canal. No clean-up actions unknown.  Status: Closed.</t>
  </si>
  <si>
    <t>drainage canal</t>
  </si>
  <si>
    <t xml:space="preserve">FM break by storm related road repair crew </t>
  </si>
  <si>
    <t>fla139653</t>
  </si>
  <si>
    <t>Unknown amount of wastewater spilled in St. Augustine due to damage caused by Hurricane Jeanne. Clean-up actions unknown.  Status: Closed.</t>
  </si>
  <si>
    <t>An unknown amount of processed industrial wastewater spilled in Bartow due to heavy rain from Hurricane Jeanne. The spill was reported to be unrecoverable.  Status: Closed.</t>
  </si>
  <si>
    <t>Several small sewage releases reported in Navarre due to a power outage from severe weather caused by Hurricane Jeanne. 1900 gallons released. Incident occurred on the 17th. Clean-up actions unknown.  Status: Closed.</t>
  </si>
  <si>
    <t>3000 gallons of wastewater spilled in Pensacola due to a ruptured line. Clean-up conducted by the responsible party.  Status: Closed.</t>
  </si>
  <si>
    <t>Approx. 18,000 gallons of wastewater spilled in Orlando due to a faulty air release valve. Some of the material drained into a nearby lake. Clean-up conducted by the responsible party.  Satus: Closed.</t>
  </si>
  <si>
    <t>Approx. 2500 gallons of wastewater spilled in Wesley Chapel due to a ruptured force main. No waterways affected. Clean-up conducted by the responsible party.  Status: Closed.</t>
  </si>
  <si>
    <t>Approx. 25,000 gallons of wastewater spilled in Indian River Beach due to a ruptured 24-inch force main. Some of the material drained into the Banana River. No clean-up actions reported.  Status: Closed.</t>
  </si>
  <si>
    <t>Lakeside Village power outage</t>
  </si>
  <si>
    <t>A woman reported that a company is in the Lee Cyprus area drilling holes for new light poles. She thinks they are hitting the sewer lines due to the strong smell of raw sewage.  Unknown further.  Status: Closed.</t>
  </si>
  <si>
    <t>A 20" reclaim line was broken and released less than 1000 gallons of reclaim water PWS #3590205. Not recoverable. In the area of Sanford.  Status: Closed.</t>
  </si>
  <si>
    <t>2000+ gallons of sewage spilled into a swale due to a failed lift pump. Spill was recovered and repairs were made. Lime was applied to affected area. No waterways affected.  In the area of Flagler Beach.  Status: Closed.</t>
  </si>
  <si>
    <t>City of Cape Coral reuse line split</t>
  </si>
  <si>
    <t>reuse</t>
  </si>
  <si>
    <t>Two wastewater spills totaling 6,000 gallons happened in Palm Beach County.  Clean up and corrective actions are in place.  Status: Closed.</t>
  </si>
  <si>
    <t>Approx 1,000 gallons of untreated wastewater spilled due to blockage issues.  A jet vac. was utilized for clean up and samples taken from an affected storm drain.  No assistance requested.  Status: Closed.</t>
  </si>
  <si>
    <t>Approx 2,000 gallons of sewage was spilled due to a pump malfunction at a lift station. No waterways affected. The area has been vacuumed and limed. No assistance requested. This happened in Port Richey.  Status: Closed.</t>
  </si>
  <si>
    <t>Approx. 5000 gallons of wastewater spilled in Greenacres due to a ruptured force main. No waterways affected. Clean-up conducted by the responsible party.  Status: Closed.</t>
  </si>
  <si>
    <t>Approx. 10,000 gallons of untreated wastewater spilled in Point Sienna due to a split line. No waterways affected. Clean-up conducted by a private contractor.  Status: Closed.</t>
  </si>
  <si>
    <t>A private citizen in Stuart reported possible illegal dumping of wastewater into a river preserve.  Status: Closed.</t>
  </si>
  <si>
    <t>septic tank - referral to DOH</t>
  </si>
  <si>
    <t>1000+ gallons of wastewater spilled in Jacksonville due to an equipment malfunction. No waterways affected. Clean-up conducted by a private contractor.  Status: Closed.</t>
  </si>
  <si>
    <t>Less than 100 gallons of industrial wastewater spilled in Jacksonville due to a ruptured transfer line. The material drained onto concrete in the facility and then into the storm drain system. No clean-up actions reported.  Status: Closed.</t>
  </si>
  <si>
    <t>A private citizen in Lake City reported an ongoing problem with sewage overflows from a manhole next to her home.  Status: Closed.</t>
  </si>
  <si>
    <t>1000 gallons of raw sewage released in Longwood due to a faulty pump. Clean-up conducted by the responsible party.  Status: Closed.</t>
  </si>
  <si>
    <t>2000+ gallons of raw sewage released in Vero Beach due to a power failure at a lift station. Clean-up conducted by the responsible party.  Status: Closed.</t>
  </si>
  <si>
    <t>Approx. 2000 gallons of wastewater released in Riverview due to a contractor hitting a force main. No clean-up actions reported.  Status: Closed.</t>
  </si>
  <si>
    <t>24,000 gallons of wastewater spilled in Oviedo due to ruptured force main. No waterways affected. Clean-up conducted by the responsible party.  Status: Closed.</t>
  </si>
  <si>
    <t>Approx. 500 gallons of wastewater spilled in Jacksonville due to a blockage in a gravity main. Some of the material drained into a nearby waterway. Clean-up conducted by the responsible party.  Status: Closed.</t>
  </si>
  <si>
    <t>3000 gallons of raw sewage spilled in New Port Richey due to a crack in a 10-inch force main. Some of the material drained into a nearby storm drain system. Clean-up conducted by the responsible party.  Status: Closed.</t>
  </si>
  <si>
    <t>Approx. 105,000 gallons of treated wastewater released in Tampa due to low chlorine levels. All of the material was discharged into Tampa Bay. No clean-up actions reported.  Status: Closed.</t>
  </si>
  <si>
    <t>AWT</t>
  </si>
  <si>
    <t>erroneous report - permitted discharge but did not meet minimum TCR</t>
  </si>
  <si>
    <t>10,000 gallons of partially treated wastewater spilled on-site in Hernando due to a line blockage. Clean-up conducted by the responsible party.  Status: Closed.</t>
  </si>
  <si>
    <t>100,000 gallons of treated wastewater spilled onto the ground and into a canal in Delray Beach. No clean-up actions reported.  Status: Closed.</t>
  </si>
  <si>
    <t>70,000 gallons of untreated sewage released in Tampa. Some of the material drained into 2 ponds. The spill has caused a fish kill in the ponds. Clean-up conducted by the responsible party.  Status: Closed.</t>
  </si>
  <si>
    <t>Less than 1,000 gallons of wastewater was spilled due to power outages at lift station #7 in Pensacola. A dried retention pond was affected by the spill. The area was vac, washed, and Sanyo 128 was also used during clean up.  Status: Closed.</t>
  </si>
  <si>
    <t>Approx. 5,000 gallons of wastewater reported released in Monticello. Cause of the release is unknown. No waterways affected. Clean-up conducted by the responsible party. No assistance requested.  Status: Closed.</t>
  </si>
  <si>
    <t>1,000 gallon wastewater spill, that occurred due to a bad phase monitor. Clean up has been completed, and the defective equipment replaced.  No waterways affected or assistance requested.  Status: Closed.</t>
  </si>
  <si>
    <t>Bonita Springs Util ARV open</t>
  </si>
  <si>
    <t>Approx. 55,000 gallons of wastewater released in Tavares due to a ruptured tank. No waterways affected. Clean-up conducted by the responsible party.  Status: Closed.</t>
  </si>
  <si>
    <t>Approx. 1000 gallons of wastewater spilled in North Port due to a ruptured line. Some of the material drained into Myakahatchee Creek. Clean-up conducted by the responsible party.  Status: Closed.</t>
  </si>
  <si>
    <t>Two wastewater spills were reported in Destin. The first spill was approx. 374 gallons of treated wastewater released due to a line separation. The second was approx. 500 gallons of untreated wastewater released due to a power failure. No waterways affected. Clean up conducted by the responsible party.  Status: Closed.</t>
  </si>
  <si>
    <t>Approx. 120,000 gallons of wastewater released in Oviedo due to a ruptured force main. The nearby Econlockhatchee River was affected. Clean-up by conducted by the Responsible Party.  Status: Closed.</t>
  </si>
  <si>
    <t>18,750 gallons of raw sewage spilled in Fort Pierce due to a pump failure. Some of the material drained into the Indian River Lagoon. Clean-up by conducted by the Responsible Party.  Status: Closed.</t>
  </si>
  <si>
    <t>Vac truck &amp; lime</t>
  </si>
  <si>
    <t>fcoli monitoring &amp; posting</t>
  </si>
  <si>
    <t>5000 to 7000 gallons of wastewater released in Davenport due to a lift station malfunction. A nearby waterway was affected. Clean-up conducted by the responsible party.  Status: Closed.</t>
  </si>
  <si>
    <t>1000 to 5000 gallons of wastewater spilled at Naval Station Mayport due to a ruptured force main. Clean-up conducted by the responsible party.  Status: Closed.</t>
  </si>
  <si>
    <t>4000 to 5000 gallons of wastewater released in Eastpoint due to force main failure. An unknown amount of the material was released into Apalachicola Bay. Clean-up conducted by the responsible party.  Status: Closed.</t>
  </si>
  <si>
    <t>Unknown amount of wastewater spilled in Clermont due to operator error. Clean-up conducted by the responsible party.  Status: Closed.</t>
  </si>
  <si>
    <t>Unknown amount of wastewater spilled in Longwood due to a ruptured force main. No waterways affected. No clean-up actions reported.  Status: Closed.</t>
  </si>
  <si>
    <t>City Cape Coral reuse line split</t>
  </si>
  <si>
    <t>1800 gallons of sewage spilled onto the ground in Tampa due to a pump failure. Clean-up conducted by the responsible party.  Status: Closed.</t>
  </si>
  <si>
    <t>15,518 gallons of untreated wastewater spilled on-site at a carwash in Clearwater due to a grease blockage. A nearby waterway was affected. Clean-up conducted by the responsible party.  Status: Closed.</t>
  </si>
  <si>
    <t>1000 gallons of raw sewage spilled onto the ground in Mims due to a ruptured pipe. Clean-up conducted by the responsible party.  Status: Closed.</t>
  </si>
  <si>
    <t>5000 gallons of treated wastewater spilled in Clearwater due to a ruptured line. Spill was contained onsite. No clean-up actions reported.  Status: Closed.</t>
  </si>
  <si>
    <t>1500 gallons of sewage spilled onto ground due to a power outage at the lift station.  Area was vacuumed and washed-down with water. No waterways affected.  Status: Closed.</t>
  </si>
  <si>
    <t>A 2,000 gallon untreated wastewater spill, that occurred due to a broken force main.  A portion of the material entered a storm drain.  No assistance requested.  Clean up and corrective measures taken.  Status: Closed.</t>
  </si>
  <si>
    <t>Approx 2,000 gallons of effluent  was spilled due to an equipment failure at the lift station. No waterways affected. No assistance requested. Clean up was done by responsible party.  Status: Closed.</t>
  </si>
  <si>
    <t>Less than 1000 gallons of raw sewage released from a manhole due to unknown cause(s). No waterways affected. Clean-up conducted by the responsible party.  Status: Closed.</t>
  </si>
  <si>
    <t>Approx. 25,000 to 30,000 gallons of wastewater released in Tampa due to a power outage. A nearby canal was affected. Clean-up conducted by the responsible party.  Status: Closed.</t>
  </si>
  <si>
    <t>7200 gallons of treated wastewater spilled in Stuart due to faulty pipe. No clean-up actions reported.  Status: Closed.</t>
  </si>
  <si>
    <t>Approx 12,500 gallons of wastewater spilled in Jacksonville due to a power failure at a wastewater facility. Some of the material drained into a nearby storm drain. Clean-up conducted by the responsible party.  Status: Closed.</t>
  </si>
  <si>
    <t>Approx. 2000 gallons of wastewater spilled in Orlando due to a blocked line. Some of the material drained into a nearby lake. Clean-up conducted by the Responsible Party.  Status: Closed.</t>
  </si>
  <si>
    <t>Lake Highland</t>
  </si>
  <si>
    <t>CO</t>
  </si>
  <si>
    <t>1000+ gallons of wastewater spilled in Mary Esther due to unknown cause(s). Some of the material drained into a nearby waterway. Clean-up conducted by the responsible party.  Status: Closed.</t>
  </si>
  <si>
    <t>10,000 to 15,000 gallons of wastewater released in Venice due to a faulty valve. No waterways affected. Clean-up was conducted by the responsible party.  Status: Closed.</t>
  </si>
  <si>
    <t>Approx. 20,000 to 25,000 gallons of wastewater spilled in Apopka due to a ruptured line. No waterways affected. Clean-up conducted by the responsible party.  Status: Closed.</t>
  </si>
  <si>
    <t>1000 gallons of wastewater spilled in Indian Harbor Beach due to a ruptured line. No waterways affected. Clean-up conducted by the responsible party.  Status: Closed.</t>
  </si>
  <si>
    <t>An unknown party's laundry water is draining into the water in Ormond Beach.  Status: Closed.</t>
  </si>
  <si>
    <t>5000 gallons of treated water spilled in Windermere due to a leaking pipe. No waterways affected. No clean-up actions reported.  Status: Closed.</t>
  </si>
  <si>
    <t>5000 to 10,000 gallons of wastewater spilled in Gainesville due to a blocked line. Clean-up conducted by the responsible party.  Status: Closed.</t>
  </si>
  <si>
    <t>Approx 5,000 gallons of wastewater was released due to a discharge line breaking. No waterways affected. The area was vacuumed and limed. No assistance requested.  Status: Closed.</t>
  </si>
  <si>
    <t>Unknown amount of wastewater released due to a equipment malfunction at the Nassau Plaza. The valve is privately owned but due to the leakage JEA shut the valve and is attempting to contact the owner of the sewage system. No assistance requested. No waterways affected.  Status: Closed.</t>
  </si>
  <si>
    <t>Approx 1,500 gallons of wastewater was spilled due to a power outage at lift station. A near by lake in the subdivision was affected by the spill. The area has been vacuumed. No assistance requested.  Status: Closed.</t>
  </si>
  <si>
    <t>5000 gallons of raw sewage spilled in Ocala due to a failed lift pump at a wastewater facility. No waterways affected. Clean-up conducted by a private contractor.  Status: Closed.</t>
  </si>
  <si>
    <t>A private citizen in Navarre reported that sewage is coming from a neighbor's yard. Unknown amount  of sewage has spilled over a one-week period.  Status: Closed.</t>
  </si>
  <si>
    <t>Approx. 1000 gallons of raw sewage spilled in Tampa due to ruptured force main caused by a contractor drilling into a line. No waterways affected. Clean-up conducted by the responsible party.  Status: Closed.</t>
  </si>
  <si>
    <t>10,000 gallons of wastewater spilled in Marco Island due to a contractor hitting &amp; rupturing a wastewater line. Clean-up conducted by the responsible party.  Status: Closed.</t>
  </si>
  <si>
    <t>Approx. 300,000 gallons of partially treated wastewater spilled to an on-site collection pond.  The spill occurred due to a planned shutdown. Clean-up conducted by the responsible party.  Status: Closed.</t>
  </si>
  <si>
    <t>7000 gallons of wastewater spilled near Apopka due to unknown cause(s). The material was contained on-site. Clean-up actions unknown.  Status: Closed.</t>
  </si>
  <si>
    <t>Approx. 300 gallons of wastewater spilled in Jacksonville due to a grease blockage in a gravity line. A storm water pond was affected by the spill. Clean-up conducted by the responsible party.  Status: Closed.</t>
  </si>
  <si>
    <t>Unknown amount of wastewater spilled in Orlando due to a contractor hitting a 20-inch force main. No waterways affected. Clean-up conducted by the responsible party.  Status: Closed.</t>
  </si>
  <si>
    <t>Anonymous reported of an overflowing septic tank at a residence in Pensacola.  Status: Closed.</t>
  </si>
  <si>
    <t>40,000 gallons of raw sewage spill in Orlando due to a ruptured force main. Clean-up conducted by the responsible party.  Status: Closed.</t>
  </si>
  <si>
    <t>50 gallons of sewage spilled in Orlando due to a failed force main. Clean-up conducted by the responsible party.  Status: Closed.</t>
  </si>
  <si>
    <t>3600-gallon wastewater spill reported in Lakeland due to a ruptured main. Clean-up conducted by the responsible party.  Status: Closed.</t>
  </si>
  <si>
    <t>10,000 gallons of wastewater spilled in Marianna due to a ruptured line. Clean-up conducted by the responsible party.  Status: Closed.</t>
  </si>
  <si>
    <t>500 to 800 gallons of process water reported spilled from a local paper mill. The water contains small amounts of sodium carbonate and paper. The release drained into a storm drain system that lets out into the St. Johns River. Spill was reported to be unrecoverable.  Status: Closed.</t>
  </si>
  <si>
    <t>15,000 gallons of raw sewage spilled on-site in Miramar due to a contractor drilling a hole through a force main. No waterways affected. Clean-up conducted by the responsible party.  Status: Closed.</t>
  </si>
  <si>
    <t>Approx. 1500 gallons of wastewater released in St. Augustine due to a ruptured line. No waterways affected. Clean-up conducted by the responsible party.  Status: Closed.</t>
  </si>
  <si>
    <t>2000 gallons of sewage spilled into a ditch in Leesburg due to a line blockage. Clean-up conducted by the responsible party.  Status: Closed.</t>
  </si>
  <si>
    <t>8000 gallons of sewage spilled into a canal in Tampa that empties into Tampa Bay. No clean-up actions reported.  Status: Closed.</t>
  </si>
  <si>
    <t>8000 gallons of raw sewage spilled in a construction pit due to a contractor hitting a sewage line. No waterways affected. Clean-up conducted by the responsible party.  Status: Closed.</t>
  </si>
  <si>
    <t>2,000 - 3,000 gallons wastewater spilled in Apopka. Release was due to a lift station overflow. No waterways affected. Clean-up conducted by the Responsible Party.  Status: Closed.</t>
  </si>
  <si>
    <t>Approx. 100,000 gallons of wastewater spilled in Miami due to faulty valve(s) at a private station. The C-4 canal was affected by the spill. Clean-up conducted by the responsible party.  Status: Closed.</t>
  </si>
  <si>
    <t>Approx 1245 gallons of wastewater spilled in Miami due to a ruptured line. No waterways affected. Clean-up conducted by the responsible party.  Status: Closed.</t>
  </si>
  <si>
    <t>Unknown amount of wastewater spilled in Tampa due to a ruptured force main. Clean-up actions unknown.  Status: Closed.</t>
  </si>
  <si>
    <t>1000+ gallons of wastewater spilled in Tampa due to due to a lift station pump shut down. Clean-up conducted by the responsible party.  Status: Closed.</t>
  </si>
  <si>
    <t>Unknown amount of wastewater spilled in Orlando due to unknown cause(s). Clean-up actions unknown.  Status: Closed.</t>
  </si>
  <si>
    <t>Little Sand Lake</t>
  </si>
  <si>
    <t>WL 1/12/05</t>
  </si>
  <si>
    <t>800-gallon wastewater spilled in Jacksonville due to a ruptured force main. Clean-up conducted by the responsible party.  Status: Closed.</t>
  </si>
  <si>
    <t>1000+ gallons of wastewater spilled in Tampa due to a pump station failure.  No waterways affected. Clean-up conducted by the responsible party.  Status: Closed.</t>
  </si>
  <si>
    <t>5000 gallons of raw sewage spilled in Ocala due to a lift station failure. Clean-up conducted by the responsible party.  Status: Closed.</t>
  </si>
  <si>
    <t>50 gallons of wastewater spilled in Jacksonville due to unknown cause(s). Some of the material drained into a nearby creek. Clean-up conducted by the responsible party.  Status: Closed.</t>
  </si>
  <si>
    <t>100 to 150 gallons of wastewater spilled in Delray Beach due to a leaking force main. Clean-up conducted by a private contractor.  Status: Closed.</t>
  </si>
  <si>
    <t>2000 gallons of wastewater spilled in Navarre due to a crushed line.  Some of the material drained into a nearby waterway. Clean-up conducted by a private contractor.  Status: Closed.</t>
  </si>
  <si>
    <t>A spill of near 1000 gallons of sewage onto ground due to a grease blockage of a line in the Orlando area. The County has responded and handled clean-up.  Status: Closed.</t>
  </si>
  <si>
    <t>9000 gallons of sewage spilled onto ground due to a contractor breaking a sewage line. All contained in a ditch. Spill was recovered, area limed and washed down. This occurred in New Port Richey.  Status: Closed.</t>
  </si>
  <si>
    <t>Unknown amount of sewage released from a vessel in Ft. Lauderdale.  Status: Closed.</t>
  </si>
  <si>
    <t>Approx. 4000 gallons of untreated wastewater spilled in Wesley Chapel due to pump malfunction.  Clean up conducted by the responsible party.  Status: Closed.</t>
  </si>
  <si>
    <t>1000+ gallons of wastewater spilled in Merritt Island due to a ruptured line. No waterways affected. Clean-up conducted by the responsible party.  Status: Closed.</t>
  </si>
  <si>
    <t>Approx. 700,000 gallons of wastewater released in Port Richey due to a power outage. A nearby drainage easement that releases into the Gulf was affected. Clean-up conducted by the responsible party.  Status: Closed.</t>
  </si>
  <si>
    <t>Unknown amount of wastewater spilled in Indialantic due to unknown cause(s). No waterways affected. Clean-up conducted by the responsible party.  Status: Closed.</t>
  </si>
  <si>
    <t>100,000 gallons of wastewater spilled in West Palm Beach due to a ruptured line. Clean-up conducted by the responsible party.  Status: Closed.</t>
  </si>
  <si>
    <t>Approx. 100,000 gallons of wastewater released in Tampa due to a power failure. No waterways affected. Clean-up conducted by the responsible party.  Status: Closed.</t>
  </si>
  <si>
    <t>Unknown amount of wastewater spilled in Tavares due to a faulty feeder line. Clean-up conducted by the responsible party.  Status: Closed.</t>
  </si>
  <si>
    <t>Unknown amount of wastewater spilled in Jacksonville due to a blockage causing a manhole overflow. No waterways affected. Clean-up actions unknown.  Status: Closed.</t>
  </si>
  <si>
    <t>Approx. 2,000 gallons of wastewater released in Ft. Lauderdale due to lift station failure. No waterways affected. Clean-up actions unknown.  Status: Closed.</t>
  </si>
  <si>
    <t>1000+ gallons of wastewater spilled in Sanford due to cracked line. Clean-up conducted by the responsible party.  Status: Closed.</t>
  </si>
  <si>
    <t>South Plant private LS valve closed</t>
  </si>
  <si>
    <t>South Plant LS318.04 valve closed</t>
  </si>
  <si>
    <t>South Plant grease blockage</t>
  </si>
  <si>
    <t>Approx. 10,000 gallons of wastewater released in Tampa due to a ruptured sewer line. No waterways affected. Clean-up conducted by the responsible party.  Status: Closed.</t>
  </si>
  <si>
    <t>An unknown amount of secondary effluent was released in Pensacola Bay due to heavy rains in the area. The release was reported to be unrecoverable.  Status: Closed.</t>
  </si>
  <si>
    <t>1000 to 5000 gallons of wastewater spilled in Largo due to a grease blockage. Some of the material drained into a nearby lake. Clean-up conducted by the responsible party.  Status: Closed.</t>
  </si>
  <si>
    <t>10,000 gallons of wastewater spilled in Tampa due to an electrical problem at a lift station. No clean-up actions reported.  Status: Closed.</t>
  </si>
  <si>
    <t>108,000 gallons of partially treated sludge released on-site at a wastewater facility in Kissimmee due to a hitting a line. No waterways affected. Clean-up conducted by the responsible party.  Status: Closed.</t>
  </si>
  <si>
    <t>Unknown amount of wastewater spilled in Mary Esther due to heavy rain in the area. An unknown amount entered the ICW. Clean-up conducted by the responsible party.  Status: Closed.</t>
  </si>
  <si>
    <t>Approx. 1,000 gallons of wastewater spilled in Ft. Walton Beach. Spill was caused by broken line. No waterways affected. Clean-up conducted by responsible party.  Status: Closed.</t>
  </si>
  <si>
    <t>A malfunction caused the spill of 75,000 to 100,000 gallons of treated wastewater.  Spill may have affected a small lake near the plant.  Clean up is in progress at this time by the responsible party.  Status: Closed.</t>
  </si>
  <si>
    <t>Approx. 1000 gallons of wastewater released in Miami due to unknown cause(s). A nearby canal was affected. Clean-up conducted by the responsible party.  Status: Closed.</t>
  </si>
  <si>
    <t>City Cape Coral 4" irrig. Line break</t>
  </si>
  <si>
    <t>Approx. 2000 gallons of wastewater released in Gainesville due to pipe blockage/back-up. No waterways affected. Clean-up conducted by the responsible party.  Status: Closed.</t>
  </si>
  <si>
    <t>Approx. 800 gallons of wastewater released in The Villages due to a mechanical failure. No waterways affected. Clean-up conducted by the responsible party.  Status: Closed.</t>
  </si>
  <si>
    <t>Approx. 12,000 gallons of wastewater released in Satellite Beach due to a lift station overflow. No waterways affected. No clean-up actions reported.  Status: Closed.</t>
  </si>
  <si>
    <t>Approx. 1,017,222 gallons of wastewater spilled in Miami due to a ruptured 24-inch force main. No waterways affected. Clean-up conducted by the responsible party.  Status: Closed.</t>
  </si>
  <si>
    <t>North Plant LS 101.02 floats hungup from grease did not alarm</t>
  </si>
  <si>
    <t>Approx. 2000 gallons of wastewater released in Riverview due to a ruptured force main. Some of the material drained into Little Bullfrog Creek. No clean-up actions reported.  Status: Closed.</t>
  </si>
  <si>
    <t>Approx. 200 gallons of wastewater released in Pensacola due to lift station failure. No waterways affected. Clean-up conducted by the responsible party.  Status: Closed.</t>
  </si>
  <si>
    <t>70,000 gallons of wastewater released in Naples due to a contractor hitting an 8-inch force main. Some of the material flowed into the storm drain system. Clean-up conducted by a private contractor.  Status: Closed.</t>
  </si>
  <si>
    <t>contractor damaged 8" reuse force main</t>
  </si>
  <si>
    <t>1000 to 8000 gallons of wastewater spilled in Bonita Springs due to a contractor hitting a sewer line. Clean-up conducted by the responsible party.  Status: Closed.</t>
  </si>
  <si>
    <t>3510 gallons of wastewater spilled in Miami due to a contractor hitting a sewer line. No waterway affected. Clean-up conducted by the responsible party.  Status: Closed.</t>
  </si>
  <si>
    <t>30,000 gallons of untreated wastewater spilled in Hobe Sound due to a ruptured force main. No waterways affected. Clean-up conducted by the responsible party.  Status: Closed.</t>
  </si>
  <si>
    <t>Cl2</t>
  </si>
  <si>
    <t>contained and repaired</t>
  </si>
  <si>
    <t>FLA013859</t>
  </si>
  <si>
    <t>500 to 1000 gallons of untreated wastewater spilled in Sarasota due to a main breaker malfunction. No waterways affected. Clean-up conducted by the responsible party.  Status: Closed.</t>
  </si>
  <si>
    <t>1000+ gallons of wastewater spilled in Miami due to unknown cause(s).  Clean-up conducted by the responsible party.  Status: Closed.</t>
  </si>
  <si>
    <t>1200 gallon wastewater spilled in The Villages due to a lift station malfunction.  No waterways affected. Clean-up conducted by the responsible party.  Status: Closed.</t>
  </si>
  <si>
    <t>Less than 1000 gallons of treated wastewater spilled in Raiford. Some of the material drained into the New River. No clean-up actions reported.  Status: Closed.</t>
  </si>
  <si>
    <t>13,680 gallons of treated wastewater spilled in Miami due to a ruptured force main. No waterways affected. Clean-up conducted by the responsible party.  Status: Closed.</t>
  </si>
  <si>
    <t>Approximately 100 gallons of untreated wastewater overflowed into a pond and is unrecoverable.  Reason for overflow is unknown. This occurred in Jacksonville.  Status: Closed.</t>
  </si>
  <si>
    <t>Approx. 300 gallons of wastewater released in Jacksonville due to a grease blockage in a gravity line. Some of the material drained into a nearby pond. Clean-up conducted by the responsible party.  Status: Closed.</t>
  </si>
  <si>
    <t>Approx. 5,000 gallons of wastewater released in Vero Beach due to a lift station failure. No waterways affected. Clean-up conducted by the responsible party.  Status: Closed.</t>
  </si>
  <si>
    <t>Approx. 20,000 gallons of treated wastewater released in Naples due to a contractor hitting a line. No waterways affected. Spill was contained on site. Clean-up actions not required.  Status: Closed.</t>
  </si>
  <si>
    <t>Approx. 9,000 gallons of wastewater released in New Port Richey due to an electrical shutdown at a treatment plant. No waterways affected. Clean-up conducted by the responsible party.  Status: Closed.</t>
  </si>
  <si>
    <t>1000+ gallons of wastewater spilled in Boynton Beach due to unknown cause(s). The leak is ongoing. No waterways affected. No clean-up actions reported.  Status: Closed.</t>
  </si>
  <si>
    <t>contractor broke 6" reuse line</t>
  </si>
  <si>
    <t xml:space="preserve">Golden Gate grease blockage manholes 3-34  3-35  3-7 </t>
  </si>
  <si>
    <t>Unknown amount of wastewater spilled in Cairo, GA due to unknown cause(s). Some of the material may have drained into a nearby creek, which flows into the Gadsden County area of Florida.  Status: Closed.</t>
  </si>
  <si>
    <t>Unknown amount of wastewater released in Wildwood due to a ruptured line. No waterways affected. Clean-up conducted by the responsible party.  Status: Closed.</t>
  </si>
  <si>
    <t>1,000+ gallons of wastewater released in Miami due to a lift station failure. The release has been going on for three weeks. The lift station is on private property and does not have a permit. The release has entered three different storm drainage systems. No clean-up actions reported.  Status: Closed.</t>
  </si>
  <si>
    <t>City Cape Coral 6" reuse line contractor broke line</t>
  </si>
  <si>
    <t>1000 to 2000 gallons of untreated wastewater spilled in Sarasota due to a ruptured line. No waterways affected. Clean-up conducted by the responsible party.  Status: Closed.</t>
  </si>
  <si>
    <t>1000 gallons of wastewater spilled in Naples due to a ruptured force main. Clean-up actions unknown.  Status: Closed.</t>
  </si>
  <si>
    <t>Unknown amount of raw sewage (2 inches) reported inside 16 to 18 apartments at the Royal Park Apartments in Tampa. All apartments were evacuated. Red Cross responded to assist the displace people.  Status: Closed.</t>
  </si>
  <si>
    <t>Approx. 1000 gallons of wastewater spilled in Fern Park due to a blocked line. No waterways affected. Clean-up conducted by the responsible party.  Status: Closed.</t>
  </si>
  <si>
    <t>1000 gallons of raw sewage spilled into a swale in Vero Beach due to a failed pump (burned-out pump motor). No waterways affected. Clean-up conducted by the responsible party.  Status: Closed.</t>
  </si>
  <si>
    <t>8 to 10 gallons of wastewater spilled in Englewood due to a ruptured line. No waterways affected. Clean-up actions unknown.  Status: Closed.</t>
  </si>
  <si>
    <t>Private citizen in St. Petersburg Beach reported raw sewage in the Bay. Unknown amount released; source unknown.  Status: Closed.</t>
  </si>
  <si>
    <t>A contractor in Vero Beach ruptured a sewer line and tried to fix it himself.  Raw sewage was pumped out onto the ground.  Workers were working in the raw sewage with no protective gear.  No clean-up actions reported.  Status: Closed.</t>
  </si>
  <si>
    <t>1000-5000 gallons of wastewater were spilled onto the ground due to a broken pipe. Clean will be done. No waterways affected.  Status: Closed.</t>
  </si>
  <si>
    <t>North Plant broken line at headworks contained on site</t>
  </si>
  <si>
    <t>South Plant gravity line clogged</t>
  </si>
  <si>
    <t>North Plant LS103.00bad float, pump lost prime</t>
  </si>
  <si>
    <t>Overflow of reject water from storage pond into Cypress Creek.</t>
  </si>
  <si>
    <t>Golden Gate 4" forcemain break by contractor</t>
  </si>
  <si>
    <t>Approx. 1500 gallons of reclaimed wastewater released in Venice due to a ruptured line. No waterways affected. Clean-up actions not required.  Status: Closed.</t>
  </si>
  <si>
    <t>Approx. 1000 gallons of wastewater spilled in Naples due to a pump failure. No waterways affected. Clean-up conducted by the responsible party.  Status: Closed.</t>
  </si>
  <si>
    <t>1000+ gallons of wastewater spilled in Westin due to lift station failure. A nearby retention pond was affected. Clean-up conducted by the responsible party.  Status: Closed.</t>
  </si>
  <si>
    <t>50,000 gallons of partially treated wastewater spilled in Ft. Myers due to a human error. No waterways affected. Clean-up conducted by the responsible party.  Status: Closed.</t>
  </si>
  <si>
    <t>Approx. 9,000,000 gallons of treated wastewater released in Wesley Chapel due to a pond overflow. A nearby Creek was affected. No clean-up required.  Status: Closed.</t>
  </si>
  <si>
    <t>1750 gallons of wastewater spilled in Destin due to a mechanical failure. No waterways affected. Clean-up conducted by the responsible party.  Status: Closed.</t>
  </si>
  <si>
    <t>Approx. 18,000 gallons of wastewater spilled on Merritt Island due to a ruptured force main. The nearby Sykes Marsh area was affected. Clean-up cannot be completed due to the location of the spill.  Status: Closed.</t>
  </si>
  <si>
    <t>Approx. 1000 gallons of raw sewage spilled into a canal in Lauderhill due to a pump failure on a lift station. No clean-up actions reported.  Status: Closed.</t>
  </si>
  <si>
    <t>Approx. 25 gallons of raw sewage spilled at Hurlburt Field due to a ruptured line from a sinkhole. No waterways affected. Clean-up conducted by the responsible party.  Status: Closed.</t>
  </si>
  <si>
    <t xml:space="preserve">Cross Creek, hose left in clarifier - siphon - spill at WWTP </t>
  </si>
  <si>
    <t>2000 gallons of wastewater spilled in Land O'Lakes due to a punctured 8-inch force main. No waterways affected. Clean-up conducted by Pasco County Utilities.  Status: Closed.</t>
  </si>
  <si>
    <t>A private citizen was walking their dog and found an ongoing sewage release from a pump station in Tampa. The material was draining into the Bay.  Status: Closed.</t>
  </si>
  <si>
    <t>Approx. 12,000 gallons of wastewater released in Golden Gate due to a force main rupture. No waterways affected. Clean-up conducted by the responsible party.  Status: Closed.</t>
  </si>
  <si>
    <t>3000 gallons of raw sewage spilled in Sunrise due to a malfunction at a lift station. Clean-up conducted by the responsible party.  Status: Closed.</t>
  </si>
  <si>
    <t>20,000 gallons of raw sewage spilled into a ditch in Tampa due to a contractor hitting a 12-inch force main. Clean-up conducted by the responsible party.  Status: Closed.</t>
  </si>
  <si>
    <t>Tropical Harbor clogged supernate line</t>
  </si>
  <si>
    <t>Less than 500 gallons of raw sewage spilled in Bradenton due to a ruptured main. The spill was reported to be unrecoverable.  Status: Closed.</t>
  </si>
  <si>
    <t>An unknown amount of wastewater has been released in Pensacola due to a lift station failure. The release is ongoing. A nearby storm drain has been impacted. Clean-up will be conducted by the responsible party.  Status: Closed.</t>
  </si>
  <si>
    <t>Two wastewater releases were reported in Port St. Lucie for a total of 26,500 gallons released. 25,000 gallons released due to a contractor hitting a line &amp; 1500 gallons due to a split line. Clean-up conducted by the responsible party.  Status: Closed.</t>
  </si>
  <si>
    <t>8400 gallons of raw sewage spilled in Winter Park due to a stoppage/back-up in a line. Clean-up conducted by the responsible party.  Status: Closed.</t>
  </si>
  <si>
    <t>Approx. 2500 gallons of wastewater released in Vero Beach due to a lift station malfunction. No waterways affected. Clean-up conducted by the responsible party.  Status: Closed.</t>
  </si>
  <si>
    <t>Approx. 50 gallons of raw sewage spilled in Sebring due to a pipe that overflowed. No waterways affected. No clean-up actions reported.  Status: Closed.</t>
  </si>
  <si>
    <t>50,000 gallons of wastewater spilled in Miami due to a pump station failure. An unknown amount of the material drained into a nearby waterway. Clean-up conducted by the responsible party.  Status: Closed.</t>
  </si>
  <si>
    <t>6000 gallons of raw sewage spilled St. Augustine  due to a power failure. Some of the material drained into a nearby waterway. Clean-up conducted by the responsible party.  Status: Closed.</t>
  </si>
  <si>
    <t>27,800 gallons of wastewater spilled in Miami due to a contractor hitting an 8-inch main. No waterways affected. Clean-up conducted by the responsible party.  Status: Closed.</t>
  </si>
  <si>
    <t>Approx. 35,000 gallons of wastewater spilled in Naples. A nearby unnamed canal was affected. Clean-up conducted by the responsible party.  Status: Closed.</t>
  </si>
  <si>
    <t>South Plant air release value  vac and limed</t>
  </si>
  <si>
    <t>Approx. 2,000 gallons of wastewater released in Jacksonville due to a grease blockage in a line. No waterways affected. Clean-up conducted by the responsible party.  Status: Closed.</t>
  </si>
  <si>
    <t>Unknown amount of wastewater spilled in Altamonte Springs due to unknown cause(s). Clean-up conducted by the responsible party.  Status: Closed.</t>
  </si>
  <si>
    <t>Approx. 100 gallons of raw sewage spilled in White Springs due to a ruptured sewer line. No waterways affected. Clean-up conducted by a private contractor.  Status: Closed.</t>
  </si>
  <si>
    <t>1000+ Gallons of wastewater spilled on-site in West Palm Beach due to a faulty pipe. Clean-up conducted by the responsible party.  Status: Closed.</t>
  </si>
  <si>
    <t>Approx. 2,000 gallons of wastewater released in St. Petersburg due to a grease blockage in a pipeline. A nearby storm drain was affected. Clean-up conducted by the responsible party.  Status: Closed.</t>
  </si>
  <si>
    <t>Approx. 4000 gallons of reclaimed wastewater released in Zephyrhills due to operator error. No waterways affected. No clean-up actions necessary.  Status: Closed.</t>
  </si>
  <si>
    <t>USCG reported that a pleasure craft is dumping wastewater into the ICW.  Status: Closed.</t>
  </si>
  <si>
    <t>Approx 1100 gallons of wastewater spilled in Sanford due to a ruptured pipe. No waterways affected. Clean-up conducted by the responsible party.  Status: Closed.</t>
  </si>
  <si>
    <t>Unknown amount of raw sewage spilled in Lake Worth due to a rusted cap on a line. No waterways affected. Clean-up conducted by the responsible party.  Status: Closed.</t>
  </si>
  <si>
    <t>Unknown amount of wastewater (+/- 1000 gallons) released in Clearwater due to a ruptured line. No clean-up actions reported.  Status: Closed.</t>
  </si>
  <si>
    <t>30 gallons of raw sewage released in Punta Gorda due to a traffic crash involving a sewer truck. Clean-up actions unknown.  Status: Closed.</t>
  </si>
  <si>
    <t>4000 gallons of raw untreated sewage spilled onto the street and into a retention pond.  Retention pond is the only water affected.  Clean up already completed by the responsible party.  Spill due to a pump station failure.  Status: Closed.</t>
  </si>
  <si>
    <t>Less than 1000 gallons of wastewater spilled in Indialantic. No waterways affected. Clean-up conducted by the responsible party.  Status: Closed.</t>
  </si>
  <si>
    <t>Approx. 2000 gallons of wastewater released in Navarre due to unknown causes. No waterways affected. Clean-up conducted by the responsible party.  Status: Closed.</t>
  </si>
  <si>
    <t>1000+ gallons of wastewater spilled in Mayo due to an overflow. No waterways affected. Clean-up actions unknown.  Status: Closed.</t>
  </si>
  <si>
    <t>An unknown amount of wastewater released in Tampa due to unknown cause(s). No waterways affected. Clean-up conducted by the responsible party.  Status: Closed.</t>
  </si>
  <si>
    <t>South Seas Plantation constructin crew broke 3" forcemain</t>
  </si>
  <si>
    <t>Ongoing release of cooling tower water from an underground pipe. Release is reported to be 5 to 10 gallons per minute. Clean-up will be conducted by the responsible party.  Status: Closed.</t>
  </si>
  <si>
    <t>12,000 gallon partially treated sludge spilled in Myakka due to operator error. No waterways affected. Clean-up conducted by the responsible party.  Status: Closed.</t>
  </si>
  <si>
    <t>Approx. 3600 gallons of sewage released due a blockage in the gravity line. Some of the material went into a retention pond.  Status: Closed.</t>
  </si>
  <si>
    <t>2000 gallons of raw sewage spilled in Seminole due to a clogged line. The spill was reported to be unrecoverable.  Status: Closed.</t>
  </si>
  <si>
    <t>1600 gallons of raw sewage spilled in Spring Hill due to a lift station failure. Clean-up conducted by the responsible party.  Status: Closed.</t>
  </si>
  <si>
    <t>Braircrest Sub drainfield backed up overflow from clear well</t>
  </si>
  <si>
    <t>Springwood MHP blocked lines manhole overflow</t>
  </si>
  <si>
    <t>Approx. 374,000 gallons of wastewater released in Oviedo due to a ruptured force main. The little Econlockahatchee River was affected. Clean-up will be conducted by the responsible party.  Status: Closed.</t>
  </si>
  <si>
    <t>Econ River</t>
  </si>
  <si>
    <t>WL 12/27</t>
  </si>
  <si>
    <t>City Cape Coral air release valve break</t>
  </si>
  <si>
    <t>3500 gallons of wastewater spilled in Holiday due to a lift station failure. The material was contained in a retention pond. Clean-up conducted by the responsible party.  Status: Closed.</t>
  </si>
  <si>
    <t>300,000 gallons of wastewater spilled from the Solutia Inc. facility in Cantonment due to unknown cause(s). Approx. 70,000 gallons of the material drained into the Escambia River.  Status: Closed.</t>
  </si>
  <si>
    <t>1000+ gallons of reclaimed water spilled in Tarpon Springs due to a ruptured line. No waterways affected. Clean-up conducted by the responsible party.  Status: Closed.</t>
  </si>
  <si>
    <t>50 gallons of sewage spilled onto ground due to lift station failure. Area was treated with chlorine.  Unknown if any waterways were affected.  Status: Closed.</t>
  </si>
  <si>
    <t>Release of approximately 3000 gallons of sewage onto ground. Incident occurred due to lift pump failure. Area has been cleaned up (vacuumed/limed). No waterways affected.  Status: Closed.</t>
  </si>
  <si>
    <t>300 gallons of sewage spilled onto ground due to a blockage/over-flow. Area was vacuumed, washed down and HTH applied.  Status: Closed.</t>
  </si>
  <si>
    <t>2,000 gallons of industrial treated wastewater released in Jacksonville due to unknown causes. No waterways affected. Clean-up is being conducted by the responsible party. No assistance requested.  Status: Closed.</t>
  </si>
  <si>
    <t>1800 gallons of wastewater was released due to a hose malfunction at a private lift station. The area has been vacuumed and disinfected. No waterways were affected by the spilled.  Status: Closed.</t>
  </si>
  <si>
    <t>Approx. 3,000 gallons of wastewater released in Mount Dora due to an overturned septic tank truck. One injury reported, severity unknown. No waterways affected. Clean-up will be conducted by the responsible party.  Status: Closed.</t>
  </si>
  <si>
    <t>Manhole over flowed and caused 200 gallons of wastewater to be released onto the ground. No waterway affected.  Area was washed down and vacuumed. This occurred in Orlando.  Status: Closed.</t>
  </si>
  <si>
    <t>10,000 gallons of treated final effluent was spilled and contained on-site in a ditch. No waterways affected. Incident occurred due to mechanical failure of a float valve. The released water has been recovered.  Status: Closed.</t>
  </si>
  <si>
    <t>5,000 gallons of wastewater released in Highland Beach due to equipment failure. No waterways affected. Clean-up conducted by the responsible party. No assistance requested.  Status: Closed.</t>
  </si>
  <si>
    <t>8.5 million gallons of wastewater have been released from (Georgia Pacific) a primary wastewater clarifier due to a malfunction. Some of the wastewater ran into a nearby swamp. More information will be given when the sun comes up and the situation can be evaluated.  Status: Closed.</t>
  </si>
  <si>
    <t>Approx. 7,000 gallons of wastewater released in Pompano Beach due to an equipment failure. No waterways affected. All contained on site. Clean-up was conducted by the responsible party. No assistance requested.  Status: Closed.</t>
  </si>
  <si>
    <t>Approx. 4,000 gallons of wastewater released in Ft. Myers due to an electrical failure to a pump station. No waterways affected. Clean-up conducted by the responsible party.  Status: Closed.</t>
  </si>
  <si>
    <t>Approx. 1,000 gallons of wastewater released in Kissimmee due to an equipment failure. No waterways affected. Clean-up conducted by the responsible party. No assistance requested.  Status: Closed.</t>
  </si>
  <si>
    <t>Fiesta Village LS#001 motor control failure</t>
  </si>
  <si>
    <t>South Plant  LS 302.07 adandoned 4" forcemain leak</t>
  </si>
  <si>
    <t xml:space="preserve">BSU contractor hit line </t>
  </si>
  <si>
    <t>Bypass valve at a lift station malfunctioned and caused 1000 gallons of wastewater to be released into the storm drain. Clean up was done with HGH and a vac truck. Samples of area water are being taken.  The valve on the lift station is now fixed.  Status: Closed.</t>
  </si>
  <si>
    <t>Approximately 1,000-2,000 gallons of wastewater was spilled due to a manhole overflow. Unknown causes of overflow at this time. Clean up is being handled by the responsible party.  Status: Closed.</t>
  </si>
  <si>
    <t>Approximately 2500 gallons of treated wastewater spilled onto the ground from a contact chamber due to heavy rain.  All wastewater was contained on site and has been cleaned up by the responsible party.  No waterways affected.  Status: Closed.</t>
  </si>
  <si>
    <t>Over 1000 gallons of untreated wastewater spilled into a retention pond due to a power failure.  Clean-up has been completed by the responsible party.  Status: Closed.</t>
  </si>
  <si>
    <t>Pioneer Village clogged line to clarifier</t>
  </si>
  <si>
    <t>Donax problem with pump and computer 700 gal raw on ground</t>
  </si>
  <si>
    <t>North Plant LS103 pump lost prime</t>
  </si>
  <si>
    <t>5000 gallons of untreated wastewater spilled in Ft. Myers due to unknown cause(s). No waterways affected. Clean-up conducted by the responsible party.  Status: Closed.</t>
  </si>
  <si>
    <t>Approx. 3150 gallons of sewage released in Lake Buena Vista due to a ruptured force main. No waterways affected. Clean-up conducted by the responsible party.  Status: Closed.</t>
  </si>
  <si>
    <t>Approx. 400 to 500 gallons of raw sewage spilled in Tallahassee due to a crack in a sewer line. No waterways affected. Clean-up conducted by the responsible party.  Status: Closed.</t>
  </si>
  <si>
    <t>2.144 million gallons of partially treated wastewater spilled at a treatment facility in Odessa. Some of the material drained into a nearby waterway. Clean-up conducted by the responsible party.  Status: Closed.</t>
  </si>
  <si>
    <t>71,000 gallons of treated effluent released on-site in Kissimmee due to a ruptured line. No waterways affected. Clean-up conducted by the responsible party.  Status: Closed.</t>
  </si>
  <si>
    <t>3654 gallons of wastewater spilled in Venice due to a grease blockage.  No waterway affected. Clean-up conducted by the responsible party.  Status: Closed.</t>
  </si>
  <si>
    <t>10,000 gallons of wastewater spilled in St. Petersburg at two locations. A nearby water was affected in one incident. Clean-up conducted by the responsible party.  Status: Closed.</t>
  </si>
  <si>
    <t>Approx. 2500 gallons of raw sewage spilled in Milton due to a power failure. No waterways affected. Clean-up conducted by the responsible party.  Status: Closed.</t>
  </si>
  <si>
    <t>Approx. 500 gallons of raw sewage spilled in Pompano Beach due to a hairline crack in a pipe. Some of the material drained into a nearby canal. Clean-up conducted by the responsible party.  Status: Closed.</t>
  </si>
  <si>
    <t>Fiesta Village LS019 contractor brokeforce main</t>
  </si>
  <si>
    <t>Approx. 20,000 gallons of treated wastewater released in Ocala due to blockage in a filter system. No waterways affected. Clean-up conducted by the responsible party.  Status: Closed.</t>
  </si>
  <si>
    <t>Y</t>
  </si>
  <si>
    <t>500 gallons of raw sewage spilled into a storm drain and into a canal in Naples. Incident occurred due to a contractor damaging the line. Clean-up conducted by the responsible party.  Status: Closed.</t>
  </si>
  <si>
    <t>Approx. 20,000 gallons of wastewater spilled in Orlando due to a contractor hitting a line. Some of the material drained into a nearby waterway. Clean-up conducted by the responsible party.  Status: Closed.</t>
  </si>
  <si>
    <t>100 gallons of raw sewage spilled in Navarre due to a failed pump. No waterways affected. Clean-up actions unknown.  Status: Closed.</t>
  </si>
  <si>
    <t>20,000 gallons of treated effluent released in Sanford due to an equipment failure. Clean-up actions unknown.  Status: Closed.</t>
  </si>
  <si>
    <t>Approx. 5000 gallons of wastewater released from an ongoing spill in Altamonte Springs. The material flowed into Lake Orienta. No clean-up actions reported.  Status: Open.</t>
  </si>
  <si>
    <t>(North Plt) 7774 Preserve Lane car ran over air release valve</t>
  </si>
  <si>
    <t>15,000 gallons of raw sewage spilled in Indian Rocks Beach due to a ruptured line. No waterways affected. Clean-up conducted by the responsible party.  Status: Closed.</t>
  </si>
  <si>
    <t>Approx. 3500 gallons of wastewater released in Jacksonville due to a contractor rupturing a line. Pottsburg creek may have been affected. Clean-up conducted by the responsible party.  Status: Closed.</t>
  </si>
  <si>
    <t>A private citizen in DeLand reported that an area in his subdivision flooded due to the hurricanes. According to the caller, the water has been standing in the area since, and now the owners of the subdivision have decided to pump the water out into a nearby lake.  Status: Closed.</t>
  </si>
  <si>
    <t>A private citizen in West Palm Beach reported that a local car wash does not have their car wash water run-off (gray water) piped into an appropriate gray water system. Instead, they have a hose connected to their run-off system and are piping the water into a storm water pond.  Status: Closed.</t>
  </si>
  <si>
    <t>Approx. 1500 gallons of wastewater spilled from a gravity line in Milton due to unknown causes. A nearby creek and lake were affected. Clean-up will be conducted by the responsible party.  Status: Closed.</t>
  </si>
  <si>
    <t>Approx. 500 to 800 gallons of wastewater released in Sunrise due to a ruptured force main. No waterways affected. Clean-up conducted by the responsible party.  Status: Closed.</t>
  </si>
  <si>
    <t>Less than 1000 gallons of raw sewage spilled in Miami due to a construction crew hitting a line. Clean-up actions unknown.  Status: Closed.</t>
  </si>
  <si>
    <t>(North Plt) 501 Lake Couise Cir blocked gravity line</t>
  </si>
  <si>
    <t>FWC requested assistance from DEP to investigate an anonymous report of illegal dumping of raw sewage into a waterway in Aventura.  Status: Closed.</t>
  </si>
  <si>
    <t>Approx. 6000 gallons of wastewater released in Kissimmee due to an overflow caused by a blocked line. Clean-up conducted by a private contractor.  Status: Closed.</t>
  </si>
  <si>
    <t>30,000 gallons of raw sewage released in Bonita Springs due to a power failure at a lift station. Some of the material drained into the Imperial River. Clean-up conducted by the responsible party.  Status: Closed.</t>
  </si>
  <si>
    <t>Approx. 4000 gallons of wastewater spilled in Jacksonville due to a blocked line. A nearby waterway was affected. Clean-up conducted by the responsible party.  Status: Closed.</t>
  </si>
  <si>
    <t>3500 gallons of untreated wastewater spilled in Land O'Lakes due to a contractor hitting a line.  Clean-up conducted by the responsible party.  Status: Closed.</t>
  </si>
  <si>
    <t>Approx. 528,000 gallons of treated wastewater spilled in Sarasota. Clean-up conducted by the responsible party.  Status: Closed.</t>
  </si>
  <si>
    <t>South Plant reclaimed water line</t>
  </si>
  <si>
    <t>75,000 gallons of treated reuse water was spilled onto golf course and into a pond. The water was destined for the golf course anyway, but was released all at once when a line broke. Repairs are being made to the line. No waterways are affected (the pond is man-made and contained). Water is not recoverable.  Status: Closed.</t>
  </si>
  <si>
    <t>An unknown amount (less than 1,000 gallons) of wastewater spilled in Gretna due to a grease blockage. The nearby Tulogee Creek may have been affected. Clean-up was conducted by the responsible party. No assistance requested. No further information available.  Status: Closed.</t>
  </si>
  <si>
    <t>Caller advised of a manhole overflow near the Lovers Key Resort. The overflow is draining into a sewer drain. Unknown where the drain leads to at this time.  Status: Closed.</t>
  </si>
  <si>
    <t>An unknown amount of raw sewage spilled into Cinco Bayou in Ft. Walton Beach due to a ruptured 8-inch force main. Clean-up actions unknown.  Status: Closed.</t>
  </si>
  <si>
    <t xml:space="preserve">City Punta Gorda grease clog 166 W Marion Ave </t>
  </si>
  <si>
    <t>Approx. 700 gallons of raw sewage spilled in Beverly Hills due to a blocked sewer line. No waterways affected. Clean-up will be conducted by the responsible party.  Status: Closed.</t>
  </si>
  <si>
    <t>An unknown amount of wastewater (1000+ gallons) spilled in Gretna due to a line blockage. Clean-up conducted by  the responsible party &amp; a private contractor.  Status: Closed.</t>
  </si>
  <si>
    <t>Approx. 500 gallons of wastewater released in Homosassa due to a ruptured force main. No waterways affected. Clean-up conducted by the responsible party.  Status: Closed.</t>
  </si>
  <si>
    <t>300 gallons of raw sewage spilled in Naples due to a blocked line. Clean-up conducted by the responsible party.  Status: Closed.</t>
  </si>
  <si>
    <t>LS 107 North Plt. 10" line break</t>
  </si>
  <si>
    <t>2500 gallons of raw sewage spilled in New Port Richey due to contractor hitting a sewer line. No waterways affected. Clean-up conducted by the responsible party.  Status: Closed.</t>
  </si>
  <si>
    <t>Approx. 8000 gallons of raw sewage spilled in Miami Beach due to a pump failure. Clean-up conducted by the responsible party.  Status: Closed.</t>
  </si>
  <si>
    <t>An unknown amount of wastewater spilled in Tarpon Springs due to a power outage that caused an unplanned shut down. No waterways affected. Clean-up conducted by the responsible party.  Status: Closed.</t>
  </si>
  <si>
    <t>Approx. 10,000 gallons of wastewater released in Vero Beach due to a blocked line at a wastewater plant. No waterways affected. Clean-up conducted by the responsible party.  Status: Closed.</t>
  </si>
  <si>
    <t>14,000 gallons of industrial wastewater spilled in Ocala due to a pump failure. Clean-up conducted by the responsible party.  Status: Closed.</t>
  </si>
  <si>
    <t>600 gallons of wastewater released in Jacksonville due to a faulty valve.  Clean-up conducted by the responsible party.  Status: Closed.</t>
  </si>
  <si>
    <t>Unknown amount of wastewater spilled in Bowling Green due to heavy rain. A nearby swamp area was affected. Clean-up conducted by the responsible party.  Status: Closed.</t>
  </si>
  <si>
    <t>Business closed down and left their sewer line open. Unknown how much leaked out, if any.  No further information at this time.  Status: Closed.</t>
  </si>
  <si>
    <t>Approx. 25,000 gallons of wastewater released in Wildwood due to an equipment failure. No waterways affected. Clean-up conducted by the responsible party.  Status: Closed.</t>
  </si>
  <si>
    <t>Unkown amount (1000+ gallons) of wastewater released from a manhole in Pensacola. The release was due to a line blockage and occurred for approx. 2 weeks. A nearby creek was affected. Clean-up conducted by the responsible party.  Status: Closed.</t>
  </si>
  <si>
    <t>Unknown amount of wastewater released from a retention pond in Poinciana due to heavy rains in the area. The water from the pond entered a manhole and caused solids from the nearby treatment plant to enter the contact chamber. There was no release reported.  Status: Closed.</t>
  </si>
  <si>
    <t>Approx. 24,000 gallons of reclaimed wastewater released in Naples due to a ruptured pipeline. No waterways affected. The spill was contained on-site. No clean-up actions reported.  Status: Closed.</t>
  </si>
  <si>
    <t>Golden Gate break in 6" force main flowed for 2 hrs.</t>
  </si>
  <si>
    <t>5000 gallons of raw sewage sludge released in Ft. Myers due to debris from the hurricanes causing a back-up/over-flow. Clean-up conducted by the responsible party.  Status: Closed.</t>
  </si>
  <si>
    <t>3000 gallons of wastewater spilled in West Palm Beach due to a power outage.  No offsite spillage or waterways affected. Clean-up conducted by the  responsible party.  Status: Closed.</t>
  </si>
  <si>
    <t>Approx. 55,000 gallons of partially treated wastewater spilled in Jacksonville due to an electrical failure.  No offsite affect or waterway affected. Clean-up conducted by the responsible party.  Status: Closed.</t>
  </si>
  <si>
    <t>PARTIALLY</t>
  </si>
  <si>
    <t>Caller reports a sewage release of approximately 2000 gallons of sewage onto ground due to a leak in a main. Repairs have been made and area vacuumed. No waterways reported affected.  Status: Closed.</t>
  </si>
  <si>
    <t>Caller advised of a ongoing sewage leak from a force main. No waterways have been affected at this time. A contractor has been called to handle the leak. No assistance requested at this time.  Status: Open.</t>
  </si>
  <si>
    <t>Caller advises of an unknown size spill, that occurred, due to a construction crew busting a sewage line.  The incident occurred approx 1 month ago, but was discovered today's date.  A city crew is on site, conducting clean up actions and measures.  No assistance requested.  Status: Closed.</t>
  </si>
  <si>
    <t>10,500 gallons of reclaimed wastewater spilled on-site in Tampa due to a faulty plug on a pump. No waterways affected. Clean-up conducted by a private contractor.  Status: Closed.</t>
  </si>
  <si>
    <t>2000 gallons of sewage sludge spilled onto ground and into a drainage ditch due to unknown causes. Spill is being bermed with dirt. Area being limed.  Status: Closed.</t>
  </si>
  <si>
    <t>210,000 gallons of wastewater spilled in Indian Harbor Beach due to a ruptured pipe. Approx. 80,000 gallons of the material drained into the Indian River. Clean-up actions unknown. Clean-up actions unknown.  Status: Closed.</t>
  </si>
  <si>
    <t>WL 2/8/05</t>
  </si>
  <si>
    <t>Bonita Springs Util clogged manhole vac limed</t>
  </si>
  <si>
    <t>1500 gallons of sewage spilled in the Ocala area due to unknown cause(s). The spill was contained on-site. No waterways affected. Clean-up conducted by the responsible party.  Status: Closed.</t>
  </si>
  <si>
    <t>1000 gallons of raw sewage spilled in Sanford due to a contractor rupturing a line. The line has been repaired and cleaned-up complete. No waterways affected.  Status: Closed.</t>
  </si>
  <si>
    <t>1700 pounds of sludge released on-site in Boynton Beach due to a clogged line. Clean-up conducted by the responsible party.  Status: Closed.</t>
  </si>
  <si>
    <t xml:space="preserve">    Duval    </t>
  </si>
  <si>
    <t>10,000 gallons of sewage was released in Jacksonville due to a contractor hitting a force main. Clean-up conducted. No waterways affected.  Status: Closed</t>
  </si>
  <si>
    <t xml:space="preserve">St. Lucie    </t>
  </si>
  <si>
    <t>1000 gallons of sewage spilled in Port St. Lucie due to a pump failure. Clean-up conducted by the responsible party. No waterways affected.  Status: Closed.</t>
  </si>
  <si>
    <t xml:space="preserve">Pinellas   </t>
  </si>
  <si>
    <t>2000 gallons of raw sewage spilled in St. Petersburg due to a clogged line. No waterways affected. Clean-up conducted by the responsible party.  Status: Closed.</t>
  </si>
  <si>
    <t>Unknown amount of wastewater spilled in Atlantic Beach. Clean-up conducted by the responsible party.  Status: Closed.</t>
  </si>
  <si>
    <t>3000 gallons of untreated wastewater spilled in Kissimmee due to a controller related issue.  No material spilled off-site or into a waterway.  Status: Closed.</t>
  </si>
  <si>
    <t>Approx. 3500 gallons of wastewater spilled in Jacksonville due to a pump station malfunction.  The spill was contained on-site. No waterways affected.  Clean-up conducted by the responsible party.  Status: Closed.</t>
  </si>
  <si>
    <t>Approx. 850 gallons of wastewater spilled in Ruskin due to a ruptured force main. No waterways affected. Clean-up conducted by the responsible party.  Status: Closed.</t>
  </si>
  <si>
    <t>North Plt. 4" line break private system Cypress Woods</t>
  </si>
  <si>
    <t>Approx. 9000 gallons of sewage spilled in Niceville due to a ruptured force main. Some of the material drained into the Boggy Bayou and some into a manhole. Clean-up conducted by an unknown party.  Status: Closed.</t>
  </si>
  <si>
    <t>Approx. 3000 gallons of wastewater released in Ft. Lauderdale due to a failure at a pump station. The material was contained on-site. No waterways affected. Clean-up conducted by the responsible party.  Status: Closed.</t>
  </si>
  <si>
    <t>Less than 1000 gallons of wastewater spilled into Tropicana Canal in Punta Gorda due to a ruptured line. Clean-up actions unknown.  Status: Closed.</t>
  </si>
  <si>
    <t>City Punta Gorda cracked line Marion and Tropicana, repaired and cleaned</t>
  </si>
  <si>
    <t>5000 gallons of wastewater spilled in Port St. Lucie due to a breach in a 6-inch force main. Some of the material drained into a nearby pond. Clean-up conducted by the responsible party.  Status: Closed.</t>
  </si>
  <si>
    <t>10,850 gallons of wastewater released in Jacksonville due to a ruptured force main. Clean-up conducted by the responsible party.  Status: Closed.</t>
  </si>
  <si>
    <t>North Plt contractor break Goodlette Rd</t>
  </si>
  <si>
    <t>North Plt Cedar Hammock block line</t>
  </si>
  <si>
    <t>2 wastewater spills were reported in Naples for a total of 550 gallons. Both spills were due to blocked lines. Some of the material drained into a nearby lake. Clean-up conducted by the responsible party.  Status: Closed.</t>
  </si>
  <si>
    <t>8000 gallons of wastewater spilled in Ft. Myers due to a power failure.  Clean-up conducted by the responsible party.  Status: Closed.</t>
  </si>
  <si>
    <t>Ft Myers Beach Plt power transfer switch failure</t>
  </si>
  <si>
    <t>10,000 gallons of sewage spilled in Jacksonville due to a damaged line. Clean-up conducted by the responsible party.  Status: Closed.</t>
  </si>
  <si>
    <t>4400 gallons of wastewater spilled in Orlando due to a contractor hitting a line. Clean-up conducted by the City of Orlando.  Status: Closed.</t>
  </si>
  <si>
    <t>12,000 gallons of raw sewage spilled in Naples due to a contractor hitting a force main. The spill was contained on-site. Clean-up conducted by the responsible party.  Status: Closed.</t>
  </si>
  <si>
    <t>1000 gallons of wastewater spilled in Frostproof due to a blocked line. Some of the material drained into a nearby lake. Clean-up conducted by the responsible party.  Status: Closed.</t>
  </si>
  <si>
    <t>1000+ gallons of reclaim wastewater released in Tarpon Springs due to a leak in a 10-inch force main. Most of material drained into Witcomb Bayou. No clean-up actions reported.  Status: Closed.</t>
  </si>
  <si>
    <t>10,000 gallons of wastewater released in Orlando due to a clogged line. Some of the material drained into Shingle Creek. No clean-up actions reported.  Status: Closed.</t>
  </si>
  <si>
    <t>495,000 gallons of reclaimed wastewater spilled on-site in Tampa. The material drained into the storm drain system. No clean-up actions reported.  Status: Closed.</t>
  </si>
  <si>
    <t>500 gallons of wastewater spilled in Jacksonville due to unknown cause(s). Clean-up conducted by the responsible party.  Status: Closed.</t>
  </si>
  <si>
    <t>2000 gallons of wastewater released from a privately owned lift station in Amelia Island due to unknown cause(s). Clean-up conducted by the responsible party &amp; the local utility company.  Status: Closed.</t>
  </si>
  <si>
    <t>7200 gallons of wastewater spilled at a private lift station near Naples due to unknown cause(s). No waterways affected. Clean-up conducted by the County Utility.  Status:Closed.</t>
  </si>
  <si>
    <t>Caller reported a wastewater release at her private residence in Marathon. An unknown amount has been released throughout the weekend due to an ongoing construction project next to her home. DEP callback being requested.  Status: Closed.</t>
  </si>
  <si>
    <t>Approx. 500 gallons of wastewater overflowed from a manhole in Jacksonville due to a faulty air release valve on a force main. No waterways affected. Clean-up conducted by the responsible party.  Status: Closed.</t>
  </si>
  <si>
    <t>Approx. 2000 gallons of wastewater spilled in Jacksonville due to an equipment malfunction. 200 gallons drained into a nearby storm drain. Clean-up conducted by the responsible party.  Status: Closed.</t>
  </si>
  <si>
    <t>Power outage due to a storm caused the lift station to overflow.  About 10,000 gallons overflowed into the Ortega River.  The land is having lime applied to the area and the spill itself was unrecoverable due to the fact that it went into the river.  Status: Closed.</t>
  </si>
  <si>
    <t>Approx. 5000 gallons of wastewater spilled in Apopka due to an operator error. No waterways affected. Clean-up conducted by the responsible party.  Status: Closed.</t>
  </si>
  <si>
    <t>Approx. 1500 gallons of wastewater spilled in Buena Ventura Lakes due to a grease blockage. No waterways affected. Clean-up conducted by the responsible party.  Status: Closed.</t>
  </si>
  <si>
    <t>300,000 gallons of wastewater spilled in Ruskin due to a ruptured force main. No waterways affected. No clean-up actions reported.  Status: Closed.</t>
  </si>
  <si>
    <t>stormwater pond</t>
  </si>
  <si>
    <t>aeration in sw pond</t>
  </si>
  <si>
    <t>sampling</t>
  </si>
  <si>
    <t>Golden Gate operator open wrong valve on system 16</t>
  </si>
  <si>
    <t>Approx. 570,000 gallons of raw sewage released in Sarasota due to a power failure at a lift station. The sewage went into a storm drain that runs into Hudson Bayou. No clean-up actions reported.  Status: Closed.</t>
  </si>
  <si>
    <t>Approx. 8000 gallons of wastewater spilled in Naples due to a contractor installation a sewer line. No waterways affected. Clean-up conducted by the responsible party.  Status: Closed.</t>
  </si>
  <si>
    <t>North Plant contractor broke a 4" line at Tamiami Sq.</t>
  </si>
  <si>
    <t>Approx. 10,000 gallons of wastewater spilled in St. Cloud due to a damaged valve. No waterways affected. Clean-up conducted by the responsible party.  Status: Closed.</t>
  </si>
  <si>
    <t>Approx. 40,000 gallons of partially treated wastewater released in Freeport due to a sludge spill. No waterways affected. Clean-up conducted by the responsible party.  Status: Closed.</t>
  </si>
  <si>
    <t>5035 gallons of untreated wastewater spilled in Miami due to a faulty valve. No waterways affected. Clean up conducted by the responsible party.  Status: Closed.</t>
  </si>
  <si>
    <t>Approx. 2500 gallons of raw sewage spilled in Jacksonville due to blockage on a gravity line. Some of the material drained into a nearby Creek. Clean-up conducted by the responsible party.  Status: Closed.</t>
  </si>
  <si>
    <t>2000 gallons of wastewater spilled in Naples due to an overflow. The material drained into a secondary containment area. No clean-up actions reported.  Status: Closed.</t>
  </si>
  <si>
    <t>North Plt private LS Medical Blvd. On ground to lake - sampled</t>
  </si>
  <si>
    <t>Approx. 200 gallons of sewage spilled due to a force main break. No waterways affected. The area was vacuumed up and HTH was laid down.  Status: Closed.</t>
  </si>
  <si>
    <t>Caller advises of a private citizen's complaint, of sighting sewage flowing from a "sewage pipe" into a nearby waterway (ICW).  Riviera Beach Utilities were called by the WP and are responding, to investigate, and if the event is factual, conduct clean up actions if needed.  FWCC is aware as well.  No impact to water foul/fish reported.  Status: Closed.</t>
  </si>
  <si>
    <t>5,000 gallon wastewater spill, that occurred due to a lift station malfunction.  Clean up and corrective measures placed.  No assistance requested or waterways affected.  Status: Closed.</t>
  </si>
  <si>
    <t>Blue Heron Pines WWTP lines clogged with pine needles, vac, cleaned and limed area</t>
  </si>
  <si>
    <t>Approx. 2200 gallons of sewage spilled due to a blocked pipe. No waterways affected. The area was vacuumed and limed.  Status: Closed.</t>
  </si>
  <si>
    <t>Approx. 800 gallons of wastewater released in Jacksonville due to a grease blockage. No waterways affected. Clean-up will be conducted by the responsible party. No assistance requested.  Status: Closed.</t>
  </si>
  <si>
    <t>City Cape Coral pipe split, line repaired vac, cleaned and limed</t>
  </si>
  <si>
    <t>Unknown amount of treated wastewater released in Naples due to a ruptured force main. Some of the material drained into a nearby canal. No clean-up actions unknown.  Status: Closed.</t>
  </si>
  <si>
    <t>2 tons of sludge released accidentally in Clearwater due to faulty equipment. Clean-up conducted by the responsible party.  Status: Closed.</t>
  </si>
  <si>
    <t>100,000 gallons of wastewater spilled in Miami due to a power failure. Clean-up conducted by a private contractor. No waterways affected.  Status: Closed.</t>
  </si>
  <si>
    <t>300 gallons of gray water spilled in Jacksonville due to an equipment failure. A portion of the material entered the St. John's River. Clean-up conducted by the responsible party.  Status: Closed.</t>
  </si>
  <si>
    <t>500 gallons of sewage released in West Palm Beach due to unknown cause(s). According to the County, the sewage was sitting in the middle of Southern Blvd and it forced the road to be closed for an unknown amount of time.  Status: Closed.</t>
  </si>
  <si>
    <t xml:space="preserve">City Cape Coral 12" line break </t>
  </si>
  <si>
    <t>1000+ gallons of wastewater spilled in Zephyrhills due to a ruptured line. Clean-up conducted by a private contractor.  Status: Closed.</t>
  </si>
  <si>
    <t>NFt Myers Util contractor broke 2" forcemain, vac, cleaned, limed</t>
  </si>
  <si>
    <t>Approx. 2000 gallons of wastewater released in Titusville due to a faulty valve. No waterways affected. Clean-up conducted by the responsible party.  Status: Closed.</t>
  </si>
  <si>
    <t>Approx. 1500 gallons of wastewater released in New Port Richey due to a blocked line. No waterways affected. Clean-up conducted by the responsible party.  Status: Closed.</t>
  </si>
  <si>
    <t>5000 gallons of raw sewage spilled on-site in Longwood due to a blockage in a filtering screen. No waterways affected. Clean-up conducted by the responsible party.  Status: Closed.</t>
  </si>
  <si>
    <t>400 gallons of sludge discovered on a roadway in Ft. Pierce. Unknown number of traffic crashes reported due to the material being in the roadway. Clean-up actions unknown.  Status: Closed.</t>
  </si>
  <si>
    <t>DOH responded &amp; determined material was not sludge</t>
  </si>
  <si>
    <t>Approx. 5000 gallons of partially treated wastewater spilled on-site in Lake Placid due to a ruptured pipe.  No waterways affected. Clean-up conducted by the responsible party.  Status: Closed.</t>
  </si>
  <si>
    <t>100,000 gallons of wastewater spilled in Bradenton due to a blocked 24-inch force main. The nearby Pierce Canal was affected. Samples were taken. Clean-up conducted by the responsible party.  Status: Closed.</t>
  </si>
  <si>
    <t>None</t>
  </si>
  <si>
    <t>area limed</t>
  </si>
  <si>
    <t>8000 to 10,000 gallons of treated sludge spilled at the Boca Chica U.S. Naval Base wastewater treatment facility due to a faulty setting on a pump. Clean-up conducted by the responsible party.  Status: Closed.</t>
  </si>
  <si>
    <t>1000+ gallons of raw sewage spilled in Fort Lauderdale due to a ruptured line. Clean-up conducted by the responsible party.  Status: Open.</t>
  </si>
  <si>
    <t>3800 gallons of untreated wastewater spilled in Rotunda due to a ruptured line. Clean-up conducted by the responsible party.  Status: Closed.</t>
  </si>
  <si>
    <t>3000 gallons of untreated wastewater spilled on-site in Sun City Center due to an equipment failure.  Clean-up conducted by the responsible party.  Status: Closed.</t>
  </si>
  <si>
    <t>Bonita Springs Util Nelsons lift station transformer failure vac cleaned limed</t>
  </si>
  <si>
    <t>Westport unk cause for spill, being investigated, cleaned and limed</t>
  </si>
  <si>
    <t>An unknown amount of sewage spilled due to a blockage in a private sewer line. The substance is going into a retention pond. Unknown clean up actions at this time.  Status: Closed.</t>
  </si>
  <si>
    <t>Sunny Grove valve left open cleaned and limed</t>
  </si>
  <si>
    <t>Caller reports a spill of an unknown amount of sewage (over 1000 gallons) was spilled from two manholes. The spill started yesterday and originated from an apartment complex private lift station (private facility). The cause of the release was due to shut-down of the lift for work done yesterday, and when the work was finished crews forgot to turn the lift pump back on. No repairs are needed and the spill has been stopped. An unknown amount of the spill has gone into two local ponds in the area. Clean-up is unknown at this time.  Status: Closed.</t>
  </si>
  <si>
    <t>An unknown amount of sewage is being released at this time due to a lift station that lost power. The substance is going into storm drains. Clean up actions unknown, since release is still on-going. No further info available.  Status: Closed.</t>
  </si>
  <si>
    <t>Caller reports that a manhole is overflowing in an open field directly in front of his apartment complex. Unknown if any waterways are affected. Caller states there is a fowl odor in the area.  Status: Closed.</t>
  </si>
  <si>
    <t>Lift station failed due to unknown causes. It appears that a pipe burst. 750 gallons was released onto the ground and into a catch basin. Unknown further at this time.  Status: Closed.</t>
  </si>
  <si>
    <t>2940-gallon wastewater spilled in New Port Richey due to a ruptured line. No waterways affected. Clean-up conducted by the responsible party.  Status: Closed.</t>
  </si>
  <si>
    <t>North Plt. Contractor broke 4" line vac cleaned limed</t>
  </si>
  <si>
    <t>8000+ gallons of raw sewage spilled in Venice due to a ruptured force main. Clean-up conducted by the responsible party.  Status: Closed.</t>
  </si>
  <si>
    <t>5000 gallons of raw sewage spilled in the Miami area due to a faulty valve. No waterways affected. Clean-up conducted by the responsible party.  Status: Closed.</t>
  </si>
  <si>
    <t>A private citizen in Monticello reported that a privately owned trailer is dumping sewage into a nearby pond.  Status: Closed.</t>
  </si>
  <si>
    <t>2000 gallons of untreated wastewater spilled in Wesley Chapel due to mechanical failure. Clean-up conducted by the responsible party.  Status: Closed.</t>
  </si>
  <si>
    <t>Approx. 500 gallons of effluent wastewater spilled in Naples due to clogged filters. No waterways affected. Clean-up conducted by the responsible party.  Status: Closed.</t>
  </si>
  <si>
    <t>Unknown amount of wastewater released in Jacksonville due to unknown cause(s). Some of the material drained into a nearby waterway. Clean-up actions unknown.  Status: Closed.</t>
  </si>
  <si>
    <t>1700 gallons of sewage spilled in Tampa due to a ruptured line. Clean-up conducted by the responsible party.  Status: Closed.</t>
  </si>
  <si>
    <t>5000 gallons of raw sewage spilled in Tampa due to a ruptured line. Clean-up conducted by the County.  Status: Closed.</t>
  </si>
  <si>
    <t>1500 gallons of wastewater spilled in River Oaks due to faulty equipment.  Clean-up conducted by the responsible party.  Status: Closed.</t>
  </si>
  <si>
    <t>3684 gallons of wastewater spilled in Belleview due to an equipment malfunction. No waterways affected. Clean-up conducted by the responsible party.  Status: Closed.</t>
  </si>
  <si>
    <t>2300 gallons of partially treated water spilled in Clearwater. Some of the material drained into Stevenson Creek. Clean-up conducted by the responsible party.  Status: Closed.</t>
  </si>
  <si>
    <t>Approx. 300 gallons of wastewater released in Pompano Beach due to a cracked pipe. Clean-up conducted by the responsible party.  Status: Closed.</t>
  </si>
  <si>
    <t>1000 gallons of raw sewage spilled in Ocala due to a ruptured sewage line. No waterways affected. Clean-up conducted by the responsible party.  Status: Closed.</t>
  </si>
  <si>
    <t>Approx. 3500 gallons of sewage released in Jacksonville due to a ruptured gravity line. Some of the material drained into a nearby waterway. Clean-up conducted by a private contractor.  Status: Closed.</t>
  </si>
  <si>
    <t>A private citizen in Indian Shores reported a possible wastewater spill.  Status: Closed.</t>
  </si>
  <si>
    <t>Approx. 100 gallons of sewage spilled due to a force main break. The material went into a nearby canal. Lime was laid down.  Status: Closed.</t>
  </si>
  <si>
    <t>1000 gallons spilled onto ground and into storm drain due to lift station failure.  Treating affected areas with lime.  Status: Closed.</t>
  </si>
  <si>
    <t>Approx. 30,000 gallons of sewage was released due to a complete computer failure and the automatic valves failed to open. The material went into a holding pond on site. The material was being pumped back into the system and lime is being laid down.  Status: Closed.</t>
  </si>
  <si>
    <t>Caller is reporting a lift station overflowing sewage. Caller reports that sewage is backed up in the pipes and causing the system to overflow every time she flushes the toilet. Caller states she has called the apartment on-call person, but he does not speak English and there is not a number on the lift station to call. No further info available.  Status: Closed.</t>
  </si>
  <si>
    <t>An unknown amount of wastewater was released in Haines City due to equipment malfunction. No waterways affected. Spill was contained on site. Clean-up is being completed by the responsible party. No assistance requested.  Status: Closed.</t>
  </si>
  <si>
    <t>27,000 gallons sewage release in Tampa.  A nearby pond has been affected. DEP callback is being requested by the County.  Status: Open.</t>
  </si>
  <si>
    <t>Approx. 2000 gallons of wastewater released in Tarpon Springs due to a ruptured sewage line. No waterways affected. Clean-up completed by the responsible party.  Status: Closed.</t>
  </si>
  <si>
    <t>103,140 gallons of wastewater released in Miami due to a contractor breaking an air release valve. A nearby canal was affected by the release. Clean-up conducted by the responsible party.  Status: Closed.</t>
  </si>
  <si>
    <t>Approx. 1960 gallons of wastewater spilled in Tampa due to a faulty air valve on a pipeline. No waterways affected. Clean-up was conducted by the responsible party.  Status: Closed.</t>
  </si>
  <si>
    <t>Unknown amount of wastewater released west of Mary Esther due to a malfunction at a private lift station. Clean-up actions unkown.  Status: Open.</t>
  </si>
  <si>
    <t>Lake Josephine, tree branch clogged overflow line, cleaned and limed</t>
  </si>
  <si>
    <t>North Plt. Impellers clogged, pump failure, cleaned and limed</t>
  </si>
  <si>
    <t>1000+ gallons of sludge released in Zephyrhills due to unknown cause(s). Clean-up conducted by the responsible party.  Status: Closed.</t>
  </si>
  <si>
    <t>City Cape Coral pipe break, repaired, cleaned and limed</t>
  </si>
  <si>
    <t>Approx. 8000 gallons of wastewater released in Panama City due to a ruptured force main. A nearby bayou was affected. Clean-up will be conducted by the responsible party.  Status: Closed.</t>
  </si>
  <si>
    <t>5000 gallons of wastewater spilled in Kissimmee due to a faulty air release valve.  Clean-up conducted by the responsible party.  No waterways affected.  Status: Closed.</t>
  </si>
  <si>
    <t>Bonita Spring Util. Contractor plugged line, ceaned and limed</t>
  </si>
  <si>
    <t>200 gallons of wastewater spilled in Mary Esther due to a blocked line. Clean-up conducted by the responsible party.  Status: Closed.</t>
  </si>
  <si>
    <t>Anonymous report of possible illegal dumping of wastewater into a waterway in Plant City.  Status: Closed.</t>
  </si>
  <si>
    <t>Westport contractor cut line while running new power line, contained on site, cleaned and limed</t>
  </si>
  <si>
    <t>5000 gallons of wastewater spilled in Pompano Beach due to a cracked line. No waterways affected. Clean-up conducted by the responsible party.  Status: Closed.</t>
  </si>
  <si>
    <t>North Plt. Loose wire on float, spill at LS 129.00, cleaned and limed</t>
  </si>
  <si>
    <t>Hut Rest. Strainer o pump clogged</t>
  </si>
  <si>
    <t>1000 gallons of untreated wastewater spilled on-site in West Point. Clean-up conducted by the responsible party.  Status: Closed.</t>
  </si>
  <si>
    <t>25,000 gallons of wastewater spilled in Margate due to a ruptured line. Some of the material drained into a nearby canal. Clean-up conducted by the responsible party.  Status: Closed.</t>
  </si>
  <si>
    <t>Approx. 500,000 gallons of raw sewage was released in Sarasota due to a ruptured 18-inch force main. Clean-up actions was completed that day: bacterial monitoring for 5 or more days.  Status: Closed.</t>
  </si>
  <si>
    <t>alkaline spray</t>
  </si>
  <si>
    <t xml:space="preserve"> FC &amp; TC Bacterial monitoring</t>
  </si>
  <si>
    <t xml:space="preserve">Sarasota County </t>
  </si>
  <si>
    <t>FLA013372</t>
  </si>
  <si>
    <t>NO</t>
  </si>
  <si>
    <t>maccoleman_d</t>
  </si>
  <si>
    <t>30 gallons of dematerialized water released in Jacksonville due to a pump failure. Clean-up conducted by the responsible party.  Status: Closed.</t>
  </si>
  <si>
    <t>2000 gallons of sewage spilled in Tampa due to a power failure. Clean-up conducted by the responsible party.  Status: Closed.</t>
  </si>
  <si>
    <t>Approx. 2000 gallons of sewage spilled due to mechanical failure. A nearby retention pond was affected. The area was vacuumed up and the street was hosed down.  Status: Closed.</t>
  </si>
  <si>
    <t>150 gallons of sewage onto ground, due to a blockage in a lift pump causing an over-flow. Spill was liquid and soaked into ground. Area treated with lime. No waterways affected.  Status: Closed.</t>
  </si>
  <si>
    <t>Caller advises that an unk amount of storm water, possibly over 1,000 gallons spilled on site due to heavy rain.  The storm water possibly contained some turbidity.  Clean up actions taken.  No assistance requested.  Status: Closed.</t>
  </si>
  <si>
    <t>Bonita Springs Util contractor hit line, cleaned and limed</t>
  </si>
  <si>
    <t>Bonita Spring Util contractor hit line cleaned and limed</t>
  </si>
  <si>
    <t>10,000 to 50,000 gallons of partially treated wastewater released in Vero Beach due to heavy rains in the area. No waterways affected.  Status: Closed.</t>
  </si>
  <si>
    <t>LS 001 Kenwood Lane, kids turned off power supply vac and limed</t>
  </si>
  <si>
    <t>Ongoing release of wastewater reported in Sarasota due to heavy rains in the area.  Status: Open.</t>
  </si>
  <si>
    <t>Approx. 1000 to 2500 gallons of raw sewage spilled in Dunnellon due to a clogged line. Some of the material drained into the Withlacoochee River. Clean-up conducted by the responsible party.  Status: Closed.</t>
  </si>
  <si>
    <t>Approx. 10,000 gallons of effluent was released due to a float ball and relay malfunction. The spill was contained on site inside of a retention pond. No waterways affected. No clean up actions reported.  Status: Closed.</t>
  </si>
  <si>
    <t>Approx. 42,000 gallons of recycled effluent released in Jay due to unknown cause(s). The release was contained on site. No waterways affected. Clean-up was conducted by the responsible party.  Status: Closed.</t>
  </si>
  <si>
    <t>Approx. 176,000 gallons of treated wastewater released in Tampa due to a pump failure. A nearby waterway was affected. No clean-up actions required.  Status: Closed.</t>
  </si>
  <si>
    <t>Less than 10,000 gallons of effluent spilled in Raford from a manhole due to a solids back up in the waste system.  Status: Closed.</t>
  </si>
  <si>
    <t>North Plt LS112.06 pipe separation cleaned and limed</t>
  </si>
  <si>
    <t>Approx. 3000 gallons of treated industrial wastewater spilled at Eglin AFB due to a ruptured force main. No waterways affected. Clean-up conducted by the responsible party.  Status: Closed.</t>
  </si>
  <si>
    <t>75,000 gallons of untreated wastewater spilled in Pompano Beach due to a cracked force main.  A portion of the spill entered the ICW.  Clean-up conducted by the responsible party.  Status: Closed.</t>
  </si>
  <si>
    <t>Approx. 5000 gallons of sewage spilled into the intercostals waterway due to a power failure to the lift station in Belle Air. No clean up actions taken due to the sewage going into the waterway.  Status: Closed.</t>
  </si>
  <si>
    <t>Riverewood, blockage in line</t>
  </si>
  <si>
    <t>Caller reported a private lift station that has leaked 300 gallons of wastewater into a storm drain. JEA was called out to the location but the owner of the station will have to handle clean up and repairs.  Status: Closed.</t>
  </si>
  <si>
    <t>North Plt. ARV break on new LS vac and limed</t>
  </si>
  <si>
    <t>Approx. 2500 gallons of wastewater released in Tampa due to a lift station failure. No waterways affected. The spill was contained on-site. Clean-up conducted by the responsible party.  Status: Closed.</t>
  </si>
  <si>
    <t>1000+ gallons of wastewater spilled in Lakeland due to an overfilled retention pond. Some of the material drained into a nearby wetlands area. Clean-up actions unknown.  Status: Closed.</t>
  </si>
  <si>
    <t>Approx. 8000 to 10,000 gallons of reclaimed water released due to a ruptured line. The reclaim water spilled into a dry retention pond. Clean-up actions unkown.  Status: Closed.</t>
  </si>
  <si>
    <t>Approx. 1000 gallons of treated wastewater released in Kissimmee due to unknown cause(s). No waterways affected. Clean-up conducted by the responsible party.  Status: Closed.</t>
  </si>
  <si>
    <t>City Cape Coral 2" cap on abandoned line split, vac and limed</t>
  </si>
  <si>
    <t>Approx. 12,000 gallons of wastewater released in Cape Coral due to a broken cap on a sewer line. Rhondo Canal was affected by a small amount of wastewater, most of the material was contained on site. Clean-up conducted by the responsible party.  Status: Closed.</t>
  </si>
  <si>
    <t>North Ptl private lift station Approximately 30,000 gallons of wastewater released in Naples due to a contractor breaking a line. Airport-Pulling Rd. drainage canal was affected. Clean-up conducted by the responsible party.  Status: Closed.</t>
  </si>
  <si>
    <t>Fiesta Village line clog 14851 Park Lake Dr. vac and limed</t>
  </si>
  <si>
    <t>Approx. 500 gallons of wastewater released in Miami Beach due to a blocked line. Some of the material may have drained into Biscayne Bay.  Clean-up conducted by the responsible party.  Status: Closed.</t>
  </si>
  <si>
    <t>Approx. 1000 gallons of wastewater spilled in Milton due to a blocked line. Clean-up conducted by the responsible party.  Status: Closed.</t>
  </si>
  <si>
    <t>An unknown amount of wastewater released at Tyndall AFB due to a lightning strike on the pipeline. No waterways affected. Clean-up will be conducted by the responsible party.  Status: Closed.</t>
  </si>
  <si>
    <t>Approx. 1500 gallons of wastewater spilled in Port Richie due to a lift station failure causing a manhole to overflow. No waterways affected. Clean-up actions unkown.  Status: Closed.</t>
  </si>
  <si>
    <t>Approx. 3000 gallons spilled in Wesley Chapel due to an equipment failure. No waterways affected. Spill was contained on site. Clean-up conducted by the responsible party.  Status: Closed.</t>
  </si>
  <si>
    <t>Approx. 3000 gallons of wastewater spilled in Pace due to a clogged line. No waterways affected. Clean-up actions unknown.  Status: Closed.</t>
  </si>
  <si>
    <t>Approx. 6000 gallons of wastewater released in Winter Springs due to a ruptured force main. No waterways affected. Clean-up conducted by the responsible party.  Status: Closed.</t>
  </si>
  <si>
    <t>1000+ gallons of wastewater spilled in Zephyrhills do to a leaking pipe. No waterways affected and the spill was contained on-site. No clean up actions reported.  Status: Closed.</t>
  </si>
  <si>
    <t>2,000 gallons of untreated wastewater spilled due to a in-system line breakage.  Clean-up conducted by the responsible party.  Status: Closed.</t>
  </si>
  <si>
    <t>Approx. 2000 gallons of wastewater spilled in the Waverly area due to a construction company that ruptured a line.  Some of the material drained into a wetlands area. Lime was placed onto the affected area.  Status: Closed.</t>
  </si>
  <si>
    <t>Approx. 1000+ gallons of raw sewage spilled in Gainesville due to an equipment malfunction at a lift station. Clean-up conducted by the responsible party.  Status: Closed.</t>
  </si>
  <si>
    <t>Approx. 1000 gallons of reclaimed water spilled on-site in Largo due to a damaged valve. Clean-up conducted by the responsible party.  Status: Closed.</t>
  </si>
  <si>
    <t>Unknown amount of wastewater (probably less than 1000 gallons) released in Lady Lake due to unknown cause(s). Clean-up conducted by a private contractor.  Status: Closed.</t>
  </si>
  <si>
    <t>Approx. 30-50 gallons of sewage spilled due to a sewer main that backed up. A nearby storm drain was affected. The area was deodorized and limed down.  Status: Closed.</t>
  </si>
  <si>
    <t>Approx. 2500 gallons of wastewater released in Destin due to lift station pump failure. No waterways affected. Clean-up conducted by the responsible party. No assistance requested.  Status: Closed.</t>
  </si>
  <si>
    <t>N Ft. Myers Util. Line break Bus 41 at Goodwill Store vac cleaned limed</t>
  </si>
  <si>
    <t>Approx. 2000 gallons of wastewater spilled in Wesley Chapel due to lift station failure. No waterways affected. Clean-up conducted by the responsible party.  Status: Closed.</t>
  </si>
  <si>
    <t>Approx. 25,000 gallons of wastewater released in Boynton Beach due to equipment failure. A nearby canal was affected. Clean-up conducted by the responsible party.  Status: Closed.</t>
  </si>
  <si>
    <t>Approx. 5000 gallons of mix liquor spilled in Stuart due to operator error at the Dixie Park Wastewater Treatment Plant.  No waterways affected. Clean-up conducted by the responsible party.  Status: Closed.</t>
  </si>
  <si>
    <t>Approx. 20,000 gallons of wastewater released in West Palm Beach due to a ruptured pipe at a lift station. No waterways affected. The spill was contained on-site. Clean-up conducted by the responsible party.  Status: Closed.</t>
  </si>
  <si>
    <t>Approx. 1000 gallons of wastewater released in Winter Haven due to tripped breaker at a lift station. No waterways affected. Clean-up conducted by the responsible party.  Status: Closed.</t>
  </si>
  <si>
    <t>Approx. 400 gallons of wastewater released in Gulf Breeze due to a grease blockage. No waterways affected. Clean-up conducted by the responsible party.  Status: Closed.</t>
  </si>
  <si>
    <t>1000+ gallons of wastewater spilled in Gainesville due to a grease blockage. A nearby creek was affected. Clean-up conducted by the responsible party.  Status: Closed.</t>
  </si>
  <si>
    <t>Approx. 6000 gallons of condensed steam were released at a power plant in Pompano Beach. The condensed steam is nothing more than steam that has been turned into water. No waterways affected. No clean-up reported. The responsible party was concerned that the water may contain some traces of waste.  Status: Closed.</t>
  </si>
  <si>
    <t>Approx. 10,000 gallons of untreated wastewater spilled from a lift station in Wesley Chapel.  No waterways affected. Clean-up actions unknown.  Status: Closed.</t>
  </si>
  <si>
    <t>Anonymous report that for the last two years someone in Lantana has been dumping wastewater directly from their home into a nearby canal.  Status: Closed.</t>
  </si>
  <si>
    <t>Ongoing release of wastewater reported at a lift station in  Miami. No clean-up actions reported. State assistance requested.  Status: Closed.</t>
  </si>
  <si>
    <t>3500 gallons of wastewater spilled in Tampa due to equipment failure. No waterways affected. Clean-up conducted by the responsible party.  Status: Closed.</t>
  </si>
  <si>
    <t>1000 gallons of untreated wastewater spilled in Winter Park due to unknown cause(s). Clean-up conducted by a private contractor. Some of the material drained into a nearby canal.  Status: Closed.</t>
  </si>
  <si>
    <t>1800 gallons of untreated wastewater spilled in Riverview due to a traffic crash. Some of the material drained into a nearby creek. Clean-up conducted by a private contractor.  Status: Closed.</t>
  </si>
  <si>
    <t>1000+ gallons of wastewater spilled in Ft Myers due to a ruptured force main. No waterways affected.  Clean-up actions unknown.  Status: Closed.</t>
  </si>
  <si>
    <t>Approx. 2061 gallons of raw sewage spilled in Miami due to a ruptured force main. No waterways affected. Clean-up conducted by the responsible party.  Status: Closed.</t>
  </si>
  <si>
    <t>Fort Myers Beach Pine Ridge Road, 18" forcemain break-working on. Filed a written report April 13, 2005</t>
  </si>
  <si>
    <t>A homeowner in Cantonment ruptured a water main and phone lines. A boil water notice has been issued.  Status: Closed.</t>
  </si>
  <si>
    <t>1000 gallons of wastewater spilled in Ft. Myers due to a pump failure. No clean-up actions reported.  Status: Closed.</t>
  </si>
  <si>
    <t xml:space="preserve">North Marco Util </t>
  </si>
  <si>
    <t>Approx. 500 gallons of sewage spilled in Jacksonville due to a ruptured force main. No waterways affected. Clean-up conducted by the responsible party.  Status: Closed.</t>
  </si>
  <si>
    <t>4000 to 5000 gallons of untreated wastewater spilled in Navarre due to a construction crew rupturing a line.  Some of the material drained into a nearby waterway. Clean-up conducted by the responsible party.  Status: Closed.</t>
  </si>
  <si>
    <t>North Fort Myers Util line cut by contractor</t>
  </si>
  <si>
    <t>Approx. 75 gallons of sewage spilled in Groveland due to a damaged pipe on a tank. No waterways affected. Clean-up actions unknown.  Status: Closed.</t>
  </si>
  <si>
    <t>Approx. 2000 gallons of raw sewage spilled in Boca Raton due to an equipment malfunction at a lift station. Most of the material drained into a nearby storm drain. Clean-up conducted by the responsible party.  Status: Closed.</t>
  </si>
  <si>
    <t>City of Punta Gorda, private system manhole at Narranja and Can Carlos overflowed due to heavy rains.  The trailer park was heavily damaged during Charlie and most of the trailer were destroyed and removed, the sewer lines were not capped, the park has been conctacted to do a smoke test and cap the line</t>
  </si>
  <si>
    <t>4000 gallons of wastewater spilled in Sarasota  due to heavy rain.  No waterways affected. Clean-up conducted by the responsible party.  Status: Closed.</t>
  </si>
  <si>
    <t>No more than 25,000 gallons of wastewater spilled in Martin Downs due to heavy rains in the area. Unknown if the spill affected a nearby waterway. Clean-up conducted by the responsible party.  Status: Closed.</t>
  </si>
  <si>
    <t>30,000 to 35,000 gallons of treated effluent overflowed at a water treatment facility in Sarasota due to heavy rains.  No waterways affected. Clean-up conducted by the responsible party.  Status: Closed.</t>
  </si>
  <si>
    <t>Caller advises of an unknown amount (over 1,000 gallons) wastewater spill. The material spilled from a manhole due to a lift station power issue.   A portion of the material flowed to a nearby storm basin.  Clean up and corrective measures taken.  No assistance requested.  Status: Closed.</t>
  </si>
  <si>
    <t>30,000 gallons of wastewater spilled from a lift station &amp; surrounding manholes near Kissimmee due to an electrical malfunction.  No waterways affected. Clean-up conducted by the responsible party.  Status: Closed.</t>
  </si>
  <si>
    <t>6 inch pipe had a hole in it and caused about 2,000 gallons of wastewater to be released.  Clean up was done by Pinellas Co. Utilities and they washed the area down.  The spill went onto the ground and some of it went into a small retention pond.  No clean up of pond being done.  No other waterway affected.  Status: Closed.</t>
  </si>
  <si>
    <t>Approx. 102,720 gallons of raw sewage released in Miami due to a ruptured sewer main. No waterways affected. Clean-up conducted by the responsible party.  Status: Closed.</t>
  </si>
  <si>
    <t>North Plant LS 103 contractor cut 16" line</t>
  </si>
  <si>
    <t>An unknown amount (over 1000 gallons) of wastewater released in Panama City Beach due to a contractor tapping the line. No waterways affected. Clean-up conducted by the responsible party.  Status: Closed.</t>
  </si>
  <si>
    <t>Approx. 3500 gallons of partially treated wastewater were released in Plantation due to an open gate on a valve. No waterways affected. Spill was contained on site. Clean-up conducted by the responsible party.  Status: Closed.</t>
  </si>
  <si>
    <t>Highpoint WWTP - WAS on ground at plant, valuve left open cleaned and limed</t>
  </si>
  <si>
    <t>Approx. 5000 gallons of sludge spilled in Tampa due to an overflow in the drains. No waterways affected. Clean-up conducted by the responsible party.  Status: Closed.</t>
  </si>
  <si>
    <t>Approx. 1000 gallons of wastewater released in Okeechobee due to an electrical failure to lift station. Taylor Creek was affected. Clean-up conducted by the responsible party.  Status: Closed.</t>
  </si>
  <si>
    <t>Approx. 1000 gallons of sewage spilled in Lady Lakes due to a cracked force main valve. Clean-up conducted by the responsible party.  Status: Closed.</t>
  </si>
  <si>
    <t>Approx. 2400 gallons of untreated wastewater spilled in Orlando due to the installation of a new line.  The spill was contained on-site and no waterways were affected.  Clean-up performed by the responsible party.  Status: Closed.</t>
  </si>
  <si>
    <t>Approx. 5000 gallons of wastewater spilled in South Bay due to heavy rains in the area. The majority of the wastewater is rainwater. Clean-up (HTH) conducted by the responsible party. No waterways affected.  Status: Closed.</t>
  </si>
  <si>
    <t>10,000 gallons of sewage spilled in Ft. Pierce due to power failure at lift pump. No waterways affected. Clean-up conducted by the responsible party.  Status: Closed.</t>
  </si>
  <si>
    <t>Three Oaks reuse spill not details</t>
  </si>
  <si>
    <t>10,000 to 50,000 gallons of partially treated wastewater spilled in Vero Beach due to unknown cause(s). No waterways affected.  Clean-up actions unknown.  Status: Closed.</t>
  </si>
  <si>
    <t>75 gallons of wastewater spilled in Crestview due to a punctured line. No waterways affected. Clean-up conducted by the responsible party.  Status: Closed.</t>
  </si>
  <si>
    <t>Eagle Ridge Lift station back up-rags in pump</t>
  </si>
  <si>
    <t>Unknown amount of treated wastewater spilled in Ft. Meade due to unknown cause(s). Some of the material drained into the Peace River. No clean-up actions  reported.  Status: Closed.</t>
  </si>
  <si>
    <t>Approx. 3000 gallons of sewage spilled in Land-O-Lakes due to a ruptured force main. A nearby storm drain was affected. Clean-up conducted by the responsible party.  Status: Closed.</t>
  </si>
  <si>
    <t>South Plt blocked line Pine Cone Lane</t>
  </si>
  <si>
    <t>Approx. 2700 gallons of treated wastewater released in Sarasota over the last three days due to high flow related to heavy rain. No waterways affected. No clean-up required.  Status: Closed.</t>
  </si>
  <si>
    <t>10 gallons of sewage spilled in Naples due to a cracked sewage line. A local plumber fixed the line and stopped leakage.  Status: Closed.</t>
  </si>
  <si>
    <t>South Plt.    Home Depot  3" capped line broke, plumber fixed line and capped</t>
  </si>
  <si>
    <t>Approx. 5000 gallons of sewage spilled in West Palm Beach due to a ruptured force main. No waterways affected.  Clean-up conducted by the responsible party.  Status: Closed.</t>
  </si>
  <si>
    <t>1000 to 2000 gallons of wastewater spilled in Apollo Beach due to a main breaker tripping.  Clean-up conducted by the responsible party.  Status: Closed.</t>
  </si>
  <si>
    <t>88,000 gallons of reuse water spilled at the Osprey Water Reclamation Facility in Titusville. No clean-up actions reported.  Status: Closed.</t>
  </si>
  <si>
    <t>Approx. 300 gallons of sewage spilled due to a 18" main line rupturing. A nearby drainage ditch was affected.  Clean up is underway. No further info available.  Status: Closed.</t>
  </si>
  <si>
    <t>Caller reports sewage coming from a sanitary sewage line/hole, flowing through an apartment complex and into the Big Marco Pass.  The caller stated he has called numerous persons about this problem including the owner of the N. Marco Utilities.  Caller stated the spill has been on-going for the past week.  Status: Closed.</t>
  </si>
  <si>
    <t>Marco Isl WWTP Pier 81  unusual pressure rise</t>
  </si>
  <si>
    <t>Approximately 5,000 gallons of Industrial Wastewater released in Plant City due to unknown causes. No injuries reported. No waterways affected. Clean-up being conducted by the responsible party. No assistance requested.  Status: Closed.</t>
  </si>
  <si>
    <t>An unknown amount of wastewater (under 1,000 gallons) was released in Ft. Walton Beach due to a sewage structure overflow. The overflow washed out the dirt siding the pipeline was in and ruptured the pipe. Toula Vista Bayou affected. Clean-up actions unknown.  Status: Closed.</t>
  </si>
  <si>
    <t>Lightning strike caused a transformer to blow.  20,000 gallons of treated water spilled onto the ground. No clean up needed.  Status: Closed.</t>
  </si>
  <si>
    <t>Health Park Reuse system pond overflowed-has been isolated</t>
  </si>
  <si>
    <t>Bonita Springs Util manhole at Village walk</t>
  </si>
  <si>
    <t>Wulfert reclaimed water main joint separated contained on site</t>
  </si>
  <si>
    <t>17050 San Carlos reuse line leak</t>
  </si>
  <si>
    <t>North Plt private lift station Faith Bible Church</t>
  </si>
  <si>
    <t>Bonita Springs Util clogged line</t>
  </si>
  <si>
    <t>Marco Isl WWTP clogge line</t>
  </si>
  <si>
    <t xml:space="preserve">Bonita Springs Util air pump failure </t>
  </si>
  <si>
    <t>Approximately 72,000 gallons of wastewater overflowed from a manhole in Pensacola due to heavy rains in the area. Clean-up was not possible.  Status: Closed.</t>
  </si>
  <si>
    <t>Wulfert WWTP switch failure reuse line spill contained on site</t>
  </si>
  <si>
    <t>5000 gallons of raw sewage spilled in Naples due to a ruptured line. Clean-up conducted by the responsible party.  Status: Closed.</t>
  </si>
  <si>
    <t xml:space="preserve">North Plt LS 143.00 by-pass line failure </t>
  </si>
  <si>
    <t>Approx. 5000 gallons of partially treated wastewater released in Citrus Springs due to a lift station failure. No waterways affected. The spill was contained on site. Clean-up conducted by the responsible party.  Status: Closed.</t>
  </si>
  <si>
    <t>Did not affect wat</t>
  </si>
  <si>
    <t>lime area after cleanup</t>
  </si>
  <si>
    <t>FLA011877</t>
  </si>
  <si>
    <t>A private citizen in Tallahassee reported that septic tanks are overflowing and seeping due to large amounts of rain.  Status: Closed.</t>
  </si>
  <si>
    <t>2000 gallons of raw sewage spilled in Tampa due to a ruptured force main.  Status: Closed.</t>
  </si>
  <si>
    <t>An unknown amount of wastewater was released in Vero Beach due to a ruptured force main. No waterways affected. Clean-up conducted by the responsible party.  Status: Closed.</t>
  </si>
  <si>
    <t>Less than 1000 gallons of raw sewage spilled in Shell Point due to lift pump failure. No waterways affected. Clean-up conducted by the responsible party.  Status: Closed.</t>
  </si>
  <si>
    <t>26,775 gallons of wastewater overflowed in Pensacola due to heavy rain in the area. No clean-up actions reported.  Status: Closed.</t>
  </si>
  <si>
    <t>Unknown amount of wastewater spilled in Milton due to an overflow at a treatment plant. Some of the material drained into a nearby river. Clean-up conducted by the responsible party.  Status: Closed.</t>
  </si>
  <si>
    <t>An unknown amount of wastewater (over 25,000 gallons) released in Zephyrhills due to a contractor hitting a line. A retention pond was affected. Clean-up was conducted by the responsible party.  Status: Closed.</t>
  </si>
  <si>
    <t>North Plant LS 110.04 LS110.05 spill due to surcharge on gravity line</t>
  </si>
  <si>
    <t>Approx. 27,000 gallons of treated wastewater released in Oviedo due to a leaking bulkhead. The flow entered the little Econ River. No clean-up actions required.  Status: Closed.</t>
  </si>
  <si>
    <t>Approx. 6000 gallons of wastewater spilled in Alachua due to 2 separate wastewater spills at the same location.  City crews were able to unstop the line the first time it occurred but have been unable to remove the second stoppage. The line has been shut down to avoid further spillage.  Status: Closed.</t>
  </si>
  <si>
    <t>Approx. 5,000 gallons of wastewater released in Marianna due to high water from the rains. No waterways affected. Clean-up conducted by the responsible party.  Status: Closed.</t>
  </si>
  <si>
    <t>10,000 gallons of sewage and rainwater spilled onto ground in Mary Ester.  Spillage occurred due to heavy rains. Clean-up conducted by the responsible party.  Status: Closed.</t>
  </si>
  <si>
    <t>20,000+ gallons of partially treated wastewater spilled in Pensacola due to heavy rains in the area. Two spills occurred at the same facility. Both spills were 10,000 plus gallons. All of the material, from both spills was contained on-site. Clean-up conducted by the responsible party.  Status: Closed.</t>
  </si>
  <si>
    <t>50,000+ gallons of sewage spilled onto ground in Pensacola due to excessive rainfall in the area. Clean-up conducted by the responsible party.  Status: Closed.</t>
  </si>
  <si>
    <t>50,000 to 100,000 of sewage spilled onto ground in Pace due to excessive rain. No clean-up actions reported.  Status: Closed.</t>
  </si>
  <si>
    <t>An unknown amount of wastewater released in Valparaiso due to heavy rains. Tom's Bayou may be affected. Clean-up will be conducted by the responsible party.  Status: Closed.</t>
  </si>
  <si>
    <t>Approximately 12,000 gallons of treated wastewater released in Pensacola due to a U.V. chamber overflow. No waterways affected. Spill was contained on site. Clean-up conducted by the responsible party.  Status: Closed.</t>
  </si>
  <si>
    <t>Approximately 1/2 dozen lift stations in Fort Walton  have been having difficulty keeping up with flow. Power was lost to a couple locations. Generators have been put in place. An unknown amount of sewage has been spilled. Crews are on scene around the clock keeping spillage down to a minimum.  Status: Closed.</t>
  </si>
  <si>
    <t>6600 gallons of wastewater spilled at three locations within the county. Clean-up conducted by the responsible party.  Status: Closed.</t>
  </si>
  <si>
    <t>An unknown amount of sewage spilled in Mary Ester due to 4 wastewater spills. All spills due to severe weather in the area. Crews are on scene around the clock keeping spillage down to a minimum.  Status: Closed.</t>
  </si>
  <si>
    <t>200 gallons of sewage spilled in Gulf Breeze due to heavy rains in the area. No waterways affected. Clean-up conducted by the responsible party.  Status: Closed.</t>
  </si>
  <si>
    <t>800 gallons of sewage spilled in Gulf Breeze due to heavy rains in the area. No waterways affected. Clean-up conducted by the responsible party.  Status: Closed.</t>
  </si>
  <si>
    <t>7000 gallons of sewage/rain water spilled onto the ground in Summerfield due to heavy rain in the area. . Contained on-site. No waterways affected.  Clean-up conducted by the responsible party.  Status: Closed.</t>
  </si>
  <si>
    <t>9800 gallons of sewage spilled in Gulf Breeze due to heavy rains in the area. No waterways affected. Clean-up conducted by the responsible party.  Status: Closed.</t>
  </si>
  <si>
    <t>30,000 gallons of sewage/rain water spilled onto the ground in Sneads due to heavy rain over-flowing manholes.  No waterways affected. Clean-up conducted by the responsible party.  Status: Closed.</t>
  </si>
  <si>
    <t>Approx. 200,000 gallons of raw sewage released in Navarre due to a storm water overflow at a treatment plant. No waterways affected. The spill was contained on-site.  Status: Closed.</t>
  </si>
  <si>
    <t>Less than 1000 gallons of wastewater spilled in Florosa due to unknown cause(s). Some of the material drained into Santa Rosa Sound. No cleanup could be done due to the rain fall in the area.  Status: Closed.</t>
  </si>
  <si>
    <t>1000+ gallons of sewage spilled onto ground and into a storm drain.  Incident due to a collapsed force main. HTH was applied to affected ground.  Repairs have been made.  Status: Closed.</t>
  </si>
  <si>
    <t>3000 gallons of sewage spilled into a holding pond. Spill was contained and recovered. Incident due to collapsed sewage line. Repairs being made.  Status: Closed.</t>
  </si>
  <si>
    <t>Approx 5,000 gallons of wastewater has been released from a main line that had a blockage in it.  Unknown if any waterway has been affected.  Vacuum truck is on scene at this time and lime will be put down on affected area when vacuuming is done.  Samples will be taken of surrounding waterways.  Status: Closed.</t>
  </si>
  <si>
    <t>Over 1000 gallons of sewage spilled into a storm drain at a Walgreen’s store. Spill has been stopped.  Affected ground area washed-down. Unknown cause of spill.  Status: Closed.</t>
  </si>
  <si>
    <t>Private citizen reports sewage coming from 4 manholes. Unknown causes. SWP turned caller over to her County WP for assistance.  Status: Closed.</t>
  </si>
  <si>
    <t>Caller reported that an effluent wastewater line in her community has ruptured and is leaking an unknown amount of wastewater near Gulf Breeze.  Caller stated that the incident occurred a couple of days ago and has been flowing unabated, possibly into a canal, since that time.  Status: Closed.</t>
  </si>
  <si>
    <t>An unknown amount of wastewater was released in Lake City due heavy rains in the area. A small creek may have been affected. No clean-up required.  Status: Closed.</t>
  </si>
  <si>
    <t>Burnt Store WWTP RAS line failure</t>
  </si>
  <si>
    <t>2000 gallons of raw sewage spilled in Springhill due to a contractor hitting an underground line. No waterways affected. Clean-up conducted by a private contractor.  Status: Closed.</t>
  </si>
  <si>
    <t xml:space="preserve">area limed </t>
  </si>
  <si>
    <t xml:space="preserve">Hernando County </t>
  </si>
  <si>
    <t>FLA012043</t>
  </si>
  <si>
    <t>MacColeman_D</t>
  </si>
  <si>
    <t>7000 gallons of treated wastewater spilled on-site in Pensacola due to a gravity feed issue. Clean-up conducted by a private contractor.  Status: Closed.</t>
  </si>
  <si>
    <t>Unknown amount of wastewater spilled in Ft. Walton Beach due to heavy rains in the area. No waterways affected. Clean-up conducted by the responsible party.  Status: Closed.</t>
  </si>
  <si>
    <t>1000+ gallons of wastewater spilled in Pensacola due to a leaking line. The spill was contained on-site. Clean-up conducted by the responsible party.  Status: Closed.</t>
  </si>
  <si>
    <t>44,670 gallons of raw sewage spilled in Miami due to a ruptured 6-inch force main. No waterways affected. Clean-up conducted by the responsible party.  Status: Closed.</t>
  </si>
  <si>
    <t>Unknown amount of wastewater released from a ruptured 15-inch force main. No waterways affected.  Status: Open.</t>
  </si>
  <si>
    <t>Golden Gate 4" force main break</t>
  </si>
  <si>
    <t>Approx. 500 gallons of raw sewage spilled at Eglin AFB due to lift station failure. Clean-up conducted by the responsible party.  Status: Closed.</t>
  </si>
  <si>
    <t>Approx. 1800 gallons of wastewater released in Miami Beach due to an equipment failure. A nearby storm drain was affected. Clean-up conducted by the responsible party.  Status: Closed.</t>
  </si>
  <si>
    <t xml:space="preserve">Bonita Spring Util clogged line, vac and limed </t>
  </si>
  <si>
    <t>Approx. 6000 gallons of wastewater spilled in Macclenny due to unknown cause(s). Some of the material drained into a nearby waterway.  Status: Closed.</t>
  </si>
  <si>
    <t>Ft. Lauderdale PD requested assistance from DEP in reference to a boat dumping sewage into a waterway.  Status: Closed.</t>
  </si>
  <si>
    <t>1000 gallons of sewage spilled in Mary Esther due to a blocked line. Clean-up conducted by the responsible party.  Status: Closed.</t>
  </si>
  <si>
    <t>Approx. 1000 gallons of raw sewage released from a blocked manhole in Ocala. Clean-up conducted by the responsible party.  Status: Closed.</t>
  </si>
  <si>
    <t>Unknown amount of wastewater overflowed from a manhole in Jacksonville. All of the material drained into a nearby storm drain. No clean-up actions reported.  Status: Closed.</t>
  </si>
  <si>
    <t>San Carlos WWTP reuse line break, contained on site</t>
  </si>
  <si>
    <t>1000+ gallons of sewage spilled in Pensacola due to a ruptured force main.  No clean-up actions reported.  Status: Closed.</t>
  </si>
  <si>
    <t>Approx. 2500 gallons of wastewater released in Margate due to a ruptured line. The Flamingo Canal was affected. Clean-up conducted by the responsible party.  Status: Closed.</t>
  </si>
  <si>
    <t>Approx. 2,000 gallons of wastewater released in Tarpon Springs due to a grease blockage in a 4 inch force main. No waterways affected. Clean-up conducted by the responsible party.  Status: Closed.</t>
  </si>
  <si>
    <t>Approx 4300 gallons of untreated wastewater spilled to a retention area in Orlando due to a grease blockage.  Clean up and corrective measures taken. No waterways affected.  Status: Closed.</t>
  </si>
  <si>
    <t>Approximately 4,000 gallons of wastewater was released from a lift station, that had a equipment malfunction and released a force main. No waterways affected. Clean up was handled by the responsible party.  Status: Closed.</t>
  </si>
  <si>
    <t>SWP received a call about a manhole that was overflowing in Panama City. The county responded and found no overflow.  Status: Closed.</t>
  </si>
  <si>
    <t>Manhole overflowed due to a possible blown ARV valve.  Unknown amount of wastewater at this time.  Storm drains in the area are being affected.  Status: Closed.</t>
  </si>
  <si>
    <t>BSU Karnousey and Paradise line failure</t>
  </si>
  <si>
    <t>BSU Paradies line clog</t>
  </si>
  <si>
    <t>2500 gallons of wastewater released in Leesburg. No waterway affected. Clean-up conducted by the responsible party.  Status: Closed.</t>
  </si>
  <si>
    <t>Approx. 15,000 to 20,000 gallons of treated wastewater released in Ruskin due to an equipment failure. No waterways affected. No clean-up actions reported.  Status: Closed.</t>
  </si>
  <si>
    <t>25 tons of sludge spilled onto the ground in Okeechobee from a truck. Clean-up conducted by the responsible party.  Status: Closed.</t>
  </si>
  <si>
    <t>BSU power outage</t>
  </si>
  <si>
    <t>BSU contractor broke line</t>
  </si>
  <si>
    <t>North Plant private lift station blocked gravity line</t>
  </si>
  <si>
    <t>20,000 gallons of treated sludge spilled on-site in Springhill due to an open valve. Clean-up conducted by the responsible party.  Status: Closed.</t>
  </si>
  <si>
    <t>Approx. 20,000 gallons of treated wastewater released in Jacksonville due to tank overflow. No waterways affected. Clean-up conducted by the responsible party.  Status: Closed.</t>
  </si>
  <si>
    <t>Approx. 900 gallons of wastewater released in Boca Raton due to a force main break. No waterways affected. Clean-up conducted by the responsible party.  Status: Closed.</t>
  </si>
  <si>
    <t>500 gallons of untreated wastewater spilled in Pottsburg due to a damaged air release valve.  A small portion of the material entered Pottsburg Creek.  Clean-up conducted by the responsible party.  Status: Closed.</t>
  </si>
  <si>
    <t>Caller states that approx. 1000 + gallons spilled in Lake Wales due to a hole in a manhole. Lake Altamaha was affected and samples are being taken from it. Signs were posted to not swim or fish.  Status: Closed.</t>
  </si>
  <si>
    <t>An unknown amount (over 27,000 gallons) of wastewater released in Brandon due to a force main break. No waterways affected. Clean-up will be conducted by the responsible party. No assistance requested.  Status: Closed.</t>
  </si>
  <si>
    <t>An unknown amount of wastewater released in The Villages due to a tripped breaker. No waterways affected. Spill was contained on site. Clean-up is being conducted by the responsible party. No assistance requested.  Status: Closed.</t>
  </si>
  <si>
    <t>Caller reported that he is required to notify the SWP when the hourly pH level from water run-off drops below 6. At the time of this call, the hourly pH level is 5.98.  This run-off is rainwater draining off the facility property into the Escambia River.  Status: Closed.</t>
  </si>
  <si>
    <t>Caller reported an overflow of solids into a retention pond due to increased flow in the system in Poinciana. No releases reported. Solids were cleaned up by responsible party.  Status: Closed.</t>
  </si>
  <si>
    <t>Approx. 25,000 gallons of untreated wastewater released in Tampa due to an equipment malfunction. Clean-up conducted by the responsibloe party.  Status: Closed.</t>
  </si>
  <si>
    <t>An unknown amount of partially treated wastewater released in Auburndale due to a lift station failure. No waterways affected. Clean-up conducted by the responsible party.  Status: Closed.</t>
  </si>
  <si>
    <t>unknown amount of wastewater released in Cocoa due to a system failure. The system was in the process of being upgraded and a fault in the upgrade caused the release of the wastewater. Some of the water released contained excessive amounts of lead due to the lack of processing in the system.  Status: Closed.</t>
  </si>
  <si>
    <t>City Punta Gorda blocked gravity line</t>
  </si>
  <si>
    <t>6000 gallons of wastewater spilled in Orlando due to a line blockage. All of the material drained into a nearby lake. Clean-up conducted by the responsible party.  Status: Closed.</t>
  </si>
  <si>
    <t>Approx. 400,000 gallons of wastewater released in Monticello due to power loss at a lift station. An unnamed creek was affected. Clean-up conducted by the responsible party.  Status: Closed.</t>
  </si>
  <si>
    <t>Orange Tree Util solids from digester</t>
  </si>
  <si>
    <t>FTM South LS307  Vac and limed</t>
  </si>
  <si>
    <t>300 to 400 gallons of wastewater spilled in Altamonte Springs due to a grease blockage. Some of the material drained into Lake Orienta. Clean-up conducted by the responsible party.  Status: Closed.</t>
  </si>
  <si>
    <t>6000 gallons of wastewater spilled in Ft. Walton Beach due to heavy rains in the area. No waterways affected.  Clean-up conducted by the responsible party.  Status: Closed.</t>
  </si>
  <si>
    <t>Approx. 1800 gallons of wastewater released in Orlando due to a ruptured force main. The line was tapped by a construction crew doing work. No waterways affected, all of the material was contained on site. Clean-up conducted by the responsible party.  Status: Closed.</t>
  </si>
  <si>
    <t>Unknown amount of wastewater spilled in Tampa due to a leaking line. No waterways affected. Clean-up conducted by the responsible party.  Status: Closed.</t>
  </si>
  <si>
    <t>4000 gallons of sewage spilled in Seminole due to lift station malfunction. Clean-up conducted by the responsible party.  Status: Closed.</t>
  </si>
  <si>
    <t>3000 gallons of wastewater spilled in Monticello due to an electrical problem. Clean-up conducted by the responsible party.  Status: Closed.</t>
  </si>
  <si>
    <t>South Seas Approx. 4000 gallons of wastewater released in Ft. Myers due to a force main rupture. No waterways affected. Clean-up conducted by the responsible party.  Status: Closed.</t>
  </si>
  <si>
    <t>Approx. 2000 gallons of chlorinated effluent wastewater spilled in Dover due to a malfunction with the pumps. No waterways affected. No clean-up actions necessary.  Status: Closed.</t>
  </si>
  <si>
    <t>100,000 gallons of sewage spilled in Okeechobee due to a lift station failure. No waterways affected. Clean-up conducted by the responsible party.  Status: Closed.</t>
  </si>
  <si>
    <t>Approx. 2000 gallons of wastewater released in Tampa due to lift station overflow. No waterways affected. Clean-up completed by the responsible party.  Status: Closed.</t>
  </si>
  <si>
    <t>FTM South 40,000 gallons of raw sewage spilled in Ft. Myers due to ruptured sewer lines (from old age). No waterways affected. Clean-up conducted by the responsible party.  Status: Closed.</t>
  </si>
  <si>
    <t>2000 gallons of wastewater released in Temple Terrace due to a lift station failure. No waterways affected. Clean-up conducted by the responsible party.  Status: Closed.</t>
  </si>
  <si>
    <t>2000 gallons of sewage released in St. Cloud due to clogged line. No waterways affected.  Clean-up conducted by the responsible party.  Status: Closed.</t>
  </si>
  <si>
    <t>Over 1,000 gallons of wastewater overflowed due to a construction crew hitting a force main.  Clean up is being done by Orange Co. Utilities.  The overflow is contained in a dug out pit that the contractor dug out.  Status: Closed.</t>
  </si>
  <si>
    <t>Over 10,000 gallons of sewage solids has over-flowed from the secondary clarifiers at the Emerald Coast sewage facility in Pensacola. Due to heavy rains, it all ran into the bay.  Status: Closed.</t>
  </si>
  <si>
    <t>TECO had a problem causing 2 pumps at this lift stationed burn up. This caused 5,000 gallons of wastewater to overflow into a storm drain.  Area was washed down and treated with lime.  Status: Closed.</t>
  </si>
  <si>
    <t>Approx. 4,000 gallons of wastewater released in Pensacola due to a pump malfunction. No waterways affected, spill was contained on site. Clean-up conducted by the responsible party. No assistance requested.  Status: Closed.</t>
  </si>
  <si>
    <t>An unknown amount of wastewater released in Quincy due to a pump failure. No waterways affected. Clean-up conducted by the responsible party. No assistance requested.  Status: Closed.</t>
  </si>
  <si>
    <t>Approx. 180 gallons of wastewater released in Mary Esther due to a lift station overflow. No waterways affected. Clean-up conducted by the responsible party. No assistance requested.  Status: Closed.</t>
  </si>
  <si>
    <t>An amount over 1,000 gallons of wastewater was released due to a lighting striking the generator system. No clean possible. The wastewater is thought to have reached the St. Marks River.  Status: Closed.</t>
  </si>
  <si>
    <t>Placid Arms LS pipe cracked vac and limed</t>
  </si>
  <si>
    <t>Approx. 5000 gallons of wastewater released in Dunedin due to a lift station pump failure. A near by canal was affected by the release. Clean-up conducted by the responsible.  Status: Closed.</t>
  </si>
  <si>
    <t>Flooding problems involving treated wastewater were reported at a spray field in Ft. Walton Beach. Two homes were cut off due to flooding. Red Cross was notified for assistance.  Status: Closed.</t>
  </si>
  <si>
    <t>Approx. 2500 gallons of sewage spilled due to a power failure from a vehicle crash. A nearby retention pond was affected. No clean up due to the amount of rainfall.  Status: Closed.</t>
  </si>
  <si>
    <t>3000 gallons of wastewater spilled on-site in South Bay due to heavy rains in the area. Clean-up conducted by the responsible party (HTH).  Status: Closed.</t>
  </si>
  <si>
    <t>Approx. 1000 gallons of wastewater spilled in Sarasota due to a ruptured line. Clean-up conducted by the responsible party.  Status: Closed.</t>
  </si>
  <si>
    <t>Approx. 2200 gallons of raw sewage spilled in Sarasota due to a power failure at a lift station. Clean-up conducted by the responsible party.  Status: Closed.</t>
  </si>
  <si>
    <t>A private citizen reported that a port-a potty was dumped into a canal behind his apartment in Boynton Beach. The port-a-potty has been in the canal for three days and no one has responded to remove the object.  Status: Closed.</t>
  </si>
  <si>
    <t>Approximately 25,000 gallons of wastewater was released due to a pump failure at a lift station. The area was vacuumed  and limed. No waterways affected. No assistance requested.  Status: Closed.</t>
  </si>
  <si>
    <t>Computer failed at treatment plant and caused the overflow tanks to fill up and then overflow. 75,000 gallons overflowed to an area on the plants grounds.  No clean up is needed.  Status: Closed.</t>
  </si>
  <si>
    <t>Approx 2000 gallons of wastewater spilled in Tampa due to a power failure. Clean-up conducted by the responsible party.  Status: Closed.</t>
  </si>
  <si>
    <t>5000 gallons of sewage spilled in Clearwater due to a blocked line. No waterways affected. Clean-up conducted by the responsible party.  Status: Closed.</t>
  </si>
  <si>
    <t>Approx. 25 tons of sludge spilled in Clewiston due to a truck that overturned into a canal. Clean-up conducted by the responsible party.  Status: Closed.</t>
  </si>
  <si>
    <t>10,000+ gallons of wastewater spilled in Tampa due to a tripped breaker inside a lift station. Some of the material drained into the Hillsborough River. Clean-up conducted by the responsible party.  Status: Closed.</t>
  </si>
  <si>
    <t>Hillsborough Bay</t>
  </si>
  <si>
    <t>Approx. 1000 gallons of sewage spilled in Navarre due to a ruptured 4-inch line. No waterways affected. Clean-up conducted by the responsible party.  Status: Closed.</t>
  </si>
  <si>
    <t>Approx. 1000 gallons of sewage spilled in Loughman due to a ruptured force main. No waterways affected. Clean-up conducted by the responsible party.  Status: Closed.</t>
  </si>
  <si>
    <t>5000 gallons of wastewater released in Palm Beach due to a ruptured pipe. Some of the material drained into a nearby canal. Clean-up conducted by the responsible party.  Status: Closed.</t>
  </si>
  <si>
    <t>Approx. 2000 gallons of wastewater spilled in Ocala due to equipment failure. No waterways affected. Clean-up conducted by the responsible party.  Status: Closed.</t>
  </si>
  <si>
    <t>Approx. 5000 gallons of untreated wastewater spilled in Lakeland due to unknown cause(s). Clean-up conducted by the responsible party.  Status: Closed.</t>
  </si>
  <si>
    <t>Approx. 1000 gallons of sewage spilled in Belleair due to a ruptured line. Clean-up conducted by the responsible party.  Status: Closed.</t>
  </si>
  <si>
    <t>A sewer &amp; water line were damaged by heavy equipment. Clean-up conducted by the responsible party.  Status: Closed.</t>
  </si>
  <si>
    <t>Approx. 200 gallons of wastewater spilled in Pensacola due to a clogged line. Some of the material drained into a nearby waterway. Clean-up conducted by the responsible party.  Status: Closed.</t>
  </si>
  <si>
    <t>Bonita Springs Util clogged line at Sunshine Ace Plaza, cleaned and limed</t>
  </si>
  <si>
    <t>Approx. 3000 gallons of wastewater released in Tampa due to a power outage at a lift station. No waterways affected. The spill was contained on site. Clean-up actions unknown.  Status: Closed.</t>
  </si>
  <si>
    <t>Approx. 2300 gallons of untreated wastewater spilled in The Villages. No waterways affected. Clean-up conducted by the responsible party.  Status: Closed.</t>
  </si>
  <si>
    <t>Approx. 2,500 gallons of wastewater released in unincorporated Polk County due to a broken line. No waterways affected. Clean up conducted by the responsible party.  Status: Closed.</t>
  </si>
  <si>
    <t>Approx. 7,500 gallons of treated wastewater released in Naples due to a ruptured line. No waterways affected. No clean-up actions reported.  Status: Closed.</t>
  </si>
  <si>
    <t>Approximately 3,000 gallons of wastewater was released in Jacksonville due to a contractor breaking a gravity line.  1,500 gallons of the wastewater reached the Johns Creek. Clean up was conducted by the responsible party.  Status: Closed.</t>
  </si>
  <si>
    <t>Jones Creek</t>
  </si>
  <si>
    <t>Recover from Creek as much as possible</t>
  </si>
  <si>
    <t>FTM Central main line stoppage at Main and Broadway, cleaned and limed</t>
  </si>
  <si>
    <t>South Plt. Reuse waterline break , repaired and back in service</t>
  </si>
  <si>
    <t>Approx. 20,000 gallons of wastewater released in Tampa due to a broken force main. No waterways affected. Clean up was conducted by the responsible party.  Status: Closed.</t>
  </si>
  <si>
    <t>Approx. 1000 gallons of wastewater released in Delray Beach due to unknown causes. A nearby lake was affected. Clean up was conducted by the responsible party.  Status: Closed.</t>
  </si>
  <si>
    <t>Approx. 2400 gallons of wastewater released from a private lift station in Jacksonville due to a check valve failure. No waterways affected. Clean up conducted by the Utility Company.  Status: Closed.</t>
  </si>
  <si>
    <t>North Plt. 4" line break 477 Egret Ave.</t>
  </si>
  <si>
    <t>An unknown amount of sewage spilled in Raiford due to a force main break. It went into the New River.  Caller  requested a call back from DEP in reference to clean up.  Status: Closed.</t>
  </si>
  <si>
    <t>Report that a manhole cover in front of a residence in Leesburg is overflowing wastewater and it is flowing into the retention pond.  Status: Closed.</t>
  </si>
  <si>
    <t>Approx. 2000 gallons of treated reclaim water, spilled due to a ruptured line in Tampa. Unknown if any waterways affected. Clean up conducted.  Status: Closed.</t>
  </si>
  <si>
    <t>Ongoing sewage spill over 1000 gallons due to a contractor breaking a force main. Spill is flowing into a canal in Rockledge. Crews are on scene making repairs.  The main flow has been cut off at the valve, but the line is still emptying out.  Status: Closed.</t>
  </si>
  <si>
    <t>A backhoe busted a 2" sewer line.  About 1,000 gallons of wastewater was released onto the ground and some of it went into a retention pond.  This leak has been stopped.  No clean up at this time.  Status: Closed.</t>
  </si>
  <si>
    <t>1000 gallons of sewage spilled onto ground and was contained on-site at the treatment facility. Incident occurred due to equipment malfunction. Cleaned-up. No waterways affected.  Status: Closed.</t>
  </si>
  <si>
    <t>On-site spill of 1500 gallon sewage onto ground. Spill contained/recovered. Incident occurred due to lift station failure. Vacuumed and disinfected with HTH.  Status: Closed.</t>
  </si>
  <si>
    <t>500 gallons of sludge was spilled onto ground when a sludge truck pulled away from a loading valve without disengaging first. The spillage occurred on-site at a sewage facility. Spill was contained and has been vacuumed up. No waterways affected.  Status: Closed.</t>
  </si>
  <si>
    <t>1750 gallons of reclaim water leaked out onto ground due to a joint blow-out in a transmission line.  Line has been repaired. Some of the water went into a storm water retention pond. Spillage is not recoverable.  Status: Closed.</t>
  </si>
  <si>
    <t>Approx. 20,000 gallons of wastewater released in Daytona Beach Shores due to a lift station failure. The Halifax River was affected. Clean-up was conducted by the responsible party. No assistance requested.  Status: Closed.</t>
  </si>
  <si>
    <t>Caller advises that approx 5,000 gallons of clarified effluent spilled onsite due to a hydraulic overload occurring.  No materials entered a waterway; the material was in post clarification and pre last stage treatment.  No assistance requested.  Status: Closed.</t>
  </si>
  <si>
    <t>Caller advises that 150,000 gallons of end stage effluent (fully treated water), spilled due to a power outage.  The affected amp and breaker were replaced.  No waterways affected or assistance requested.  The water product spilled on site.  Status: Closed.</t>
  </si>
  <si>
    <t>Caller advises that at an unknown time during the night, a sewage line busted.  The line is at a correctional facility in Lowell.  No off site affects occurred.  No waterways affected.  No other affects reported.  No assistance requested.  Clean up is currently underway.  Status: Closed.</t>
  </si>
  <si>
    <t>Approx. 500 gallons of sewage spilled due to a pump failure on a lift station. No waterways affected. The area was covered w/ lime. No further info available.  Status: Closed.</t>
  </si>
  <si>
    <t>Approx. 5000 gallons of treated sludge overflowed at a wastewater treatment plant in Eagle Lake. The release was contained on site. Clean-up conducted by the responsible party.  Status: Closed.</t>
  </si>
  <si>
    <t>Approx. 20,000 gallons of untreated wastewater spilled on-site in Mulberry due to a lift station overflow. A nearby waterway may have been affected. Clean-up conducted by the responsible party.  Status: Closed.</t>
  </si>
  <si>
    <t>Approx. 2500 gallons of wastewater released in Port St. Lucie due to a power failure at a lift station. Clean-up conducted by the responsible party.  Status: Closed.</t>
  </si>
  <si>
    <t>1200 gallons of untreated wastewater spilled on-site in Ponce De Leon due to a ruptured 2-inch line. No waterways affected. Clean-up conducted by the responsible party.  Status: Closed.</t>
  </si>
  <si>
    <t>Approx. 5000 to 6000 gallons of sewage released in Tallahassee due to a ruptured force main. No waterways affected. Clean-up conducted by the responsible party.  Status: Closed.</t>
  </si>
  <si>
    <t>A private citizen reported the smell of sewage at her apartment complex in Tallahassee. Exact location of the source is unknown.  Status: Closed.</t>
  </si>
  <si>
    <t>20,000 gallons of raw sewage spilled in Orlando due to a ruptured force main. A fish kill was reported due to this release. Clean-up conducted by the responsible party.  Status: Closed.</t>
  </si>
  <si>
    <t>500 gallons of sewage spilled near Jacksonville due to a damaged valve. Some of the material drained into a nearby waterway. Clean-up conducted by the responsible party.  Status: Closed.</t>
  </si>
  <si>
    <t>Approx. 1200 gallons of wastewater released in New Port Richey due to a lift station failure. No waterways affected. Clean-up conducted by the responsible party.  Status: Closed.</t>
  </si>
  <si>
    <t>6000 to 10,000 gallons of treated wastewater spilled on-site in Pompano Beach.  No waterways affected.  No clean-up actions reported.  Status: Closed.</t>
  </si>
  <si>
    <t>Approx. 2000 gallons of wastewater spilled in Wesley Chapel due to a multiple pump failures. No waterways affected. Clean-up conducted by the responsible party.  Status: Closed.</t>
  </si>
  <si>
    <t>50 gallons of sewage released in Pensacola due to blocked line. Some of the material drained into a nearby waterway. Clean-up conducted by the responsible party.  Status: Closed.</t>
  </si>
  <si>
    <t>Approx. 1500 gallons of wastewater released in Orlando due to a grease blockage. No waterways affected. Clean-up conducted by the responsible party.  Status: Closed.</t>
  </si>
  <si>
    <t xml:space="preserve">City Punta Gorda, power outage </t>
  </si>
  <si>
    <t>5176 gallons of untreated wastewater released in Jacksonville due to a power failure at a pump station. All of the material drained into the New Castle Creek. Clean-up was conducted by the responsible party.  Status: Closed.</t>
  </si>
  <si>
    <t>Approx. 5000 gallons of wastewater released in Frostproof due to an equipment failure. Clean-up conducted by the responsible party. No waterways affected.  Status: Closed.</t>
  </si>
  <si>
    <t>Approx. 5000 gallons of untreated wastewater released in Brandon due to a clogged line.  No waterways affected. Clean-up conducted by the responsible party.  Status: Closed.</t>
  </si>
  <si>
    <t>Approx. 2000 to 3000 gallons of treated wastewater released in Sarasota due to heavy rains. No waterways affected. No clean-up actions required.  Status: Closed.</t>
  </si>
  <si>
    <t xml:space="preserve">Power outage </t>
  </si>
  <si>
    <t>Approx. 10,000 gallons of treated wastewater released in Mulberry due to a power outage at a wastewater treatment facility. No waterways affected. No clean-up required.  Status: Closed.</t>
  </si>
  <si>
    <t>An unknown amount (1000+ gallons) of fully treated water (reclaim) spilled on-site in Winter Garden due to a pipe failure. No clean-up actions reported. Corrective measures taken.  Status: Closed.</t>
  </si>
  <si>
    <t>Lehigh Acres air blockage in line  vac limed</t>
  </si>
  <si>
    <t>5000 gallons of raw sewage spilled in Frostproof due to a lift pump failure. Clean-up conducted by the responsible party.  Status: Closed.</t>
  </si>
  <si>
    <t>Approx. 200 gallons of raw sewage spilled in Jacksonville due to a blockage in a gravity line that caused a manhole to overflow. A nearby retention pond was affected. Clean-up conducted by the responsible party.  Status: Closed.</t>
  </si>
  <si>
    <t>Approx. 5000 gallons of treated wastewater released in Naples due to heavy rains in the area. Clean-up actions unknown.  Status: Closed.</t>
  </si>
  <si>
    <t>North Plant, heavy rains overwhelmed the WWTP, spill area vac and diinfected</t>
  </si>
  <si>
    <t>A private citizen reported that an unknown amount of raw sewage was released at a private residence in Naples due to unknown cause(s). No waterways affected. Clean-up actions unknown.  Status: Closed.</t>
  </si>
  <si>
    <t>Over 1000 gallons of sewage spilled due to lift pump electrical failure.  Most of the spill went into Peace River. Water samples are being taken at this time from Peace River. Spill has been stopped. Release is not recoverable.  Status: Closed.</t>
  </si>
  <si>
    <t xml:space="preserve">Waterway Estates, filters clogges, tanks overflowed, clean and HTH </t>
  </si>
  <si>
    <t>Caller reports a spill of 1200 gallons of sewage onto ground and into the South fork of St. Lucie River. Ground area is being treated with HTH. Water testing is being done by the City of Port St. Lucie. Incident occurred due to electrical failure at a lift station.  Status: Closed.</t>
  </si>
  <si>
    <t>138,000 gallons(300 -400lbs.)  of solids went into the Caloosahatchee River. Clean-up conducted by the responsible party.  Status: Closed.</t>
  </si>
  <si>
    <t>Unknown amount of wastewater was released due to an illegal tie in to a force main line. No waterways affected. Clean up was handled by Tampa wastewater. No assistance requested.  Status: Closed.</t>
  </si>
  <si>
    <t>Approx. 2,000 gallons of wastewater released in Naples due to high flows blocking a line. No waterways affected. Clean-up conducted by the responsible party. No assistance requested.  Status: Closed.</t>
  </si>
  <si>
    <t>Approx. 5,000 gallons of wastewater released in Lake Wales due to a manhole overflow. No waterways affected. Clean-up being conducted by the responsible party. No assistance requested.  Status: Closed.</t>
  </si>
  <si>
    <t>Approx. 50,000 gallons of wastewater released in Wildwood due to unknown causes. No waterways affected. Clean-up conducted by the responsible party.  No assistance requested.  Status: Closed.</t>
  </si>
  <si>
    <t>filter backwash to inter lift station</t>
  </si>
  <si>
    <t>Airport Woods clogged CCC effluent line</t>
  </si>
  <si>
    <t>Charlotte Util heavy rainsMaster LS 801</t>
  </si>
  <si>
    <t>Golden Gate heavy rains and construction to collection system</t>
  </si>
  <si>
    <t>Approx. 300,000 gallons of untreated wastewater released in Arcadia due to heavy rains in the area. No waterways affected. Clean-up conducted by the responsible party.  Status: Closed.</t>
  </si>
  <si>
    <t>Lehigh Acres LS 23 power outage</t>
  </si>
  <si>
    <t>Sun N Lakes 23 power outage</t>
  </si>
  <si>
    <t>Approx. 10,000 gallons of treated wastewater spilled in Odessa due to a service line interruption.  No waterways affected. Clean-up conducted by the responsible party.  Status: Closed.</t>
  </si>
  <si>
    <t>Less than 10,000 gallons of wastewater spilled in Golden Gate due to unknown cause(s).  No waterways affected. Clean-up conducted by the responsible party.  Status: Closed.</t>
  </si>
  <si>
    <t>400 gallons of raw sewage spilled in Tampa due to a ruptured line. Clean-up conducted by a private contractor.  Status: Closed.</t>
  </si>
  <si>
    <t>1000+ gallons of raw sewage spilled in Panama City due to a ruptured line. No clean-up actions reported.  Status: Closed.</t>
  </si>
  <si>
    <t>Approx. 10,000 gallons of treated wastewater released in Cape Coral due to a ruptured line. No waterways affected. Clean-up conducted by the responsible party.  Status: Closed.</t>
  </si>
  <si>
    <t>4000 gallons of sewage spilled on-site in Ocoee due to a screen failure. Clean-up conducted by responsible party.  Status: Closed.</t>
  </si>
  <si>
    <t>3000 gallons of wastewater spilled in St. Cloud due to a clogged line. No waterways affected. Clean-up conducted by the responsible party.  Status: Closed.</t>
  </si>
  <si>
    <t>South Ft Myers LS396 heavy rains clean out caps left open</t>
  </si>
  <si>
    <t>Burnt Store Colony overflow from digester</t>
  </si>
  <si>
    <t>City Cape Coral reuse spill due to heavy rains and cracked line</t>
  </si>
  <si>
    <t>City Cape Coral reuse main shut dow due to repairs</t>
  </si>
  <si>
    <t>1050 gallons of wastewater released in Miami due to a ruptured line. Clean-up conducted by the responsible party.  Status: Closed.</t>
  </si>
  <si>
    <t>Approx. 50 gallons of industral wastewater released into a river in Lowndes County, Georgia.  Status: Closed.</t>
  </si>
  <si>
    <t>Lehigh LS 44 power outage</t>
  </si>
  <si>
    <t>Approx. 800 gallons of sewage spilled in Santa Rosa Beach due to a faulty air release valve. No waterways affected. Clean-up conducted by the responsible party.  Status: Closed.</t>
  </si>
  <si>
    <t>A private citizen in Shell Point reported the improper dumping of wastewater by several boats.  Status: Closed.</t>
  </si>
  <si>
    <t>Approx. 500 to 600 gallons of raw sewage spilled in Rotonda due to a power outage to a lift station. Some of the material drained into a nearby river.  Clean up conducted by the responsible party.  Status: Closed.</t>
  </si>
  <si>
    <t>Charlotte county utilities.  LS 813.  Due to power outage.  Vac. and Lime.</t>
  </si>
  <si>
    <t>50,000 gallons of wastewater spilled in Cocoa due to a power failure. Clean up conducted by the responsible party.  Status: Closed.</t>
  </si>
  <si>
    <t>Approx. 1000 + gallons of sewage spilled due to a force main overflow from a break in the line. A nearby storm drain was affected. The area will be vacuumed up and HTH will be laid down. No further info available.  Status: Closed.</t>
  </si>
  <si>
    <t>Caller advises that due to a pipe malfunction approximately 5000 gallons of treated wastewater has spilled into the street from an overflowed manhole.  Clean up is in progress by the responsible party.  Status: Closed.</t>
  </si>
  <si>
    <t>Caller advises that approximately 3000 gallons of untreated wastewater spilled into a storm water canal due to a pump station failure.  No clean up actions at this time.  No further information is available.  Status: Closed.</t>
  </si>
  <si>
    <t>City Cape Coral  LS210-211 heavy rains</t>
  </si>
  <si>
    <t>Approx. 800 gallons of sewage spilled due to heavy rains. The Rotonda River was possibly affected. Lime will be laid down on the affected area. No further info available.  Status: Closed.</t>
  </si>
  <si>
    <t>South Plant LS306 heavy rains</t>
  </si>
  <si>
    <t>Approx. 1000 gallons of sewage spilled due to heavy rains in the area. The Sarasota Bay was affected. Clean up is being conducted. No further info available.  Status: Closed.</t>
  </si>
  <si>
    <t>CCU lift station #816.  Heavy rains from Arlene.  Englewood closed down valves without notifing CCU.  Spill hauled to westport</t>
  </si>
  <si>
    <t>South Plt LS308  heavy rains</t>
  </si>
  <si>
    <t>Approx. 3000 gallons of sewage spilled due to rains. The material went into an on-site retention pond. Lime was laid down.  Status: Closed.</t>
  </si>
  <si>
    <t>Caller advises that due to an overflow of a retention pond approximately 1000 gallons of treated wastewater has spilled into a nearby ditch.  No clean up actions attempted.  No further information is available at this time.  Status: Closed.</t>
  </si>
  <si>
    <t>Caller advises that due to an overflow of a retention pond 25,000 gallons of treated wastewater has spilled and been contained on site.  No waterways affected.  No further information is available at this time.  Status: Closed.</t>
  </si>
  <si>
    <t>Burnt Store effluent pond #2 from heavy rains</t>
  </si>
  <si>
    <t>Rotunda storage pond from heavy rains</t>
  </si>
  <si>
    <t>Caller advises that a manhole is overflowing with raw sewage.  Unknown if any waterways are affected.  A crew is en route for clean up and to repair the problem.  No further information is available.  Status: Closed.</t>
  </si>
  <si>
    <t>Approximately 3,000 gallons of untreated wastewater spilled due to a busted main.  Spill was contained on site and clean up has been completed.  No waterways affected.  Status: Closed.</t>
  </si>
  <si>
    <t>An unknown amount of wastewater released in Mary Esther due to high flows in the system. The high flows were caused by rains from Tropical Storm Arlene. No waterways affected. Clean up conducted by the responsible party.  Spill was contained on site. No assistance requested.  Status: Closed.</t>
  </si>
  <si>
    <t>Approx. 16,000 gallons of wastewater released in Fruit Cove due to an open valve on a sludge truck. No waterways affected. Clean up conducted by the responsible party. No assistance requested.  Status: Closed.</t>
  </si>
  <si>
    <t>Approximately 10,000 gallons of untreated wastewater spilled due to a power failure.  Spill was contained on site.  No clean up actions.  No waterways affected.  No further information is available at this time.  Status: Closed.</t>
  </si>
  <si>
    <t>Approx. 10,000 gallons of treated wastewater released on Marco Island due to a broken line. No waterways affected. Clean up conducted by the responsible party. No assistance requested.  Status: Closed.</t>
  </si>
  <si>
    <t>Approx. 1000 gallons of untreated wastewater spilled in Largo due to a ruptured sewer main.  No waterways affected.  Clean-up conducted by the responsible  party.  Status: Closed.</t>
  </si>
  <si>
    <t>3750 gallons of treated wastewater spilled in Venice due to a ruptured line. Clean-up conducted by the responsible party.  Status: Closed.</t>
  </si>
  <si>
    <t>An unknown amount of wastewater (over 1000 gallons) released in Panama City due to a ruptured main. A near by pond was affected.  Clean-up conducted by the responsible party.  Status: Closed.</t>
  </si>
  <si>
    <t>An unknown amount of wastewater released in Port St. Lucie due to a ruptured line. Some of the material drained into a nearby waterway.  Clean-up conducted by the responsible party.  Status: Closed.</t>
  </si>
  <si>
    <t>An unknown amount of wastewater (over 1000 gallons) released in Holly Hill due to an equipment malfunction. Clean-up conducted by the responsible party.  Status: Closed.</t>
  </si>
  <si>
    <t>Airport Woods effluent filter bypass blocked line</t>
  </si>
  <si>
    <t>7000 gallons of treated wastewater spilled in Sarasota due to heavy rains in the area. No clean-up actions reported.  Status: Closed.</t>
  </si>
  <si>
    <t>Approx. 100,000 gallons of wastewater released in Arcadia due to heavy rains in the area. Some of the material drained into the Peace River.  Clean-up conducted by the responsible party.  Status: Closed.</t>
  </si>
  <si>
    <t>Approx. 350 gallons of wastewater released in two locations in Palmetto due to lift station overflows. No waterways affected. Clean-up conducted by the responsible party.  Status: Closed.</t>
  </si>
  <si>
    <t>Approx. 400 gallons of wastewater released in Gulf Breeze due to a lift station overflow. No waterways affected. Clean-up conducted by the responsible party.  Status: Closed.</t>
  </si>
  <si>
    <t>An unknown amount of wastewater (over 1000 gallons) released from two locations in Ormond Beach due to a lift station overflow. No waterways affected. Clean-up conducted by the responsible party.  Status: Closed.</t>
  </si>
  <si>
    <t>Approx. 800 gallons of untreated wastewater spilled in Orange Park. No waterways affected. Clean-up conducted by the responsible party.  Status: Closed.</t>
  </si>
  <si>
    <t>Approx. 7000 gallons of untreated wastewater spilled in Port St. Lucie due to a ruptured force main. No waterways affected.  Clean-up conducted by the responsible party.  Status: Closed.</t>
  </si>
  <si>
    <t xml:space="preserve">Eagle Ridge effluent line break, heavy rains </t>
  </si>
  <si>
    <t>Approximately 1200 gallons of wastewater released Orlando due to a lift station failure. No waterways affected. No clean-up actions reported.  Status: Closed.</t>
  </si>
  <si>
    <t>Approx. 14,940 gallons of wastewater released in Miami due to a ruptured force main. No waterways affected. Clean-up conducted by the responsible party.  Status: Closed.</t>
  </si>
  <si>
    <t>City of Punta Gorda lift station pump clogged, repaired, cleaned and limed</t>
  </si>
  <si>
    <t>Approx. 1200 gallons of wastewater released in Tarpon Springs due to a lift station failure and grease blockage. No waterways affected. Clean-up conducted by the responsible party.  Status: Closed.</t>
  </si>
  <si>
    <t>Approx. 15,000 gallons of wastewater released in Bradenton due to a grease blockage. No waterways affected. Clean-up conducted by the responsible party.  Status: Closed.</t>
  </si>
  <si>
    <t>An unknown amount of treated wastewater released in Palm Bay due to a planned released. No waterways affected. No clean-up actions required.  Status: Closed.</t>
  </si>
  <si>
    <t>Approx. 1000 gallons of wastewater released in Lake Wells due to an overflow of a holding pond. No waterways affected. No clean-up actions reported.  Status: Closed.</t>
  </si>
  <si>
    <t>1000 gallons of wastewater spilled in Orlando due to a ruptured force main.  Clean-up conducted by the responsible party.  Status: Closed.</t>
  </si>
  <si>
    <t>15,000 gallons of wastewater released in Mims due to a ruptured sewer line.  No off-site impacts reported. Clean-up conducted by the responsible party.  Status: Closed.</t>
  </si>
  <si>
    <t>Approx. 260,000 gallons of treated wastewater released in Ft. Myers due to a broken force main. No waterways affected. Clean-up will be conducted by the responsible party.  Status: Closed.</t>
  </si>
  <si>
    <t>266,922 gallons of wastewater released in Miami due to a ruptured force main. No waterways affected. Clean-up was conducted by the responsible party.  Status: Closed.</t>
  </si>
  <si>
    <t>10,000 gallons of wastewater spilled in Jacksonville due to an equipment malfunction. Some of the material drained into a nearby river. Clean-up conducted by the responsible party.  Status: Closed.</t>
  </si>
  <si>
    <t>1000+ gallons of wastewater spilled in Sanford due to heavy rains in the area.  No waterway affected.  Clean-up conducted by the responsible party.  Status: Closed.</t>
  </si>
  <si>
    <t>10,000 gallons of wastewater spilled in Lake Wales due to heavy rains in the area &amp; a sinkhole that opened up around the sewer line due to erosion from a possible ruptured line. The material in flowing into a storm drain and then into Crooked Lake. Clean-up conducted by the responsible party.  Status: Closed.</t>
  </si>
  <si>
    <t>Approx. 500,000 gallons of treated wastewater released in Orlando due to loss of power at a pump station. No waterways affected. Clean-up not required.  Status: Closed.</t>
  </si>
  <si>
    <t xml:space="preserve">Treated effluent-didn't leave site </t>
  </si>
  <si>
    <t>3000 to 4000 gallons of wastewater spilled in Port Charlotte due to a ruptured force main. Some of the material drained into the Elk cam Lake waterway. Clean-up conducted by the responsible party.  Status: Closed.</t>
  </si>
  <si>
    <t>Approx. 500,000 gallons of raw sewage spilled into a retention pond over the last 2 to 3 weeks due to a lift station failure. Clean-up actions unknown.  Status: Closed.</t>
  </si>
  <si>
    <t>Approx. 10,000 gallons of raw sewage spilled in Sanford due an overflow from excessive rain. Some of the material drained into Lake Monroe.  Clean-up conducted by the responsible party.  Status: Closed.</t>
  </si>
  <si>
    <t>Ongoing release of treated wastewater reported in the city of Sanford. The release has been caused by heavy rains in the area. Unknown if any waterways are affected.  Status: Open.</t>
  </si>
  <si>
    <t>Approx. 1,000 gallons of wastewater released in Orlando due to a manhole overflow. No waterways affected. Clean-up conducted by the responsible party.  Status: Closed.</t>
  </si>
  <si>
    <t>Approx. 200 gallons of raw sewage spilled in Plantation due to a leak in a force main. No waterways affected. Clean-up conducted by a private contractor.  Status: Closed.</t>
  </si>
  <si>
    <t>Unknown amount of wastewater released in Ocala due to a berm that collapsed at a treatment facility. No waterways affected. Clean-up being conducted by the responsible party.  Status: Closed.</t>
  </si>
  <si>
    <t>1000 gallons of wastewater released in Land O'Lakes due to a power outage.  No waterway affected. Clean-up conducted by the responsible party.  Status: Closed.</t>
  </si>
  <si>
    <t>South Plant LS 312.00 small hole in outgoing line seeped out of flow meter vault, cleaned repaired and limed</t>
  </si>
  <si>
    <t>Approx. 1500 gallons of wastewater released in Venice due to a ruptured pipeline. No waterways affected. Clean-up conducted by the responsible party.  Status: Closed.</t>
  </si>
  <si>
    <t>|Sarasota</t>
  </si>
  <si>
    <t>Public works punctured force main at facility entrance. Status; Closed</t>
  </si>
  <si>
    <t>unknown</t>
  </si>
  <si>
    <t>samples taken</t>
  </si>
  <si>
    <t xml:space="preserve">County Utilites </t>
  </si>
  <si>
    <t>FL0041441</t>
  </si>
  <si>
    <t>Duggan_M</t>
  </si>
  <si>
    <t>none anticipated.</t>
  </si>
  <si>
    <t>7500 to 8000 gallons of untreated wastewater spilled in Ft. Walton Beach due to a ruptured force main. Some of the material drained into Gap Creek.  Clean-up conducted by the responsible party.  Status: Closed.</t>
  </si>
  <si>
    <t>Approx. 10,000 gallons of wastewater released in St. Augustine due to a ruptured force main. Hospital Creek was affected. Clean-up conducted  by the responsible party.  Status: Closed.</t>
  </si>
  <si>
    <t>Approx. 29,268 gallons of raw sewage released in Miami due to a small hole in a pipe. No waterways affected. Clean-up conducted by the responsible party.  Status: Closed.</t>
  </si>
  <si>
    <t>519,175 gallons of wastewater released in Miami due to a ruptured 10-inch force main. No waterway affected. Clean-up conducted by the responsible party.  Status: Closed.</t>
  </si>
  <si>
    <t>2000 gallons of wastewater released in Lakeland due to a blocked line. No waterway affected. Clean-up conducted by the responsible party.  Status: Closed.</t>
  </si>
  <si>
    <t>Less than 1000 gallons of wastewater spilled in Port Charlotte due to heavy rains in the area. No waterways affected. Clean-up conducted by the responsible party.  Status: Closed.</t>
  </si>
  <si>
    <t>Approx. 2700 gallons of wastewater released in three locations in Okeechobee due to heavy rains. Clean-up conducted by the responsible party.  Status: Closed.</t>
  </si>
  <si>
    <t>200 gallons of wastewater spilled in Jacksonville due to a grease blockage in a gravity line.  The material overflowed from a manhole and drained into a storm drain. Unknown if the material drained into  a nearby waterway.  Status: Closed.</t>
  </si>
  <si>
    <t>Buckhead Ridge WWTP.  Heavy Rains overflowed at the effluent weir</t>
  </si>
  <si>
    <t>Approx. 1,200,000 gallons of treated wastewater spilled in Orlando. Some of the material drained into Lake Pittman. Clean-up conducted by the responsible party.  Status: Closed.</t>
  </si>
  <si>
    <t>Unknown amount of wastewater spilled in Gainesville due to unknown cause(s). Clean-up conducted by the responsible party.  Status: Closed.</t>
  </si>
  <si>
    <t>Approx. 1500 gallons of wastewater released in St. Petersburg due to a back flow issue. No waterways affected.  Status: Closed.</t>
  </si>
  <si>
    <t>75,000 gallons of untreated wastewater spilled in Kissimmee due to heavy rains in the area. No waterways affected. Clean-up conducted by the responsible party.  Status: Closed.</t>
  </si>
  <si>
    <t>2000 gallons of sludge spilled at the South County Wastewater Treatment Plant in Vero Beach due to operator error (valve open). No waterways affected. Clean-up conducted by the responsible party.  Status: Closed.</t>
  </si>
  <si>
    <t>Unknown amount of turbid water released in Bartow due to recent storm water build-up. The material is being released into the Peace River.  No clean-up actions reported.  Status: Closed.</t>
  </si>
  <si>
    <t>City of Punta Gorda.  Narranga and Allen St. Small line break, repaired and limed.</t>
  </si>
  <si>
    <t>Approx. 1000 gallons of wastewater spilled in Orlando due to a ruptured main.  No waterways affected. Clean-up conducted by the responsible party.  Status: Closed.</t>
  </si>
  <si>
    <t>An unknown amount of wastewater spilled at Universal Studios in Orlando due to a manhole overflow caused by a blocked line. Clean-up conducted by a private contractor.  Status: Closed.</t>
  </si>
  <si>
    <t>Approx. 21,607 gallons of raw sewage released in Palm Harbor due to a lightning striking to a power pole near the station. A nearby waterway was affected. Clean-up actions unknown.  Status: Closed.</t>
  </si>
  <si>
    <t>Equipment malfunctioned caused about 1800 gallons of wastewater sludge spilled onto the ground.  Vactor truck cleaned the area and lime was put on the area.  Status: Closed.</t>
  </si>
  <si>
    <t>Caller advises that she has exhausted the limited available local contacts this Sat. as it pertains to an ongoing issue w/ sewage back up in her M.H. Park.  DEP call back requested.  Status: Closed.</t>
  </si>
  <si>
    <t>Burnt Store WWTP cap came off force main causing small LS at the RO plant to over flow with raw from the forcemain and the RO LS, area has been repaired, cleaned and HTH.  RO water has been monitoring and there was no impact from the wastewater</t>
  </si>
  <si>
    <t>Blocked main caused 200 gallons to overflow from a manhole and flow into the grass.  Lime was put on the affected area. No waterway affected.  Status: Closed.</t>
  </si>
  <si>
    <t>Approx. 15,000 gallons released in Punta Gorda due to a lift station overflow. No waterways affected. Clean-up conducted by the responsible party. No assistance requested. No further information available.  Status: Closed.</t>
  </si>
  <si>
    <t>5000 gallons of untreated wastewater spilled in Satellite Beach due to a ruptured main. No waterways affected. Clean-up conducted by the responsible party.  Status: Closed.</t>
  </si>
  <si>
    <t>updated at 12:38</t>
  </si>
  <si>
    <t>Due to heavy rains, the collections system is backed up and has caused 200 gallons of wastewater to overflow from a manhole.  Overflow ran into a storm water collection system.  The area affected will be washed down.  Status: Closed.</t>
  </si>
  <si>
    <t>Approx. 500 gallons of raw sewage spilled in Gainesville due to heavy rains in the area. Clean-up conducted by the responsible party.  Status: Closed.</t>
  </si>
  <si>
    <t>South Plt. LS 303.00 heavy rains over charged system</t>
  </si>
  <si>
    <t>South Plt. LS 306.00 heavy rains over charged system</t>
  </si>
  <si>
    <t>Approx. 1000+ gallons of raw sewage spilled at two located in Naples due to heavy rain. No waterways affected. Clean-up conducted by the responsible party.  Status: Closed.</t>
  </si>
  <si>
    <t>South Plt. LS 308.00 heavy rains over charged system</t>
  </si>
  <si>
    <t>Approx. 2000+ gallons of raw sewage spilled at two located in Naples due to heavy rain. No waterways affected. Clean-up conducted by the responsible party.  Status: Closed.</t>
  </si>
  <si>
    <t>Approx. 1000 gallons of wastewater spilled in Fort Walton Beach due to a lift station overflow. Some of the material drained into a nearby waterway.  Clean-up conducted by the responsible party.  Status: Closed.</t>
  </si>
  <si>
    <t>Approx. 5000 gallons of untreated wastewater spilled on-site in Satellite Beach due to unknown cause(s). No waterways affected. Clean-up conducted by the responsible party.  Status: Closed.</t>
  </si>
  <si>
    <t>Unknown amount of wastewater released in Tallahassee due to unknown cause(s). No waterways affected. Clean-up actions unknown.  Status: Closed.</t>
  </si>
  <si>
    <t>Tropical Harbor small blower to the airlift tripped, solids spilled into the pond, pond will be cleaned and area limed</t>
  </si>
  <si>
    <t>20,000 gallons of raw sewage spilled on-site in Belle Glade due to heavy rain in area.  No waterways affected.  No clean-up actions reported.  Status: Closed.</t>
  </si>
  <si>
    <t>Approx. 125,000 gallons of raw sewage released in Jacksonville due to heavy rains in the area. Some of the material drained into the St. Johns River.  Status: Closed.</t>
  </si>
  <si>
    <t>Approx. 200 gallons of sewage spilled in Istachatta due to an overturned septic tank truck. No waterways affected. Clean-up conducted by the responsible party.  Status: Closed.</t>
  </si>
  <si>
    <t>South Plt LS 305.00 Old Glades Plt. Generator overheated, transfer switch failed</t>
  </si>
  <si>
    <t>6000 to 7000 gallons of treated wastewater spilled in Marianna due to unknown cause(s). No clean-up required.  Status: Closed.</t>
  </si>
  <si>
    <t>Unknown amount of wastewater spilled in Ormond Beach due to a ruptured sewer line outside a lift station. Clean-up actions unknown.  Status: Closed.</t>
  </si>
  <si>
    <t>500-700 gal</t>
  </si>
  <si>
    <t>Approx. 3000 gallons of treated wastewater spilled in Sarasota due to the heavy rain in the area. No waterways affected.  Clean-up conducted by the responsible party.  Status: Closed.</t>
  </si>
  <si>
    <t>SW tested for FC</t>
  </si>
  <si>
    <t>CCU//Southgate</t>
  </si>
  <si>
    <t>D MacColeman     None</t>
  </si>
  <si>
    <t>Approx. 17,000 gallons of wastewater spilled in Jacksonville due to heavy rains in the area. Some of the material drained into the St. Johns River.  Clean-up conducted by the responsible party.  Status: Closed.</t>
  </si>
  <si>
    <t>500 gallons of wastewater spilled in Lake Wales due to unknown cause(s).  The material drained into a nearby lake. Clean-up actions unknown.  Status: Closed.</t>
  </si>
  <si>
    <t>1000+ gallons of wastewater spilled in Sarasota due to the collapse of a 8-inch gravity main. Clean-up conducted by the responsible party.  Status: Closed.</t>
  </si>
  <si>
    <t>67 feet 8" GM replaced</t>
  </si>
  <si>
    <t>FLA013385</t>
  </si>
  <si>
    <t>SWP050701-4307</t>
  </si>
  <si>
    <t xml:space="preserve"> D MacColeman     None</t>
  </si>
  <si>
    <t>Approx. 80,000 gallons of reuse wastewater released in Naples due to an electrical problem. A nearby waterway was affected. No clean-up actions reported.  Status: Closed.</t>
  </si>
  <si>
    <t>Approx 21,000 gallons of a treated wastewater spilled in Tampa due to unknown cause(s). Clean-up conducted by the responsible party.  Status: Closed.</t>
  </si>
  <si>
    <t>Unknown amount of wastewater spilled in Sanford. The material drained into the St. Johns River &amp; Lake Monroe.  Status: Closed./   Partially treated, chlorinated, due to heavy rain events.</t>
  </si>
  <si>
    <t>Lake Monroe</t>
  </si>
  <si>
    <t>FLO020141</t>
  </si>
  <si>
    <t>meeting 07/26</t>
  </si>
  <si>
    <t>60 gallons of wastewater was released due to a force main break. Wastewater went into a catch basin and it is being cleaned up by a vector truck.  Status: Closed.</t>
  </si>
  <si>
    <t>FP&amp;L was setting power poles and set one on top of a force main. This caused 2,000 gallons of wastewater to be released into a storm water swell system. No waterway affected.  City is cleaning the area.  Status: Closed.</t>
  </si>
  <si>
    <t>500 gallons of sewage spilled onto ground and some into a ditch that leads to Will's Branch. Incident occurred due to a failed by-pass pump at a lift station. Repairs made and area limed. Heavy rain is on-going in the area.  Status: Closed.</t>
  </si>
  <si>
    <t>North Plant grease in line, store personnel opended clean our, has been turned over to Code Enf in Collier</t>
  </si>
  <si>
    <t>Heavy rains caused the wastewater plant to be overloaded.  Partially treated wastewater is running into a canal behind the plant. It is estimated that 2,000 gallons has been released.  The release is still on going but it is very slow at this time. When the overflow completely stops, lime will be put down on the affected area.  Status: Closed.</t>
  </si>
  <si>
    <t>Approx. 10,000 gallons of wastewater released in Cortez due to a broken force main. The nearby Manatee River was affected. Clean-up being conducted by the responsible party. No assistance requested.  Status: Closed.</t>
  </si>
  <si>
    <t>Approx. 15,000 gallons of treated wastewater released in Ruskin due to a ruptured line. No waterways affected. No clean-up actions required. No assistance requested. No further information available.  Status: Closed.</t>
  </si>
  <si>
    <t>Caller advises of an ongoing sewage spill.  Spill is reported to be in a local canal and is observed to be approximately 3 miles long.  Upon investigation by the reporting party it appears to originate from a malfunctioning lift station and is still leaking at this time.  Unknown exactly how much has leaked but reporting party has advised this to be an extremely large spill.  No further information is available at this time.  Status: Closed.</t>
  </si>
  <si>
    <t>Approximately 2,000 gallons of partially treated wastewater has spilled into a canal due to heavy rains.  Spill is still occurring at this time.  No further information is available at this time.  Status: Closed.</t>
  </si>
  <si>
    <t>Approximately 1,200 gallons of sewage has spilled from an overflowed manhole.  No waterways affected.  Area is being vacuumed and washed down.  No further information is available.  Status: Closed.</t>
  </si>
  <si>
    <t>Approximately 2,000 gallons of raw sewage spilled during the repair of a force main.  The area was limed and clean up is complete.  No waterways affected.  Status: Closed.</t>
  </si>
  <si>
    <t>125,000 gallons of treated wastewater spilled in Orange Park due to heavy rains in the area. Clean-up conducted by the responsible party.  Status: Closed.</t>
  </si>
  <si>
    <t>A private citizen in Naples reported that raw sewage is seeping into his home. DEP assistance was requested.  Status: Closed.</t>
  </si>
  <si>
    <t>1000+ gallons of raw sewage spilled in Tampa due to a ruptured 6-inch 1000+ force main. Some of the material drained into a nearby river. Clean-up conducted by a private contractor.  Status: Closed.</t>
  </si>
  <si>
    <t>25,000 gallons of wastewater released in Jacksonville due to ruptured main.  Some of the material drained into a nearby waterway.  No clean-up actions reported.  Status: Closed.</t>
  </si>
  <si>
    <t>100,000 gallons of treated wastewater released in Wesley Chapel due to a ruptured force main. No waterways affected. Clean-up not required.  Status: Closed.</t>
  </si>
  <si>
    <t>Approx. 15,000 to 20,000 gallons of raw sewage released in Orange Park due to a contractor hitting a sewer line. Clean-up actions unknown.  Status: Closed.</t>
  </si>
  <si>
    <t>1000+ gallons of raw sewage spilled in Jacksonville due to heavy rains 1000+ in the area. The material drained into a nearby canal. Clean-up actions unknown.  Status: Closed.</t>
  </si>
  <si>
    <t>Approx. 700 gallons of sewage spilled in Homosassa due to vandalism. Some of the material drained into a nearby river. No clean-up actions reported.  Status: Closed.</t>
  </si>
  <si>
    <t>Approx. 500,000 gallons of treated wastewater released in Kissimmee due to a retention pond overflow. No waterways affected. No clean-up actions required.  Status: Closed.</t>
  </si>
  <si>
    <t>Approx. 250 gallons of raw sewage spilled in Cantonment due to a power surge at a lift station. Clean-up conducted by the responsible party.  Status: Closed.</t>
  </si>
  <si>
    <t>1000 gallons of untreated wastewater spilled in Kissimmee due to a power surge blowing a fuse at a lift station.  Clean-up conducted by the responsible party.  Status: Closed.</t>
  </si>
  <si>
    <t>Unknown amount of raw sewage (1000+ gallons) released in Jacksonville due to unknown cause(s). Clean-up actions unknown.  Status: Closed.</t>
  </si>
  <si>
    <t>Approximated 500,000 gallons of treated wastewater spilled in Ruskin due to unknown cause(s).  No clean-up actions reported.  Status: Closed.</t>
  </si>
  <si>
    <t>1000+ gallons of wastewater spilled in Jacksonville due to a ruptured 1000+ force main.  Some of the material drained into a nearby waterway.  Status: Closed.</t>
  </si>
  <si>
    <t>1000+ gallons of wastewater spilled in Venice due to a ruptured force main.  No waterways affected.  Clean-up conducted by the responsible party  Status: Closed.</t>
  </si>
  <si>
    <t>An unknown amount of sewage spilled at a correctional facility in Lake Butler due to a ruptured force main. Clean-up was conducted by the city.  Status: Closed.</t>
  </si>
  <si>
    <t>50 gallons of wastewater spilled in Gainesville due to a clogged line. Some of the material drained into a nearby waterway. Clean-up conducted by the responsible party.  Status: Closed.</t>
  </si>
  <si>
    <t>16,000 gallons of industrial wastewater spilled in Jay due to a punctured pipeline. Clean-up conducted by the responsible party.  Status: Closed.</t>
  </si>
  <si>
    <t>50 gallons of sewage spilled onto the ground in Pensacola due to a grease blockage in a line. Clean-up conducted by the responsible party.  Status: Closed.</t>
  </si>
  <si>
    <t>4000 to 5000 gallons of untreated wastewater spilled in Melbourne due to a ruptured 10-inch line.  Clean-up conducted by the responsible party.  Status: Closed.</t>
  </si>
  <si>
    <t>3500 gallons of wastewater spilled in Venice due to a faulty valve.  Clean-up conducted by the responsible party.  Status: Closed.</t>
  </si>
  <si>
    <t>Less than 1000 gallons of chlorinated treated effluent spilled in Sarasota due to heavy rains in the area.Status: Closed.</t>
  </si>
  <si>
    <t>Approximately 1100 gallons of untreated wastewater released in Ft. Myers due to heavy rains in the area. No clean-up actions reported.  Status: Closed.</t>
  </si>
  <si>
    <t>Approx. 20,000 gallons of effluent wastewater overflowed due to the rains from Hurricane Dennis. The Avle Canal was affected. No clean up will be conducted.  Status: Closed.</t>
  </si>
  <si>
    <t>Unknown amount of treated effluent water spilled in Ft. Myers due to heavy rains. More over-flow is expected. No clean-up actions unknown.  Status: Closed.</t>
  </si>
  <si>
    <t>1000 gallons of untreated wastewater spilled from a lift station in Lehigh Acres. No clean-up actions reported.  Status: Closed.</t>
  </si>
  <si>
    <t>An unknown amount of wastewater is releasing in Quincy due to high flow into the treatment facility. The leak is currently ongoing. The nearby creek may be affected in time. No assistance requested. Clean-up actions unknown at this time.  Status: Closed.</t>
  </si>
  <si>
    <t>A large unknown amount of wastewater has overflowed from a lift station.  Wastewater flowed into a ditch that goes into Lake Munson.  No clean up is being done due to the heavy rains.  Status: Closed.</t>
  </si>
  <si>
    <t>About 4,000 gallons of wastewater has overflowed from a lift station. No waterway affected at this time.  Overflow is still occurring at this time at a slow pace.  Spill is being contained on site at this time.  Status: Closed.</t>
  </si>
  <si>
    <t>An unknown amount of wastewater released in Ft. Lauderdale due to unknown causes. The release came from a private lift station. A storm drain was impacted. Clean-up will be conducted by the city. No assistance requested.  Status: Closed.</t>
  </si>
  <si>
    <t>15,000 gallons of wastewater spilled at a construction site in Jacksonville due to a contractor hitting an underground 10-inch force main.  No off-site impact reported. The material was contained in the hole that was being dug.  Clean-up conducted by the responsible party.  Status: Closed.</t>
  </si>
  <si>
    <t>10,000 to 25,000 gallons of wastewater released in Sneads due to a lift station failure caused by Hurricane Dennis. No waterways affected. Clean-up conducted by the responsible party.  Status: Closed.</t>
  </si>
  <si>
    <t>Approx. 1000 gallons of wastewater spilled in Milton due to a gravity line overflow. The material was contained on-site. Clean-up conducted by the responsible party.  Status: Closed.</t>
  </si>
  <si>
    <t>Approx 10,000 gallons of wastewater spilled in Arcadia due to heavy rains from Hurricane Dennis. The spill was contained on-site. Clean-up conducted by the responsible party.  Status: Closed.</t>
  </si>
  <si>
    <t>Approx. 19,000 gallons of wastewater released in Largo due to high water flow. A nearby canal was affected. Clean-up conducted by the responsible party.  Status: Closed.</t>
  </si>
  <si>
    <t xml:space="preserve">Burnt Store WWTP heavy rainfall from Hurrican Dennis, flow to #2 pond has been stopped. Approx. 40,000 gallons of treated wastewater released in Punta Gorda due to excessive flow. No waterways affected.  No clean-up required.  Status: Closed.  </t>
  </si>
  <si>
    <t>N FTM Util  Bucaneer Village manhole overflow after heavy rain, Cl2 area</t>
  </si>
  <si>
    <t>Power was lost due to the storm causing 100 gallons of wastewater to overflow from a manhole.  Lime put down on the affected area.  Power has come back on.  Status: Closed.</t>
  </si>
  <si>
    <t>An unknown amount of wastewater spilled in Tampa. Some of the material drained into the Hillsborough River.  Clean-up conducted by the responsible party.  Status: Closed.</t>
  </si>
  <si>
    <t>2400 gallons of raw sewage spilled in Orlando due to a ruptured line. No waterways affected. Clean-up conducted by the responsible party.  Status: Closed.</t>
  </si>
  <si>
    <t>5000 gallons of raw sewage spilled in Callaway due to a faulty pump caused by Hurricane Dennis. No waterways affected. Clean-up conducted by the responsible party.  Status: Closed.</t>
  </si>
  <si>
    <t>Approx. 10,000 gallons of raw sewage spilled in Ocala due to a faulty pump.  No waterways affected.  Status: Closed.</t>
  </si>
  <si>
    <t>10,000 gallons of wastewater spilled in Ft. Meade. Clean-up conducted by the responsible party.  Status: Closed.</t>
  </si>
  <si>
    <t>3000 gallons of wastewater released in Clearwater due to a ruptured force main. Clean-up conducted by the responsible party.  Status: Closed.</t>
  </si>
  <si>
    <t>Approx. 1500 gallons of wastewater released in Milton due to Hurricane Dennis. No waterways affected. Clean-up conducted by the responsible party.  Status: Closed.</t>
  </si>
  <si>
    <t>An unknown amount of wastewater released in Niceville due to Hurricane Dennis. A nearby wetlands area was affected. Clean-up actions unknown.  Status: Closed.</t>
  </si>
  <si>
    <t>South Plt. LS 309.01 contractor by pass pump falied causing spill from manhole cleaned limed</t>
  </si>
  <si>
    <t>South Plt. Master LS 312 Davis Blvd. Valve not seating properly, tighten and leak stopped cleaned limed</t>
  </si>
  <si>
    <t>Approx. 8000 gallons of treated wastewater spilled in Sarasota due to an equipment malfunction. Clean-up conducted by the responsible party.  Status: Closed.</t>
  </si>
  <si>
    <t>City of Naples power outage Westlake area, clean and limed</t>
  </si>
  <si>
    <t>Approx. 1000 gallons of wastewater spilled in Tampa due to a lightning strike. Clean-up conducted by the responsible party.  Status: Closed.</t>
  </si>
  <si>
    <t>13,832 gallons of untreated wastewater spilled in Miami due to a ruptured force main.  No waterways affected. Clean-up conducted by the responsible party.  Status: Closed.</t>
  </si>
  <si>
    <t>Approx. 60,000 gallons of untreated wastewater spilled in Callaway due to a ruptured line. No waterways affected. Clean-up conducted by the responsible party.  Status: Closed.</t>
  </si>
  <si>
    <t>Approx. 1100 gallons of raw sewage spilled into a drainage canal in Port St. Lucie due to an equipment malfunction. Clean-up conducted by the responsible party.  Status: Closed.</t>
  </si>
  <si>
    <t>400 gallons of sewage spilled in Milton due to a grease blockage in a line. Clean-up conducted by the responsible party.  Status: Closed.</t>
  </si>
  <si>
    <t>500 gallons of untreated wastewater spilled in Jacksonville due to heavy rains in the area. Some of the material drained into a nearby canal. Clean-up conducted by the responsible party.  Status: Closed.</t>
  </si>
  <si>
    <t>3000 gallons of untreated wastewater spilled in New Port Richey due to an equipment failure. Clean-up actions unknown.  Status: Closed.</t>
  </si>
  <si>
    <t>1000 gallon of industrial wastewater releasaee in Plant City due to an employee over-filling a tanker truck. Clean-up conducted by a private contractor.  No waterways affected.  Status: Closed.</t>
  </si>
  <si>
    <t>750 gallons of sewage spilled onto ground and into Choctawhatchee Bay near Shalimar. Clean-up conducted by the responsible party.  Status: Closed.</t>
  </si>
  <si>
    <t>1000 gallons of raw sewage spilled onto ground and into the Choctawhatchee Bay near Shalimar.  Clean-up conducted by the responsible party.  Status: Closed.</t>
  </si>
  <si>
    <t>3000 gallons of sewage spilled in Wachula. Clean-up conducted by the responsible party.  Status: Closed.</t>
  </si>
  <si>
    <t>Approx. 500 gallons of wastewater released in Jacksonville due to a gravity line blockage. Nearby Fishing Creek was affected. Clean-up being conducted by JEA.  Status: Closed.</t>
  </si>
  <si>
    <t>Golden Gate LS 1 phase monitor failiure, replace monitor and clean and limed area</t>
  </si>
  <si>
    <t>South Plt. Truck ran over air releade valve, cleand and limed area</t>
  </si>
  <si>
    <t>742,000 gallons of fully treated wastewater released in Tampa due to heavy rains. No clean-up actions reported.  Status: Closed.</t>
  </si>
  <si>
    <t>Approx. 1000 to 2000 gallons of sewage spilled in Pensacola due to a transfer error. Clean-up conducted by the responsible party.  Status: Closed.</t>
  </si>
  <si>
    <t>1500 gallons of wastewater spilled in Shalimar due to a loss of power. Some of the material drained into Shalimar Bay. Clean-up conducted by the responsible party.  Status: Closed.</t>
  </si>
  <si>
    <t>Ongoing released of raw sewage reported in Tampa. The Hillsborough River is being affected.  Status: Open.</t>
  </si>
  <si>
    <t>RSW Fuel Farm lift station being replace line broke causing spill befor new station on-line area vac and limed</t>
  </si>
  <si>
    <t>Approx. 21,000,000 gallons of wastewater released in Zephyrhills due to a ruptured force main.  The release has been ongoing for 42 days. The material drained into a nearby lake.  Status: Closed.</t>
  </si>
  <si>
    <t>North Plant LS 107.00 FPL power fluctions caused timer not to start emergency generator vac and limed</t>
  </si>
  <si>
    <t>Approx. 1000 gallons of wastewater released in Greenacres due to lift station failure. No waterways affected. Clean-up conducted by the responsible party.  Status: Closed.</t>
  </si>
  <si>
    <t>Approx. 3000 gallons of wastewater released in DeFuniak Springs due to lift station malfunction. No waterways affected. Clean-up conducted by an unknown party.  Status: Closed.</t>
  </si>
  <si>
    <t>10,000 gallons of raw sewage spilled in Orlando due to a private lift station that failed because of unknown cause(s). No clean-up actions reported.  Status: Closed.</t>
  </si>
  <si>
    <t>150 gallons of sewage spilled onto ground in Riverview due to operator error.  No waterways affected. Clean-up conducted by the responsible party.  Status: Closed.</t>
  </si>
  <si>
    <t>Approx. 500 to 2500 gallons of wastewater released in Auburndale due to operator error. Some of the material drained into a nearby creek. Clean-up conducted by the responsible party.  Status: Closed.</t>
  </si>
  <si>
    <t>White foam was found in a sewage station lift pump in Royal Palm Beach.  Sampling at the site found no pesticides, explosives or chemicals present.  Further testing will be done to determine the source of the foam.  Status: Closed.</t>
  </si>
  <si>
    <t>450 to 500 gallons of wastewater released in Ocala due to equipment failure. Clean-up conducted by the responsible party.  Status: Closed.</t>
  </si>
  <si>
    <t>San Carlos spill due to high rains at peak flow clean and HTH</t>
  </si>
  <si>
    <t>14,779,000+ gallons of wastewater spilled in Wesley Chapel due to an overflow of a wastewater reject pond. Some of the material may have drained into Cypress Creek. Clean-up actions unknown.  Status: Closed.  Spill ceased on 7/25/05.</t>
  </si>
  <si>
    <t>1100 gallons of raw sewage spilled in Ft. Lauderdale due to unknown cause(s). Clean-up actions unknown.  Status: Closed.</t>
  </si>
  <si>
    <t>Unknown amount of wastewater released in West Palm Beach. Clean-up actions unknown.  Status: Closed.</t>
  </si>
  <si>
    <t>Gateway WWTP plug came out of sludge truck area vac and limed</t>
  </si>
  <si>
    <t>450,000 gallons of treated wastewater spilled in Naples due to a break in a line. No clean-up actions reported.  Status: Closed.</t>
  </si>
  <si>
    <t>Approx. 2000 gallons of wastewater released in Greenacres due to lift station failure. No waterways affected. Clean-up conducted by the responsible party.  Status: Closed.</t>
  </si>
  <si>
    <t>200 gallons of wastewater spilled in Jacksonville due to a blocked line.  Clean-up conducted by the responsible party.  Status: Closed.</t>
  </si>
  <si>
    <t>5000+ gallons of raw sewage spilled in Seminole due to blocked line.  5000+ Some of the material drained into a nearby waterway. No clean-up actions reported.  Status: Closed.</t>
  </si>
  <si>
    <t>4000 gallons of wastewater spilled in Fruitville due to a power failure.  Clean-up conducted by the responsible party.  Status: Closed.</t>
  </si>
  <si>
    <t>reuse line break at the Beachwalk, spill contained in common area and water retention area, lime repaired prior to restoring serevice to Boardwalk</t>
  </si>
  <si>
    <t>Unknown amount of wastewater released from a lift station in Sanford due to unknown cause(s). Some of the material drained into a nearby waterway.  Clean-up conducted by a private contractor.  Status: Closed.</t>
  </si>
  <si>
    <t>4-10,000</t>
  </si>
  <si>
    <t>Area cleaned &amp; posted</t>
  </si>
  <si>
    <t>Private force main</t>
  </si>
  <si>
    <t>West Port collection system, contractor broke 12" force main  vac and limed area repaired by 9 PM same day</t>
  </si>
  <si>
    <t>Approx. 1500 gallons of untreated wastewater spilled in Orange Park due to a failed air compressor.  No waterways affected. Clean-up conducted by the responsible party.  Status: Closed.</t>
  </si>
  <si>
    <t>1000 gallons of sewage spilled onto parking lot due to a contractor breaking a sewage line. Area was treated with HTH and line repaired.  Status: Closed.</t>
  </si>
  <si>
    <t>Lift station switch burned out and caused an over-flow from a manhole (untreated water). Approximately 2000 gallons of water spilled onto ground.  No surface water affected. Repairs have been made and spill stopped.  Status: Closed.</t>
  </si>
  <si>
    <t>Caller advises that sewage is draining from a busted line into a storm drain in his apartment complex.  Spill has been flowing for approximately 9 hours.  Local utilities has been notified and will not be responding.  Apartment maintenance has also been notified with no response observed.  Unknown exactly how much sewage has spilled.  Status: Closed.</t>
  </si>
  <si>
    <t>Approx. 400 gallons of wastewater released in Jacksonville due to a lift station failure. No waterways affected. Clean-up attempted by the responsible party. No assistance requested. No further information available.  Status: Closed.</t>
  </si>
  <si>
    <t>Caller reports over 1,000 gallons of raw sewage has spilled onto roadway and possibly waterway due to a power outage.  No report of clean up at this time.  No further information is available at this time.  Status: Closed.</t>
  </si>
  <si>
    <t>Force main had small leak</t>
  </si>
  <si>
    <t>less than a 1000 gallons released due to grease blockage, no surface water impacted</t>
  </si>
  <si>
    <t>Unknown amount of wastewater released in Poinciana due to unknown cause(s).  The release has been ongoing for days. Some of the material drained into a nearby lake. Clean-up actions unknown.  Status: Closed.</t>
  </si>
  <si>
    <t>1400 gallons of wastewater spilled in Polk City due to a faulty seal. No waterway affected. Clean-up conducted by the responsible party.  Status: Closed.</t>
  </si>
  <si>
    <t>Main bypass pump and backup pump failed as contractor was installing lining in gravity line</t>
  </si>
  <si>
    <t>17,500 gallons</t>
  </si>
  <si>
    <t>2500 gallons of wastewater released in Jacksonville due to an equipment malfunction. A nearby pond was affected. Clean-up conducted by the responsible party.  Status: Closed.</t>
  </si>
  <si>
    <t>Unknown amount of partially treated wastewater released in Flamingo due to an equipment malfunction. No waterways affected.  Status: Closed.</t>
  </si>
  <si>
    <t>Three Oaks reuse line break.   Vac and limed area.</t>
  </si>
  <si>
    <t>No more than 1000 gallons of raw sewage released in Apopka due to a minor crack in a line.  No waterways affected. Clean-up actions unknown.  Status: Closed.</t>
  </si>
  <si>
    <t>Approx. 500 gallons of wastewater released in Plant City due to a manhole overflow. No waterways affected. Clean-up conducted by the responsible party.  Status: Closed.</t>
  </si>
  <si>
    <t>Approx. 1000 gallons of wastewater released in Hastings due to a manhole overflow. No waterways affected. Clean-up conducted by the responsible party.  Status: Closed.</t>
  </si>
  <si>
    <t>An unknown amount of raw sewage spilled into the Cinco Bayou in Ft. Walton Beach. No clean-up actions reported.  Status: Closed.</t>
  </si>
  <si>
    <t>Approx. 14,000 gallons of wastewater released in Vero Beach due to a force main rupture. No waterways affected. Clean-up conducted by the responsible party.  Status: Closed.</t>
  </si>
  <si>
    <t>Approx. 1500 gallons of wastewater released in Apalachicola due to a line breakage. No waterways affected. Clean-up conducted by the responsible party.  Status: Closed.</t>
  </si>
  <si>
    <t>1000 to 3000 gallons of wastewater released in Oviedo due to a ruptured line. No waterways affected. Clean-up conducted by the responsible party.  Status: Closed.</t>
  </si>
  <si>
    <t>3000 gallons of wastewater spilled in Tarpon Springs due to an unknown problem at a lift station. Some of the material drained into a wetlands area. Clean-up conducted by the local city government.  Status: Closed.</t>
  </si>
  <si>
    <t>RiverWood Util.  Ruptured odor control tank replace tank limed area</t>
  </si>
  <si>
    <t>An unknown amount of wastewater, believed to be over 1,000 gallons, spilled due to a contractor hitting a line.  No waterways affected. Clean-up conducted by responsible party.  Status: Closed.</t>
  </si>
  <si>
    <t>Approx. 50 gallons of raw sewage released in Miami due to a blocked line.  The material drained into a nearby canal. Clean-up conducted by the responsible party.  Status: Closed.</t>
  </si>
  <si>
    <r>
      <t xml:space="preserve">This was a blue green algae bloom-area is on septic tanks-DOH is handling this case. </t>
    </r>
    <r>
      <rPr>
        <sz val="11"/>
        <rFont val="Arial"/>
        <family val="2"/>
      </rPr>
      <t>Unknown amount of wastewater found in a canal in Lake Placid. DEP assistance was requested.  Status: Closed.</t>
    </r>
  </si>
  <si>
    <t>Caller reports that at some time during the night a sewage lift station failed, spilling sewage into a lake. The caller advised that someone came out and restarted the lift, stopping the spill but that there is sewage in the lake and under her home.  Status: Closed.</t>
  </si>
  <si>
    <t>200 gallons</t>
  </si>
  <si>
    <t>none -retention pond</t>
  </si>
  <si>
    <t>An unknown amount of wastewater released in Sarasota due to a force main break. No waterways affected. Clean-up conducted by responsible party. No assistance requested.  Status: Closed.</t>
  </si>
  <si>
    <t>Approx. 1000 gallons of sewage spilled due to manhole overflow from a downed pump station. The substance went into a nearby storm drain.  Orange County is conducting cleanup.  Status: Closed.</t>
  </si>
  <si>
    <t>Approx. 2000 gallons of wastewater spilled in Pensacola due to a ruptured force main. Clean-up conducted by the responsible party.  Status: Closed.</t>
  </si>
  <si>
    <t>Unknown amount of wastewater spilled in Bradenton due to a ruptured 12-inch force main. No waterways affected.  Status: Closed.</t>
  </si>
  <si>
    <t>Approx. 2000 gallons of wastewater released in Brandon due to lift station failure. No waterways affected. Clean-up conducted by the responsible party.  Status: Closed.</t>
  </si>
  <si>
    <t>Approx. 3000 gallons of wastewater released in Port Richey due to a lift station failure. No waterways affected. Spill contained on-site. Clean-up conducted by the responsible party.  Status: Closed.</t>
  </si>
  <si>
    <t>Approx. 24,000 gallons of wastewater released in Wesley Chapel due to a lift station failure. No waterways affected. Spill contained on-site.  Clean-up conducted by the responsible party.  Status: Closed.</t>
  </si>
  <si>
    <t>Approx. 125,000 gallons of wastewater released in Frostproof due to a lift station malfunction. No waterways affected. Clean-up conducted by the responsible party.  Status: Closed.</t>
  </si>
  <si>
    <t>5000 gallons of wastewater released in Ocala due to unknown cause(s).  Clean-up conducted by the responsible party.  Status: Closed.</t>
  </si>
  <si>
    <t>Approx. 1500 gallons of sewage spilled in Gulf Breeze due to a ruptured force main. No waterways affected. Clean-up conducted by an unknown party.  Status: Closed.</t>
  </si>
  <si>
    <t>Approx. 1000 gallons gallons of raw sewage spilled into a storm canal due to contractor error</t>
  </si>
  <si>
    <t>1000 gallons of wastewater spilled in Jacksonville due to a blocked line.  Clean-up conducted by the responsible party.  Status: Closed.</t>
  </si>
  <si>
    <t>Unknown amount of wastewater spilled in Orlando due to unknown cause(s).  The county responded for repairs &amp; clean-up.  Status: Closed.</t>
  </si>
  <si>
    <t xml:space="preserve">City of Cape Coral LS 352 check valve shaft break vac vault and limed area </t>
  </si>
  <si>
    <t>Approx. 1000 gallons of sewage spilled in St. Leo due to an equipment malfunction. No waterways affected. Clean-up conducted by the responsible party.  Status: Closed.</t>
  </si>
  <si>
    <t>City Cape Coral grease blockage in line vac and limed</t>
  </si>
  <si>
    <t>1100-gallon wastewater spill reported in Niceville due to a blocked line. A nearby waterway was affected. Clean-up conducted by unknown party.  Status: Closed.</t>
  </si>
  <si>
    <t>1200-gallon wastewater spilled in Winter Springs due to a grease blockage.  Clean-up conducted by an unknown party.  Status: Closed.</t>
  </si>
  <si>
    <t>2500 gallons of reclaim water spilled in St. Petersburg due to a mechanical failure. No waterways affected.  Status: Closed.</t>
  </si>
  <si>
    <t>18,000 gallons of wastewater spilled New Port Richey due to unknown cause(s). Clean-up conducted by the responsible party.  Status: Closed.</t>
  </si>
  <si>
    <t>303,960 gallons of sewage spilled near Homestead due to a ruptured force main. No waterways affected. Clean-up actions unknown.  Status: Closed.</t>
  </si>
  <si>
    <t>BSU LS pumps tripped breaker repaired and limed</t>
  </si>
  <si>
    <t>Unknown amount of wastewater spilled in Ponte Vedra due to a power failure.  Clean-up conducted by the County. No waterways affected.  Status: Closed.</t>
  </si>
  <si>
    <t>1000 gallons of reclaim wastewater spilled into a storm drain in St.  Petersburg due to a cracked line. No clean-up actions reported.  Status: Closed.</t>
  </si>
  <si>
    <t>South Plt. Windstar Golf Course 4" reuse line break</t>
  </si>
  <si>
    <t>33,000 gallons of reclaim water spilled in Naples due to a ruptured line.  Clean-up actions unknown.  Status: Closed.</t>
  </si>
  <si>
    <t>Unknown amount of sludge spilled in Mulberry due to unknown cause(s).  Clean-up conducted by a private contractor.  Status: Closed.</t>
  </si>
  <si>
    <t>1000+ gallons of wastewater spilled in Ft. Myers due to a ruptured force main. Clean-up actions unknown.  Status: Closed.</t>
  </si>
  <si>
    <t>FTM Beach broken blow off valve vac and limed</t>
  </si>
  <si>
    <t>Less than 10,000 gallons of wastewater spilled in Wildwood due to an equipment malfunction. No waterways affected. Clean-up actions unknown.  Status: Closed.</t>
  </si>
  <si>
    <t>30,000 gallons of raw sewage released in Poinciana due to a power failure. Clean-up conducted by the responsible party.  Status: Closed.</t>
  </si>
  <si>
    <t>10 to 25 gallons of sewage spilled onto ground during a transfer of sludge.  Area limed. Contained.  Status: Closed.</t>
  </si>
  <si>
    <t>Caller reports that sewage and rain water mixture is being pumped out of manholes into Crooked Lake.  Status: Closed.</t>
  </si>
  <si>
    <t>6000 gallons of sewage spilled onto ground and into on-site holding ponds.  Area limed and vacuumed. Incident occurred due to malfunction at lift station.  Status: Closed.</t>
  </si>
  <si>
    <t>South Plt. Approx. 20,000 gallons of sewage was released due to a generator failure. A nearby canal was affected. Lime was spread.  Samples will be taken to the treatment plant.  Status: Closed.</t>
  </si>
  <si>
    <t>City of Naples blocked gravity line caused by grease.  Vac, cleaned and limed area</t>
  </si>
  <si>
    <t>Caller reports that due to a lightning strike a raw sewage spill of at least 1000 gallons  has spilled into a storm drain.  The area has been limed.  Status: Closed.</t>
  </si>
  <si>
    <t>San Carlos reuse line 2000 gallons of wastewater spilled in Ft. Myers due to a ruptured line.  Clean-up conducted by the responsible party.  Status: Closed.</t>
  </si>
  <si>
    <t>Approx 500 to 1000 gallons of wastewater spilled in Indian River due to a lift station malfunction. Some of the material drained into a nearby waterway. Clean-up conducted by the responsible party.  Status: Closed.</t>
  </si>
  <si>
    <t>5040 gallons of wastewater spilled at a facility in Jay due to equipment failure. Clean-up conducted by the responsible party. No offsite impact reported.  Status: Closed.</t>
  </si>
  <si>
    <t>Approx. 1000+ gallons of raw sewage spilled in Bonita Springs possibly due to electrical problems with an electric panel at a lift station. No waterways affected. No cleanup actions reported.  Status: Closed.</t>
  </si>
  <si>
    <t>Approx. 4800 gallons of sludge spilled in Ft. Pierce due to an overturned dump truck.  Clean-up conducted by the responsible party.  Status: Closed.</t>
  </si>
  <si>
    <t>108,000 gallons of treated wastewater spilled in Venice due to a ruptured line.  Approx. 2000 gallons drained into a nearby waterway. Clean-up conducted by the responsible party.  Status: Closed.</t>
  </si>
  <si>
    <t>BSU Approx. 3,000 gallons of untreated wastewater released in Bonita Springs due to a ruptured force main. The line was hit by a contractor doing work.  No waterways affected. Clean-up conducted by the responsible party.  Status: Closed.</t>
  </si>
  <si>
    <t>Approx. 5000 gallons of sewage spilled in Port St. Lucie due to contractor error. The material drained into a nearby waterway. No clean-up actions reported.  Status: Closed.</t>
  </si>
  <si>
    <t>10,000 gallons of reclaim water released on-site in Tampa due to equipment failure. No clean-up actions reported.  Status: Closed.</t>
  </si>
  <si>
    <t>Approx. 100,000 gallons of wastewater released in Sanford due to unknown cause(s). No waterways affected. Clean-up conducted by the responsible party.  Status: Closed.</t>
  </si>
  <si>
    <t>5000 gallons of raw sewage spilled in Kissimmee at a wastewater facility due to pump failure. Clean-up conducted by the responsible party.  Status: Closed.</t>
  </si>
  <si>
    <t>Approx. 5000 gallons of raw sewage spilled in Delray Beach due to an equipment malfunction at a lift station. No waterways affected. Clean-up conducted by the responsible party.  Status: Closed.</t>
  </si>
  <si>
    <t>Approx. 1800 gallons of wastewater released in St. Petersburg due to a grease blockage. A nearby waterway was affected.  Clean-up conducted by the responsible party.  Status: Closed.</t>
  </si>
  <si>
    <t>Approx. 20 to 25 gallons of industrial wastewater released in Orlando due to equipment failure. No waterways affected. Clean-up actions unknown.  Status: Closed.</t>
  </si>
  <si>
    <t>Less than 1000 gallons of industrial wastewater released at a facility in Apopka. The release was storm water draining into a storm drain. Testing indicated the water contained minute amounts of potassium hydroxide (PH of 8.6). Incident occurred due to a pump failure.  Status: Closed.</t>
  </si>
  <si>
    <t>1000+ gallons of wastewater spilled in Orlando due to a ruptured main. Clean-up conducted by the responsible party.  Status: Closed.</t>
  </si>
  <si>
    <t>5000 gallons of untreated wastewater spilled in Wesley Chapel due to a cracked force main. No waterways affected. Clean-up conducted by the responsible party.  Status: Closed.</t>
  </si>
  <si>
    <t>Less than 1000 gallons of wastewater spilled in Pensacola due to an equipment malfunction from a lightning strike. Some of the material drained into Bayou Texar. Clean-up &amp; testing conducted by the responsible party.  Status: Closed.</t>
  </si>
  <si>
    <t>3000 gallons of sewage spilled in Milton due to a blocked line. Clean-up conducted by the responsible party.  Status: Closed.</t>
  </si>
  <si>
    <t>Approximately 1000 to 4000 gallons of portable toilet sewage was illegally dumped into a canal by sewage truck.  Status: Closed.</t>
  </si>
  <si>
    <t>2000 gallons of wastewater spilled in Tallahassee due to a lightning strike that caused equipment failure. No waterways affected. Clean-up conducted by the responsible party.  Status: Closed.</t>
  </si>
  <si>
    <t>3400 gallons of fully-treated wastewater in Venice due to repairs. The material drained into a secondary containment area. No waterways affected.  Status: Closed.</t>
  </si>
  <si>
    <t>Caller reports seeing what appears to be "clumps of sewage" in the St. Lucie River. Caller advised that there has been a lot of green algae bloom in the water lately. Caller did not advise if the substance could have been clumps of dead algae bloom.  Status: Closed.</t>
  </si>
  <si>
    <t>Approx. 10,000 of sewage was released due to equipment failure. A nearby storm drain was affected. The area will be limed. No further info available.  Status: Closed.</t>
  </si>
  <si>
    <t>An unknown amount of wastewater released in Manatee Beach due to a lift station failure. The Gulf and the Bay were affected. Clean-up actions unknown at this time, release is ongoing. Follow-up report will be forthcoming. No further information.  Status: Closed.</t>
  </si>
  <si>
    <t>Casa Delmonte WW had a spill of 3,000 gallons of wastewater. The spill occurred due to a broken pipe. The pipe was capped, lime and bleach placed for cleaning. No waterways affected or assistance requested.  Status: Closed.</t>
  </si>
  <si>
    <t>City Cape Coral contractor hit 12" force main, vac, cleaned area</t>
  </si>
  <si>
    <t>North Plt.  LS 107.06 Approx. 50 gallons of wastewater released in Naples due to a lift station failure. A nearby lake was affected. Clean-up conducted by the responsible party. No assistance requested. No further information available.  Status: Closed.</t>
  </si>
  <si>
    <t>Fuse on a utility line was blown causing a lift station to be without power. This caused 40,000 gallons of wastewater to spill onto the ground. Lime was put on affected area. Rain caused a lot of the spill to be carried away and unrecoverable.  Status: Closed.</t>
  </si>
  <si>
    <t>250 gallon of wastewater escaped from a manhole, with a possible waterway affected. No impacts reported. Lime was placed on the affected area.  Status: Closed.</t>
  </si>
  <si>
    <t>An unknown amount of wastewater was released in St. Pete Beach due to a manhole overflow. ICW was affected. Release was minimal. Clean-up conducted by the responsible party. No assistance requested. No further information available.  Status: Closed.</t>
  </si>
  <si>
    <t>An unknown amount of wastewater released from a private lift station in North Miami Beach. Cause of the release is unknown. Snake Creek has been affected. Clean-up actions unknown. No assistance requested. No further information available.  Status: Closed.</t>
  </si>
  <si>
    <t>City of Punta Gorda, forcemain blockage vac, cleaned and limed area.</t>
  </si>
  <si>
    <t>An unknown amount of sewage spilled in Fruitcove due to a blockage in a gravity line. A nearby pond was affected. No clean-up actions reported.  Status: Open.</t>
  </si>
  <si>
    <t>Two wastewater spills were reported in Tampa totaling 2500 gallons. The release was caused by a power outage. Clean-up conducted by the responsible party.  Status: Closed.</t>
  </si>
  <si>
    <t>Approx. 1000 gallons of treated wastewater spilled in Venice. No clean-up actions required.  Status: Closed.</t>
  </si>
  <si>
    <t>4920 gallons of wastewater spilled in Miami due to unknown cause(s).  No waterways affected. Clean-up conducted by the responsible party.  Status: Closed.</t>
  </si>
  <si>
    <t>10,000 gallons of untreated wastewater spilled in Tallahassee due to a ruptured main.  No waterways affected.  Clean-up conducted by the responsible party.  Status: Closed.</t>
  </si>
  <si>
    <t>City Cape Coral contractor hit 4" forcemain vac and clleaned area</t>
  </si>
  <si>
    <t>BSU  LS 457 check valve failure, vac ad limed</t>
  </si>
  <si>
    <t>100 gallons of sewage spilled in Miami due to a faulty valve. Some of the material drained into a nearby lake. Clean-up conducted by the responsible party.  Status: Closed.</t>
  </si>
  <si>
    <t>Approx. 10,000 gallons of reclaimed wastewater released in Cape Coral due to a contractor hitting a line. The material flowed into a ditch and was immediately recycled back into the sewer system. No waterways affected.  Clean-up not required.  Status: Closed.</t>
  </si>
  <si>
    <t>Approx. 1000 gallons of wastewater released in Panama City due to unknown cause(s). No waterways affected. Clean-up conducted by the responsible party.  Status: Closed.</t>
  </si>
  <si>
    <t>San Carlos rupture line</t>
  </si>
  <si>
    <t>Burnt Store WWTP sludge spill - toxic shock isolated one aeration tank-high flows (excessive rain) caused aeration tank overflow-area was limed-both tanks back on-line</t>
  </si>
  <si>
    <t>Approx. 10,000 gallons of wastewater released in Boca Raton due to a lift station failure. No waterways affected. Clean-up conducted by the responsible party.  Status: Closed.</t>
  </si>
  <si>
    <t>1000-gallon wastewater released in Coral Gables due to a ruptured force main. No waterways affected. Clean-up conducted by the responsible party.  Status: Closed.</t>
  </si>
  <si>
    <t>Approx. 8300 gallons of treated wastewater spilled on-site in Lake Worth due to a ruptured pipe.  No cleanup actions reported.  Status: Closed.</t>
  </si>
  <si>
    <t>Approx. 20,000 gallons of wastewater released in Ocala due to lift station failure. No waterways affected. Clean-up conducted by the responsible party.  Status: Closed.</t>
  </si>
  <si>
    <t>525 gallons of raw sewage spilled in Apollo Beach due to a fractured sewage line. Clean-up conducted by the responsible party.  Status: Closed.</t>
  </si>
  <si>
    <t>Approx. 1000 gallons of raw sewage spilled in DeFuniak Springs due to a ruptured force main. No waterways affected. Clean-up conducted by the responsible party.  Status: Closed.</t>
  </si>
  <si>
    <t>Approx. 4500 gallons of wastewater released in Tampa due to a ruptured force main. No waterways affected. Clean-up conducted by the responsible party.  Status: Closed.</t>
  </si>
  <si>
    <t>City Cape Coral RAS pump failure,  pumped back to takn and limed area</t>
  </si>
  <si>
    <t>1500 gallons of raw sewage spilled in Gulf Breeze due to a lightning strike, which caused a crack in a force main. Clean-up conducted by the city.  Status: Closed.</t>
  </si>
  <si>
    <t>500 to 700 gallons of wastewater released in Niceville due to unknown cause(s). No waterway affected. Clean-up conducted by the responsible party.  Status: Closed.</t>
  </si>
  <si>
    <t>Approx. 5000 gallons of sewage spilled in Jacksonville due to a manhole overflow. Clean-up conducted by the responsible party.  Status: Closed.</t>
  </si>
  <si>
    <t>N Ft Myers Util LS B switch failure, cleand and limed area</t>
  </si>
  <si>
    <t>A private citizen in Cocoa reported possible illegal dumping of raw sewage.  Status: Closed.</t>
  </si>
  <si>
    <t>An ongoing treated wastewater release was reported in Lehigh Acres. The release was due to an overflow from a containment berm. A nearby canal was affected. Clean-up conducted by the responsible party.  Status: Closed.</t>
  </si>
  <si>
    <t>Approx. 12,000 gallons of wastewater released in Key West  due to heavy rains in the area. The release is ongoing. 12,000 gallons are expected to be released every hour until the rain stops.  Status: Closed.</t>
  </si>
  <si>
    <t>1000 gallons of untreated wastewater spilled in Orlando. Some of the material drained into a nearby lake. Clean-up conducted by the responsible party.  Status: Closed.</t>
  </si>
  <si>
    <t>500 gallons of sewage spilled in Salt Springs due to a ruptured line.  Clean-up conducted by the responsible party.  Status: Closed.</t>
  </si>
  <si>
    <t>107,460 gallons of sewage spilled in Miami due to a ruptured force main.  Clean-up conducted by the responsible party.  Status: Closed.</t>
  </si>
  <si>
    <t>1000 gallons of wastewater spilled in Orlando due to an equipment malfunction. Clean-up conducted by the responsible party.  Status: Closed.</t>
  </si>
  <si>
    <t>Approx. 5,000 gallons of wastewater released in Ocoee due to equipment failure. No waterways affected. Clean-up conducted by the responsible party.  Status: Closed.</t>
  </si>
  <si>
    <t>LS 38 City Punta Gorda power outage, cleaned and limed, replaced tripped breaker and blown fuse</t>
  </si>
  <si>
    <t>North Plt. Private lift station 300 gallons of wastewater spilled in Naples due to unknown cause(s). No waterway affected. Clean-up conducted by a private contractor.  Status: Closed.</t>
  </si>
  <si>
    <t>Approx. 2000 gallons of untreated wastewater spilled into the Intercostals Waterway in Hillsborough Beach. No clean-up actions reported.  Status: Closed.</t>
  </si>
  <si>
    <t>8000 gallons of raw sewage spilled in Miami due to a power outage caused by Hurricane Katrina. Power was restore to a pump station, which then started pumping sewage into another station without power. No waterways affected.  Clean-up conducted by Miami-Dade Water &amp; Sewer. No assistance requested.  Status: Closed.</t>
  </si>
  <si>
    <t>A private citizen in Lake Wales reported that a neighbor has dug a trench from their septic tank system and is allowing raw sewage to flow into a nearby pond.  Status: Closed.</t>
  </si>
  <si>
    <t>11,316 gallons of raw sewage spilled in Miami due to a faulty plug on a force main. No waterways affected. Clean-up conducted by the county.  Status: Closed.</t>
  </si>
  <si>
    <t>300 gallons of wastewater released in Jacksonville due to unknown cause(s).  Clean-up conducted by the responsible party.  Status: Closed.</t>
  </si>
  <si>
    <t>10,000 to 15,000 gallons of untreated wastewater released in New Port Richey due to unknown cause(s). Clean-up conducted by the responsible party.  Status: Closed.</t>
  </si>
  <si>
    <t>Approx. 132,000 gallons of untreated wastewater released in Zephyrhills due to a cracked pipe. No waterways affected. No clean-up actions reported.  Status: Closed.</t>
  </si>
  <si>
    <t>5000 gallons of sewage spilled in West Palm Beach due to a blocked line. No clean-up actions reported.  Status: Closed.</t>
  </si>
  <si>
    <t>Approx. 1000 gallons of wastewater released in Pensacola due to a clogged line. Some of the material drained into a nearby storm drain. Clean-up actions unknown.  Status: Closed.</t>
  </si>
  <si>
    <t>10,000 gallons of treated and untreated wastewater spilled in Pensacola due to various issues at a treatment plant. Clean-up conducted by the responsible party.  Status: Closed.</t>
  </si>
  <si>
    <t>Approx. 3000-4000 gallons of sewage spilled due to a leak in a line. A nearby creek was affected. The area was treated w/ lime. Caller left a message w/ the local HD.  No further info available.  Status: Closed.</t>
  </si>
  <si>
    <t>500 gallons of partially treated wastewater spilled in Pensacola Beach due to human error (open valve).  No clean-up actions reported.  Status: Closed.</t>
  </si>
  <si>
    <t>Burnt Store effluent An unknown amount of treated wastewater released in Punta Gorda due to overflow and heavy rainfall. No waterways affected. Clean-up will not be required. No assistance requested.  Status: Closed.</t>
  </si>
  <si>
    <t>San Carlos on 9-1  reuse line break.</t>
  </si>
  <si>
    <t>3300 gallons of wastewater spilled in Lake Worth due to a ruptured main.  Clean-up conducted by the responsible party.  Status: Closed.</t>
  </si>
  <si>
    <t>Approx. 5000 gallons of wastewater released in Boca Raton due to a ruptured force main. A nearby canal was affected. Clean-up conducted by the responsible party.  Status: Closed.</t>
  </si>
  <si>
    <t>BSU car ran over ARV vac and limed area.</t>
  </si>
  <si>
    <t>20,000 gallons of sludge spilled onto the ground and into an on-site holding pond in Fruit Cove due to operator error. Clean-up conducted by the responsible party.  Status: Closed.</t>
  </si>
  <si>
    <t>Lehgh Approx. 3000 to 4000 gallons of raw sewage spilled in Lehigh Acres due to a ruptured force main. Clean-up conducted by the responsible party.  Status: Closed.</t>
  </si>
  <si>
    <t>1500 gallons of sewage spilled onto ground and into a containment area in Venice due to a crew dismantling a sewage facility and removing ground pipes. No waterways affected. Clean-up conducted by the responsible party.  Status: Closed.</t>
  </si>
  <si>
    <t>1500 gallons of raw sewage spilled in The Villages due to a ruptured force main.  Approx. 500 gallons of the material drained into a nearby lake. Clean-up conducted by the responsible party.  Status: Closed.</t>
  </si>
  <si>
    <t>315,000 gallons of wastewater spilled on Eglin AFB due to a ruptured line.  Clean-up actions unknown.  Status: Closed.</t>
  </si>
  <si>
    <t>very little</t>
  </si>
  <si>
    <t>almost all</t>
  </si>
  <si>
    <t>flow lost from broken pipe went into the new pipe being layed down next to it and went directly to the WWTP.  No impacts, no enf.</t>
  </si>
  <si>
    <t>DEP and Health Dept</t>
  </si>
  <si>
    <t>unk</t>
  </si>
  <si>
    <t>Pine Island  on-site reuse line break shifted flow to reject for repairs</t>
  </si>
  <si>
    <t>5000 gallons of sewage spilled onto ground in Sanford due to a power failure at a lift station. Some of the material drained into Lake Monroe.  Clean-up conducted by the responsible party.  Status: Closed.</t>
  </si>
  <si>
    <t>A vessel was reported to have dumped raw seage into a waterway at the Riviera Beach Marina.  Status: Closed.</t>
  </si>
  <si>
    <t>Caller reports that over 1,000 gallons of untreated wastewater has spilled due to pump station failure.  Exact amount of spill is unknown at this time.  No clean up actions were reported.  Status: Closed.</t>
  </si>
  <si>
    <t>Approx. 9,000 gallons of wastewater released in Indian Harbor Beach due to a force main break. A nearby canal may be affected. Clean-up will be conducted by the responsible party. No assistance requested.  Status: Closed.</t>
  </si>
  <si>
    <t>Approx. 130,000 gallons of wastewater released in Oviedo due to a force main rupture. The Econ River was affected. Clean-up will be conducted by the responsible party. No assistance requested.  Status: Closed.</t>
  </si>
  <si>
    <t>Stipulated penalties</t>
  </si>
  <si>
    <t>Three Oaks effluent line break system shut down for repairs</t>
  </si>
  <si>
    <t>Caller reports less than a 1000 gallons of sewage spilled due to a force main break. Unknown if any waterways are affected. Samples will be taken. The area was vacuumed up. No further info available.  Status: Closed.</t>
  </si>
  <si>
    <t>Less than 1000 gallons of raw sewage spilled in Miami due to a ruptured force main. Unknown if any waterways were affected. Clean-up conducted by the responsible party.  Status: Closed.</t>
  </si>
  <si>
    <t>Caller reports that four houseboats are dumping their waste (sewage and bilges) into the waterway. Names and descriptions of vessels are as follows: 60' schooner, "Guananami"38' shucker, "Cracker Jack" 38' sloop, "Taku" 40' generic houseboat, name unknown.*NOTE: Incident has been ongoing for an undetermined length of time.  Status: Closed.</t>
  </si>
  <si>
    <t>Caller reports an unknown amount of sewage in the city of Hollywood. Unknown where the source is. Caller reports that it is in the ICW along w/ a drainage ditch. No further info available.  Status: Closed.</t>
  </si>
  <si>
    <t>Less than 1000 gallons of raw sewage spilled in Suwannee due to a ruptured force main. Clean-up conducted by the responsible party.  Status: Closed.</t>
  </si>
  <si>
    <t>Approx. 20,000 gallons of raw sewage spilled in Port Salerno due to a ruptured force main. No waterways affected. Clean-up conducted by the responsible party.  Status: Closed.</t>
  </si>
  <si>
    <t>Approx. 9070 gallons of wastewater spilled in Clearwater due to faulty equipment. Clean-up conducted by the responsible party.  Status: Closed.</t>
  </si>
  <si>
    <t>500 to 600 gallons of wastewater spilled in Longwood due to a damaged valve. It was reported that a garbage truck ran over a line damaging the valve. Some of the material drained into a nearby lake. Clean-up conducted by the responsible party.  Status: Closed.</t>
  </si>
  <si>
    <t>200 gallons of sewage spilled onto the ground and into Biscayne Bay due to unknown cause(s). Clean-up conducted by the responsible party.  Status: Closed.</t>
  </si>
  <si>
    <t>A private citizen in Bradenton reported an ongoing sewage release.  Status: Closed.</t>
  </si>
  <si>
    <t>1000+ gallons of wastewater spilled in Venice due to a ruptured force main.  Some of the material drained into a nearby waterway. Clean-up conducted by the responsible party.  Status: Closed.</t>
  </si>
  <si>
    <t>City Cape Coral cntractor broke 6" irrig. Line</t>
  </si>
  <si>
    <t>North Plant  ARV break at private LS, shut down and repaired, cleaned and limed</t>
  </si>
  <si>
    <t>Approx 3000 gallons of wastewater spilled in Pompano Beach due to an equipment malfunction. No off-site impacts. Clean-up actions unknown.  Status: Closed.</t>
  </si>
  <si>
    <t>3000 gallons of wastewater spilled in Port Charlotte due to an electrical failure at a lift station. No waterways affected. Clean-up conducted by the responsible party.  Status: Closed.</t>
  </si>
  <si>
    <t>75 gallons of sewage spilled in Groveland due to over-flow from a holding tank. No waterways affected. Clean-up conducted by the responsible party.  Status: Closed.</t>
  </si>
  <si>
    <t>Caller reports that due to a pump failure approximately 2,500 gallons of untreated wastewater spilled into a pit.  No waterways affected.  Clean up is being preformed by the responsible party.  Status: Closed.</t>
  </si>
  <si>
    <t>The caller reported that an unknown boat in the area around the Tom Adams Bridge (CR-776, in Englewood) is dumping raw sewage in the water. The sewage is getting caught in the mangroves and not washing away.  The caller thinks the sewage is being dumped by an old man living in a white houseboat. The houseboat looks to be homemade &amp; has been anchored on the southern side of the bridge since April.  Status: Closed.</t>
  </si>
  <si>
    <t>Approximately 3900 gallons of untreated wastewater spilled in Vero Beach due to a ruptured line. A small portion of the material entered a nearby canal. Clean-up conducted by the responsible party.  Status: Closed.</t>
  </si>
  <si>
    <t>Approx 5000 gallons of treated wastewater spilled in Tallahassee due to a ruptured line.  No waterways affected. Clean-up conducted by the responsible party.  Status: Closed.</t>
  </si>
  <si>
    <t>North Plt contractor break ARV in front of WalMart, repaired and cleaned area</t>
  </si>
  <si>
    <t>Unknown amount of wastewater spilled in Naples due to a work crew hitting the line. No waterways affected. Clean-up conducted by an unknown party.  Status: Closed.</t>
  </si>
  <si>
    <t>100,000 gallons of wastewater spilled in Port Orange due to an equipment malfunction. A small portion of the material entered a nearby canal.  Clean-up conducted by the responsible party.  Status: Closed.</t>
  </si>
  <si>
    <t>Approx. 5000 gallons of reclaim wastewater spilled in Sanford due to a contractor hitting a 3-inch line. Some of the material drained into the St. Johns River. Clean-up conducted by the responsible party.  Status: Closed.</t>
  </si>
  <si>
    <t>Approx. 11,000 gallons of wastewater spilled in Kissimmee due to a ruptured line. No waterways affected. Clean-up actions unknown.  Status: Closed.</t>
  </si>
  <si>
    <t>Approx. 500 gallons of sewage spilled in Flagler Beach due to a pump failure. No waterways affected. Clean-up conducted by an unknown party.  Status: Closed.</t>
  </si>
  <si>
    <t>Approx. 400 to 500 gallons of untreated wastewater spilled in Crescent City due to an unknown failure at a lift station. The release was contained on-site. Clean-up conducted by the responsible party.  Status: Closed.</t>
  </si>
  <si>
    <t>50,000 to 90,000 gallons of raw sewage spilled in Altamonte Springs due to a ruptured force main. Clean-up conducted by the responsible party.  Status: Closed.</t>
  </si>
  <si>
    <t>All but 3 K recovered.</t>
  </si>
  <si>
    <t>200 gallons of raw sewage spilled in Port Richey due to a damaged valve.  No waterways affected. Clean-up conducted by the responsible party.  Status: Closed.</t>
  </si>
  <si>
    <t>Approx. 20,000 gallons of treated wastewater spilled on-site in Winter Garden due to an equipment malfunction. No waterways affected. Clean-up conducted by the responsible party.  Status: Closed.</t>
  </si>
  <si>
    <t>1500 gallons of untreated wastewater spilled in New Port Richey due to a ruptured force main.  No waterways affected. Clean-up conducted by a private contractor.  Status: Closed.</t>
  </si>
  <si>
    <t>Approx. 1500 to 2000 gallons of sewage spilled in Port Richey due to a ruptured force main. No waterways affected. Clean-up conducted by the responsible party.  Status: Closed.</t>
  </si>
  <si>
    <t>Lehigh Util contractor struck pipe causing a split, cleaned and limed</t>
  </si>
  <si>
    <t>125 gallons of wastewater spilled in Gainesville due to a blockage. A portion of the material entered Sweet Water Branch. Clean-up conducted by the responsible party.  Status: Closed.</t>
  </si>
  <si>
    <t>Approx. 300 to 500 gallons of sewage spilled in St. Augustine due to electrical failure at a lift station. Clean-up conducted by the responsible party.  Status: Closed.</t>
  </si>
  <si>
    <t>1000+ gallons of raw sewage spilled in Navarre Beach due to a power 1000+ outage and overflow. Clean-up conducted by the responsible party.  Status: Closed.</t>
  </si>
  <si>
    <t>Approx 10,000 gallons of wastewater spilled due to a pump malfunction.  Clean up and corrective measures placed.  No offsite affects or waterways affected.  Status: Closed.</t>
  </si>
  <si>
    <t>Caller advises that a large unknown quantity of dredging water has entered the St. Johns River, due to a dike blow out/breakage.  Sea Tec Marine is the company that caused the release to occur (per the caller).  The mentioned company is under contract to the Jacksonville Port Authority.  Caller advised that during a meeting with the involved dredging companies, the Army Core of Engineers, and the "Federal Government,” it had been advised by the caller's company that the dike was unstable.  Caller could not provide the amount of material spilled.  FDEP to be notified and asked to make contact w/ caller.  Caller expressed this as being a large event.  Status: Closed.</t>
  </si>
  <si>
    <t>Spill being handled by ERP</t>
  </si>
  <si>
    <t>Caller reports that a citizen was putting up an unauthorized fence and nicked a sewage line causing a 2,500 gallon sewage spill.  Spill entered a storm drain.  City is performing the cleanup.  Status: Closed.</t>
  </si>
  <si>
    <t>Approx. 200 gallons of wastewater released in Flagler Beach due to a failed component on a control panel. No waterways affected. Clean-up conducted by the responsible party. No assistance requested.  Status: Closed.</t>
  </si>
  <si>
    <t>TECO had a power failure and caused 1500 gallons of wastewater to be released into the street.  Area was washed down.  No waterway affected.  Status: Closed.</t>
  </si>
  <si>
    <t>Approx. 100 gallons of treated wastewater spilled in Opa-Locka due to unknown cause(s). Clean-up conducted by the responsible party.  Status: Closed.</t>
  </si>
  <si>
    <t>City of Punta Gorda broken air release valve on LS , repaired, cleaned and limed</t>
  </si>
  <si>
    <t>150 gallons of sewage spilled from a choke in a force main and spilled into a small creek in Pensacola at Navy Blvd.  Status:   Closed</t>
  </si>
  <si>
    <t>Caller advises that well under 1,000 gallons of wastewater spilled, with a portion entering a storm drain.  The spill occurred due to a failed switch.  Clean up and corrective measures placed.  Caller has spoken w/ FDEP.  No assistance requested.  No water life damage reported.  Status:   Closed</t>
  </si>
  <si>
    <t>Caller advises of a 3,000 gallons wastewater spill.  The spill occurred due to a broken valve.  No assistance requested.  Clean up and corrective measures placed.  No waterways affected.  Status:   Closed</t>
  </si>
  <si>
    <t>5000 gallons of sewage spilled onto ground/street and into a storm drain that flows into a contained retention pond. Vacuum trucks prevented further flow. Spill occurred due to heavy rains and over-flow at manholes.  Status:  Closed.</t>
  </si>
  <si>
    <t>6000 gallons of sewage spilled onto ground due to spillage occurring while new lines were being put in. Spill was completely contained. No waterways affected. Spillage was vacuumed and area limed.  Status:  Closed</t>
  </si>
  <si>
    <t>Description:10,000 gallons of irrigation water released on site due to a construction error.  No assistance requested.  Corrective measures placed.  Status:  Closed.</t>
  </si>
  <si>
    <t>Approx. 8000 gallons of raw sewage spilled at Cape Canaveral due to a ruptured force main. No waterways affected. Clean-up conducted by the responsible party.  Status: Closed.</t>
  </si>
  <si>
    <t>Ft Myers Beach LS #288 contractor broke 2" blow off valve, cleaned and limed</t>
  </si>
  <si>
    <t>Approx. 50 to 100 gallons of raw sewage spilled in Naples due to an air release valve malfunction. No waterways affected. Clean-up conducted by the responsible party.  Status: Closed.</t>
  </si>
  <si>
    <t>Burnt Store WWTP An unknown amount of wastewater spilled in Punta Gorda due to an overflow of a percolation pond from heavy rainfall. No waterways affected. No clean-up actions reported.  Status: Closed.</t>
  </si>
  <si>
    <t>2500 gallons of sewage spilled onto ground in Marianna due to a ruptured sewage line. No waterways affected. Clean-up conducted by the responsible party.  Status: Closed.</t>
  </si>
  <si>
    <t>North Plt. Grease blocked gravity line, cleaned and limed</t>
  </si>
  <si>
    <t>95,000 gallons of wastewater spilled on-site in Crestview. Clean-up conducted by the responsible party.  Status: Closed.</t>
  </si>
  <si>
    <t>Caller reports a 5,000 - 10,000 gallon untreated wastewater spill due to a busted force main.  The spill is going into a storm drain and then into a nearby pond.  No mention of clean up actions at this time.  Status: Closed.</t>
  </si>
  <si>
    <t>South FTM  LS 359 motor control lost power, repaired, cleaned and limed</t>
  </si>
  <si>
    <t>An unknown amount, possibly thousands, of sewage spilled due to unknown causes. A nearby canal was affected. Unknown cleanup actions. No further info available.  Status: Closed.</t>
  </si>
  <si>
    <t>50 gallons of wastewater spilled in Jacksonville due to a grease blockage.  Clean-up conducted by the responsible party.  Status: Closed.</t>
  </si>
  <si>
    <t>Approx. 3000 gallons of sewage spilled in Ft. Myers due to a power failure at a lift station. No waterways affected. Clean-up conducted by the responsible party.  Status: Closed.</t>
  </si>
  <si>
    <t>Burnt Store WWTP heavy rains #4 pond emerg overflow</t>
  </si>
  <si>
    <t>Unknown amount of treated wastewater release in Punta Gorda due to heavy rains in the area. Clean-up actions unknown.  Status: Closed.</t>
  </si>
  <si>
    <t>1000+ gallons of wastewater released in Port St. Lucie due to unknown cause(s). Clean-up conducted by the responsible party.  Status: Closed.</t>
  </si>
  <si>
    <t>Unknown amount of wastewater overflowed from a manhole in Hialeah due to unknown cause(s). No waterway affected. Clean-up conducted by the responsible party.  Status: Closed.</t>
  </si>
  <si>
    <t>1000 gallons of wastewater released in Orlando due to a ruptured main.  Clean-up conducted by the responsible party.  Status: Closed.</t>
  </si>
  <si>
    <t>3000 gallons of wastewater released in Lake Park due to a clogged line.  Some of the material drained into a nearby lake. Clean-up conducted by the responsible party.  Status: Closed.</t>
  </si>
  <si>
    <t>10,000 to 15,000 gallons of sludge spilled in Myakka due to operator error.  No waterways affected. Clean-up conducted by the responsible party.  Status: Closed.</t>
  </si>
  <si>
    <t>n/a</t>
  </si>
  <si>
    <t>apply lime</t>
  </si>
  <si>
    <t>dry and place in landfill</t>
  </si>
  <si>
    <t>FLA016189</t>
  </si>
  <si>
    <t>City Cape Coral  reuse line break, repaired</t>
  </si>
  <si>
    <t>City of Cape Coral Pine Island Concerte truck hit 2" ARV repaired, cleaned and limed</t>
  </si>
  <si>
    <t>1800 gallons of sewage spilled in Cape Coral due to a damaged valve. Some of the material drained into a nearby canal. Clean-up conducted by the responsible party.  Status: Closed.</t>
  </si>
  <si>
    <t>1500 gallons of sewage spilled in Sanford due to a blocked gravity main.  Clean-up conducted by the responsible party.  Status: Closed.</t>
  </si>
  <si>
    <t>Pelican Bay Facility Collier Cty. 42,000 gallons of reclaim water released onto a golf course in Naples due to a failure in the water system. No waterways affected. No clean-up actions reported.  Status: Closed.</t>
  </si>
  <si>
    <t>Unknown amount of sewage spilled in Lauderdale Lakes due to an LP Gas explosion. No injuries evacuations or fires reported. Clean-up actions unknown.  Status: Closed.</t>
  </si>
  <si>
    <t>1500 gallons of partially treated sludge spilled on-site due to a mechanical malfunction. Clean-up conducted by the responsible party. The spill occurred between midnight &amp; 0600 EDT.  Status: Closed.</t>
  </si>
  <si>
    <t>1200 gallons of reuse water spilled onto ground due to a line break. Fully recovered.  Status: Closed.</t>
  </si>
  <si>
    <t>Caller reports that due to a power failure approximately 3,000-5,000 gallons of raw sewage has spilled onto the ground.  Spill is confined to on site and does not affect any waterways.  Responsible party has applied HTH to the area.  Status: Closed.</t>
  </si>
  <si>
    <t>Approx. 50 gallons of sewage spilled in St. Augustine due to a clogged line. The material drained into a nearby waterway. Clean-up conducted by the responsible party.  Status: Closed.</t>
  </si>
  <si>
    <t>30,000 gallons of sewage spilled in Hollyhill due to a ruptured force main at the bottom of a canal. Clean-up conducted by the responsible party.  Status: Closed.</t>
  </si>
  <si>
    <t>Approx. 1000 gallons of reclaimed water spilled in Orlando due to unknown cause(s). Clean-up conducted by the responsible party.  Status: Closed.</t>
  </si>
  <si>
    <t>250 gallons of wastewater spilled on-site at a wastewater facility in Pensacola Beach due to a mechanical malfunction. Clean-up conducted by the responsible party.  Status: Closed.</t>
  </si>
  <si>
    <t>2000 gallons of sludge spilled in Dover due to a power failure at a wastewater treatment plant.  The spill was contained on-site. Clean-up conducted by the responsible party.  Status: Closed.</t>
  </si>
  <si>
    <t>South Plant 12" line break at private lift station  limed</t>
  </si>
  <si>
    <t>Approx. 1440 gallons of raw sewage spilled in Largo due to a hole in the gravity line. No waterways affected. Clean-up conducted by the responsible party.  Status: Closed.</t>
  </si>
  <si>
    <t>Unknown amount of treated wastewater spilled in Largo due to a ruptured line. A nearby canal was affected. Clean-up conducted by the responsible party.  Status: Closed.</t>
  </si>
  <si>
    <t>2500 gallons of wastewater spilled in Jacksonville due to a construction crew error.  A portion of the material possibly entered a nearby creek.  Clean-up conducted by the responsible party.  Status: Closed.</t>
  </si>
  <si>
    <t>1000+ gallons of wastewater spilled in Tampa due to a damaged valve.  Clean-up conducted by the responsible party.  Status: Closed.</t>
  </si>
  <si>
    <t>Approx. 4500 gallons of treated wastewater spilled in Cape Canaveral due to excessive rainfall the night before. No waterways affected.  Status: Closed.</t>
  </si>
  <si>
    <t>9000 gallons of sewage spilled in Winter Springs due to a split pipe.  Clean-up conducted by the responsible party.  Status: Closed.</t>
  </si>
  <si>
    <t>1000 gallons of sewage spilled onto ground and into a contained pond in Jacksonville due to lift failure. Clean-up conducted by the responsible party.  Status: Closed.</t>
  </si>
  <si>
    <t>1000+ gallons of turbid water released in Bostwick due to unknown cause(s).  Clean-up actions unknown.  Status: Closed.</t>
  </si>
  <si>
    <t>100 to 200 gallons of raw sewage spilled into a McDonalds parking lot in Sanford due to unknown cause(s).  No waterways affected.  Clean-up actions unknown.  Status: Closed.</t>
  </si>
  <si>
    <t>1000 gallons of sewage spilled onto ground due to a break in a force main.  Crews are on scene making repairs and pumping spillage into containment.  Spill is contained.  Status: Closed.</t>
  </si>
  <si>
    <t>Caller reports a 1200 gallon sewage spill due to a contractor drilling a hole through a force main. No waterways reported affected. Unknown clean-up info.  Status: Closed.</t>
  </si>
  <si>
    <t>200,000 gallons of sewage spilled onto ground. North Miami Beach was digging in the area and broke a 24" force main, which caused the spill. The spill is fully contained. North Miami Beach Water &amp; Sewer is handling clean-up (no details given on clean-up).  Status: Closed.</t>
  </si>
  <si>
    <t>1000+ gallons of wastewater spilled in Ft. Myers due to a ruptured line.  Clean-up conducted by the responsible party. No waterways affected.  Status: Closed.</t>
  </si>
  <si>
    <t>An unknown amount of raw sewage spilled in Orlando due to a faulty lift station. Some of the material drained into a nearby waterway. Clean-up conducted by the responsible party.  Status: Closed.</t>
  </si>
  <si>
    <t>Approx. 1000 gallons of wastewater spilled in Melbourne due to heavy rains in the area. Clean-up conducted by the responsible party.  Status: Closed.</t>
  </si>
  <si>
    <t>North Plant K&amp;J drilled a hole in a4" force main  VAC and limed</t>
  </si>
  <si>
    <t xml:space="preserve">Ft Myers Beach Lee Cty Util valve on force main closed by contractor Pine Ridge and Summerlin.  Vac and limed </t>
  </si>
  <si>
    <t>1200 to 1400 gallons of wastewater spilled in Sarasota due to a system malfunction. Clean-up conducted by the responsible party.  Status: Closed.</t>
  </si>
  <si>
    <t>500 to 600 gallons of wastewater spilled in Palatka due to unknown cause(s). No waterways affected.  Clean-up conducted by the responsible party.  Status: Closed.</t>
  </si>
  <si>
    <t>1250 gallons of raw sewage spilled in Dover due to operator error. The spill was contained on-site. No waterways affected. Clean-up conducted by the responsible party.  Status: Closed.</t>
  </si>
  <si>
    <t>City of Cape Coral contractor broke irrigation main. Reuse water.</t>
  </si>
  <si>
    <t>Approx. 6000 gallons of raw sewage spilled in Homestead due to a failed device on a Micro Biological Reactor at a wastewater treatment plant.  Unknown if any waterways was affected. Clean-up conducted by the responsible party.  Status: Closed.</t>
  </si>
  <si>
    <t>1500 gallons of wastewater spilled in Pensacola due to a clogged line. Some of the material drained into a nearby creek. Clean-up actions unknown.  Status: Closed.</t>
  </si>
  <si>
    <t>500 gallons of wastewater released in Plantation due to a punctured line.  No waterway affected. Clean-up conducted by the responsible party.  Status: Closed.</t>
  </si>
  <si>
    <t>5000 gallons of sewage spilled in Sarasota due to a split line. No waterways affected.  Clean-up conducted by the responsible party.  Status: Closed.</t>
  </si>
  <si>
    <t>5000 gallons of raw sewage spilled in Haines City due to a power loss. Some of the material drained into a nearby lake. Clean-up actions unknown.  Status: Closed.</t>
  </si>
  <si>
    <t>Approx. 6500 gallons of wastewater spilled in Tampa due to unknown cause(s). No waterways affected. Clean-up conducted by the responsible party.  Status: Closed.</t>
  </si>
  <si>
    <t>Approx. 1000+ gallons of sewage spilled in Orlando due to a leak at a lift station. A nearby storm drain and wetlands area was affected. Clean-up conducted by the responsible party.  Status: Closed.</t>
  </si>
  <si>
    <t>2000 gallons of filtrate water released in Lake Buena Vista due to blown fuses at the lift pump. Water was not recoverable. No waterways affected.  Status: Closed.</t>
  </si>
  <si>
    <t>Approx. 5000 gallons of wastewater spilled in Arcadia due to a power outage. Clean-up conducted by the responsible party.  Status: Closed.</t>
  </si>
  <si>
    <t>North Plant WWTF had a spill from their collection system of 2500 gallons from lift station #39 at Sumpter and US 41.  Clean-up unknown.  Case Closed.</t>
  </si>
  <si>
    <t>Tally</t>
  </si>
  <si>
    <t>EOC</t>
  </si>
  <si>
    <t>North Plant WWTF had a spill from their collection system of 2000 to 5000 gallons which possibly entered Coca Plumb Waterway.  Clean-up unknown.  Case Closed.</t>
  </si>
  <si>
    <t>City of Sanford reported a spill event due to heavy rains that went to a stormwater pond.</t>
  </si>
  <si>
    <t>Power outage at LS has caused a raw sewage overflow at Snoeberry Ln and Hibiscus in Bonita Springs.</t>
  </si>
  <si>
    <t>Storm related damage to the area has caused a power outage to a lift station. Raw sewage is backing up and overflowing at the Snowberry Ln &amp; Red Hibiscus Dr in Bonita Springs.  Status: Closed.</t>
  </si>
  <si>
    <t>City of Margate reported that all stations are out of poer due to generator failure.  Unable to immediately respond due to high winds.</t>
  </si>
  <si>
    <t>Eastern Water Reclamation Facility reported an over spill of 4500 gallons of sewaqe at the plant.  No assistance needed.</t>
  </si>
  <si>
    <t>Zolfo Springs WWTP reported a spill at the plant of 600-800 gallons on the ground.  No other information provided.  Case Closed.</t>
  </si>
  <si>
    <t>Wekiva Hunt Club report a spill at their plant of 3000 to 5000 gallons with no discharge to SW.  Cleanup unknown.  Case closed.</t>
  </si>
  <si>
    <t xml:space="preserve">C. of Holly Hill reported a spill of 200,000 to 1 million gallons of sewage from  their treatment plant due to excessive flows.  </t>
  </si>
  <si>
    <t>Titiusvill/Osprey Plant reported a spill of 35,000 to 3.5 millon gallons of sewage into the Indian River.</t>
  </si>
  <si>
    <t>City of Hialeah reported a spill between lift station 150 and 418.  Pump station is currently non-operational and spill has stopped and did not reach SW.  Clean-up unknown.  Case Closed.</t>
  </si>
  <si>
    <t>Burnt Store WWTP reported an ongoing spill from their facility.  Case Closed.</t>
  </si>
  <si>
    <t>Burnt Store WWTP reported an ongoing spill from their facility.  Effluent ponds</t>
  </si>
  <si>
    <t>Spill reported by Lake Wales Utility Company</t>
  </si>
  <si>
    <t>1000+ gallons of wastewater spilled in Orlando due to a ruptured line.  1000+ No waterways affected. Clean-up conducted by the responsible party.  Status: Closed.</t>
  </si>
  <si>
    <t>1000+ gallons of wastewater spilled in Pensacola due to a ruptured force main. Clean-up conducted by the responsible party.  Status: Closed.</t>
  </si>
  <si>
    <t>Miami-Dade Water Service reported a spill of 9180 gallons of sewage on 16650 NE Glades Rd. that went into Link Creek Canal.  Cause was a broken air release valve.</t>
  </si>
  <si>
    <t>Turnpike WWTP had a spill of 2500 gallons at the headworks due to high flows from Wilma.  500 gallons flowed into the retention pond.  The spill to the ground was limed.</t>
  </si>
  <si>
    <t>BSU 12 lift stations down-power failure- Wilma</t>
  </si>
  <si>
    <t>City of FT. Myers reported 19 LS without power due to storm.</t>
  </si>
  <si>
    <t>City of Cocoa Beach reporteda spill from their LS due to gernerator failure.</t>
  </si>
  <si>
    <t>10,000 gallons of wastewater spilled from 2 manholes in Arcadia due to severe weather. Clean-up conducted by the responsible party.  Status: Closed.</t>
  </si>
  <si>
    <t>Beach Plant Lee County Utilities reported a 20,000 gallon spill in Ft. Myers due to power failure at the plant.  Material went into a retention pond and will be cleaned up as soon as possible.</t>
  </si>
  <si>
    <t>C. of Lake Wakes reported a spill of 200,000 to 500,000 gallons due to lose of power.</t>
  </si>
  <si>
    <t>WWTP (FLA014563) in north Ft. Myers reported loss of power and flows went to reject pond.  LS are down till they receive a generator.</t>
  </si>
  <si>
    <t>C. of Mulberry reported a release of 1000 gallons of sewage from lift station #1, but was contained and 99% treated.  Did not reach waterways.</t>
  </si>
  <si>
    <t>Spill of 1500 gallons of sewage reported in Bonita Springs from lift station on Tennessee St.  Spill may continue later today.</t>
  </si>
  <si>
    <t>Indian Town Coop reported a 1500 to 1600 gallon sewage spill from a manhole.  Spipll was contained and limed.</t>
  </si>
  <si>
    <t xml:space="preserve">WWTP (FLA105147) released 2000 gallons of sewage into a retiontion pond and was treated with HTH and Lime. </t>
  </si>
  <si>
    <t>North Brevard WWTP report multiple spills from several locations of at least 2000 gallons.</t>
  </si>
  <si>
    <t>City of Sanford reported a spill of roughly 2000 gallons of disinfected effluent that did not reach surface waters.</t>
  </si>
  <si>
    <t>2000 gallons of wastewater spilled in Siesta Key due to unknown cause(s).  Some of the material drained into a nearby waterway. Clean-up conducted by the responsible party.  Status: Closed.</t>
  </si>
  <si>
    <t>S. Beaches Reg. reported 5 spills.  The locations are, Oakridge Dr., River Cove, Grant Ct., Tortoise Way, and Timpoochee Dr.  Each spill was greater than 1000 gallons.</t>
  </si>
  <si>
    <t xml:space="preserve">Fruitville WWTF reported a spill of 5000 to 7000 gallons of treated wastewater from their chlrine contact chamber.  </t>
  </si>
  <si>
    <t>Ft. Myers Beach reported a 20,000 gallon sewage spill from their plant.</t>
  </si>
  <si>
    <t>C. of Winter Park reported a release of 25000 gallons of sewagw on Alamta Dr. and went into Lake Maitland.  No cleanup reported.</t>
  </si>
  <si>
    <t>C. of lake wWales reported another spill of 100,000 gallons of wastewater from a manhole at Booker Ave and L. Wales</t>
  </si>
  <si>
    <t>St. Cloud reported several spills that amounted to 318,000 gallons.</t>
  </si>
  <si>
    <t>C. of Venice reported a sewaage spill of an unknown amount at 813 Connemara Dr. that went into a stormwater retention pond.  No cleanup action indicated.</t>
  </si>
  <si>
    <t>Okeechobee Utility Authority reported a spill at 1335 NE and 39th Blvd.  Most of the spill can be vacumned and the area will be limed.</t>
  </si>
  <si>
    <t>2000 gallons of raw sewage spilled in Jacksonville due to a ruptured force main. Some of the material drained into a nearby canal. Clean-up conducted by the responsible party.  Status: Closed.</t>
  </si>
  <si>
    <t>600,000 gallons of sewage spilled in Orlando due to a ruptured pipe. Some of the material drained into a nearby lake. Clean-up conducted by the responsible party.  Status: Closed.</t>
  </si>
  <si>
    <t>Lake "C"</t>
  </si>
  <si>
    <t xml:space="preserve">City of Orlando </t>
  </si>
  <si>
    <t>WL</t>
  </si>
  <si>
    <t>Caller reported a spill of &gt;1000 gallons from the Port St. John's collection system.  System is surcharged and spill is occuring on and off.</t>
  </si>
  <si>
    <t>BSU 2 lift stations down-power failure- Wilma</t>
  </si>
  <si>
    <t>Sarasota Cty had a 2500 gallon spill from their master LS at Bee Ridge Rd due to power loss.  Did not reach surface waters, all cleaned up.</t>
  </si>
  <si>
    <t>KOA power outage from Wilma</t>
  </si>
  <si>
    <t>Spill at Boca Chica NAS was reported due to the plant being down.  Spill is ongoing onto the ground.  Getting generators and expect to be fully operational in a few days.</t>
  </si>
  <si>
    <t xml:space="preserve">Lake County reported a spill of biosolids at the end of the plant due to high plant flows from hurricane.  Contained onsite and limed.  </t>
  </si>
  <si>
    <t>30 gallons of wastewater spilled in Ft. Myers due to unknown cause(s). The spill is ongoing &amp; possibly due to power outage in the area.  Status: Closed.</t>
  </si>
  <si>
    <t>Two lift stations were reported overflowing into intercoastal waterway in Delray Beach.  One at East Linto Blvd and the other at S. Lake Dr.</t>
  </si>
  <si>
    <t>1000 to 5000 gallons of raw sewage spilled in Vero Beach due to unknown cause(s). No waterways affected. Clean-up conducted by the responsible party.  Status: Closed.</t>
  </si>
  <si>
    <t>Caller reported that Rivera Beach had a spill that went into a drainage system but not certain if it made it into the main drainage canal.</t>
  </si>
  <si>
    <t>Approx. 2200 gallons of sewage spilled in Orlando due to a contractor hitting a 10-inch force main. A nearby retention pond was affected.  Clean-up conducted by the responsible party.  Status: Closed.</t>
  </si>
  <si>
    <t>N Ft Myers Utility LS 1 generator failure</t>
  </si>
  <si>
    <t>N Ft Myers Utility LS at Admiralty power failure</t>
  </si>
  <si>
    <t>City Cape Coral  power outage caused manhole to overflow Skyline and El Dorado</t>
  </si>
  <si>
    <t>1000+ gallons of wastewater spilled at a water treatment plant in Plantation due to a power outage at a lift station at the facility. The spill was contained on-site. Clean-up actions unknown.  Status: Closed.</t>
  </si>
  <si>
    <t>Hurricane Wilma South Plant  total for numerous LS and manhole spills</t>
  </si>
  <si>
    <t>Hurricane Wilma North Plant  total for numerous LS and manhole spills</t>
  </si>
  <si>
    <t>Unknown amount of sewage released in Boca Raton due to the loss of power in the area. Clean-up actions unknown.  Status: Closed.</t>
  </si>
  <si>
    <t>5000 gallons of sewage spilled in Brandon due to a ruptured line. Clean-up conducted by the responsible party.  Status: Closed.</t>
  </si>
  <si>
    <t>Anonymous report of an above ground sewer line from a mobile home to a septic tank. The line (pvc pipe) is on top of a sidewalk and gets kicked and broken open.  This is an ongoing issue, which has been ongoing for years.  Status: Closed.</t>
  </si>
  <si>
    <t>Unknown amount of raw sewage bubbling up from manholes &amp; sewer lines in Bonita Springs due to 2 private lift stations that are off-line. Power has been restored to the area but the owner has not hired a crew to repair the stations.  220 homes in the area are without working sewer lines.  Status: Closed.</t>
  </si>
  <si>
    <t>12,000 gallons of industrial wastewater spilled onto ground from a cooling tower at an electrical utility in Pompano Beach, due to Hurricane Wilma damage. The spill was not recoverable. No waterways affected.  Status: Closed.</t>
  </si>
  <si>
    <t>Approx. 1200 gallons of sewage spilled in St. Petersburg due to a manhole overflow. The material drained into a nearby waterway. Clean-up conducted by the responsible party.  Status: Closed.</t>
  </si>
  <si>
    <t>1000 gallons of wastewater spilled in Naples due to a power loss in the area. The spill was contained on-site. Clean-up conducted by the responsible party.  Status: Closed.</t>
  </si>
  <si>
    <t>Unknown amount of sewage spilled in Tampa due to unknown cause(s). The material was released into a waterway. Clean-up actions unknown.  Status: Closed.</t>
  </si>
  <si>
    <t>Approx 5,000 gallons of treated mostly water/wastewater, spilled due to a bypass pump malfunction issue.  No waterways affected, on site spillage occurred only.  Clean up conducted and lime placed.  Status: Closed.</t>
  </si>
  <si>
    <t>Caller reports that due to a line back up over 1,000 gallons of wastewater have spilled into a ditch.  No waterways have been affected.  No report of clean up.  No other information is available at this time.  Status: Closed.</t>
  </si>
  <si>
    <t>Per NRC fax #777927:  Reporting a release of raw sewage into the Caloosahatchee River from a lift station. No further info available.  Status: Closed.</t>
  </si>
  <si>
    <t>Caller reports that due to a wire malfunction approximately 100 gallons of raw sewage spilled from a manhole.  Lime was applied to the area.  No waterways affected.  No other information available at this time.  Status: Closed.</t>
  </si>
  <si>
    <t>Approx. 1000 gallons of sewage spilled due to a power outage. No waterways affected. The area has been limed and contained. No further info available.  Status: Closed.</t>
  </si>
  <si>
    <t>20 inch influent pipe has busted.  The wastewater is being released into an empty storm water pond on site.  About 1 million gallons has been released so far.   Wastewater is being pumped from the storm water pond and being put back into the wastewater system.  Spill is ongoing at this time.  No waterway affected.  Status: Closed.</t>
  </si>
  <si>
    <t>Bonita Spring Util Westside DOT contractor hit line vac area</t>
  </si>
  <si>
    <t>Approx. 27,000 gallons of raw sewage spilled in Miami due to faulty equipment. The material drained into the Tamiami Canal. No clean-up actions were conducted.  Status: Closed.</t>
  </si>
  <si>
    <t>1000+ gallons of raw sewage spilled in Quincy due to a blockage in a 1000+ sewage line. No waterways affected. Clean-up conducted by the responsible party.  Status: Closed.</t>
  </si>
  <si>
    <t>Unknown amount of wastewater spilled in DeLand due to a grease build-up on the screen. The spill was contained on-site.  Status: Closed.</t>
  </si>
  <si>
    <t>Less than 1000 gallons of wastewater spilled in New Port Richey due to operator error. The spill was contained in a secondary containment area.  Clean-up conducted by the responsible party.  Status: Closed.</t>
  </si>
  <si>
    <t>Approx. 1000 gallons of sewage spilled in Miami due to a power failure at a pump station. No waterways affected. Clean-up conducted by the responsible party.  Status: Closed.</t>
  </si>
  <si>
    <t>Fiesta Village Hurricane Wilma</t>
  </si>
  <si>
    <t>Ft Myers Beach Hurricane Wilma</t>
  </si>
  <si>
    <t>Three Oaks  Hurricane Wilma</t>
  </si>
  <si>
    <t>Ft Myers Central Hurricane Wilma</t>
  </si>
  <si>
    <t>Ft Myers South</t>
  </si>
  <si>
    <t>4000 gallons of wastewater spilled in Port Richey due to a punctured force main. Clean-up conducted by the responsible party.  Status: Closed.</t>
  </si>
  <si>
    <t>Approx. 100,000 gallons of raw sewage released in Jacksonville due to a ruptured force main. The material drained into a nearby creek. Clean-up conducted by the responsible party.  Status: Closed.</t>
  </si>
  <si>
    <t>Approx. 5000 gallons of raw sewage spilled in Tampa due to human error.  Some of the material drained into a nearby retention pond. Clean-up conducted by the responsible party.  Status: Closed.</t>
  </si>
  <si>
    <t>Approx. 1500 gallons of treated wastewater spilled in Mary Esther due to unknown cause(s). No waterways affected. Clean-up conducted by the responsible party.  Status: Closed.</t>
  </si>
  <si>
    <t>Approx. 1000 gallons of sewage spilled in Miami due to a main line blockage. No waterways affected. Clean-up conducted by the responsible party.  Status: Closed.</t>
  </si>
  <si>
    <t>2500 gallons of untreated wastewater spilled in Largo due to a ruptured line.  A boat basin was affected, which leads to the ICW.  Clean-up conducted by the responsible party.  Status: Closed.</t>
  </si>
  <si>
    <t>25,000 gallons of untreated wastewater spilled in Lecanto due to a ruptured 10-inch force main. Clean-up conducted by the responsible party.  Status: Closed.</t>
  </si>
  <si>
    <t>Rotunda WFR 25,000 gallons of reused water spilled on-site in West Rotunda due to a ruptured line.  Clean-up conducted by the responsible party.  Status: Closed.</t>
  </si>
  <si>
    <t>1000 gallons of sewage digest released on-site in Leesburg due to a ruptured pipe. No clean-up actions reported.  Status: Closed.</t>
  </si>
  <si>
    <t>6608 gallons of wastewater spilled in Largo due to a DOT contractor that hit a force main. No waterways affected.  Clean-up conducted by the City of Largo.  Status: Closed.</t>
  </si>
  <si>
    <t>1000 gallons of raw sewage spilled into a canal in Miami due to power failure at a lift station. No clean-up actions reported.  Status: Closed.</t>
  </si>
  <si>
    <t>Caller reports that a Deputy is on scene at Lake Asbury where it appears raw sewage is floating on and along the shore of the lake.  Unknown where the sewage originated from.  No other information is available at this time.  Status: Closed.</t>
  </si>
  <si>
    <t>50,000 gallons of wastewater spilled in Panama City due to a ruptured pipe.  The material drained into a nearby waterway. The spill was reported to be ongoing. No clean-up actions reported.  Status: Closed.</t>
  </si>
  <si>
    <t>Approx. 6000 gallons of wastewater released in Miami due to a grease blockage. No waterways affected. Release was contained on site. Clean-up conducted by the responsible party.  Status: Closed.</t>
  </si>
  <si>
    <t>Bonita Springs Util ARV 27470 Hickory vac and limed</t>
  </si>
  <si>
    <t>Approx. 25,000 gallons of wastewater spilled near Boca Raton due to a ruptured hose on a pump. The material drained into the lift station parking lot and then into a storm drain. Unknown if the material drained into a waterway. Clean-up is being conducted by the responsible party.  Status: Closed.</t>
  </si>
  <si>
    <t>Description: Approximately 1000 + gallons spilled due to the county's pump station blew out two pumps. No waterways affected. The area is being vacuumed up and being chlorinated. No further information available.  Status: Closed.</t>
  </si>
  <si>
    <t>BSU Capacitor bad</t>
  </si>
  <si>
    <t>1500 gallons of wastewater spilled in Santa Rosa Beach due to a ruptured force main. No waterways affected. Clean-up conducted by the responsible party.  Status: Closed.</t>
  </si>
  <si>
    <t>5000 gallons of wastewater spilled in Sarasota due to a cracked force main.  No waterways affected. Clean-up conducted by the responsible party.  Status: Closed.</t>
  </si>
  <si>
    <t>Cypress Bend surge tank</t>
  </si>
  <si>
    <t>A private citizen in Sarasota reported that a boat was dumping raw sewage into a waterway.  Status: Closed.</t>
  </si>
  <si>
    <t>South Plt 187,000 gallons of reclaim wastewater released in Naples due to unknown cause(s). A nearby drainage ditch was affected. No clean-up actions reported.  Status: Closed.</t>
  </si>
  <si>
    <t>1000 to 2000 gallons of wastewater spilled in Loxahatchee due to a ruptured line. Clean-up conducted by the responsible party.  Status: Closed.</t>
  </si>
  <si>
    <t>Useppa UtilApprox. 2000 gallons of untreated wastewater spilled in Useppa due to a clogged pipe.  No waterways affected. Clean-up conducted by the responsible party.  Status: Closed.</t>
  </si>
  <si>
    <t>200 gallons of wastewater released in Ft. Walton due to unknown cause(s).  Some of the material drained into a nearby waterway. No clean-up actions reported.  Status: Closed.</t>
  </si>
  <si>
    <t>1000+ gallons of wastewater spilled in Tampa due to a ruptured line.  1000+ Some of the material drained into a storm drain, which possibly flows into a nearby creek. Clean-up conducted by the responsible party.  Status: Closed.</t>
  </si>
  <si>
    <t>North Plt. Collier Cty.Approx. 100 gallons of sewage spilled in Naples due to a blockage in the gravity main. Clean-up conducted by the responsible party.  Status: Closed.</t>
  </si>
  <si>
    <t>30,000 gallons of wastewater spilled in Clearwater due to Operator error.  The spill was contained on site and recovered back into the system.  Status: Closed.</t>
  </si>
  <si>
    <t>Up to 1000 gallons of sewage spilled onto ground due to a break in a line.  Spill has been recovered.  Status: Closed.</t>
  </si>
  <si>
    <t>30,060 gallons of wastewater was spilled into Biscayne Bay due to a contractor breaking a line. Unknown clean up at this time.  Status: Closed.</t>
  </si>
  <si>
    <t>Caller reports a spill of 25 gallons of sewage onto ground due to a grease blockage in a line. The line has been cleared and spillage stopped. Area has been cleaned-up.  Status: Closed.</t>
  </si>
  <si>
    <t>Caller stated that a 14" force pipe split and that approximately 5,000 gallons of untreated sewage spilled onto the paved roadway and drained to a nearby field.  The roadway was washed down with potable water and the affected ground covered with lime.  No waterways affected.  No further information available at this time.  Status: Closed.</t>
  </si>
  <si>
    <t>Caller stated that a 4" reclaim pipe cracked and that approximately 5,000 gallons of treated water was released onto the ground.  Status: Closed.</t>
  </si>
  <si>
    <t>1500 gallon wastewater spill.  Caller advises the cause is a grease and root blockage, which was attended to and corrected.  Round Lake, was penetrated by some of the product.  Clean up conducted, along with aforementioned actions.  Status: Closed.</t>
  </si>
  <si>
    <t>Approx. 1000 gallons of untreated wastewater released from a ruptured sewer line in Panama City.  No waterways affected. Clean-up conducted by the responsible party.  Status: Closed.</t>
  </si>
  <si>
    <t>Approx. 4500 gallons of untreated wastewater spilled onto the ground in Jacksonville due to a ruptured force main.  No waterways are affected.  Clean-up conducted by the responsible party.  Status: Closed.</t>
  </si>
  <si>
    <t>Approx. 50,000 gallons of untreated wastewater spilled in Wildwood due to a ruptured 14-inch main. No waterways affected. Clean-up conducted by the City.  Status: Closed.</t>
  </si>
  <si>
    <t>City Punta Gorda Sprint contractor damaged line repaired and limed</t>
  </si>
  <si>
    <t>BSU LS problem Hickory Blvd.</t>
  </si>
  <si>
    <t>BSU 12,000 gallons of untreated wastewater spilled in Bonita Springs due to a damaged valve. Clean-up conducted by the responsible party.  Status: Closed.</t>
  </si>
  <si>
    <t xml:space="preserve">BSU 4" gravity line clogged </t>
  </si>
  <si>
    <t>City Cape Coral rock split 3" pipe</t>
  </si>
  <si>
    <t>10,000 to 15,000 gallons of treated wastewater spilled in Tampa due to a punctured line. Some of the material drained into a nearby storm drain. No clean-up actions required.  Status: Closed.</t>
  </si>
  <si>
    <t>500 to 800 gallons of untreated wastewater spilled in Winter Springs due to an equipment failure. No waterways affected. Clean-up conducted by the responsible party.  Status: Closed.</t>
  </si>
  <si>
    <t>1000 to 3000 gallons of wastewater spilled in Jacksonville due to an equipment malfunction. Clean-up conducted by the responsible party.  Status: Closed.</t>
  </si>
  <si>
    <t>Unknown amount of treated wastewater spilled in West Palm Beach due to a pump failure. Some of the material drained into a nearby waterway.  Status: Closed.</t>
  </si>
  <si>
    <t>Approx. 5000 gallons of partially treated wastewater released into Santa Rosa Sound due to an equipment malfunction. No clean-up actions reported.  Status: Closed.</t>
  </si>
  <si>
    <t>Approx. 10,000 gallons of untreated wastewater released in Panama City due to a clogged system. No clean-up actions reported.  Status: Closed.</t>
  </si>
  <si>
    <t>Less than 1000 gallons of industrial wastewater spilled in Pensacola due to a damaged valve. A near by river may have been affected. No clean-up actions reported.  Status: Closed.</t>
  </si>
  <si>
    <t>2000 gallons of untreated wastewater spilled in West Palm Beach due to a ruptured force main. No waterways affected.  Status: Closed.</t>
  </si>
  <si>
    <t>Approx. 5000 gallons of raw sewage spilled in Brandon due to a ruptured line. Some of the material drained into a nearby storm drain. No clean-up actions reported.  Status: Closed.</t>
  </si>
  <si>
    <t>50,000 gallons of treated wastewater spilled in Lakeland due to a ruptured 8-inch main. No waterways affected.  Status: Closed.</t>
  </si>
  <si>
    <t>Unknown amount of wastewater spilled in Naples due to a ruptured line.  Clean-up actions unknown.  Status: Closed.</t>
  </si>
  <si>
    <t>Pugh Plt Oasis LS 1000 gallons of untreated wastewater spilled in Lake Placid due to a pump failure. The spill was contained on-site. Clean-up conducted by the responsible party.  Status: Closed.</t>
  </si>
  <si>
    <t>2000 gallons of wastewater spilled in Pensacola Beach due to transfer error. Clean-up conducted by the responsible party. No waterways affected.  Status: Closed.</t>
  </si>
  <si>
    <t>Approx. 6000 to 10,000 gallons of untreated wastewater spilled in Tampa due to unknown cause(s). Clean-up conducted by the responsible party.  Status: Closed.</t>
  </si>
  <si>
    <t>150 gallons of agriculture sludge (manure) spilled out of a sewage vacuum truck in Tampa due to unknown cause(s). No waterways affected. Clean-up conducted by the responsible party.  Status: Closed.</t>
  </si>
  <si>
    <t>Less than 1000 gallons of wastewater spilled in Lakeland due to a ruptured pipe. No waterways affected. Clean-up conducted by the responsible party.  Status: Closed.</t>
  </si>
  <si>
    <t>Up to 1000 gallons of raw sewage spilled in Riverview due to a power failure at a lift station. Clean-up conducted by the responsible party.  Status: Closed.</t>
  </si>
  <si>
    <t>1000+ gallons of wastewater spilled in Orlando due to a ruptured force main. Some of the material drained into a nearby storm drain which flows into a retention pond. No waterways affected. Clean-up conducted by the responsible party. No assistance requested.  Status: Closed.</t>
  </si>
  <si>
    <t>20 gallons of sewage spilled onto ground due to a grease blockage in a line. Area cleaned.  Status: Closed.</t>
  </si>
  <si>
    <t>Caller reports 30 (thirty) gallons of sewage spilled onto ground due to a blockage in a line. Area was cleaned and sanitized with Sano128.  Status: Closed.</t>
  </si>
  <si>
    <t>Due to heavy rain, the wastewater plant overflowed onto the ground at the plant site.  Spill was less than 1000 gallons.  No clean up can be done due to the heavy rain still coming down.  No actual waterway affected.  Status: Closed.</t>
  </si>
  <si>
    <t>Lakeside Village aeration tank spill</t>
  </si>
  <si>
    <t>Approximately 1000 gallons of sewage spilled due to a blockage in the transfer portal between tanks. No waterways affected. The site will be limed and further cleanup will be done by the responsible party.  Status: Closed.</t>
  </si>
  <si>
    <t>"Just about 1,000" gallons of untreated wastewater spilled due to a grease blockage caused by 2 neighboring restaurants, on the same system.  A portion of the material entered "Tumblin Creek."  Corrective and clean up measures taken.  Local Co Health and Co EP are abreast and have been on scene. No assistance requested.  Status: Closed.</t>
  </si>
  <si>
    <t>Caller advises that approximately 1,500 gallons of raw sewage spilled due to a grease blockage.  Spill went into a storm drain which leads to Lake Seminole.  Clean up is complete.  Status: Closed.</t>
  </si>
  <si>
    <t>Caller advises that approximately 800 gallons of sewage spilled onto the ground.  No waterways affected.  Clean up is complete.  Status: Closed.</t>
  </si>
  <si>
    <t>Burnt Store WWTP An unknown amount of effluent wastewater was released due to heavy rain fall in the area. No waterways affected. No remediation is required. Once the release ceased.  Status: Open.</t>
  </si>
  <si>
    <t>Caller reports a spill of an unknown amount of petroleum clean-up water into a storm drain and adjacent retention pond. The spillage is contained in the pond but is not recoverable. The spill occurred at an FDEP clean-up site where water was being used to clean-up a previous underground petroleum spill that occurred in the 1990's.  The system has been shut down and repairs made.*NOTE: This incident occurred on October 25, 2005.  Status: Closed.</t>
  </si>
  <si>
    <t>FT Myers Beach LS 295 motor control was left off after service</t>
  </si>
  <si>
    <t>Approximately 1500 gallons of sewage spilled due to a power outage. No waterways affected. The area was limed and a vactor truck was used.  Status: Closed.</t>
  </si>
  <si>
    <t>City Cape Coral 5,000 gallons of wastewater spilled due to a line being busted by a construction crew.  Macanack Canal, took on some of the spillage.  Clean up and corrective measures placed.  Residents near the canal were advised of the spillage, and containment measures were taken.  Status: Closed.</t>
  </si>
  <si>
    <t>SW FL  Port Auth. Lavatory truck spill</t>
  </si>
  <si>
    <t>A permitted release of 792,000 gallons of dewatering effluent was released into a storm drain. The water is ground water with a small amount of benzene in it. No recovery reported.  Status: Closed.</t>
  </si>
  <si>
    <t>Caller reported approximately 2,000 - 5,000 gallons of untreated domestic wastewater was released due to a broken sewer line.  There was a lake behind the residence that was affected by the spill and the release has ceased.  No further information is available at this time.  Status: Closed.</t>
  </si>
  <si>
    <t>Caller reported broken line caused approximately 1,000,000 to 1,500,000 gallons of treated domestic wastewater to be released on-site.  All water was contained on-site and there were no waterways affected.  No further information available at this time.  Status: Closed.</t>
  </si>
  <si>
    <t>Caller reported a clog in a line that caused an approximate 100 gallon overflow of untreated domestic wastewater from a manhole.  No waterways were affected.  Clean-up actions to be completed.  No further information is available at this time.  Status: Closed.</t>
  </si>
  <si>
    <t>Approx. 400,000 gallons of treated wastewater spilled in Lakeland due to a ruptured pipe.  No clean-up actions reported.  Status: Closed.</t>
  </si>
  <si>
    <t>Approx. 200 gallons of industrial wastewater released in Jacksonville due to a power failure.  No waterways  affected. No clean-up actions reported.  Status: Closed.</t>
  </si>
  <si>
    <t>South Plt combined totals for Hurricane Wilma power outages</t>
  </si>
  <si>
    <t>North Plant combined totals for Hurricane Wilma power outages</t>
  </si>
  <si>
    <t>Approximately 1100 gallons of sewage spilled due to force main break. No waterways affected. The area was washed and applied San-0 -128.  Status: Closed.</t>
  </si>
  <si>
    <t>Caller reports a release of approximately 5,000 gallons of untreated domestic wastewater due to a broken sewer line.  Lake Airside 4 was affected by the release.  Clean-up actions include a vacuuming of the area and testing of the lake.  Status: Closed.</t>
  </si>
  <si>
    <t>Approximately 1000 + gallons of effluent wastewater spilled due to a construction company hit the force main. No waterways affected. No cleanup actions taken.  Status: Closed.</t>
  </si>
  <si>
    <t>BSU contractor hit effluent line</t>
  </si>
  <si>
    <t>300-500 gallons of sewage spilled due to a main backing up. No waterways affected. Cleanup has been conducted.  Status: Closed.</t>
  </si>
  <si>
    <t>Approximately 180,000 gallons of raw sewage released due to someone running over a transformer and knocking the power out to the lift station. A nearby storm drain was affected. The essential part was repaired and the street was washed off.  Status: Closed.</t>
  </si>
  <si>
    <t>SW Pond</t>
  </si>
  <si>
    <t>No enforcement planned since spill was caused by an auto accident.</t>
  </si>
  <si>
    <t>Approximately 1000 + gallons of sewage spilled due to a power outage. The ICW was affected. No cleanup actions taken.  Status: Closed.</t>
  </si>
  <si>
    <t>2000 to 3000 gallons of wastewater spilled in Lakeland due to a power failure at a lift station.  No waterways affected. Clean-up conducted by the responsible party.  Status: Closed.</t>
  </si>
  <si>
    <t>Approximately 500,000 gallons of reclaimed wastewater released due to operator error. Unknown if any waterways were affected. No cleanup actions taken.  Status: Closed.</t>
  </si>
  <si>
    <t>2000 gallons of sewage spilled in Cocoa due to a break in a force main.  No cleanup actions reported.  Status: Closed.</t>
  </si>
  <si>
    <t>500-600 gallons of wastewater spilled in Tallahassee due to a contractor hitting a main.  No waterways affected.  Cleanup was conducted by an unknown party.  Status: Closed.</t>
  </si>
  <si>
    <t>Approximately 1500 gallons of sewage spilled due to a lift station malfunction in Bonifay. No waterways affected.  Cleanup was conducted by an unknown party.  Status: Closed.</t>
  </si>
  <si>
    <t>5200 gallons of sewage spilled in a private residence in Daytona Beach due to a line blockage.  Cleanup was conducted by an unknown party.  Status: Closed.</t>
  </si>
  <si>
    <t>Less than 1000 gallons of treated wastewater from a perk pond over-flowed in Punta Gorda due to heavy rains in the area.  No cleanup actions reported.  Status: Closed.</t>
  </si>
  <si>
    <t>A lift station failed causing an over-flow of an unknown amount of sewage onto ground in Stuart.  No cleanup actions reported.  Status: Closed.</t>
  </si>
  <si>
    <t xml:space="preserve">South Plt garbage truck took out power lines, generator brought in </t>
  </si>
  <si>
    <t>City Cape Coral homeowner drove a post through the 4" irrig. Line</t>
  </si>
  <si>
    <t>South Plant Approximately 10,000 gallons of reclaimed wastewater spilled in Naples.  Unknown cause of spill.  No waterways reported.  No cleanup actions taken.  Status: Closed.</t>
  </si>
  <si>
    <t>12" line break at private lift station  limed</t>
  </si>
  <si>
    <t>6000 gallons of wastewater spilled in St. Cloud due to a ruptured force main. No waterways affected. Clean-up being conducted by the responsible party.  Status: Closed.</t>
  </si>
  <si>
    <t>Unknown amount of wastewater reported leaking into a lake in Hollywood from a portable bathroom. No clean-up actions reported.  Status: Closed.</t>
  </si>
  <si>
    <t>Caller reports a contractor breaking a 30" force main, releasing about 50,000 gallons of sewage onto the construction site area. The spillage is contained. City of Miami Beach is responding, along with local Health Department.  Status: Closed.</t>
  </si>
  <si>
    <t>Caller reports a release of 8000 gallons of sewage into a wetland area due to pump station failure. Repairs have been made and spill stopped.  Status: Closed.</t>
  </si>
  <si>
    <t>Caller reports the release of 6000 gallons of sewage onto ground due to a car hitting a sewage air release valve. Spill has been stopped and repairs made. Area vacuumed and limed. No waterways affected.  Status: Closed.</t>
  </si>
  <si>
    <t>Approx. 500 to 1500 gallons of sewage spilled in Miramar due to a ruptured force main. A nearby waterway was affected.  Status: Closed.</t>
  </si>
  <si>
    <t>Less than 3000 gallons of wastewater spilled at a pump station in Coral Springs due to overflow issues.  A small portion, under 100 gallons, spilled into a nearby canal. Clean-up conducted by the responsible party.  Status: Closed.</t>
  </si>
  <si>
    <t>Approximately 40 to 50 gallons of untreated wastewater spilled in Temple Terrace due to a blocked line.  Clean-up conducted by the responsible party.  Status: Closed.</t>
  </si>
  <si>
    <t>3000 gallons of wastewater spilled at a pump station in Brandon due to power failure. Clean-up conducted by the responsible party.  Status: Closed.</t>
  </si>
  <si>
    <t>An unknown amount of sewage is being released in Coral Springs due to unknown cause(s). Unknown if any waterways are being affected. Clean-up actions unknown.  Status: Closed.</t>
  </si>
  <si>
    <t>City Punta Gorda LS power failure cleaned limed</t>
  </si>
  <si>
    <t>Approx. 6000 gallons of treated wastewater released in Ruskin due to a power failure.  No waterways affected.  No clean-up actions reported.  Status: Closed.</t>
  </si>
  <si>
    <t>5000 to 10,000 gallons of untreated wastewater released in Safety Harbor due to a power failure at a pump station. Some of the material drained into a nearby Lake. Clean-up conducted by the responsible party.  Status: Closed.</t>
  </si>
  <si>
    <t>Ft Myers Beach 260,000 gallons of raw sewage spilled in Fort Myers due to a ruptured line.  No waterways affected. Clean-up conducted by the responsible party.  Status: Closed.</t>
  </si>
  <si>
    <t>Approx. 25 to 30 gallons of raw sewage spilled in St. Augustine due to a clogged sewer line. No waterways affected. Clean-up conducted by the responsible party.  Status: Closed.</t>
  </si>
  <si>
    <t>3000 gallons of untreated wastewater spilled in Oviedo due to a clogged filter.  No waterways affected.  Clean-up conducted by the responsible party.  Status: Closed.</t>
  </si>
  <si>
    <t>Approximately 100,000 gallons of digested sludge released due to operator error. No waterways affected. Clean-up conducted by the responsible party.  Status: Closed.</t>
  </si>
  <si>
    <t>Lehigh power outage</t>
  </si>
  <si>
    <t>1500 gallons of raw sewage spilled onto ground in St. Cloud due to a line blockage. Clean-up conducted by the responsible party.  Status: Closed.</t>
  </si>
  <si>
    <t>Approx. 2500 gallons of untreated wastewater spilled in Venice due to repair work on the city's force main system. The release was anticipated and a Vac-Truck was on scene and lime was placed on the area.  No waterways affected.  Status: Closed.</t>
  </si>
  <si>
    <t>BSU grease clog vac and limed</t>
  </si>
  <si>
    <t>Approximately 10,000 gallons of sewage spilled due to vandalism to a valve.  Two local ponds were affected. Lime was laid down on affected area.  Status: Closed.</t>
  </si>
  <si>
    <t>Approximately 1200 gallons of sewage spilled in Tampa due to a ruptured force main. No waterways affected. Clean-up conducted by the responsible party.  Status: Closed.</t>
  </si>
  <si>
    <t>1500 gallons of untreated wastewater spilled in Tampa due to a power failure. No waterways affected. Clean-up conducted by the responsible party.  Status: Closed.</t>
  </si>
  <si>
    <t>200 gallons of wastewater spilled in Ft. Myers due to equipment malfunction. Some of the material drained into a nearby storm drain.  Clean-up conducted by the city.  Status: Closed.</t>
  </si>
  <si>
    <t>200 gallons of wastewater spilled in Milton due to a damaged valve. Some of the material drained into a nearby canal. Clean-up conducted by the responsible party.  Status: Closed.</t>
  </si>
  <si>
    <t>1000 gallons of wastewater spilled in Daytona Beach due to an equipment failure at a lift station. No waterways affected. Clean-up conducted by the  responsible party.  Status: Closed.</t>
  </si>
  <si>
    <t>Faith Bible Camp broken pipe - repaired cleanded and evaluated by Collier Cty</t>
  </si>
  <si>
    <t>North Plt 1500 to 2000 gallons of wastewater spilled in Naples due to an equipment malfunction. No waterways affected. Clean-up conducted by the county.  Status: Closed.</t>
  </si>
  <si>
    <t>Approx. 2000 gallons of wastewater spilled in Coral Springs due to equipment failure. A small amount of the material drained into a nearby waterway. Clean-up conducted by the responsible party.  Status: Closed.</t>
  </si>
  <si>
    <t>250,000 gallons of reclaimed wastewater spilled in Tampa due to a ruptured line. The spill was contained on-site. No clean-up actions reported.  Status: Closed.</t>
  </si>
  <si>
    <t>An ongoing wastewater spill was reported in Coral Springs due to unknown cause(s). The material is draining into a nearby canal. Clean-up actions unknown.  Status: Closed.</t>
  </si>
  <si>
    <t>Unknown amount of treated wastewater spilled in Eagle Lake due to unknown cause(s). No waterways affected. No clean-up actions reported.  Status: Closed.</t>
  </si>
  <si>
    <t>1000+ gallons of process water spilled in Riverview due to a leak in a phosphor-gypsum line.  An unknown portion of the material entered Archie Creek. Clean-up actions unknown.  Status: Closed.</t>
  </si>
  <si>
    <t>15,000 gallons of sewage spilled in New Port Richey due to a ruptured line.  Clean-up conducted by the responsible party.  Status: Closed.</t>
  </si>
  <si>
    <t>2500 gallons of wastewater spilled in Ocala due to an equipment malfunction. No waterways affected. Clean-up conducted by the responsible party.  Status: Closed.</t>
  </si>
  <si>
    <t>750 to 1000 gallons of untreated wastewater leaked onto the ground from a processing tank in Ft. Myers. The leak is ongoing. No waterways affected.  Clean-up conducted by the responsible party.  Status: Closed.</t>
  </si>
  <si>
    <t>Less than 5000 gallons of reclaim water spilled onto ground due to a line break. Spill was reported as not recoverable. No waterways affected.  Status: Closed.</t>
  </si>
  <si>
    <t>1608 gallons of sewage spilled onto ground at a sewage facility, due to broken air relief valve.  Spill recovered. No waterways affected.  Status: Closed.</t>
  </si>
  <si>
    <t>An unknown party had removed the line cap and a minimal amount of sewage was released (less than 1000 gallons) into a canal. The cap was put back on and spillage has been stopped. Spillage was mostly water from previous night's rain fall.  Status: Closed.</t>
  </si>
  <si>
    <t>Unknown amount of wastewater (1000+ gallons) spilled in Port St. Lucie due to a ruptured line. Clean-up conducted by the responsible party.  Status: Closed.</t>
  </si>
  <si>
    <t xml:space="preserve">BSU contractor break vac and limed </t>
  </si>
  <si>
    <t>1500 gallons of wastewater spilled in New Port Richey due to a grease clog. No waterway affected. Clean-up conducted by the responsible party.  Status: Closed.</t>
  </si>
  <si>
    <t>Approximately 1000 gallons of sewage spilled in Vero Beach due to a ruptured force main. Clean-up conducted by the responsible party.  Status: Closed.</t>
  </si>
  <si>
    <t>Approximately 8000 gallons of sewage spilled in Panama City due to a ruptured force main. No waterways affected. Clean-up conducted by the responsible party.  Status: Closed.</t>
  </si>
  <si>
    <t>Approximately 200 gallons of sewage spilled in Jacksonville due to unknown cause(s). Some of the material drained into a nearby river. Clean-up actions unknown.  Status: Closed.</t>
  </si>
  <si>
    <t>1000+ gallons of raw sewage spilled in Orlando due to a ruptured force main. No waterways affected. Clean-up conducted by the responsible party.  Status: Closed.</t>
  </si>
  <si>
    <t>1000 gallons of wastewater spilled in Tarpon Springs due to a ruptured line. No waterway affected. Clean-up conducted by the responsible party.  Status: Closed.</t>
  </si>
  <si>
    <t>25,000 to 80,000 gallons of raw sewage spilled into a wetland area in Oviedo due to a ruptured force main. Clean-up conducted by the responsible party.  Status: Closed.</t>
  </si>
  <si>
    <t>Approximately 100,000 gallons of raw sewage released in Mims due to a ruptured force main. No waterways affected. No clean-up actions reported.  Status: Closed.</t>
  </si>
  <si>
    <t>16,650 gallons of sludge spilled in Apopka due to an equipment malfunction. The spill was contained on-site. Clean-up conducted by the responsible party.  Status: Closed.</t>
  </si>
  <si>
    <t>22,300 gallons of wastewater released in Miami due to a damaged valve. No waterway affected. Clean-up conducted by the responsible party.  Status: Closed.</t>
  </si>
  <si>
    <t>1000 to 2000 gallons of sewage spilled in Green Acres due to a damaged control panel at a lift station. Clean-up conducted by the responsible party.  Status: Closed.</t>
  </si>
  <si>
    <t>10,000 gallons of wastewater spilled in New Port Richey due to a ruptured force main. No waterway affected. Clean-up conducted by the responsible party.  Status: Closed.</t>
  </si>
  <si>
    <t>A private citizen in Fort Walton reported possible ongoing wastewater releases onto the streets, into storm drains and creeks in several towns in the County.  Status: Closed.</t>
  </si>
  <si>
    <t>City Punta Gorda LS 75 clogged line</t>
  </si>
  <si>
    <t>Donax reuse 1" line break</t>
  </si>
  <si>
    <t>Approximately 1000+ gallons of sewage spilled in Sarasota due to a pipe failure to a lift station. A nearby pond was affected. Clean-up conducted by the responsible party.  Status: Closed.</t>
  </si>
  <si>
    <t>10,000 gallons of sewage spilled onto ground due to lift station failure.  Spill recovered by vacuum truck and affected area limed. No waterways affected.  Status: Closed.</t>
  </si>
  <si>
    <t>Caller stated that a shut off valve failed to an above ground storage tank and 75,000 gallons of reused wastewater spilled onto the ground and was contained onsite.  The wastewater was pumped to an onsite retention pond.  No waterways affected.  Status: Closed.</t>
  </si>
  <si>
    <t>Burnt Store WWTP Approximately 5000 gallons treated wastewater spilled due to an overflow of the percolation ponds. No waterways affected, all contained on-site. No cleanup actions taken.  Status: Closed.</t>
  </si>
  <si>
    <t>Caller stated that due to a grease blockage in a main sewage line a spill of 800 gallons of raw domestic sewage spilled into a ditch, also this has been contained to this ditch.  Main line cleaned and sewage pumped back into the line.  no waterways affected.  Status: Closed.</t>
  </si>
  <si>
    <t>Caller stated that due to a gravity line back up,1,000 gallons of raw sewage spilled at the intersection of Martin Ave. and Indian River Dr.  The spill was contained to a drainage swell. No waterways were affected.  Status: Closed.</t>
  </si>
  <si>
    <t>BSU clog in line cleaned and limed</t>
  </si>
  <si>
    <t>Caller stated that due to a pump station failure, 12,500 gallons of untreated wastewater spilled onto the ground and was contained.  The area was vacuumed and limed.  No waterways affected.  Status: Closed.</t>
  </si>
  <si>
    <t>Caller stated that due to a blocked main line 300 gallons of untreated wastewater backed up through a manhole at the intersection of Calcutta and Sycamore.  Spill contained, vacuumed and limed.  No waterways affected.  Status: Closed.</t>
  </si>
  <si>
    <t>Caller stated that a force main broke and that 1500 gallons of untreated wastewater spilled into a ditch that runs into an unnamed pond (retention).  Water samples taken, vacuum and pump trucks used.  Status: Closed.</t>
  </si>
  <si>
    <t>1500+ sludge spilled to a return sludge pipe break that occurred on-site.  Spillage was limed. When it dries it will be raked up. No off-site release.  Status: Closed.</t>
  </si>
  <si>
    <t>Caller stated that 1,000 gallons of untreated wastewater spilled at the Sunrise Master Lift Station due to an electrical outage.  Spill was contained, vacuumed and the area limed.  No waterways were affected.  Status: Closed.</t>
  </si>
  <si>
    <t>35,000 gallons of untreated wastewater spilled in Miami due to a ruptured force main. The spill was contained on-site. Clean-up conducted by a private contractor.  Status: Closed.</t>
  </si>
  <si>
    <t>3000 gallons of wastewater spilled South Bay due to a ruptured force main.  No waterways affected. Clean-up actions unknown.  Status: Closed.</t>
  </si>
  <si>
    <t>Lehigh clogged pump</t>
  </si>
  <si>
    <t>2000 gallons of raw sewage released from 5 manholes in Kissimmee due to a blown fuse at a nearby lift station. No waterways affected. Clean-up was conducted by the responsible party.  Status: Closed.</t>
  </si>
  <si>
    <t>ReportedAmount</t>
  </si>
  <si>
    <t>Gallons Treated</t>
  </si>
  <si>
    <t>Gals Recovered</t>
  </si>
  <si>
    <t>Adjusted Amt</t>
  </si>
  <si>
    <t>150 gallons of wastewater spilled in Ortona due to an equipment malfunction. No waterways affected. Clean-up conducted by the responsible party.  Status: Closed.</t>
  </si>
  <si>
    <t>A private citizen in Mascot reported a leaking septic tank.  Sewage is bubbling out of the ground and pooling on the surface.  Status: Closed.</t>
  </si>
  <si>
    <t>Unknown amount of wastewater spilled in Orlando due to a leaking force main. Clean-up actions unknown.  Status: Closed.</t>
  </si>
  <si>
    <t>Lake Bumby</t>
  </si>
  <si>
    <t>Enforcement by Orange County</t>
  </si>
  <si>
    <t>Lake Jasmine Apartments</t>
  </si>
  <si>
    <t>65,500 gallons of chlorinated water released in Lake City due to an equipment malfunction. Some of the material drained into a nearby lake.  Clean-up actions unknown.  Status: Closed.</t>
  </si>
  <si>
    <t>No more than 25,000 gallons of wastewater released into Indian River Lagoon due to an equipment malfunction. Clean-up conducted by the city of Cocoa.  Status: Closed.</t>
  </si>
  <si>
    <t>Approx. 2500 gallons of wastewater spilled in Lake Worth due to unknown cause(s). Some of the material drained into a nearby canal. Clean-up conducted by the responsible party.  Status: Closed.</t>
  </si>
  <si>
    <t>Unknown amount of raw sewage released in North Bay Village due to a ruptured line. Some of the material drained into Biscayne Bay. Clean-up conducted by the responsible party.  Status: Closed.</t>
  </si>
  <si>
    <t>2000 gallons of untreated wastewater spilled in Zephyrhills due to an equipment malfunction.  The spill was contained on-site. Clean-up actions unknown.  Status: Closed.</t>
  </si>
  <si>
    <t>1000 gallons of untreated wastewater spilled in Poinciana due to an equipment malfunction.  No waterways affected. Clean-up actions unknown.  Status: Closed.</t>
  </si>
  <si>
    <t>2000 gallons of treated wastewater spilled in Waldo due to an equipment malfunction. The spill was contained on-site. Clean-up actions unknown.  Status: Closed.</t>
  </si>
  <si>
    <t>Lehigh LS $$ Approximately 5000 gallons of sewage spilled in Lehigh Acres due to a pump failure. No waterways affected. Clean-up conducted by the responsible party.  Status: Closed.</t>
  </si>
  <si>
    <t>2850 gallons or untreated wastewater spilled in Orlando due to an equipment malfunction. Some of the material drained into a nearby creek. Clean-up actions unknown.  Status: Closed.</t>
  </si>
  <si>
    <t>Crane Strand</t>
  </si>
  <si>
    <t>2000 gallons of sewage spilled in Tampa due to a ruptured force main.  Clean-up conducted by the responsible party.  Status: Closed.</t>
  </si>
  <si>
    <t>2000 gallons of sewage spilled onto ground 8" force main break (pipe deterioration). Area vacuumed and sanitized.  Status: Closed.</t>
  </si>
  <si>
    <t>1000 gallons of sewage spilled in Zephyrhills due to a ruptured force main.  Some of the material drained into a nearby lake. Clean-up conducted by the responsible party.  Status: Closed.</t>
  </si>
  <si>
    <t>1000 gallons of sewage was spilled onto ground due to a break in a line.  Some of the spillage (less than 500 gallons) went into Lake Crystal. Area was vacuumed and sanitized. Water samples are being taken today to County Environmental Lab for testing.  Status: Closed.</t>
  </si>
  <si>
    <t>Lehigh LS 28 power outage</t>
  </si>
  <si>
    <t>Over 1000 gallons of sewage spilled onto ground due to a blockage in a line. Spillage was stopped and spill contained. Clean-up is underway.  Status: Closed.</t>
  </si>
  <si>
    <t>Nearly 1000 gallons of sewage spilled onto ground. Area was vacuumed and washed-down.  Status: Closed.</t>
  </si>
  <si>
    <t>3000 gallons of wastewater spilled in Lake Pageant due to unknown cause(s).  Clean-up conducted by the responsible party.  Status: Closed.</t>
  </si>
  <si>
    <t>1000+ gallons of raw sewage spilled in Orlando due to a ruptured line.   1000+ No waterways affected. Clean-up conducted by the responsible party.  Status: Closed.</t>
  </si>
  <si>
    <t>Approx. 12,750 gallons of raw sewage spilled in Miami due to a ruptured force main. No waterways affected. A private contractor was hired for clean-up.  Status: Closed.</t>
  </si>
  <si>
    <t>Approx. 1000 gallons of raw sewage spilled in Indiantown due to a blocked line.  No waterways affected. Clean-up conducted by the responsible party.  Status: Closed.</t>
  </si>
  <si>
    <t>Approximately 10,000 gallons of raw sewage spilled in Orlando due to power failure at a private lift station. A nearby retention pond was affected.  Clean-up conducted by the responsible party.  Status: Closed.</t>
  </si>
  <si>
    <t>10,000 gallons of wastewater spilled in Jacksonville due to a ruptured force main. The material drained into a nearby creek. Clean-up actions unknown.  Status: Closed.</t>
  </si>
  <si>
    <t>Approx. 1000 gallons of untreated wastewater spilled in Apopka due to equipment damage.  Some of the material drained into a nearby retention pond. Clean-up conducted by the responsible party.  Status: Closed.</t>
  </si>
  <si>
    <t>An estimated 2500 gallons of treated wastewater released from a treatment facility in Sarasota due to heavy flow. No clean-up actions required.  Status: Closed.</t>
  </si>
  <si>
    <t>1500 gallons of wastewater spilled in Gonzales due to a ruptured force main. No waterways affected. Clean-up conducted by the responsible party.  Status: Closed.</t>
  </si>
  <si>
    <t>2000 gallons of untreated wastewater spilled in Wesley Chapel due to equipment malfunction at a lift station. Some of the material drained into a nearby storm drain. Clean-up conducted by the responsible party.  Status: Closed.</t>
  </si>
  <si>
    <t>Approximately 20,000 gallons of raw sewage released in Sarasota due to a grease blockage in gravity main. Clean-up conducted by the responsible party.  Status: Closed.</t>
  </si>
  <si>
    <t>1000 gallons of foam (from industrial wastewater) released onto the ground at a wastewater treatment facility for Smithfield Meat Processors in Madison. Clean-up conducted by the responsible party.  Status: Closed.</t>
  </si>
  <si>
    <t>Unknown amount of raw sewage spilled in Callaway due to a grease blockage.  Clean-up conducted by the responsible party.  Status: Closed.</t>
  </si>
  <si>
    <t>City Punta Gorda LS 7 power outage</t>
  </si>
  <si>
    <t>9,000 gallons of untreated wastewater spilled due to a busted line,  Clean up in progress.  No waterways affected or assistance requested.  Status: Closed.</t>
  </si>
  <si>
    <t>City Punta Gorda plant lift station pump failure</t>
  </si>
  <si>
    <t>Caller stated that due to a main line block 100 gallons of wastewater backed up onto the roadway from a manhole.  The area was washed down and limed.  No waterways were affected.  Status: Closed.</t>
  </si>
  <si>
    <t>1000 gallons of wastewater spilled in Ocala due to unknown cause(s). No waterway affected. Clean-up conducted by the responsible party.  Status: Closed.</t>
  </si>
  <si>
    <t>Approximately 800 to 1200 gallons of sewage spilled in Coral Springs due a ruptured force main. A nearby canal was affected. Clean-up actions unknown.  Status: Closed.</t>
  </si>
  <si>
    <t>Unknown amount of wastewater spilled in Clermont due to a ruptured line. A nearby waterway was affected. Clean-up actions unknown.  Status: Closed.</t>
  </si>
  <si>
    <t>3000 gallons of wastewater spilled in Naples due to a clogged line. No waterways affected. Clean-up conducted by the responsible party.  Status: Closed.</t>
  </si>
  <si>
    <t>350,000 gallons of reclaim water spilled in Land O'Lakes due to equipment failure. No clean-up conducted.  Status: Closed.</t>
  </si>
  <si>
    <t>Approximately 1200 gallons of raw sewage spilled in Brandon due to unknown cause(s). Clean-up conducted by the responsible party.  Status: Closed.</t>
  </si>
  <si>
    <t>3300 gallons of wastewater spilled in Winter Park due to unknown cause(s).  Clean-up conducted by the responsible party.  Status: Closed.</t>
  </si>
  <si>
    <t>1000+ gallons of raw sewage spilled in Orlando due to a contractor 1000+ hitting a 4-inch main. No waterways affected. Clean-up conducted by a private contractor.  Status: Closed.</t>
  </si>
  <si>
    <t>A 4-inch pipe coming out of the base of a building in Daytona Beach is dumping raw sewage onto the ground and into a wooded area. Daytona Beach PD stated that this must have been going on for some time because there area is swamped with sewage.  Status: Closed.</t>
  </si>
  <si>
    <t>30,103 gallons of raw sewage spilled in Miami Lakes due to a "circulatory crack" in an 8-inch force main.  Crews are on scene for clean-up.  No waterways affected.  Status: Closed.</t>
  </si>
  <si>
    <t>Riverwood effluent PS 4 contractor broke line from filter to CCC</t>
  </si>
  <si>
    <t>Approx. 1000 gallons of raw sewage spilled onto the ground due to an electrical contractor rupturing a sewage line. No waterways affected.  Clean-up conducted by the responsible party.  Status: Closed.</t>
  </si>
  <si>
    <t>Approx. 1000 gallons of wastewater spilled in Greenacres due to a power surge. No waterways affected. Clean-up conducted by the responsible party.  Status: Closed.</t>
  </si>
  <si>
    <t>50 to 100 gallons of wastewater spilled in Tampa due to unknown cause(s).  Clean-up conducted by the responsible party.  Status: Closed.</t>
  </si>
  <si>
    <t>An estimated 1000 gallons of wastewater spilled in Orlando due to a ruptured force main.  No waterways affected. Clean-up conducted by the responsible party.  Status: Closed.</t>
  </si>
  <si>
    <t>Orange County Utilities</t>
  </si>
  <si>
    <t>800 to 1100 gallons of digested sludge released at a wastewater treatment plant due to an open valve. The release was contained on-site. Clean-up conducted by the responsible party.  Status: Closed.</t>
  </si>
  <si>
    <t>North Plt. reuse line Caller stated that due to a main break at Waterways Sub-Station approximately 1,000,000 gallons of effluent wastewater spilled onto the ground.  Spill isolated and main fixed. It was also reported that a nearby golf course service lake was affected by the wastewater.  Status: Closed.</t>
  </si>
  <si>
    <t>3000 gallons of wastewater spilled in Jacksonville due to a ruptured force main. Some of the material drained into a nearby creek. Clean-up conducted by the responsible party.  Status: Closed.</t>
  </si>
  <si>
    <t>South Plt 2000 gallons of wastewater spilled in Naples due to a ruptured 6-inch force main. Some of the material drained into a nearby pond. No clean-up actions reported.  Status: Closed.</t>
  </si>
  <si>
    <t xml:space="preserve">BSU contractor broke forcemain </t>
  </si>
  <si>
    <t>North Plt. Approx. 900 gallons of treated wastewater spilled in Naples due to a pump failure at an on-site lift station. No waterways affected. Clean-up conducted by the responsible party.  Status: Closed.</t>
  </si>
  <si>
    <t>Approx. 2000 gallons of sewage spilled in Miami due to grease in the lines.  No waterways affected. Clean-up conducted by a private contractor.  Status: Closed.</t>
  </si>
  <si>
    <t>A private citizen in Homosassa reported sewage in the Chassahowitzka.  Status: Closed.</t>
  </si>
  <si>
    <t>Highlands Util 15 Victory Way 1000 to 2000 gallons of sewage spilled in Lake Placid due to unknown cause(s). Clean-up conducted by the responsible party.  Status: Closed.</t>
  </si>
  <si>
    <t>2000 gallons of raw sewage spilled in Lakeland due to a road construction crew hitting a sewage main. Clean-up actions unknown.  Status: Closed.</t>
  </si>
  <si>
    <t>Approx. 2000 gallons of raw sewage spilled in Lakeland due to a leaky hose.  The spill was contained on-site. Clean-up conducted by the responsible party.  Status: Closed.</t>
  </si>
  <si>
    <t>Approx. 2000 gallons of sewage spilled in Mulberry due to equipment failure. A nearby retention pond was affected. Clean-up conducted by the responsible party.  Status: Closed.</t>
  </si>
  <si>
    <t>15,000 gallons of untreated domestic wastewater backed up through a manhole in Jacksonville due to an equipment malfunction. Some of the material drained into a nearby creek. Clean-up conducted by the responsible party.  Status: Closed.</t>
  </si>
  <si>
    <t>16,000 gallons of partially treated wastewater released in Hernando due to a back-up over flow in a hydraulic chamber. No off-site impact reported.  Status: Closed.</t>
  </si>
  <si>
    <t>North Plt  scum tank over flow clarifier 6 and 7</t>
  </si>
  <si>
    <t>North Plt 3000 gallons of sewage spilled in Naples due to unknown cause(s). Clean-up conducted by the responsible party.  Status: Closed.</t>
  </si>
  <si>
    <t>800 gallons of wastewater spilled in Key West due to a ruptured line.  Clean-up conducted by the responsible party.  Status: Closed.</t>
  </si>
  <si>
    <t>1000+ gallons of raw sewage spilled Greenacres due to a mechanical failure.  No waterways affected.  Status: Closed.</t>
  </si>
  <si>
    <t>North Plt blockage in gravity line</t>
  </si>
  <si>
    <t>100,000 gallons of wastewater spilled in Largo due to a ruptured line. No waterways affected. Clean-up completed by the City of Largo.  Status: Closed.</t>
  </si>
  <si>
    <t>1500 gallons of treated wastewater spilled in Vero Beach due to a damaged valve. No waterways affected. Clean-up conducted by the city of Vero Beach.  Status: Closed.</t>
  </si>
  <si>
    <t>Approximately 300 gallons of sewage spilled in Seminole due to a pump station malfunction. No waterways affected. Clean-up conducted by the responsible party.  Status: Closed.</t>
  </si>
  <si>
    <t>South Plt 500 gallons of wastewater spilled in Naples due to unknown cause(s). No waterways affected. Clean-up conducted by the responsible party.  Status: Closed.</t>
  </si>
  <si>
    <t>1000+ gallons of wastewater spilled in Orlando due to a ruptured force main. No waterways affected.  Clean-up conducted by the responsible party.  Status: Closed.</t>
  </si>
  <si>
    <t>1000+ gallons of wastewater spilled in Sarasota due to a blocked line.   1000+ some of the material drained into a nearby canal. Clean-up conducted by the responsible party.  Status: Closed.</t>
  </si>
  <si>
    <t>Approx. 5000 gallons of process water released in the St. Marks area due to a power outage. Some of the material may have drained into a nearby waterway. Clean-up conducted by the responsible party.  Status: Closed.</t>
  </si>
  <si>
    <t>City Cape Coral Caller stated that a 20"irrigation pipe split and 2250 gallons of reuse water spilled onto the ground.  The area was vacuumed, washed down and spoiled dirt replaced.  No waterways were affected.  Status: Closed.</t>
  </si>
  <si>
    <t>Caller stated that a contractor broke a force main in the Wetiva Hills Subdivision and untreated domestic sewage is flowing into a retention pond.  They are trying to get the lift stations shut down and fix the force main.  At that time clean up actions will be taken.  No assistance requested.  No evacuations or road closures at this time.  Status: Closed.</t>
  </si>
  <si>
    <t>South Seas LS pump failure</t>
  </si>
  <si>
    <t>1000 gallons of sewage spilled in Panama City due to a ruptured line. No waterways affected. Clean-up actions unknown.  Status: Closed.</t>
  </si>
  <si>
    <t>Unknown amount of wastewater spilled in Jacksonville due to a ruptured force main. Clean-up actions unknown.  Status: Closed.</t>
  </si>
  <si>
    <t>24,000 gallons of sewage spilled in Tallahassee due to heavy rains in the area. Clean-up conducted by the responsible party.  Status: Closed.</t>
  </si>
  <si>
    <t>Approximately 5000 gallons of sewage spilled in Tampa due to severe weather. A nearby canal affected. Clean-up conducted by the responsible party.  Status: Closed.</t>
  </si>
  <si>
    <t>Unknown amount of wastewater spilled from multiple manholes in Tampa due to heavy rains in the area. Clean-up actions unknown.  Status: Closed.</t>
  </si>
  <si>
    <t>Multiple wastewater overflows reported in the county due to heavy rains in the area.  Status: Closed.</t>
  </si>
  <si>
    <t>8000 gallons of wastewater overflowed at a wastewater plant in Tampa.  Clean-up actions unknown.  Status: Closed.</t>
  </si>
  <si>
    <t>Burnt Store WWTP Unknown amount of percolation pond overflow is occurring due to heavy rains.  2/4 thru 2/10/06 Status: Closed.</t>
  </si>
  <si>
    <t>Less than 1000 gallons of sewage was spilled onto ground and into a storm drain. Incident occurred due to lift station failure. No clean-up performed due to heavy rains in the area.  Status: Closed.</t>
  </si>
  <si>
    <t>Unknown amount (1000+ gallons) of industrial wastewater released at the Mosaic Fertilizer facility in Riverview.  Incident release caused by heavy rainfall in the area.  The industrial wastewater is a combination of process water (with high pH level) &amp; storm water. The release occurred when the base of a swale washed out. A nearby creek (Archie Creek)  was affected.  Status: Closed.</t>
  </si>
  <si>
    <t>Lehigh 4000+ gallons of sewage spilled during wasting onto ground due to operator error.   4000+ Clean-up has been delayed due to rain. No waterways affected. Incident occurred at a construction site.  Status: Closed.</t>
  </si>
  <si>
    <t>Caller stated that due to a overload on a pump the lift station overflowed 1,000 gallons of untreated wastewater onto the ground.  Area vacuumed and washed down.  Pump trucks on stand by in case of further pump failures due to overloads.  This is due to the large amount of rain.  Status: Closed.</t>
  </si>
  <si>
    <t>Golden Gate clogged gravity line</t>
  </si>
  <si>
    <t>1000+ gallons of sewage spilled in Orlando due to a ruptured force main.  1000+ A nearby retention pond was affected. Clean-up conducted by the responsible party.  Status: Closed.</t>
  </si>
  <si>
    <t>22,000 gallons of wastewater released into an on-site retention pond in St. Cloud due to an equipment failure. No waterway affected.  Clean-up conducted by the responsible party.  Status: Closed.</t>
  </si>
  <si>
    <t>BSU 4000 gallons of untreated domestic wastewater released into a ditch in Bonita Springs due to a faulty valve.  Status: Closed.</t>
  </si>
  <si>
    <t>Approximately 2000 gallons of sewage spilled in Orlando due to operator error. No waterways affected. Clean-up conducted by the responsible party.  Status: Closed.</t>
  </si>
  <si>
    <t>City of Naples reuse spill, FPL transformer blew up</t>
  </si>
  <si>
    <t>2250 gallons of potable wastewater released from below a launch platform at Kennedy Space Center due to a hose that was run over by a vehicle. No waterway affected. No clean-up actions reported.  Status: Closed.</t>
  </si>
  <si>
    <t>1000 gallons of treated wastewater spilled in Miami due to a ruptured main.  No waterways affected. Clean-up conducted by the city.  Status: Closed.</t>
  </si>
  <si>
    <t>2500 gallon of wastewater spilled in Jacksonville due to a ruptured force main. No waterways affected. Clean-up conducted by the responsible party.  Status: Closed.</t>
  </si>
  <si>
    <t>Port of the Islands Approximately 1000 gallons of sewage spilled in Naples due to an equipment malfunction. No waterways affected. Clean-up conducted by the responsible party.  Status: Closed.</t>
  </si>
  <si>
    <t>Waterway Estates LS 625 grease blockage in line</t>
  </si>
  <si>
    <t>Approximately 5000 gallons of sewage spilled in Palm Coast due to a Public Works crew cleaning a swale and accidentally damaging a blow-off pipe for a sewage main. No waterways affected.  Clean-up conducted by the responsible party.  Status: Closed.</t>
  </si>
  <si>
    <t>Approximately 300 gallons of sewage spilled in Sarasota due to a surge charge on the sewer line. A nearby canal was affected. Clean-up actions unknown.  Status: Closed.</t>
  </si>
  <si>
    <t>Approximately 2650 gallons of sewage spilled in Largo due to a ruptured force main. No waterways affected. Clean-up conducted by the responsible party.  Status: Closed.</t>
  </si>
  <si>
    <t>100 gallons of raw sewage spilled in Jacksonville due to a faulty air release valve. Some of the material drained into a nearby creek. Clean-up actions unknown.  Status: Closed.</t>
  </si>
  <si>
    <t>East Port CCU line break (old line cut out and replaced) cleaned and limed</t>
  </si>
  <si>
    <t>Approximately 1500 gallons of sewage spilled in Sebastian due to a damaged gravity line. The Indian River lagoon was affected. Clean-up conducted by the responsible party.  Status: Closed.</t>
  </si>
  <si>
    <t>Threee Oaks LS 7729 air lock in pump station</t>
  </si>
  <si>
    <t>1500 gallons of untreated domestic wastewater spilled into a retention pond in Ocala due to equipment failure. No waterways affected. Clean-up conducted by the responsible party.  Status: Closed.</t>
  </si>
  <si>
    <t>Golden Gate blockage in gravity line</t>
  </si>
  <si>
    <t>170,000 gallons of industrial wastewater spilled in Ft. Meade due to a ruptured line. No waterways affected. Clean-up conducted by the responsible party.  Status: Closed.</t>
  </si>
  <si>
    <t>3000 gallons of wastewater spilled in Raiford due to unknown cause(s). Some of the material drained into a nearby river. Clean-up conducted by the responsible party.  Status: Closed.</t>
  </si>
  <si>
    <t>Almost 1000 gallons of wastewater spilled in Cantonment due to a ruptured line. Some of the material drained into a nearby creek.  Status: Closed.</t>
  </si>
  <si>
    <t>A private citizen in Madison requested assistance from DEP in reference to wastewater spraying from a lift station onto her home.  Status: Closed.</t>
  </si>
  <si>
    <t>50,000 gallons of raw sewage spilled in Bradenton due to a ruptured 6-inch force main. No waterways affected.  Clean-up conducted by the responsible party.  Status: Closed.</t>
  </si>
  <si>
    <t>1500 gallons of wastewater spilled in Margate due to an equipment malfunction. No waterways affected.  Clean-up conducted by a private contractor.  Status: Closed.</t>
  </si>
  <si>
    <t>22,500 gallons of wastewater spilled in Titusville due to an equipment malfunction. Clean-up conducted by the responsible party.  Status: Closed.</t>
  </si>
  <si>
    <t>10,159 gallons of wastewater spilled in Miami. Some of the material drained into a nearby canal. Clean-up conducted by the responsible party.  Status: Closed.</t>
  </si>
  <si>
    <t>1000 gallons of untreated domestic wastewater spilled in Orlando due to a ruptured force main. Clean-up actions unknown.  Status: Closed.</t>
  </si>
  <si>
    <t>Little Econlockhatchee River</t>
  </si>
  <si>
    <t>Unknown amount of sewage has spilled in Jacksonville due to a punctured force main. Clean-up actions taken by responsible party.  Status: Closed.</t>
  </si>
  <si>
    <t>500 gallons of sewage spilled in Panama City due to a ruptured line. Clean-up actions taken by responsible party.  Status: Closed.</t>
  </si>
  <si>
    <t>North Plt 16" line break by contractor</t>
  </si>
  <si>
    <t>2500 gallons of sewage spilled in Naples due to an equipment malfunction.  No waterways affected. Clean-up actions taken by responsible party.  Status: Closed.</t>
  </si>
  <si>
    <t>1500 gallons of sewage spilled in Key Biscayne due to a blocked line. Clean-up actions taken by responsible party.  Status: Closed.</t>
  </si>
  <si>
    <t>North Plt  MLS107.00  power outage geneerator did not notice the voltage imbalance P</t>
  </si>
  <si>
    <t>Approximately 2500 gallons of wastewater spilled in Pensacola due to a ruptured line. No waterways affected. Clean actions taken by responsible party.  Status: Closed.</t>
  </si>
  <si>
    <t>A spill of 200 gallons was reported in Vero Beach due to a leaking valve.  No waterways affected. Clean-up actions taken by responsible party.  Status: Closed.</t>
  </si>
  <si>
    <t>1000 gallons of wastewater spilled in Palm Bay due to a broken force main.  Clean actions taken by responsible party.  Status: Closed.</t>
  </si>
  <si>
    <t>20 gallons of wastewater spilled in Pensacola due to a ruptured force main.  Some material drained in nearby waterway.  Status: Closed.</t>
  </si>
  <si>
    <t>2000 gallons of wastewater spilled in Wesley Chapel due to a ruptured force main. No waterways affected. Clean-up actions taken by responsible party.  Status: Closed.</t>
  </si>
  <si>
    <t>10,000 gallons of wastewater spilled in Sanford due to a clogged pipeline.  Some material flowed into nearby lake. Clean-up actions taken by responsible party.  Status: Closed.</t>
  </si>
  <si>
    <t>20,000 gallons of wastewater spilled in Punta Gorda due to an overflow. No waterways affected. Clean-up actions taken by responsible party.  Status: Closed.</t>
  </si>
  <si>
    <t>Approx. 1000 gallons of treated wastewater spilled in Poinciana due to power failure (breakers tripped). No waterways affected. Clean-up conducted by the responsible party.  Status: Closed.</t>
  </si>
  <si>
    <t>800 to 1000 gallons of wastewater released in Ocean Ridge due to an equipment failure. The material was contained on-site; no waterways affected. Clean-up conducted by the responsible party.  Status: Closed.</t>
  </si>
  <si>
    <t>90,000 gallons of untreated domestic wastewater spilled at a lift station in Cocoa due to equipment failure.  Clean-up conducted by the responsible party.  Status: Closed.</t>
  </si>
  <si>
    <t>Lehigh influent structure weirs blocked</t>
  </si>
  <si>
    <t>Burnt Store WWTP effluent spill from ponds due to heavy rainfall</t>
  </si>
  <si>
    <t>South Plt grease clog in 8" gravity line, cleared and limed</t>
  </si>
  <si>
    <t>50 gallons of wastewater spilled from manholes along Pebble Beach Rd.  A portion of the material traveled to a near by canal.  No assistance requested.  Local authorities are aware.  Corrective and clean up measures placed.  Status: Closed.</t>
  </si>
  <si>
    <t>City Punta Gorda LS 7 power failure  cleaned and limed</t>
  </si>
  <si>
    <t>Unknown amount of wastewater spilled in Kissimmee due to a ruptured force main. No waterways affected. Clean-up conducted by the responsible party.  Status: Closed.</t>
  </si>
  <si>
    <t>25,000 gallons of treated wastewater spilled at the Mayo Correctional Institute in Mayo due to unknown cause(s). No waterways affected. Clean-up actions unknown.  Status: Closed.</t>
  </si>
  <si>
    <t>Anonymous reported of raw sewage leaking out of drainpipes and grease traps at a local restaurant. Reporting party claims the release is ongoing for two weeks. Spillage is reportedly releasing into Caloosahatchee River.  Status: Closed.</t>
  </si>
  <si>
    <t>An unknown amount of domestic wastewater spilled in Gainesville due to an equipment malfunction. No waterways affected. Clean-up conducted by the responsible party.  Status: Closed.</t>
  </si>
  <si>
    <t>25,000 gallons of partially treated wastewater spilled in Vero Beach due to a clogged line. The spill was contained on site. Clean-up conducted by the responsible party.  Status: Closed.</t>
  </si>
  <si>
    <t>500 gallons of wastewater spilled into a retention pond in Sanford due to a manhole and sewer overflow. Clean-up conducted by the responsible party.  Status: Closed.</t>
  </si>
  <si>
    <t>1500 gallons of wastewater spilled in Land O’Lakes due to a ruptured line.  Clean-up actions unknown.  Status: Closed.</t>
  </si>
  <si>
    <t>Approximately 450 gallons of raw sewage spilled in Sebastian due to a ruptured force main. Some of the material drained into a nearby canal.  Clean-up conducted by the responsible party.  Status: Closed.</t>
  </si>
  <si>
    <t>216,600 gallons of sewage spilled in Hudson due to pump failure. Clean-up conducted by the responsible party.  Status: Closed.</t>
  </si>
  <si>
    <t>1200 gallons of wastewater sludge released in Melbourne due to a faulty latch on a tractor-trailer. Clean-up conducted by the responsible party.  Status: Closed.</t>
  </si>
  <si>
    <t>20,000 to 25,000 gallons of wastewater spilled in Sarasota due to a ruptured line.  No waterways affected. Clean-up conducted by the responsible party.  Status: Closed.</t>
  </si>
  <si>
    <t>North Plt 36,000 gallons of wastewater spilled in Naples due to a contractor rupturing a force main. No waterways affected. Clean-up conducted by the City.  Status: Closed.</t>
  </si>
  <si>
    <t>Approximately 5000 gallons of raw sewage spilled near Sarasota due to a damaged air release valve on a force main. A nearby waterway was affected.  Clean-up conducted by the responsible party.  Status: Closed.</t>
  </si>
  <si>
    <t>BSU equip failure cleaned and limed</t>
  </si>
  <si>
    <t>67,750 gallons of wastewater spilled in Land O' Lakes due to a power failure at a lift station. Clean-up conducted by the responsible party.  Status: Closed.</t>
  </si>
  <si>
    <t>1500 gallons of wastewater spilled in Venice due to a ruptured line. No waterways affected. Clean-up conducted by the responsible party.  Status: Closed.</t>
  </si>
  <si>
    <t>250,000 gallons of fully treated wastewater spilled in Largo. No clean-up actions required. It was thought that a breach existed in the overfill retention system, and the residents of a mobile home park were temporarily evacuated to a nearby church.  Status: Closed.</t>
  </si>
  <si>
    <t>North Plt Caller reports an 20,000 gallons spill of wastewater due to a ruptured force main. No injuries. Spill contained in a retention pond and samples taken. Clean-up taken by responsible party.  Status: Closed.</t>
  </si>
  <si>
    <t>57,720 gallons of sewage spilled onto ground due to a broken air release valve. The spill is being cleaned and area disinfected. No waterways affected.  Status: Closed.</t>
  </si>
  <si>
    <t>Caller stated that 100 gallons of wastewater spilled from a manhole onto the ground due to a force main being plugged up.  The plug cleared and wastewater went back down the manhole.  Area vacuumed and SANO-128 applied to the area.  Status: Closed</t>
  </si>
  <si>
    <t>No more than 6510 gallons of non-potable water spilled in Wesley Chapel due to a ruptured force main at a construction site. No clean-up actions reported.  Status: Closed.</t>
  </si>
  <si>
    <t>Unknown amount of wastewater spilled in Gainesville due to a blocked line.  No waterways affected.  Clean-up conducted by the responsible party.  Status: Closed.</t>
  </si>
  <si>
    <t>Ongoing release of raw sewage reported in Palatka. A nearby creek was affected. Clean-up actions unknown.  Status: Closed.</t>
  </si>
  <si>
    <t>Approx. 2000 gallons of sewage spilled in Miami due to a ruptured sewer valve. No waterways affected. Clean-up conducted by the responsible party.  Status: Closed.</t>
  </si>
  <si>
    <t>N Ft Myers Util Metro Diesel was installing a generator and left the power off the the LS cleaned and limed</t>
  </si>
  <si>
    <t>1000 gallons of wastewater spilled in Jasper due to a grease blockage in a sewage line.  Clean-up conducted by the responsible party.  Status: Closed.</t>
  </si>
  <si>
    <t>Approx. 10,000 gallons of untreated wastewater spilled in New Port Richey due to a ruptured force main. No waterways affected. Clean-up conducted by the responsible party.  Status: Closed.</t>
  </si>
  <si>
    <t>1700 gallons of wastewater leaked from a force main in Jacksonville. Some of the material drained into a nearby river. Clean-up conducted by the Jacksonville Electrical Authority.  Status: Closed.</t>
  </si>
  <si>
    <t>20,023 gallons of wastewater spilled in Port Richey due to an equipment malfunction. A nearby waterway was affected. Clean-up conducted by the responsible party.  Status: Closed.</t>
  </si>
  <si>
    <t>Approx. 1000 gallons of untreated wastewater spilled from a malfunction at a lift station near West Palm Beach. No waterways affected. Clean-up conducted by the responsible party.  Status: Closed.</t>
  </si>
  <si>
    <t>1500 gallons of sewage spilled in Leesburg due to mechanical failure.  Clean-up conducted by the responsible party.  Status: Closed.</t>
  </si>
  <si>
    <t>9720 gallons of raw sewage spilled in Miami due to a faulty air release valve. Clean-up conducted by the responsible party.  Status: Closed.</t>
  </si>
  <si>
    <t>20,000 gallons of treated wastewater spilled on-site in St. Petersburg due to a ruptured line. No clean-up actions required.  Status: Closed.</t>
  </si>
  <si>
    <t>5000 gallons of treated wastewater spilled in Poinciana due to an overflow.  No off-site impact reported. No clean-up actions required.  Status: Closed.</t>
  </si>
  <si>
    <t>Approximately 500,000 gallons of effluent wastewater released in Naples due to a ruptured force main. Clean-up conducted by a private contractor.  Status: Closed.</t>
  </si>
  <si>
    <t>Unknown amount of wastewater spilled in Panama City due to a ruptured line.  No waterways affected. Clean-up conducted by the city.  Status: Closed.</t>
  </si>
  <si>
    <t>Approximately 104,000 gallons of raw sewage released in Tampa due to a faulty valve. A nearby canal was affected. Clean-up conducted by the responsible party.  Status: Closed.</t>
  </si>
  <si>
    <t xml:space="preserve">North Plt. reuse line valve break at Pelican Bay </t>
  </si>
  <si>
    <t>North Plt Collier Cty reuse water line break</t>
  </si>
  <si>
    <t>An unknown amount of untreated wastewater, is leaking from a broken main, with a portion entering a retention pond.  Corrective measures are being taken.  FDEP Wastewater section to respond in A.M. per the caller.  No assistance requested.  Status: Closed.</t>
  </si>
  <si>
    <t>Caller stated that an undetermined amount but over 1,000 gallons of treated industrial wastewater spilled from the clarifier that runs to the lift station.  The wastewater went to a on site retention pond via the storm drain system.  No waterways were affected, and contained on site. No further information available at this time.  Status: Closed.</t>
  </si>
  <si>
    <t>Ft Myers Beach, Lee Cty Util  Lexington Reuse pond overflow</t>
  </si>
  <si>
    <t xml:space="preserve">Highlands Util force main break </t>
  </si>
  <si>
    <t>An unknown amount of effluent wastewater was reported spilling in Lake Wales due to pump failures. No waterways affected. No clean-up actions reported.  Status: Closed.</t>
  </si>
  <si>
    <t>BSU LS trying to rerounte flow</t>
  </si>
  <si>
    <t>50 gallons of wastewater spilled in Naples due to a blocked line. Clean-up conducted by the responsible party.  Status: Closed.</t>
  </si>
  <si>
    <t>Approx. 5000 gallons of raw sewage spilled in Milton due to a power outage at a lift station. No waterways affected. Clean-up conducted by the responsible party.  Status: Closed.</t>
  </si>
  <si>
    <t>Approx. 2000 to 2500 gallons of treated wastewater spilled at Eglin AFB due to unknown cause(s). No waterways affected. No clean-up actions reported.  Status: Closed.</t>
  </si>
  <si>
    <t>An unknown amount of sewage released in Sebring due to a ruptured force main. A nearby ditch was affected. Clean-up conducted by the responsible party.  Status: Closed.</t>
  </si>
  <si>
    <t>50,000 gallons of treated wastewater spilled in Ft. Myers due to a switch malfunction. Spill was contained on-site. No clean-up actions reported.  Status: Closed.</t>
  </si>
  <si>
    <t>26,640 gallons of sewage spilled in Miami due to an equipment malfunction.  No waterways affected. Clean-up conducted by the responsible party.  Status: Closed.</t>
  </si>
  <si>
    <t xml:space="preserve">North Pl tthe ARV at Vanderbilt and Pine Ridge had been hit and broken off the reuse line </t>
  </si>
  <si>
    <t>10,000 gallons of reclaim wastewater released in Naples due to a damaged valve. No waterway affected. Clean-up conducted by the responsible party.  Status: Closed.</t>
  </si>
  <si>
    <t>Approx. 5000 gallons of sludge spilled in Hudson.  No waterways affected.  Clean-up conducted by the responsible party.  Status: Closed.</t>
  </si>
  <si>
    <t>Approx. 1000 gallons of wastewater spilled in Orlando due to unknown cause(s). Some of the material drained into a nearby storm drain. Clean-up conducted by the responsible party.  Status: Closed.</t>
  </si>
  <si>
    <t>25,000 and 35,000 gallons of untreated wastewater spilled in Wildwood due to a ruptured force main.  No waterway affected. Clean-up conducted by the responsible party.  Status: Closed.</t>
  </si>
  <si>
    <t>3000 gallons of raw sewage spilled in Winter Park due to a system failure.  Some of the material drained into a nearby storm drain. Clean-up conducted by the responsible party.  Status: Closed.</t>
  </si>
  <si>
    <t>A private citizen in Ft. Myers reported that while cutting his grass he noticed that the duplex next door to him had a pipe running from the septic tank to the Caloosahatchee River directly behind the duplex.  Status: Closed.</t>
  </si>
  <si>
    <t>1000+ gallons of wastewater spilled in Frostproof due to a mechanical failure. Clean-up conducted by the responsible party.  Status: Closed.</t>
  </si>
  <si>
    <t>1000+ gallons of wastewater spilled into Hog Pen Creek in Jacksonville.  Incident occurred due to someone illegally connecting sewage lines to a storm drain system. The incident has actually been occurring for the past 5 years. No clean-up actions reported.  Status: Closed.</t>
  </si>
  <si>
    <t>Unknown amount of raw sewage spilled in Port St. Lucie due to a ruptured line. No clean-up actions reported.  Status: Closed.</t>
  </si>
  <si>
    <t>2000 gallons of wastewater spilled in Ruskin due to a ruptured force main.  Nearby Tampa Bay may have been affected. clean-up conducted by the responsible party.  Status: Closed.</t>
  </si>
  <si>
    <t>South Plt. ARV leaked at Lely Resort vac and cleaned limed</t>
  </si>
  <si>
    <t>Approx. 50,000 gallons of raw sewage released in Lake mary due to a tripped circuit at a wastewater plant. A nearby retention pond was affected.  Cleanup conducted by the responsible party.  Status: Closed.</t>
  </si>
  <si>
    <t>500 gallons of raw sewage spilled in Panama City due to a blocked line.  Clean-up conducted by the city.  Status: Closed.</t>
  </si>
  <si>
    <t>1500 gallons of untreated wastewater backed up a manhole and spilled onto the street, some of which went into a storm drain that leads to a wetland.  Clean-up conducted by the responsible party.  Status: Closed.</t>
  </si>
  <si>
    <t>No more than 3000 gallons of raw sewage spilled in Chattahoochee due to a clogged line, which resulted in an overflow. No waterways affected.  Clean-up conducted by the responsible party.  Status: Closed.</t>
  </si>
  <si>
    <t>1000+ gallons of untreated wastewater spilled in Jacksonville due to unknown cause(s). Clean-up actions unknown.  Status: Closed.</t>
  </si>
  <si>
    <t>20,000 gallons of raw sewage spilled on-site in Davenport due to a leaking valve at a sewage facility. No waterways affected. Clean-up conducted by the responsible party.  Status: Closed.</t>
  </si>
  <si>
    <t>1000 gallons of untreated wastewater spilled in Destin due to a blocked line. No waterways affected. Clean-up conducted by the responsible party.  Status: Closed.</t>
  </si>
  <si>
    <t>Golden Gate power surge LS #1 cleaned and limed</t>
  </si>
  <si>
    <t>Approx. 3300 gallons of partially treated wastewater spilled in Ruskin due to unknown cause(s).  No clean-up actions reported.  The spill was contained on-site and no waterways have been affected.  Status: Closed.</t>
  </si>
  <si>
    <t>Approx. 15,000 gallons of partially treated wastewater spilled in Ruskin due to unknown cause(s). The spill was contained on-site and no waterways were affected.  Status: Closed.</t>
  </si>
  <si>
    <t>Two wastewater spills reported in Tallahassee. 5000 gallons of untreated wastewater spilled due to a broken bubbler pipe &amp; another 10,000 gallons of wastewater spilled due to a power failure. Clean-up conducted by the responsible party.  Status: Closed.</t>
  </si>
  <si>
    <t>Approx. 25,000 gallons of treated wastewater spilled in West Palm Beach due to an overflow.  No offsite impact reported. Clean-up conducted by the responsible party.  Status: Closed.</t>
  </si>
  <si>
    <t>3000 to 4000 gallons of wastewater spilled in Sunrise due to a ruptured force main. Clean-up conducted by the responsible party.  Status: Closed.</t>
  </si>
  <si>
    <t>20,000+ gallons of wastewater spilled in Casselberry due to construction crew working on sewer lines. Clean-up conducted by the responsible party.  Status: Closed.</t>
  </si>
  <si>
    <t>2000 gallons of untreated wastewater spilled in Bonita Springs due to a damaged air release valve. No waterways affected. Clean-up conducted by the responsible party.  Status: Closed.</t>
  </si>
  <si>
    <t>50 gallons of wastewater spilled in Jacksonville due to an overflow. No clean-up actions reported.  Status: Closed.</t>
  </si>
  <si>
    <t>BSU damaged ARV on lift station Vasari/Cassia St.  Vac limed</t>
  </si>
  <si>
    <t>BSU damaged ARV on lift station Terry/Kent St vac and limed</t>
  </si>
  <si>
    <t>1000+ gallons of wastewater spilled in Bradenton due to a mechanical malfunction. No waterways affected. Clean-up conducted by the responsible party.  Status: Closed.</t>
  </si>
  <si>
    <t>Burnt Store WWTP effluent pond overflow into on-site wetland overflow ceased on 3/24/06</t>
  </si>
  <si>
    <t>San Carlos WWTP reuse line break Cypress Point</t>
  </si>
  <si>
    <t>An unknown amount of wastewater over 1000 gallons spilled due to a pump malfunction.</t>
  </si>
  <si>
    <t>Coolier Cty reuse contractor break</t>
  </si>
  <si>
    <t>Unknown spill in Avalon Park Subdivision</t>
  </si>
  <si>
    <t>Approx. 5000 gallons of raw sewage spilled in Tallahassee due to a ruptured force main. A nearby pond was affected. Clean-up conducted by the city.  Status: Closed.</t>
  </si>
  <si>
    <t>30,000 gallons of treated wastewater spilled on-site at the Paso Wastewater Plant in Land O'Lakes due to a ruptured line. No waterways affected.  Clean-up conducted by the responsible party.  Status: Closed.</t>
  </si>
  <si>
    <t>1000 gallons of untreated domestic wastewater spilled in Sarasota due to a ruptured force main. No waterways affected. Clean-up conducted by the responsible party.  Status: Closed.</t>
  </si>
  <si>
    <t>charlotte</t>
  </si>
  <si>
    <t xml:space="preserve">60 gallons of sludge was spilled due to an overflow in the digestor of Riverwood WWT. Area was Limed and cleaned up by a vac truck. No waterways afftected. </t>
  </si>
  <si>
    <t>Approx. 1100 gallons of sludge spilled in Tampa due to a line failure. No waterways affected. Clean-up conducted by the responsible party.  Status: Closed.</t>
  </si>
  <si>
    <t>Two wastewater spills reported in Boynton Beach for a total of 2400 gallons. Both spills occurred due to malfunctions at treatment plants.  Clean-up was conducted by the responsible party.  Status: Closed.</t>
  </si>
  <si>
    <t>City of Naples  300 gallons of sewage spilled in Naples due to a clogged pipe. No waterways affected. Clean-up conducted by the city of Naples.  Status: Closed.</t>
  </si>
  <si>
    <t>South Plant Approx. 1000 gallons of sewage spilled in Naples due to operator error. A nearby canal was affected. Clean-up conducted by the responsible party.  Status: Closed.</t>
  </si>
  <si>
    <t>2300 gallons of treated wastewater spilled into a containment area at a treatment plant in Plantation due to an overflow issue.  The water was retrieved from containment and filtered back into the system.  No clean-up actions required.  Status: Closed.</t>
  </si>
  <si>
    <t>Approx. 4500 gallons of treated industrial wastewater released in Bartow due to an underground failure. No waterways affected. Clean-up conducted by the responsible party.  Status: Closed.</t>
  </si>
  <si>
    <t>Approximately 20,000 gallons of treated wastewater spilled in Tampa due to a ruptured line. A nearby canal was affected. Clean-up actions unknown.  Status: Closed.</t>
  </si>
  <si>
    <t>South Plt 1000 gallons of wastewater spilled in Naples due to a punctured line by contractor. No waterway affected. Clean-up conducted by the responsible party.  Status: Closed.</t>
  </si>
  <si>
    <t>Unknown amount of wastewater spilled in Pensacola due to unknown cause(s).  Clean-up conducted by the responsible party.  Status: Closed.</t>
  </si>
  <si>
    <t>Approximately 2000 gallons of sewage spilled due to a force main break. A nearby pond was affected. Clean-up actions unknown.  Status: Closed.</t>
  </si>
  <si>
    <t>2000 gallons of treated wastewater spilled onto the ground in Sarasota due to a ruptured line. No clean-up actions required.  Status: Closed.</t>
  </si>
  <si>
    <t>Approximately 1500 gallons of sewage spilled due to pump failure. No waterways affected. Clean up conducted by the responsible party.  Status: Closed.</t>
  </si>
  <si>
    <t>1200 gallons of sludge spilled on-site in Tampa due to a mechanical malfunction. No waterways affected. Clean up conducted by the responsible party.  Status: Closed.</t>
  </si>
  <si>
    <t>Ongoing wastewater spill reported in Gainesville. Unknown amount released.  No waterways affected.  Status: Closed.</t>
  </si>
  <si>
    <t>Caller stated that 2,000 to 3,000 gallons of untreated domestic wastewater has spilled into a ditch and is contained, this is due to a broken air relief valve.  Clean up in progress and no waterways are affected.  Status: Closed.</t>
  </si>
  <si>
    <t>Caller stated that due to a blocked sewer main a spill is occurring, with unknown amount of discharge, it has not been contained nor has clean up began.  No waterways have been affected.  Status: Closed.</t>
  </si>
  <si>
    <t>Caller stated that behind her residence in the water is slime, sludge (raw sewage), along with flailing and dead fish.  Unknown source of discharge.  Status: Closed.</t>
  </si>
  <si>
    <t>Caller reports a 1000-gallon raw sewage is spill at Live oak Reserve Blvd &amp; Redash Circle. County P.D. and Public Works on scene. No waterways affected reported. Clean-up actions taken by City Public Works.  Status: Closed.</t>
  </si>
  <si>
    <t>Caller advises that 8,800 gallons of digester sludge, spilled due to a malfunction with in the digester itself.  The material spilled on site and onto a portion of street at the location.  Clean up and corrective measures have been taken.  No assistance requested or waterways affected.  Local WP/SO responded to help maintain safety for those conducting clean up and to route motorists around the spill area until the roadway was cleared.  Status: Closed.</t>
  </si>
  <si>
    <t>Approx. 3500 gallons of sewage spilled in Wesley Chapel due to a ruptured force main. A nearby storm drain was affected. Clean-up conducted by the responsible party.  Status: Closed.</t>
  </si>
  <si>
    <t>North Plt 30,000 gallons of wastewater spilled in Naples due to a ruptured force main. No waterways affected. Clean-up conducted by the responsible party.  Status: Closed.</t>
  </si>
  <si>
    <t>North Plt 1000 gallons of wastewater spilled in Naples due to ancontractor break 20" line. No waterways affected. Clean-up conducted by the responsible party.  Status: Closed.</t>
  </si>
  <si>
    <t>200 to 300 gallons of wastewater spilled in Panama City due to a blocked line. Some of the material drained into a nearby waterway. Clean-up conducted by the responsible party.  Status: Closed.</t>
  </si>
  <si>
    <t>Golden Gate overflow from 1st aeration tank. Cleand and limes</t>
  </si>
  <si>
    <t>Approx. 2000 gallons of wastewater spilled in Ocean Ridge due to unknown cause(s). No waterways affected. Clean-up conducted by the responsible party.  Status: Closed.</t>
  </si>
  <si>
    <t>City Cape Coral pipe break SE10/14th vac and limed</t>
  </si>
  <si>
    <t>Unknown amount of sewage spilled in Orlando due to a ruptured force main. A nearby canal was affected. Clean-up actions unknown.  Status: Closed.</t>
  </si>
  <si>
    <t>Lake Gillooly</t>
  </si>
  <si>
    <t>BSU ARV damage cleaned and lime  Pinecrest/Terry</t>
  </si>
  <si>
    <t>Approx. 1500 gallons of sewage spilled due to a lift station failure. No waterways affected. Clean-up conducted by the responsible party.  Status: Closed.</t>
  </si>
  <si>
    <t>Approx. 2000 to 3000 gallons of partially treated wastewater spilled in Ocean Ridge due to unknown cause(s). No waterways affected. Clean-up conducted by the responsible party.  Status: Closed.</t>
  </si>
  <si>
    <t>61,000 gallons of wastewater spilled in Orlando due to unknown cause(s). No waterways affected. Clean-up conducted by the responsible party.  Status: Closed.</t>
  </si>
  <si>
    <t>1200-gallon wastewater spilled reported in Zephyrhills due to a clogged line. No waterways affected.  Clean-up actions unknown.  Status: Closed.</t>
  </si>
  <si>
    <t>South Seas 39,217 gallons of reclaimed and ground water spilled on-site in Captiva due to unknown cause(s). No waterways affected. No clean-up actions required.  Status: Closed.</t>
  </si>
  <si>
    <t>SW FL Internat Airport aircaraft lavatory underground pipe break cleaned and limed</t>
  </si>
  <si>
    <t>Immokalee line break, clean and limed</t>
  </si>
  <si>
    <t>Approximately 1500 to 2000 gallons of sewage spilled in Ocean Ridge due to malfunctions at the wastewater plant. No waterways affected.  Status: Closed.</t>
  </si>
  <si>
    <t>Pump malfunction has caused about 400 gallons of wastewater to be released from the pump.  The wastewater spilled onto concrete and sand.  Caller washed down the affected area.  Status: Closed.</t>
  </si>
  <si>
    <t>1000 gallons of wastewater was coming out of a manhole in a driveway and running into a sewer line that leads into a St. Andrews Bay. Utilities Inc. conducted the clean up of the roadway and the call was turned over to DEP.  Status: Closed.</t>
  </si>
  <si>
    <t>Manhole overflowed about 15 gallons of wastewater onto a roadway.  The area was washed down and a vactruck were the methods of cleaning the wastewater up.  Status: Closed.</t>
  </si>
  <si>
    <t>A 2-inch sewer line was hit by a vehicle and leaked 1500 gallons wastewater into a ditch.  A vactruck cleaned the area. HTH was put on the affected area.  No other waterway other than the ditch was affected.  Status: Closed.</t>
  </si>
  <si>
    <t>50 gallons of wastewater released in Pensacola due to a choke in the main.  No waterways affected. Clean up conducted by the responsible party. No assistance requested.  Status: Closed</t>
  </si>
  <si>
    <t>Approx. 4000 gallons of untreated wastewater spilled in Bonita Springs due to a ruptured line.  No waterways affected.  Clean-up conducted by the responsible party.  Status: Closed.</t>
  </si>
  <si>
    <t>A private citizen reported raw sewage dumped into a waterway in Ft. Walton Beach.  Status: Closed.</t>
  </si>
  <si>
    <t>1500 to 2000 gallons of partially treated wastewater spilled on-site in Ocean Ridge due to unknown cause(s). No waterways affected. Clean-up conducted by the responsible party.  Status: Closed.</t>
  </si>
  <si>
    <t>1000 to 1200 gallons of untreated wastewater backed up into a private residence in Ponte Vedra Beach.  No waterways affected. Clean-up conducted by the responsible party.  Status: Closed.</t>
  </si>
  <si>
    <t>10 to 12 thousand pounds of dewatered sludge released onto a roadway in West Palm Beach from a truck due to a faulty latch.  No waterway affected.  The roadway was closed until the material could be removed.  Status: Closed.</t>
  </si>
  <si>
    <t>2000 gallons of wastewater released in Miami due to a ruptured force main.  No waterway affected.  Clean-up conducted by the responsible party.  Status: Closed.</t>
  </si>
  <si>
    <t>4000 gallons of wastewater released in Leehigh Acres due to a ruptured force main.  No waterway affected.  Clean-up conducted by the responsible party.  Status: Closed.</t>
  </si>
  <si>
    <t>20,000 gallons of wastewater released in Santa Rosa Beach due to a ruptured force main.  No waterway affected.  clean-up conducted by the responsible party.  Status: Closed.</t>
  </si>
  <si>
    <t>300 gallons of wastewater spilled in Cape Canaveral due to an equipment malfunction. Clean-up actions unknown.  Status: Closed.</t>
  </si>
  <si>
    <t>A private citizen reported the illegal dumping of wastewater in a wooded area near Plant City. No clean-up actions reported.  Status: Closed.</t>
  </si>
  <si>
    <t>Golden Gate, foam from aeration tank</t>
  </si>
  <si>
    <t>A force main rupture in the Indian Hills Neighborhood or Altamonte Springs resulted in a boil water notice that will last until Saturday April 8, 2006. 1144 people are affected and have been notified.  Status: Open.</t>
  </si>
  <si>
    <t>15,000 gallons of sewage released in West Palm Beach due to a faulty breaker that resulted in power failure to a pump. The area was vacuumed and limed. No waterways affected.  Status: Closed.</t>
  </si>
  <si>
    <t>24,000 gallons of sewage spilled on-site in West Palm Beach due to power failure to a pump. Area was vacuumed and limed. No waterways affected.  Status: Closed.</t>
  </si>
  <si>
    <t>Over 1000 spilled into a retention pond due to a break in a force main.  Orange County EPD responded and is doing water testing today. No recovery to be done. Affected ground area was washed down.  Status: Closed.</t>
  </si>
  <si>
    <t>32,000 gallons of sewage spilled onto ground and into a dry retention pond area. Incident occurred due to a break in a force main.  Area was washed down and HTH and lime are being applied. No waterways affected.  Status: Closed.</t>
  </si>
  <si>
    <t>Caller stated that 2500 gallons of untreated domestic wastewater spilled due to a 8" force main breaking.   Contained and no water ways were affected.  Status: Closed.</t>
  </si>
  <si>
    <t>1100 gallons of wastewater spilled in West Palm Beach due to a contractor who punctured an underground force main.  Clean-up is being conducted by the responsible party. Some of the material drained into the nearby L-5 canal.  Status: Closed.</t>
  </si>
  <si>
    <t>1000 gallons of wastewater was released from a sewage pipe and has drained into the storm drain.  Hazmat and a plumber were on scene.  No clean up started at this time.  Status: Closed.</t>
  </si>
  <si>
    <t>Caller reports a raw sewage wastewater spill of 2,000 gallons due to equipment malfunction. Spill was contained on site. No waterways affected.  Clean with a jet vacuum truck.  Status: Closed.</t>
  </si>
  <si>
    <t>1,000 gallons of wastewater was released from a force main at a lift station.  A small amount went into a pond. Lime is being put on the affected area and water samples are being taken of the pond.  Status: Closed.</t>
  </si>
  <si>
    <t>Force main broke causing 1500 gallons of wastewater to be released into a retention canal.  Clean up was done, lime was applied and a pump is in the canal pumping the water out and into a manhole.  Status: Closed.</t>
  </si>
  <si>
    <t>South PlantCaller stated that where a private wastewater system connects to the county system a gravity line blockage on the private line was blocked and 1000 gallons of wastewater spilled and went into a storm drain.  There is a storm pond nearby, die was put into the storm drain and did not wash out into the pond.  Status: Closed.</t>
  </si>
  <si>
    <t>Caller stated that 200 gallons of wastewater spilled into a drainage ditch from a lift station due to electricity outage.  No further information available at this time.  Status: Closed.</t>
  </si>
  <si>
    <t>3000 gallons of wastewater was released from a lift station due to unknown reasons.  The spill was contained on site and the area was cleaned and limed.  No waterway affected.  Status: Closed.</t>
  </si>
  <si>
    <t>Approx. 62,000 gallons of wastewater released in Winter Springs due to a broken force main. No waterways affected. Clean-up conducted by the responsible party. No assistance requested.  Status: Closed.</t>
  </si>
  <si>
    <t>West Port contractor break effluent line</t>
  </si>
  <si>
    <t xml:space="preserve">Golden Gate foam from aeration tank </t>
  </si>
  <si>
    <t>8000 gallons of wastewater spilled in Tallahassee due to a ruptured line.  A nearby pond was affected.  Clean-up conducted by the responsible party.  Status: Closed.</t>
  </si>
  <si>
    <t>5400 gallons of raw sewage spilled in Miami due to ruptured force main.  No waterways affected.  Clean-up conducted by the responsible party.  Status: Closed.</t>
  </si>
  <si>
    <t>2000 gallons of wastewater spilled in Okeechobee due to a lift station malfunction.  Clean-up conducted by the responsible party.  Status: Closed.</t>
  </si>
  <si>
    <t>No more than 1000 gallons of wastewater spilled in Sarasota due to a blocked line.  Clean-up conducted by the responsible party.  Status: Closed.</t>
  </si>
  <si>
    <t>Lehigh 5000 gallons of sewage spilled onto the ground in Lehigh Acres due to a ruptured force main. Clean-up conducted by the responsible party.  Status: Closed.</t>
  </si>
  <si>
    <t>Approx. 1000 gallons of sewage spilled in Hialeah due to a ruptured force main. No waterways affected. Clean-up conducted by the responsible party.  Status: Closed.</t>
  </si>
  <si>
    <t>No more than 1000 gallons of wastewater spilled in Vero Beach due to a lift station malfunction. No waterway affected.  Clean-up conducted by the responsible party.  Status: Closed.</t>
  </si>
  <si>
    <t>Approx. 1000 gallons of sewage spilled in Gainesville due to a manhole overflow at a lift station. No waterways affected. Clean-up conducted by the responsible party.  Status: Closed.</t>
  </si>
  <si>
    <t>Unknown amount of raw sewage spilled into Biscayne Bay due to an ruptured line. Clean-up actions taken by responsible party.  Status: Closed.</t>
  </si>
  <si>
    <t>Golden Gate power off at LS 19, cleaned and limed</t>
  </si>
  <si>
    <t>7000 gallons of wastewater released in Bonita Springs due to a contractor who ruptured a sewer line. No waterways affected. Clean-up conducted by the responsible party.  Status: Closed.</t>
  </si>
  <si>
    <t>A private citizen in Holopaw reported that a neighbor is pumping raw sewage into the canal directly behind the residence.  Status: Closed.</t>
  </si>
  <si>
    <t>Approx. 250,000 gallons of reclaim wastewater released in Hudson due to a contractor hitting the reclaim water line. No waterways affected. No cleanup actions were taken.  Status: Closed.</t>
  </si>
  <si>
    <t>BSU ARV break vac and limed area</t>
  </si>
  <si>
    <t>An estimated 5800 gallons of cake sludge spilled onto the Florida turnpike due to a traffic crash. No injuries reported. Clean-up conducted by the responsible party &amp; Turnpike Road Maintenance. No waterways affected.  Status: Closed.</t>
  </si>
  <si>
    <t>1000 to 4000 gallons of wastewater spilled in Bushnell due to a ruptured force main. Clean-up conducted by the City.  Status: Closed.</t>
  </si>
  <si>
    <t>1500 gallons of wastewater released in Ocala due to equipment failure. No waterway affected. Clean-up conducted by a private contractor.  Status: Closed.</t>
  </si>
  <si>
    <t>500 gallons of sewage spilled in Marathon due to equipment failure.  Clean-up conducted by the responsible party.  Status: Closed.</t>
  </si>
  <si>
    <t>1000 gallons of sewage spilled into a creek in Ruskin due to a ruptured line. Clean-up action unknown.  Status: Closed.</t>
  </si>
  <si>
    <t>BSU ARV leak</t>
  </si>
  <si>
    <t>Approximately 8000 to 10,000 gallons of sewage spilled in Vero Beach due to a contractor hitting a force main. No waterways affected. Clean-up conducted by the responsible party.  Status: Closed.</t>
  </si>
  <si>
    <t>4000+ gallons of wastewater spilled in Beverly Hills due to a blocked line.  No waterways affected. The release was last reported to be ongoing.  Crews are on scene for repairs &amp; clean-up.  Status: Closed.</t>
  </si>
  <si>
    <t>Unknown amount of sewage spilled from a pump station into an unnamed creek in Jacksonville. Incident occurred due to a power failure. No clean-up actions reported.  Status: Closed.</t>
  </si>
  <si>
    <t>1500 gallons of sewage spilled into a storm drain in Indian Harbor Beach due to a ruptured line. Clean-up conducted by the responsible party.  Status: Closed.</t>
  </si>
  <si>
    <t>Golden Gate blocked gravity line cleaned and limed</t>
  </si>
  <si>
    <t>FTM South LS307 power failure vac and limed</t>
  </si>
  <si>
    <t>150 gallons of untreated wastewater spilled in North Port due to a lift station malfunction. Some of the material drained into a nearby waterway.  Clean-up conducted by the responsible party.  Status: Closed.</t>
  </si>
  <si>
    <t>1000+ gallons of wastewater spilled in Wesley Chapel due to a lift 1000+ station malfunction. Clean-up conducted by the responsible party.  Status: Closed.</t>
  </si>
  <si>
    <t>54,000 gallons of partially treated wastewater spilled in Titusville due to unknown cause(s). No waterways were affected. Clean-up conducted by the responsible party.  Status: Closed.</t>
  </si>
  <si>
    <t>5000 gallons of wastewater spilled in Palm Beach due to a ruptured force main. Clean-up conducted by the responsible party.  Status: Closed.</t>
  </si>
  <si>
    <t>Approx. 1000 gallons of wastewater spilled on-site in Winter Haven due to unknown cause(s).  Clean-up actions unknown.  Status: Closed.</t>
  </si>
  <si>
    <t>Approx. 1800 gallons of reclaimed wastewater spilled in Apollo Beach due to a ruptured underground pipe. The material drained into Hillsborough Bay.  Clean-up actions unknown.  Status: Closed.</t>
  </si>
  <si>
    <t>Approx 1000 to 2000 gallons of sewage spilled in Melbourne due to a ruptured force main. A nearby canal was affected. Clean-up conducted by the responsible party.  Status: Closed.</t>
  </si>
  <si>
    <t>10,000 gallons of raw sewage spilled in Holiday due to a punctured force main. Clean-up conducted by the responsible party.  Status: Closed.</t>
  </si>
  <si>
    <t>3000 gallons of sewage spilled in Ocoee due to a blocked line at a treatment plant. The spill was contained on-site. Clean-up conducted by the responsible party.  Status: Closed.</t>
  </si>
  <si>
    <t>A septic pump truck overturned in Port Charlotte spilling approximately 4000 gallons of sewage onto roadway and roadside. Clean-up conducted by the responsible party.  Status: Closed.</t>
  </si>
  <si>
    <t>2000 gallons of sewage over-flowed at a lift due to construction debris blockage in a line. The area was spread with lime.  Status: Closed.</t>
  </si>
  <si>
    <t>1,000 gallons of wastewater was released onto the ground from a force main due to the force main breaking.  HGH was placed on the affected area. No waterway affected.  Status: Closed.</t>
  </si>
  <si>
    <t>Caller advises that due to a grease block a spill of greater then 1,000 gallons of raw sewage occurred.  It is possible that Rattlesnake Creek was affected the area has been vacuumed and washed down.  Status: Closed.</t>
  </si>
  <si>
    <t>Caller stated that due to an electrical outage to the master pumps 60,000 gallons of untreated wastewater spilled onto the ground.  The spill was contained to the plant site and no waterways were affected.  Status: Closed.</t>
  </si>
  <si>
    <t>Approx. 1500 gallons of raw sewage spilled in Port St. Lucie due to a power failure. A nearby waterway may have been affected. Clean-up conducted by the responsible party.  Status: Closed.</t>
  </si>
  <si>
    <t>1000 gallons of raw sewage spilled near Kissimmee due to unknown cause(s).  No waterways affected. Clean-up conducted by the responsible party.  Status: Closed.</t>
  </si>
  <si>
    <t>10,000 gallons of wastewater spilled in Ft. Myers due to a ruptured force main. Clean-up conducted by the responsible party.  No waterways affected.  Status: Closed.</t>
  </si>
  <si>
    <t>4812 gallons of wastewater spilled in Miami due to a ruptured force main.  No waterways affected. Clean-up conducted by the responsible party.  Status: Closed.</t>
  </si>
  <si>
    <t>Approximately 54,135 gallons of treated industrial wastewater released in Crystal River due to a malfunction. Approximately 720 gallons drained into a canal. No clean-up actions reported.  Status: Closed.</t>
  </si>
  <si>
    <t>Approx. 8400 gallons of raw sewage spilled in Lecanto due to a ruptured force main. No waterways affected. Clean-up conducted by the responsible party.  Status: Closed.</t>
  </si>
  <si>
    <t>Approx. 1500 gallons of raw sewage spilled in Shalimar due to a ruptured force main. No waterways affected. Clean-up conducted by the responsible party.  Status: Closed.</t>
  </si>
  <si>
    <t>3000 gallons of raw sewage spilled in Destin due to a line overflow. No waterways affected. Clean-up conducted by the responsible party.  Status: Closed.</t>
  </si>
  <si>
    <t>2500 gallons of wastewater spilled on-site due to lift station failure.  Spillage was contained and returned to the system. No waterways or off-site areas affected.  Status: Closed.</t>
  </si>
  <si>
    <t>Less than 1000 gallons of wastewater spilled in Altamonte Springs due to a blocked line. No waterways affected. Clean-up conducted by the responsible party.  Status: Closed.</t>
  </si>
  <si>
    <t>500 gallons of sludge spilled on-site in Orange Park. Incident occurred due to mechanical error during routine maintenance of the facility. The spillage was recovered. No waterways affected.  Status: Closed.</t>
  </si>
  <si>
    <t>Possible illegal dumping of sewage reported from a vessel in Fort Walton Beach.  Status: Closed.</t>
  </si>
  <si>
    <t>Approx. 2400 gallons of reused wastewater spilled in Lakeland due to equipment failure. No waterways affected. No clean-up actions reported.  Status: Closed.</t>
  </si>
  <si>
    <t>Approx. 1000 gallons of sewage spilled in Royal Palm Beach due to a tripped switch at a lift station. Clean-up conducted by the responsible party.  Status: Closed.</t>
  </si>
  <si>
    <t>25,000 gallons of sewage spilled in Jacksonville due to mechanical/electrical failure at a pump station.  Clean-up conducted by the responsible party.  Status: Closed.</t>
  </si>
  <si>
    <t>1000 gallons of wastewater spilled in Bushnell due to a ruptured line.  No waterways affected. Clean-up conducted by the responsible party.  Status: Closed.</t>
  </si>
  <si>
    <t>4000 gallons of wastewater spilled in Casselberry due to a lift station malfunction. No waterways affected. Clean-up conducted by responsible party.  Status: Closed.</t>
  </si>
  <si>
    <t>5000 to 10,000 gallons of wastewater spilled in Palm Coast due to a power failure (tripped breaker). Clean-up conducted by the responsible party.  Status: Closed.</t>
  </si>
  <si>
    <t>Approx. 2000 gallons of sewage spilled in High Springs due to a ruptured force main. No waterways affected. Clean-up conducted by the responsible party.  Status: Closed.</t>
  </si>
  <si>
    <t>Approx. 200 gallons of raw sewage spilled in Jacksonville due to a blockage in a gravity line. Hogan Creek was affected. Clean-up conducted by the responsible party.  Status: Closed.</t>
  </si>
  <si>
    <t>100 gallons of untreated wastewater spilled near Hurlbert Field.  No waterways affected. Clean-up actions unknown.  Status: Closed.</t>
  </si>
  <si>
    <t>Approx. 12,500 gallons of sewage spilled in Panama City due to power outages from the recent storm. Lake Huntington was affected. Clean-up conducted by the responsible party.  Status: Closed.</t>
  </si>
  <si>
    <t>10,000 gallons of reclaimed water spilled on-site in Naples due to a tank overflow. No waterways affected. Clean-up conducted by the responsible party.  Status: Closed.</t>
  </si>
  <si>
    <t>750 gallons of wastewater spilled in Jacksonville due to a clogged line. No waterways affected. Clean-up conducted by the responsible party.  Status: Closed.</t>
  </si>
  <si>
    <t>3000 gallons of wastewater spilled in Largo due to a clogged line. No waterways affected. Clean-up conducted by the responsible party.  Status: Closed.</t>
  </si>
  <si>
    <t>Anonymous reported of possible illegal dumping of raw sewage in Lake Placid.  Status: Closed.</t>
  </si>
  <si>
    <t>Approx. 30,000 to 40,000 gallons of sewage spilled in Port St. Lucie due to a ruptured force main. No waterways affected. Clean-up conducted by the responsible party.  Status: Closed.</t>
  </si>
  <si>
    <t>A private citizen in Pensacola reported that an unknown substance was pumped from a local restaurant.  Status: Closed.</t>
  </si>
  <si>
    <t>Approx. 4000 gallons of raw sewage spilled in Ft. Myers due to a ruptured force main caused by a contractor. No waterways affected. Clean up conducted by the responsible party.  Status: Closed.</t>
  </si>
  <si>
    <t>Approx. 500 gallons of sewage spilled in Pace due to a contractor hitting a force main. No waterways affected. Clean up conducted by the responsible party.  Status: Closed.</t>
  </si>
  <si>
    <t>15,000 gallons of partially treated wastewater spilled on-site due to an equipment malfunction.  No waterways affected.  Clean up conducted by the responsible party.  Status: Closed.</t>
  </si>
  <si>
    <t>1500 gallons of sewage sludge spilled onto ground and into a dry ditch in Myakka City. The incident occurred due to a valve inadvertently left open on a truck that was being unloaded. Clean up conducted by the responsible party.  Status: Closed.</t>
  </si>
  <si>
    <t>Caller reports a raw sewage spill due to a ruptured force main at the Polo Park Wastewater Treatment Plant. City Utilities on scene and taken clean-up responsibilities.  Status: Closed.</t>
  </si>
  <si>
    <t>1,000,000 gallons of wastewater spilled in Brooksville due to a ruptured line.  The material drained into a nearby pond. Clean-up actions unknown.  Status: Closed.</t>
  </si>
  <si>
    <t>57,600 gallons of wastewater spilled in Jacksonville due to a ruptured force main. Some of the material drained into a nearby creek. Clean-up actions unknown.  Status: Closed.</t>
  </si>
  <si>
    <t>Donax30,000 gallons of wastewater released on-site due to a faulty UPS system.  Clean-up conducted by the responsible party.  Status: Closed.</t>
  </si>
  <si>
    <t>1000 to 2000 gallons of untreated wastewater spilled in Margate due to unknown cause(s). The spill was contained on-site. Clean-up conducted by the responsible party.  Status: Closed.</t>
  </si>
  <si>
    <t>20,000 gallons of wastewater spilled in Clearwater due to a ruptured force main. Clean-up conducted by the responsible party.  Status: Closed.</t>
  </si>
  <si>
    <t>Approx. 10,000 gallons of sewage spilled in Safety Harbor due to a ruptured force main. Some of the material drained into a nearby creek. Clean-up actions unknown.  Status: Closed.</t>
  </si>
  <si>
    <t>Three Oaks effluent storage tank valve failure</t>
  </si>
  <si>
    <t>200 gallons of sewage spilled in Jacksonville due to a blocked line. Some of the material drained into the St. John's River. Clean-up conducted by the responsible party.  Status: Closed.</t>
  </si>
  <si>
    <t>27,790 gallons of untreated wastewater spilled onto the ground in Miami due to unknown cause(s).  No waterways affected. Clean-up conducted by the responsible party.  Status: Closed.</t>
  </si>
  <si>
    <t>Approx. 50 to 75 gallons of raw sewage spilled in Valparaiso due to a lift station malfunction. A nearby storm drain that runs into a bayou was affected. Clean-up conducted by the responsible party.  Status: Closed.</t>
  </si>
  <si>
    <t>3000 gallons of wastewater released in Destin due to a system malfunction.  The release caused localized flooding in 3 parking garages at a condo building.  No waterway affected. Spill came from floor drains in the garage.  Status: Closed.</t>
  </si>
  <si>
    <t>60 gallons of wastewater backed up out of a manhole in Jacksonville.  Clean-up conducted by the responsible party.  Status: Closed.</t>
  </si>
  <si>
    <t>Caller advised that a 4 inch sewer main busted prior to 8:00 am this morning and has been draining raw sewage into Lake Gilbert ever since.  Mt. Dora Utilities is en route to place bouys in Lake as a clean up measure.  Unknown reason for line break.  Unknown total number of gallons.  DEP callback requested.  Status: Closed.</t>
  </si>
  <si>
    <t>Approx. 2000 to 4000 gallons of sewage spilled in Mayport due to a hole in the force main. No waterways affected. Clean-up conducted by the responsible party.  Status: Closed.</t>
  </si>
  <si>
    <t>3800 gallons of wastewater spilled into a storm water canal in Jacksonville due to a contractor tapping into the wrong force main.  Clean-up conducted by the responsible party.  Status: Closed.</t>
  </si>
  <si>
    <t>Main breaker tripped causing about 3500 gallons of wastewater to be released from a lift station into a drainage ditch that does not lead to any place. The area was limed with 50 pounds of lime.  A sludge truck was used to collect most of the spill.  Status: Closed.</t>
  </si>
  <si>
    <t>Unknown amount of wastewater spilled in Daytona Beach due to a leak in a 3-inch line. No waterways affected. Clean-up conducted by an unknown company.  Status: Closed.</t>
  </si>
  <si>
    <t>Approx. 2000 gallons of reused wastewater spilled in Mulberry due to a break on an irrigation line by a contractor. No waterways affected. No clean-up actions required.  Status: Closed.</t>
  </si>
  <si>
    <t>Approx. 1000 gallons of sewage spilled in Oldsmar due to a ruptured gravity line. No waterways affected. Clean-up conducted by the responsible party.  Status: Closed.</t>
  </si>
  <si>
    <t>20,000 gallon treated wastewater spill reported near Tallahassee due to a ruptured line. Some of the material drained into the St. Marks River.  Clean-up conducted by the responsible party.  Status: Closed.</t>
  </si>
  <si>
    <t>1000 gallons of raw sewage spill in Orlando due to a ruptured force main.  Clean-up conducted by the responsible party.  Status: Closed.</t>
  </si>
  <si>
    <t>10,000 gallons of raw sewage spill in Jacksonville due to equipment failure. The St. Johns River was affected. Clean-up conducted by the responsible party.  Status: Closed.</t>
  </si>
  <si>
    <t>Approx. 1000 gallons of raw sewage spilled in Jacksonville due to an overflow. Long Beach Creek was affected. Clean-up actions taken by responsible party.  Status: Closed.</t>
  </si>
  <si>
    <t>1000+ gallons of treated wastewater spilled in Clearwater due to a 1000+ ruptured line. Some of the material drained into a nearby waterway.  Clean-up actions unknown.  Status: Closed.</t>
  </si>
  <si>
    <t>Approx. 5000 gallons of partially treated wastewater spilled in Sanford due to a ruptured line.  Clean-up actions unknown.  Status: Closed.</t>
  </si>
  <si>
    <t>5500 gallons of raw sewage spilled in Clermont due to a ruptured force main. No waterways affected. Clean-up conducted by the responsible party.  Status: Closed.</t>
  </si>
  <si>
    <t>Less than 1000 gallons of raw sewage spilled in Indian Harbour Beach due to an equipment malfunction.  No waterways affected. Clean-up conducted by the responsible party.  Status: Closed.</t>
  </si>
  <si>
    <t>A wastewater spill was reported in Palma Sola Bay in Cortez. Source &amp; clean-up actions unknown.  Status: Closed.</t>
  </si>
  <si>
    <t>Less than 100 gallons of wastewater spilled in Destin due to a faulty valve in a new force main.  No waterways affected. Clean-up conducted by the responsible party.  Status: Closed.</t>
  </si>
  <si>
    <t>Caller stated that due to a pump control failure that 20,000 gallons of untreated wastewater spilled and was contained on site in a retention pond.  The retention pond will be pumped and lime will be applied to affected areas.  No waterways affected.  Status: Closed.</t>
  </si>
  <si>
    <t>Unknown amount of raw sewage reported released from a manhole in Tampa. The material drained into the Hillsborough River.  Status: Closed.</t>
  </si>
  <si>
    <t>Raw sewage was found in the Hillsborough River in Tampa.  Status: Closed.</t>
  </si>
  <si>
    <t>Approx. 2000 gallons of raw sewage spilled in Mims due to a faulty pipe. No waterways affected. Clean-up conducted by the responsible party.  Status: Closed.</t>
  </si>
  <si>
    <t>Approx. 1000 gallons of raw sewage spilled in Palm Bay due to a faulty pipe. No waterways affected. Clean-up conducted by the responsible party.  Status: Closed.</t>
  </si>
  <si>
    <t>BSU clogged manhole Terry Street</t>
  </si>
  <si>
    <t>800 gallons of wastewater spilled in Sanford due to a clogged line. No waterways affected. Clean-up conducted by the responsible party.  Status: Closed.</t>
  </si>
  <si>
    <t>Lehigh Acres power outage</t>
  </si>
  <si>
    <t>South CollierLess than 1000 gallons of reclaimed spilled in Naples due to unknown cause(s). No waterways affected. Clean-up actions unknown.  Status: Closed.</t>
  </si>
  <si>
    <t>1749 gallons of raw sewage spilled in Orlando due to unknown cause(s). No waterways affected. Clean-up conducted by the responsible party.  Status: Closed.</t>
  </si>
  <si>
    <t>N FT Myers Util ARV break LS14 cleaned and limed</t>
  </si>
  <si>
    <t>Less than 500 gallons of raw sewage spilled in Mount Dora due to a ruptured force main. No waterways affected. Clean-up conducted by the responsible party.  Status: Closed.</t>
  </si>
  <si>
    <t>Fountain Lakes LS breaker vac and limes</t>
  </si>
  <si>
    <t>Ongoing release of wastewater from a manhole reported in Jacksonville.  Release occurred due to a faulty pump.  Status: Open.</t>
  </si>
  <si>
    <t>A private citizen in Ft. Pierce reported an ongoing release of reused water draining into the St. Lucie River.  Status: Closed.</t>
  </si>
  <si>
    <t>South Plt 8" line break by contractor vac and limed</t>
  </si>
  <si>
    <t>14,220 gallons of reclaim water was spilled onsite and contained due to vandalism.  Status: Closed.</t>
  </si>
  <si>
    <t>100,000 gallons of reclaim water was spilled onsite and contained due to ruptured pipe. No waterways affected.  Status: Closed.</t>
  </si>
  <si>
    <t>Caller reports a 50-60,000 gallon raw sewage spill due to a ruptured force main. No waterways affected. Clean-up actions taken by responsible party.  Status: Closed.</t>
  </si>
  <si>
    <t>Caller reports a 2500 raw sewage spill due to an overflow of a life station. No waterways affected. Cleanup actions taken by responsible party.  Status: Closed.</t>
  </si>
  <si>
    <t>Fiesta Village LS 006 power failure</t>
  </si>
  <si>
    <t>Caller stated that a unknown amount of raw sewage is going into the canal in the rear of his residence from a 30" culvert that comes from the CVS Drug Store.  Status: Closed.</t>
  </si>
  <si>
    <t>Transformer malfunctioned and caused about 1,000 gallons of wastewater to be released onto the ground. No waterway affected.  Collections Department of the Wastewater Division is doing the clean up.  Status: Closed.</t>
  </si>
  <si>
    <t>An unknown amount of sewage spilled due to force main break on a private lift station. A nearby canal was affected that runs into the Saint Andrews Bay. Clean up actions taken by responsible party.  Status: Closed.</t>
  </si>
  <si>
    <t>1,000 gallons of wastewater spilled onto the ground due to equipment failure, flowed into a on-site surface water retention pond, and was contained. No waterways were affected. Clean up actions taken by responsible party.  Status: Closed.</t>
  </si>
  <si>
    <t>7200 gallons of reclaimed wastewater spilled due to a line being cut by a slope mower. A nearby storm drain was affected that runs into the McKay Creek. No cleanup actions taken.  Status: Closed.</t>
  </si>
  <si>
    <t>1500 gallons of wastewater spilled in Greenacres due to a ruptured force main. No waterway affected.  Clean-up conducted by the responsible party.  Status: Closed.</t>
  </si>
  <si>
    <t>Sun N Lake List station break tripped cleaned and limed</t>
  </si>
  <si>
    <t>Fountain Lakes lift station power surge</t>
  </si>
  <si>
    <t>200 gallons of wastewater spilled in Sorrento due to a traffic crash. No waterway affected. Area washed down by local fire department.  Status: Closed.</t>
  </si>
  <si>
    <t>Unknown amount of raw sewage released in Winter Haven due to an equipment malfunction. Some of the material may have drained into a nearby lake.  Clean-up actions unknown.  Status: Closed.</t>
  </si>
  <si>
    <t>1000+ gallons of wastewater spilled in Orlando due to unknown cause(s).  Clean-up conducted by the responsible party.  Status: Closed.</t>
  </si>
  <si>
    <t>Approx. 2000 gallons of untreated wastewater spilled due to an electrical problem at a lift station.  No waterways affected. Clean-up conducted by the responsible party.  Status: Closed.</t>
  </si>
  <si>
    <t>Charter Glade contractor break</t>
  </si>
  <si>
    <t>Approx. 1500 gallons of sludge spilled onto ground in Zephyrhills due to a blockage in a line. Spillage was recovered and area limed.  Status: Closed.</t>
  </si>
  <si>
    <t>15,000 to 20,000 gallons of wastewater spilled in Crestview due to a damaged force main.  Some of the material drained into Juniper Creek.  Clean-up actions unknown.  Status: Closed.</t>
  </si>
  <si>
    <t>20,000 gallons of wastewater spilled in Wildwood due to a damaged force main. No waterways affected. Clean-up conducted by the responsible party.  Status: Closed.</t>
  </si>
  <si>
    <t>5,000 to 10,000 gallons of wastewater spilled in Poinciana due to equipment failure. No waterways affected. Clean-up conducted by the responsible party.  Status: Closed.</t>
  </si>
  <si>
    <t>Approx. 300 gallons of wastewater released in Jacksonville due to a grease blockage. An unknown amount entered the Mon Crief Creek. Clean-up conducted by the responsible party.  Status: Closed.</t>
  </si>
  <si>
    <t>Unknown amount of wastewater spilled in Sanford due to a power failure.  Some of the material drained into a nearby lake. Clean-up conducted by the responsible party.  Status: Closed.</t>
  </si>
  <si>
    <t>BSU arv break vac and limed</t>
  </si>
  <si>
    <t>Approx. 9000 gallons of sub standard effluent spilled in Bartow due to a pump malfunction. No waterways affected.  No clean-up actions required.  Status: Closed.</t>
  </si>
  <si>
    <t>540 gallons of wastewater spilled in Jacksonville due to a grease clog.  Some of the material drained into the McGrits Creek. Clean-up conducted by the responsible party.  Status: Closed.</t>
  </si>
  <si>
    <t>250 gallons of wastewater spilled in Orlando due to a blocked line. No waterways affected. Clean-up conducted by the responsible party.  Status: Closed.</t>
  </si>
  <si>
    <t>1000 gallons of wastewater spilled in Bradenton due to unknown cause(s).  Some of the material possibly drained into a nearby creek. Clean-up conducted by the responsible party.  Status: Closed.</t>
  </si>
  <si>
    <t>30,000 gallons of sub standard effluent spilled in Bartow due to unknown cause(s). No waterways affected.  No clean-up actions reported.  Status: Closed.</t>
  </si>
  <si>
    <t>Approx. 11,000 gallons of raw sewage spilled in Miami due to a ruptured force main. The spill was contained on-site. No waterways affected.  Status: Closed.</t>
  </si>
  <si>
    <t>5000 gallons of treated effluent released in Ft. Myers due to a mechanical failure. The spill was contained on-site. No clean-up actions reported.  Status: Closed.</t>
  </si>
  <si>
    <t>Eagle Ridge effluen spill at the diversion box to CCC (seam separated) spill stayed on-site bypassed and repaired by 6/14/06</t>
  </si>
  <si>
    <t>Approx. 5000 gallons of sewage spilled in Leesburg due to a malfunction in an air release valve. No waterways affected. Clean-up conducted by the responsible party.  Status: Closed.</t>
  </si>
  <si>
    <t>1000 gallons of wastewater spilled in Lake Buena Vista due to a lift station malfunction. No waterways affected.  Status: Closed.</t>
  </si>
  <si>
    <t>40,000 gallons of wastewater spilled in Jacksonville due to a pump failure.  No waterways affected. Clean-up conducted by the responsible party.  Status: Closed.</t>
  </si>
  <si>
    <t>Approx. 2000 gallons of reclaim wastewater spilled in Tampa due to a ruptured force main. A nearby storm drain was affected. No cleanup actions will be taken.  Status: Closed.</t>
  </si>
  <si>
    <t>Ongoing wastewater spill reported at a lift station in Suwannee.  Status: Closed.</t>
  </si>
  <si>
    <t>1000 gallons of wastewater released in Orlando due to a ruptured force main. A nearby storm drain was affected. Clean-up conducted by the responsible party.  Status: Closed.</t>
  </si>
  <si>
    <t>An unknown amount of sewage spilled at a lift station due to sabotage. No waterways affected. Clean-up conducted by the responsible party.  Status: Closed.</t>
  </si>
  <si>
    <t>Anonymous report of a landlord pumping the contents of a septic tank onto the ground.  The material drained into the street. No clean-up actions reported.  Status: Closed.</t>
  </si>
  <si>
    <t>5000 to 7500 gallons of wastewater released in Homosassa due to severe weather. No waterway affected. Clean-up conducted by the responsible party.  Status: Closed.</t>
  </si>
  <si>
    <t>Unknown amount of wastewater spilled in Sanford due to an overflow at a life station.  No waterways affected. Clean-up conducted by the responsible party.  Status: Closed.</t>
  </si>
  <si>
    <t>7140 gallons of raw sewage spilled in Miami due to unknown cause(s).  Unknown if any waterways were affected. Clean-up conducted by the responsible party.  Status: Closed.</t>
  </si>
  <si>
    <t>22,320 gallons of sewage spilled in Miami due to unknown cause(s). No waterways affected. Clean-up conducted by the responsible.  Status: Closed.</t>
  </si>
  <si>
    <t>Approximately 2000 gallons of raw sewage spilled in Clermont due to a ruptured pipe. No waterways affected. Clean-up conducted by the responsible.  Status: Closed.</t>
  </si>
  <si>
    <t>2000 to 4000 gallons of raw sewage spilled in Dunedin due to a ruptured force main. No waterways affected. Clean-up conducted by the responsible party.  Status: Closed.</t>
  </si>
  <si>
    <t>Englewood Approximately 1500 gallons of raw sewage spilled in Englewood due to a damaged air release valve. No waterways affected. Clean-up conducted by the  responsible party.  Status: Closed.</t>
  </si>
  <si>
    <t>200 gallon spill of wastewater in Jacksonville due to man hole overflow.  No waterways affected. Clean-up conducted by the responsible party.  Status: Closed.</t>
  </si>
  <si>
    <t>20 gallons of reclaim water spilled in Naples due to a ruptured force main.  No waterways affected. Clean-up conducted by the responsible party.  Status: Closed.</t>
  </si>
  <si>
    <t>2000 gallons of wastewater spilled in Hobe Sound due to a ruptured line (private contractor installing light poles). No waterways affected.  Clean-up conducted by the responsible party.  Status: Closed.</t>
  </si>
  <si>
    <t>The caller reported that he found a 2-inch pipe dumping raw sewage into a pond near his home.  The pipe has a constant flow of sewage flowing.  Status: Closed.</t>
  </si>
  <si>
    <t>Approx. 5000 gallons of raw sewage spilled in New Port Richey due to a ruptured 6-inch force main. No waterways affected. Clean-up conducted by the responsible party.  Status: Closed.</t>
  </si>
  <si>
    <t xml:space="preserve">North Plt. Contractor broke a 8" line area clean and limed </t>
  </si>
  <si>
    <t>1000 to 2000 gallons of wastewater spilled near Destin due to an equipment malfunction. No waterways affected. Clean-up conducted by the responsible party.  Status: Closed.</t>
  </si>
  <si>
    <t>A private citizen in Port Richey reported raw sewage running down the road from several overflowing manholes.  Status: Closed.</t>
  </si>
  <si>
    <t>20,000 gallons of raw sewage spilled and contained on-site in Ocala due to a power outage. Clean-up conducted by the responsible party.  Status: Closed.</t>
  </si>
  <si>
    <t xml:space="preserve">City Cape Coral reuse line split at the driveway for the Fire Dept. </t>
  </si>
  <si>
    <t>7200 gallons of raw sewage spilled in New Port Richey due to unknown cause(s). No waterways affected.  Clean-up conducted by the responsible party.  Status: Closed.</t>
  </si>
  <si>
    <t>1000+ gallons of raw sewage spilled in Orlando due to a ruptured 20-inch force main. Clean-up conducted by the responsible party.  Status: Closed.</t>
  </si>
  <si>
    <t>Lake Arlie</t>
  </si>
  <si>
    <t>Unknown amount of wastewater released from a cracked sewer line in Jacksonville. The material drained into Fishweir Creek.  Status: Closed.</t>
  </si>
  <si>
    <t>2000 gallons of effluent water released in Oviedo due to a ruptured line.  Clean-up conducted by the responsible party.  Status: Closed.</t>
  </si>
  <si>
    <t>Approximately 2000 gallons of sewage spilled in Port Richey due to a force main valve that was left closed while doing repairs. Approximately 500 gallons of the material drained into a nearby storm drain that runs into a nearby river. Clean-up conducted by the responsible party.  Status: Closed.</t>
  </si>
  <si>
    <t>50 gallons of wastewater spilled in Jacksonville due to an overflow from a manhole. No waterways affected. Clean-up conducted by the responsible party.  Status: Closed.</t>
  </si>
  <si>
    <t>Approximately 14,000 gallons of raw sewage released in Ocala due to a power outage at a lift station. No waterways affected. Clean-up conducted by the responsible party.  Status: Closed.</t>
  </si>
  <si>
    <t>North Plt. Contractor working at Pelican Bay WWTP allowed sluge to back up in lines and overflow manhole, vac and limed</t>
  </si>
  <si>
    <t>2000-gallon wastewater spill reported in Greenacres due to equipment failure caused by a power outage. No waterways affected. Clean-up conducted by the responsible party.  Status: Closed.</t>
  </si>
  <si>
    <t>Approx. 2000 gallons of treated wastewater spilled in Lakeland due to a punctured line.  No waterways affected. No clean-up actions reported.  Status: Closed.</t>
  </si>
  <si>
    <t>5000 gallon of wastewater spilled in Orlando due to a ruptured force main.  No waterways affected. Clean-up conducted by the responsible party.  Status: Closed.</t>
  </si>
  <si>
    <t>Bonita Springs Util contractor broke ARV vac and limed</t>
  </si>
  <si>
    <t>A private citizen in Tampa reported an ongoing wastewater release from a lift station.  Status: Closed.</t>
  </si>
  <si>
    <t>Equipment failed causing the process water level to rise. The water overflowed and entered 3 storm water drains. Paper fiber is on the ground from the water and it is being cleaned up by the plant employees.  Status: Closed.</t>
  </si>
  <si>
    <t>An unknown amount of sewage spilled in Panama City Beach due to equipment failure at a lift station. Some of the material may have drained into a nearby waterway. Clean-up actions unknown.  Status: Closed.</t>
  </si>
  <si>
    <t>North Plt.  Blocked gravity line.  Unknown amount of wastewater released in Naples due to unknown cause(s).  Clean-up conducted by the responsible party.  Status: Closed.</t>
  </si>
  <si>
    <t>Caller reports a 30 gallon spill with no waterways affected due to equipment failure. Clean up taken by responsible party.  Status: Closed.</t>
  </si>
  <si>
    <t>Caller stated that due to a automatic valve failure at a canal crossing a 1,000 gallon plus amount spilled onto the ground and flowed into the canal.  Signs have been posted in the area and clean up has begun.  Status: Closed.</t>
  </si>
  <si>
    <t>Caller stated that due to a line blockage 40 gallons of wastewater backed up from a gravity line, and drained into a storm water retention pond.  Sample taken.  Status: Closed.</t>
  </si>
  <si>
    <t>Approximately 2000 gallons of sewage spilled in Santa Rosa Beach due to a ruptured line. No waterways affected. Clean-up conducted by the responsible party.  Status: Closed.</t>
  </si>
  <si>
    <t>North Plant blockage in line at Pelican Bay WWTP vac truck on site</t>
  </si>
  <si>
    <t>N Ft Myers Util power outage and L S generator failed to start aux system on-line</t>
  </si>
  <si>
    <t>2000 to 3000 gallons of wastewater spilled in St. Petersburg due to equipment failure. No waterways affect. Clean-up conducted by the responsible party.  Status: Closed.</t>
  </si>
  <si>
    <t>35 gallons of wastewater released onto a roadway in Pensacola due to a manhole overflow. Clean-up actions unknown.  Status: Closed.</t>
  </si>
  <si>
    <t>Approximately 100 gallons of sewage spilled in Jacksonville due to unknown cause(s). The St. John's River was affected. No clean-up actions reported.  Status: Closed.</t>
  </si>
  <si>
    <t>Donax while rotating internal pumps the operator opened the wrong valve causing Plt 2 to overflow the valve was shut and area cleaned</t>
  </si>
  <si>
    <t>Two wastewater spills reported in Clermont for a total of 6000 to 7000 gallons released. No waterways affected. Clean-up conducted by the responsible party.  Status: Closed.</t>
  </si>
  <si>
    <t>BSU clogged line on Terry St. vac and lime area</t>
  </si>
  <si>
    <t>1000-gallon raw sewage spill in Fern Park due to a blockage in a line. No waterways affected.  Status: Closed.</t>
  </si>
  <si>
    <t>Pelican Bay 100,000 gallons of treated wastewater spilled in Naples due to a tank overflow. No waterways affected. Clean-up conducted by the responsible party.  Status: Closed.</t>
  </si>
  <si>
    <t>Approx. 50,000 gallons of treated wastewater released in South Bay. No waterways affected. Clean-up conducted by the responsible party.  Status: Closed.</t>
  </si>
  <si>
    <t>A private citizen in Homestead reported that raw sewage is on a roadway &amp; cars are driving through the material.  Status: Closed.</t>
  </si>
  <si>
    <t>1500 gallons of raw sewage spill in Santa Rosa Beach due to a lift station failure. No waterways affected. Clean-up conducted by the responsible party.  Status: Closed.</t>
  </si>
  <si>
    <t>40,000 gallons of wastewater spilled in Tampa due to a power issue. No waterways affected. Clean-up actions unknown.  Status: Closed.</t>
  </si>
  <si>
    <t>5000 gallons of untreated wastewater spilled in Santa Rosa Beach due to a ruptured 12-inch force main.  Work Crews are on scene at this time and have stopped the release.  Repairs are underway.  The area will be washed down, vacuumed and lime placed onto the spill.  Approx. 1000 gallons of wastewater drained into the Gulf of Mexico.  Status: Closed.</t>
  </si>
  <si>
    <t>Caller reports a 1000 + raw sewage spill due to a ruptured force main. No waterways affected. Clean up by responsible party.  Status: Closed.</t>
  </si>
  <si>
    <t>Caller reported less than 1000 gallons of wastewater spilled in Mount Dora due to an equipment malfunction. No assistance requested. Clean-up conducted by the responsible party.  Some of the material could have drained into Lake Dora.  Status: Closed.</t>
  </si>
  <si>
    <t>Caller reports a 500 to 1000 gallon of mixed liquor water at the Waste Water Plant due to equipment failure. No waterways affected. Clean taken by responsible party.  Status: Closed.</t>
  </si>
  <si>
    <t>Caller stated that due to equipment failure at a lift station more than 1,000 gallons of wastewater spilled into a ditch and flowed into a pond on private property, where it was contained.  The pond and ditch were pumped and the area washed down and limed.  Status: Closed.</t>
  </si>
  <si>
    <t>Small leak on a pump at the pumping station caused 200 gallons of wastewater to be released onto the ground.  Some of the spill went into a retention pond that is not on site.  Area affected was washed down and lime applied to affected area.  No clean up done to the retention pond.  Status: Closed.</t>
  </si>
  <si>
    <t>Caller stated that a filter backwash system malfunctioned and 5,000 gallons of reclaimed water spilled from a manhole in a storm water retention area.  The spill flowed back into the manhole, and the affected area was limed.  Status: Closed.</t>
  </si>
  <si>
    <t>Rivertrails broken RAS line contained on-site cleaned and limed</t>
  </si>
  <si>
    <t>City of Punta Gorda LS #24 main breaker tripped due to storm-area cleaned and limed</t>
  </si>
  <si>
    <t>Approximately 10,000 gallons of reused wastewater released in Ft. Myers due to a valve malfunction. The material drained into a containment lake on site. No clean up actions were taken.  Status: Closed.</t>
  </si>
  <si>
    <t>Approximately 1000 gallons of sewage spilled in Coral Gables due to a ruptured force main. No waterways affected. Clean-up conducted by the responsible party.  Status: Closed.</t>
  </si>
  <si>
    <t>Approximately 1000+ gallons of sewage spilled due to a grease blockage in a gravity line. No waterways affected. Clean-up will be conducted by the responsible party.  Status: Closed.</t>
  </si>
  <si>
    <t>Approximately 3000 gallons of sewage spilled in Bonita Springs due to an open force main. No waterways affected. Clean-up conducted by the responsible party.  Status: Closed.</t>
  </si>
  <si>
    <t>1000+ gallons of wastewater spilled in Pompano Beach due to a power failure. No waterways affected. No clean-up actions reported.  Status: Closed.</t>
  </si>
  <si>
    <t>Highlands Util 1000+ gallons of raw sewage spilled in Lake Placid due to a ruptured 1000+ force main. No waterway affected. Clean-up conducted by the responsible party.  Status: Closed.</t>
  </si>
  <si>
    <t>City Cape Coral  car hit ARV on Del Prado  cleaned and limed area</t>
  </si>
  <si>
    <t>South Plt. Contractor broke 4" line Rattlesnake Hammock cleaned and limed</t>
  </si>
  <si>
    <t>10,000 gallons of untreated wastewater spilled in Longwood due to an equipment malfunction (bad valve). The spill was contained onsite.  Clean-up conducted by the responsible party.  Status: Closed.</t>
  </si>
  <si>
    <t>Eastport Approx. 4000 gallons of raw sewage spilled in Port Charlotte due to mechanical failure at a lift station. No waterways affected. Clean-up conducted by the responsible party.  Status: Closed.</t>
  </si>
  <si>
    <t>1000+ gallons of raw sewage spilled in Gainesville due to equipment 1000+ failure of a lift station. No waterways affected. No clean-up actions reported.  Status: Closed.</t>
  </si>
  <si>
    <t>Approx. 1000 gallons of raw sewage spilled in Ft. Pierce due to a ruptured 4-inch force main. A nearby canal was affected. Clean-up actions unknown.  Status: Closed.</t>
  </si>
  <si>
    <t>Approx. 30,000 gallons of raw sewage released in Panama City due to a ruptured force main. No waterways affected. The affected area was dug up and lime was laid down.  Status: Closed.</t>
  </si>
  <si>
    <t>1000+ gallons of raw sewage spilled in Port St. Lucie due to a force 1000+ main failure. No waterways affected. Clean-up conducted by the responsible party.  Status: Closed.</t>
  </si>
  <si>
    <t>BSU LS 250 failure at Patrick St., vac and lime</t>
  </si>
  <si>
    <t>1200 gallons of raw sewage overflowed from a manhole due to a grease blockage in a sewer line. A nearby storm drain was affected</t>
  </si>
  <si>
    <t>8000 gallons of sewage spilled in Tampa due to a ruptured 8-inch force main. Clean-up actions unknown.  Status: Closed.</t>
  </si>
  <si>
    <t>Approximately 10,000 gallons of turbid water spilled in Maxville due to a clogged line. A nearby waterway was affected. Clean-up actions unknown.  Status: Closed.</t>
  </si>
  <si>
    <t>Caller reports a treated waste water spill due to equipment failure. No waterways affected. Clean up taken by responsible party.  Status: Closed.</t>
  </si>
  <si>
    <t>7000 gallons of treated wastewater spilled onsite in Trenton due to human error. No waterways affected. Clean-up conducted by the responsible party.  Status: Closed.</t>
  </si>
  <si>
    <t>Caller advised that due to malfunctioning plumbing the owner of the motel is pumping raw sewage from 6 rooms into a ditch that leads to a creek that citizens swim in and fish from.  Reporting party contacted local authorities yesterday but advised that owner is doing it again.  No other information available.  Status: Closed.</t>
  </si>
  <si>
    <t>Caller advised that due to unknown reasons 1,000 gallons of reclaim water has spilled on site.  No waterways affected.  No clean up.  Status: Closed.</t>
  </si>
  <si>
    <t>A line was run over by a truck and caused an unknown amount of reclaim water to run into a storm drain.  Status: Closed.</t>
  </si>
  <si>
    <t>Caller reports a 160,000 gallon treated wastewater spill due to a power outage. No waterways affected. Spill was contained on-site. Clean up by responsible party.  Status: Closed.</t>
  </si>
  <si>
    <t>A malfunction at the pump station caused about 500 gallons of wastewater to be released and flow into the ICW.  Vacuum truck is doing the cleanup and the area will be washed down.  Status: Closed.</t>
  </si>
  <si>
    <t>Lehigh air release damaged by vehicle at Sunshine and Lee, cleaned and limed</t>
  </si>
  <si>
    <t>Lehigh blocked gravity line Lee Blvd. Vac and lime</t>
  </si>
  <si>
    <t>Approx. 1000 gallons of sewage spilled in Pahokee due a ruptured force main. A nearby waterway was affected. Clean-up conducted by the responsible party.</t>
  </si>
  <si>
    <t>BSU line break at Riveria Cir. Area cleaned and limed</t>
  </si>
  <si>
    <t>Riverwoods contractor broke pipe from clarifier to CCC.  Cleaned and limed</t>
  </si>
  <si>
    <t>50 gallons of wastewater spilled in Jacksonville due to a blocked line.  Some of the material drained into a nearby waterway. Clean-up conducted by the responsible party.</t>
  </si>
  <si>
    <t>Approx. 1500 gallons of sewage spilled in Ft. Myers due to heavy rainfall.  No waterways affected. Clean-up conducted by the responsible party.</t>
  </si>
  <si>
    <t>A private citizen in Pensacola reported that a boat was dumping sewage into a  waterway.</t>
  </si>
  <si>
    <t>10,000 to 15,000 gallons of wastewater spilled in Santa Rosa Beach due to unknown cause(s). Some of the material drained into a nearby waterway.  Clean-up conducted by the responsible party.</t>
  </si>
  <si>
    <t>City of Fort Myers Approx. 2000 gallons of raw sewage spill in Ft. Myers due to complications of a force main. No waterways affected. Clean-up conducted by the responsible party.</t>
  </si>
  <si>
    <t>15,000 gallons of wastewater spilled in DeBary due to force main failure.  No waterway affected. Clean-up conducted by the responsible party.</t>
  </si>
  <si>
    <t>20,000 gallons of wastewater released on-site in Tampa due to a pump failure at a station. No clean-up actions reported.</t>
  </si>
  <si>
    <t>Leon County SO reported that an RV dumped its sewage tank in the back of the property of a Bank of America location in Tallahassee. No clean-up actions reported.</t>
  </si>
  <si>
    <t>Approx. 6000 to 7000 gallons of sludge spilled on-site in Navarre due to an electrical failure at a pumping station. No waterways affected. Clean-up conducted by the responsible party.</t>
  </si>
  <si>
    <t>Unknown amount of wastewater spilled in Tampa due to heavy rainfall. Some of the material drained into the nearby Hillsborough River. Clean-up &amp; testing conducted by the responsible party.</t>
  </si>
  <si>
    <t>3000 gallons of wastewater spilled at Patrick AFB due to heavy rainfall. No waterways affected. Clean-up conducted by the responsible party.</t>
  </si>
  <si>
    <t>Ciry Cape Coral reuse line split on Country Club Bvld</t>
  </si>
  <si>
    <t>1.6 million gallons of treated wastewater spilled in Naples due to a storage tank overflow. The spill drained into a nearby retention pond. No clean-up actions reported.  800,000 reuse, the rest was well water.</t>
  </si>
  <si>
    <t>Approx. 1000 gallons of reclaimed wastewater spilled in Orlando due to a damaged air release valve. No waterways affected.</t>
  </si>
  <si>
    <t>A sewer main leak was reported in Jacksonville.  Crews responded to repair the line. Clean-up actions unknown.</t>
  </si>
  <si>
    <t>1000+ gallons of processed water spilled in Lakeland due to a ruptured pipeline. No waterways affected. Clean-up conducted by the responsible party.</t>
  </si>
  <si>
    <t>35 gallons of raw sewage spilled in Mary Esther due to ruptured force main.  No waterways affected. Clean-up conducted by the responsible party.</t>
  </si>
  <si>
    <t>Approximately 1500 gallons of sewage spilled on-site in New Port Richey due to a contractor hitting a sewer line. No waterways affected. Clean-up conducted by the responsible party.</t>
  </si>
  <si>
    <t>2500 gallons of raw sewage spilled in Raiford due to a pump failure. No waterways affected. Clean-up conducted by the responsible party.</t>
  </si>
  <si>
    <t>Approximately 5000 gallons of sewage spilled in Bradenton due to a private lift station power failure. A nearby retention pond was affected. Clean-up actions unknown.</t>
  </si>
  <si>
    <t>Approx. 4800 gallons of reused effluent wastewater spilled on-site in Wesley Chapel due to a crack in a pipe. No waterways affected. No clean-up actions reported.</t>
  </si>
  <si>
    <t>A ruptured sewer line was reported in Coral Gables. Unknown amount of sewage spilled into a nearby waterway. No clean-up actions reported.</t>
  </si>
  <si>
    <t>South Plt contractor broke a 4" force main on Skyway Dr.  Vac and limed</t>
  </si>
  <si>
    <t>800 gallons of raw sewage spilled into a ditch in Vero Beach due to a damaged air release valve. Clean-up conducted by the responsible party.</t>
  </si>
  <si>
    <t>Three Oaks  effluent spill due to electrical short</t>
  </si>
  <si>
    <t>2 gallons of wastewater spilled into Pottsburg Creek in Jacksonville due to a blocked air release valve on a force main. No clean-up actions reported.</t>
  </si>
  <si>
    <t xml:space="preserve">Golden Gate LS 18 power outage (lightning) vac and limed </t>
  </si>
  <si>
    <t>Caller reports a raw sewage spill due to a ruptured force main. No waterways affected. Clean up taken by responsible party.</t>
  </si>
  <si>
    <t>Caller reports a 1000 gallon + treated wastewater spill due to a damaged pipe. Nearby waterway named El-Rio canal was affected. Clean up taken by responsible party.</t>
  </si>
  <si>
    <t>Caller stated that due to equipment failure at a lift station over 1,000 gallons of untreated domestic wastewater spilled from a manhole and was confined, no water ways were affected.</t>
  </si>
  <si>
    <t>The caller stated that a company is dumping their port of potties into the river.</t>
  </si>
  <si>
    <t>Caller stated that due to electrical problems at lift station #1-325 wastewater backed up from two manholes and went into a storm drain that leads to a storm water retention pond.  The retention pond was vacuumed and limed.</t>
  </si>
  <si>
    <t>2000 gallons of sewage spilled onto ground in Brandon due to lift station failure. Clean-up conducted by the responsible party.</t>
  </si>
  <si>
    <t>5000 gallons of untreated wastewater spilled in Spring Hill due to a ruptured force main that was struck by lightning.  The material drained into a nearby retention pond.  No natural waterway affected. Clean-up conducted by the responsible party.</t>
  </si>
  <si>
    <t>7000 gallons of wastewater released on-site in Beverly Hills due to a ruptured line. No waterways affected. Clean-up conducted by the responsible party.</t>
  </si>
  <si>
    <t>Charlotte Correctional 5000 gallons of wastewater released in Punta Gorda due to an equipment malfunction. No waterways affected. Clean-up conducted by the responsible party.</t>
  </si>
  <si>
    <t>1000 gallons of wastewater spilled in Orlando due to an equipment malfunction. The material drained into a nearby waterway. Clean-up actions unknown.</t>
  </si>
  <si>
    <t>Lake Sherwood</t>
  </si>
  <si>
    <t>10,000 gallons of raw sewage spilled in Vero Beach due to an equipment malfunction. No waterways affected. Clean-up conducted by the responsible party.</t>
  </si>
  <si>
    <t>17,716 gallons of wastewater released on-site in Lake Wales due to operator error. No waterways affected. Clean-up actions unknown.</t>
  </si>
  <si>
    <t>4000 gallons of raw sewage spilled in Ft. Pierce due to a ruptured underground pipe. No waterways affected. Clean-up conducted by the responsible party.</t>
  </si>
  <si>
    <t>1000+ gallons of raw sewage spilled in Ormond Beach due to a damaged pipe.  No waterways affected. Clean-up conducted by the responsible party.</t>
  </si>
  <si>
    <t>Approximately 1000 gallons of sewage spilled due to a pump malfunction.  No waterways affected. Clean-up conducted by the responsible party.</t>
  </si>
  <si>
    <t>Lehigh LS #44  1000+ gallons of raw sewage spilled in Lehigh Acres due to lift pump failure. Clean-up conducted by the responsible party.</t>
  </si>
  <si>
    <t>1000+ gallons of sewage released into Juniper Creek near Crestview due 1000+ to a small leak in a force main. Clean-up conducted by the responsible party.</t>
  </si>
  <si>
    <t>Collier South 4" line break by Cty Water Dept. on Cape Cable vac and limed</t>
  </si>
  <si>
    <t>30 gallons of wastewater spilled in Pensacola due to a blocked line. The material drained into the Escambia Bay.</t>
  </si>
  <si>
    <t>Approximately 482,000 gallons of raw sewage released in Vero Beach due to an electrical failure on a control panel. No waterways affected. Clean-up conducted by the responsible party.</t>
  </si>
  <si>
    <t>Rotunda Lift station was vandalized and spilled 1000+ gallons of sewage, some onto ground and some into the Rotunda River. Ground area will be treated with disinfectant. Incident occurred due to vandalism.</t>
  </si>
  <si>
    <t>City Pundta Gorda LS#62 power outage from lightning, repaired</t>
  </si>
  <si>
    <t>Caller reports 500,000 gallons of treated reclaim water was spilled onto ground due to an electrical failure at the treatment facility. Spill not recoverable (soaked into ground).</t>
  </si>
  <si>
    <t>200 gallons of sewage sludge spilled onto parking lot and ground due to power failure / overflow. The are was cleaned and HTH put down.</t>
  </si>
  <si>
    <t>A blockage in a line caused about 200 gallons of wastewater to come out of a manhole onto the ground.  No waterway affected.  No clean up done.</t>
  </si>
  <si>
    <t>Caller stated that due to a power outage at a lift station 1,000 gallons of wastewater spilled.  No water ways were affected.</t>
  </si>
  <si>
    <t>LaBelle WWTP 35,000 gallons of raw sewage released in LaBelle due to a ruptured line inside Lift Station .  Clean-up conducted by the responsible party.  Status: Closed.</t>
  </si>
  <si>
    <t>Approx. 1000 gallons of sewage spilled in Pensacola due to a manhole overflowed. No waterways affected. Clean-up conducted by the responsible party.  Status: Closed.</t>
  </si>
  <si>
    <t>100 gallons of wastewater spilled in Jacksonville due to a manhole overflow.  The material drained into a nearby waterway. Clean-up conducted by the responsible party.  Status: Closed.</t>
  </si>
  <si>
    <t>198,000 gallons of reclaimed water spilled into Curry Creek near Venice due to a collapsed berm. Clean-up actions unknown.  Status: Closed.</t>
  </si>
  <si>
    <t>1000 gallons of wastewater spilled from a manhole due to equipment failure at a lift station. No waterways affected. Clean-up conducted by the responsible party.  Status: Closed.</t>
  </si>
  <si>
    <t>2500 gallon of wastewater spilled in Gainesville due to a ruptured pipe. No waterways affected. Clean-up conducted by the responsible party.  Status: Closed.</t>
  </si>
  <si>
    <t>South Plt. Contractor broke 4" line on Westview Dr.</t>
  </si>
  <si>
    <t>2000 gallons of wastewater released in Longboat Key due to a clogged line.  Clean-up conducted by an unknown party.  Status: Closed.</t>
  </si>
  <si>
    <t>Econlockhatchee River</t>
  </si>
  <si>
    <t>South Ft Myers Plt 2000 gallons of wastewater spilled in Ft. Myers due to a contractor ruptured force main. No waterways affected. Clean-up conducted by the responsible party.  Status: Closed.</t>
  </si>
  <si>
    <t>150,000 gallons of reclaimed water spilled in Orlando due to a ruptured line. No waterways affected. No Clean-up actions required.  Status: Closed.</t>
  </si>
  <si>
    <t>Burnt Store WWTP Approximately 3000 gallons of sewage spilled due to a ruptured pipe under a golf course. No waterways affected. Clean-up conducted by a private contractor.  Status: Closed.</t>
  </si>
  <si>
    <t>Less than 1000 gallons of wastewater spilled in Bradenton due to an equipment malfunction. Clean-up conducted by the responsible party.  Status: Closed.</t>
  </si>
  <si>
    <t>Approximately 1000 gallons of sewage spilled in Mangonia Park due to a lift station failure. Clean-up conducted by the responsible party.  Status: Closed.</t>
  </si>
  <si>
    <t>Approximately 50,000 gallons of sewage released due to heavy rains interrupting the sewer system. A nearby pond was affected. Clean-up conducted by the responsible party.  Status: Closed.</t>
  </si>
  <si>
    <t>Unknown amount of wastewater spilled in High Springs due to human error. No waterways affected. Clean-up conducted by a private contractor.  Status: Closed.</t>
  </si>
  <si>
    <t>An unknown amount of wastewater spilled in Newport Richey due to unknown cause(s). Clean-up conducted by a private contractor.  Status: Closed.</t>
  </si>
  <si>
    <t>26,338 gallons of wastewater was released on ground due to a contractor breaking a sewer line.  Spill has been stopped and repairs are being made. The area was vacuumed, washed-down and limed.  The spill has been contained and the area has been cleaned and disinfected.  Status: Closed.</t>
  </si>
  <si>
    <t>Caller report a 1100 gallon raw sewage spill due to equipment failure from life stations in the area. No waterways affected. Clean up actions taken by responsible party.  Status: Closed.</t>
  </si>
  <si>
    <t>300 gallons of sewage spilled onto ground due to a line blockage. The line has been cleared and area cleaned / disinfected with lime.  Status: Closed.</t>
  </si>
  <si>
    <t>Caller reports a 2000 gallon raw sewage spill due to a power outage to a lift station.  No waterways affected. Clean up taken by responsible party.  Status: Closed.</t>
  </si>
  <si>
    <t>Lehigh LS 44 pump control failure vac lime</t>
  </si>
  <si>
    <t>Bay Point LS#1 breakers tripped</t>
  </si>
  <si>
    <t xml:space="preserve">Call reported that a clogged force main in there collection system for water solids caused 8,000 gallons of effluent water to spill onto the ground.  Spill was contained on site and no waterways were affected.  Bay Area Environmental contacted for clean up, spilled water was pumped back into the system, affected area vacuumed and washed down.  </t>
  </si>
  <si>
    <t>Caller stated that a private lift station that is hooked up to the County system is pumping wastewater onto the ground and that this is going into the storm drain.  Requested call back from DEP.  Status: Closed.</t>
  </si>
  <si>
    <t>Caller advised that for unknown reasons 8,000 gallons of sewage spilled from a manhole and flowed into the Bay.  Clean up complete by the responsible party.  Status: Closed.</t>
  </si>
  <si>
    <t>Caller reported that a power failure at lift station #5-126 caused 6,000 gallons of wastewater to back up from a manhole and enter a storm drain.  This storm drain leads to an area with dense trees and brush, much of the spill was vacuumed and the area limed.  Status: Closed.</t>
  </si>
  <si>
    <t>Well over 1,000 gallons of wastewater has been released onto the ground and has probably gone into Jones Creek.  The spill was caused possibly by a 20 inch force main that broke. Unknown further at this time.  Status: Closed.</t>
  </si>
  <si>
    <t>Approx. 5000 gallons of effluent wastewater spilled in Naples due to a ruptured Line. No waterways affected. Clean-up actions unknown.  Status: Closed.</t>
  </si>
  <si>
    <t>An unknown amount of sewage spilled in Ocala due to a lift station malfunction. No waterways affected. Clean-up conducted by the responsible party.  Status: Closed.</t>
  </si>
  <si>
    <t>Approx. 300 to 400 gallons of raw sewage spilled in Brooksville due to a blocked gravity line. No waterways affected. Clean-up conducted by the responsible party.  Status: Closed.</t>
  </si>
  <si>
    <t>100 gallons of wastewater backed up from a manhole due to a clogged line in Pensacola. Clean-up conducted by the responsible party.  Status: Closed.</t>
  </si>
  <si>
    <t>18 gallons of industrial wastewater released from the cruise ship “Carnival Miracle” in Tampa due to an equipment malfunction. Clean-up conducted by the responsible party.  Status: Closed.</t>
  </si>
  <si>
    <t>Approx. 2000 gallons of wastewater spilled in Venice due to a ruptured line. Some of the material drained into a nearby creek. Clean-up actions unknown.  Status: Closed.</t>
  </si>
  <si>
    <t xml:space="preserve">City Cape Coral pipe splita at Marigold and Albatross  vac and limed  recovered 800 gals </t>
  </si>
  <si>
    <t>2550 gallons of wastewater spilled in Cape Coral due to a damaged force main. Some of the material drained into a nearby canal. Clean-up conducted by the responsible party.  Status: Closed.</t>
  </si>
  <si>
    <t>40 gallons of wastewater spilled in Ft. Pierce due to an equipment malfunction at a lift station. No waterways affected. Clean-up conducted by the responsible party.  Status: Closed.</t>
  </si>
  <si>
    <t>1500 gallons of sewage spilled in Coral Gables due to a ruptured force main. Clean-up conducted by the responsible party.  Status: Closed.</t>
  </si>
  <si>
    <t xml:space="preserve">Lee </t>
  </si>
  <si>
    <t>BSU Lift station failure vac and limed</t>
  </si>
  <si>
    <t>500 gallons of wastewater spilled in Santa Rosa Beach due to a lift station overflow. Clean-up conducted by the responsible party.  Status: Closed.</t>
  </si>
  <si>
    <t>2500 gallons of treated domestic wastewater spilled in Ft. Myers due to a cracked pipe. No waterways affected. Clean-up conducted by the responsible party.  Status: Closed.</t>
  </si>
  <si>
    <t>10,000 gallons of wastewater spilled in Orlando due to a ruptured force main. Clean-up conducted by the responsible party.  Status: Closed.</t>
  </si>
  <si>
    <t>No more than 1000 gallons of wastewater spilled in Jacksonville due to a clogged line. Clean-up conducted by the responsible party.  Status: Closed.</t>
  </si>
  <si>
    <t>No more than 1000 gallons of wastewater spilled in Oviedo due to a lift station overflow. No waterways affected. Clean-up conducted by the responsible party.  Status: Closed.</t>
  </si>
  <si>
    <t>N Ft Myers Util LS#18 power outage Hess Station Del Prado</t>
  </si>
  <si>
    <t>15,000+ gallons of reuse water spilled in Lakeland due to due to a damaged line. Clean-up actions unknown.  Status: Closed.</t>
  </si>
  <si>
    <t>Three Oaks reuse line break Corksrew Rd</t>
  </si>
  <si>
    <t>Pine Island WWTP reuse pump failure</t>
  </si>
  <si>
    <t>Approximately 1500 gallons of raw sewage spilled in Orlando due to a ruptured 2-inch line. Lake Rabama was affected. Clean-up conducted by the responsible party.  Status: Closed.</t>
  </si>
  <si>
    <t>10,000 gallons of wastewater spilled in Gainesville due to a damaged force main. No waterways affected. Clean-up conducted by the responsible party.  Status: Closed.</t>
  </si>
  <si>
    <t>A force main break caused over 1,000 gallons to overflow onto the roadway and into a storm drain. Orange County Environmental Protection Division was on scene.  A general clean up is being done but caller was unsure of what the clean up is. Intersection of Cassia Drive and Lake Live Oak Drive was closed for repairs at the time of this call but has since reopened.  Status: Closed.</t>
  </si>
  <si>
    <t>Unknown amount of wastewater is flowing onto the ground from a private lift station in an industrial area. No waterway affected. County DOH was notified by the County Warning Point.  Status: Closed.</t>
  </si>
  <si>
    <t>A master lift station had mechanical errors and caused 20,000 gallons of wastewater to be released and flow onto the ground and into a retention pond.  Retention pond was pumped out and chemicals put on the affected area to disinfect the area.  No road closures. No waterways other than the retention pond were affected.  Status: Closed.</t>
  </si>
  <si>
    <t>Caller reports a 1500 gallon treated wastewater spill due to a lift station overflow.  No clean up needed spill soaked into ground.  Status: Closed.</t>
  </si>
  <si>
    <t>Approx. 1000 to 1500 gallons of wastewater spilled in Nokomis due to a punctured force main. No waterways affected. Clean-up conducted by the responsible party.  Status: Closed.</t>
  </si>
  <si>
    <t>1670 gallons of untreated wastewater spilled in Frostproof due to an equipment malfunction. The wastewater was contained on-site. Clean-up conducted by the responsible party.  Status: Closed.</t>
  </si>
  <si>
    <t>Approx. 1500 gallons of wastewater spilled in West Palm Beach due to a lift station failure. No waterways affected. Clean-up conducted by the responsible party.  Status: Closed.</t>
  </si>
  <si>
    <t>Bonita Springs clogged 6" line</t>
  </si>
  <si>
    <t>10,000 gallons of wastewater released in West Palm Beach due to a clogged pump. No waterways affected. Clean-up conducted by the responsible party.  Status: Closed.</t>
  </si>
  <si>
    <t>Approx. 4000 to 5000 gallons of sewage spilled in Davenport due to a power failure at a lift station. No waterways affected. Clean-up conducted by the responsible party.  Status: Closed.</t>
  </si>
  <si>
    <t>2000 gallons of wastewater released in Crystal River due to vandalism. A nearby waterway was affected.  Clean-up conducted by the responsible party.  Status: Closed.</t>
  </si>
  <si>
    <t>3000 gallons of wastewater spilled in Destin due to a lift station malfunction. No waterways affected. Clean-up conducted by the responsible party.  Status: Closed.</t>
  </si>
  <si>
    <t>1244 gallons of wastewater spilled in Orlando due to a ruptured force main.  No waterways affected. Clean-up conducted by the responsible party.  Status: Closed.</t>
  </si>
  <si>
    <t>1000+ gallons of wastewater spilled in Orlando due to a ruptured force main. Clean-up conducted by the responsible party.  Status: Closed.</t>
  </si>
  <si>
    <t>12,500 gallons of wastewater to spilled in Ft. Myers Beach due to a ruptured line. Clean-up conducted by the responsible party.  Status: Closed.</t>
  </si>
  <si>
    <t>Bonita Spring Util contractor hit 4" main</t>
  </si>
  <si>
    <t>South Plt small leak at ARV</t>
  </si>
  <si>
    <t>Approx. 37,500 gallons of reclaimed wastewater spilled in Odessa due to a ruptured line.  No waterways affected. Clean-up conducted by the responsible party.  Status: Closed.</t>
  </si>
  <si>
    <t>Approx. 3000 gallons of sludge spilled in Tampa due to a construction company forgetting to close a valve. Boggy Creek was affected. Clean-up conducted by the responsible party.  Status: Closed.</t>
  </si>
  <si>
    <t>120-gallon raw sewage spill reported in Jacksonville due to equipment failure. St. Johns River was affected. Clean-up conducted by the responsible party.  Status: Closed.</t>
  </si>
  <si>
    <t>Unknown amount of wastewater spilled in Winter Haven due to unknown cause(s). Clean-up actions unknown.  Status: Closed.</t>
  </si>
  <si>
    <t>San Carlos cracked pipe on effluent line</t>
  </si>
  <si>
    <t>11,000 gallons of wastewater spilled in Land O'Lakes due to a ruptured force main. No waterways affected. Clean-up conducted by the responsible party.  Status: Closed.</t>
  </si>
  <si>
    <t>2000 gallons of wastewater spilled in Hudson due to a lift station malfunction. Some of the material drained into the Gulf. Clean-up conducted by the responsible party.  Status: Closed.</t>
  </si>
  <si>
    <t>1250 gallons of untreated wastewater spilled in Pensacola due to a lift station failure. No waterways affected. Clean-up conducted by the responsible party.  Status: Closed.</t>
  </si>
  <si>
    <t>Approx. 2000 gallons of untreated wastewater spilled in Panama City due to human error. No waterways affected. Clean-up conducted by the responsible party.  Status: Closed.</t>
  </si>
  <si>
    <t>Collier Cty Pelican Marsh100 gallons of treated wastewater spilled in Naples due to an equipment failure. No waterways affected. No clean-up actions required.  Status: Closed.</t>
  </si>
  <si>
    <t>150 gallons of sewage spilled into a retention pond in Jacksonville due to unknown cause(s). Clean-up conducted by the responsible party.  Status: Closed.</t>
  </si>
  <si>
    <t>2000 gallons of wastewater spilled in Land O'Lakes due to a traffic crash that damaged a 2-inch force main. No waterways affected. Clean-up conducted by the responsible party.  Status: Closed.</t>
  </si>
  <si>
    <t>1000 gallons of raw sewage spilled in Pensacola due to a ruptured force main break. No waterways affected. Clean-up conducted by the responsible party.  Status: Closed.</t>
  </si>
  <si>
    <t>500-gallon raw sewage spill reported in Pensacola due to a lift station failure.  Some spillage went into Escambia Bay. Clean-up conducted by the responsible party.  Status: Closed.</t>
  </si>
  <si>
    <t>Approx. 8000 gallons of sewage spilled in Springhill due to a ruptured force main. Holiday Lake was affected. Clean-up conducted by the county.  Status: Closed.</t>
  </si>
  <si>
    <t>A houseboat on the Black Water River near Milton released 4 or 5 pounds of sewage into the river.  No clean-up actions reported.  Status: Closed.</t>
  </si>
  <si>
    <t>200 gallons of wastewater spilled in Jacksonville due to a ruptured line.  Clean-up actions unknown.  Status: Closed.</t>
  </si>
  <si>
    <t>Approx. 2000 gallons of sewage spilled in Valrico due to heavy rain. No waterways affected. Clean-up conducted by the responsible party.  Status: Closed.</t>
  </si>
  <si>
    <t>Approx. 20,000 gallons of raw sewage released on-site in Clearwater due to ruptured 2-inch force main. No waterways affected. Clean-up conducted by the responsible party.  Status: Closed.</t>
  </si>
  <si>
    <t>Approx. 10,000 gallons of sewage spilled in Apollo Beach due to lift station overflow caused by heavy rains. No waterways affected. Clean-up conducted by the responsible party.  Status: Closed.</t>
  </si>
  <si>
    <t>Approx. 750 gallons of wastewater released in Pompano Beach due to a power failure. No waterways affected. Clean-up conducted by the responsible party.  Status: Closed.</t>
  </si>
  <si>
    <t>Unknown amount of wastewater spilled from a ruptured pipe in Merritt Island. Clean-up actions unknown.  Status: Closed.</t>
  </si>
  <si>
    <t>A private citizen near Compass Lake reported that wastewater is spilling onto their property because of a faulty pipeline.  Status: Closed.</t>
  </si>
  <si>
    <t>1000 gallons of wastewater released from a lift station in Miami due to a malfunction at the lift station.  No waterway affected. Clean-up conducted by the responsible party.  Status: Closed.</t>
  </si>
  <si>
    <t>Approx. 20,000 gallons of treated effluent wastewater released in Loughman due to a hydraulic overload. No waterways affected. No Clean-up actions reported.  Status: Closed.</t>
  </si>
  <si>
    <t>Approx. 1500 gallons of sewage spilled in Lakeland due to heavy rains in the area. No waterways affected. Clean-up conducted by the responsible party.   Status: Closed.</t>
  </si>
  <si>
    <t>Approx. 500 gallons of wastewater released in Cross City due to unknown cause(s). No waterways affected. No Clean-up actions reported.  Status: Closed.</t>
  </si>
  <si>
    <t>Approx. 8000 to 9000 gallons of wastewater spilled in Gretna. Clean-up conducted by the responsible party.  Status: Closed.</t>
  </si>
  <si>
    <t>Approx. 6000 to 8000 gallons of sewage spilled in Sarasota due to a ruptured force main. No waterways affected. Clean-up conducted by the responsible party.  Status: Closed.</t>
  </si>
  <si>
    <t>Approximately 2000 gallons of raw sewage spilled in Ruskin due to a ruptured force main. No waterways affected.  Status: Closed.</t>
  </si>
  <si>
    <t>North Plt contractor cut 10" line at Strand Blvd.</t>
  </si>
  <si>
    <t>Approximately 1 yard (unknown gallon amount) of sludge spilled in Tampa due to a traffic trash involving a dump trailer. No waterways affected.  Clean-up conducted by DOT.  Status: Closed.</t>
  </si>
  <si>
    <t>4500 gallon raw sewage spill reported in Kissimmee due to a lift station overflow. No waterways affected.  Status: Closed.</t>
  </si>
  <si>
    <t>Approx. 5000 to 7000 gallons of wastewater spilled in Bushnell due to a power failure.  No waterways affected. Clean-up conducted by the responsible party.  Status: Closed.</t>
  </si>
  <si>
    <t>Approximately 2000 gallons of sewage spilled in Brandon due to a blown transformer. No waterways affected.  Status: Closed.</t>
  </si>
  <si>
    <t>Caller reports 2000-4000 water spill due to blockage in a gravity main.  Nearby unknown waterway was affected.  Samples has been taken by responsible party.  Status: Closed.</t>
  </si>
  <si>
    <t>Unknown amount of wastewater was released due to flooding of the lift station.  The amount is undetermined due to heavy rains.  The area affected was limed. No waterway was affected.  The spill is probably over 1,000 gallons.  Spill was contained on site.  Status: Closed.</t>
  </si>
  <si>
    <t>Unknown amount of wastewater (possibly over 1,000 gallons) was released due to electrical failure at a lift station.  No waterway affected. The spill is contained on site.  Due to heavy rains, the exact amount is hard to determine.  The area has been limed.  Status: Closed.</t>
  </si>
  <si>
    <t>Caller advised that due to a force main break approximately 200,000 gallons of untreated wastewater spilled onto the ground.  No waterways affected and spill was not contained on site.  HTH is being applied to the area.  Status: Closed.</t>
  </si>
  <si>
    <t>Caller reports a 1800 raw sewage spill due to ruptured line. No waterways affected. Clean up actions taken by responsible party.  Status: Closed.</t>
  </si>
  <si>
    <t>Approx. 1000 gallons of sewage spilled in Orlando due to a ruptured force main. A nearby canal was affected. Clean-up actions unknown.  Status: Closed.</t>
  </si>
  <si>
    <t>1000+ gallons of sewage spilled in Valrico due to ruptured force main. A nearby retention pond was affected. Clean-up conducted by an unknown party.  Status: Closed.</t>
  </si>
  <si>
    <t>Bonita Spring Util ARV hit at Altessa Way</t>
  </si>
  <si>
    <t>Three Oaks 60,000 gallons of untreated wastewater spilled in Ft. Myers due to a lightning strike.  No waterways affected. Clean-up conducted by the responsible party.  Status: Closed.</t>
  </si>
  <si>
    <t>Approximately 14,000 gallons of sewage released due to a force main break in Kississimmee.  4,000 gallons went into a nearby storm drain. Clean-up was conducted by the responsible party.  Status: Closed.</t>
  </si>
  <si>
    <t>An unknown amount of wastewater was spilled due to a gravity line rupturing in Auburndale. Private contractor is enroute to conduct clean-up. Some of the wastewater was flowing into Lake Lena Run.  Status: Closed.</t>
  </si>
  <si>
    <t>50,000 gallons of wastewater was spilled into Lake Notasulga as a result of a clogged sewer box in Orlando. No clean-up actions were taken.  Status: Closed.</t>
  </si>
  <si>
    <t>Lake Notasulga</t>
  </si>
  <si>
    <t>Approximately 20,000 gallons of treated wastewater released in Lake Wales due to heavy rains in the area causing the pump to malfunction. No waterways affected. Clean-up actions forthcoming.  Status: Closed.</t>
  </si>
  <si>
    <t>2,000 gallons of wastewater was spilled in Clearwater due to operator error. No clean-up actions taken.  Status: Closed.</t>
  </si>
  <si>
    <t>25,000 gallons of wastewater was released in West Palm Beach.  No waterways affected.  A vacuum truck is being used to clean the spill, and lime is being put on the affected area.  Status: Closed.</t>
  </si>
  <si>
    <t>An unknown amount of wastewater was spilled in Jacksonville from a private system. The spill is going into a retention pond or Goodbys Creek.  No clean-up actions taken.  Status: Closed.</t>
  </si>
  <si>
    <t>5,000 gallons of untreated wastewater spilled into a dry ditch in Sarasota.  No waterways affected. The area was cleaned and limed.  Status: Closed.</t>
  </si>
  <si>
    <t>Approximately 15,000 - 20,000 gallons of sewage released due to broken PVC pipe in Davenport. No waterways affected. Area was vacuumed and limed.  Status: Closed.</t>
  </si>
  <si>
    <t>Approximately 1,000 gallons of sewage spilled due to a grease blockage in an 8" gravity line in Callaway. No waterways affected. The roadway was vacuumed and lime was laid down on the affected area.  Status: Closed.</t>
  </si>
  <si>
    <t>Approximately 211,111 gallons of wastewater released due to an electrical malfunction at a wastewater treatment plant in Lake City. The Montgomery Outlet Creek that runs into Alligator Lake was affected. No cleanup actions due to the wastewater being treated.  Status: Closed.</t>
  </si>
  <si>
    <t>1,200 gallons of wastewater was released due to a force main being hit in Kissimmee.  No waterway affected. Clean-up was conducted by a private company.  Status: Closed.</t>
  </si>
  <si>
    <t>6000 gallons of treated wastewater spilled in Palatka due to a damaged fitting in a line.  No waterways affected. Clean-up conducted by the responsible party.  Status: Closed.</t>
  </si>
  <si>
    <t>3600 gallon raw sewage spill reported in Jacksonville due to a pump station failure. A nearby waterway was affected. Clean-up conducted by the responsible party.  Status: Closed.</t>
  </si>
  <si>
    <t>15,000 gallons of industrial wastewater spilled on-site in Plant City due to equipment failure. No waterways affected. Clean-up conducted by the responsible party.  Status: Closed.</t>
  </si>
  <si>
    <t>Approximately 12,000 gallons of sludge spilled in Haines City. No waterways affected. No cleanup actions reported.  Status: Closed.</t>
  </si>
  <si>
    <t>Approximately 1500 gallons of untreated wastewater spilled onto a vacant lot in Panama City. Clean-up conducted by the responsible party.  Status: Closed.</t>
  </si>
  <si>
    <t>Approximately 1,000 gallons of sewage spilled due to a broken force main in Lake Worth. No waterways affected. The area was vacuumed and lime was laid down.  Status: Closed.</t>
  </si>
  <si>
    <t>2,000 gallons of raw sewage spilled due to a force main break in Tampa. No waterways affected. Clean-up conducted by responsible party.  Status: Closed.</t>
  </si>
  <si>
    <t>Approximately 3,000 gallons of sewage spilled due to a station overflow from construction in Tampa. No waterways affected. All wastewater was contained on-site. The material was pumped out.  Status: Closed.</t>
  </si>
  <si>
    <t>Approximately 6,000 gallons of wastewater spilled due to a filter feed station overflowing in Ruskin. No waterways affected. No cleanup actions due to it being treated wastewater. Incident occurred on 8/23/06.  Status: Closed.</t>
  </si>
  <si>
    <t>Approximately 140,000 gallons of wastewater released due to a power outage at a package plant in Loughman. No waterways affected. No cleanup actions taken.  Status: Closed.</t>
  </si>
  <si>
    <t>The spill was fully treated and disinfected</t>
  </si>
  <si>
    <t>Approximately 8,000 gallons of reclaimed wastewater spilled due to an overflow from a high lake level in Sarasota. No waterways affected. No clean up actions taken.  Status: Closed.</t>
  </si>
  <si>
    <t>4,000 gallons of wastewater spilled in Port Charlotte due to heavy rain in the area and failed lift station. No waterways affected. Clean-up conducted by the responsible party.  Status: Closed.</t>
  </si>
  <si>
    <t>8,000 gallons of wastewater spilled in Port Charlotte due to heavy rain in the area &amp; failed lift station. No waterways affected. Clean-up conducted by the responsible party.  Status: Closed.</t>
  </si>
  <si>
    <t>400 gallons of wastewater was spilled due to a lift station failure in Jacksonville. The spill went into a nearby commercial parking lot and also into Jones Creek. The affected land area was washed down.  Status: Closed.</t>
  </si>
  <si>
    <t>A pump station had power failure and caused over 1,000 gallons of wastewater to be released onto the ground in Orlando.  No waterway affected.  The area was washed down and a deodorizer was put on the affected area.  Status: Closed.</t>
  </si>
  <si>
    <t>Approximately 2500 gallons of sewage spilled in Ocala due to a ruptured force main. No waterways affected. Clean-up conducted by the responsible party.  Status: Closed.</t>
  </si>
  <si>
    <t>60,000 gallons of untreated process water spilled in Bartow due to a cut line. No waterways affected. Clean-up conducted by the responsible party.  Status: Closed.</t>
  </si>
  <si>
    <t>Lehigh directional bore damaged 4" forcemain</t>
  </si>
  <si>
    <t>leak in ARV Rue Labonne Rd</t>
  </si>
  <si>
    <t>Approximately 50,000 gallons of partially treated wastewater spilled in Bartow due to a pump malfunction. No waterways affected. No clean-up actions required.  Status: Closed.</t>
  </si>
  <si>
    <t>Bonita Spring Util LS 307  power failure</t>
  </si>
  <si>
    <t>Approximately 15,000 gallons of untreated wastewater spilled onto the ground in Venice. No waterways affected. Clean-up conducted by the responsible party.  Status: Closed.</t>
  </si>
  <si>
    <t>North Collier construction break of a 16" forcemain ARV</t>
  </si>
  <si>
    <t>1000 gallons of wastewater spilled in Naples due to a damaged valve. No waterways affected. Clean-up conducted by the responsible party.  Status: Closed.</t>
  </si>
  <si>
    <t>Fiesta Village LS019 heavy rain broken line</t>
  </si>
  <si>
    <t>1000 gallons of wastewater spilled in Orlando due to a pipe failure.  Clean-up conducted by the responsible party.  Status: Closed.</t>
  </si>
  <si>
    <t>Approximately 2200 gallons of sewage spilled in Boynton Beach due to a ruptured 4-inch force main break. Some of the material drained into a nearby waterway. Clean-up conducted by the responsible party.  Status: Closed.</t>
  </si>
  <si>
    <t>Islamorida Collection system backups</t>
  </si>
  <si>
    <t>2500 gallons of sewage released onto ground in Sarasota due to a lift station failure. No waterways affected. Clean-up conducted by the responsible party.  Status: Closed.</t>
  </si>
  <si>
    <t>3000 gallons of wastewater spilled onto the ground in Brooksville due to human error. Clean-up conducted by the responsible party.  Status: Closed.</t>
  </si>
  <si>
    <t>Calusa Lodge rain event, plant overflowed, area limed</t>
  </si>
  <si>
    <t>Approximately 1000 gallons of wastewater released in Orlando due to a lift station overflow. A nearby canal was affected. Clean-up conducted by the responsible party.  Status: Closed.</t>
  </si>
  <si>
    <t>Shingle Creek</t>
  </si>
  <si>
    <t>500 gallons of wastewater spilled in Pensacola due to a list station power failure. No waterways affected. Clean-up conducted by the responsible party.  Status: Closed.</t>
  </si>
  <si>
    <t>Collier County 70,000 gallons of reuse water released onto the ground in Naples due to a ruptured line. No waterways affected. No clean-up actions required.  Status: Closed.</t>
  </si>
  <si>
    <t>FT Myers Beach broken forcemain Cresent St and Main</t>
  </si>
  <si>
    <t>4000+ gallons of raw sewage spilled onto ground in Coral Gables due to a ruptured force main.  Status: Closed.</t>
  </si>
  <si>
    <t>20,000 gallons of wastewater spilled in Altamonte Springs due to a ruptured force main. Clean-up conducted by the responsible party.  Status: Closed.</t>
  </si>
  <si>
    <t>100 gallons of wastewater released in Altamonte Springs due to a ruptured sewer line. Clean-up actions unknown.  Status: Closed.</t>
  </si>
  <si>
    <t>9000 gallons of raw sewage spilled onto ground and into drainage ditches in Fort Myers Beach due to a break in an old pipe. Clean-up actions unknown.  Status: Closed.</t>
  </si>
  <si>
    <t>2000 gallons of raw sewage spilled onto ground in Sanford due to lift station failure. Clean-up conducted by the responsible party.  Status: Closed.</t>
  </si>
  <si>
    <t>3000 gallons of sewage/rain water over-flowed onto ground in Immokalee due to heavy rains over-loading the system. Clean-up conducted by the responsible party.  Status: Closed.</t>
  </si>
  <si>
    <t>Lehigh  heavy flows after Ernesto blew fuse on LS 44</t>
  </si>
  <si>
    <t>2000 gallons of wastewater spilled in Lehigh Acres due to electrical problems at a lift station. Clean-up conducted by the responsible party.  Status: Closed.</t>
  </si>
  <si>
    <t>Lightning caused pumps at a wastewater facility on Patrick Air Force Base to burn out causing approx. 400,000 gallons of treated wastewater to overflow. Clean-up actions unknown.  Status: Closed.</t>
  </si>
  <si>
    <t>2000 gallons of wastewater released in West Palm Beach. A nearby canal was affected. Clean-up conducted by the responsible party.  Status: Closed.</t>
  </si>
  <si>
    <t>Unknown amount of wastewater spilled at a wastewater treatment plant in Lehigh Acres due to heavy rains causing an over-flow.  Status: Closed.</t>
  </si>
  <si>
    <t>Lehigh effluent over containment berm</t>
  </si>
  <si>
    <t>Approximately 500 gallons of untreated wastewater spilled due to a manhole overflow in New Smyrna Beach. No waterway affected. Clean-up was conducted by responsible party.  Status: Closed.</t>
  </si>
  <si>
    <t>7000 gallons of sewage spilled onto ground and into a storm drain due to lift station tripped breaker in Tampa. Area was washed down.  Status: Closed.</t>
  </si>
  <si>
    <t>30,000 gallons of wastewater was spilled in Tampa due to a broken force main. Wastewater was contained on-site and no waterways were affected.  Status: Closed.</t>
  </si>
  <si>
    <t>Approximately 24,000 gallons of sewage spilled onto a roadway due to lift station failure in Poniciana. Clean-up actions unknown.  Status: Closed.</t>
  </si>
  <si>
    <t>1,000 gallons of wastewater was released from a manhole due to heavy rains in St. Petersburg. Wastewater spilled into a storm drain that leads into a nearby retention pond. The line was vacuumed and all water was treated with a disinfectant.  Status: Closed.</t>
  </si>
  <si>
    <t>Approximately 615 gallons of wastewater was released from a manhole in Lealman. The wastewater went into Joes Creek. Clean-up actions conducted by responsible party.  Status: Closed.</t>
  </si>
  <si>
    <t>26,250 gallons of wastewater was released onto the ground due to an electric failure in Jacksonville. 2,000 gallons of the spill went into the Arlington River. A private contractor conducted clean-up.  Status: Closed.</t>
  </si>
  <si>
    <t>8,000 to 10,000 gallons of wastewater spilled in Sarasota due to a ruptured force main. Clean-up conducted by the responsible party.  Status: Closed.</t>
  </si>
  <si>
    <t>1500 gallons of wastewater spilled in Casselberry due to a damaged line. Some of the material drained into a nearby canal. Clean-up conducted by the responsible party.  Status: Closed.</t>
  </si>
  <si>
    <t>Approx. 51,000 gallons of effluent wastewater released in Bartow due to equipment failure. No waterways affected. No clean-up actions reported.  Status: Closed.</t>
  </si>
  <si>
    <t>Approx. 300 gallons of wastewater spilled in Temple Terrace due to a lift Station malfunction. Some of the material drained into a nearby retention pond. Clean-up actions unknown.  Status: Closed.</t>
  </si>
  <si>
    <t>1000+ gallons of wastewater released in Tampa due to heavy rains in the area. Most of the material drained into the Hillsborough River. No clean-up actions reported.  Status: Closed.</t>
  </si>
  <si>
    <t>Approx. 2400 gallons of sewage spilled due to excessive rain in the area. A nearby creek was affected. Clean-up conducted by the responsible party.  Status: Closed.</t>
  </si>
  <si>
    <t>Approx. 108 gallons of dilute plating rinse water spilled in Bradenton due to a damaged water line. No waterways affected. No clean-up actions reported.  Status: Closed.</t>
  </si>
  <si>
    <t>2200 gallons of treated wastewater spilled in Bartow. No waterway affected.  No clean-up actions reported.  Status: Closed.</t>
  </si>
  <si>
    <t xml:space="preserve">Cape Coral rock next to pipe caused a pin hole 4547 Pelican </t>
  </si>
  <si>
    <t>10,000 gallons of sewage spilled onto a golf course in Sun City due to a ruptured force main. No waterways affected. Clean-up actions unknown.  Status: Closed.</t>
  </si>
  <si>
    <t>10,000 gallons of sewage spilled onto the ground in Miami due to a contractor breaking a force main. No waterways affected. Clean-up conducted by the responsible party.  Status: Closed.</t>
  </si>
  <si>
    <t>1000+ gallons of wastewater spilled in Bellaire due to a lift station failure. Clean-up actions unknown.  Status: Closed.</t>
  </si>
  <si>
    <t>Up to 1000 gallons of sewage spilled onto ground in Hialeah due to pump failure. Clean-up conducted by the responsible party.  Status: Closed.</t>
  </si>
  <si>
    <t>N Ft Myers Util LS2 power outage damaged starters, repaired and limed</t>
  </si>
  <si>
    <t>Collier Cty Approximately 1,000,000 gallons of reused wastewater released in Naples due to a ruptured 20-inch force main. No waterways affected. Clean-up actions unknown.  Status: Closed.</t>
  </si>
  <si>
    <t>Unknown amount of reclaim water spilled into a field in Sanford due to a ruptured line.  No waterways affected. Clean-up actions unknown.  Status: Closed.</t>
  </si>
  <si>
    <t>A private citizen reported that approximately 5000 gallons of wastewater was released in Callahan. Some of the material drained into a nearby creek.  Clean-up actions unknown.  Status: Closed.</t>
  </si>
  <si>
    <t>5000 gallons of raw sewage spilled onto the ground in Sanford due to a ruptured force main. Clean-up conducted by the responsible party.  Status: Closed.</t>
  </si>
  <si>
    <t>2000 gallons of raw sewage released on-site in Bradenton due to heavy rain in the area. No waterways affected. Clean-up conducted by the responsible party.  Status: Closed.</t>
  </si>
  <si>
    <t>N Ft Myers Util manhole at maintenance shop overflow from heavy rains, cleaned and limed</t>
  </si>
  <si>
    <t>5000 gallons of wastewater released in Casselberry due to heavy rains in the area.  No waterways affected. Clean-up conducted by the responsible party.  Status: Closed.</t>
  </si>
  <si>
    <t>1000 to 2000 gallons of wastewater released in Gretna due to homeowner error. No waterways affected. Clean-up actions unknown.  Status: Closed.</t>
  </si>
  <si>
    <t>50 to 100 gallons of wastewater released in Brooksville due to human error. Lime was placed down onto the spill.  No other clean-up actions reported.  Status: Closed.</t>
  </si>
  <si>
    <t>1000+ gallons of raw sewage released in Orlando due to a manhole overflow.  No waterways affected. Clean-up conducted by the responsible party.  Status: Closed.</t>
  </si>
  <si>
    <t>1000+ gallons of treated wastewater spilled in Tampa due to a tank overflow. No waterways affected. Clean-up conducted by the responsible party.  Status: Closed.</t>
  </si>
  <si>
    <t>Approximately 7,000-8,000 gallons of sewage spilled due to a broken pipe in Navarre.  No waterways affected. The material was pumped up and lime was laid down.  Status: Closed.</t>
  </si>
  <si>
    <t>300 gallons of sewage was spilled onto roadway and into a storm drain in Jacksonville due to a force main blowout. Spill was not recoverable.  Status: Closed.</t>
  </si>
  <si>
    <t>Fountain Lakes manhole overflow from clogged lines, area cleaned and limed</t>
  </si>
  <si>
    <t>11,964 of raw sewage spilled due to a manhole overflow in Jacksonville.  Some spillage went into nearby retention pond. Clean-up actions were conducted by responsible party.  Status: Closed.</t>
  </si>
  <si>
    <t>1,500 gallons of sewage spilled onto ground due to equipment failure in Mount Dora. Spill was contained, vacuumed and area limed.  Status: Closed.</t>
  </si>
  <si>
    <t>Over 1,000 gallons of sewage spilled when a person digging in the ground struck and cracked a force main in Orlando. Force main was repaired, and affected area was vacuumed.  Status: Closed.</t>
  </si>
  <si>
    <t>Bonita Springs Uril A contractor’s front end loader hit a sewer force main causing 3,000 gallons of wastewater to be released onto the ground in Bonita Springs. No waterway affected.  Clean up will be done when the pipe is repaired.  Status: Closed.</t>
  </si>
  <si>
    <t>20,000 gallons of wastewater spilled and was contained on site in Green Acres. The spill was caused by an equipment failure at a lift station. The area has been vacuumed and limed.  No waterways were affected.  Status: Closed.</t>
  </si>
  <si>
    <t>Approximately 1,500 gallons of wastewater was spilled in Palmetto due to a lift station overflow. Manatee River was affected by the spill. The affected ground area was washed down and limed.  Status: Closed.</t>
  </si>
  <si>
    <t>Over 1,000 gallons of wastewater was spilled in Lakeland due to a lift station overflow. The spill went into a man made pond on-site. The area was limed.  Status: Closed.</t>
  </si>
  <si>
    <t>A private citizen reported that raw sewage was floating down a drainage ditch in Panama City Beach. Sewage was reported to be going into a canal.  No other information is available.  Status: Closed.</t>
  </si>
  <si>
    <t>Wastewater was found in a pond in New Port Richey from an unknown source. A fish kill was reported as a result.  Status: Closed.</t>
  </si>
  <si>
    <t>1000+ gallons of wastewater spilled in Hialeah due to a grease blockage 1000+ in a line. Clean-up conducted by the responsible party.  Status: Closed.</t>
  </si>
  <si>
    <t>180 gallons of wastewater released in Belleair Bluffs due to a blocked line. No waterways affected. Clean-up conducted by the responsible party.  Status: Closed.</t>
  </si>
  <si>
    <t>Approx. 2000 gallons of untreated wastewater released in Bradenton due to heavy rains in the area. No waterways affected.  Clean-up actions unknown.  Status: Closed.</t>
  </si>
  <si>
    <t>65,000 gallons of untreated wastewater spilled in Hickory Ridge due to a lightning strike to a lift station.  No waterways affected. Clean-up conducted by the responsible party.  Status: Closed.</t>
  </si>
  <si>
    <t>City Punta Gorda LS34 storm damage to control panal, repaired    area cleaned</t>
  </si>
  <si>
    <t>5000 gallons of untreated wastewater spilled in Lakeland due to a lightning strike to a lift station.  No waterways affected. Clean-up conducted by the responsible party.  Status: Closed.</t>
  </si>
  <si>
    <t>1,500,000 gallons of treated wastewater spilled in Englewood due to a ruptured force main. No clean-up actions required.  Status: Closed.</t>
  </si>
  <si>
    <t>500 to 1000 gallons of wastewater spilled in Port St. Lucie due to a ruptured force main. Clean-up conducted by the responsible party.  Status: Closed.</t>
  </si>
  <si>
    <t>5000 gallons of wastewater spilled in Miami due to a ruptured force main.  No waterway affected. Clean-up conducted by the responsible party.  Status: Closed.</t>
  </si>
  <si>
    <t>Unknown amount of wastewater spilled onto the ground in Largo due to a ruptured. The spill went directly into a drainage canal that flows directly into Lake Seminole. No clean-up actions at this time.  Status: Closed.</t>
  </si>
  <si>
    <t>1000+ gallons of wastewater spilled in Callaway due to a blocked force main. Clean-up conducted by the responsible party.  Status: Closed.</t>
  </si>
  <si>
    <t>Possible illegal dumping of wastewater from a RV Camper reported in Englewood.  Status: Closed.</t>
  </si>
  <si>
    <t>1000 gallons of wastewater overflowed from a manhole in Pensacola. Clean-up conducted by the responsible party.  Status: Closed.</t>
  </si>
  <si>
    <t>1000+ gallons of wastewater spilled east of Sopchoppy due to a power failure at the lift station next to Medart Elementary School.  No waterways affected. Clean-up conducted by the responsible party.  Status: Closed.</t>
  </si>
  <si>
    <t>Approx. 2000 gallons of reclaimed wastewater spilled in Oviedo due to a damaged  air release line. Some of the spill went into nearby swamp. No clean-up actions reported.  Status: Closed.</t>
  </si>
  <si>
    <t>9000 gallons of sewage spilled in Orlando due to a ruptured line. Clean-up conducted by the responsible party.  Status: Closed.</t>
  </si>
  <si>
    <t>Unknown amount of wastewater spilled in Panama City Beach due to a ruptured line. A nearby creek may have been affected. Clean-up actions unknown.  Status: Closed.</t>
  </si>
  <si>
    <t>Less than 100 gallons of wastewater spilled in Gainesville due to a ruptured force main. No waterways affected. Clean-up conducted by the responsible party.  Status: Closed.</t>
  </si>
  <si>
    <t>6000 gallons of wastewater spilled in Lakeland due to a blocked line.  Some of the material drained into a nearby storm drain.  Clean-up conducted by the responsible party.  Status: Closed.</t>
  </si>
  <si>
    <t>Unknown amount of treated wastewater spilled in Sarasota due to a retention pond overflow. The release was reported to be unrecoverable.  Status: Closed.</t>
  </si>
  <si>
    <t>Collier Cty Up to 1000 gallons of treated wastewater spilled in Naples due to a degraded line breaking. The spill was reported to be unrecoverable.  Status: Closed.</t>
  </si>
  <si>
    <t>1500 to 2000 gallons of wastewater spilled in Lakeland due to a ruptured force main.  Some of the material drained into a nearby retention pond.  Clean-up conducted by the responsible party.  Status: Closed.</t>
  </si>
  <si>
    <t>50 gallons of sewage spilled in Jacksonville due to a ruptured line. The spill was reported to be unrecoverable.  Status: Closed.</t>
  </si>
  <si>
    <t>Unknown amount of sludge released along SR-192 near West Melbourne. A 50 ft by 20 ft area on the roadway was affected.  Clean-up conducted by the responsible party.  Status: Closed.</t>
  </si>
  <si>
    <t>Approx. 1000 gallons of wastewater spilled in Marianna due to a manhole overflow. No waterways affected. Clean-up conducted by the responsible party.  Status: Closed.</t>
  </si>
  <si>
    <t>4 to 5 gallons of sewage spilled in Tallahassee due to a gravity main overflow. No waterways affected. Clean-up conducted by the responsible party.  Status: Closed.</t>
  </si>
  <si>
    <t>3,000 gallons of sewage was spilled onto ground and was contained in a ditch in Pensacola. The area was vacuumed and treated with SANO 128. No waterways affected.  Status: Closed.</t>
  </si>
  <si>
    <t>9,900 gallons of sewage was spilled into a holding pond on-site at a lift station in Hudson. Incident occurred due to a tripped switch at the pump.  Spill recovered by vacuum. Affected area limed.  Status: Closed.</t>
  </si>
  <si>
    <t>Up to 1,000 gallons of wastewater spilled in Orlando due to a lift station overflow.  Overflow caused by a possible power outage.  Crews on scene to conduct clean-up. No waterways affected.  Status: Closed.</t>
  </si>
  <si>
    <t>50 gallons of wastewater spilled due to overflow in Jacksonville. No waterways affected. Clean up conducted by responsible party.  Status: Closed.</t>
  </si>
  <si>
    <t>Due to mechanical failure, all the breakers were tripped at a lift station in Hudson. 13,000 gallons of wastewater was recovered from an on site retention pond.  100 pounds of lime was put on the affected area.  Status: Closed.</t>
  </si>
  <si>
    <t>City Avon Park power outage LS meter area vac and limed</t>
  </si>
  <si>
    <t>35,000 gallons of wastewater was released in Jacksonville due to a power outage. Some of the wastewater went into a nearby Creek. Affected ground area was limed.  Status: Closed.</t>
  </si>
  <si>
    <t>Less than 1000 gallons of raw sewage spilled in Ellington due to a piping failure in a valve vault. The Manatee River was affected. Clean-up conducted by the responsible party.  Status: Closed.</t>
  </si>
  <si>
    <t>Approx. 1500 gallons of wastewater spilled in Palmetto due to a clogged line.  A nearby storm water retention pond was affected. Clean-up conducted by the responsible party.  Status: Closed.</t>
  </si>
  <si>
    <t>17,000 gallons of processed water released on-site at the Mosaic facility in Bartow.  No waterway affected.  Clean-up conducted by the responsible party.  Status: Closed.</t>
  </si>
  <si>
    <t>1000 gallons of wastewater spilled onto the ground in Miami Beach due to a power failure. No water way affected. Clean-up conducted by the responsible party.  Status: Closed.</t>
  </si>
  <si>
    <t>An ongoing sewage release was reported at the Dozier School for Boys in Marianna. Total amount of the spill is unknown. No waterway affected.  Clean-up actions unknown.  Status: Closed.</t>
  </si>
  <si>
    <t>5000 gallon of wastewater spilled in Land O'Lakes due to a ruptured force main. Clean-up conducted by the responsible party.  Status: Closed.</t>
  </si>
  <si>
    <t>2000 gallons of wastewater released in Ciesta Key due to a ruptured line at a lift station. No waterway affected.  Clean-up conducted by the responsible party.  Status: Closed.</t>
  </si>
  <si>
    <t>Approximately 2000 gallons of wastewater released in Miami Beach due to a ruptured force main. Some of the material drained into the Atlantic Ocean.  Clean-up conducted by the responsible party.  Status: Closed.</t>
  </si>
  <si>
    <t>5000 gallons of treated wastewater spilled in Sanford due to a contractor damaging a line.  Clean-up conducted by the responsible party.  Status: Closed.</t>
  </si>
  <si>
    <t>City Ft Myers Central Plt LS power outage  repaired HTH area</t>
  </si>
  <si>
    <t>Collier CtyApproximately 5000 gallons of reused irrigation water spilled in Naples due to a 2-inch male adaptor that broke on a pressure sustaining valve. No waterways affected. No cleanup actions required.  Status: Closed.</t>
  </si>
  <si>
    <t>Ft Myers South Plt force main break by contractor repaired and HTH</t>
  </si>
  <si>
    <t>An estimated 5000 gallons of untreated wastewater spilled at two locations in Bradenton due to heavy rains in the area.  No waterways affected.  Clean-up conducted by the responsible party.  Status: Closed.</t>
  </si>
  <si>
    <t>An estimated 5000 gallons of wastewater spilled in Bradenton due to heavy rains in the area. The material drained into a nearby storm drain system.  Clean-up conducted by the responsible party.  Status: Closed.</t>
  </si>
  <si>
    <t>Approximately 1000 gallons of wastewater spilled in Clearwater due to a manhole overflow. Clean-up conducted by the responsible party.  Status: Closed.</t>
  </si>
  <si>
    <t>2500 gallons of wastewater spilled in Orlando due to a power outage at a lift station.  No waterways affected. Clean-up conducted by the responsible party.  Status: Closed.</t>
  </si>
  <si>
    <t>10,000 to 20,000 gallons of untreated wastewater released in Palm Beach Gardens due to a ruptured line. The material drained into a nearby storm drain and then into the C18 canal. Clean-up conducted by the responsible party.  Status: Closed.</t>
  </si>
  <si>
    <t>1500 gallons of sewage spilled into a storm water retention pond in Lakeland due to a ruptured line.  The spill was reported to be unrecoverable.  Status: Closed.</t>
  </si>
  <si>
    <t>10,000 gallon of raw sewage spilled in Largo due to a ruptured sewage line.  Lake Seminole was affected. Clean-up conducted by the responsible party.  Status: Closed.</t>
  </si>
  <si>
    <t>Bonita Springs Util manhole overflow from clogged line cleaned and limed</t>
  </si>
  <si>
    <t>2000 gallons of sewage spilled in Valparaiso due to heavy rains in the area. A small amount drained into Tom's Bayou. Clean-up conducted by the responsible party.  Status: Closed.</t>
  </si>
  <si>
    <t>850,000 to 1,000,000 gallons of partially treated wastewater spilled in Tampa due to operator error.  The material was dumped into Brushy Creek, which leads into Tampa Bay.  Status: Closed.</t>
  </si>
  <si>
    <t>4000 gallons of sewage spilled in Bradenton due to a lift station error. No waterways affected. Clean-up conducted by the responsible party.  Status: Closed.</t>
  </si>
  <si>
    <t>An ongoing release of treated effluent &amp; rainwater was reported in Dover.  The material is overflowing from an effluent retention pond at a water treatment facility for a mobile home park. The spill is going into a nearby waterway. No clean-up actions reported.  Status: Closed.</t>
  </si>
  <si>
    <t>2500 gallon raw sewage spill reported in Miami due to a manhole overflow. No waterways affected. Clean-up conducted by the responsible party.  Status: Closed.</t>
  </si>
  <si>
    <t>5520 gallons of reclaim water spilled onto ground and into a retention pond near Jacksonville. The spill was reported to be unrecoverable.  Status: Closed.</t>
  </si>
  <si>
    <t>City Cape Coral Approximately 2,300 gallons of sewage spilled due to an 8" force main break in Cape Coral. No waterways affected. Lime was applied to the affected area.  Status: Closed.</t>
  </si>
  <si>
    <t>12,000 gallons of treated effluent was released onto ground due to a contractor hitting a PVC effluent line near Jacksonville. Repairs have been made. Spill not recoverable. No waterways affected.  Status: Closed.</t>
  </si>
  <si>
    <t>Riverwood 3000 gallons of sewage spilled onto ground due to an air release valve break on a sewage line in Port Charlotte. Spill was contained in a ditch.  Area was vacuumed and limed.  Status: Closed.</t>
  </si>
  <si>
    <t>Less than 1,000 gallons of wastewater was released due to a grease trap clog in Boca Raton. The affected area was washed down with Clorox water and vacuumed; Clean-up was repeated 3 times. No waterways affected.  Status: Closed.</t>
  </si>
  <si>
    <t>A force main broke and caused over 1,000 gallons of wastewater to be released onto the ground and some went into a storm drain in Longwood.  Area vacuumed and disinfectant was put on the ground.  Status: Closed.</t>
  </si>
  <si>
    <t>A 4" force main broke and 500 gallons of wastewater spilled into a ditch and was contained in Santa Rosa Beach.  No waterways were affected.  Status: Closed.</t>
  </si>
  <si>
    <t>A private lift station is not functioning and the surrounding manholes are overflowing and wastewater is going into the storm drains in Orlando. No clean-up actions reported.  Status: Closed.</t>
  </si>
  <si>
    <t>100 gallons of wastewater backed up a manhole due to a blocked sewer line and flowed into a storm drain in Tallahassee. Area was washed down.  Status: Closed.</t>
  </si>
  <si>
    <t>A manhole overflowed causing about 6,000 gallons of wastewater to overflow into a small creek in DeFuniak Springs.  Clean-up conducted by responsible party.  Status: Closed.</t>
  </si>
  <si>
    <t>1500 gallons of wastewater spilled in Miami Beach due to a ruptured force main. Clean-up conducted by the responsible party.  Status: Closed.</t>
  </si>
  <si>
    <t>2000 gallons of wastewater spilled in Palm Coast due to a ruptured pipe. No waterway affected. Clean-up conducted by the responsible party.  Status: Closed.</t>
  </si>
  <si>
    <t>N Ft Myers Util LS 31  crack in header pipe, repaired and limed</t>
  </si>
  <si>
    <t>Approximately 8000 gallons of sewage spilled in Tallahassee due to a ruptured force main. No waterways affected. Clean-up conducted by the responsible party.  Status: Closed.</t>
  </si>
  <si>
    <t>East Port Unknown amount of wastewater spilled in Port Charlotte due to a ruptured line. No waterways affected. Clean-up conducted by the responsible party.  Status: Closed.</t>
  </si>
  <si>
    <t>2300 gallons of treated wastewater spilled in Jacksonville due to a ruptured line. Some of the material drained into the St. Johns River.  Clean-up conducted by the responsible party.  Status: Closed.</t>
  </si>
  <si>
    <t>Approximately 3000 gallons of wastewater spilled from a lift station in St. Augustine due to pump failure. No waterways affected. Clean-up conducted by the responsible party.  Status: Closed.</t>
  </si>
  <si>
    <t>5000 gallons of untreated wastewater spilled in Bradenton due to a contractor hitting an underground 12-inch force main. Clean-up conducted by the responsible party. Some of the material drained into a nearby retention pond.  Status: Closed.</t>
  </si>
  <si>
    <t>4000 gallons of sewage spilled in Pembroke Pines due to a road contractor hitting a sewage main.  No waterways affected. Clean-up conducted by the responsible party.  Status: Closed.</t>
  </si>
  <si>
    <t>1300 to 1500 gallons of raw sewage spilled in Winter Haven due to a lift station overflow. No waterways affected. Clean-up conducted by the responsible party.  Status: Closed.</t>
  </si>
  <si>
    <t>3600 gallons of effluent wastewater released onto the ground in New port Richey.  No waterway affected.  Clean-up conducted by the responsible party.  Status: Closed.</t>
  </si>
  <si>
    <t>500 gallons of wastewater spilled and was contained in Pensacola due to a sewer line break.  Private contractor conducted clean-up.  Status: Closed.</t>
  </si>
  <si>
    <t>Donax  Approximately 3,000 gallons spilled due to a contractor cutting into a force main in Sanibel. No waterways affected. The area was vacuumed up and pumped back into the plant.  Status: Closed.</t>
  </si>
  <si>
    <t>30 gallons of sewage spilled onto roadway from a backed-up manhole that over-flowed in Jacksonville. Area washed down with water.  Status: Closed.</t>
  </si>
  <si>
    <t>11,000 gallons of wastewater spilled onto ground and into a retention pond on-site in Kissimmee. Spillage not recoverable (soaked into ground).  Status: Closed.</t>
  </si>
  <si>
    <t>Approximately 1,000 gallons of wastewater was spilled due to a crack in a force main in Chiefland. No waterways affected. Clean-up was conducted by the responsible party.  Status: Closed.</t>
  </si>
  <si>
    <t>20,000 gallon raw sewage spill due to a lift station failure in Bayonet Point. No waterways affected. Clean up by responsible party.  Status: Closed.</t>
  </si>
  <si>
    <t>100,000 to 300,000 gallons of wastewater released in Clermont due to a ruptured pipe. No waterway affected. Clean-up actions unknown.  Status: Closed.</t>
  </si>
  <si>
    <t>1000 gallons of wastewater spilled in Miami due to a contractor that damaged a pipe. No waterways were affected. Clean-up conducted by the responsible party.  Status: Closed.</t>
  </si>
  <si>
    <t>200,000 gallons of wastewater released from a manhole in Port Orange due to a grease blockage. No waterway affected. Clean-up conducted by the responsible party.  Status: Closed.</t>
  </si>
  <si>
    <t>Approximately 3000 gallons of wastewater spilled from lift station in Tampa due to malfunctioning pumps. The material drained into a drainage ditch that feeds into a storm water system. No clean-up actions.  Status: Closed.</t>
  </si>
  <si>
    <t>Bonita Springs Util line break  reapaired and limed</t>
  </si>
  <si>
    <t>6000 to 10,000 gallons of raw sewage spilled in Sarasota due to a ruptured line.  Clean-up conducted by the responsible party.  Status: Closed.</t>
  </si>
  <si>
    <t>1000 gallons of wastewater spilled into Escambia Bay due to a damaged valve. Clean-up conducted by the responsible party.  Status: Closed.</t>
  </si>
  <si>
    <t>1000 gallons of raw sewage spilled in St. Petersburg due to a grease blockage in a sewer line.  Some of the material drained into Clam Bayou, which flows into the intercostal waterway. Clean-up conducted by the responsible party.  Status: Closed.</t>
  </si>
  <si>
    <t>Unknown amount of treated wastewater spilled in Riverview due to unknown cause(s). Some of the material drained into the Alafia River. No clean-up actions reported.  Status: Closed.</t>
  </si>
  <si>
    <t>1,000 gallons of raw sewage released from a ruptured pipe in Tallahassee.  No waterways affected. Clean-up conducted by the responsible party.  Status: Closed.</t>
  </si>
  <si>
    <t>There is an ongoing leak of effluent water due to a ruptured force main in Ft. Walton. Leak is contained on-site. No waterways affected.  Status: Closed.</t>
  </si>
  <si>
    <t>3,500 gallons of sewage spilled onto the ground due to a contractor boring a hole through a force main in St. Augustine. The County pumped up remaining substance with a vacuum truck and has limed the area.  Status: Closed.</t>
  </si>
  <si>
    <t>Collier Cty reuse line break</t>
  </si>
  <si>
    <t>Less than 1,000 gallons of reuse water seeped onto roadway and roadside ground in Naples. Incident is due to natural degradation of a line. Line was repaired. The spillage was stopped and contained.  Status: Closed.</t>
  </si>
  <si>
    <t>1,700 gallons of raw sewage spilled due to a force main overflow in Clearwater. No waterways affected. Clean up actions taken by applying lime and vacuuming area.  Status: Closed.</t>
  </si>
  <si>
    <t>Between 5,000 and 10,000 gallons of wastewater were released from a lift station on site due to a power failure. Unknown if any waterway was affected.  Status: Closed.</t>
  </si>
  <si>
    <t>BSU clogged line Terry St.</t>
  </si>
  <si>
    <t>3000 gallons of wastewater spilled in Tampa due to a ruptured line. No waterway affected. Clean-up conducted by the responsible party.  Status: Closed.</t>
  </si>
  <si>
    <t>30,000 gallons of wastewater overflowed at a treatment plant in Sun City due to a ruptured force main.  No waterways affected. Clean-up actions unknown.  Status: Closed.</t>
  </si>
  <si>
    <t>BSU contractor broke ARV  Altessa Way</t>
  </si>
  <si>
    <t>50 gallons of wastewater spilled in Jacksonville due to a blocked line. No waterways affected. Clean-up conducted by a private contractor.  Status: Closed.</t>
  </si>
  <si>
    <t>Approximately 1500 gallons of untreated wastewater spilled in Tallahassee due to unknown cause(s). Clean-up conducted by the responsible party.  Status: Closed.</t>
  </si>
  <si>
    <t>50,000 gallons of reuse wastewater spilled in Naples due to a damaged line.  No waterways affected. No clean-up actions reported.  Status: Closed.</t>
  </si>
  <si>
    <t>3000 gallon raw sewage spilled in Palm City due to a damaged gravity line.  No waterways affected. Clean-up conducted by the responsible party.  Status: Closed.</t>
  </si>
  <si>
    <t>6000 gallons of wastewater spilled in Davenport due to a ruptured force main. Clean-up conducted by the responsible party.  Status: Closed.</t>
  </si>
  <si>
    <t>Ongoing release of wastewater overflowing from a manhole in Tampa due to unknown cause(s).  Status: Closed.</t>
  </si>
  <si>
    <t>1425 gallons of wastewater spilled in Winter Haven due to an overfilled tank at a wastewater treatment facility. No waterways affected. Clean-up conducted by the responsible party.  Status: Closed.</t>
  </si>
  <si>
    <t>1000+ gallons of sewage spilled near Mexico Beach due to a ruptured 1000+ 8-inch sewage line. Clean-up conducted by the county.  Status: Closed.</t>
  </si>
  <si>
    <t>2000 gallons of sewage spilled in Riverview due to a collapsed line.  Clean-up conducted by a private contractor.  Status: Closed.</t>
  </si>
  <si>
    <t>1000+ gallon of raw sewage spilled in Orlando due to a pump station overflow. No waterways affected. Clean-up conducted by the responsible party.  Status: Closed.</t>
  </si>
  <si>
    <t>Less than 1000 gallons of raw sewage spilled near Mexico Beach due to unknown cause(s). No waterways affected. Clean-up conducted by the responsible party.  Status: Closed.</t>
  </si>
  <si>
    <t>An estimated 5000 gallons of wastewater spilled in West Palm Beach due to a ruptured force main.  No waterways affected.  Clean-up conducted by the responsible party.  Status: Closed.</t>
  </si>
  <si>
    <t>Due to an 8" force main breaking 10,458 gallons of wastewater spilled in Miami.  No waterways were affected.  Area vacuumed and limed.  Status: Closed.</t>
  </si>
  <si>
    <t>A contractor broke an 8" force main and 5,000 gallons of wastewater spilled into a catch basin in Parkland.  Area is to be vacuumed and limed.  No waterways affected.  Status: Closed.</t>
  </si>
  <si>
    <t>250 gallons of sewage was spilled from an aerial line over a canal due to a leaking valve that was not closed off properly in Margate. The leakage has been stopped. Spill was not recoverable.  Status: Closed.</t>
  </si>
  <si>
    <t>50 gallons of raw sewage released from a manhole in Pensacola.  No waterways affected. Clean-up conducted by the responsible party.  Status: Closed.</t>
  </si>
  <si>
    <t>Grease clog in a gravity line caused a manhole cover to overflow causing about 100 gallons of wastewater to overflow onto the street in Jacksonville.  The spill went into the storm water system. Area was washed down.  Status: Closed.</t>
  </si>
  <si>
    <t>BSU 2000 gallons of wastewater spilled in Bonita Springs due to a damaged valve. Some of the material may have drained into the Imperial River. No clean-up actions reported.  Status: Closed.</t>
  </si>
  <si>
    <t>1000 gallons of wastewater spilled onto the ground in Ocala due to equipment failure. Clean-up conducted by the responsible party.  Status: Closed.</t>
  </si>
  <si>
    <t>Approximately 1000 to 1500 gallons of untreated wastewater spilled in Navarre due to a power failure. No waterways affected. Clean-up conducted by the responsible party.  Status: Closed.</t>
  </si>
  <si>
    <t>12,000 gallons of partially treated wastewater spilled in Tampa. No waterway affected. Clean-up conducted by the responsible party.  Status: Closed.</t>
  </si>
  <si>
    <t>4000 gallons of wastewater spilled in Sarasota due to a ruptured force main. No waterways affected. Clean-up conducted by the responsible party.  Status: Closed.</t>
  </si>
  <si>
    <t>Unknown amount of wastewater spilled in Miami due to a damaged valve. Some of the material drained into a nearby canal.  Status: Closed.</t>
  </si>
  <si>
    <t>Anonymous reported that the motor vessel Solista is tied up at a dock in Ft Lauderdale and dumping raw sewage water into the Marina.  Status: Closed.</t>
  </si>
  <si>
    <t>Canaveral Port Authority reported that a vessel is dumping its sewage in the water.  Status: Closed.</t>
  </si>
  <si>
    <t>BSU 50 gallons of untreated wastewater spilled onto the ground in Bonita Springs due to a lift station failure. No waterways affected.  No clean-up actions reported.  Status: Closed.</t>
  </si>
  <si>
    <t>A contractor hit a 3-inch line causing 70,000 gallons of reuse wastewater to spill. No waterways affected. No clean-up actions required.  Status: Closed.</t>
  </si>
  <si>
    <t>4200 gallons of raw sewage spilled onto the ground in Niceville due to a ruptured line at a pump station. Clean-up conducted by the responsible party.  Status: Closed.</t>
  </si>
  <si>
    <t>22,500 gallons of wastewater spilled in Jacksonville due to a damaged line.  A large amount of the material drained into the St. Johns River. The spill was reported to be unrecoverable.  Status: Closed.</t>
  </si>
  <si>
    <t>1000+ gallons of raw sewage spill in Tampa due to a ruptured force main.  1000+ No waterways affected. Clean-up conducted by the responsible party.  Status: Closed.</t>
  </si>
  <si>
    <t>10,000 gallon raw sewage spill reported in Port St. Lucie due to a ruptured force main. No waterways affected. Clean-up conducted by the responsible party.  Status: Closed.</t>
  </si>
  <si>
    <t xml:space="preserve">South Plt contractor broke 24" line </t>
  </si>
  <si>
    <t>Ongoing release reported in Port Richey due to a ruptured force main. Pasco County Utilities on scene to contain and repair the line. No waterways affected.  Status: Closed.</t>
  </si>
  <si>
    <t>Approximately 1000 gallons of sewage spilled due to 4" main break in Sanford. No waterways affected. Clean-up conducted by responsible party.  Status: Closed.</t>
  </si>
  <si>
    <t>12,788 gallons of raw sewage spilled due to a broken force main in Miami.  No waterways affected. Clean up taken by responsible party.  Status: Closed.</t>
  </si>
  <si>
    <t>Approximately 3,000 gallons of sewage spilled due to a contractor hitting a 30" force main in Sunrise. No waterways affected. The area was vacuumed up and HTH was laid down.  Status: Closed.</t>
  </si>
  <si>
    <t>Approximately 1,750 gallons of sewage was spilled due to unknown causes in Jacksonville. Long Branch Creek is being affected. Unknown cleanup actions at this time.  Status: Closed.</t>
  </si>
  <si>
    <t>30,000 gallons of raw sewage spilled due to a broken force main in Miami.  No waterways affected. Clean up taken by County Water Management.  Status: Closed.</t>
  </si>
  <si>
    <t>24,000 gallons of sewage spilled into a storm drain that leads to a canal in Margate. Incident occurred due to a contractor driving a sign into the ground through a force main. The City of Margate is handling repair and clean-up.  Status: Closed.</t>
  </si>
  <si>
    <t>Approximately 1,000 gallons of wastewater spilled due to a pressure valve malfunction in Cocoa. No waterways affected. Clean-up conducted by the responsible party.  Status: Closed.</t>
  </si>
  <si>
    <t>A force main break has caused between 3,000 and 5,000 gallons of wastewater to be released onto the ground in Tampa. No waterways affected. Clean-up will be conducted after force main is repaired.  Status: Closed.</t>
  </si>
  <si>
    <t>A force main broke causing 700 gallons to be released into a retention pond in Boca Raton.  Clean-up was conducted.  Status: Closed.</t>
  </si>
  <si>
    <t>Approximately 1500 gallons of untreated wastewater spilled in Lakeland due to a ruptured force main. Some of the material drained into a nearby lake. No clean-up actions reported.  Status: Closed.</t>
  </si>
  <si>
    <t>Approximately 1200 gallons of wastewater spilled in Clermont due to a split force main. No waterways affected. Clean-up conducted by responsible party.  Status: Closed.</t>
  </si>
  <si>
    <t>3000 gallons of untreated wastewater spilled in Sanford due to a ruptured force main. No waterways affected. Clean-up conducted by the responsible party.  Status: Closed.</t>
  </si>
  <si>
    <t>Charlotte Harbor RO concentrate line break</t>
  </si>
  <si>
    <t>Three Oaks 250 gallons of sludge spilled onto ground due to a line rupture. Clean-up conducted by the responsible party.  Status: Closed.</t>
  </si>
  <si>
    <t>BSU air pump failure Dog Track</t>
  </si>
  <si>
    <t>Ongoing wastewater release reported in Tampa. Unknown amount released. The material has damaged unknown number of homes in the area. No waterways affected. Clean-up action unknown.  Status: Closed.</t>
  </si>
  <si>
    <t>4980 gallons of wastewater overflowed from a manhole in Miami due to a ruptured force main. Clean-up conducted by the responsible party.  Status: Closed.</t>
  </si>
  <si>
    <t>Unknown amount of wastewater spilled onto the ground in Tallahassee due to unknown cause(s). No clean-up actions reported.  Status: Closed.</t>
  </si>
  <si>
    <t>City Cape Coral grease build-up in line vac and limed</t>
  </si>
  <si>
    <t>300 gallons of sewage spilled into a containment area in Immokalee. The area was vacuumed and limed. The incident occurred due to a break in a line. The line was repaired.  Status: Closed.</t>
  </si>
  <si>
    <t>Approximately 60,000 gallons of sewage released due to a contractor hitting a 12" force main in Daytona Beach. No waterways affected. The area was vacuumed up and disinfected.  Status: Closed.</t>
  </si>
  <si>
    <t>Due to a clogged 8" gravity line 500 gallons of wastewater spilled onto the ground in Port Orange. No waterways were affected. Clean-up conducted by responsible party.  Status: Closed.</t>
  </si>
  <si>
    <t>2,000 gallons of treated effluent was spilled onto ground and into a storm drain in Lakeland. Incident due to the City of Lakeland breaking a line. The spill has ceased. Not recoverable.  Status: Closed.</t>
  </si>
  <si>
    <t>2,500 gallons of reclaim water was spilled on-site due to a break in an influent pipe in Riverview. The spill was not recoverable.  Status: Closed.</t>
  </si>
  <si>
    <t>An unknown amount of sewage, over 1000 gallons, was spilled into a retention pond due to a failed lift pump in Orlando. Clean-up was conducted by responsible party.  Status: Closed.</t>
  </si>
  <si>
    <t>150 gallons of wastewater spilled from a manhole in Jacksonville due to a blockage. The material drained into a nearby storm drain. Due to heavy rain in the area clean-up was not possible.  Status: Closed.</t>
  </si>
  <si>
    <t>Unknown amount of wastewater spilled in Doral due to a ruptured force main.  No waterway affected. Clean-up conducted by a private contractor.  Status: Closed.</t>
  </si>
  <si>
    <t>BSU 10,000 to 15,000 gallons of wastewater spilled in Bonita Springs due to a contractor that damaged a force main. No waterways affected. Clean-up conducted by the responsible party.  Status: Closed.</t>
  </si>
  <si>
    <t>1500 to 2000 gallons of wastewater spilled in Palm Coast due to a work crew hitting a line. No waterway affected.  Clean-up conducted by the responsible party.  Status: Closed.</t>
  </si>
  <si>
    <t>N Ft Myers Util LS breaker failure</t>
  </si>
  <si>
    <t>7000 gallons of untreated wastewater spilled in Niceville due to a blown fuse.  No waterways affected.  Clean-up actions unknown.  Status: Closed.</t>
  </si>
  <si>
    <t>1000+ gallons of wastewater spilled in Jacksonville due to a power failure.  Clean-up actions unknown.  Status: Closed.</t>
  </si>
  <si>
    <t>Approximately 1,000,000 gallons of sewage released in Palm Beach Gardens due to a ruptured pipe. No waterways affected. No clean-up actions unknown.  Status: Closed.</t>
  </si>
  <si>
    <t>1500 gallons of wastewater spilled in Navarre due to an equipment malfunction.  No waterway affected.  Clean-up conducted by the responsible party.  Status: Closed.</t>
  </si>
  <si>
    <t>2500 gallons of reclaimed water spilled in Tampa due to a ruptured line. No clean-up actions reported.  Status: Closed.</t>
  </si>
  <si>
    <t>11,000+ gallons of raw sewage spilled in Miami due to a damaged line. No waterways affected. Clean-up will be conducted by the responsible party.  Status: Closed.</t>
  </si>
  <si>
    <t>162,000 gallons of raw sewage spilled in Winter Garden due to a ruptured sewage line. Lake Apopka was affected by the spill. Clean-up conducted by the responsible party.  Status: Closed.</t>
  </si>
  <si>
    <t>N Ft Myers Util LS23 power outage</t>
  </si>
  <si>
    <t>Approximately 29,000 gallons of sewage released due to a power failure. No waterways affected.  Clean-up conducted by the responsible party.  Status: Closed.</t>
  </si>
  <si>
    <t>500 gallons of sewage spilled onto the ground in Ocala due to unknown cause(s). Clean-up conducted by the responsible party.  Status: Closed.</t>
  </si>
  <si>
    <t>2000 gallons of raw sewage spilled in Miami due to a ruptured force main.  No waterways affected. Clean-up conducted by the responsible party.  Status: Closed.</t>
  </si>
  <si>
    <t>2000 gallons of partially treated wastewater spilled in Tampa due to a contractor who had an equipment malfunction.  No waterways affected.  Clean-up conducted by the responsible party.  Status: Closed.</t>
  </si>
  <si>
    <t>2500 gallons of effluent released onto the ground in Loughman due to a contractor who damaged a line. No waterway affected.  No clean-up actions reported.  Status: Closed.</t>
  </si>
  <si>
    <t>1000+ gallons of wastewater released in Tallahassee due to a blocked line.  The material entered a nearby storm drain. Clean-up conducted by the responsible party.  Status: Closed.</t>
  </si>
  <si>
    <t>50 to 60 gallons of wastewater spilled onto the roadway in Belleview from a wastewater truck. No waterway affected.  Clean-up actions unknown.  Status: Closed.</t>
  </si>
  <si>
    <t>A 10" gravity line broke and released 2,500 gallons of wastewater into the ditch and was contained in Brooksville.  Area vacuumed and limed.  No waterways were affected.  Status: Closed.</t>
  </si>
  <si>
    <t>2,000,000 gallons of treated wastewater was spilled due to a ruptured pipe in Lake Mary. The wastewater was fully treated so no clean-up was required.  Status: Closed.</t>
  </si>
  <si>
    <t>N Ft Myers Util 5,000 gallons of wastewater spilled due to a force main break in Ft. Myers.  No waterways affected. Clean-up conducted by responsible party.  Status: Closed.</t>
  </si>
  <si>
    <t>South Plt A force main was hit by a construction crew and cause 7,500 gallon of wastewater to be released onto the ground in Naples. No waterway affected.  The contractor is removing the contaminated soil.  Status: Closed.</t>
  </si>
  <si>
    <t>15,000 gallons of wastewater was released from a lift station due to a power failure in Monticello.  Some of the spill went into a ditch that leads into wetlands.  HTH was put on the affected area.  Status: Closed.</t>
  </si>
  <si>
    <t>10,000 to 20,000 gallons of wastewater spilled in Sanford due to a damaged line. No waterways affected. Clean-up conducted by the responsible party.</t>
  </si>
  <si>
    <t>Approximately 800 gallons of sewage spilled in Tallahassee due to a ruptured force main. Clean-up conducted by the responsible party.</t>
  </si>
  <si>
    <t>10,000 gallons of wastewater spilled in Polk City due to a ruptured force main. No waterway affected.  Clean-up conducted by the responsible party.</t>
  </si>
  <si>
    <t>1500 gallons of wastewater spilled in Sanibel due to a clogged line. No waterways affected. Clean-up conducted by the responsible party.</t>
  </si>
  <si>
    <t>110 gallons of wastewater spilled in Jacksonville due to a blocked line.  Clean-up conducted by the responsible party.</t>
  </si>
  <si>
    <t xml:space="preserve">10,800 gallons of wastewater spilled in Largo due to a power failure.   Clean-up conducted by the responsible party. </t>
  </si>
  <si>
    <t>South Plt Approximately 250,000 gallons of treated wastewater released in Naples due to a valve failure. No waterways affected. No clean-up actions reported.</t>
  </si>
  <si>
    <t>Charlotte Util Less than 1000 gallons of untreated wastewater spilled from a lift station in Port Charlotte. No waterways affected. Clean-up conducted by the responsible party. WL issued by SD</t>
  </si>
  <si>
    <t>2000 gallons of raw sewage spilled in Miami due to a valve failure. No waterways affected. Clean-up conducted by the responsible party.</t>
  </si>
  <si>
    <t>N Ft Myers Util LS56 cracked pipe</t>
  </si>
  <si>
    <t>89,280 gallons of raw sewage released in Miami due to a ruptured force main. No waterways affected. Clean-up conducted by the responsible party.</t>
  </si>
  <si>
    <t>1000 gallons of treated wastewater spilled in Jacksonville due to a ruptured line. No waterways affected. No clean-up actions required.</t>
  </si>
  <si>
    <t>1100 gallon raw sewage spill reported in Lakeland due to a grease blockage in a pipe. No waterways affected. Clean-up conducted by the responsible party.</t>
  </si>
  <si>
    <t xml:space="preserve">BSU grease in line </t>
  </si>
  <si>
    <t>Approximately 9,600 gallons of treated effluent wastewater spilled due to a pump failure at a lift station in Kissimmee.  No waterways affected.  Clean-up has been conducted.</t>
  </si>
  <si>
    <t>An unknown amount of wastewater spilled due to a blockage in a gravity line in Jacksonville. Some of the wastewater went into a nearby storm drain. No clean-up actions taken.</t>
  </si>
  <si>
    <t>An unknown amount of wastewater was found in Lake Montgomery in Lake City.</t>
  </si>
  <si>
    <t>1000 gallons of wastewater spilled in Orlando due to a ruptured line.  Clean-up conducted by the responsible party.  Status: Closed.</t>
  </si>
  <si>
    <t>Approximately 1.25 million gallons of sewage released in Winter Haven due to an equipment failure. No waterways affected. Clean-up conducted by the responsible party.  The spill was from a lift station out in the middle of an orange grove (the lift station is at the site of a former wastewater treatment plant - this is why nobody knew about it or had public interest concern).  Apparently the SCADA system either malfunctioned or someone on Winter Haven's Utilities staff did not react.  The spill was absorbed into the ground at the old pond site of the former treatment plant. It apppears to have started Saturday night about 11:00pm and was discovered overflowing on Monday morning during a routine site check.  The area was limed.</t>
  </si>
  <si>
    <t xml:space="preserve">Approximately 2 to 3 million gallons of treated wastewater spilled in Orlando due to a cracked discharge pipe. No waterways affected. No clean-up actions required. Public access reuse quality of water that discharged from a percolation pond (part of the berm gave way due to the concrete overflow structure being undermine). No cleanup action, spill soaked into the ground.  Appears that the County did not overfill this pond and there was sufficient freeboard in the pond when the berm gave way. </t>
  </si>
  <si>
    <t>3000 gallons of wastewater spilled near Tallahassee due to a ruptured line.  Clean-up conducted by the responsible party.  Status: Closed.</t>
  </si>
  <si>
    <t>4000 to 5000 gallons of wastewater spilled in Palm Beach Gardens due to a ruptured line. No waterways affected. Clean-up conducted by the responsible party.  Status: Closed.</t>
  </si>
  <si>
    <t>1001 gallons of untreated wastewater spilled from a ruptured pipe in Crystal River. No waterways affected. No clean-up actions reported.  Status: Closed.</t>
  </si>
  <si>
    <t>26,000 gallons of wastewater spilled in Bradenton due to a ruptured force main. No waterways affected. Clean-up conducted by a private contractor.  Status: Closed.</t>
  </si>
  <si>
    <t>2000 gallons of sewage spilled onto the ground in Lake Worth due to lift station failure. Clean-up conducted by a private contractor.  Status: Closed.</t>
  </si>
  <si>
    <t>3000 gallons of wastewater spilled in Jacksonville due to a clogged line.  The entire spill drained into Ribault River.  Status: Closed.</t>
  </si>
  <si>
    <t>30,000 gallons of wastewater released in Century due to heavy rains in the area. No waterway affected.  Clean-up conducted by the responsible party.  Status: Closed.</t>
  </si>
  <si>
    <t>Approximately 15,000 gallons of sewage released due to a force main break in Tampa. No waterways affected. Contract pumping company was called to scene to conduct cleanup.  Status: Closed.</t>
  </si>
  <si>
    <t>100 gallons of wastewater spilled due to a broken force main in Miami. The spill went into Biscayne Bay.  Status: Closed.</t>
  </si>
  <si>
    <t>Approximately 5,000 gallons of sewage spilled in the Hillsborough River in Tampa. Incident occurred due to a failed lift station. City of Tampa handled recovery.  Status: Closed.</t>
  </si>
  <si>
    <t>900 gallons of sewage was spilled onto grass and roadway due to failed pressure valve on a force main in The Villages. Area was hosed down and limed. No waterways affected.  Status: Closed.</t>
  </si>
  <si>
    <t>300 gallons of wastewater spilled due to a blockage in a force main in Pensacola. No waterways affected. Clean-up conducted by responsible party.  Status: Closed.</t>
  </si>
  <si>
    <t>Approximately 1,000 gallons of treated wastewater spilled due to a broken line in Tallahassee. No waterways affected. Wastewater was contained on site. Area was vacuumed and limed.  Status: Closed.</t>
  </si>
  <si>
    <t>Approximately 1500 gallons of sewage spilled in Merritt Island due to blocked lines. No waterways affected. Clean-up conducted by the responsible party.  Status: Closed.</t>
  </si>
  <si>
    <t>South Seas power outage LS #14 cleaned and limes</t>
  </si>
  <si>
    <t>BSU Health Park clenaed and limed no cause given</t>
  </si>
  <si>
    <t>BSU Imperial and 41 cleaned and limed no cause given</t>
  </si>
  <si>
    <t>Less than 1000 gallons of treated wastewater released onto the ground in Naples due to unknown cause(s). No clean-up actions reported.  No waterways impacted.  Status: Closed.</t>
  </si>
  <si>
    <t>23,000 gallons of wastewater spilled in St. Augustine due to a ruptured line. No waterways affected. Clean-up conducted by the responsible party.  Status: Closed.</t>
  </si>
  <si>
    <t>400 gallons of wastewater spilled into the Little Sabine Bay in Pensacola due to a contractor hitting a force main. Clean-up conducted by the responsible party.  Status: Closed.</t>
  </si>
  <si>
    <t>Approximately 1000 gallons of sewage spilled in Poinciana due to influent valve failure. No waterways affected. Clean-up conducted by the responsible party.  Status: Closed.</t>
  </si>
  <si>
    <t>Approximately 3000 to 4000 gallons of raw sewage spilled in Panama City due to a ruptured digestive tank. No waterways affected. Clean-up conducted by the responsible party.  Status: Closed.</t>
  </si>
  <si>
    <t>Ongoing release of wastewater reported in Lake Worth. The E-3 Canal has been affected. No clean-up or repair actions reported.  Status: Closed.</t>
  </si>
  <si>
    <t>FTM Beach sludge line break on site on Digester 1 repairs made</t>
  </si>
  <si>
    <t>An unknown amount of wastewater, but over 1,000 gallons spilled due to a force main break. Lake Down was affected by the spill. Clean-up    conducted by responsible party.  Status: Closed.</t>
  </si>
  <si>
    <t>Lake Down</t>
  </si>
  <si>
    <t>100 gallons of wastewater spilled in Pensacola due to a grease build-up in a main line. No waterways affected. Clean-up conducted by responsible party.  Status: Closed.</t>
  </si>
  <si>
    <t>Approximately 5,000 gallons of sewage spilled due to electrical failure at a lift station in Port Charlotte. No waterways affected. Clean-up conducted by responsible party.  Status: Closed.</t>
  </si>
  <si>
    <t>400 gallons of sewage spilled onto ground and into a storm drain in Tallahassee. Clean-up conducted by responsible party.  Status: Closed.</t>
  </si>
  <si>
    <t>10,000+ gallons of wastewater spilled in Doral due to a ruptured force main. No waterway affected. Clean-up conducted by a private contractor.  Status: Closed.</t>
  </si>
  <si>
    <t>Approximately 4000 to 5000 gallons of treated wastewater spilled in Long Key due to an equipment malfunction. No waterways affected. Clean-up conducted by the responsible party.  Status: Closed.</t>
  </si>
  <si>
    <t>BSU car ran over ARV cleaned and limed</t>
  </si>
  <si>
    <t>City of Avon Park digester overflow cleaned and limed</t>
  </si>
  <si>
    <t>300 gallons of wastewater released in Jacksonville due to a ruptured line.  Some of the material may have drained into a nearby creek. Clean-up conducted by the responsible party.  Status: Closed.</t>
  </si>
  <si>
    <t>800 gallons of wastewater spilled from a manhole in Tallahassee due to a blocked line. Clean-up conducted by the responsible party.  Status: Closed.</t>
  </si>
  <si>
    <t>Approximately 300,000 gallons of sewage released due to a split PVC pipe in Orlando. A nearby retention pond was affected that runs into Lake Lawn. The area was vacuumed up. The PVC pipe was been repaired.  Status: Closed.</t>
  </si>
  <si>
    <t>Lawne Lake</t>
  </si>
  <si>
    <t>Approximately 1,000 gallons of sewage spilled due to a force main break in Ft. Lauderdale. A nearby canal was affected. Clean-up conducted by responsible party.  Status: Closed.</t>
  </si>
  <si>
    <t>Approximately 2,500 gallons of treated effluent wastewater spilled due to a line break on a re-used line in Mulberry. No waterways affected. No cleanup actions taken due to the wastewater being treated.  Status: Closed.</t>
  </si>
  <si>
    <t>Approximately 20,000 gallons of sewage released in Citrus Park due to a PVC pipe failure. No waterways affected. Clean-up conducted by the responsible party.  Status: Closed.</t>
  </si>
  <si>
    <t>5,000 to 10,000 gallons of treated wastewater spilled in Jupiter due to a pump failure. The spill was contained on-site. No waterways affected.  Status: Closed.</t>
  </si>
  <si>
    <t>Approximately 285,000 gallons of sewage released in Hudson due to pump failure. No waterways affected. No clean-up actions reported.  Status: Closed.</t>
  </si>
  <si>
    <t>Charlotte Util manhole overflow</t>
  </si>
  <si>
    <t>Approximately 1,500 to 2,000 gallons of sewage spilled due to a leaking force main in Lake Wales. The material was contained in a ditch. Clean-up conducted by responsible party.  Status: Closed.</t>
  </si>
  <si>
    <t>17,921 gallons of wastewater spilled due to a broken line in Leesburg. No waterways affected. Spill contained on-site. No clean up necessary.  Status: Closed.</t>
  </si>
  <si>
    <t>25,000 gallons of wastewater spilled due to a broken line in St. Petersburg. No waterways affected. Spill contained on-site. No clean up necessary.  Status: Closed.</t>
  </si>
  <si>
    <t>Riverwood clogged line LS &amp; vac and limed 12/2/06-12/3/06</t>
  </si>
  <si>
    <t>5,000 gallons of sewage was spilled into a storm drain and into a retention pond at a master lift station in Tampa. Spill occurred due to lift pump failure. Not recoverable.  Status: Closed.</t>
  </si>
  <si>
    <t>30,000 gallons of treated reclaim water was spilled and contained in an on-site retention pond in Newport Richey. Incident occurred due to a break in a line. No recovery.  Status: Closed.</t>
  </si>
  <si>
    <t>Over 1,000 gallons of sewage spilled from pump station into a tributary of Single creek in Orlando. Clean-up conducted by responsible party.  Status: Closed.</t>
  </si>
  <si>
    <t>An owner of a septic system cleaning company is bringing the truck he uses home and dumping the raw sewage into the city sewer system in Pensacola.  Caller advised that this has been going on for years. DEP callback was requested by reporting party.  Status: Closed.</t>
  </si>
  <si>
    <t>5000 gallons of treated wastewater released in Poinciana due to a ruptured line. No waterway affected.  Clean-up conducted by the responsible party.  Status: Closed.</t>
  </si>
  <si>
    <t>2000 gallons of wastewater spilled in Milton due to a ruptured force main.  The spill was contained on-site; no waterways affected.  Status: Closed.</t>
  </si>
  <si>
    <t>2000 gallons of wastewater spilled in Cantonment due to a ruptured force main. Clean-up conducted by the responsible party.  Status: Closed.</t>
  </si>
  <si>
    <t>10,000 gallons of wastewater spilled in Cantonment due to a ruptured force main. Clean-up conducted by the responsible party.  Status: Closed.</t>
  </si>
  <si>
    <t>5722 gallons of sludge spilled onto the ground in Bartow due to a pump malfunction.  No waterway affected.  Clean-up conducted by the responsible party.  Status: Closed.</t>
  </si>
  <si>
    <t>300 gallons of wastewater spilled in Mount Dora due to a clogged force main.  No waterways affected.  Status: Closed.</t>
  </si>
  <si>
    <t>3000 gallons of wastewater spilled from a lift station in Milton due to unknown cause(s). No waterways affected. Clean-up conducted by the City of Milton.  Status: Closed.</t>
  </si>
  <si>
    <t>One million gallons of treated wastewater released into a marshy area in Jacksonville due to a holding pond overflow.  No clean-up actions required.  Status: Closed.</t>
  </si>
  <si>
    <t>35,000 gallons of treated wastewater spilled in Kissimmee due to a ruptured line.  The material was released into a containment pond.  No clean-up actions required.  Status: Closed.</t>
  </si>
  <si>
    <t>2000 gallons of wastewater spilled in Pensacola due to a ruptured force main. No waterways affected. Clean-up conducted by the responsible party.  Status: Closed.</t>
  </si>
  <si>
    <t>BSU Approximately 5000 gallons of sewage spilled in Bonita Springs due to a ruptured force main. No waterways affected. Clean-up conducted by the responsible party.  Status: Closed.</t>
  </si>
  <si>
    <t>3000 gallons of wastewater spilled in Jacksonville due to a ruptured line.  No waterways affected. Clean-up conducted by responsible party.  Status: Closed.</t>
  </si>
  <si>
    <t>1000+ gallons of sewage released in Indian Harbor Beach due to a pipe failure. No waterways affected. Clean-up conducted by responsible party.  Status: Closed.</t>
  </si>
  <si>
    <t>552 gallons of raw sewage released in Jacksonville due to a ruptured line.  No waterways affected. Clean-up conducted by the responsible party.  Status: Closed.</t>
  </si>
  <si>
    <t>10,000 gallons of raw sewage released in Casselberry due to a ruptured force main.  No waterways affected. Clean-up conducted by responsible party.  Status: Closed.</t>
  </si>
  <si>
    <t>1000+ gallons of raw sewage released in Jacksonville due to a ruptured force main.  A nearby creek was affected. Clean-up conducted by the responsible party.  Status: Closed.</t>
  </si>
  <si>
    <t>BSU clogged line manhole overflow</t>
  </si>
  <si>
    <t>Unknown amount of wastewater spilled in Jacksonville due to a faulty pump station.  No waterways affected. Clean-up actions unknown.  Status: Closed.</t>
  </si>
  <si>
    <t>Approximately 7800 gallons of raw sewage spilled in St. Augustine due to a grease clog in a pipe.  The Matanzas River was affected. Clean-up conducted by the responsible party.  Status: Closed.</t>
  </si>
  <si>
    <t>18,000 gallons of wastewater spilled in Jacksonville due to unknown cause(s). A nearby waterway was affected. Clean-up conducted by the responsible party.  Status: Closed.</t>
  </si>
  <si>
    <t>Approximately 25,000 gallons of treated effluent wastewater released due to a broken pipe in Polk City. No waterways affected. No cleanup actions taken due to the material being treated.  Status: Closed.</t>
  </si>
  <si>
    <t>1,200 gallons of wastewater spilled due to a busted pipe in Daytona. No waterways affected. Clean-up conducted by responsible party.  Status: Closed.</t>
  </si>
  <si>
    <t>West Port 1,346 gallons of raw sewage spilled due to a ruptured force main in Port Charlotte. No waterways affected. Clean-up conducted by responsible party.  Status: Closed.</t>
  </si>
  <si>
    <t>Approximately 2,500 gallons of sewage spilled due to a lift station that went off-line in Coleman. No waterways affected. Lime was laid down on the affected area and was washed back.  Status: Closed.</t>
  </si>
  <si>
    <t>Approximately 2,000 gallons of sewage spilled due to a stopped up line at Eglin AFB. No waterways affected, all was contained. The line was replaced and the sewage soaked into the ground.  Status: Closed.</t>
  </si>
  <si>
    <t>Approximately 9,000 gallons of sewage spilled due to a lift station's main fuse blowing in New Port Richey. A nearby storm drain was affected 20 pounds of lime was laid down around the manhole.  Status: Closed.</t>
  </si>
  <si>
    <t>1,500 gallons of wastewater spilled due to a pump malfunction in Tampa.  No waterways affected. Clean-up conducted by responsible party.  Status: Closed.</t>
  </si>
  <si>
    <t>5,000 gallons of wastewater spilled due to a pump malfunction in De Funiak Springs. No waterways affected. Clean-up conducted by responsible party.  Status: Closed.</t>
  </si>
  <si>
    <t>An unknown amount of wastewater was found in the Pineda Causeway due to unknown causes in Indian River. No further information available.  Status: Closed.</t>
  </si>
  <si>
    <t>Approximately 500 gallons of sewage spilled in Ocala due to a pipe failure.  No waterways affected. Clean-up conducted by the responsible party.  Status: Closed.</t>
  </si>
  <si>
    <t>Over 1000 gallons of wastewater spilled in Lake Worth due to a ruptured line. The material drained into the L-10 canal. Clean-up conducted by the responsible party.  Status: Closed.</t>
  </si>
  <si>
    <t>10 to 50 gallons of sewage bubbled up from a manhole in Stuart.  No waterways affected.  Clean-up conducted by the responsible party.  Status: Closed.</t>
  </si>
  <si>
    <t>An estimated 50,000 gallons of wastewater released in Hudson due to a power failure at a lift station. The release had been ongoing for several days.  Unknown if any waterways were affected. Clean-up conducted by the responsible party.  Status: Closed.</t>
  </si>
  <si>
    <t>Approximately 4000 to 5000 gallons of raw sewage spilled in Gainesville due to ruptured line. A nearby creek was affected. No clean-up actions reported.  Status: Closed.</t>
  </si>
  <si>
    <t>FTM Beach pump failure at lift station vac and limed</t>
  </si>
  <si>
    <t>West Port  float caused pumps to overeheat and trip out, area vac and limed</t>
  </si>
  <si>
    <t>Less than 1000 gallons of raw sewage spilled in Ft. Myers due to a lift station malfunction. No waterways affected. No clean-up actions reported.  Status: Closed.</t>
  </si>
  <si>
    <t>4000 gallons of wastewater spilled in Port Charlotte due to a lift station failure. No waterways affected.  Status: Closed.</t>
  </si>
  <si>
    <t>Approximately 87,000 gallons of treated sludge released in Lake Wales due to a manhole overflow caused by operator error. No waterways affected.  Clean-up conducted by the responsible party.  Status: Closed.</t>
  </si>
  <si>
    <t>N FTM Util line break 41 and Pine Island  cleaned and limed</t>
  </si>
  <si>
    <t>450gallons of untreated wastewater was spilled at City of Fort Myers WWTP due to a air line break. No waterwats affected</t>
  </si>
  <si>
    <t>FDEP</t>
  </si>
  <si>
    <t>Approximately 4233 gallons of raw sewage spilled in Cape Coral due to a contractor breaking an air release valve. A nearby retention was affected.  Clean-up conducted by the responsible party.  Status: Closed.</t>
  </si>
  <si>
    <t>4233 gallons of raw wastewater was spilled at 3333 SW 15 Place due to a contractor hitting an ARV. The area was limed. No waterways affected.</t>
  </si>
  <si>
    <t>Approximately 3000 gallons of treated wastewater spilled in Gretna due to a pump malfunction. No waterways affected. No clean-up actions required.  Status: Closed.</t>
  </si>
  <si>
    <t>Approximately 2000 gallons of sewage spilled in Leesburg due to a blocked line. A nearby canal was affected. Clean-up conducted by the responsible party.  Status: Closed.</t>
  </si>
  <si>
    <t>500 gallons of raw sewage spilled in Orange Park due to a blocked line.  Clean-up conducted by the responsible party.  Status: Closed.</t>
  </si>
  <si>
    <t>Approximately 14,000 gallons of evaporator condensate wastewater was released in Fernandina Beach due to tank failure. The Amelia River was affected. No cleanup actions required.  Status: Closed.</t>
  </si>
  <si>
    <t>5000 gallons of reuse water spilled in Zephyrhills due to a ruptured line.  Some of the reuse water went into a canal. No clean-up actions required.  Status: Closed.</t>
  </si>
  <si>
    <t>300 gallons of sewage spilled onto the ground in Jacksonville.  Some of the material drained into Hogan creek. Clean-up conducted by the responsible party.  Status: Closed.</t>
  </si>
  <si>
    <t>1000 gallons of treated wastewater spilled on-site in Poinciana.  The release was caused by a lift station malfunction.  No waterways affected.  Clean-up will be conducted by the responsible party.  Status: Closed.</t>
  </si>
  <si>
    <t>12,000 gallons of partially treated wastewater spilled onto the ground in Crystal River. No waterways affected. Clean-up conducted by the responsible party.  Status: Closed.</t>
  </si>
  <si>
    <t>Riverbend RAS line break  cleaned and limed`</t>
  </si>
  <si>
    <t>50,000 gallons of effluent wastewater was spilled due to a ruptured force main in Crystal River. No waterways affected. No clean-up actions required.  Status: Closed.</t>
  </si>
  <si>
    <t>2,000 gallons of wastewater spilled due to a contractor breaking a force main in Lake Worth. No waterways affected. Clean-up conducted by responsible party.  Status: Closed.</t>
  </si>
  <si>
    <t>50 gallons of wastewater spilled due to a sewer plug failure in Sanford. No waterways affected. Clean-up actions unknown.  Status: Closed.</t>
  </si>
  <si>
    <t>Approximately 18,000 gallons of sewage spilled due to heavy rains and subsequent flooding in West Palm Beach. No waterways affected. Lime was laid down on the affected area.  Status: Closed.</t>
  </si>
  <si>
    <t>16,000 gallons of wastewater spilled from a manhole and flowed into a nearby retention pond in Land O Lakes. Clean-up conducted by responsible party.  Status: Closed.</t>
  </si>
  <si>
    <t>Approximately 10,000 gallons of wastewater spilled into the Intercostal Waterway in Lake Worth. Clean-up conducted by responsible party.  Status: Closed.</t>
  </si>
  <si>
    <t>1,000,000 gallons of fully treated reuse water was spilled onto ground due to a 10" main break in Naples. The leak was stopped and repairs made on the line. No waterways affected. The spill was not recoverable.  Status: Closed.</t>
  </si>
  <si>
    <t>25,000 gallons of wastewater spilled due to a lift station failure in New Port Richey. No waterways affected. Clean-up conducted by responsible party.  Status: Closed.</t>
  </si>
  <si>
    <t>A blockage in a gravity line caused 1,600 gallons of wastewater to spill out of a manhole in Jacksonville. Some of the wastewater went into a nearby retention pond. Clean-up conducted by responsible party.  Status: Closed.</t>
  </si>
  <si>
    <t>A blockage in a gravity line caused 2,400 gallons of wastewater to spill in Jacksonville. Some of the spill went into Silver Smith Creek and was unrecoverable. Clean-up conducted by responsible party.  Status: Closed.</t>
  </si>
  <si>
    <t>Westport broken 3' force main during construction. Vacuumed and cleaned.</t>
  </si>
  <si>
    <t>Waterway Estates Leak due to installation of new 10" flow meter. Cleaned and HTH</t>
  </si>
  <si>
    <t>Fort Myers Beach 4,000 gallons of wastewater spilled due to a contractor hitting a 24" force main. Clean-up done by responsible par</t>
  </si>
  <si>
    <t>A truck driving over a buried force main broke the pipe and 592 gallons of raw wastewater was spilled. The area was limed</t>
  </si>
  <si>
    <t>DEP</t>
  </si>
  <si>
    <t>Three Oaks 25,000 gallons of wastewater spilled due to contractor hitting a 6" clean-out. Clean-up done by responsible party.</t>
  </si>
  <si>
    <t>BSU clogged line, manhole overflowed vac and limed area</t>
  </si>
  <si>
    <t>1,200-1,500 gallon wastewater spill due to an equipment failure in Port St. Lucie.  No waterways affected. Clean-up conducted by responsible party.  Status: Closed.</t>
  </si>
  <si>
    <t>50 to 100 gallons of wastewater spilled due to a lift station malfunction in Temple Terrace. No waterways affected. Responsible party conducted clean-up.  Status: Closed.</t>
  </si>
  <si>
    <t>An in-plant lift station malfunctioned and caused 2,000 gallons of treated water to be released on site in Dover.  No clean-up is needed.  Status: Closed.</t>
  </si>
  <si>
    <t>500 gallons of wastewater spilled due to an electrical failure at a lift station in Panama City. Chlorine applied to affected area.  Status: Closed.</t>
  </si>
  <si>
    <t>A vehicle accident caused a force main to spill 14,250 gallons in New Port Richey. Some of the spill went into a retention pond. Responsible party will conduct clean-up.  Status: Closed.</t>
  </si>
  <si>
    <t>1,000 gallons of effluent water spilled from a broken 24" supply line and was contained, no clean up needed in Naples.  Another 500 gallons of effluent water spilled from a 2" service line and was contained, no clean up needed. No waterways affected.  Status: Closed.</t>
  </si>
  <si>
    <t>A vehicle involved in a crash broke the air release valve off a force main and 55,000 gallons of wastewater spilled into a ditch in New Port Richey.  No waterways affected. Clean-up conducted by responsible party.  Status: Closed.</t>
  </si>
  <si>
    <t>A sewer backup caused 50 gallons of wastewater to be released from a manhole in Orange City.  No waterways affected. Responsible party conducted clean-up.  Status: Closed.</t>
  </si>
  <si>
    <t>1000-2000 gallons of wastewater spilled due to a manhole blockage in Jacksonville. No waterways affected. Clean-up conducted by responsible party.  Status: Closed.</t>
  </si>
  <si>
    <t>2,000 gallons of wastewater spilled due to a ruptured force main in White Springs. No waterways affected. Clean-up conducted by responsible party.  Status: Closed.</t>
  </si>
  <si>
    <t>2,000 gallons of wastewater spilled when a contractor hit an air release valve in Estero. No waterways affected. Area was vacuumed and limed.  Status: Closed.</t>
  </si>
  <si>
    <t>A contractor broke a gravity line and 150,000 gallons of wastewater spilled and pooled up in the area, no waterways were affected.  The spill was vacuumed and area limed.  Status: Closed.</t>
  </si>
  <si>
    <t>250 gallons of sewage released from manholes from a possible grease blockage in a line.  Area is being washed down and HTH applied.  Status: Closed.</t>
  </si>
  <si>
    <t>2,000 gallons of treated effluent wastewater spilled from a pump due to a mechanical error in St. Petersburg. No waterways affected. No clean-up actions required.  Status: Closed.</t>
  </si>
  <si>
    <t>2,000 gallons of treated reuse water spilled onto a grassy area due to lift pump failure. Not recoverable. No waterways affected.  Status: Closed.</t>
  </si>
  <si>
    <t>1500 gallon spill due to main circuit breaker tripping. Spill contained  on site. No clean up actions taken.  Status: Closed.</t>
  </si>
  <si>
    <t>While pumping sludge from a manhole 200 gallons spilled and was contained, pooled up.  The sludge was pumped back into the manhole, area washed down and limed.  No waterways were affected.  Status: Closed.</t>
  </si>
  <si>
    <t>A lift station for a trailer park behind his residence has been over flowing for about 2 days now. Caller advised he thinks its over 1,000 gallons.  Status: Closed.</t>
  </si>
  <si>
    <t>Power failure caused the generator to malfunction and caused 2,000 gallons of wastewater to spill onto the ground. The entire spill was contained on site.  The area has been limed.  Status: Closed.</t>
  </si>
  <si>
    <t>Revised Amt</t>
  </si>
  <si>
    <t>Spill Amount UNK</t>
  </si>
  <si>
    <t>400 gallons of wastewater released in Pensacola due to a clogged line. No waterway affected.  Clean-up conducted by the responsible party.  Status: Closed.</t>
  </si>
  <si>
    <t>14,220 gallons of wastewater released in Palm Harbor due to a blockage in the line.  A nearby retention pond was affected. Clean-up conducted by the responsible party.  Status: Closed.</t>
  </si>
  <si>
    <t>500 gallons of raw wastewater was spilled on Old 41 and Imperial Road due to an airline break. The are was vac trucked and limed. No waterways affected.</t>
  </si>
  <si>
    <t>9200 gallons of treated wastewater spilled in Venice due to a ruptured line.  The material drained into a retention pond.  No clean-up actions required.  Status: Closed.</t>
  </si>
  <si>
    <t>50 gallons of sludge was spilled at City of Punta Gorda WWTp due to an overflow of the digestor. The area was limed</t>
  </si>
  <si>
    <t>250gallons of sludge was spilled at the Collier County North WWTP. The area was limed.</t>
  </si>
  <si>
    <t>2000 gallons of sewage spilled in Brandon due to a ruptured force main.  Clean-up conducted by the responsible party.  Status: Closed.</t>
  </si>
  <si>
    <t>30 gallons of sewage spilled in Jacksonville due to a blocked line.  Clean-up conducted by the responsible party.  Status: Closed.</t>
  </si>
  <si>
    <t>A power outage at the lift station on Laurel and Dora Lee Road s caused 300 gallons of watewater to overflow. No waterways were affected</t>
  </si>
  <si>
    <t>1000 gallons of reuse water spilled in Nokomis due to a break in a line. No clean-up required.  Status: Closed.</t>
  </si>
  <si>
    <t>Approximately 200 gallons of sludge spilled onto a roadway in Jacksonville due to a sludge hauler overfilling a truck. No waterways affected. Clean-up conducted by the responsible party.  Status: Closed.</t>
  </si>
  <si>
    <t>20,000 gallons of raw sewage spilled in Port Charlotte due to a lift station malfunction. No waterways affected. Clean-up conducted by the responsible party.  Status: Closed.</t>
  </si>
  <si>
    <t>50 gallons of wastewater spilled from a man hole in Pensacola due to a blocked line.  No waterways affected. No clean-up actions reported.  Status: Closed.</t>
  </si>
  <si>
    <t>500 to 3500 gallons of wastewater spilled in Palm Beach Gardens due to an open valve.  The material was contained on-site.  Status: Closed.</t>
  </si>
  <si>
    <t>500 gallons of wastewater spilled in Jacksonville due to a manhole overflow. No waterways affected. Clean-up conducted by the responsible party.  Status: Closed.</t>
  </si>
  <si>
    <t xml:space="preserve">20000 gallons of raw wastewater was spilled on Oldsmar Rd and Agate St due to power failure. </t>
  </si>
  <si>
    <t>2000 gallons of wastewater released in Palm Harbor due to a ruptured force main. Clean-up conducted by the responsible party.  Status: Closed.</t>
  </si>
  <si>
    <t>2000 gallons of wastewater spilled from a manhole in Marianna due to a blocked line. Clean-up conducted by the responsible party.  Status: Closed.</t>
  </si>
  <si>
    <t>2500 gallons of wastewater released at a lift station in Gretna due to an electrical problem. The spill was contained on site. Clean-up conducted by the responsible party.  Status: Closed.</t>
  </si>
  <si>
    <t>Unknown amount of sewage released from 2 mobile homes in a trailer park in Orange City. The release has been ongoing for three to four weeks.  Status: Closed.</t>
  </si>
  <si>
    <t>120 gallons of wastewater spilled in Jacksonville due to a blocked line. No waterways affected.  None of the spill was recoverable.  Status: Closed.</t>
  </si>
  <si>
    <t>Approximately 3000 gallons of sewage spilled in Seminole due to a grease blockage in a pump. Some of the material possibly drained into a nearby waterway. Clean-up conducted by the responsible party.  Status: Closed.</t>
  </si>
  <si>
    <t>5000 gallons of wastewater spilled and was contained on-site in Sun Ray. No waterways affected. No clean-up actions reported.  Status: Closed.</t>
  </si>
  <si>
    <t>3000 gallons of treated wastewater spilled in DeFuniak Springs due to a lift station malfunction. No clean-up actions required.  Status: Closed.</t>
  </si>
  <si>
    <t>3000 gallons of wastewater released in Coral Springs due to a damaged valve. No waterways affected.  Clean-up conducted by the responsible party.  Status: Closed.</t>
  </si>
  <si>
    <t>Approximately 100,000 gallons of reclaim wastewater released in Wesley Chapel due to a ruptured pipe.  No waterways affected. No clean-up actions reported.  Status: Closed.</t>
  </si>
  <si>
    <t>15,000 gallons of raw sewage spilled on-site in Marco Island due to a contractor breaking a sewage main. Clean-up conducted by the responsible party.  Status: Closed.</t>
  </si>
  <si>
    <t>5000 gallons of raw sewage spill in Poinciana due to an electrical failure.  No waterways affected. Clean-up conducted by the responsible party.  Status: Closed.</t>
  </si>
  <si>
    <t>8004 gallons of wastewater released in Miami due to a damaged force main.  Clean-up conducted by the responsible party.  Status: Closed.</t>
  </si>
  <si>
    <t>37,440 gallons of wastewater spilled in Miami due to a damaged force main.  Clean-up conducted by the responsible party.  Status: Closed.</t>
  </si>
  <si>
    <t>300 liters of gray water released into the Atlantic Ocean near Cape Canaveral due to an equipment malfunction on a cruise ship. No clean-up actions reported.  Status: Closed.</t>
  </si>
  <si>
    <t>100 gallons of raw sewage spilled in Miami due to a ruptured force main.  Clean-up conducted by the responsible party.  Status: Closed.</t>
  </si>
  <si>
    <t>2000 gallons of sewage spilled in Pensacola due to a damaged line. Clean-up conducted by the responsible party.  Status: Closed.</t>
  </si>
  <si>
    <t>2000 gallons of wastewater spilled in Pensacola due to a damaged force main.  The material was contained on-site in a holding pond.  No waterways affected. Clean-up conducted by the responsible party.  Status: Closed.</t>
  </si>
  <si>
    <t>3135 gallons of treated wastewater spilled in Venice due to a ruptured force main. No waterways affected. Clean-up actions unknown.  Status: Closed.</t>
  </si>
  <si>
    <t>lee</t>
  </si>
  <si>
    <t>damage to 6" pvc sewer force main by underground contractor.</t>
  </si>
  <si>
    <t xml:space="preserve">Vac </t>
  </si>
  <si>
    <t>Plant Contruction contractor replacing old effluent valves, removed existing flange on one of the three influent pipe. 
The internal headworks level temp rose above the infl pipe. The new valve was being installed but some infl escaped through th epartially installled valve. The new valve was secured and the internal levels lowered, stopping the discharge</t>
  </si>
  <si>
    <t>Unknown amount of wastewater spilled in Orlando due to a lift station malfunction. No waterways affected. Clean-up conducted by a private contractor.  Status: Closed.</t>
  </si>
  <si>
    <t>4500 gallons of raw sewage spilled in Lake Buena Vista due to a blocked force main. No waterways affected. Clean-up conducted by the responsible party.  Status: Closed.</t>
  </si>
  <si>
    <t>3000 gallons of raw sewage spilled in Tallahassee due to a grease blockage in a line. No waterways affected. Clean-up conducted by the local authorities.  Status: Closed.</t>
  </si>
  <si>
    <t>10,000 gallons of wastewater spilled in Pensacola due to a contractor hitting a 6 inch force main.  No waterways affected. Clean-up conducted by the responsible party.  Status: Closed.</t>
  </si>
  <si>
    <t>2298 gallons of treated effluent spilled in Panama City due to a broken bypass valve. The release was contained on-site.  Status: Closed.</t>
  </si>
  <si>
    <t>5000 gallons of partially treated wastewater spilled at a facility in Bonita Springs.  The spill was contained on-site. Clean-up conducted by the responsible party.  Status: Closed.</t>
  </si>
  <si>
    <t>400 gallon wastewater spill in Pensacola due to a line blockage. No waterways affected. Clean up by responsible party.  Status: Closed.</t>
  </si>
  <si>
    <t>200 gallons of wastewater spilled in Jacksonville due to a ruptured force main. No waterway affected.  Clean-up conducted by the responsible party.  Status: Closed.</t>
  </si>
  <si>
    <t>7000 gallons of wastewater released in Sarasota due to a ruptured force main. No waterway affected. Clean-up conducted by the responsible party.  Status: Closed.</t>
  </si>
  <si>
    <t>25 to 30 gallons of raw sewage spilled from a transport truck in Niceville.  No waterways affected. No clean-up actions reported.  Status: Closed.</t>
  </si>
  <si>
    <t>30 gallons of wastewater spilled from a man hole in Jacksonville and flowed into a nearby waterway. Release occurred due to a clogged line. Clean-up conducted by the responsible party.  Status: Closed.</t>
  </si>
  <si>
    <t>Approximately 14,000 gallons of raw sewage released into the storm water system in Orlando due to a grease blockage. Clean-up conducted by the responsible party.  Status: Closed.</t>
  </si>
  <si>
    <t>50 gallons of wastewater spilled in Jacksonville due to unknown cause(s).  Clean-up conducted by the responsible party.  Status: Closed.</t>
  </si>
  <si>
    <t>5000 gallons of sewage spilled in Plantation due to a damaged pipe. No waterways affected. Clean-up conducted by the responsible party.  Status: Closed.</t>
  </si>
  <si>
    <t>261,000 gallons of wastewater spilled in Miami due to a damaged force main.  No waterways affected. Clean-up conducted by the responsible party.  Status: Closed.</t>
  </si>
  <si>
    <t>100,000 gallons of wastewater spilled in Zephyrhills due to a punctured 10-inch force main. Clean-up conducted by the responsible party.  Status: Closed.</t>
  </si>
  <si>
    <t>Approximately 4500 gallons of wastewater released in Tampa due to a damaged pipe. The pipe was repaired. No clean-up actions reported.  Status: Closed.</t>
  </si>
  <si>
    <t>150 gallons of raw wastewater was spilled at 240 West End Drive due to a contractor breaking the force main. The area was limed.</t>
  </si>
  <si>
    <t xml:space="preserve">Due to a contractor breaking a main, 2000 gallons of wastewater was spilled and overflowed into a stormdrain that leads to Lantern Lake, the drains and stormboxes were disinfected. </t>
  </si>
  <si>
    <t>Approximately 350 gallons of treated wastewater released in Altamonte Springs due to a faulty valve. Clean-up conducted by the responsible party.  Status: Closed.</t>
  </si>
  <si>
    <t>500 to 1000 gallons of wastewater spilled in Tallahassee due to an equipment malfunction. No waterways affected. Clean-up conducted by the responsible party.  Status: Closed.</t>
  </si>
  <si>
    <t>Approximately 2000 gallons of sewage spilled due to grease blockage in a sewer line. The Hillsborough River was affected. Clean-up conducted by the responsible party.  Status: Closed.</t>
  </si>
  <si>
    <t>1000+ gallons of wastewater spilled in Naples due to a ruptured line.  1000+ Some of the material flowed into Lantern Lake. Clean-up conducted by the responsible party.  Status: Closed.</t>
  </si>
  <si>
    <t>Approximately 3000 gallons of untreated wastewater released in Davenport due to a ruptured line. No waterways affected. Clean-up conducted by the responsible party.  Status: Closed.</t>
  </si>
  <si>
    <t>800 gallons of wastewater spilled in Seminole due to a blocked line. The material flowed into a nearby golf course pond which is believed to flow into Boca Ciega Bay. No clean-up actions reported.  Status: Closed.</t>
  </si>
  <si>
    <t>1000 gallons of raw sewage spilled in Sunrise due to an overturned vehicle. No waterways affected. Clean-up conducted by the responsible party.  Status: Closed.</t>
  </si>
  <si>
    <t>Approximately 400 gallons of sewage sludge cake spilled due to a failure of a truck's tailgate. No clean-up actions reported.  Status: Closed.</t>
  </si>
  <si>
    <t>collier</t>
  </si>
  <si>
    <t xml:space="preserve">2000 gallons of raw wastewater was spilled due to a line break at City of Naples WWTP. Samples were taken. </t>
  </si>
  <si>
    <t>800 to 1000 gallons of wastewater spilled in the Zephyrhills area due to a ruptured line. No waterways affected. Clean-up conducted by the responsible party.  Status: Closed.</t>
  </si>
  <si>
    <t>1000 gallons of untreated wastewater spilled from a man hole in Stuart due to an electrical problem at a lift station. Clean-up conducted by the responsible party.  Status: Closed.</t>
  </si>
  <si>
    <t>900 gallons of sewage spilled in the Bradenton area due to an electrical failure at a lift station. No waterways affected. Clean-up conducted by the responsible party.  Status: Closed.</t>
  </si>
  <si>
    <t>50 to 60 gallons of wastewater spilled in Temple Terrence due to a blockage in the sewage line. No waterways affected. Clean-up conducted by the responsible party.  Status: Closed.</t>
  </si>
  <si>
    <t>10,000 gallons of wastewater spilled due to a broken 12 inch force main has caused.  Clean up has not been started.  Status: Closed.</t>
  </si>
  <si>
    <t>30-50 gallons of raw sewage spilled due to a sewer line backup. No waterways affected. Clean-up conducted by the responsible party.  Status: Closed.</t>
  </si>
  <si>
    <t>300-500 gallons of wastewater to be released due to a clog in the sewer line. No waterways affected. Clean-up conducted by the responsible party.  Status: Closed.</t>
  </si>
  <si>
    <t>An unknown amount of raw sewage spilled due to lift station overflow. No waterways affected. Clean up actions unknown.  Status: Closed.</t>
  </si>
  <si>
    <t>1000 gallons of treated wastewater spilled in Naples due to a ruptured line. No clean-up actions reported.  Status: Closed.</t>
  </si>
  <si>
    <t>Approximately 12,000 gallons of untreated wastewater released in Bonita Springs due to a ruptured force main. No waterways affected. Clean-up conducted by the responsible party.  Status: Closed.</t>
  </si>
  <si>
    <t>Contractor error, working on storm sewer and installing piping (illegible)</t>
  </si>
  <si>
    <t>Vac &amp; Lime</t>
  </si>
  <si>
    <t>500 gallons of treated wastewater released in Naples due to unknown cause(s). The release was absorbed into the ground. No clean-up required.  No waterways affected.  Status: Closed.</t>
  </si>
  <si>
    <t>Approximately 1000 gallons of sewage spilled in Lynn Haven due to a ruptured force main. No waterways affected. Clean-up conducted by the responsible party.  Status: Closed.</t>
  </si>
  <si>
    <t>18,000 gallons of wastewater released in Ft. Myers due to a ruptured force main. No waterway affected. Clean-up conducted by the responsible party.  Status: Closed.</t>
  </si>
  <si>
    <t>5000 gallons of untreated wastewater spilled in Jacksonville from a ruptured force main that was damaged by a contractor.  No waterways affected. Clean-up conducted by the responsible party.  Status: Closed.</t>
  </si>
  <si>
    <t>600 gallons of untreated wastewater spilled in Jacksonville from a ruptured force main that was damaged by a contractor.  No waterways affected.  Clean-up conducted by the responsible party.  Status: Closed.</t>
  </si>
  <si>
    <t>Clog</t>
  </si>
  <si>
    <t>Lime</t>
  </si>
  <si>
    <t>A driver for Karle Enviro dumped about 700 gallons of cleaned sludge onto the ground in a grove in Immokalee.  Clean-up conducted by the responsible party.  Status: Closed.</t>
  </si>
  <si>
    <t>300 gallons of raw sewage released in Pensacola due to a ruptured line.  Some of the material drained into a nearby waterway. Clean-up conducted by the responsible party.  Status: Closed.</t>
  </si>
  <si>
    <t>40,000 gallons of wastewater spilled in the Ft. Myers area due to a ruptured force main. No waterways affected. Clean-up conducted by the responsible party.  Status: Closed.</t>
  </si>
  <si>
    <t>Ruptured Force Main, No waterways affected</t>
  </si>
  <si>
    <t>An unknown amount of raw sewage spilled on Pine Island due to a damaged valve.  Clean-up actions unknown.  Status: Closed.</t>
  </si>
  <si>
    <t>9000 gallons of raw sewage spilled into secondary containment ponds on-site at a facility in Polk City due to a clogged line. No off-site impact reported.  Status: Closed.</t>
  </si>
  <si>
    <t>Vehicle Striking a valve. Due to the rain, not much could be done with respect to cleanup, but valve was replaced.</t>
  </si>
  <si>
    <t>An unknown amount of sewage (1000+ gallons) released in Orlando due to a ruptured force main. Clean-up conducted by the responsible party.  Status: Closed.</t>
  </si>
  <si>
    <t>Less than 1000 gallons of wastewater spilled on Pine Island due to a damaged force main. Some of the material drained into the Bay. Clean-up was conducted by the responsible party.  Status: Closed.</t>
  </si>
  <si>
    <t>10,129 gallons of chlorinated effluent released in Odessa due to a faulty valve. The spill was contained on-site. Clean-up and repairs conducted by the responsible party.  Status: Open.</t>
  </si>
  <si>
    <t>A leak at a deep injection well in Venice caused less that 5000 gallons of concentrated brine water to be released into a storm water pond.  Clean-up conducted by the responsible party.  Status: Closed.</t>
  </si>
  <si>
    <t>10,000 gallons of raw sewage spilled in Pinellas Park due to a lift station overflow. The spill flowed into a nearby retention pond. Clean-up conducted by the responsible party.  Status: Closed.</t>
  </si>
  <si>
    <t>Cannot read</t>
  </si>
  <si>
    <t>Approximately 30,000 gallons of raw sewage released in Orlando due to an overflow.  No waterways affected. Clean-up conducted by the responsible party.  Status: Closed.</t>
  </si>
  <si>
    <t>Approximately 8000 to 10,000 gallons of processed water release in Plant City due to an equipment malfunction. No waterways affected. Clean-up conducted by the responsible party.  Status: Closed.</t>
  </si>
  <si>
    <t>Operator noticed spill of approximately 850 gal due to wasting valve being accidentalyy left open. Digesters filled up and ran over between the tanks.</t>
  </si>
  <si>
    <t>Approximately 300 gallons of raw sewage spilled in Pensacola due to a manhole overflow. No waterways affected. Clean-up conducted by the responsible party.  Status: Closed.</t>
  </si>
  <si>
    <t>Worthington C.C. Master Lift station Main circuit breaker tripped</t>
  </si>
  <si>
    <t>Vac  &amp; Lime</t>
  </si>
  <si>
    <t>Approximately 300 gallons of raw sewage spilled in Miami due to a manhole overflow. No waterways affected. Clean-up conducted by the City of Miami.  Status: Closed.</t>
  </si>
  <si>
    <t>1500 gallons of untreated wastewater spilled in Brandon due to electrical failure at a lift station. No waterways affected. Clean-up conducted by the responsible party.  Status: Closed.</t>
  </si>
  <si>
    <t>300 gallons of untreated wastewater spilled in Jacksonville due to a ruptured line. No waterways affected. Clean-up conducted by the responsible party.  Status: Closed.</t>
  </si>
  <si>
    <t>1000+ gallons of raw sewage spilled in Miami due to a ruptured 27-inch gravity main. No waterways affected. Clean-up conducted by the responsible party.  Status: Closed.</t>
  </si>
  <si>
    <t>800 gallons of wastewater released in Naples due to a lift station overflow. Clean-up actions unknown.  Status: Closed.</t>
  </si>
  <si>
    <t>Approximately 1000 gallons of raw sewage spilled at MacDill AFB.  The material drained into Tampa Bay. No clean-up actions reported.  Status: Closed.</t>
  </si>
  <si>
    <t>1000 gallons of wastewater spilled in Bradenton due to an equipment malfunction. No waterways affected. Clean-up conducted by the responsible party.  Status: Closed.</t>
  </si>
  <si>
    <t>Running on Generator and pumping down</t>
  </si>
  <si>
    <t>Vac &amp; HTH</t>
  </si>
  <si>
    <t>3000 gallons of reclaimed water spilled in St. Petersburg due to a power failure. No waterway affected.  No clean-up actions reported.  Status: Closed.</t>
  </si>
  <si>
    <t>Approximately 100 gallons of wastewater spilled in Milton due to unknown cause(s). Clean-up conducted by the city.  Status: Closed.</t>
  </si>
  <si>
    <t>illegible</t>
  </si>
  <si>
    <t>25,000 plus gallons of wastewater spilled in Palm Coast due to a ruptured 12-inch force main. Clean-up conducted by the responsible party.  Status: Open.</t>
  </si>
  <si>
    <t>350 gallons of wastewater spilled in Jacksonville due to a ruptured force main. A nearby river was affected. Clean-up conducted by the responsible party.  Status: Closed.</t>
  </si>
  <si>
    <t>400 gallons of wastewater spilled in Tallahassee due to a ruptured force main. A nearby lake was affected. Clean-up conducted by the responsible party.  Status: Closed.</t>
  </si>
  <si>
    <t>1800 gallons of wastewater spilled in Callaway due to a ruptured force main. A nearby pond was affected. Clean-up conducted by the responsible party.  Status: Closed.</t>
  </si>
  <si>
    <t>Approximately 5000 to 7000 gallons of sewage spilled in Stuart due to a ruptured 2-inch line. No waterways affected. Clean-up conducted by the responsible party.  Status: Closed.</t>
  </si>
  <si>
    <t>Less than 1000 gallons of wastewater spilled in The Villages due to a ruptured line.  Clean-up conducted by the responsible party.  Status: Closed.</t>
  </si>
  <si>
    <t>Approximately 67,500 gallons of reclaim wastewater released in Orlando due to a contractor hitting a 6-inch line. A nearby storm drain was affected.  No clean-up actions reported.  Status: Closed.</t>
  </si>
  <si>
    <t>2500 gallons of wastewater spilled in Pensacola due to a blocked line.  Some of the material drained into a nearby Bayou.  No clean-up actions reported.  Status: Closed.</t>
  </si>
  <si>
    <t>11,000 gallons of treated wastewater released onto ground in Sarasota due a ruptured line. Clean-up conducted by the responsible party.  Status: Closed.</t>
  </si>
  <si>
    <t>Approximately 10,000 gallons of sewage spilled in Ocala due to heavy rains in the area. No waterways affected. Clean-up conducted by the responsible party.  Status: Closed.</t>
  </si>
  <si>
    <t>1000+ gallons of raw sewage spilled in Palm coast due to heavy rains in the area. A nearby canal was affected. No clean-up actions reported.  Status: Closed.</t>
  </si>
  <si>
    <t>Approximately 1000 gallons of sewage spilled in Palm Coast due to heavy rains in the area. A storm water collection canal was affected. No clean-up actions reported.  Status: Closed.</t>
  </si>
  <si>
    <t>3000+ gallons of wastewater spilled in the Palm Coast area due to heavy rains in the area.  Releases occurred in three separate locations. No clean-up actions reported.  Status: Closed.</t>
  </si>
  <si>
    <t>1000 gallons of partially treated wastewater spilled on-site at a facility in Tallahassee due to heavy rains in the area. No clean-up actions reported.  Status: Closed.</t>
  </si>
  <si>
    <t>30,000 gallons of partially treated wastewater spilled on-site at a facility in Tallahassee due to heavy rains overloading the system. Clean-up conducted by the responsible party.  Status: Closed.</t>
  </si>
  <si>
    <t>Approximately 120,000 gallons of reclaim wastewater released in Tampa due to equipment failure at a pump station. No waterways affected. No clean-up actions reported.  Status: Closed.</t>
  </si>
  <si>
    <t>80 gallons of sewage spilled in Jacksonville due to a manhole overflow. Clean-up conducted by the responsible party.  Status: Closed.</t>
  </si>
  <si>
    <t>1200 gallons of raw sewage spilled in the Tampa area due to a lift station overflow. Clean-up conducted by the responsible party.  Status: Closed.</t>
  </si>
  <si>
    <t>Approximately 3000 gallons of sewage spilled in the Lighthouse Point area due to a ruptured 16-inch force main. A nearby waterway was affected.  Clean-up conducted by the responsible party.  Status: Closed.</t>
  </si>
  <si>
    <t>Approximately 9000 gallons of raw sewage spilled in Gainesville due to a blocked line. Some of the material may have drained into a nearby waterway.  Clean-up conducted by the responsible party.  Status: Closed.</t>
  </si>
  <si>
    <t>2000 gallons of wastewater spilled in Ft. Pierce due to a traffic crash.  Clean-up actions unknown.  Status: Closed.</t>
  </si>
  <si>
    <t>An unknown amount of treated wastewater spilled onto the ground in Ocala due to unknown cause(s). No clean-up actions reported.  Status: Closed.</t>
  </si>
  <si>
    <t>An ongoing wastewater spill was reported in Davie. Unknown amount of sewage was released.  Status: Open.</t>
  </si>
  <si>
    <t>15,000 gallons of wastewater spilled in St. Petersburg due to an equipment malfunction. No waterways affected. No clean-up actions reported.  Status: Closed.</t>
  </si>
  <si>
    <t>18,000 gallons of wastewater spilled in Jacksonville due to a clogged line.  A retention pond was affected. Clean-up conducted by the responsible party.  Status: Closed.</t>
  </si>
  <si>
    <t>Approximately 300,000 gallons of raw sewage released in Englewood due to a vehicle crash.  A nearby storm drain was affected.  Clean-up conducted by the responsible party.  Status: Closed.</t>
  </si>
  <si>
    <t>Approximately 2025 gallons of sewage spilled in Palm Coast due to chlorine contact tank overflowing from a power outage. No waterways affected.  Clean-up conducted by the responsible party.  Status: Closed.</t>
  </si>
  <si>
    <t>Approximately 8000 gallons of untreated wastewater spilled in Palm Beach Gardens due to unknown cause(s). Clean-up conducted by the responsible party.  Status: Closed.</t>
  </si>
  <si>
    <t>30,000 gallons of raw sewage spilled in Casselberry due to a ruptured force main. Clean-up conducted by the responsible party &amp; the county.  Status: Closed.</t>
  </si>
  <si>
    <t>2000 gallon treated wastewater spill in Venice due to a ruptured line.  The material drained into a nearby storm drain system.  No clean-up required.  Status: Closed.</t>
  </si>
  <si>
    <t>50 gallons of wastewater spilled in Crescent City due to a damaged valve.  No clean-up actions reported.  Status: Closed.</t>
  </si>
  <si>
    <t>Approximately 10,000 gallons of raw sewage spilled in Tallahassee due to a clogged manhole.  No waterways affected. Clean-up conducted by the responsible party.  Status: Closed.</t>
  </si>
  <si>
    <t>1800 gallons of wastewater spilled in Venice due to a blocked line. No waterways affected. Clean-up conducted by the responsible party.  Status: Closed.</t>
  </si>
  <si>
    <t>80 gallons of wastewater spilled in Chattahoochee due to a ruptured line.  Clean-up conducted by the responsible party.  Status: Closed.</t>
  </si>
  <si>
    <t>A boater in the North Ft. Myers area reported a possible damaged water line outside the water treatment facility next to the Caloosa Isle Marina.  Status: Closed.</t>
  </si>
  <si>
    <t>A contractor broke a force main pipe and 300 gallons of raw wastewater was spilled. The area was vac trucked and limed. No waterways affected</t>
  </si>
  <si>
    <t>7000 to 25,000 gallons of wastewater spilled in the Gainesville area due to a mechanical failure.  Some of the material drained into nearby wetlands.  Clean-up conducted by the responsible party.  Status: Closed.</t>
  </si>
  <si>
    <t>Approximately 60,000 gallons of raw sewage released in Seminole at three different locations due to unknown causes.  Some of the material drained into the Boca Ciega Bay.  Clean-up conducted by the responsible party.  Status: Closed.</t>
  </si>
  <si>
    <t>3600 gallons of treated wastewater released from a damaged line in Sarasota.  The incident has been ongoing for the past few days. Some of the material drained into a nearby bayou.  No clean-up actions required.  Status: Closed.</t>
  </si>
  <si>
    <t>Approximately 55,000 gallons of raw sewage released in New Port Richey due to a contractor hitting an 8-inch force main. A nearby storm drain was affected. Clean-up conducted by the responsible party.  Status: Closed.</t>
  </si>
  <si>
    <t>Approximately 1000 gallons of raw sewage spilled in Ft. Walton Beach due to a pump malfunction. A nearby storm drain was affected. Clean-up conducted by the responsible party.  Status: Closed.</t>
  </si>
  <si>
    <t>4685 gallons of wastewater spilled in Miami due to a damaged valve. No waterways affected. Clean-up conducted by the responsible party.  Status: Closed.</t>
  </si>
  <si>
    <t>Approximately 1000 to 2000 gallons of raw sewage spilled in Sun City due to faulty floats within the lift station. No waterways affected. Clean-up conducted by the responsible party.  Status: Closed.</t>
  </si>
  <si>
    <t>300,000 gallons of treated wastewater spilled on-site in Mulberry due to a damaged valve. No clean-up actions reported.  Status: Closed.</t>
  </si>
  <si>
    <t>100 gallons of wastewater spilled in Tallahassee due to a blocked line.  Some of the material drained into a nearby waterway.  Clean-up conducted by the responsible party.  Status: Closed.</t>
  </si>
  <si>
    <t>Less than 1000 gallons of raw sewage spilled in Port Orange due to an overflow from a manhole into a roadside ditch. No waterways affected.  Clean-up conducted by the responsible party.  Status: Closed.</t>
  </si>
  <si>
    <t>250 gallons of untreated wastewater spilled in Santa Rosa beach due to unknown cause(s). No waterways affected. Clean-up conducted by the responsible party.  Status: Closed.</t>
  </si>
  <si>
    <t>Unknown amount of raw sewage spilled in the Oviedo area due to a ruptured force main. Clean-up was conducted by the responsible party.  Status: Closed.</t>
  </si>
  <si>
    <t>1680 gallons of raw sewage spilled in the Jacksonville area due to a ruptured line. Clean-up was conducted by the responsible party.  Status: Closed.</t>
  </si>
  <si>
    <t>100 gallons of raw sewage was released in the Lakeland area due to lift pump failure. Clean-up conducted by responsible party.  Status: Closed.</t>
  </si>
  <si>
    <t>Approximately 300 gallons of raw sewage spilled onto ground in the Pine Island area due to a blocked sewage line. Clean-up was conducted by the responsible party.  Status: Closed.</t>
  </si>
  <si>
    <t>10,000 to 15,000 gallons of untreated domestic wastewater spilled into a holding pond on-site in the Miramar Beach area. No waterways affected.  Clean-up was conducted by the responsible party.  Status: Closed.</t>
  </si>
  <si>
    <t>50 gallons of raw sewage spilled in the Temple Terrace area due to unknown causes. Clean-up was conducted by the responsible party.  Status: Closed.</t>
  </si>
  <si>
    <t>1,000 gallons of raw sewage spilled in the Sarasota area. The material emptied into Matheny Creek and then Sarasota Bay. Clean-up conducted by the responsible party.  Status: Closed.</t>
  </si>
  <si>
    <t>A broken force main caused the release of 30,000 gallons of raw sewage into a ditch alongside the road. No waterways affected, clean-up conducted by private contractor.  Status: Closed.</t>
  </si>
  <si>
    <t>1000-5000 gallons of raw sewage spilled in the Coral Springs area due to a broken force main. Clean-up conducted by responsible party.  Status: Closed.</t>
  </si>
  <si>
    <t>500,000-600,000 gallons of untreated wastewater spilled into a lake in the Orange Park area due to a lift station failure. No clean-up at this time.  Status: Closed.</t>
  </si>
  <si>
    <t>300 gallons of raw sewage spilled in the Seminole area due to a pump station back-up. Clean-up conducted by responsible party.  Status: Closed.</t>
  </si>
  <si>
    <t>A raw sewage spill was reported in the Cape Coral area. Cause, amount of spill, and clean-up efforts are unknown.  Status: Closed.</t>
  </si>
  <si>
    <t>A mobile home park is allegedly dumping sewage into an unnamed creek or canal behind the mobile home park.  Status: Closed.</t>
  </si>
  <si>
    <t>20,000 gallons of raw sewage spilled in the N. Ft. Myers area due to damaged force main. No waterways affected, clean-up conducted by responsible party.  Status: Closed.</t>
  </si>
  <si>
    <t xml:space="preserve">A contractor error made 800 gallons of raw wastewater spill on Loveland and Westchester Blvd. The area was vac trucked and limed. </t>
  </si>
  <si>
    <t>A gravity line blockage caused 11,100 gallons of wastewater to spill from a manhole and go into a retention pond in the Jacksonville area. No waterways affected.  Status: Closed.</t>
  </si>
  <si>
    <t>More than 1,000 gallons of wastewater spilled from a private lift station into an on site retention pond in the Orlando area. No waterways affected.  Status: Closed.</t>
  </si>
  <si>
    <t>13,200 gallons of reclaim water was released onto the ground in the Sarasota area due to vandalism. A canal was affected.  Status: Closed.</t>
  </si>
  <si>
    <t>10,000 gallons of treated reuse water spilled onto roadway in the Ft. Myers Beach area due to a broken line. Clean-up efforts unknown.  Status: Closed.</t>
  </si>
  <si>
    <t>Less than 1000 gallons of wastewater spilled in the Jacksonville area due to a blocked line. Clean-up conducted by the responsible party.  Status: Closed.</t>
  </si>
  <si>
    <t>An unknown amount of raw sewage released into Biscayne Bay due to a ruptured underwater pipe.  Status: Closed.</t>
  </si>
  <si>
    <t>15,000 gallons of reclaim wastewater was spilled onto the ground due to a line break.  Status: Closed.</t>
  </si>
  <si>
    <t>100 gallons of Raw Sewage spilled in the Pensacola area due to a ruptured gravity line. No waterways affected. Clean up by lime vacuum area.  Status: Closed.</t>
  </si>
  <si>
    <t>10,000 gallons of Raw Sewage spilled onto the ground in the Tallahassee area due to a line blockage. No waterways affected, clean-up conducted by responsible party.  Status: Closed.</t>
  </si>
  <si>
    <t>1010 gallons of raw sewage spilled in the Tampa area due to a lift station overflow. No waterways affected and clean-up conducted by private contractor.  Status: Closed.</t>
  </si>
  <si>
    <t>A grease blockage in a line caused about 1500 gallons of wastewater to be released from the line.  No waterway affected. The spill was contained.  Status: Closed.</t>
  </si>
  <si>
    <t>There was a 200 gallon raw sewage spill in Aventura that flowed to the Oleta River. No recovery attempt made.  Status: Closed.</t>
  </si>
  <si>
    <t>3000 to 4000 gallons of treated wastewater spilled in new Port Richey due to an equipment malfunction. No clean-up actions required.  Status: Closed.</t>
  </si>
  <si>
    <t>50 gallons of wastewater spilled in Jacksonville due to a blocked line.  Some of the material drained into the St. Johns River. Clean-up conducted by the responsible party.  Status: Closed.</t>
  </si>
  <si>
    <t>Approximately 12,000 gallons of raw sewage spilled on-site at a facility in Port Charlotte due to an electrical malfunction. No waterways affected.  Clean-up conducted by the responsible party.  Status: Closed.</t>
  </si>
  <si>
    <t>Less than 1000 gallons of raw sewage released in Plant City due to unknown cause(s). Clean-up conducted by the responsible party.  Status: Closed.</t>
  </si>
  <si>
    <t>19,000 gallons of wastewater spilled in Port Charlotte due to an equipment malfunction.  No waterway affected.  Clean-up conducted by the responsible party.  Status: Closed.</t>
  </si>
  <si>
    <t>A pump failed at the Riverwood lift station #7 which caused 150 gallons of raw wastewater to spill. The area was vac trucked and disinfected. No waterways affected.</t>
  </si>
  <si>
    <t>10,000 gallons of raw sewage released in DeFuniak Springs due to a faulty valve on a force main. Clean-up conducted by the responsible party.  Status: Closed.</t>
  </si>
  <si>
    <t>10,000 gallons of wastewater released from a manhole in Port Orange due to a blocked line. No waterway affected. Clean-up conducted by the responsible party.  Status: Closed.</t>
  </si>
  <si>
    <t>1500 gallons of wastewater overflowed in Tallahassee due to a grease blockage. Clean-up conducted by the responsible party.  Status: Closed.</t>
  </si>
  <si>
    <t>Approximately 3800 gallons of raw sewage released in Jacksonville due to a manhole overflow. Some of the material drained into a nearby creek.  Clean-up conducted by the responsible party.  Status: Closed.</t>
  </si>
  <si>
    <t>Approximately 2200 to 2400 gallons of treated wastewater released in Moore Haven due to an overflow from a holding tank. No waterways affected.  Clean-up conducted by the responsible party.  Status: Closed.</t>
  </si>
  <si>
    <t xml:space="preserve">A trainee forgot to turn off a WAS line and caused the tank to overflow. 3000 gallons of sludge was spilled. The area was vac trucked and limed. </t>
  </si>
  <si>
    <t>Approximately 5000 gallons of treated wastewater spilled on-site in Naples.  No clean-up actions reported.  Status: Closed.</t>
  </si>
  <si>
    <t>A broken force main caused 10-15,000 gallons of sewage to spill into a retention pond in the Vero Beach area. Clean-up conducted by responsible party.  Status: Closed.</t>
  </si>
  <si>
    <t>Due to a broken force main that caused a manhole overflow, 1000 gallons of sewage spilled into Hog creek in the Gainesville area. Clean-up conducted by unknown party.  Status: Closed.</t>
  </si>
  <si>
    <t>1000 gallons of sewage spilled into a nearby creek due to a broken force main. Clean-up conducted by responsible party.  Status: Closed.</t>
  </si>
  <si>
    <t>A blocked line caused 25 gallons of sewage to spill onto a street in the Pensacola area. Clean up conducted by reporting party.  Status: Closed.</t>
  </si>
  <si>
    <t>A 20 gallon wastewater overflow due to a grease blockage in a pipeline occurred in the Tallahassee area. Spill went into a storm drain. Clean-up conducted by responsible party.  Status: Closed.</t>
  </si>
  <si>
    <t>Due to a line blockage, 500 gallons of wastewater spilled from a manhole on Eglin Air Force Base.  No waterways were affected.  Status: Closed.</t>
  </si>
  <si>
    <t>Approximately 10,000 gallons of treated wastewater spilled on-site in Tampa due to equipment failure at the pump control. No waterways affected. No clean-up actions reported.  Status: Closed.</t>
  </si>
  <si>
    <t>Approximately 450 to 1000 gallons of raw sewage spilled in the Bradenton area due to a malfunction at a lift station. A nearby retention pond was affected. Clean-up will be conducted by the responsible party.  Status: Closed.</t>
  </si>
  <si>
    <t>16,800 gallons of partially treated wastewater spilled on-site in the Davenport area due to an equipment malfunction. No clean-up actins required.  Status: Closed.</t>
  </si>
  <si>
    <t>Approximately 1200 gallons of raw sewage spilled in the Tampa area due to a lift station overflow. Clean-up conducted by a private contractor.  Status: Closed.</t>
  </si>
  <si>
    <t>Approximately 10,000 gallons of raw sewage spilled in the Davenport area due to vehicle hitting a line. No waterways affected. Clean-up conducted by the responsible party.  Status: Closed.</t>
  </si>
  <si>
    <t>16,000+ gallons of partially treated wastewater spilled on-site at a wastewater treatment plant in the Tampa area. Material contained and no waterways were affected.  Status: Closed.</t>
  </si>
  <si>
    <t>6500 gallons of wastewater spilled in Jacksonville due to a ruptured force main.  No waterways affected. Clean-up conducted by the responsible party.  Status: Closed.</t>
  </si>
  <si>
    <t>25,000 gallons of raw sewage released in Apalachicola due to a contractor that hit a sewer line. No waterway affected. Clean-up conducted by the responsible party.  Status: Closed.</t>
  </si>
  <si>
    <t>Approximately 1800 gallons of raw sewage spilled in the Leesburg area due to a ruptured force main. No waterways affected. Clean-up conducted by the responsible party.  Status: Closed.</t>
  </si>
  <si>
    <t>Taylor</t>
  </si>
  <si>
    <t>1000+ gallons of wastewater spilled in Perry due to a ruptured pipeline. 1000+ A nearby river was affected. Clean-up conducted by the responsible party.  Status: Closed.</t>
  </si>
  <si>
    <t>2100 gallons of raw sewage spilled in Venice due to a cracked force main. A nearby creek was affected.  No clean-up actions reported.  Status: Closed.</t>
  </si>
  <si>
    <t>2500 gallons of wastewater spilled in the Milton area due to an equipment malfunction.  Some of the material drained into a nearby creek. No clean-up actions reported.  Status: Closed.</t>
  </si>
  <si>
    <t>Less than 100 gallons of reclaimed wastewater spilled in the Naples area. No waterways affected. No clean-up actions reported.  Status: Closed.</t>
  </si>
  <si>
    <t xml:space="preserve">A contractor boared through a forcemain and 600 gallons of raw wastewater was spilled onto the ground at 200 Santabarbara Blvd. The area was vac trucked and limed. No waterways affected. </t>
  </si>
  <si>
    <t>40,000 gallons of raw sewage spilled in the Monticello area due to lift station failure. Clean-up conducted by the responsible party. Most of the spillage was not recoverable due to heavy rains.  Status: Closed.</t>
  </si>
  <si>
    <t>A spill of over 1000 gallons of treated wastewater due to a ruptured line was reported in the St. Augustine area. No waterways affected. Spill soaked into ground.  Status: Closed.</t>
  </si>
  <si>
    <t>A 1000+ gallon partially treated wastewater spill occurred in Odessa area due to a ruptured one inch line. The material drained off site into a wetlands area. No clean-up actions reported.  Status: Closed.</t>
  </si>
  <si>
    <t>Due to a malfunction, a lift station overflowed causing about 5,000 gallons of raw sewage to be released onto the ground. No waterway affected.  Status: Closed.</t>
  </si>
  <si>
    <t>3000 gallons of raw sewage released at a treatment facility in Orange Park due to a damaged 4-inch force main. Clean-up conducted by the responsible party.  Status: Closed.</t>
  </si>
  <si>
    <t>50,000 gallons of treated wastewater spilled in DeFuniak Springs due to a damaged line. The material drained into a nearby waterway. No clean-up actions reported.  Status: Closed.</t>
  </si>
  <si>
    <t>30,000 gallons of raw sewage released at a treatment facility in Miami due to a damaged 8-inch force main. No waterway affected. Clean-up conducted by the responsible party.  Status: Closed.</t>
  </si>
  <si>
    <t>An estimated 2000 gallons of wastewater spilled in New Port Richey due to a collapsed line.  The material drained into a nearby storm drain and flowed into a retention pond.  Clean-up conducted by the responsible party.  Status: Closed.</t>
  </si>
  <si>
    <t>A private citizen in Port Richey reported an ongoing release of wastewater from a pipe near his home.  Status: Closed.</t>
  </si>
  <si>
    <t>2000 gallons of treated wastewater spilled in Ruskin due to a generator failure at a lift station. No waterway affected. No clean-up actions required.  Status: Closed.</t>
  </si>
  <si>
    <t xml:space="preserve">350 gallons of raw wastewater was spilled at Bonita Springs Utilities. The area was vac trucked and limed. </t>
  </si>
  <si>
    <t xml:space="preserve">750gallons of raw wastewater was spilled in front of 3222 Lakeview Blvd. A manhole overflowed. The are was vac trucked and limed. </t>
  </si>
  <si>
    <t>Approximately 15,000 gallons of raw sewage released in Palm Harbor due to unknown cause(s).  No waterways affected. Clean-up conducted by the responsible party.  Status: Closed.</t>
  </si>
  <si>
    <t>11,600 gallons of clean water released onto the ground in Cape Canaveral due to a ruptured pipe. No clean-up actions required.  Status: Closed.</t>
  </si>
  <si>
    <t>10,000 gallons of raw sewage released into an on-site retention pond at a facility in the Alachua City area due to a damaged line. Clean-up conducted by the responsible party.  Status: Closed.</t>
  </si>
  <si>
    <t>35 gallons of wastewater spilled in Jacksonville due to a blockage in a gravity line. Clean-up conducted by the responsible party.  Status: Closed.</t>
  </si>
  <si>
    <t>Approximately 4000 gallons of treated wastewater spilled in Ft. Myers Beach due to a damaged irrigation line. No waterways affected. No clean-up actions required.  Status: Closed.</t>
  </si>
  <si>
    <t>An irrigation line broke causing 4000 gallons of reuse water to spill. No cleanup rewuired. No waterways affected</t>
  </si>
  <si>
    <t>18,000 gallons of raw sewage spilled in Jacksonville due to a ruptured force main. No waterways affected. Clean-up conducted by the responsible party.  Status: Closed.</t>
  </si>
  <si>
    <t>50-200 gallons of raw sewage spilled in the Tampa area due to a pump failure. No waterways affected, clean-up conducted by responsible party.  Status: Closed.</t>
  </si>
  <si>
    <t>A 400 gallon raw sewage spill occurred in the Mount Dora area due to a lift station overflow. No waterways affected. Clean up by liming area.  Status: Closed.</t>
  </si>
  <si>
    <t>a contractor broke a reclaimed water line and 900 gallons of reclaimed water was spilled. No cleanup rewuired, no waterways afftected.</t>
  </si>
  <si>
    <t>A main line clog that resulted in not more than 1,000 gallons of spilled raw sewage spilled in the Madison area. No waterways affected.  Status: Closed.</t>
  </si>
  <si>
    <t>2000 to 3000 gallons of wastewater spilled in Stanford due to a ruptured force main. Clean-up conducted by the responsible party.</t>
  </si>
  <si>
    <t>50 gallons of wastewater spilled in Jacksonville due to a collapsed line.  Clean-up conducted by the responsible party.</t>
  </si>
  <si>
    <t>Approximately 7500 gallons of treated wastewater spilled in Middleburg due to an equipment malfunction. The spill was contained on-site. No clean-up actions conducted.</t>
  </si>
  <si>
    <t>1000+ gallons of wastewater spilled in Jacksonville due to a blocked line.  No waterways affected.  Clean-up conducted by the responsible party.</t>
  </si>
  <si>
    <t>3000 gallons of wastewater spilled in Daytona Beach due to unknown cause(s).  The entire spill was contained on plant property. No waterway affected.  Clean-up conducted by the responsible party.</t>
  </si>
  <si>
    <t>4200 gallons of wastewater released on-site in Apollo Beach due to a ruptured line.  No waterway affected.  Clean-up conducted by a private contractor.</t>
  </si>
  <si>
    <t>377,000 gallons of treated wastewater spilled in Tarpon Springs due to a damaged line. The material drained into a nearby retention pond.</t>
  </si>
  <si>
    <t>150 gallons of sewage released in Miami due to an equipment malfunction.  Some of the material drained into a nearby storm drain. Clean-up conducted by the responsible party.</t>
  </si>
  <si>
    <t>3000 gallons of raw sewage spilled in the Osprey area due to a damaged valve on a force main. Clean-up was conducted by the responsible party.</t>
  </si>
  <si>
    <t>A private citizen reported the possible illegal dumping of wastewater in the West Bay area.</t>
  </si>
  <si>
    <t>150 gallons of raw wastewater was spilled. The area was vac trucked and limed. No waterways effecrted.</t>
  </si>
  <si>
    <t>Unknown amount of raw sewage spilled in Jacksonville due to a collapsed sewer line. No waterways affected. Clean-up conducted by the responsible party.</t>
  </si>
  <si>
    <t>Approximately 200,000 gallons of raw sewage released in the Ft. Myers area due to a ruptured force main. No waterways affected. Clean-up conducted by the responsible party.</t>
  </si>
  <si>
    <t xml:space="preserve">A line break on North Laurel broke causing 20000 gallons of raw wastewater to spill. The area was contained on site and cleaned. No waterways effected.  </t>
  </si>
  <si>
    <t>20 gallons of raw sewage spilled from a private lift station in the Kendall area due to a ruptured pipe.  No clean-up actions reported.</t>
  </si>
  <si>
    <t>1000+ gallons of raw sewage released in the Miami area due to a ruptured force main.  No waterway affected.  Clean-up conducted by the responsible party.</t>
  </si>
  <si>
    <t>11,000+ gallons of raw sewage released in Loughman due to a ruptured force main. Clean-up conducted by the responsible party.</t>
  </si>
  <si>
    <t>Approximately 2500 gallons of raw sewage spilled in the Orlando area due to a leaky valve. The Little Econ River was affected. Clean-up conducted by the responsible party.</t>
  </si>
  <si>
    <t>Little Econ River</t>
  </si>
  <si>
    <t>25,000 gallons of raw sewage released from a lift station and manhole in the Daytona Beach Shores area due to lift station failure. Clean-up conducted by the responsible party.</t>
  </si>
  <si>
    <t>50 gallons of raw sewage released in the Tallahassee area due to a grease blockage in a line. Some of the spill may have gone into a nearby storm drain. Clean-up conducted by the responsible party.</t>
  </si>
  <si>
    <t>Vandalism was reported at a wastewater facility in Stuart.</t>
  </si>
  <si>
    <t>200 gallons of wastewater spilled in Santa Rosa Beach due to a ruptured line. No waterway affected.  Clean-up conducted by the responsible party.</t>
  </si>
  <si>
    <t>Approximately 80,000 gallons of effluent wastewater released in the Lake Mary area due to a hit of a ruptured line. A nearby unknown lake was affected. No clean-up actions reported.</t>
  </si>
  <si>
    <t>An unknown amount of raw sewage released in the Ormond Beach due to a blocked line. A nearby wetlands area was affected. Unknown clean-up actions reported.</t>
  </si>
  <si>
    <t>5000 gallons of industrial wastewater (food processing) released in the Plant City area. No waterways affected. Clean-up conducted by the responsible party. Norman Johnson, 757-365-3588, Smithfield Packing Co. Inc, Plant City, 4611 Lykes Rd.</t>
  </si>
  <si>
    <t>1500 gallons of wastewater spilled in the Sanibel area due to a lift station power failure. No waterways affected. Clean-up conducted by the responsible party.</t>
  </si>
  <si>
    <t>1000+ gallons of wastewater spilled in the Orlando area due to unknown cause(s). No waterways affected. Clean-up conducted by the responsible party.</t>
  </si>
  <si>
    <t>766 gallon of sewage has spilled due to a collapse of a gravity line. No waterways affected. Clean up by recovering and vacuum the affected area.</t>
  </si>
  <si>
    <t>2000 gallons of chlorinated effluent spilled on-site due to pump failure in the Palm Coast area.</t>
  </si>
  <si>
    <t>1500 gallons of treated effluent was released onto ground due to equipment failure in the Stuart area.</t>
  </si>
  <si>
    <t>A contractor broke a pipe on Lost Woods and East Terry street causing 300 gallons of raw wastewater to spill. The area was vac trucked and limed. No waterways affected.</t>
  </si>
  <si>
    <t>An estimated 200 gallons of wastewater released in Jacksonville due to a clogged line. Clean-up conducted by the responsible party.  Status: Closed.</t>
  </si>
  <si>
    <t>3000 gallons of wastewater spilled in Jacksonville due to an open valve.  No waterway affected. Clean-up conducted by the responsible party.  Status: Closed.</t>
  </si>
  <si>
    <t>26.5 gallons of raw sewage spilled along the Venetian Causeway in Miami due to a cracked force main.  Clean-up conducted by the responsible party.  Status: Closed.</t>
  </si>
  <si>
    <t>232,500 gallons of treated wastewater release in the Orlando area due to an equipment malfunction.  The material was released to an on-site storm water pond. No clean-up actions required.  Status: Closed.</t>
  </si>
  <si>
    <t>100 gallons of raw sewage released in Jacksonville due to a faulty valve.  The material drained and was unrecoverable. Repairs to air release valve have been made. No waterways affected.  Status: Closed.</t>
  </si>
  <si>
    <t>9300 gallons of wastewater released in Jacksonville due to a faulty air release valve. The material drained into a dry ditch where it was vacuumed and completely recovered. The area was then limed. No waterways affected.  Status: Closed.</t>
  </si>
  <si>
    <t>6600 gallons of raw sewage spilled in Land O'Lakes due to a pump failure.  No waterways affected. Clean-up conducted by the responsible party.  Status: Closed.</t>
  </si>
  <si>
    <t>300 gallons of raw sewage released from a manhole in Tallahassee due to grease blockage. Some of the material drained into a nearby storm drain.  Clean-up conducted by the City of Tallahassee.  Status: Closed.</t>
  </si>
  <si>
    <t>Less than 1000 gallons of raw sewage released in Jacksonville due to unknown cause(s). Clean-up actions unknown.  Status: Closed.</t>
  </si>
  <si>
    <t>600 gallons of raw sewage released in the Middleburg area due to a ruptured line. No waterways affected. Clean-up conducted by the responsible party.  Status: Closed.</t>
  </si>
  <si>
    <t>5500 gallons of raw sewage released in Jacksonville due to a ruptured force main. Clean-up conducted by the responsible party.  Status: Closed.</t>
  </si>
  <si>
    <t>Approximately 150 gallons of sewage released in the Santa Rosa Beach area due to a damaged clean-out plug. No waterways affected. Clean-up conducted by the responsible party.  Status: Closed.</t>
  </si>
  <si>
    <t>500 gallons of raw sewage released in the Santa Rosa Beach area due to a ruptured line. No waterways affected. Clean-up conducted by the responsible party.  Status: Closed.</t>
  </si>
  <si>
    <t>2500 gallons of raw sewage released in the Tampa area due to a ruptured line. No waterways affected. Clean-up conducted by the responsible party.  Status: Closed.</t>
  </si>
  <si>
    <t>Approximately 600,000 gallons of treated wastewater suspected to be released underground due to a crushed underground line. The system was shut down until repairs could be made.  Status: Closed.</t>
  </si>
  <si>
    <t>100 gallons of raw sewage released in the Panama City area due to a lift station overflow. No waterways affected. Clean-up conducted by the responsible party.  Status: Closed.</t>
  </si>
  <si>
    <t>1000 gallons of raw sewage released in the Lake Mary area due to a power failure at a lift station. Clean-up conducted by the responsible party.  Status: Closed.</t>
  </si>
  <si>
    <t>1000 gallons of raw sewage released in Tallahassee due to a ruptured line.  No waterways affected. Clean-up conducted by the responsible party.  Status: Closed.</t>
  </si>
  <si>
    <t xml:space="preserve">a force main break caused 20 gallons of raw wastewater to spill onto 17 Maui Circle. The area was limed. No waterways effected. </t>
  </si>
  <si>
    <t>8000 gallons of raw sewage released in North Port due to a ruptured line.  Some of the material drained into a nearby waterway. Clean-up conducted by the responsible party.  Status: Closed.</t>
  </si>
  <si>
    <t>150 gallons of raw sewage spilled in the Milton area due to unknown cause(s).  Clean-up conducted by the responsible party.  Status: Closed.</t>
  </si>
  <si>
    <t>1000 gallons of raw sewage spilled in Tallahassee due to a ruptured force main. No waterways affected. Clean-up conducted by the responsible party.  Status: Closed.</t>
  </si>
  <si>
    <t>5000 gallons of raw sewage spilled in Tallahassee due to a ruptured force main. No waterways affected. Clean-up conducted by the responsible party.  Status: Closed.</t>
  </si>
  <si>
    <t>Bush Gardens reported that their sewage system for the animals at the park has been releasing the wastewater into the wrong location. An estimated 12,628 gallons of animal waste was released per day. The system has been shut down.  Status: Closed.</t>
  </si>
  <si>
    <t>A contractor closed the wrong valve causing 4000 gallons of raw wastewater to spill at the Powell Creek Ditch Line. The area wa hauled and limed.</t>
  </si>
  <si>
    <t>500 gallons of wastewater spilled in Jacksonville from a sewer clean out pipe.  Clean-up conducted by the responsible party.  Status: Closed.</t>
  </si>
  <si>
    <t>3000 to 5000 gallons of wastewater spilled in the North Ft. Myers area due to unknown cause(s).  Clean-up conducted by the responsible party.  Status: Closed.</t>
  </si>
  <si>
    <t>Unknown amount of wastewater spilled in the North Port area due to a ruptured force main. No waterways affected. Clean-up conducted by the responsible party.  Status: Closed.</t>
  </si>
  <si>
    <t>Less than 10,000 gallons of wastewater spilled in the Polk City area due to an equipment malfunction.  No waterways affected.  No clean-up actions reported.  Status: Closed.</t>
  </si>
  <si>
    <t>Approximately 1000 gallons of raw sewage spilled in the Hudson area due to a power failure at a lift station. A nearby retention pond was affected.  Clean-up conducted by the responsible party.  Status: Closed.</t>
  </si>
  <si>
    <t>Less than 1000 gallons of wastewater released in Margate.  No waterways affected. Clean-up conducted by the responsible party.  Status: Closed.</t>
  </si>
  <si>
    <t>600 gallons of raw sewage spilled in Pensacola due to a ruptured force man.  No waterways affected.  Clean-up conducted by the responsible party.  Status: Closed.</t>
  </si>
  <si>
    <t>125 gallons of raw sewage released in Pensacola due to a ruptured force main.  Some of the material drained into Escambia Bay. Clean-up conducted by the responsible party.  Status: Closed.</t>
  </si>
  <si>
    <t>2500 gallons of raw sewage spilled in Lakeland due to a ruptured gravity line. Some of the material drained into a nearby storm drain. Clean-up conducted by the responsible party.  Status: Closed.</t>
  </si>
  <si>
    <t>Approximately 4000 gallons of sewage spilled in Ocala due to a blocked sewer line. No waterways affected. Clean-up conducted by the responsible party.  Status: Closed.</t>
  </si>
  <si>
    <t>Approximately 800 gallons of raw sewage is being released per minute in Titusville due to a ruptured force main. No clean-up actions reported.  Status: Open.</t>
  </si>
  <si>
    <t>Approximately 2500 gallons of sludge spilled in Daytona Beach due to a ruptured sludge line. No waterways affected. Clean-up conducted by the responsible party.  Status: Closed.</t>
  </si>
  <si>
    <t>1000+ gallons of wastewater spilled in the St. Augustine area due to a ruptured force main. Clean-up conducted by the responsible party.  Status: Closed.</t>
  </si>
  <si>
    <t>Approximately 500 gallons of raw sewage spilled in the Tallahassee area due to a clogged line.  A nearby creek was affected.  Clean-up conducted by the responsible party.  Status: Closed.</t>
  </si>
  <si>
    <t>Approximately 1000 gallons of raw sewage spilled in the Tallahassee area due to a clogged line.  A nearby creek was affected.  Clean-up conducted by the responsible party.  Status: Closed.</t>
  </si>
  <si>
    <t>6000 gallons of treated wastewater spilled at the Land O'Lakes Water treatment plant due to a cracked 24-inch line. No waterways affected.  Clean-up conducted by the responsible party.  Status: Closed.</t>
  </si>
  <si>
    <t>1200 gallons of wastewater spilled in Jacksonville due to a clogged line.  No waterways affected.  Clean-up conducted by the responsible party.  Status: Closed.</t>
  </si>
  <si>
    <t>5000 gallons of wastewater spilled in the Margate area due to an overturned wastewater tanker truck.   Clean-up conducted by a private contractor.  Status: Closed.</t>
  </si>
  <si>
    <t>400 gallons of wastewater spilled in the Pensacola area due to a manhole overflow. No waterways affected. Clean-up conducted by the responsible party.  Status: Closed.</t>
  </si>
  <si>
    <t>Unknown amount of wastewater spilled in the Cape Coral area due to a manhole overflow. No waterways affected. Clean-up conducted by a private contractor.  Status: Closed.</t>
  </si>
  <si>
    <t>18,000 gallons of untreated wastewater spilled at a construction site in New Port Richey.  No waterways affected.  Clean-up conducted by the responsible party.  Status: Closed.</t>
  </si>
  <si>
    <t>1500 gallons of raw sewage spilled in the Jacksonville area due to a broken force main. Clean-up handled by responsible party.  Status: Closed.</t>
  </si>
  <si>
    <t>A tractor trailer truck overturned and caused 29,000 pounds of raw human sludge to spill onto the roadway in the Indian Town area. No clean-up information available.  Status: Closed.</t>
  </si>
  <si>
    <t>5000 gallons of wastewater spilled in Clearwater due to a ruptured force main. The material drained into Clearwater Harbor.  No clean-up actions reported.  Status: Closed.</t>
  </si>
  <si>
    <t>1000 gallons of raw sewage released in Orlando due to a clogged line. The material drained into a nearby lake. No clean-up actions reported.  Status: Closed.</t>
  </si>
  <si>
    <t>Over 50,000 gallons of wastewater released on-site at a wastewater treatment plant in the Wellington area due to a clogged line.  No waterway affected.  No clean-up actions reported.  Status: Closed.</t>
  </si>
  <si>
    <t>Approximately 10,000 gallons of raw sewage released in the Osprey area due to a ruptured force main. No waterways affected. Clean-up conducted by the responsible party.  Status: Closed.</t>
  </si>
  <si>
    <t>Approximately 7000 gallons of raw sewage released in the Orlando area due to a pump station failure. The material drained into a nearby on-site pond.  No clean-up actions reported.  Status: Closed.</t>
  </si>
  <si>
    <t>A drain pump failure caused 500 gallons of sludge to spill on North Fort Myers Utilities WWTP. The area was limed. No waterways effected.</t>
  </si>
  <si>
    <t>A bad pump caused 500 gallons of effluent to spill onto the grounds at Sunset Captiva. The spill was limed.</t>
  </si>
  <si>
    <t>124,000 of treated wastewater spilled in the Tampa area due to human error.  No clean-up actions required.  Status: Closed.</t>
  </si>
  <si>
    <t>1500 gallons of wastewater spilled in the Deerpark area due to a power failure at a lift station.  No waterways affected. Clean-up conducted by the responsible party.  Status: Closed.</t>
  </si>
  <si>
    <t>Approximately 4200 gallons of raw sewage spilled in the Venice area due to a ruptured 6-inch force main. No waterways affected. Clean-up conducted by the responsible party.  Status: Closed.</t>
  </si>
  <si>
    <t>44,640 gallons of raw sewage released in Miami due to a damaged air release valve.  The material drained into a nearby storm drain. Clean-up conducted by the responsible party.  Status: Closed.</t>
  </si>
  <si>
    <t>400 gallons of industrial wastewater spilled at a facility in the Palatka area due to unknown cause(s). The material drained into a nearby storm drain that flows into a creek. No impact to environment reported. No clean-up actions reported.  Status: Closed.</t>
  </si>
  <si>
    <t>A private citizen in the Orange Park area reported possible raw sewage in a nearby lake. Source unknown.  Status: Closed.</t>
  </si>
  <si>
    <t>13,528 gallons of raw sewage spilled onto the ground in the Miami area due to unknown cause(s).  No waterways affected. Clean-up conducted by the responsible party.  Status: Closed.</t>
  </si>
  <si>
    <t>250 gallons of wastewater spilled in the Tallahassee area due to a ruptured force main. Clean-up conducted by the responsible party.  Status: Closed.</t>
  </si>
  <si>
    <t>1000+ gallons of sewage spilled onto ground in the Orlando area due to mechanical failure at the lift station. Area was vacuumed and washed down.  Status: Closed.</t>
  </si>
  <si>
    <t>A caller reported a 150-200 gallon wastewater spill due to a lift station failure. Some spillage into nearby bayou. Clean up by responsible party.  Status: Closed.</t>
  </si>
  <si>
    <t>Over 1000 gallons of sewage spilled onto ground in the Port Charlotte area due to power failure to a lift station. Area was vacuumed and lime spread.  Status: Closed.</t>
  </si>
  <si>
    <t>A power failure at Eastport WRF caused 24000 gallons of raw wastewater to overflow from their plant. The area was contained, vac trucked, bypassed, and limed. No water ways affected.</t>
  </si>
  <si>
    <t>1000+ gallons of wastewater spilled in the Orlando area due to a 1000+ ruptured force main. Clean-up conducted by the responsible party.  Status: Closed.</t>
  </si>
  <si>
    <t>500 gallons of wastewater spilled in the Miramar area due to a malfunction at a lift station.  No waterway affected. Clean-up conducted by the responsible party.  Status: Closed.</t>
  </si>
  <si>
    <t>5000000 gallons of reclaimed water was spilled when a plug broke loose in the tank. SWP case number 2119</t>
  </si>
  <si>
    <t>Less than 1000 gallons of wastewater released onto the ground in Clermont due to a back up in a pipeline.  No waterway affected. Clean-up conducted by the responsible party and a private contractor.  Status: Closed.</t>
  </si>
  <si>
    <t>750,000 gallons of reclaim water spilled from a tank at a treatment facility in Cape Coral due to a faulty plug. The spill was contained on-site. No waterways affected.  Status: Closed.</t>
  </si>
  <si>
    <t>8800 gallons of wastewater spilled on-site in the Orlando area due to unknown cause(s). Clean-up conducted by a private contractor.  Status: Closed.</t>
  </si>
  <si>
    <t>100 gallons of raw sewage spilled in Jacksonville due to a damaged sewer line.  No clean-up actions reported.  Status: Closed.</t>
  </si>
  <si>
    <t>A force main leak caused 20 gallons of raw wastewater to spill at 5600 Warren Street in Naples. The area was limed. No waterways affected.</t>
  </si>
  <si>
    <t>9000 gallon raw sewage spill reported in Vero Beach due to a ruptured force main. No waterways affected. Clean-up conducted by the responsible party.  Status: Closed.</t>
  </si>
  <si>
    <t>Approximately 600 gallons of raw sewage spilled in Santa Rosa Beach due to a ruptured pipe. No waterways affected. Clean-up conducted by the responsible party.  Status: Closed.</t>
  </si>
  <si>
    <t>Approximately 4560 gallons of raw sewage spilled in the Miami area due to a ruptured 6-inch force main. A nearby storm drain was affected. Clean-up conducted by the responsible party.  Status: Closed.</t>
  </si>
  <si>
    <t>A bad TCU in the lift station on Vanderbilt Drive caused a manhole overflow. The area was vac trucked and limed. No waterways affected.</t>
  </si>
  <si>
    <t>Approximately 9600 gallons of sewage spilled in the Tarpon Springs area due to a private lift station failure.  No waterways affected.  No clean-up actions reported.  Status: Closed.</t>
  </si>
  <si>
    <t>1500 gallon raw sewage spill reported in New Port Richey due to ruptured force man. No waterways affected.  Status: Closed.</t>
  </si>
  <si>
    <t>100 gallons of sewage spilled in the Naples area due to a damaged air release valve on a force main. No clean-up actions reported.  Status: Closed.</t>
  </si>
  <si>
    <t>100 gallons of raw wastewater was spilled due to a faulty air release valve at 8770 Heritage Drive. The ware was vac trucked and limed. No waterways affected.</t>
  </si>
  <si>
    <t>Approximately 9000 gallons of raw sewage spilled in Ft. Myers due to a lift station failure. No waterways affected.  Clean-up conducted by the responsible party.  Status: Closed.</t>
  </si>
  <si>
    <t>Approximately 150 gallons of sewage spilled due to a grease blockage in a gravity line. A nearby retention pond was affected. No cleanup actions reported.  Status: Closed.</t>
  </si>
  <si>
    <t>2000 gallons of raw sewage spilled in the Port St. Lucie area due to electrical failure at a lift station. Clean-up conducted by the responsible party.  Status: Closed.</t>
  </si>
  <si>
    <t xml:space="preserve">9000 gallons of wastewater spilled out of manhole. </t>
  </si>
  <si>
    <t>5920 gallons of wastewater spilled in Miami due to a ruptured force main.  No waterways affected. Clean-up conducted by an unknown party.  Status: Closed.</t>
  </si>
  <si>
    <t>Over 1000 gallons of raw sewage spilled in Miami due to a break in a force main in a construction area.  No clean-up actions reported.  Status: Closed.</t>
  </si>
  <si>
    <t>500 gallons of wastewater spilled in Coral Springs due to a ruptured force main. No waterways affected. Clean-up conducted by the responsible party.  Status: Closed.</t>
  </si>
  <si>
    <t>250 gallons of wastewater spilled in Destin due to a lift station failure.  No waterways affected. Clean-up conducted by the responsible party.  Status: Closed.</t>
  </si>
  <si>
    <t>Due to a force main break, 2000 gallons of sewage was spilled onto roadway and into a storm drain. Clean-up conducted and repairs made.  Status: Closed.</t>
  </si>
  <si>
    <t>Approximately 1000 gallons of sewage spilled due to a broken air release valve. A nearby storm drain was affected. Unknown cleanup actions at this time.  Status: Closed.</t>
  </si>
  <si>
    <t>A raw sewage screen was plugged causing 5,000 gallons of raw sewage to spill in the Pahokee area. No waterway affected.  Status: Closed.</t>
  </si>
  <si>
    <t>A force main break caused a leak of 10 gallons of raw wastewater to spill behind St. Peters Church. The area was disinfected with lime and no waterways were affected.</t>
  </si>
  <si>
    <t>Approximately 1,000 gallons of raw sewage released in Miami due to a ruptured force main.  No waterway affected.  Clean-up conducted by the responsible party.  Status: Closed.</t>
  </si>
  <si>
    <t>Over 1,000 gallons of wastewater released on-site in Jacksonville due to a power failure.  No waterway affected.  No clean-up actions reported.  Status: Closed.</t>
  </si>
  <si>
    <t>600 gallons of wastewater released in Orange Park due to a ruptured force main. Clean-up conducted by the responsible party.  Status: Closed.</t>
  </si>
  <si>
    <t>29,000 gallons of raw sewage released in the Ft. Myers area due to a ruptured force main. Clean-up conducted by the responsible party.  Status: Closed.</t>
  </si>
  <si>
    <t>A pipe failed causing 29000 gallons to spill. An unknown amount entered the pond behind the lift station on Pine Ridge Road. The area was vac trucked.</t>
  </si>
  <si>
    <t>5,000 gallons of raw sewage spilled in Tampa due to a ruptured line.  The material drained into Tampa Bay.  Clean-up conducted by the responsible party.  Status: Closed.</t>
  </si>
  <si>
    <t>1,200 gallons of wastewater spilled in Poinciana due to faulty equipment.  No waterway affected.  Clean-up conducted by the responsible party.  Status: Closed.</t>
  </si>
  <si>
    <t>Approximately 10,000 gallons of raw sewage spilled in Cape Canaveral due to a faulty valve. No waterways affected.  Clean-up conducted by the responsible party.  Status: Closed.</t>
  </si>
  <si>
    <t>Approximately 50,000 gallons of sewage spilled into Lake Down in Orlando due to a ruptured line.  No clean-up actions reported.  Status: Closed.</t>
  </si>
  <si>
    <t>A line break caused 300 gallons of raw wastewater to spill on Keystone Blvd. Between Zorn and Calumet Blvd. Cleanup was conducted by a vac truck and the area was contained and limed. No waterways affected.</t>
  </si>
  <si>
    <t>50 gallons of sewage leaked into a hole on 100 Windward Drive due to a force main crack. The area was vac trucked and limed. No waterways affected.</t>
  </si>
  <si>
    <t>20 gallon wastewater spill reported at a restaurant in Orlando due to a clogged line.  Clean-up conducted by a private contractor.  Status: Closed.</t>
  </si>
  <si>
    <t>200 gallons of raw sewage released in Tallahassee.  No clean-up actions reported.  Status: Closed.</t>
  </si>
  <si>
    <t>Ongoing wastewater spill reported in Miami. No clean-up actions reported.  Status: Closed.</t>
  </si>
  <si>
    <t>30,000 gallons of sewage spilled onto ground in Bartow due to a ruptured force main.  Clean-up conducted by the responsible party.  Status: Closed.</t>
  </si>
  <si>
    <t>1,570 gallons of wastewater spilled in Jacksonville due to a pump station malfunction. A nearby waterway was affected.  Clean-up conducted by the responsible party.  Status: Closed.</t>
  </si>
  <si>
    <t>Approximately 8,000 gallons of untreated wastewater spilled into a canal in West Palm Beach due to a clogged line.  Clean-up conducted by the responsible party.  Status: Closed.</t>
  </si>
  <si>
    <t>3,000 gallons of raw sewage released on-site in Titusville due to mechanical failure.  Clean-up conducted by the responsible party.  Status: Closed.</t>
  </si>
  <si>
    <t>800 to 900 gallon raw sewage spill reported in the Crestview area due to a gravity line blockage.  No waterways affected. Clean-up conducted by the responsible party.  Status: Closed.</t>
  </si>
  <si>
    <t xml:space="preserve">Approximately 1000 gallons of sewage spilled onto the ground due to a power outage. Area </t>
  </si>
  <si>
    <t>Anonymous report of a wastewater discharge in Marco Island from an 18-inch pipeline into a residential canal that drains into the Gulf of Mexico.  Status: Closed.</t>
  </si>
  <si>
    <t>1,000 to 5,000 gallons of treated wastewater spilled in Venice due to a punctured 16-inch force main. No clean-up actions reported.  Status: Closed.</t>
  </si>
  <si>
    <t>183,000 gallons of raw sewage released in Port St. Lucie due to a valve malfunction.  No waterways affected.  Clean-up conducted by the responsible party.  Status: Closed.</t>
  </si>
  <si>
    <t xml:space="preserve">A back up at the Useppa Plant caused 1500 gallons of raw wastewater to spill. The are was contained on site and was limed. </t>
  </si>
  <si>
    <t>1,500 gallons of wastewater released in Bokeelia due to an unknown malfunction at a treatment plant.  No waterway affected.  No clean-up actions reported.  Status: Closed.</t>
  </si>
  <si>
    <t>1,200 gallons of raw sewage released in the Vero Beach area due to a ruptured force main.  Clean-up conducted by the responsible party.  Status: Closed.</t>
  </si>
  <si>
    <t>200,000 gallons of wastewater released in Wesley Chapel due to a damaged valve. The spill remained on-site with no waterways affected.  No clean-up actions reported.  Status: Closed.</t>
  </si>
  <si>
    <t>10,000 to 20,000 gallons of wastewater spilled in Crestview due to a lift station failure.  No waterway affected.  Clean-up conducted by the responsible party.  Status: Closed.</t>
  </si>
  <si>
    <t>1,728 gallon wastewater spill reported in Jacksonville due to a clogged gravity line that caused an overflow.  No waterways affected.  Clean-up conducted by the responsible party.  Status: Closed.</t>
  </si>
  <si>
    <t>Less than 1000 gallons of wastewater released in Gainesville due to a blocked line.  No waterway affected.  No clean-up actions reported.  Status: Closed.</t>
  </si>
  <si>
    <t>5,000 gallons of industrial wastewater released in Sanford due to a faulty valve.  The spill was contained on-site.  No clean-up actions reported.  Status: Closed.</t>
  </si>
  <si>
    <t>3,000 gallons of wastewater spilled in Tampa due to a power failure.  No waterways affected.  Clean-up conducted by the responsible party.  Status: Closed.</t>
  </si>
  <si>
    <t>2,000 to 3,000 gallons of wastewater spilled in Poinciana due to unknown cause(s).  No waterway affected.  Clean-up conducted by the responsible party.  Status: Closed.</t>
  </si>
  <si>
    <t xml:space="preserve">200 gallons of raw wastewater was spilled at 2000 SW 32nd street. The area was vac trucked and limed. </t>
  </si>
  <si>
    <t>8,000 gallons of wastewater spilled in Wesley Chapel due to unknown cause(s).  The material drained into a nearby waterway.  No clean-up actions reported.  Status: Closed.</t>
  </si>
  <si>
    <t>300 gallons of raw sewage released in Jacksonville due to a ruptured line.  Some of the material drained into a nearby creek.  Clean-up conducted by the responsible party.  Status: Closed.</t>
  </si>
  <si>
    <t>An unknown amount of raw sewage was released in the Sarasota area due to unknown cause(s).  A nearby pond was affected.  Clean-up conducted by the responsible party.  Status: Closed.</t>
  </si>
  <si>
    <t>A power outage caused a pump station to loose power and an estimated 1200 gallons of wastewater went into a Tampa area street. A nearby retention pond was possibly affected.  Status: Closed.</t>
  </si>
  <si>
    <t xml:space="preserve">100 gallons of reuse water was spilled on Delprado and US 41. the area was vac trucked and limed. </t>
  </si>
  <si>
    <t>400 gallons of sewage spilled onto asphalt due to a blockage in a line that caused an overflow from a manhole. The area was vacuumed and disinfected.  Status: Closed.</t>
  </si>
  <si>
    <t>Caller reports a spill of 135,000 gallons of sewage contained on-site at a wastewater treatment facility in Land O' Lakes. Incident occurred due to a contractor breaking a force main. The spillage was contained in a retention pond and recovered with vacuum trucks and put back into the system. No waterways affected.  Status: Closed.</t>
  </si>
  <si>
    <t>Over 100,000 gallons of sewage released due to a broken sanitary force main in the Wesley Chapel area. No waterways affected. The area is being vacuumed up by the responsible party.  Status: Closed.</t>
  </si>
  <si>
    <t>50,000 gallons of sludge spilled in the Tampa area due to a contractor hitting a gravity line. A nearby storm drain is being affected. The area will be vacuumed up and lime will be laid down.  Status: Closed.</t>
  </si>
  <si>
    <t>Due to Alachua County Work Release inmates flushing sheets down the toilets, approximately 1,000 gallons of sewage spilled into a storm pond on site.  No other information is available.  Status: Closed.</t>
  </si>
  <si>
    <t>100,000 gallons of treated reuse water spilled onto ground and into a retention pond in the Bonita Springs area due to mechanical failure that caused a pond to overflow. Spill not recoverable (soaked into ground).  Status: Closed.</t>
  </si>
  <si>
    <t>Due to unknown reasons, approximately 4,000 gallons of raw sewage spilled into a drainage ditch in an unincorporated area of Bay County.  No other information is available.  Status: Closed.</t>
  </si>
  <si>
    <t xml:space="preserve">An unknown amount of effluent was spilled due to a faulty valve on Elementary way, Bonita Springs. No cleanup. No waterways effected. </t>
  </si>
  <si>
    <t>Approximately 1000 + gallons of sewage spilled due to a force main break in the Sebring area. No waterways affected. Lime was laid down on the affected area.  Status: Closed.</t>
  </si>
  <si>
    <t>Approximately 30,000 gallons of effluent wastewater released due to a pipe failure in the Brooksville area. A nearby drainage ditch was affected.  Clean-up handled by responsible party.  Status: Closed.</t>
  </si>
  <si>
    <t>Approximately 50 gallons of sewage spilled in the Miami area due to a leak in an air release valve in an 8" force main. A nearby storm drain was affected. Lime was laid down and the material was vacuumed up.  Status: Closed.</t>
  </si>
  <si>
    <t>Due to a power failure, there was a pump stoppage that caused 50,000 gallons of effluent water (filtered, but not yet chlorinated) to release on-site onto the ground. Area to be treated with HTH. No waterways affected.  Status: Closed.</t>
  </si>
  <si>
    <t>A power outage caused 50000 gallons of effluent to spill at Three Oaks Parkway. The area was limed. No waterways affected.</t>
  </si>
  <si>
    <t>There is an unknown amount of wastewater that has been released into Cobbs Bayou in Ft. Walton Beach.  Unknown source of spill.  Status: Closed.</t>
  </si>
  <si>
    <t>30+ gallons of sewage spilled onto ground and into water due to a corroded force main. This is a preliminary report. Crews are on scene making repairs. The spillage has been stopped.  Status: Closed.</t>
  </si>
  <si>
    <t>1000+ gallons of sewage spilled onto ground due to ruptured force main Area was cleaned by vacuum area and HTH put down.  Status: Closed.</t>
  </si>
  <si>
    <t>A treated waste water spill between 1000-1500 gallons due to a ruptured pipe. No clean up taken for treated spill.  Status: Closed.</t>
  </si>
  <si>
    <t>3000 gallons of sewage spilled onto ground due to lift station failure. Area was cleaned and HTH put down.  Status: Closed.</t>
  </si>
  <si>
    <t>3150 gallons of sewage spilled onto ground due to a grease blockage in a line. The area was washed-down.  Status: Closed.</t>
  </si>
  <si>
    <t>A worker cut through a sewer line causing 2 gallons of water to pill onto the worker. The area was contained</t>
  </si>
  <si>
    <t>Caller reports a 2000 gallon raw sewage spill due to a valve malfunction.  No waterways affected.  Clean up by responsible party.  Status: Closed.</t>
  </si>
  <si>
    <t>Caller reports a 2000 gallon raw sewage spill due to a valve malfunction.  No waterways affected. Clean up by responsible party.  Status: Closed.</t>
  </si>
  <si>
    <t>A return sludge line broke and spilled 300 to 400 gallons of sludge onto the ground.  Private contractor did the clean up.  No waterway affected.  Status: Closed.</t>
  </si>
  <si>
    <t>9240 gallons of raw sewage was released in Miami due to a broken force main.  No waterway affected.  The area was vacuumed and lime placed on the affected area.  Status: Closed.</t>
  </si>
  <si>
    <t>Approximately 1000 gallons of sewage spilled due to electrical problems at a lift station.  No waterways affected.  The material was sucked and up and washed down.  Status: Closed.</t>
  </si>
  <si>
    <t>Approximately 5,200 gallons of untreated wastewater spilled in Jacksonville due to human error.  No waterways affected.  Clean-up conducted by the responsible party.  Status: Closed.</t>
  </si>
  <si>
    <t>an unknown amount of water was overflowing from the mane hole on 601 Pine Island Road and into a storm drain.</t>
  </si>
  <si>
    <t>Unknown amount of wastewater released in Jacksonville due to a ruptured force main.  No waterways affected.  Clean-up conducted by the responsible party.  Status: Closed.</t>
  </si>
  <si>
    <t xml:space="preserve">200 Gallons of raw wastewater was spilled at 126 Cousley Drive. The area was vac trucked and limed. No waterways affected. </t>
  </si>
  <si>
    <t>8000 gallon wastewater spill reported in Pompano Beach due to a failed cap on a pipe.  The material drained into the Intercoastal waterway.  Clean-up conducted by the responsible party.  Status: Closed.</t>
  </si>
  <si>
    <t>1000 gallons of treated wastewater spilled in Jacksonville due to a damaged line. The spill was reported to be unrecoverable.  Status: Closed.</t>
  </si>
  <si>
    <t>Approximately 200 gallons of wastewater spilled in Sanford due to an out-of-service lift station.  The spill was reported to be unrecoverable.  Status: Closed.</t>
  </si>
  <si>
    <t>A reuse valuve failed causing the chlorine chambers to overflow. The effluent was diverted. No waterways affected.</t>
  </si>
  <si>
    <t>270,000 gallons of raw sewage spilled in Haines City due to power surge that caused an over-flow.  No waterways affected.  Clean-up conducted by the responsible party.  Status: Closed.</t>
  </si>
  <si>
    <t>Approximately 8,000 gallons of wastewater spilled in the Sanibel area due to unknown cause(s).  No clean-up actions reported.  Status: Closed.</t>
  </si>
  <si>
    <t>Unknown amount of raw sewage released in Monticello due to a ruptured force main.  No clean-up actions reported.  Status: Closed.</t>
  </si>
  <si>
    <t>2,000 gallons of raw sewage spilled in the Miami Lakes area due to a ruptured force main.  No waterway affected.  Clean-up conducted by the responsible party.  Status: Closed.</t>
  </si>
  <si>
    <t>500 gallons of wastewater spilled in Miami due to a ruptured line. No waterway affected.  Clean-up conducted by the responsible party.  Status: Closed.</t>
  </si>
  <si>
    <t>50 gallons of wastewater spilled in Miami due to a ruptured line. No waterway affected.  Clean-up conducted by the responsible party.  Status: Closed.</t>
  </si>
  <si>
    <t>20,000 gallon raw sewage spill reported in Apollo Beach due to a ruptured force main at a lift station.  Clean-up conducted by the responsible party.  Status: Closed.</t>
  </si>
  <si>
    <t>2500 gallons of wastewater spilled in Pensacola due to a lift station malfunction.  No waterway affected.  Clean-up conducted by the responsible party.  Status: Closed.</t>
  </si>
  <si>
    <t>1000 gallons of digested sludge spilled on-site in Miami due to a mechanical error.  Clean-up conducted by the responsible party.  Status: Closed.</t>
  </si>
  <si>
    <t>2,800 gallons of raw sewage released in Orange Park due to a blocked line.  Some of the material drained into a nearby creek.  Clean-up conducted by the responsible party.  Status: Closed.</t>
  </si>
  <si>
    <t>500 gallons of treated wastewater spilled onto ground in Naples due to crack in a line. The spill was reported to be unrecoverable.  Status: Closed.</t>
  </si>
  <si>
    <t>Over 1000 gallons of wastewater spilled in the Tampa area due to a ruptured force main.  No waterways affected.  Clean-up conducted by the responsible party.  Status: Closed.</t>
  </si>
  <si>
    <t>A reuse main cracked at 111 Palm Dr. No waterways affected</t>
  </si>
  <si>
    <t>A 12,000 gallon wastewater spill occurred in West Palm Beach.  Spill was caused by a pump failure at the treatment facility.  The material drained into a containment pond on site.  No off-site impact reported.  Status: Closed.</t>
  </si>
  <si>
    <t>A Raw Sewage Spill of less than 1,000 gallons occurred after a local power outage caused a lift station to cease operation. Area was vacuumed and covered with HTH. No waterways affected.  Status: Closed.</t>
  </si>
  <si>
    <t>Caller advised that due to unknown reason 600 gallons of untreated wastewater spilled and flowed into a man-made retention pond in the Shady Hills area.  Status: Closed.</t>
  </si>
  <si>
    <t>A 10 gallon raw sewage spill occurred as the result of a tree root growing through a sewage line at Eglin AFB. Area was cleaned up, limed, and line repaired. No waterways, ditches, or storm drains affected.  Status: Closed.</t>
  </si>
  <si>
    <t>Due to a broken 8 inch force main, approximately 7,500 gallons of untreated wastewater spilled to the ground, some of which went into a retention pond in the Pt. St. Lucie area.  Area was vacuumed and limed.  Status: Closed.</t>
  </si>
  <si>
    <t>20,000 gallons of sewage was released on-site in Clewiston due to power failure to the lift station. The spill was recovered back into the system.  No waterways affected.  Status: Closed.</t>
  </si>
  <si>
    <t>Due to electrical failure at a lift station, 50,000 gallons of sewage spilled onto ground and into an off-site retention pond. Area was vacuumed and will be treated with lime. Signs have been put out on the pond and water samples have been taken. The spillage occurred on a city park playground.  Status: Closed.</t>
  </si>
  <si>
    <t>Up to 1000 gallons of sewage was spilled on-site and onto the ground due to a broken valve. No waterways were affected. Area is being cleaned and will be sanitized with HTH.  Status: Closed.</t>
  </si>
  <si>
    <t>500 gallons of wastewater spilled in the Santa Rosa Beach area due to a ruptured gravity line.  No waterways affected.  Clean-up conducted by the responsible party.  Status: Closed.</t>
  </si>
  <si>
    <t>Due to a broken force main, approximately 19,000 gallons of untreated wastewater spilled onto the ground. No waterways were affected.  Status: Closed.</t>
  </si>
  <si>
    <t>Due to a lift station failure, approximately 2,000 gallons of wastewater spilled onto the ground. No waterways were affected.  Status: Closed.</t>
  </si>
  <si>
    <t>A 2500 gallon wastewater spill occurred in the Panama City area.  The release was caused by a faulty pump at a lift station. Clean-up was conducted by Bay County Utilities.  No waterways affected.  Status: Closed.</t>
  </si>
  <si>
    <t>Due to a service line break, approximately 500 gallons of untreated wastewater spilled onto the ground in the Santa Rosa beach area. No waterways affected.  The area was vacuumed and limed.  Status: Closed.</t>
  </si>
  <si>
    <t>There was a wastewater leak from a sewer line caused by a force main break.  Estimates are 40-50 gallons per minute are spilling out onto the roadway however, unconfirmed reports believe that it is a total of 1,000-2,000 gallons total. The material is leaking through drainage systems to the IntraCoastal Waterway.  Status: Closed.</t>
  </si>
  <si>
    <t>There was a raw sewage release from a manhole overflow due to a gravity line stoppage/back-up. Initial assessment thought it to be a grease blockage; however it appears to be a cave-in on the line at this time. They are installing a pumping bypass operation that should be in place soon. Currently there has been a 5,000 gallon release, but reporting party estimates it will be between a 7,000-10,000 gallon release before it ceases. Some of the material is flowing into a storm drain that continues on into Moncrief Creek.  Status: Closed.</t>
  </si>
  <si>
    <t>A 3000 gallon raw sewage spill was reported and blamed on an overflow. No waterways were affected and clean-up conducted by responsible party.  Status: Closed.</t>
  </si>
  <si>
    <t>40,000 gallons of raw sewage released in the Gainesville area due to ruptured pipe.  No waterways affected.  Clean-up conducted by the responsible party.  Status: Closed.</t>
  </si>
  <si>
    <t>2000 gallons of wastewater spilled in the Largo area due to a ruptured force main. The Intercoastal waterway was affected. Clean-up conducted by the responsible party.  Status: Closed.</t>
  </si>
  <si>
    <t>300 gallons of raw sewage spilled onto the ground in the Santa Rosa Beach area because of a degraded line. Clean-up conducted by responsible party.  Status: Closed.</t>
  </si>
  <si>
    <t>1000 gallons of sludge spilled in Mt. Dora due to unknown cause(s).  No waterways affected.  Clean up by the responsible party.  Status: Closed.</t>
  </si>
  <si>
    <t>150 to 200 gallons of wastewater spilled in Key West due to a damaged force main.  No waterways affected. No clean-up actions reported.  Status: Closed.</t>
  </si>
  <si>
    <t>1000 to 5000 gallons of untreated wastewater spilled in Hialeah due to a pump station failure.  No waterways affected.  Clean-up conducted by the responsible party.  Status: Closed.</t>
  </si>
  <si>
    <t>400 to 500 gallons of wastewater spilled in Davenport due to a faulty lift station.  No waterways affected. Clean-up conducted by the responsible party.  Status: Closed</t>
  </si>
  <si>
    <t>10,000 gallons of untreated wastewater spilled in Miami due to heavy rains in the area and a damaged screen.  No waterways affected. No clean-up actions reported.  Status: Closed.</t>
  </si>
  <si>
    <t xml:space="preserve">A reuse tank at South Seas Resort overflowed to the ponds on the golf course. All water was treated effluent. </t>
  </si>
  <si>
    <t>A small unknown amount of wastewater spilled in Okeechobee due to an equipment malfunction.  Clean-up conducted by a private contractor.  Status: Closed.</t>
  </si>
  <si>
    <t>5000 gallons of raw sewage spilled into a retention pond on-site in Sarasota due to lift station failure.  No clean-up actions reported.  Status: Closed.</t>
  </si>
  <si>
    <t>8000 gallons of raw sewage spilled in Ft. Myers due to human error.  Clean-up conducted by the responsible party.  Status: Closed.</t>
  </si>
  <si>
    <t>Approximately 60,000 gallons of sewage released in Monticello due to a power failure at a lift station.  Some of the material drained into a nearby creek.  Clean-up conducted by the responsible party.  Status: Closed.</t>
  </si>
  <si>
    <t xml:space="preserve">A power failure caused 125 gallons of effluent to spill. The areas were limed. No waterways affected. </t>
  </si>
  <si>
    <t>Unknown amount of wastewater spilled in Ormond Beach due to unknown cause(s).  This is reported to be an ongoing issue.  No clean-up actions reported.  Status: Closed.</t>
  </si>
  <si>
    <t xml:space="preserve">8000 gallons of raw wastewater was spilled at Three Oaks due to a contractor breaking the line. </t>
  </si>
  <si>
    <t>Unknown amount of raw sewage released in Valparaiso due to a pump failure at a lift station.  Some of the material drained into a nearby creek.Repairs to the pump were underway.  No clean-up actions reported.  Status: Closed.</t>
  </si>
  <si>
    <t>32,000 gallons of industrial wastewater spilled in Plant City due to a ruptured pipe.  The material drained into a retention pond.  No clean-up actins reported.  Status: Closed.</t>
  </si>
  <si>
    <t>The Ft. Myers area had a spill of approximately 1000 gallons of sewage due to a leak in a force main. Spillage was contained and recovered by vacuum truck.  Status: Closed.</t>
  </si>
  <si>
    <t>There was an unknown amount of industrial wastewater (used in phosphoric manufacturing) that spilled into a sinkhole in the White Springs area. The sinkhole caused the release of the wastewater.  Status: Closed.</t>
  </si>
  <si>
    <t>500 gallons of wastewater spilled in Santa Rosa Beach due to a ruptured 4 inch line.  No waterways affected.  Clean-up conducted by the responsible party.  Status: Closed.</t>
  </si>
  <si>
    <t>Approximately 25 gallons of sewage spilled in Cape Canaveral due to unknown cause(s).  No waterways affected.  No clean-up actions reported.  Status: Closed.</t>
  </si>
  <si>
    <t>5,744 gallons of wastewater released in the Clearwater area due to a generator malfunction at a lift station.  The material overflowed from a manhole outside the lift station &amp; drained into a nearby creek.  Status: Closed.</t>
  </si>
  <si>
    <t>An overflow caused by heavy flow caused 400 gallons of raw wastewater and sewage to spill. The aerea was contained and limed. No waterways were affected.</t>
  </si>
  <si>
    <t>An unknown amount of sewage spilled in the St. Augustine area due to a crack in a force main.  Clean-up conducted by the responsible party.  Status: Closed.</t>
  </si>
  <si>
    <t>10,000 gallons of sewage spilled in the Port Charlotte area due to a ruptured force main.  Clean-up conducted by the responsible party.  Status: Closed.</t>
  </si>
  <si>
    <t xml:space="preserve">A line break on Calumet Blvd casued 10000 gallons of raw wastewater to be spilled. The area was vac trucked and limed. No waterways affected. </t>
  </si>
  <si>
    <t>7,000 gallon raw sewage release reported at Mac Dill AFB in Tampa due to a ruptured force main. Some of the material drained into Tampa Bay.  Status: Closed.</t>
  </si>
  <si>
    <t>100 gallon raw sewage spill reported in Orange City due to a sewer back-up.  No waterways affected.  Clean-up conducted by the responsible party.  Status: Closed.</t>
  </si>
  <si>
    <t>100 gallons of sewage sludge spilled in Bithlo due to an overfill.  The area was washed down with water.  Status: Closed.</t>
  </si>
  <si>
    <t>600 gallons of wastewater spilled in Santa Rosa Beach due to a ruptured line.  No waterways affected.  Clean-up conducted by the responsible party.  Status: Closed.</t>
  </si>
  <si>
    <t>2,000 gallons of wastewater spilled in Clermont due to a ruptured force main.  No waterways affected.  No clean-up actions reported.  Status: Closed.</t>
  </si>
  <si>
    <t xml:space="preserve">A valve packing failure caused 800 gallons of wastewater was spilled. The area was vac trucked and limed. </t>
  </si>
  <si>
    <t>Approximately 25 to 30 gallons of sewage spilled in the Orlando area due to a  grease blockage. No waterways affected. No clean-up actions reported.  Status: Closed.</t>
  </si>
  <si>
    <t>300 gallons of effluent was spilled at Herons Glen. The flow was diverted.</t>
  </si>
  <si>
    <t>30 gallons of wastewater spilled in Jacksonville due to unknown cause(s).  No waterways affected.  No clean-up actions reported.  Status: Closed.</t>
  </si>
  <si>
    <t>10,000 gallons of raw sewage released in Clewiston due to a ruptured line.  No waterways affected.  No clean-up actions reported.  Status: Closed.</t>
  </si>
  <si>
    <t>750 gallons of reclaimed water was spilled onto the ground at SE 27 and Santa Barbara Blvd. The area was vac trucked.</t>
  </si>
  <si>
    <t>A rock broke a reuse line to Lexington country Club. No cleanup. No waterways affected.</t>
  </si>
  <si>
    <t>1,000 gallons of wastewater spilled in Gotha due to unknown cause(s).  No waterways affected.  Clean-up conducted by an unknown party.  Status: Closed.</t>
  </si>
  <si>
    <t>40,000 gallons of treated wastewater spilled in Naples. No waterways affected.  Status: Closed.</t>
  </si>
  <si>
    <t>8,000 gallons of treated wastewater spilled in Ft, Myers due to unknown cause(s).  No clean-up actions required.  No waterways affected.  Status: Closed.</t>
  </si>
  <si>
    <t>200-300 gallons of raw sewage spilled due to a lift station overflow. No waterways were affected. Clean-up by responsible party.  Status: Closed.</t>
  </si>
  <si>
    <t>15,000 gallon raw sewage spill in Jacksonville due to a power failure at a pump station.  13,000 gallons drained into the Wills Branch Creek.  Clean-up conducted by the responsible party.  Status: Closed.</t>
  </si>
  <si>
    <t>250,000 gallons of raw sewage spilled into a storm drain system due to an electrical failure and back-up generator failure (storm related).  Pump trucks are on scene (most of the spill is recoverable) and area will be limed when pumping is done.  Status: Closed.</t>
  </si>
  <si>
    <t>Over 1000 gallons of raw sewage spilled onto the ground due to a broken pipe.  Spill is being vacuumed and area treated with HTH.  Status: Closed.</t>
  </si>
  <si>
    <t>There was an unknown number of gallons of raw sewage that spilled in the Trinity area due to a broken air release valve.  Clean-up underway.  Status: Closed.</t>
  </si>
  <si>
    <t>Caller reported a 14000 gallon spill in the Jacksonville area due to a manhole overflow.  Most of the material spilled into Lake Pondevero.  Recovering and clean taken by responsible party.  Status: Closed.</t>
  </si>
  <si>
    <t>2000 gallons of sewage spilled onto the ground at a wastewater treatment facility in the Reddick area (on-site release). The spill was vacuumed and limed. No waterways were affected.  Status: Closed.</t>
  </si>
  <si>
    <t>Approximately 1000 gallons of sewage spilled in Miami due to a ruptured 42-inch force main. No waterways affected. No clean-up actions reported.  Status: Closed.</t>
  </si>
  <si>
    <t>259,532 gallons of raw sewage released in Miami due to a ruptured 42-inch force main.  No waterways affected.  Clean-up conducted by the responsible party.  Status: Closed.</t>
  </si>
  <si>
    <t>10,000 gallon sewage release reported in Siesta Key due to a ruptured line.  The material drained into a nearby canal.  Clean-up conducted by the responsible party.  Status: Closed.</t>
  </si>
  <si>
    <t>Approximately 5,000 gallons of wastewater spilled in Ft. Lauderdale due to a lift station error.  No waterways affected.  Clean-up conducted by the responsible party.  Status: Closed.</t>
  </si>
  <si>
    <t>2,100 gallons of untreated industrial wastewater spilled on-site in Crystal River due to a tank overflow.  No clean-up actions required.  Status: Closed.</t>
  </si>
  <si>
    <t>200 gallons of raw sewage released in Jacksonville due to a ruptured force main.  No waterways affected.  Clean-up conducted by the responsible party.  Status: Closed.</t>
  </si>
  <si>
    <t>2,000 gallons of industrial wastewater released in Apollo Beach due to a damaged underground pipe.  Status: Closed.</t>
  </si>
  <si>
    <t>200 gallons of industrial wastewater spilled in Jacksonville due to a damaged line.  No clean-up actions possible.  Status: Closed.</t>
  </si>
  <si>
    <t>Approximately 4,000 gallons of raw sewage released in the Bonita Springs area due to a damaged line.  No waterways affected.  Clean-up conducted by the responsible party.  Status: Closed.</t>
  </si>
  <si>
    <t>Approximately 1,000 gallons of untreated wastewater spilled in the Palatka area due to a lift station malfunction.  No waterways affected.  No clean-up actions reported.  Status: Closed.</t>
  </si>
  <si>
    <t>Approximately 1,000 gallons of untreated wastewater spilled in the Ft. Myers area due to a faulty valve.  No waterways affected.  No clean-up actions reported.  Status: Closed.</t>
  </si>
  <si>
    <t>500 to 1000 gallons of raw sewage spilled in Temple Terrace due to a control float getting hung up.  No waterways affected.  Clean-up conducted by the responsible party.  Status: Closed.</t>
  </si>
  <si>
    <t>1200 gallons of wastewater spilled in Wellington due to a clogged pipeline.  No waterways affected.  Clean-up conducted by the responsible party.  Status: Closed.</t>
  </si>
  <si>
    <t>There was a 10,000 gallon raw sewage spill due to a force main break in the Milton area. No waterways affected. Area washed down and limed. Most of spill recovered.  Status: Closed.</t>
  </si>
  <si>
    <t xml:space="preserve">   There was a 66,200 gallon spill of raw sewage in the Miami area due to a force main break.  No waterways were affected. Clean up by the city of Miami.  Status: Closed.</t>
  </si>
  <si>
    <t>A contractor hit a 2 inch pipe and 4000 gallons of raw wastewater was spilled onto the ground. The area was vac trucked and limed. No waterways affected.</t>
  </si>
  <si>
    <t>There was a 1200 gallon raw sewage spill in the Clewiston area due to a lift station overflow. No waterways affected.  Area washed down and lime applied.  Status: Closed.</t>
  </si>
  <si>
    <t>Due to an overflow, 150 gallons of sewage went into a storm drain in the Tallahassee area.  The drain was vacuumed and samples are being taken from upstream and downstream.  Status: Closed.</t>
  </si>
  <si>
    <t>A 30,000 gallon treated reclaimed wastewater spill occurred in the Land O'Lakes area.  The release was caused by some faulty valves in a line.  No waterways affected.  No clean-up actions required or possible.  Status: Closed.</t>
  </si>
  <si>
    <t>72,000 gallons of wastewater spilled in the Rivera Beach area due to a ruptured pipeline.  No waterways affected.  Clean-up conducted by the responsible party.  Status: Closed.</t>
  </si>
  <si>
    <t>7000 gallons of wastewater spilled in the Summerville area due to a ruptured pipeline.  No waterways affected.  Clean-up conducted by the responsible party.  Status: Closed.</t>
  </si>
  <si>
    <t>The master lift station pump at Donax WRF failed causing 694 gallons of raw wastewater to spill onto the ground. The area was disinfected with lime. No waterways were affected</t>
  </si>
  <si>
    <t>1500 gallons of wastewater spilled in the Tampa area due to an equipment malfunction.  Clean-up conducted by the responsible party.  Status: Closed.</t>
  </si>
  <si>
    <t>15 gallons of wastewater spilled in Jacksonville due to a blocked line.  No waterways affected.  Clean-up conducted by the responsible party.  Status: Closed.</t>
  </si>
  <si>
    <t>100 gallons of wastewater spilled in Jacksonville due to a blocked line.  No waterways affected.  Clean-up conducted by the responsible party.  Status: Closed.</t>
  </si>
  <si>
    <t>1000 to 1500 gallons of wastewater spilled in the Chipley area due to a power failure.  No waterways affected.  Clean-up conducted by the responsible party.  Status: Closed.</t>
  </si>
  <si>
    <t>5,000 to 10,000 gallons of treated wastewater spilled in the Punta Gorda area due to unknown cause(s).  Clean-up conducted by the responsible party.  Status: Closed.</t>
  </si>
  <si>
    <t>Approximately 50,000 gallons of raw sewage released in Miami due to a ruptured force main.  No waterways affected.  Clean-up conducted by the responsible party.  Status: Closed.</t>
  </si>
  <si>
    <t>Less than 1000 gallons of wastewater spilled in Temple Terrace due to a punctured line.  No waterways affected.  Clean-up conducted by the responsible party.  Status: Closed.</t>
  </si>
  <si>
    <t>1,000 gallons of wastewater spilled in the Callaway area due to a blocked line.  Clean-up conducted by the responsible party.  Status: Closed.</t>
  </si>
  <si>
    <t>Unknown amount of plant reject water spilled in Port St. Lucie due to a concentrate line system failure from a reverse osmosis plant. No waterways affected.  Repairs made and clean-up conducted by the responsible party.  Status: Closed.</t>
  </si>
  <si>
    <t>Approximately 10,000 to 12,000 gallons of raw sewage spilled at Eglin AFB due to an overflowed septic tank.  No waterways affected.  Clean-up conducted by the responsible party.  Status: Closed.</t>
  </si>
  <si>
    <t>At least 1000 gallons of sewage spilled in the St. Augustine area due to a tripped main breaker.  Unknown of any waterways affected. Clean-up conducted by the responsible party.  Status: Closed.</t>
  </si>
  <si>
    <t>50 gallon raw sewage spill reported in Jacksonville due to unknown cause(s).  Material came up from a manhole and was washed into Rushing Creek during the day’s storm.  Status: Closed.</t>
  </si>
  <si>
    <t>Approximately 2,000 gallons of untreated wastewater spilled on-site in Winter Garden due to unknown cause(s).  Clean-up conducted by the responsible party.  Status: Closed.</t>
  </si>
  <si>
    <t>Approximately 60 gallons of sewage spilled due to a cave in that caused a line to back up. A nearby retention pond was affected. The material was washed up and put disinfectant on it.  Status: Closed.</t>
  </si>
  <si>
    <t>Approximately 1000 gallons of reclaim wastewater spilled due to a 2" Irrigation line coming unglued. No waterways affected. No clean up needed.  Status: Closed.</t>
  </si>
  <si>
    <t>50,000 gallons of raw sewage released in the Boca Raton area due to a blocked line.  Some of the material drained into a nearby lake.  Clean-up conducted by the responsible party.  Status: Closed.</t>
  </si>
  <si>
    <t>40,000 gallons of raw sewage spilled in the Mt. Dora area due to a ruptured force main.  Clean-up conducted by the responsible party.  Status: Closed.</t>
  </si>
  <si>
    <t>5000 gallons of raw sewage released in the Clermont area due to a ruptured force main.  Clean-up conducted by the responsible party.  Status: Closed.</t>
  </si>
  <si>
    <t>1500 to 2000 gallons of wastewater spilled in the Longwood area due to a clogged sewage line.  Clean-up conducted by the responsible party.  Status: Closed.</t>
  </si>
  <si>
    <t>400 gallon raw sewage spill reported in Jacksonville due to unknown cause(s).  Some of the material drained into a nearby river.  Clean-up conducted by the responsible party.  Status: Closed.</t>
  </si>
  <si>
    <t>20,350 gallons of raw sewage released in the West Miami area due to a broken air release valve.  Clean-up conducted by the responsible party.  Status: Closed.</t>
  </si>
  <si>
    <t>Unknown amount of wastewater spilled in Clearwater due to a ruptured line.  The material drained into Tampa Bay.  No clean-up actions reported.  Status: Closed.</t>
  </si>
  <si>
    <t>1000 gallons of wastewater spilled in Bradenton due to a faulty flow switch.  Some of the material drained into a nearby waterway.  Clean-up conducted by the responsible party.  Status: Closed.</t>
  </si>
  <si>
    <t>Approximately 500 gallons of sewage spilled in the Summerfield area due to human error. No waterways affected.  Clean-up conducted by the responsible party.  Status: Closed.</t>
  </si>
  <si>
    <t>4000 gallons of wastewater spilled in Miami due to a valve malfunction. No waterways affected.  Clean-up conducted by the responsible party.  Status: Closed.</t>
  </si>
  <si>
    <t>Over 1000 gallons of industrial wastewater spilled in the Palatka area due to an equipment failure. Some of the material drained into Rice creek.  Clean-up conducted by the responsible party.  Status: Closed.</t>
  </si>
  <si>
    <t>Possible illegal dumping of raw sewage reported in the Mulberry area.  Status: Closed.</t>
  </si>
  <si>
    <t>The WAS line was left on overnight causing 1200 gallons of supernate to spill onto the ground. The area was contained and limed. No waterways affected.</t>
  </si>
  <si>
    <t>9,000 gallons of wastewater spilled in the Shady Hills area due to a lift station that was hit by lightning.  A nearby waterway was affected.  Clean-up conducted by the responsible party.  Status: Closed.</t>
  </si>
  <si>
    <t>Approximately 10,000 gallons of untreated wastewater spilled in the Tallahassee area.  The material was contained on-site.  Clean-up conducted by the responsible party.  Status: Closed.</t>
  </si>
  <si>
    <t>Approximately 1,200 gallons of untreated wastewater spilled on Useppa Island due to unknown cause(s).  No waterways affected.  No clean-up actions reported.  Status: Closed.</t>
  </si>
  <si>
    <t>A 10'' inch PVC force main developed a cracked line and spilled 5,000 gallons of raw sewage. A near by storm drain that leads into the McCoy Creek  was affected. The area was cleaned with a vacuum.  Status: Closed.</t>
  </si>
  <si>
    <t>Caller advised that a 12 inch sanitary line in Ocoee failed and caused 25 gallons of sewage to spill directly into the Lake Bennett River. Cause was when FDOT inserted a guard rail that penetrated the line that caused it to break.  Status: Closed.</t>
  </si>
  <si>
    <t>A contractor hit a 6 inch force main in W. Palm Beach causing 10,000 gallons of untreated wastewater to spill and flow into the C51 canal.  Vacuum truck in route for clean up.  Status: Closed.</t>
  </si>
  <si>
    <t>2,000 gallons of wastewater spilled in Davie due to a ruptured force main.  Clean-up conducted by the responsible party.  Status: Closed.</t>
  </si>
  <si>
    <t>Approximately 5,000 gallons of wastewater spilled in Tallahassee due to an equipment malfunction.  No clean-up actions reported.  Status: Closed.</t>
  </si>
  <si>
    <t>12,000 gallons of wastewater spilled in Winter Haven due to an equipment malfunction.  No waterways affected.  Clean-up conducted by the responsible party.  Status: Closed.</t>
  </si>
  <si>
    <t>300 gallons of wastewater spilled in Sanford due to a grease clog.  No waterways affected.  Clean-up conducted by the responsible party.  Status: Closed.</t>
  </si>
  <si>
    <t>Approximately 200 gallons of sewage spilled in Naples due to a blockage at a lift station.  A nearby retention pond was affected.  Clean-up conducted by the responsible party.  Status: Closed.</t>
  </si>
  <si>
    <t>1,500 gallon wastewater spill reported in Bonita Springs due to unknown cause(s).  No waterways affected.  Status: Closed.</t>
  </si>
  <si>
    <t>Approximately 6000 gallons of raw sewage spilled in the Pompano Beach area due to a ruptured pipe.  Some of the material drained into the Intercoastal waterway.  Clean-up conducted by the responsible party.  Status: Closed.</t>
  </si>
  <si>
    <t>5 gallon raw sewage release from a manhole in Callaway due to a faulty lift station.  No waterways affected.  Clean-up conducted by the responsible party.  Status: Closed.</t>
  </si>
  <si>
    <t>1,000 gallons of untreated wastewater spilled in Live Oak due to a clogged pump. No waterways affected.  Clean-up conducted by the responsible party.  Status: Closed.</t>
  </si>
  <si>
    <t>A private citizen reported raw sewage floating in the river in Dowling Park.  Status: Closed.</t>
  </si>
  <si>
    <t>Approximately 2,000 gallons of sewage spilled in Jacksonville due to a ruptured 6-inch force main. A nearby retention pond was affected.  Clean-up conducted by the responsible party.  Status: Closed.</t>
  </si>
  <si>
    <t>200 gallons of treated wastewater spilled in the Santa Rosa Beach area due to a cracked force main.  No waterways affected.  Clean-up conducted by the responsible party.  Status: Closed.</t>
  </si>
  <si>
    <t>2,000 gallons of treated wastewater spilled in the Naples area due to a damaged line.  Some of the material drained into a nearby marsh.  Clean-up &amp; repairs conducted by the responsible party.  Status: Closed.</t>
  </si>
  <si>
    <t>10,000 gallons of treated wastewater spilled in the Naples area due to a ruptured line.  No waterways affected.  Clean-up conducted by the responsible party.  Status: Closed.</t>
  </si>
  <si>
    <t>Over 1,000 gallons of wastewater spilled in the Orlando area due to a faulty lift station.  No waterways affected.  Clean-up conducted by the responsible party.  Status: Closed.</t>
  </si>
  <si>
    <t>An unknown amount of sludge released in Homosassa due to a clogged line.  Clean-up will be conducted by the responsible party.  Status: Closed.</t>
  </si>
  <si>
    <t>4,000 gallons of treated reclaim wastewater spilled on-site in Jacksonville due to unknown cause(s).  No clean-up actions reported.  Status: Closed.</t>
  </si>
  <si>
    <t>800 gallons of wastewater spilled in the Ft. Walton Beach area due to a ruptured 2-inch force main.  Clean-up conducted by the responsible party.  Status: Closed.</t>
  </si>
  <si>
    <t>A contractor broke a force main causing 1000 gallons of raw wastewater to spill onto the ground at Lake Fairways. The area was disinfected with lime. No waterways affected.</t>
  </si>
  <si>
    <t>18,500 gallons of untreated wastewater released in Miami due to a faulty valve.  No waterways affected.  Clean-up conducted by the responsible party.  Status: Closed.</t>
  </si>
  <si>
    <t>Due to a broken force main an unknown amount of untreated wastewater spilled at 100 Harbor Drive. No affected waterways, road closure, evacuations, or injuries reported. Unknown clean up actions at this time.  Status: Open.</t>
  </si>
  <si>
    <t>While performing maintenance at 18621 Tamiami Trail, a line was struck causing a spill of 1,000 gallons of untreated wastewater. No road closures, evacuations, or injuries reported. No waterways affected.  The area was vacuumed and limed.  Status: Closed.</t>
  </si>
  <si>
    <t>Due to unknown reasons, approximately 500 gallons of untreated wastewater spilled in the Summerfield area.  A small portion of the spill went into a storm drain and the remainder stayed on site.  The area was vacuumed and limed.  Status: Closed.</t>
  </si>
  <si>
    <t>Due to a construction crew striking a 12 inch force main and busting it, 50,000 gallons of untreated wastewater spilled onto the ground.  Most of the spill was contained although 150 gallons made it to the Deep Bottom Creek which leads to The St. Johns River.  Unknown clean up at this time.  Status: Closed.</t>
  </si>
  <si>
    <t>Approximately 5000 gallons of sewage spilled due to malfunctioned lift station. No waterways affected.  Clean-up conducted by the responsible party.  Status: Closed.</t>
  </si>
  <si>
    <t>Due to a lightning strike to a force main, 5,000 gallons of untreated wastewater spilled onto the ground not affecting any waterways.  Unknown clean-up at this time.  Status: Closed.</t>
  </si>
  <si>
    <t>Due to unknown reasons 4,000 gallons of untreated wastewater spilled onto the ground not affecting any waterways.  Unknown clean up at this time.  Status: Closed.</t>
  </si>
  <si>
    <t>400 to 500 gallon wastewater spill reported in Century due to a power failure at a lift station. No waterways affected.  Clean-up conducted by the responsible party.  Status: Closed.</t>
  </si>
  <si>
    <t>20 to 30 gallon wastewater spill reported in Temple Terrace due to a power failure at a lift station.  No waterways affected.  Clean-up conducted by the responsible party.  Status: Closed.</t>
  </si>
  <si>
    <t>300,000 gallons of wastewater spilled in Ruskin due to a power failure at a facility.  The spill was contained on-site &amp; contained.  Status: Closed.</t>
  </si>
  <si>
    <t>Approximately 2000 gallons of wastewater spilled in Jacksonville due to a faulty control panel in a pump station.  Some of the material drained into the New Castle Creek.  Clean-up conducted by the responsible party.  Status: Closed.</t>
  </si>
  <si>
    <t>Approximately 2500 gallons of sewage spilled in Casselberry due to grease blockage. A nearby storm drain was affected.  Clean-up conducted by the responsible party.  Status: Closed.</t>
  </si>
  <si>
    <t>3,000 to 5,000 gallons of wastewater spilled in Leesburg due to sporadic power outages caused by severe weather.  Some of the release drained into a nearby lake.  No clean-up actions reported.  Status: Closed.</t>
  </si>
  <si>
    <t>3,000 gallons of wastewater spilled in Sanford due to a damage valve.  Clean-up conducted by the responsible party.  Status: Closed.</t>
  </si>
  <si>
    <t>1,000 gallons of untreated wastewater spilled in Stewart due to a system malfunction.  No waterways affected.  Clean-up conducted by the responsible party.  Status: Closed.</t>
  </si>
  <si>
    <t>600 gallon wastewater spill in Jacksonville due to a clogged line that caused a manhole overflow.  The material drained into a nearby retention pond.  No other waterways affected.  Clean-up conducted by the responsible party.  Status: Closed.</t>
  </si>
  <si>
    <t>1,100 gallons of wastewater released in Tampa due to a lift station failure caused by a power outage. Clean-up conducted by the responsible party.  Status: Closed.</t>
  </si>
  <si>
    <t>400 to 500 gallons of raw sewage released in Tampa due to unknown cause(s).  Status: Closed.</t>
  </si>
  <si>
    <t>3,420 gallons of treated wastewater spilled in the Land O'Lakes area due to a piping failure.  No waterways affected.  No clean-up actions reported.  Status: Closed.</t>
  </si>
  <si>
    <t>Approximately 5,000 gallons of sewage spilled in the Crystal River area due to a damaged force main.  No waterways affected.  Clean-up conducted by the responsible party.  Status: Closed.</t>
  </si>
  <si>
    <t>Less than 1,000 gallons of wastewater spilled in the Coral Springs area due to a grease blockage.  Clean-up conducted by the responsible party.  Status: Closed.</t>
  </si>
  <si>
    <t>Approximately 5,000 gallons of reclaim wastewater spilled in Sarasota due to a damaged irrigation line.  No waterways affected.  No clean-up actions reported.  Status: Closed.</t>
  </si>
  <si>
    <t>Due to a broken force main, approximately 2,000 gallons of untreated wastewater spilled onto the ground in Orlando.  No waterways affected.  Status: Closed.</t>
  </si>
  <si>
    <t>500-750 gallons of raw sewage spilled in the Century area due to a lift station malfunction. No waterways affected. Clean up by responsible party.  Status: Closed.</t>
  </si>
  <si>
    <t>Due to an invert clog, approximately 10,000 gallons of untreated wastewater spilled onto the ground in Mt. Plymouth.  The area will be treated with HTH and then scraped.  Status: Closed.</t>
  </si>
  <si>
    <t>Due to an overflow in Orlando, approximately 13,000 gallons of untreated wastewater spilled onto the ground affecting a retention pond on site.  Clean up has been completed.  Status: Closed.</t>
  </si>
  <si>
    <t>Approx. 200 gallons of wastewater released in Green Cove Springs due to an overflow from a lift station. A nearby creek was impacted. Clean-up completed by the responsible party. This incident occurred on Tues. 7/3/07.  Status: Closed.</t>
  </si>
  <si>
    <t>Caller advised that due to a manhole overflow, approximately 300 gallons of untreated wastewater spilled and went into a storm drain in Tallahassee.  The area was washed down.  Status: Closed.</t>
  </si>
  <si>
    <t>2,000 gallons of wastewater spilled in the Cantonment area due to a ruptured force main.  No waterways affected.  Clean-up conducted by the responsible party.  Status: Closed.</t>
  </si>
  <si>
    <t>1500 gallons of wastewater spilled in the Orlando area due to a ruptured force main.  No waterways affected.  Clean-up conducted by the responsible party.  Status: Closed.</t>
  </si>
  <si>
    <t>6,930 gallons of wastewater spilled in Miami due to a ruptured force main.  No waterways affected.  No clean-up actions reported.  Status: Closed.</t>
  </si>
  <si>
    <t>At least 100 gallons of wastewater spilled in Tarpon Springs due to a ruptured line.  Some of the material drained into the Gulf of Mexico.  Clean-up conducted by the responsible party.  Status: Closed.</t>
  </si>
  <si>
    <t>2,000 gallons of raw sewage released in Miami due to a clogged line.  No waterways affected.  Clean-up conducted by the responsible party.  Status: Closed.</t>
  </si>
  <si>
    <t>100,000 gallons of treated wastewater spilled in Jacksonville due to a ruptured pipeline.  No waterways affected.  Clean-up conducted by the responsible party.  Status: Closed.</t>
  </si>
  <si>
    <t>Spill was reclaimed water</t>
  </si>
  <si>
    <t>Approximately 5,000 gallons of treated wastewater spilled in DeFuniak Springs due to a lift station failure.  No waterways affected.  No clean-up actions reported.  Status: Closed.</t>
  </si>
  <si>
    <t>800 to 900 gallons of wastewater spilled in Gibsonton.  The spill was on-site and caused by a pump failure.  No waterways affected.  Clean-up conducted by the responsible party and private contractors.  Status: Closed.</t>
  </si>
  <si>
    <t>9000 gallons of wastewater spilled in the Villages.  Some of the material drained into a nearby retention pond.  Clean-up conducted by the responsible party.  Status: Closed.</t>
  </si>
  <si>
    <t>12,000 gallons of untreated wastewater spilled in Indian Harbor Beach due to a cracked force main.  No waterways affected.  No clean-up actions reported.  Status: Closed.</t>
  </si>
  <si>
    <t>5,000 gallons of raw sewage spilled in the Bonita Springs area due to a damaged force main.  No waterways affected.  Clean-up conducted by the responsible party.  Status: Closed.</t>
  </si>
  <si>
    <t>800 gallons of untreated wastewater spilled into a pond in Tallahassee due to a clogged line.  Clean-up conducted by the responsible party.  Status: Closed.</t>
  </si>
  <si>
    <t>Unknown amount of wastewater spilled in Belleair Bluffs due to unknown cause(s). No waterways affected.  No clean-up actions reported.  Status: Closed.</t>
  </si>
  <si>
    <t>2500 gallon raw sewage spill reported on-site in Kissimmee due to a faulty lift station.  Clean-up conducted by the responsible party.  Status: Closed.</t>
  </si>
  <si>
    <t>100,000 gallon raw sewage spill reported in Boynton Beach due to a bypass valve malfunction.  The material drained into a nearby canal.  Clean-up conducted by the responsible party.  Status: Closed.</t>
  </si>
  <si>
    <t>200 gallons of raw sewage spilled in Tallahassee due to a blocked line.  No clean-up actins reported.  Status: Closed.</t>
  </si>
  <si>
    <t>Raw sewage was reported in the water in Panama City Beach.  Status: Closed.</t>
  </si>
  <si>
    <t>Raw sewage was reported in the water in Punta Gorda.  Status: Closed.</t>
  </si>
  <si>
    <t>3,000 to 4,000 gallons of wastewater spilled in Pahokee due to faulty equipment. No waterways affected.  Clean-up conducted by the responsible party.  Status: Closed.</t>
  </si>
  <si>
    <t>There was a 2000 gallon raw sewage spill in the Jacksonville area due to a force main break. Spill went into a storm drain and then into the St. Johns River. Area was washed down with lime and samples taken.  Status: Closed.</t>
  </si>
  <si>
    <t>There was a 25,000 gallon raw sewage release due to a broken 3" force main in the Pensacola area. All material was contained on-site, and was clean-up by responsible party with vacuum trucks, rinsing, and lime placement.  Status: Closed</t>
  </si>
  <si>
    <t>There was a crack that developed in a 16" Force main that caused the release of approximately 25,000 gallons of raw sewage. No waterways affected, Clean-up was conducted by responsible party.  Status: Closed</t>
  </si>
  <si>
    <t>Due to an air relief valve coming off the force main, there was a 5,000 gallon release of raw sewage. There was a drainage canal affected which will be sample-tested later today. Clean-up conducted by responsible party.  Status: Closed.</t>
  </si>
  <si>
    <t>There was a 5000 gallon reuse water spill due to a ruptured reuse line.  Spill went into a storm drain. Clean up by responsible party.  Status: Closed.</t>
  </si>
  <si>
    <t>3,000 to 4,000 gallons of raw sewage released in Pahokee due to an equipment malfunction.  No waterways affected.  Clean-up conducted by the responsible party.  Status: Closed.</t>
  </si>
  <si>
    <t>61,000 gallons of wastewater spilled in the Kissimmee area due to unknown cause(s).  No waterways affected.    Clean-up conducted by the responsible party.  Status: Closed.</t>
  </si>
  <si>
    <t>3,500 gallons of raw sewage spilled in Jacksonville due to a ruptured line.  The material flowed to a nearby ditch which leads to the St. Johns River.  Clean-up conducted by the responsible party.  Status: Closed.</t>
  </si>
  <si>
    <t>10,000 gallons of wastewater spilled at a facility in Oviedo due to heavy rain in the area.  No waterways affected.  Some of the material drained into a nearby river.  Clean-up conducted by the responsible party.  Status: Closed.</t>
  </si>
  <si>
    <t>Approximately 1000 gallons of raw sewage spilled in Pompano Beach due to a power outage. No waterways affected.  Clean-up conducted by the responsible party.  Status: Closed.</t>
  </si>
  <si>
    <t>4,000 gallons of wastewater spilled in the Port Charlotte area due to a ruptured line.  No waterways affected.  Clean-up conducted by the responsible party.  Status: Closed.</t>
  </si>
  <si>
    <t>Approximately 1500 gallons of raw sewage spilled in the Safety Harbor area due to a ruptured force main.  Some of the material drained into a nearby creek.  Clean-up conducted by the responsible party.  Status: Closed.</t>
  </si>
  <si>
    <t>Approximately 1000 gallons of raw sewage spilled in the Orlando area due to a power outage from a storm.  Some of the material drained into a nearby creek.  Clean-up conducted by the responsible party.  Status: Closed.</t>
  </si>
  <si>
    <t>Approximately 300 gallons of sewage spilled in St. Augustine due to an electrical malfunction at a lift station. A nearby drainage ditch was affected.  Clean-up conducted by the responsible party.  Status: Closed.</t>
  </si>
  <si>
    <t>1000+ gallons of raw sewage released in the Orlando area due to a 1000+ ruptured line.  Some of the material drained into a nearby canal.  Clean-up conducted by the responsible party.  Status: Closed.</t>
  </si>
  <si>
    <t>10,000 gallons of raw sewage spilled in the Davenport area due to a ruptured force main.  Clean-up conducted by the responsible party.  Status: Closed.</t>
  </si>
  <si>
    <t>Anonymous report that untreated wastewater was being dumped into a canal in the Tampa area.  Status: Closed.</t>
  </si>
  <si>
    <t>2,000 gallons of wastewater spilled in the Riverview area.  No waterways affected.  Clean-up conducted by the responsible party.  Status: Closed.</t>
  </si>
  <si>
    <t>150 gallons of sewage spilled in the Santa Rosa Beach area due to a ruptured line.  No waterways affected.  Clean-up conducted by the responsible party.  Status: Closed.</t>
  </si>
  <si>
    <t>Approximately 1000 gallons of sewage spilled in the Boynton Beach area due to a clogged sewer pipe.  A nearby storm drain that leads into the C-16 canal was affected.  Clean-up conducted by the responsible party.  Status: Closed.</t>
  </si>
  <si>
    <t>Due to a faulty float level indicator, 5,000 gallon of industrial wastewater spilled at the Energy Plant near Crystal River.  The release has nothing to do with the Nuclear Power part of the facility. No clean-up actions reported.  Status: Closed.</t>
  </si>
  <si>
    <t>Due to unknown causes approximately 10,000 gallons of treated reclaim water spilled onto the ground in Lake Mary not affecting any waterways.  Status: Closed.</t>
  </si>
  <si>
    <t>500 gallons if treated wastewater spilled in St. Augustine due to a ruptured line.  Spill went into storm drain then a retention pond.  Clean-up conducted by the responsible party.  Status: Closed.</t>
  </si>
  <si>
    <t>4,443 gallons of wastewater spilled in Jacksonville due to a ruptured force main. No waterways affected. Clean-up conducted by the City.  Status: Closed.</t>
  </si>
  <si>
    <t>150,000 gallons of treated wastewater released in Mulberry due to a damaged discharge pipe. No waterways affected.  No clean-up actions required.  Status: Closed.</t>
  </si>
  <si>
    <t>Over 1000 gallons of sewage spilled in the Orlando area due to the mechanical failure.  No waterways affected.  Clean-up conducted by the responsible party.  Status: Closed.</t>
  </si>
  <si>
    <t>2,000 to 3,000 gallons of untreated wastewater spilled in Port Richey due to equipment failure.  No waterways affected.  No clean-up actions reported.  Status: Closed.</t>
  </si>
  <si>
    <t>Approximately 1,000 gallons of untreated wastewater spilled in the Port Richey area due to human error. Clean-up actions unknown.  Status: Closed.</t>
  </si>
  <si>
    <t>500 gallons of treated wastewater spilled in Auburndale due to a power outage.  No waterways affected.  No clean-up actions reported.  Status: Closed.</t>
  </si>
  <si>
    <t>71,000 gallons of treated wastewater spilled on-site at a facility in the Orlando area. No clean-up actions required.  Status: Closed.</t>
  </si>
  <si>
    <t>Approximately 3,000 gallons of treated wastewater spilled in Naples due to unknown cause(s). No waterways affected.  Status: Closed.</t>
  </si>
  <si>
    <t>Approximately 60,000 gallons of untreated wastewater spilled in Port St. Lucie due to unknown cause(s).  Some of the material drained into a nearby drainage canal. No clean-up actions reported.  Status: Closed.</t>
  </si>
  <si>
    <t>2,500 gallons of untreated wastewater spilled in the Progress Village area due to unknown cause(s). Clean-up conducted by a private contractor.  Status: Closed.</t>
  </si>
  <si>
    <t>50 to 100 gallons of raw sewage spilled from a vessel named the Swift at Port Canaveral.  Booms were placed out to contain the release.  No clean-up actions unknown.  Status: Closed.</t>
  </si>
  <si>
    <t>25 gallons of raw sewage spilled from a manhole in Tallahassee due to a clogged line.  Clean-up conducted by the responsible party.  Status: Closed.</t>
  </si>
  <si>
    <t>Approximately 15,000 gallons of raw sewage released in the Sarasota area due to a clogged line.  Some of the material drained into a nearby bay.  No clean-up actions reported.  Status: Closed.</t>
  </si>
  <si>
    <t>Anonymous report of possible illegal dumping of raw sewage into a local canal in DeLand.  Status: Closed.</t>
  </si>
  <si>
    <t>Approximately 500 gallons of untreated wastewater spilled onto the ground in Lake Mary due to a lightning strike at a lift station.  No waterways affected.  No clean-up actions reported.  Status: Closed.</t>
  </si>
  <si>
    <t>1500 gallons of untreated wastewater spilled in the Orlando area due to a lightning strike at a lift station.  No clean-up actions reported.  Status: Closed.</t>
  </si>
  <si>
    <t>USCG reported a possible raw sewage released into the ocean near the port of Everglades.  A DEP call back was requested.  Status: Closed.</t>
  </si>
  <si>
    <t>5,000 gallons of treated wastewater spilled in the Naples area due to line breakage.  No waterways affected.  No clean-up actions conducted.  Status: Closed.</t>
  </si>
  <si>
    <t>800 to 900 gallons of raw sewage spilled in Jacksonville due to a contractor hitting a force main.  No waterways affected.  Clean-up conducted by the responsible party.  Status: Closed.</t>
  </si>
  <si>
    <t>17,000 gallons of treated wastewater spilled in the Pensacola Beach area due to system malfunctions.  No clean-up actions reported.  Status: Closed.</t>
  </si>
  <si>
    <t>Approximately 14,000 gallons of sewage spilled in the Plant City area due to an equipment failure.  A nearby pond was affected.  An unknown contractor will conduct cleanup.  Status: Closed.</t>
  </si>
  <si>
    <t>3,300 gallons of wastewater spilled in the Land O'Lakes area due to severe weather causing an overflow.  No waterways affected.  Clean-up conducted by the responsible party.  Status: Closed.</t>
  </si>
  <si>
    <t>1000+ gallons of raw sewage spilled in the Panama City Beach area due to 1000+ an electrical failure causing a screen to clog. No waterways affected.  Clean-up conducted by the responsible party.  Status: Closed.</t>
  </si>
  <si>
    <t>Approximately 500 gallons of raw sewage and grease spilled in the Palatka area due to a vehicle crash involving a dump truck. No waterways affected.  No clean-up actions reported.  Status: Closed.</t>
  </si>
  <si>
    <t>3,000 gallons of treated wastewater spilled in Naples due to a ruptured line.  No clean-up actions reported.  Status: Closed.</t>
  </si>
  <si>
    <t>Approximately 64,000 gallons of treated wastewater spilled in the Clermont area due to an equipment malfunction.  No off-site impact reported.  Clean-up actions unknown.  Status: Closed.</t>
  </si>
  <si>
    <t>Approximately 750 gallons of sewage spilled in Tallahassee due to a grease build-up in the line. A nearby storm drain was affected.  Clean-up conducted by the responsible party.  Status: Closed.</t>
  </si>
  <si>
    <t>Approximately 500 gallons of sewage spilled in the West Palm Beach area due to a collapsed gravity line.  A nearby waterway was affected.  Clean-up conducted by the responsible party &amp; a private contractor.  Status: Closed.</t>
  </si>
  <si>
    <t>Approximately 500 gallons of sewage spilled in Jacksonville due to a gravity line blockage. A nearby ditch that runs into a nearby retention pond was affected.  Clean-up conducted by the responsible party.  Status: Closed.</t>
  </si>
  <si>
    <t>A sewage release was reported in the Intracoastal Waterway near North Palm Beach.  Status: Closed.</t>
  </si>
  <si>
    <t>Raw sewage reported floating in the Alafia River near Gibsonton.  Source unknown.  Status: Closed.</t>
  </si>
  <si>
    <t>An unknown amount of sewage spilled in Meadow Point due to a crack in a 2" line. A nearby storm drain was affected. Samples have been taken. Clean-up by responsible party.  Status: Closed.</t>
  </si>
  <si>
    <t>500 gallons of sewage spilled in the Jacksonville area due to equipment failure at a sewer lift station. The St. John's River was affected, clean-up by independent contractor.  Status: Closed.</t>
  </si>
  <si>
    <t>10,000 gallons of sewage spilled in Winter Haven due to a power failure followed by generator failure. No waterways were affected, clean-up by unknown company.  Status: Closed.</t>
  </si>
  <si>
    <t>50,000 gallons of raw sewage spilled in the Pensacola area due to a ruptured force main.  Some of the material drained into the Pensacola Bay.  No clean-up actions reported.  Status: Closed.</t>
  </si>
  <si>
    <t>Approximately 5000 gallons of sewage spilled in the Lake Worth area due to a ruptured wastewater main.  A private lake was affected. Clean-up conducted by the responsible party.  Status: Closed.</t>
  </si>
  <si>
    <t>200 to 400 gallons of sewage spilled in Lakeland due to a clogged pipe.  No waterways affected.  Clean-up started by an unknown party.  Status: Closed.</t>
  </si>
  <si>
    <t>Over 1,000 gallons of raw sewage spilled from a manhole in the Orlando area. Unknown if any waterways were affected. Clean-up conducted by responsible party.  Status: Closed.</t>
  </si>
  <si>
    <t>Approx. 25,000 gallons of wastewater released in Jacksonville due to a broken gravity line.  No injuries reported.  The wastewater did enter a retention pond area. Clean-up conducted by the responsible party.  Status: Closed.</t>
  </si>
  <si>
    <t>Approximately 2000 to 3000 gallons of untreated wastewater released into the Halifax River due to an equipment malfunction.  No clean-up action possible.  Status: Closed.</t>
  </si>
  <si>
    <t>Approximately 667,200 gallons of chlorinated effluent released directly into Tampa Bay due to an equipment malfunction.  No clean-up action possible.  Status: Closed.</t>
  </si>
  <si>
    <t>This should not have been reported to the SWP since this was not a spill, but came from their permitted outfall.</t>
  </si>
  <si>
    <t>4000 gallons of wastewater spilled in Port Richey due to a faulty lift station.  No clean-up actions reported.  Status: Closed.</t>
  </si>
  <si>
    <t>Approximately 1,000 gallons of mixed liquor wastewater released onto the ground in Sarasota due to equipment failure.  Clean-up conducted by the responsible party.  Status: Closed.</t>
  </si>
  <si>
    <t>Approximately 100 gallons of raw sewage released in Sanford.  No waterways affected.  Clean-up conducted by the responsible party.  Status: Closed.</t>
  </si>
  <si>
    <t>100,000 gallons of treated wastewater spilled in the Brooksville area due to a ruptured line.  No clean-up actions reported.  Status: Closed.</t>
  </si>
  <si>
    <t>Approximately 300 gallons of sewage spilled in Seagrove Beach due to leak in a force main.  No waterways affected.  Clean-up conducted by the responsible party.  Status: Closed.</t>
  </si>
  <si>
    <t>A large unknown amount of wastewater released in the DeFuniak Springs area due to a ruptured line.  Repairs underway.  No clean-up actions reported.  Status: Closed.</t>
  </si>
  <si>
    <t>6,000 gallons of wastewater spilled in the North Ft. Myers area due to a ruptured pipe.  No waterways affected.  Clean-up conducted by the responsible party.  Status: Closed.</t>
  </si>
  <si>
    <t>2,000 to 3,000 gallons of sewage spilled in Palmetto due to a leak in a gravity line.  A nearby storm drain was affected.  No clean-up actions reported.  Status: Closed.</t>
  </si>
  <si>
    <t>8,000 gallons of raw sewage spilled on-site in Bonita Springs due to a faulty valve.  No waterways affected.  Clean-up conducted by the responsible party.  Status: Closed.</t>
  </si>
  <si>
    <t>1,000 gallons of treated wastewater spilled on-site in Miami due to an equipment malfunction.  No waterways affected.  Clean-up conducted by the responsible party.  Status: Closed.</t>
  </si>
  <si>
    <t>450,000 gallon wastewater spill reported in Ft. Pierce due to a lightning strike to a lift station.  The material drained into the Intercoastal Waterway.  Clean-up &amp; water sampling will be conducted by the responsible party.  Status: Closed.</t>
  </si>
  <si>
    <t>Approximately 5,000 gallons of reclaimed irrigation water released in the Naples area due to a ruptured line.  No waterways affected.  No clean-up actions reported.  Status: Closed.</t>
  </si>
  <si>
    <t>Over 1,000 gallons of untreated wastewater spilled on-site in Orlando.  No waterways affected. Clean-up conducted by the responsible party.  Status: Closed.</t>
  </si>
  <si>
    <t>Unknown amount of wastewater spilled in Jacksonville due to unknown cause(s).  No waterways affected.  No clean-up actions reported.  Status: Closed.</t>
  </si>
  <si>
    <t>Approximately 30,000 gallons of treated wastewater released in the Middleburg area due to a ruptured line.  No waterways affected.  No clean-up actions reported.  Status: Closed.</t>
  </si>
  <si>
    <t>2,000 gallons of treated wastewater released in Naples due to an over pressurized line.  No waterways affected. No clean-up actions reported.  Status: Closed.</t>
  </si>
  <si>
    <t>1,000 gallons of untreated wastewater released in Tampa due to a ruptured force main. No waterways affected.  Clean-up conducted by the responsible party.  Status: Closed.</t>
  </si>
  <si>
    <t>5,000 gallons of wastewater spilled in the Palatka area due to heavy rain fall.  A nearby waterway was affected.  No clean-up actions reported.  The material was washed away by the rain.  Status: Closed.</t>
  </si>
  <si>
    <t>Over 1,000 gallons of untreated wastewater released in the Clearwater area due to heavy rains in the area.  Some of the material drained into a nearby waterway.  Clean-up conducted by the responsible party.  Status: Closed.</t>
  </si>
  <si>
    <t>Possible raw sewage reported in a waterway in the Port Charlotte area.  No clean-up actions reported.  Status: Closed.</t>
  </si>
  <si>
    <t>Approximately 2000 gallons of raw sewage spilled in the West Palm Beach area due to unknown cause(s).  A nearby storm drain was affected.  Clean-up conducted by the responsible party.  Status: Closed.</t>
  </si>
  <si>
    <t>Over 1000 gallons of sewage spilled in the Orlando area due to a ruptured force main.  No waterways affected.  Clean-up conducted by the responsible party.  Status: Closed.</t>
  </si>
  <si>
    <t xml:space="preserve">A contractor hit a force main breaking a reuse pipe. The are was isloated and a vac trucked was used to clean up the area. A canal close by was affected. </t>
  </si>
  <si>
    <t>Approximately 5000 gallons of sewage spilled in the Lake Wales area due to a lift station overflow.  A nearby lake was affected.  Clean-up conducted by the responsible party.  Status: Closed.</t>
  </si>
  <si>
    <t>Approximately 800 gallons of untreated wastewater spilled onto the ground in Santa Rosa Beach due to a power failure.  No waterways affected.  Clean-up conducted by the responsible party.  Status: Closed.</t>
  </si>
  <si>
    <t>100 gallons of wastewater spilled in Sanford due to a contractor hitting a force main.  No waterways affected. Some of the material drained into a nearby storm drain.  Clean-up conducted by the responsible party.  Status: Closed.</t>
  </si>
  <si>
    <t>An unknown amount of sewage has spilled in St. Augustine due to a contractor hitting a sewer line. The San Sebastian Inlet was affected and cleanup actions are unknown at this time.  Status: Closed.</t>
  </si>
  <si>
    <t>Due to an air release valve being damaged by a contractor in Bonita Springs, approximately 8,000 gallons of untreated wastewater spilled onto the ground not affecting any waterways.  The area was vacuumed and limed.  Status: Closed.</t>
  </si>
  <si>
    <t>Approximately 4000-5000 gallons of sewage spilled in Miramar Beach due to a clogged line.  A nearby ditch that runs into a retention pond was affected.  Status: Closed.</t>
  </si>
  <si>
    <t>Due to a storm in the Orlando area involving heavy rains, a pump station overflowed causing less than 25,000 gallons of untreated wastewater to spill onto the ground some of which went into a canal.  Status: Closed.</t>
  </si>
  <si>
    <t>Due to a system overload, approximately 400,000 gallons of treated effluent spilled on the ground, on-site, in Point Sienna. No waterways affected. The system is designed to handle 3,000,000 gallons and due to heavy rains, did 5,600,000 gallons yesterday.  Status: Closed.</t>
  </si>
  <si>
    <t>Approximately 2000 gallons of sludge spilled in Port St. Lucie due to excessive rain. No waterways affected, all contained on-site. HTH and lime was laid down on the material.  Status: Closed.</t>
  </si>
  <si>
    <t>Caller advised that due to a leak in a concentrate water line, a 10,500 gallon wastewater spilled occurred in Boynton Beach. No clean-up actions yet.  Status: Closed.</t>
  </si>
  <si>
    <t>Approximately 500,000 gallons of reclaim wastewater released in Sanford due to old equipment.  The St. Johns River was affected. Unknown cleanup actions at this time.  Status: Closed.</t>
  </si>
  <si>
    <t>Due to a broken water main which then compromised and undermined a reclaimed water line, approximately 3,000 gallons of reclaimed water spilled in Marco Island.  Some of the material flowed to Parkhouse Waterway via a ditch.  Status: Closed.</t>
  </si>
  <si>
    <t>Due to a force main leak, approximately 1,000 gallons of raw sewage spilled in Orlando. No waterways affected.  Status: Closed.</t>
  </si>
  <si>
    <t>Over 1000 gallons of raw sewage spilled in the Ponte Vedra area due to a contractor damaging a 10-inch sewer main.  No waterways affected.  Clean-up conducted by a private contractor.  Status: Closed.</t>
  </si>
  <si>
    <t>Approximately 6000 gallons of sewage spilled in the Orlando area due to a blocked line. Lake Lawne was affected.  Clean-up conducted by the responsible party.  Status: Closed.</t>
  </si>
  <si>
    <t>Approximately 100 gallons of sewage spilled in the Palm Harbor area due to a blockage in an 8-inch gravity line.  A nearby retention pond was affected.  Clean-up conducted by the responsible party.  Status: Closed.</t>
  </si>
  <si>
    <t>14,000 gallons of raw sewage spilled in the Largo area due to heavy rains in the area.  No waterways affected.  Clean-up conducted by the responsible party.  Status: Closed.</t>
  </si>
  <si>
    <t>Approximately 200 gallons of raw sewage spilled in the Indian Harbor Beach area due to a ruptured force main.  No clean-up actions reported.  Status: Closed.</t>
  </si>
  <si>
    <t>1,200 gallons of wastewater spilled in the Ruskin area due to heavy rains in the area.  No waterways affected.  Clean-up conducted by the responsible party.  Status: Closed.</t>
  </si>
  <si>
    <t>Over 1,000 gallons of wastewater spilled in the Orlando area due to a lift station malfunction.  No waterways affected.  Clean-up conducted by the responsible party.  Status: Closed.</t>
  </si>
  <si>
    <t>Approximately 30 gallons of sewage spilled in Tallahassee due to a clogged force main. A nearby storm drain was affected.  Clean-up conducted by the responsible party.  Status: Closed.</t>
  </si>
  <si>
    <t>Approximately 5000 gallons of sewage spilled due to pipe failure to a force main. A nearby storm drain was affected.  Clean-up conducted by the responsible party.  Status: Closed.</t>
  </si>
  <si>
    <t>3,000 gallons of sewage spilled onto a roadway in the Jupiter area due to a ruptured force main.  Clean-up conducted by the responsible party.  Status: Closed.</t>
  </si>
  <si>
    <t>Over 1,000 gallons of wastewater spilled in the Hudson area due to a ruptured force main.  Clean-up conducted by the responsible party.  Status: Closed.</t>
  </si>
  <si>
    <t>Approximately 3,500 gallons of sewage spilled in the Deltona area due to a ruptured force main.  A nearby storm drain was affected.  Clean-up conducted by the responsible party.  Status: Closed.</t>
  </si>
  <si>
    <t>Approximately 125,000 gallons of sewage released in Ft. Myers due to pipe failure.  No waterways affected.  Clean-up conducted by the responsible party.  Status: Closed.</t>
  </si>
  <si>
    <t>Approximately 20,000 gallons of sewage spilled in West Palm Beach due to a corroded main line.  No waterways affected.  Clean-up conducted by the responsible party.  Status: Closed.</t>
  </si>
  <si>
    <t>A DOT contractor, digging telephone pole holes, hit a sewer line in the Deltona area.  The release is ongoing.  Amount of release or release rate is unknown.  Status: Open.</t>
  </si>
  <si>
    <t>Approximately 1000+ gallons of sewage spilled in Orlando due to a force main break. A nearby canal was affected.  Status: Closed.</t>
  </si>
  <si>
    <t>Approximately 480 gallons of sewage spilled in the Dundee area due to a contractor hitting a sewer line. No waterways affected.  Status: Closed.</t>
  </si>
  <si>
    <t>Approximately 3000 gallons of sewage spilled in Seminole due to a break in a sewage line from a sub-contractor. A nearby ditch and the Tampa Bay was affected.  Status: Closed.</t>
  </si>
  <si>
    <t>A contractor struck a 14" force main in the Seminole area releasing an estimated 4,900 gallons of wastewater. Unknown if any waterways were affected.  Status: Closed.</t>
  </si>
  <si>
    <t>20 gallons of untreated wastewater spilled due to a line blockage. No waterways affected.  Clean-up conducted by the responsible party.  Status: Closed.</t>
  </si>
  <si>
    <t>35 gallons of untreated wastewater spilled in Jacksonville due to a grease blockage in a gravity line.  Clean-up conducted by the responsible party.  Status: Closed.</t>
  </si>
  <si>
    <t>Approximately 10,000 gallons of raw sewage spilled in the Kissimmee area due to a ruptured force main.  No waterways affected.  No clean-up actions reported.  Status: Closed.</t>
  </si>
  <si>
    <t>Approximately 1,500 gallons of raw sewage spilled in the Pembroke Pines area due to a ruptured 4-inch force main.  No waterways affected.  Clean-up conducted by the responsible party.  Status: Closed.</t>
  </si>
  <si>
    <t>25,000 gallons of wastewater spilled at a treatment facility in Ocoee due to an equipment malfunction.  No waterways affected.  Clean-up conducted by the responsible party.  Status: Closed.</t>
  </si>
  <si>
    <t>Approximately 500 gallons of sewage spilled in the Kissimmee area due to an electrical failure.  No waterways affected.  Clean-up conducted by the responsible party.  Status: Closed.</t>
  </si>
  <si>
    <t>Approximately 30,000 gallons of untreated wastewater spilled in the Wesley Chapel area due to a power failure.  No waterways affected.  Clean-up conducted by the responsible party.  Status: Closed.</t>
  </si>
  <si>
    <t>Approximately 2,700 gallons of reclaimed wastewater spilled in Sarasota.  No waterways affected.  No clean-up actions reported.  Status: Closed.</t>
  </si>
  <si>
    <t>Approximately 3,000 gallons of raw sewage spilled in the Northport area due to a construction crew hitting a sewer line.  No waterways affected.  No clean-up actions reported.  Status: Closed.</t>
  </si>
  <si>
    <t>10,000 gallons of untreated wastewater released in the Winter Haven area due to an equipment malfunction.  Some of the material drained into a private breeding pond and killed some tropical fish.  No clean-up actions reported.  Status: Closed.</t>
  </si>
  <si>
    <t>Approximately 5,000 gallons of raw sewage spilled in the Winter Haven area due to a lift station failure.  No waterways affected.  Clean-up conducted by the responsible party.  Status: Closed.</t>
  </si>
  <si>
    <t>Over 1,000 gallons of wastewater spilled in the Clearwater area due to an equipment malfunction.  Some of the material drained into a nearby waterway.  Clean-up conducted by the responsible party.  Status: Closed.</t>
  </si>
  <si>
    <t>Approximately 100 gallons of raw sewage spilled in Tallahassee due to a blocked sewer line. No waterways affected.  Clean-up conducted by the responsible party.  Status: Closed.</t>
  </si>
  <si>
    <t>300 gallons of effluent was spilled at Hopewell and Neville Ter due to heavy rainfall. The area was vac trucked and limes. No wasterways affected.</t>
  </si>
  <si>
    <t>Approximately 300 gallons of raw sewage spilled in Santa Rosa Beach due to an open valve.  No waterways affected.  Clean-up conducted by the responsible party.  Status: Closed.</t>
  </si>
  <si>
    <t xml:space="preserve">300 gallons of wastewater spilled on Marco Island due to a 6 inch pipe break. The area was isolated and cleaned up by vac truck. The area was limed. No waterways affected. </t>
  </si>
  <si>
    <t>Over 1,000 gallons of wastewater spilled in the Miami area due to a damaged force main.  Clean-up conducted by the responsible party.  Status: Closed.</t>
  </si>
  <si>
    <t>Four Winds Marina, filed an abn event form with no information</t>
  </si>
  <si>
    <t>30,000 gallons of wastewater spilled in the Orlando area due to a lift station pump failure.  A nearby lake was affected.  Clean-up conducted by the City of Orlando.  Status: Closed.</t>
  </si>
  <si>
    <t>30 gallons of wastewater spilled on-site in Miami Lakes due to a faulty valve. No clean-up actions reported.  Status: Closed.</t>
  </si>
  <si>
    <t>100 gallons of sewage spilled in Valparaiso due to lift a station failure.  Clean-up conducted by the City.  Status: Closed.</t>
  </si>
  <si>
    <t>93,000 gallons of sewage released onto the ground in Citrus Springs due to a faulty valve.  No waterways affected. No clean-up actions reported.  Status: Closed.</t>
  </si>
  <si>
    <t>10,000 gallons of raw sewage spilled onto ground in Largo.  Some of the material drained into a canal.  Clean-up conducted by the responsible party.  Status: Closed.</t>
  </si>
  <si>
    <t>100,000 gallons of treated wastewater spilled on the grounds of Foxfire Golf Club in Naples due to line degradation and subsequent break.  No waterways affected.  No clean-up actions reported.  Status: Closed.</t>
  </si>
  <si>
    <t>Approximately 2,000 gallons of treated wastewater spilled onto the ground in Naples due to a ruptured line.  No waterways affected.  No clean-up actions reported.  Status: Closed.</t>
  </si>
  <si>
    <t>Less than 1,000 gallons of sewage released in the Margate area due to a ruptured force main.  No waterways affected.  Clean-up conducted by the responsible party.  Status: Closed.</t>
  </si>
  <si>
    <t>Approximately 10,000 gallons of treated wastewater spilled onto the ground in Tampa due to a ruptured line.  No waterways affected.  Clean-up conducted by the responsible party.  Status: Closed.</t>
  </si>
  <si>
    <t>2,000 gallons of untreated wastewater spilled on-site in the Tampa area.  No waterways affected.  Clean-up conducted by the responsible party.  Status: Closed.</t>
  </si>
  <si>
    <t>3,000 gallons of wastewater spilled in Cape Coral due to a ruptured force main.  The material drained into the Princeton Canal which drains into the Caloosahatchee River.  Residences along the canal and river were notified by mail about the release and asked not to fish or swim in the water.  Status: Closed.</t>
  </si>
  <si>
    <t>Approximately 50,000 gallons of treated wastewater spilled in the Sunrise area due to unknown cause(s).  No clean-up actions reported.  Status: Closed.</t>
  </si>
  <si>
    <t>Over 1,000 gallons of untreated wastewater spilled in Orlando due to a ruptured force main.  Clean-up conducted by the responsible party.  Status: Closed.</t>
  </si>
  <si>
    <t>4,500 gallons of sewage spilled in the Belleair area due to a ruptured gravity line.  No clean-up actions reported.  Status: Closed.</t>
  </si>
  <si>
    <t>Approximately 1,000 gallons of untreated wastewater spilled onto the ground in the Mount Dora area due to a clogged line.  No waterways affected.  Clean-up conducted by the City of Mount Dora.  Status: Closed.</t>
  </si>
  <si>
    <t>Due to the failure of a forcemain pipe, over 1,000 gallons of untreated wastewater spilled on site in Orlando. No waterways were affected. Unknown clean-up actions.</t>
  </si>
  <si>
    <t>37,000 gallons of sewage spilled onto the ground due to a contractor breaking a force main. The spill was contained in a construction pit. No waterways affected. Clean-up has been done.  Status: Closed.</t>
  </si>
  <si>
    <t>Approximately 1,584 gallons of effluent wastewater spilled in Sarasota due to a filter overflowing during cleaning process. No waterways affected, clean-up by responsible party.  Status: Closed.</t>
  </si>
  <si>
    <t>A split  PVC line caused an on-site spill of 100,000 gallons of reclaimed water in Bonita Springs. No waterways were affected. No clean up actions taken.  Status: Closed.</t>
  </si>
  <si>
    <t>Approximately 1,000 gallons of untreated wastewater spilled in the Sarasota area due to a ruptured force main.  No waterways affected.  Clean-up conducted by the responsible party.  Status: Closed.</t>
  </si>
  <si>
    <t>1,000 gallons of sludge released on the side of the road in the Ft. Meade area due to human error.  No waterways affected.  Clean-up conducted by the responsible party.  Status: Closed.</t>
  </si>
  <si>
    <t>200 gallons of sludge spilled onto a roadway near Virginia Key due to unknown cause(s).  No waterways affected.  Clean-up conducted by the responsible party.  Status: Closed.</t>
  </si>
  <si>
    <t>1000 gallons of raw sewage spilled onto the ground in Monticello due to a ruptured sewage line.  Clean-up conducted by the responsible party.  Status: Closed.</t>
  </si>
  <si>
    <t>15,000 gallons of raw sewage spilled onto the ground in Pensacola due to a ruptured force main.  Clean-up conducted by the responsible party.  Status: Closed.</t>
  </si>
  <si>
    <t>Approximately 1,000 gallons of untreated wastewater spilled onto the ground in Surfside due to a ruptured line.  No waterways affected.  Clean-up conducted by the responsible party.  Status: Closed.</t>
  </si>
  <si>
    <t>Over 1,000 gallons of wastewater spilled in Dade City due to a ruptured pipe.  No waterways affected.  Clean-up conducted by the responsible party.  Status: Closed.</t>
  </si>
  <si>
    <t>3,200 gallons of raw sewage spilled from a manhole in the Orlando area.  No waterways affected.  Clean-up conducted by the responsible party.  Status: Closed.</t>
  </si>
  <si>
    <t>Approximately 500 gallons of untreated wastewater spilled in the Atlantic Beach area due to unknown cause(s).  No waterways affected.  No clean-up actions reported.  Status: Closed.</t>
  </si>
  <si>
    <t>Approximately 800 gallons of untreated wastewater spilled in the Atlantic Beach area due to unknown cause(s).  Some of the material drained into the Selva Marina Lagoon.  No clean-up actions reported.  Status: Closed.</t>
  </si>
  <si>
    <t>Unknown amount of treated wastewater spilled in Jacksonville due to unknown cause(s).  No clean-up actions reported.  Status: Closed.</t>
  </si>
  <si>
    <t>Approximately 40,000 gallons of wastewater released in Port Richey due to unknown cause(s).   No waterways affected.  Clean-up conducted by the responsible party.  Status: Closed.</t>
  </si>
  <si>
    <t>3,000+ gallons of wastewater spilled in Plantation due to a ruptured line.  Clean-up conducted by the responsible party.  Status: Closed.</t>
  </si>
  <si>
    <t>1500 gallons of sewage spilled in the Coral Cables area due to a contractor hitting a force main.  Clean-up conducted by the responsible party.  Status: Closed.</t>
  </si>
  <si>
    <t>An accidental spill occurred while performing regualr maintenance on an ARV on the force main east of the railroad tracks. The area was vac trucked and limed. No waterways affected.</t>
  </si>
  <si>
    <t xml:space="preserve">10 gallons of raw wastewater was released due to a contractor hiting a pipe and causing the man hole to overflow at 115 SE 35th Ter. </t>
  </si>
  <si>
    <t>Approximately 700 gallons of treated wastewater spilled in the Boynton Beach area.  No waterways affected.  No clean-up actions reported.  Status: Closed.</t>
  </si>
  <si>
    <t>Approximately 50,000 gallons of untreated wastewater spilled in the Winter Haven area due to unknown cause(s).  Some of the material drained into a nearby lake.  No clean-up actions reported.  Status: Closed.</t>
  </si>
  <si>
    <t>Over 1000 gallons of sewage spilled onto ground and into a retention pond in the Orlando area due to a ruptured sewage pipe.  Clean-up conducted by the responsible party.  Status: Closed.</t>
  </si>
  <si>
    <t>5000 gallons of sewage spilled in the Kissimmee area due to a ruptured line. Clean-up conducted by the responsible party.  Status: Closed.</t>
  </si>
  <si>
    <t>Approximately 900 gallons of untreated wastewater spilled from a manhole in Jacksonville due to a power failure.  No clean-up actions reported.  Status: Closed.</t>
  </si>
  <si>
    <t>10,000 gallons of sewage was spilled on-site due to power failure at a lift station. The spill was completely recovered and put back into the system. Lime was spread onto the affected ground area.  No waterways affected.  Status: Closed.</t>
  </si>
  <si>
    <t>4000 gallons of reuse water spilled onto ground due to a contractor breaking a line.  Status: Closed.</t>
  </si>
  <si>
    <t>Due to a force main break, approximately 100,000 gallons of raw sewage spilled into a ditch and across the street into Lake Howard. Some material (unknown amount) recovered by vac truck.  Affected area then rinsed and limed.  Status: Closed.</t>
  </si>
  <si>
    <t>Due to a broken air release valve approximately 3,900 gallons of untreated wastewater spilled onto the ground and flowed into the Intercostal Waterway.  The area was washed down and bleached.  Status: Closed.</t>
  </si>
  <si>
    <t>Due to a force main problem approximately 200 gallons of untreated wastewater spilled onto the ground and is contained.  No waterways affected.  Status: Closed.</t>
  </si>
  <si>
    <t>Due to unknown reasons approximately 100 gallons of untreated wastewater spilled onto the ground affecting the Carpenters Creek.  No clean up at this time.  Status: Closed.</t>
  </si>
  <si>
    <t>Due to unknown reasons approximately 550 gallons of untreated wastewater spilled onto the ground not affecting any waterways.  Status: Closed.</t>
  </si>
  <si>
    <t>Due to unknown causes approximately 1,700 gallons of untreated wastewater spilled onto the ground not affecting any waterways.  Status: Closed.</t>
  </si>
  <si>
    <t>Approximatly 150 gallons of raw wastewater was spilled at the headworks of the plant due to a full bar screen. The are was limed.</t>
  </si>
  <si>
    <t>60 gallons of raw wastewater was spilled due to a power outage. The area was vac trucked and limed. No waterways affected.</t>
  </si>
  <si>
    <t>Over 1,000 gallons of treated wastewater spilled in Jacksonville due to a ruptured line.  No clean-up actions required.  Status: Closed.</t>
  </si>
  <si>
    <t>300 gallons of untreated wastewater spill in Tallahassee due to a contractor hitting a 6 inch line.  No waterways affected.  Clean-up conducted by the City of Tallahassee.  Status: Closed.</t>
  </si>
  <si>
    <t>Approximately 1,500 gallons of raw sewage released in the Tallahassee area due to a clogged sewer line.  No waterways affected.  Clean-up conducted by the responsible party.  Status: Closed.</t>
  </si>
  <si>
    <t>Approximately 1,000 gallons of untreated wastewater spilled in the Port Richey area.  Some of the material drained into Miller's Bayou.  No clean-up actions reported.  Status: Closed.</t>
  </si>
  <si>
    <t>Over 1000 gallons of sewage spilled in the Orlando area due to a ruptured force main. A nearby storm drain was affected.  Clean-up conducted by the responsible party.  Status: Closed.</t>
  </si>
  <si>
    <t>Approximately 7000 gallons of sewage spilled in the Gulf Cove area due to a split 6-inch force main. A nearby drainage ditch was affected.  Clean-up conducted by the responsible party.  Status: Closed.</t>
  </si>
  <si>
    <t>Approximately 5000 gallons of sewage spilled in Tampa due to a ruptured 12-inch force main.  A nearby storm drain was affected.  Clean-up conducted by the responsible party.  Status: Closed.</t>
  </si>
  <si>
    <t>Approximately 38,000 gallons of sewage released at Eglin AFB due to a pump malfunction.  No waterways affected.  Clean-up conducted by the responsible party.  Status: Closed.</t>
  </si>
  <si>
    <t>Less than 1000 gallons of sewage spilled in Tallahassee due to a lightning strike to a force main.  No waterways affected.  Clean-up conducted by the responsible party.  Status: Closed.</t>
  </si>
  <si>
    <t>Over 8,000 gallons of wastewater spilled in the Orlando area due to a ruptured 16-inch force main.  Some of the material drained into the nearby Lake Robinson.  Clean-up conducted by the responsible party.  Status: Closed.</t>
  </si>
  <si>
    <t>Approximately 200,000 gallons of raw sewage released in the Sarasota area due to an electrical failure.  No waterways affected.  Clean-up conducted by the responsible party.  Status: Closed.</t>
  </si>
  <si>
    <t>Less than 1000 gallons of treated wastewater spilled in Oviedo.  No waterways affected.  The release is reported to be ongoing.  Status: Open.</t>
  </si>
  <si>
    <t>Over 1000 gallons of sewage spilled in the Orlando area due to a force main failure.  A nearby creek was affected.  Clean-up conducted by the responsible party.  Status: Closed.</t>
  </si>
  <si>
    <t>Over 1000 gallons of sewage spilled onto ground in the Orlando area due to a contractor breaking a force main.  No waterways affected.  Clean-up conducted by the responsible party.  Status: Closed.</t>
  </si>
  <si>
    <t>Approximately 10,000 gallons of industrial wastewater released on-site in Myakka City due to human error.   No clean-up actions reported.  Status: Closed.</t>
  </si>
  <si>
    <t>Approximately 42,000 gallons of sewage spilled due to electrical failure.  No waterways affected.  Clean-up conducted by the responsible party.  Status: Closed.</t>
  </si>
  <si>
    <t>Liberty</t>
  </si>
  <si>
    <t>Approximately 1,000 gallons of untreated wastewater spilled in Hosford due to unknown cause(s).  No clean-up actions reported.  Status: Closed.</t>
  </si>
  <si>
    <t>Due to a force main break, 25,000 gallons of sewage spilled onto ground in the Winter Haven area. Repairs have been made and the affected area was vacuumed and limed.  Status: Closed.</t>
  </si>
  <si>
    <t>Due to a grease/debris block, 75 gallons of sewage spilled onto ground and into a storm drain in the Pensacola area. Most of the material was recovered and the affected area was cleaned up.  Status: Closed.</t>
  </si>
  <si>
    <t>5,000 gallons of wastewater spilled in Ft. Myers due to a construction crew hitting a sewer line.  Some of the material drained into a nearby waterway.  Clean-up conducted by the responsible party.  Status: Closed.</t>
  </si>
  <si>
    <t>Approximately 21,000 gallons of sewage released in the Miramar area due to a contractor hitting a force main.  A nearby storm drain was affected.  Status: Closed.</t>
  </si>
  <si>
    <t>5,000 to 10,000 gallons of wastewater spilled in Monticello due to a pump station failure.  No waterways affected.  No clean-up actions reported.  Status: Closed.</t>
  </si>
  <si>
    <t>Approximately 9,000 gallons of sewage spilled in the Marco Island area due to a lightning strike to a lift station.  No waterways affected.  Clean-up conducted by the responsible party.  Status: Closed.</t>
  </si>
  <si>
    <t>Approximately 2,000 gallons of reclaimed water spilled onto the ground.  Some of the material drained into a nearby waterway.  No clean-up actions reported.  Status: Closed.</t>
  </si>
  <si>
    <t>Approximately 3,000 gallons of reclaimed wastewater spilled in the Naples area due to a contractor damaging a valve.  No waterways affected.  No clean-up actions reported.  Status: Closed.</t>
  </si>
  <si>
    <t>Ongoing release of wastewater draining into the Brevard River in the Jacksonville area.  Status: Closed.</t>
  </si>
  <si>
    <t>1,500 to 2,000 gallons of partially treated wastewater spilled onto the ground in Key West.  No waterways affected.  No clean-up actions reported.  Status: Closed.</t>
  </si>
  <si>
    <t>An unknown amount of sewage released in Tallahassee due to an ongoing leak.  No waterways affected.  Repairs to the line have been scheduled by the responsible party.  Status: Closed.</t>
  </si>
  <si>
    <t>Approximately 2,000 gallons of raw sewage spilled in Port Charlotte due to a ruptured 6-inch force main. No waterways affected.  Clean-up conducted by the responsible party.  Status: Closed.</t>
  </si>
  <si>
    <t>Approximately 7000 gallons of sewage spilled due to a failed pump.  No waterways affected.  Clean-up conducted by the responsible party.  Status: Closed.</t>
  </si>
  <si>
    <t>Due to a line break by a contractor at loveland and Nelson Blvd, 2000 gallons of raw sewage was discharged. No waterways effected. A vac truck was used to clean up the area and the area was limed.</t>
  </si>
  <si>
    <t>Approximately 300 gallons of untreated wastewater spilled onto the ground and into Pensacola Bay due to a ruptured force main.  No clean-up actions reported.  Status: Closed.</t>
  </si>
  <si>
    <t>500 gallons of treated wastewater spilled onto the ground in Naples due to line degradation. Line has been repaired. No clean-up actions reported.  Status: Closed.</t>
  </si>
  <si>
    <t>Approximately 3,000 gallons of untreated wastewater spilled in the Poinciana area due to a lift station failure.  No waterways affected.  Clean-up conducted by the responsible party.  Status: Closed.</t>
  </si>
  <si>
    <t>Approximately 15 gallons of wastewater released in Tallahassee due to unknown cause(s). A nearby storm drain was impacted. Clean-up conducted by the responsible party.  Status: Closed.</t>
  </si>
  <si>
    <t>Raw sewage reported in multiple waterways in Port Charlotte.  Source unknown.  Status: Closed.</t>
  </si>
  <si>
    <t>Approximately 2,500 gallons of untreated wastewater spilled into a canal in Edgewater due to a ruptured force main.  Clean-up conducted by the responsible party.  Status: Closed.</t>
  </si>
  <si>
    <t>5,000 gallons of sewage spilled in the Bonita Springs area due to a ruptured sewer line.  No waterways affected. Clean-up conducted by the responsible party.  Status: Closed.</t>
  </si>
  <si>
    <t>Less than 1,000 gallons of sewage spilled onto the ground in West Palm Beach due to a ruptured force main at a lift station.  Clean-up conducted by the responsible party.  Status: Closed.</t>
  </si>
  <si>
    <t>3,000 gallons of sewage spilled in the Davenport area due to a ruptured sewer line.  Clean-up conducted by the responsible party.  Status: Closed.</t>
  </si>
  <si>
    <t>Raw sewage was reported in a waterway in Madeira Beach.  Source unknown.  Status: Closed.</t>
  </si>
  <si>
    <t>An unknown amount of sewage spilled in the St. Augustine area due to pump failure. No waterways affected.  No clean-up actions reported.  Status: Closed.</t>
  </si>
  <si>
    <t>Due to unknown reasons, 2000 gallons of sewage spilled onto ground and some into a storm water pond. Area washed - down and HTH applied.  Status: Closed.</t>
  </si>
  <si>
    <t>Due to a force main blockage, approximately 110 gallons of raw sewage spilled in a back yard of a Jacksonville home.  Status: Closed.</t>
  </si>
  <si>
    <t>Approximately 1000 gallons of sewage spilled into a storm drain due to a grease block in a line. Line is being cleaned out and spill recovered.  Status: Closed.</t>
  </si>
  <si>
    <t>Possibly over 1000 gallons of wastewater spilled in Jacksonville due to a damage clean-up line.  Clean-up conducted by the city.  Status: Closed.</t>
  </si>
  <si>
    <t>Approximately 800 gallons of sewage spilled in Pensacola due to a ruptured force main. A nearby pond was affected.  Clean-up conducted by the responsible party.  Status: Closed.</t>
  </si>
  <si>
    <t>Approximately 5,000 to 15,000 gallons of raw sewage released in the Ocala area due to a lift station malfunction. No waterways affected.  Clean-up conducted by the responsible party.  Status: Closed.</t>
  </si>
  <si>
    <t>Approximately 2,200 gallons of raw sewage released in the Boca Raton area due to a lift station malfunction. No waterways affected.  Clean-up conducted by the responsible party.  Status: Closed.</t>
  </si>
  <si>
    <t>Approximately 21,600 gallons of raw sewage spilled in the Orlando area due to a blocked line.  A nearby lake was affected.  Clean-up conducted by the responsible party.  Status: Closed.</t>
  </si>
  <si>
    <t>Over 1000 gallons of sewage spilled in the Melbourne area due to a blocked sewer line. No waterways affected.  Clean-up conducted by the city.  Status: Closed.</t>
  </si>
  <si>
    <t>500 gallons of reuse water was spilled at 27th and SE Santa Barbara Blvd on Cape Coral due to a pipe break. The area was vac trucked and limed. No waterways affecrted.</t>
  </si>
  <si>
    <t>1,900 gallons of wastewater released in the Cape Coral area due to a damaged pipe.  Some of the material drained into a nearby canal system.  No clean-up actions reported.  Status: Closed.</t>
  </si>
  <si>
    <t>A wastewater spill of over 1,000 gallons was reported in Rotonda West due to a ruptured sewer line.  Clean-up conducted by the responsible party.  Status: Closed.</t>
  </si>
  <si>
    <t>140,000 gallons of untreated wastewater released in the Cape Coral area due to a ruptured forced main.  Some of the material drained into a nearby canal.  Clean-up conducted by the responsible party.  Status: Closed.</t>
  </si>
  <si>
    <t xml:space="preserve">Due to a line break at lift station #839, 9000 gallons of raw sewage was discharged into a ditch. The area was contained and limed and a vac truck was used. </t>
  </si>
  <si>
    <t>70,000 gallons of treated wastewater spilled on the ground in Sanford.  No clean-up actions reported.  Status: Closed.</t>
  </si>
  <si>
    <t>Raw sewage reported in a canal in the Port Charlotte area.  Status: Closed.</t>
  </si>
  <si>
    <t>500 gallons of sewage spilled onto the ground in the Santa Rosa Beach area due to a line break.  Clean-up conducted by the responsible party.  Status: Closed.</t>
  </si>
  <si>
    <t>Over 1,000 gallons of wastewater spilled in the Holly Hill area due to heavy rains.  Some of the material drained into a nearby waterway.  No clean-up actions reported.  Status: Closed.</t>
  </si>
  <si>
    <t>Unknown amount of wastewater released in the St. Augustine area due to heavy rains in the area.  No clean-up actions reported.  Status: Closed.</t>
  </si>
  <si>
    <t>Approximately 500 to 5,000 gallons of sewage spilled in the Lakeland area due to a power outage.  A nearby storm drain was affected. Clean-up conducted by the responsible party.  Status: Closed.</t>
  </si>
  <si>
    <t>Approximately 500 gallons of untreated wastewater spilled in the Vero Beach area due to a ruptured line.  Clean-up conducted by the responsible party.  Status: Closed.</t>
  </si>
  <si>
    <t>3,000 to 4,000 gallons of wastewater spilled in the Gainesville area due to a ruptured line.  Clean-up conducted by the responsible party.  Status: Closed.</t>
  </si>
  <si>
    <t>The drain field was overloaded at Sun n shade due to heavy rainfall and leaked onto the road berm. No cleanup performed. No waterways affected.</t>
  </si>
  <si>
    <t>1450 gallons of raw sewage released in the Tampa area due to a lift station failure. Clean-up conducted by the responsible party.  Status: Closed.</t>
  </si>
  <si>
    <t>Over 1000 gallons of raw sewage released on-site in Marianna due to large grease blockage.  Clean-up conducted by the responsible party.  Status: Closed.</t>
  </si>
  <si>
    <t>Over 44,000 gallons of wastewater spilled into a Hudson retention pond due to a grease line blockage. 44,000 gallons were recovered.  Status: Closed.</t>
  </si>
  <si>
    <t>An unknown amount of sewage spilled underwater due to force main bolts being loose. The Biscayne Bay is were the force main is located. Repairs are being made at this time.  Status: Closed.</t>
  </si>
  <si>
    <t>Approximately 7800 gallons of sewage spilled due to a grease blockage in a line in Gainesville. A nearby storm water pond was affected. The material was hosed down.  Status: Closed.</t>
  </si>
  <si>
    <t>Due to repairing a line at a lift station, approximately 240,000 gallons of untreated wastewater spilled onto the ground and into a storm water retention pond in Satellite Beach.  No other waterways were affected.  Status: Closed.</t>
  </si>
  <si>
    <t>An RV dumped approximately 65-80 gallons of human waste at the end of paved road in Gainesville. EPA and FR are on scene.  Status: Closed.</t>
  </si>
  <si>
    <t>Approximately 2500 gallons of sewage spilled in Newberry due to a breaker tripping. A nearby retention pond was affected.  Unknown cleanup actions at this time.  Status: Closed.</t>
  </si>
  <si>
    <t>A 3 inch irrigation line broke and caused 200,000 gallons of reclaim irrigation water to be released into a storm drain and a retention pond in St. John's County.  No clean up needed.  Status: Closed.</t>
  </si>
  <si>
    <t>Due to unknown causes, a sewer line overflowed during the night in Clermont and spilled 5000-6000 gallons of raw sewage into a retention pond. No waterways were affected. Material soaked in overnight. Affected area has been limed.  Status: Closed.</t>
  </si>
  <si>
    <t>An unknown amount of wastewater was released into surface waters of Pottsburg Creek in Jacksonville. Some of the material was recovered.  Status: Closed.</t>
  </si>
  <si>
    <t>About 5,000 gallons of wastewater was released onto the ground onsite at a lift station in Yulee.  The area is going to be cleaned and limed.  No waterway affected.  Status: Closed.</t>
  </si>
  <si>
    <t>Approximately 5,000 gallons of treated wastewater released in the Naples area due to line degradation.  Status: Closed.</t>
  </si>
  <si>
    <t>Approximately 2000 gallons of sewage spilled in the Tallahassee area due to a contractor hitting and rupturing a 10-inch force main.  No waterways affected.  The material is being pumped back into the sewer system. No other clean-up actions reported.  Status: Closed.</t>
  </si>
  <si>
    <t>A contractor hit a reuse main and 13500 galloons was spilled. The area was vac trucked and isolated. No waterways affected.</t>
  </si>
  <si>
    <t>3,000 to 4,000 gallons of raw sewage released in the Winter Park area due to a power outage.  Some of the material drained into a storm drain and into a pond.  No clean-up actions reported.  Status: Closed.</t>
  </si>
  <si>
    <t>Approximately 8000 gallons of sewage spilled in the Sarasota area due to a lightning strike to a lift station. A nearby retention pond was affected.  Clean-up conducted by the responsible party.  Status: Closed.</t>
  </si>
  <si>
    <t>21,000 gallons of reclaim water spilled in Jacksonville due to an electrical failure at a lift station.  No clean-up actions required.  Status: Closed.</t>
  </si>
  <si>
    <t>Over 1,000 gallons of wastewater spilled in the Sebring area due to a ruptured line.  Clean-up conducted by the responsible party.  Status: Closed.</t>
  </si>
  <si>
    <t>20,000 gallons of wastewater spilled in the Ft. Myers area due to a damage force main.  Clean-up conducted by the responsible party.  Status: Closed.</t>
  </si>
  <si>
    <t>500 gallons of sewage spilled and flowed into a canal in Naples due to a blockage in a gravity line.  Clean-up conducted by the responsible party.  Status: Closed.</t>
  </si>
  <si>
    <t>8000 gallons of raw sewage spilled onto the ground in Brandon due to electrical failure at a lift station.  Clean-up conducted by the responsible party.  Status: Closed.</t>
  </si>
  <si>
    <t>Approximately 12,000 gallons of reclaimed water spilled in the Marco Island area due to unknown cause(s).  Clean-up conducted by the responsible party.  Status: Closed.</t>
  </si>
  <si>
    <t xml:space="preserve">anARV broke on 3 Oaks parkway releasing 20000 gallons of raw wastewater onto the ground. The area was vac trucked and limed. The area was contained. No waterways affected. </t>
  </si>
  <si>
    <t>5,520 gallons of sewage spilled in the Miami area due to a damaged force main.  Clean-up conducted by the responsible party.  Status: Closed.</t>
  </si>
  <si>
    <t>6,000 gallons of wastewater spilled in Frostproof due to a contractor breaking a line. Clean-up conducted by the responsible party.  Status: Closed.</t>
  </si>
  <si>
    <t>Approximately 200 gallons of sewage spilled in the Indian Rocks Beach area due to an equipment failure.  Some of the material drained into a nearby waterway.  No clean-up actions reported.  Status: Closed.</t>
  </si>
  <si>
    <t>Approximately 125,000 gallons of treated wastewater spilled onto the ground in Daytona Beach due to heavy rain in the area.  No waterways affected. Clean-up conducted by the responsible party.  Status: Closed.</t>
  </si>
  <si>
    <t>12,000 gallons of sewage spilled in the Clermont area due to a power failure at the lift station.  Clean-up conducted by the responsible party.  Status: Closed.</t>
  </si>
  <si>
    <t>2000 gallons of treated reclaimed water was spilled due to a 2 inch ARV that broke on imperial blvd. No waterways affected.</t>
  </si>
  <si>
    <t>Approximately 2,000 gallons of sewage spilled in the Naples area due to unknown cause(s).  No waterways affected.  Clean-up conducted by the responsible party.  Status: Closed.</t>
  </si>
  <si>
    <t>Approximately 300 gallons of sewage spilled in the Santa Rosa Beach area due to a ruptured force main.  No waterways affected.  Clean-up conducted by the responsible party.  Status: Closed.</t>
  </si>
  <si>
    <t>Approximately 3,000 gallons of raw sewage spilled in the Plantation area due to a damaged valve.  A nearby canal was affected.  No clean-up actions reported.  Status: Closed.</t>
  </si>
  <si>
    <t>The ARV on a force main broke causing 750 gallons of raw wastewater to be spilled on Old US 41. The area was vac trucked and limed. No waterways affected.</t>
  </si>
  <si>
    <t>Leak in a force main, spilling an unknown amount of sewage onto ground.  Status: Closed.</t>
  </si>
  <si>
    <t>5,000 gallon partially treated wastewater spill in Dover due to an equipment malfunction.  The release was on-site.  Clean-up conducted by the responsible party.  Status: Closed</t>
  </si>
  <si>
    <t>Onsite spill of approximately 10,000 gallons of treated domestic reuse water was spilled onto ground due to a construction company breaking a line. Repairs are being made Status: Closed.</t>
  </si>
  <si>
    <t>A pump station failed causing 1.0 parts per million of chlorine to spill and 1,700,000 gallons of chlorinated treated effluent to spill onto the ground and into the East River.  Status: Closed.</t>
  </si>
  <si>
    <t>A power outage caused about 3000 gallons of wastewater to be released on site.  Status: Closed.</t>
  </si>
  <si>
    <t>1,500 of wastewater spilled in the Palm Coast area due to a ruptured force main.  No clean-up actions reported.  Status: Closed.</t>
  </si>
  <si>
    <t>Approximately 3,000 gallons of sewage spilled in the Miami area due to excessive sewage flow. No waterways affected.  The spill was contained on-site.  Status: Closed.</t>
  </si>
  <si>
    <t>50,000 gallons of wastewater spilled in the Wesley Chapel area due to a ruptured force main.  No waterways affected.  Clean-up conducted by the responsible party.  Status: Closed.</t>
  </si>
  <si>
    <t>100,000 gallons of treated wastewater spilled on-site at a facility in the sunrise area due to unknown cause(s).  No clean-up actions reported.  Status: Closed.</t>
  </si>
  <si>
    <t>6,000 gallons of treated wastewater released in the Naples area due to a ruptured line.  No waterways affected.  No clean-up actions reported.  Status: Closed.</t>
  </si>
  <si>
    <t>1,000 gallons of treated wastewater released in the Naples area due to a ruptured line.  No clean-up actions reported.  Status: Closed.</t>
  </si>
  <si>
    <t>2,000 gallons of raw sewage released in the Miami area due to a ruptured line.  Clean-up conducted by the responsible party.  Status: Closed.</t>
  </si>
  <si>
    <t>Over 1,000 gallons of raw sewage released in the Port St. Lucie area due to heavy rains in the area.  Clean-up conducted by the responsible party.  Status: Closed.</t>
  </si>
  <si>
    <t>Approximately 5,000 gallons of raw sewage spilled in the Longwood area due to a sewage tank overflow.  No waterways affected.  Clean-up conducted by the responsible party.  Status: Closed.</t>
  </si>
  <si>
    <t>Approximately 5,000 gallons of sewage spilled in Jacksonville due to a ruptured force main.  No waterways affected.  Clean-up conducted by the responsible party.  Status: Closed.</t>
  </si>
  <si>
    <t>Unknown amount of sewage spilled from a damaged sewage line in the Pensacola area.  No clean-up actions reported.  Status: Closed.</t>
  </si>
  <si>
    <t>10,000 gallons of treated wastewater spilled in the Orange Park area due to an equipment malfunction at a lift station.  The release was contained on-site.  No clean-up actions required.  Status: Closed.</t>
  </si>
  <si>
    <t>5,000 gallons of wastewater spilled in Miami due to a damaged air release valve. Some of the material drained into a nearby waterway.  Clean-up conducted by the responsible party.  Status: Closed.</t>
  </si>
  <si>
    <t>Approximately 50 gallons of raw sewage spilled into a nearby creek in the Pensacola area due to a blocked sewer line.  No clean-up actions reported.  Status: Closed.</t>
  </si>
  <si>
    <t>The city of Jacksonville Beach reported widespread sewage overflows from lift stations and manholes due to heavy rains and local flooding.  An unknown number of city streets were closed due to the flooding and spillage. No clean-up actions reported.  Status: Open.</t>
  </si>
  <si>
    <t>More than 1,000 gallons of wastewater released in Jacksonville due to heavy rain &amp; a faulty pump.  Some of the material drained into a nearby waterway.  Clean-up conducted by the responsible party.  Status: Closed.</t>
  </si>
  <si>
    <t>An unknown amount of sewage mixed with rain water was released in several locations in St. Augustine.  No clean-up actions reported.  Status: Closed.</t>
  </si>
  <si>
    <t>Approximately 9,000 gallons of raw sewage spilled in Jacksonville due to heavy rains in the area.  No waterways affected.  Clean-up conducted by the responsible party.  Status: Closed.</t>
  </si>
  <si>
    <t>More than 1,000 gallons of industrial wastewater released from a Mosaic facility in Lithia due to heavy rains in the area.  The release was reported as ongoing.  Status: Closed.</t>
  </si>
  <si>
    <t>An estimated 25,000 gallons of raw sewage released in Jacksonville due to a power failure and equipment malfunction.  Most of the material drained into a nearby waterway.  Clean-up conducted by the responsible party.  Status: Closed.</t>
  </si>
  <si>
    <t>Over 1,000 gallons of raw sewage released in the Orlando area due to a ruptured line.  No clean-up actions reported.  Status: Closed.</t>
  </si>
  <si>
    <t>2,000 gallons of sewage spilled onto ground in the Palm Coast area due to a crack in a sewage line. Clean-up conducted by the responsible party.  Status: Closed.</t>
  </si>
  <si>
    <t>900 gallons of raw wastewater was spilled on Keystone Blvd due to a force main break. The area was  vac trucked and limed. No waterways affected.</t>
  </si>
  <si>
    <t>6,000 gallons of sewage spilled in the Boca Raton area due to a ruptured line.  Clean-up conducted by the responsible party.  Status: Closed.</t>
  </si>
  <si>
    <t>500 gallons of wastewater spilled in the Tallahassee area due to a blocked line. Most of the material drained into a nearby storm drain.  Status: Closed.</t>
  </si>
  <si>
    <t>Approximately 500 gallons of sewage spilled in Jacksonville due to heavy rain in the area. No waterways affected.  No clean-up actions reported.  Status: Closed.</t>
  </si>
  <si>
    <t>Four different releases of raw sewage reported in Jacksonville due to heavy rains in the area.  Total amount released was 52,500 gallons.  Status: Closed.</t>
  </si>
  <si>
    <t>2,000 gallons of treated wastewater spilled in the Naples area.  Some of the material drained into a nearby canal.  No clean-up actions reported.  Status: Closed.</t>
  </si>
  <si>
    <t>1,000 gallons of wastewater spilled in Palm Beach Gardens due to a damaged line.  Some of the material drained into the intercoastal waterway.  Clean-up conducted by the responsible party.  Status: Closed.</t>
  </si>
  <si>
    <t>40,000 gallons of treated wastewater spilled in Port Richie due to a ruptured line.  No clean-up actions reported.  Status: Closed.</t>
  </si>
  <si>
    <t>Over 15,750 gallons of treated wastewater spilled in the Jacksonville Beach area due to heavy rains in the area overloading the sewer system.  Status: Closed.</t>
  </si>
  <si>
    <t xml:space="preserve">A blockage caused 25 gallons of wastewater to spill onto a sidewalk from a man hole. The area was limed and vac trucked. </t>
  </si>
  <si>
    <t>Over 1000 gallons of sewage spilled in the Trinity area due to a damaged air release valve.  The release was on-site only.  Clean-up conducted by the responsible party.  Status: Closed.</t>
  </si>
  <si>
    <t>Unknown amount of sewage mixed with rainwater reported overflowing from a manhole in Neptune Beach.  The release has been ongoing for two days.  No clean-up actions reported.  Status: Closed.</t>
  </si>
  <si>
    <t>1000 gallons of sludge released onto the ground on site from an overflow tank at a sewer plant.  No clean-up can be done until the product has dried.  Status: Closed.</t>
  </si>
  <si>
    <t>Over 1000 gallons of sewage spilled in Jacksonville due to unknown cause(s).  The release was reported to be ongoing.  Status: Closed.</t>
  </si>
  <si>
    <t>Pipe split under roadway, spilling 100,000 gallons of treated effluent.  Incident occurred due to heavy rains.  Not recoverable.  Status: Closed.</t>
  </si>
  <si>
    <t>Break in a force main spilled 3000 gallons of sewage. Clean-up performed.  Status: Closed.</t>
  </si>
  <si>
    <t>26,000 gallons wastewater spilled into a ditch that leads to the St. Johns River due to heavy rains.  Status: Closed.</t>
  </si>
  <si>
    <t>Over 1000 gallons of sewage spilled in the Port St. Lucie area due to a ruptured force main.  Some of the material drained into the St. Lucie River.  Clean-up conducted by the responsible party.  Status: Closed.</t>
  </si>
  <si>
    <t>6,000 gallons of treated wastewater reported spilled in the Naples area due to a damaged meter.  No waterways affected.  No clean-up actions reported.  Status: Closed.</t>
  </si>
  <si>
    <t>Over 1,000 gallons of wastewater released in the Marianna area due to a blocked line.  Some of the material drained into a nearby creek.  Clean-up conducted by the responsible party.  Status: Closed.</t>
  </si>
  <si>
    <t>Approximately 1500 gallons of raw sewage spilled in the Port Richey area due to a power failure at a lift station.  Clean-up conducted by the responsible party.  Status: Closed.</t>
  </si>
  <si>
    <t>Approximately 20 gallons of sewage spilled in the Sanford area due to an equipment malfunction.  No waterways affected.  Clean-up conducted by the responsible party.  Status: Closed.</t>
  </si>
  <si>
    <t>2700 gallons of wastewater released in Pinellas Park due to a damaged air release valve.  No clean-up actins reported.  Status: Closed.</t>
  </si>
  <si>
    <t>Approximately 180,000 gallons of wastewater released in the Vero Beach area due to a damaged line.  No clean-up actions reported.  Status: Closed.</t>
  </si>
  <si>
    <t>Approximately 1,000 gallons of sewage spilled in the Lake Worth area due to a ruptured pipe. No waterways affected.  Clean-up conducted by the responsible party.  Status: Closed.</t>
  </si>
  <si>
    <t>1,500 gallons of raw sewage spilled in Tallahassee due to a construction company drilling a hole into the force main.  No waterways affected.  Clean-up conducted by the responsible party.  Status: Closed.</t>
  </si>
  <si>
    <t>500 to 800 gallons of sludge released into the St. Johns River in the Orange Park area due to an upset clarifier tank. The sludge was treated sludge that had chlorine in it and poses no public health risks.  Status: Closed.</t>
  </si>
  <si>
    <t>Approximately 770 gallons of untreated wastewater spilled onto the ground and flowed into Butchers Pen Creek in Jacksonville.  Clean-up conducted by the responsible party.  Status: Closed.</t>
  </si>
  <si>
    <t>Over 1,000 gallons of sewage released in the Orlando area due to a ruptured force main.  No waterways affected.  Clean-up conducted by the responsible party.  Status: Closed.</t>
  </si>
  <si>
    <t>Approximately 1,000 gallons of treated wastewater spilled in the Naples area due to a ruptured line.  No waterways affected.  No clean-up actions reported.  Status: Closed.</t>
  </si>
  <si>
    <t>19,188 gallons of wastewater spilled in the Miami area due to a ruptured force main.  No waterways affected.  No clean-up actions reported.  Status: Closed.</t>
  </si>
  <si>
    <t>Approximately 3,000 to 5,000 gallons of sewage spilled in the West Palm Beach area due to a ruptured line. No waterways affected.  Clean-up conducted by the responsible party.  Status: Closed.</t>
  </si>
  <si>
    <t>Approximately 48,000 gallons of raw sewage released in the Maitland area due to a pump failure.  Lake Jim was affected.  Clean-up conducted by the responsible party.  Status: Closed.</t>
  </si>
  <si>
    <t>59,580 gallons of raw sewage spilled in the Miami area due to a faulty air release valve.  No waterways affected.  Clean-up conducted by the responsible party.  Status: Closed.</t>
  </si>
  <si>
    <t>3,000 gallon spill of raw sewage due to a force main line back feeding into a lift station. The spill went into an on site retention pond.  Status: Closed.</t>
  </si>
  <si>
    <t>100,000 gallon spill of raw sewage due to split raw sewage line. The Mast Canal waterway is affected and there is a public health risk. Residents in the area have been notified along with DEP and DOH. Lime applied to area of spill. No further actions taken.  Status: Closed.</t>
  </si>
  <si>
    <t xml:space="preserve"> A main break at 216 SE 27th St. caused 100000 gallons of raw wastewater to spill. The area was vac trucked and limed. The pipes were replaced. No waterways affected. </t>
  </si>
  <si>
    <t>A contractor was digging and hit a 12 inch force main causing between 6000 and 7000 gallons of wastewater to be released onto pavement then went into a storm drain that leads to the Gulf.  Status: Closed.</t>
  </si>
  <si>
    <t>A blockage in the gravity main caused 40 gallons to leak out of a man hole. The are was isolated and limed.</t>
  </si>
  <si>
    <t>60,000 gallons of  treated reclaim water was spilled onto asphalt and soil due to a line break. Not recoverable.  Status: Closed.</t>
  </si>
  <si>
    <t>Caller advised that he has told his counties wastewater division numerous times about the wastewater line that is at the back of his property that has been leaking for "years" and just wants to "put it on the record" that he is complaining about the leak.  The caller advised that the leak has caused his property to erode away and the leak goes directly into the St. Johns River.  Status: Closed.</t>
  </si>
  <si>
    <t>Due to line degradation approximately 1,000 gallons of treated reclaim water spilled onto the ground not affecting any waterways.  Status: Closed.</t>
  </si>
  <si>
    <t>2,500 gallons of wastewater spilled in Bonita Springs due to a ruptured force main.  No waterways affected.  Clean-up conducted by the responsible party.  Status: Closed.</t>
  </si>
  <si>
    <t>100,000 gallons of wastewater spill in the Crystal River area due to a crack in a force main.  No waterways affected.  No clean-up actions reported.  Status: Closed.</t>
  </si>
  <si>
    <t xml:space="preserve">A contractor hit a pipe while digging releasing 2500 gallons of raw wastewater onto the ground on Imperial Road. The area was vac trucked and limed. </t>
  </si>
  <si>
    <t>2,000 gallons of raw sewage released in Gainesville due to a blocked line.  A nearby creek and wetlands were affected.  No clean-up actions reported  Status: Closed.</t>
  </si>
  <si>
    <t>An estimated 500 gallons of wastewater spilled in the Naples area due to a blocked line.  Some of the material drained into a nearby waterway.  Clean-up conducted by the responsible party.  Status: Closed.</t>
  </si>
  <si>
    <t>5,940 gallons of wastewater spilled in the Miami area due to a line blockage.  No waterways affected.  Clean-up conducted by the responsible party.  Status: Closed.</t>
  </si>
  <si>
    <t>500 gallons of raw wastewater spilled out of 2 man holes on Glades Blvd. The area was vac trucked, limed and samples were taken. Some wastewater may have discharged into stormwater.</t>
  </si>
  <si>
    <t>500 gallons of raw sewage spilled in the Santa Rosa Beach area due to a stress crack in a force main.  No waterways affected.  Clean-up conducted by the responsible party.  Status: Closed.</t>
  </si>
  <si>
    <t>An ARV on an effluent line was hit by a contractor causing 300 gallons of effluent to be released. The area was  vac trucked and limed. No waterways affected.</t>
  </si>
  <si>
    <t>20,350 gallons of wastewater spilled in the Miami area due to a damaged valve.  All of the material was contained on site and went into a ditch.  No waterways affected. Clean-up conducted by the responsible party.  Status: Closed.</t>
  </si>
  <si>
    <t>Approximately 3000 gallons of sewage spilled onto the ground in the Miami area due to a malfunctioning air release valve.  No clean-up actions reported.  Status: Closed.</t>
  </si>
  <si>
    <t>Approximately 27,000 gallons of raw sewage released in the Wesley Chapel area due to a damaged valve.  Clean-up conducted by the responsible party.  Status: Closed.</t>
  </si>
  <si>
    <t>200 gallons of raw wastewater was spilled on Pinecrest and E. Terry St due to a contractor hiting the force main. The area was vac trucked and limed. No waterways were affected.</t>
  </si>
  <si>
    <t>100 gallons of raw sewage released in the Tallahassee area due to a blocked line.  A nearby waterway was affected.  Water testing conducted by the city.  No clean-up actions reported.  Status: Closed.</t>
  </si>
  <si>
    <t xml:space="preserve">50 gallons of raw wastewater was spilled due to a contractor breaking the force main. The area was vac trucked, contained and limed. </t>
  </si>
  <si>
    <t>90 gallons of sewage spilled onto a roadway and into a nearby storm drain in Jacksonville due to a blockage in a gravity line.  Clean-up conducted by the responsible party.  Status: Closed.</t>
  </si>
  <si>
    <t>Approximately 1000 gallons of sewage spilled in the Sanford area due to a ruptured force main. A nearby ditch was affected.  Clean-up conducted by the responsible party.  Status: Closed.</t>
  </si>
  <si>
    <t>500 gallons of irrigation water released into a storm drain from a broken pipe in Jacksonville.  Clean-up conducted by the responsible party.  Status: Closed.</t>
  </si>
  <si>
    <t>Approximately 600 gallons of sewage spilled in the Port Charlotte area due to old age. No waterways affected.  Clean-up conducted by the responsible party.  Status: Closed.</t>
  </si>
  <si>
    <t>A focrce main broke releasing 600 gallons of raw wastewater onto the ground at 4165 Tamiami Trail. The area was vac trucked and limed. No waterways affected.</t>
  </si>
  <si>
    <t>Approximately 1000 gallons of raw sewage spilled in Wildwood due to a crack in a main line.  A nearby ditch was affected.  Clean-up conducted by the responsible party.  Status: Closed.</t>
  </si>
  <si>
    <t>Approximately 30 gallons of sewage spilled in the Sanford area due to controller malfunction. No waterways affected. Clean-up conducted by the responsible party.  Status: Closed.</t>
  </si>
  <si>
    <t>10,000 gallons of untreated raw sewage released in Pensacola due to malfunction of manhole pumped.  Clean-up conducted by the responsible party.  Status: Closed.</t>
  </si>
  <si>
    <t>Less than 500 gallons of wastewater spilled in the Gulf Breeze area due to heavy rain in the area.  No waterways affected.  Clean-up conducted by the responsible party.  Status: Closed.</t>
  </si>
  <si>
    <t>Approximately 5000 gallons of sewage spilled due to heavy rain in the area.  No waterways affected. Clean-up conducted by the responsible party.  Status: Closed.</t>
  </si>
  <si>
    <t>Approximately 1500 gallons of sewage spilled in the Boynton Beach area due to a power failure at a lift station.  A nearby retention pond may have been affected.  Clean-up conducted by the responsible party.  Status: Closed.</t>
  </si>
  <si>
    <t>44,000 gallons of wastewater spilled in the Tampa area due to a power failure.  Clean-up conducted by the responsible party.  Status: Closed.</t>
  </si>
  <si>
    <t>No more than 10.000 gallons of treated wastewater spilled in the Gulf Breeze area.  The material was contained.  Clean-up conducted by the responsible party.  Status: Closed.</t>
  </si>
  <si>
    <t>Due to a malfunction approximately 500 gallons of untreated wastewater spilled onto the ground and flowed into a canal.  Status: Closed.</t>
  </si>
  <si>
    <t>The lift station failed and caused 400 gallons of wastewater to be released into a ditch.  Status: Closed.</t>
  </si>
  <si>
    <t>Due to excessive rains over 1,000 gallons of untreated wastewater onto the ground and has flowed into Bayou.  Status: Closed.</t>
  </si>
  <si>
    <t>Due to unknown reasons 75,000 to 100,000 gallons of untreated wastewater spilled into a holding pond on site.  The area is being vacuumed.  Status: Closed.</t>
  </si>
  <si>
    <t>Due to unknown reasons approximately 15,000 gallons of treated wastewater spilled not affecting any waterways.  The spill was contained at the plant with no outside spill.  Status: Closed.</t>
  </si>
  <si>
    <t>20,000 gallons of sewage spilled in the Miramar Beach area due to a sewage line failure.  No waterways affected.  Clean-up conducted by the responsible party.  Status: Closed.</t>
  </si>
  <si>
    <t>5000 gallons of sewage spilled on a golf course in the Mulberry area due to a broken line.  Clean-up conducted by the county.  Status: Closed.</t>
  </si>
  <si>
    <t>Approximately 1200 gallons of sewage spilled in the Poinsettia area due to a failure to a bi-pass pump.  No waterways affected.  Clean-up conducted by the responsible party.  Status: Closed.</t>
  </si>
  <si>
    <t>Unknown amount of sewage released in Boca Chica due to an equipment malfunction.  No clean-up actions reported.  Status: Closed.</t>
  </si>
  <si>
    <t>Approximately 3000 gallons of sewage spilled in the Stock Island area due to heavy rain.  No waterways affected.  Clean-up conducted by the responsible party.  Status: Closed.</t>
  </si>
  <si>
    <t>5000 gallons of treated wastewater spilled on-site in the Valrico area due to a closed valve.  No clean-up actions reported.  Status Close.</t>
  </si>
  <si>
    <t>Over 1000 gallons of sewage spilled in the Orlando area due to a power failure.  No waterways affected.  Clean-up conducted by the responsible party.  Status: Closed.</t>
  </si>
  <si>
    <t>1500 gallon raw sewage spill reported in the Vero Beach area due to a cracked line. Clean up done by responsible party. No waterways affected.  Status: Closed.</t>
  </si>
  <si>
    <t>Approximately 1000 gallons of sewage spilled in the West Palm Beach area due to a ruptured force main. A nearby lake was affected. Clean up conducted by the responsible party.  Status: Closed.</t>
  </si>
  <si>
    <t>Less than 1000 gallons of sewage spilled in the Lake Worth area due to a construction team boring through a sewage line. Clean up conducted by the city of Lake Worth.  Status: Closed.</t>
  </si>
  <si>
    <t>Approximately 1000 gallons of sewage spilled in the Brandon area due to a contractor hitting a pipe. No waterways affected. Clean up conducted by the responsible party.  Status: Closed.</t>
  </si>
  <si>
    <t>Approximately 550 gallons of sewage spilled in the Tavares area due to a lift station failure. No waterways affected. Clean up conducted by the responsible party.  Status: Closed.</t>
  </si>
  <si>
    <t>500 gallons of treated wastewater spilled in Jacksonville due to a damaged valve. No clean up actions reported.  Status: Closed.</t>
  </si>
  <si>
    <t>Approximately 300 gallons of sewage spilled in the Pensacola area due to heavy rain. Clean up conducted by the responsible party.  Status: Closed.</t>
  </si>
  <si>
    <t>The westbound lane of SR-40 was closed for an unknown amount of time due to 30 gallons of wastewater on the roadway. Source unknown. No clean up actions reported.  Status: Closed.</t>
  </si>
  <si>
    <t>Approximately 150,000 gallons of sewage released in the Orlando area due to a broken force main. A nearby storm drain affected. Clean up conducted by the responsible party.  Status: Closed.</t>
  </si>
  <si>
    <t>Less than 5 gallons of sewage released in the Pensacola area due to a blocked line. Clean up conducted by responsible party.  Status: Closed.</t>
  </si>
  <si>
    <t>Approximately 200 to 300 gallons of sewage spilled in the Panama City Beach area due to a lift station failure.  The grand Lagoon was affected.  No clean-up actions reported.  Status: Closed.</t>
  </si>
  <si>
    <t>Approximately 5000 gallons of sewage spilled in the Loughman area due to operator error. No waterways affected.  Clean-up conducted by the responsible party.  Status: Closed.</t>
  </si>
  <si>
    <t>150 gallons of raw wastewater was spilled on old US 41 and Village of Bonita entrance due to a ARV malfunction. The area was vac trucked and limed. No waterways affected.</t>
  </si>
  <si>
    <t>Approximately 2,000 gallons of treated wastewater spilled in the Ruskin area due to equipment failure. No waterways affected.  Clean-up conducted by the responsible party.  Status: Closed.</t>
  </si>
  <si>
    <t>Approximately 500 gallons of untreated wastewater spilled onto the ground in Gulf Breeze due to a power failure.  No waterways affected.  Clean-up conducted by the responsible party.  Status: Closed.</t>
  </si>
  <si>
    <t>A private citizen reported sewage in a waterway near his home in the Bradenton.  Status: Closed.</t>
  </si>
  <si>
    <t>2000 gallons of wastewater spilled in the Sanford area due to a grease plug in the line. No waterways affected. Clean up conducted by the City.  Status: Closed.</t>
  </si>
  <si>
    <t>13,000 gallons of wastewater released in the Tallahassee area due to a grease blockage in the main line. Clean up conducted by the City.  Status: Closed.</t>
  </si>
  <si>
    <t>Unknown amount of raw sewage in the Marathon area was pumped onto grassy shoulder by unknown party. State assistance requested. No clean up actions reported.  Status: Closed.</t>
  </si>
  <si>
    <t>1,000 gallons of reclaim water released in the Jacksonville area due to a broken service line. No waterway affected. No clean up needed.  Status: Closed.</t>
  </si>
  <si>
    <t>Approximately 4,000 gallons of treated wastewater spilled in the Orlando area due ruptured irrigation line.  No clean-up actions reported.  Status: Closed.</t>
  </si>
  <si>
    <t>A private citizen in Satsuma reported that a neighbor sprayed chemicals into a pond &amp; sewage is flowing into the pond.  Status: Closed.</t>
  </si>
  <si>
    <t>2,000 gallons of raw sewage spilled in the Sebring area due to ruptured force main.  No waterways affected.  Clean-up conducted by the responsible party.  Status: Closed.</t>
  </si>
  <si>
    <t>2000 gallons of raw sewage was spilled in the sebring area due to a ruptured force main. No waster ways affected.</t>
  </si>
  <si>
    <t>2,000 gallons of raw sewage spilled in the Bonita Springs area due to a faulty valve.  No waterways affected.  No clean-up actions reported.  Status: Closed.</t>
  </si>
  <si>
    <t>6,000 gallons of raw sewage spilled in the Gainesville area due to a clogged line.  No waterways affected.  Clean-up conducted by the responsible party.  Status: Closed.</t>
  </si>
  <si>
    <t>8,000 gallons of raw sewage spilled in the Tallahassee area due to a clogged line.  No waterways affected.  Clean-up conducted by the responsible party.  Status: Closed.</t>
  </si>
  <si>
    <t>Approximately 500 gallons of sewage spilled in the Monticello area due to a blocked line.  Some of the material drained into a nearby creek.  Clean-up conducted by the responsible party.  Status: Closed.</t>
  </si>
  <si>
    <t>A private citizen in Bradenton reported possible illegal dumping near the Palma Sola Causeway in Bradenton.  Status: Closed.</t>
  </si>
  <si>
    <t>No more than 1000 gallons of wastewater released in the Indian Harbor Beach area due to a cracked force main.  No clean-up actions reported.  Status: Closed.</t>
  </si>
  <si>
    <t>800 gallons of sewage spilled in Jacksonville due to a ruptured force main.  Some of the material drained into a nearby river.  Clean-up conducted by the responsible party.  Status: Closed.</t>
  </si>
  <si>
    <t>3,375 gallons of wastewater spilled in the Tampa area due to a blocked line.  No clean-up actions reported.  Status: Closed.</t>
  </si>
  <si>
    <t>2400 gallons of raw sewage released in Madeira Beach due to a blocked line.  Clean-up conducted by the responsible party.  Status: Closed.</t>
  </si>
  <si>
    <t>Approximately 4,000 gallons of sewage spilled in the Apopka area due to a ruptured force main. No waterways affected.  Clean-up conducted by the responsible party.  Status: Closed.</t>
  </si>
  <si>
    <t>10,000 gallons of treated wastewater released in the Naples area due to a ruptured line.  No clean-up actions reported.  Status: Closed.</t>
  </si>
  <si>
    <t>1,200 gallons of sewage released in the West Palm Beach area due to a ruptured force main.  No waterways affected.  Clean-up conducted by the responsible party.  Status: Closed.</t>
  </si>
  <si>
    <t>Approximately 100,000 gallons of sludge released in the Chuluota area due to an open valve.  No waterways affected.  Clean-up conducted by the responsible party.  Status: Closed.</t>
  </si>
  <si>
    <t>Ongoing wastewater spill reported from a manhole in New Port Richey.  Status: Closed.</t>
  </si>
  <si>
    <t>Approximately 25,000 gallons of treated wastewater spilled onto the ground in the Naples area due to a ruptured line.  No waterways affected waterways.  Status: Closed.</t>
  </si>
  <si>
    <t>3,000 gallons of treated wastewater spill in Orlando due to a contractor that damaged a service line.  No clean-up actions reported.  Status: Closed.</t>
  </si>
  <si>
    <t>Approximately 300-400 gallons of wastewater released in the Mt. Dora area due to a broken lift station. Clean up being conducted by the City.  Status: Closed.</t>
  </si>
  <si>
    <t>200,000 gallons of cooling tower water released at the Cedar bay Generating Facility in Jacksonville due to a power failure. The spill was contained on-site.  Status: Closed.</t>
  </si>
  <si>
    <t>Approximately 400 gallons spilled in the Port Charlotte area due to a force main break from rottage. No waterways affected. Clean up conducted by the County.  Status: Closed.</t>
  </si>
  <si>
    <t>2,000 gallons of sewage spilled in the Longwood area due to a busted air release valve on a force main. No waterways affected. Clean up conducted by responsible party.  Status: Closed.</t>
  </si>
  <si>
    <t>Unknown amount of human waste discovered in a basin in the Cape Coral area.  State assistance requested. No clean up actions reported.  Status: Closed.</t>
  </si>
  <si>
    <t>Approximately 5,000 gallons of sewage spilled in the Valrico area due to discharge pump splitting. Clean up conducted by the County.  Status: Closed.</t>
  </si>
  <si>
    <t>5,000 gallons of wastewater released in the Jacksonville area due to equipment failure. Waterway affected. Clean up being conducted by the responsible party.  Status: Closed.</t>
  </si>
  <si>
    <t>Approximately 2,000 gallons sludge spilled in the Pompano Beach area due to mechanical failure. No waterways affected. Clean up conducted by the County.  Status: Closed.</t>
  </si>
  <si>
    <t>Approximately 5,000 gallons of treated wastewater released into the St. Johns River due to a ruptured irrigation line.  No clean-up actions required.  Status: Closed.</t>
  </si>
  <si>
    <t>Over 1,000 gallons of sewage released in Bradenton due to an equipment malfunction.  No waterways affected.  Clean-up conducted by the responsible party.  Status: Closed.</t>
  </si>
  <si>
    <t>Approximately 10,000 gallons of raw sewage spilled in Lakeland due to a pipe malfunction.  Clean-up actions unknown.  Status: Closed.</t>
  </si>
  <si>
    <t xml:space="preserve">A blockage on Vanderbuilt lane caused 100 gallons of raw wastewater to spill out of a man hole. The area was vac trucked and limed. No waterways affected. </t>
  </si>
  <si>
    <t>20,000 gallons of raw sewage spilled in the Melbourne area due to a ruptured 24-inch force main.  The material flowed into a nearby storm drain.  Unknown if any waterways affected. Clean-up conducted by the responsible party.  Status: Closed.</t>
  </si>
  <si>
    <t>Approximately 30,000 gallons of sludge spilled in the Middleburg area due to a valve left open. The release was contained on-site.  Clean-up conducted by the responsible party.  Status: Closed.</t>
  </si>
  <si>
    <t>Approximately 5,000 gallons of untreated industrial wastewater spilled at the power plant in Crystal River due to a wastewater tank overflow.  No clean-up actions reported.  Status: Closed.</t>
  </si>
  <si>
    <t>1,000 gallons of wastewater spilled in the Orlando area due to unknown cause(s).  Clean-up conducted by the responsible party.  Status: Closed.</t>
  </si>
  <si>
    <t>294 gallons of sewage released in the Miami area due to a faulty air release valve.  A nearby canal was affected.  No clean-up actions reported.  Status: Closed.</t>
  </si>
  <si>
    <t>300 gallons of wastewater spilled in the Tallahassee area due to a clogged line. Clean-up conducted by the responsible party.  Status: Closed.</t>
  </si>
  <si>
    <t>Approximately 1,000 gallons of sewage released in the Melbourne area due to a ruptured line.  Clean-up conducted by the responsible party.  Status: Closed.</t>
  </si>
  <si>
    <t>Unknown amount of raw sewage released in Jacksonville due to a ruptured force main.  No waterways affected.  No clean-up actions reported.  Status: Closed.</t>
  </si>
  <si>
    <t>Approximately 50 gallons of raw sewage released in the Marco Island area due to a ruptured force main.  No waterways affected.  Clean-up conducted by the responsible party.  Status: Closed.</t>
  </si>
  <si>
    <t>Approximately 10,000 gallons of untreated industrial wastewater spilled in the Crystal River area due to a tank overflow. A nearby canal was affected.  No cleanup actions reported.  Status: Closed.</t>
  </si>
  <si>
    <t>Approximately 30 gallons of sewage released in Jacksonville due to a blocked line.  Clean-up conducted by the responsible party.  Status: Closed.</t>
  </si>
  <si>
    <t>Approximately 800 gallons of untreated wastewater spilled in the Vero Beach area due to a ruptured force main.  No waterways affected.  Clean-up conducted by the responsible party.  Status: Closed.</t>
  </si>
  <si>
    <t>2,250 gallons of treated wastewater spilled in the Windermere area due to a damaged valve.  No waterways affected.  No clean-up actions reported.  Status: Closed.</t>
  </si>
  <si>
    <t>Over 15,000 gallons of wastewater spilled in Jacksonville due to a punctured line.  No waterways affected.  Clean-up conducted by the responsible party.  Status: Closed.</t>
  </si>
  <si>
    <t>Over 1,000 gallons of wastewater spilled in the Pensacola area due to a ruptured line.  No waterways affected.  Clean-up conducted by the responsible party.  Status: Closed.</t>
  </si>
  <si>
    <t>22,000 gallons of untreated wastewater spilled in the Miami area due to a punctured force main. No waterways affected.  Clean-up conducted by the responsible party.  Status: Closed.</t>
  </si>
  <si>
    <t>Approximately 2,000 gallons of treated wastewater spilled in Wildwood due to a ruptured line.  No clean-up actions reported.  Status: Closed.</t>
  </si>
  <si>
    <t>Approximately 1,000 gallons of treated wastewater released in Jacksonville due to a faulty pump.  Some of the material drained into a nearby creek.  No clean-up actions reported.  Status: Closed.</t>
  </si>
  <si>
    <t>6,000 gallons of wastewater spilled in the Bradenton area due to a clogged line.  No waterways affected.  Clean-up conducted by the responsible party.  Status: Closed.</t>
  </si>
  <si>
    <t>3,000 gallons of wastewater spilled in the Merritt Island area due to a power loss at a lift station.  Some of the material drained into a nearby creek.  No clean-up actions reported.  Status: Closed.</t>
  </si>
  <si>
    <t>Approximately 3,000 gallons of wastewater spilled in the Merritt Island area due to a power failure.  No waterways affected.  Clean-up conducted by the responsible party.  Status: Closed.</t>
  </si>
  <si>
    <t>Approximately 2,000 gallons of partially treated sewage spilled on site in the Bonita Springs area due to electronic automation failure. No waterways affected. Clean up conducted by responsible party.  Status: Closed.</t>
  </si>
  <si>
    <t>Between 200 and 300 gallons of wastewater spilled in the Callaway area due to a blockage in a gravity main line. No waterways affected. No clean up actions due to City not authorized to go onto private property of apartment complex.  Status: Closed.</t>
  </si>
  <si>
    <t>Approximately 1,000 gallons of sewage spilled in the Gulf Breeze area due to a force main break. No waterways affected. Clean up conducted by responsible party.  Status: Closed.</t>
  </si>
  <si>
    <t>Approximately 4,000 gallons of sewage spilled in the Coral Gables area due to a damaged force main. No waterways affected. Clean up conducted by responsible party.  Status: Closed.</t>
  </si>
  <si>
    <t>7,000 gallons of industrial wastewater spilled in the Crystal River area due to overflow that was contained on site. Clean up conducted by responsible party.  Status: Closed.</t>
  </si>
  <si>
    <t>An unknown amount of sewage spilled in the Wildwood area due to a sewage line was hit. No waterways affected. No clean up actions reported.  Status: Closed.</t>
  </si>
  <si>
    <t>Ongoing release of wastewater reported in the Indian Harbor Beach area due to a ruptured force main. The spill is contained.  No waterways affected.  Clean-up and repairs conducted by the responsible party.</t>
  </si>
  <si>
    <t>Over 4 million gallons of wastewater released in Miami due to a ruptured force main.  No waterways affected.  Clean-up conducted by the responsible party.</t>
  </si>
  <si>
    <t>Approximately 1000 gallons of untreated wastewater spilled in the Ocala area due to a blocked line.  No waterways affected.  Clean-up conducted by the responsible party.</t>
  </si>
  <si>
    <t>2,000 gallons of wastewater spilled in the Tallahassee area due to a blocked line.  Clean-up conducted by the responsible party.</t>
  </si>
  <si>
    <t>Approximately 700 gallons of untreated wastewater spilled in the Estero area due to a power failure at a lift station.  Clean-up conducted by the responsible party.</t>
  </si>
  <si>
    <t>5,000 to 10,000 gallons of treated wastewater released in the Niceville area due to unknown cause(s).  No clean-up actions required.</t>
  </si>
  <si>
    <t>A private citizen reported that her sewer system has been clogged for five days.  Raw sewage is running through her yard.  No clean-up actions reported.</t>
  </si>
  <si>
    <t>Approximately 2,500 gallons of raw sewage spilled in the Riverview area due to a ruptured line. Clean-up conducted by the responsible party.</t>
  </si>
  <si>
    <t>Approximately 1,500 gallons of raw sewage released in the Haines City area due to a ruptured force main.  Lime was applied to the affected area.</t>
  </si>
  <si>
    <t>12,375 gallons of raw sewage released in Miami due to a damaged valve.  The material drained into a storm drain that flows into Biscayne Bay.  Clean-up conducted by the responsible party.</t>
  </si>
  <si>
    <t>Approximately 1,500 gallons of sewage spilled in the Lake Worth area due to the theft of equipment at a facility.  A nearby canal was affected.  Clean-up conducted by the responsible party.</t>
  </si>
  <si>
    <t>Approximately 1,000 gallons of wastewater spilled from a manhole in the Coral Springs area due to a faulty lift station.  Clean-up conducted by the responsible party.</t>
  </si>
  <si>
    <t>1,000 to 2,000 gallons of treated wastewater spilled in the Safety Harbor area due to a faulty valve.  No waterways affected.  No clean-up actions reported.</t>
  </si>
  <si>
    <t>Approximately 4,000 gallons of untreated wastewater spilled into a parking lot of a business in the Orange City area.  No waterways affected. Clean-up conducted by the responsible party.</t>
  </si>
  <si>
    <t>5,000 gallons of sewage released in Pensacola due to a ruptured force main.  Some of the material drained into the East Bay.  Clean-up conducted by the responsible party.</t>
  </si>
  <si>
    <t>Over 1000 gallons of treated wastewater spilled in the Naples area due to pipe degradation. A nearby canal was affected. No cleanup actions reported.</t>
  </si>
  <si>
    <t>Approximately 1,500 gallons of raw sewage spilled in the South Bay area due to a ruptured line.  No waterways affected.  Clean-up conducted by the responsible party.</t>
  </si>
  <si>
    <t>Approximately 45 gallons of untreated wastewater spilled onto the ground in Sarasota due to a leak from a holding tank.  No waterways affected.</t>
  </si>
  <si>
    <t>Approximately 100 gallons of raw sewage released into a street in Tallahassee due to a clogged line.  No waterways affected.  Clean-up conducted by the responsible party.</t>
  </si>
  <si>
    <t>An estimated 1.29 million gallons of treated wastewater and raw sewage released in the Hollywood area due to operator error.  Some of the material drained into nearby waterways.  Clean-up conducted by the responsible party.</t>
  </si>
  <si>
    <t>Approximately 1,500 gallons of untreated wastewater spilled onto the ground in Pace due to a lift station failure.  No waterways affected.  Clean-up up conducted by the responsible party.</t>
  </si>
  <si>
    <t>Over 1,000 gallons of raw sewage spilled in the Deerfield Beach area due to a break in the force main line. Waterway affected was a nearby canal. Clean up conducted by responsible party.</t>
  </si>
  <si>
    <t>Approximately 54,540 gallons of wastewater spilled in Miami due to a broken force main line. No waterways affected. Clean up conducted by the responsible party.</t>
  </si>
  <si>
    <t>An unknown amount of wastewater has spilled in the Pensacola area due to manhole overflowing. No clean up actions reported.</t>
  </si>
  <si>
    <t>2,000 gallons of wastewater spilled on site in the Dover area due to a clogged line. No waterways affected. Clean up conducted by the responsible party.</t>
  </si>
  <si>
    <t>Approximately 20,000 gallons of wastewater spilled in the Ocala area due to a lift station failure. No waterways affected. Clean up conducted by responsible party.  Status: Closed.</t>
  </si>
  <si>
    <t>Approximately 150 gallons of wastewater spilled in the Mount Dora area due to a lift station malfunction. No waterways affected. Clean up conducted by responsible party.  Status: Closed.</t>
  </si>
  <si>
    <t>Approximately 21,600 gallons of wastewater spilled in the Orlando area due to debris caught in lift station. Lake Notasulga affected by spill. No clean up actions reported.  Status: Closed.</t>
  </si>
  <si>
    <t>1,000 plus gallons of sewage spilled in the Orlando area due to operator error. Clean up conducted by responsible party.  Status: Closed.</t>
  </si>
  <si>
    <t>Approximately 1,000 plus gallons of raw sewage spilled in the Orlando area due to a force main line failure. No waterways affected. Clean up conducted by responsible party.  Status: Closed.</t>
  </si>
  <si>
    <t>Over 1,000 gallons of raw sewage spilled in the Jacksonville area due to a sewage pipe leak. Mayport Basin waterway affected. Clean up conducted by responsible party.  Status: Closed.</t>
  </si>
  <si>
    <t>Approximately 400 gallons of wastewater spilled in the Ponce De Leon area due to a leaking pipe from a lift station. Mill Creek waterway was affected. Clean up conducted by responsible party.  Status: Closed.</t>
  </si>
  <si>
    <t>A private citizen reported the smell of raw sewage in the Tallahassee area.  Citizen stated that a local private company was dumping sewage into the woods behind their business. No clean up actions reported.  Status: Closed.</t>
  </si>
  <si>
    <t>Approximately 750 gallons of wastewater spilled in the Palatka area due to an overflow from an aeration tank. No waterways affected. Clean up conducted by responsible party.  Status: Closed.</t>
  </si>
  <si>
    <t>An unknown amount of raw sewage spilled in the Lake Buena Vista area due to water main sewage break. Clean up conducted by the County.  Status: Closed.</t>
  </si>
  <si>
    <t>Over 1,000 gallons of raw sewage spilled in the Windermere area due to a force main break. No waterways affected. Clean up conducted by responsible party.  Status: Closed.</t>
  </si>
  <si>
    <t>Approximately 250,000 gallons of treated wastewater spilled in the Tallahassee area due to equipment malfunction. No waterways affected. No clean up actions needed, all material went into on-site holding pond.  Status: Closed.</t>
  </si>
  <si>
    <t>Approximately 10,000 plus gallons of sewage spilled in the Malone area due to flush valves that hung open a search of dorms at a correctional facility. No waterways affected. Clean up conducted by responsible party.  Status: Closed.</t>
  </si>
  <si>
    <t>Approximately 1,196 gallons of effluent wastewater spilled in the Port Charlotte area due to a force main pipe splitting. No waterways affected.  No clean up Action needed.  Status: Closed.</t>
  </si>
  <si>
    <t>Approximately 100,000 gallons of treated reclaim wastewater spilled in the Naples area due to broken valve. No waterways affected. No clean up actions needed, all wastewater went into nearby on-site holding pond.  Status: Closed.</t>
  </si>
  <si>
    <t>An unknown amount of sewage spilled from a manhole in the Naples area due to unknown reasons. Clean up conducted by responsible party.  Status: Closed.</t>
  </si>
  <si>
    <t>Approximately 200 gallons of raw sewage spilled in the Miramar Beach area due to accidental drilling of sewage line. Waterway affected was a nearby lake. Clean up conducted by County.  Status: Closed.</t>
  </si>
  <si>
    <t>4,000 gallons of reclaim water spilled in the Orlando area due to broken air valve on a line. Retention pond waterway affected. No clean up actions reported.  Status: Closed.</t>
  </si>
  <si>
    <t>2,500 gallons of treated irrigation water spilled in the Naples area due line degradation. No clean up actions reported.  Status: Closed.</t>
  </si>
  <si>
    <t>4,000 gallons of raw sewage spilled in the Longwood area due to a pump failure at a lift station. No waterways affected. Clean up conducted by responsible party.  Status: Closed.</t>
  </si>
  <si>
    <t>Approximately 800 gallons of raw sewage spilled in the Lehigh Acres area due to a broken check valve and lift station failure. No clean up actions reported.  Status: Closed.</t>
  </si>
  <si>
    <t>Approximately 72,000 gallons of treated effluent wastewater spilled in the Kissimmee area due to pump failure. No waterways affected. No clean up actions taken, all wastewater spilled into on-site retention area.  Status: Closed.</t>
  </si>
  <si>
    <t>Approximately 300 gallons of raw sewage spilled in the Pensacola area due to a grease blockage. No waterways believed to be affected. If a waterway was affected, it would have been Crescent Lake. Samples will be taken regularly. No clean up actions reported.  Status: Closed.</t>
  </si>
  <si>
    <t>Approximately 1,000 gallons of raw sewage spilled in the St. Cloud area due to operator error. No waterways affected. Clean-up conducted by responsible party.  Status: Closed.</t>
  </si>
  <si>
    <t>5,000 to 10,000 gallons of wastewater spilled in the Melbourne area due to a ruptured force main.  Clean-up conducted by the responsible party.  Status: Closed.</t>
  </si>
  <si>
    <t>Approximately 100 gallons of sewage spilled in the Palm Bay area due to a manhole overflow.  No waterways affected.  Clean-up conducted by the responsible party.  Status: Closed.</t>
  </si>
  <si>
    <t>1,000 gallons of treated wastewater spilled in the Naples area due to a faulty line.  No clean-up actions required.  Status: Closed.</t>
  </si>
  <si>
    <t>800 gallons of wastewater spilled in the Santa Rosa Beach area due to a lift station malfunction.  Clean-up conducted by the responsible party.  Status: Closed.</t>
  </si>
  <si>
    <t>5,000 gallons of wastewater spilled in the Tampa area due to a faulty pump at a lift station.  No clean-up actions reported.  Status: Closed.</t>
  </si>
  <si>
    <t>Approximately 50 gallons of sewage spilled in Tallahassee due to heavy roots that blocked the line. A nearby storm drain was affected.  Clean-up conducted by the responsible party.  Status: Closed.</t>
  </si>
  <si>
    <t>2,490 gallons of wastewater released in Miami due to a punctured line.  No waterways affected.  Clean-up conducted by the responsible party.  Status: Closed.</t>
  </si>
  <si>
    <t>Approximately 7,500 gallons of wastewater released in Orlando due to a blocked sewer line.  No waterways affected.  Clean-up conducted by a private contractor.  Status: Closed.</t>
  </si>
  <si>
    <t>Approximately 1800 gallons of untreated wastewater released from a manhole in Winter Haven.  Clean-up conducted by the responsible party.  Status: Closed.</t>
  </si>
  <si>
    <t>Approximately 2,000 gallons of untreated wastewater spilled in the Maitland area due to a ruptured line.  No waterways affected.  Clean-up conducted by the responsible party.  Status: Closed.</t>
  </si>
  <si>
    <t>Approximately 5,000 gallons of untreated wastewater spilled in the Lakeland area due to a ruptured force main.  Clean-up conducted by the responsible party.  Status: Closed.</t>
  </si>
  <si>
    <t>Over 1,000 gallons of wastewater spilled in the Parker area due to a lift station failure.  A nearby waterway may have been affected.  Clean-up conducted by the responsible party.  Status: Closed.</t>
  </si>
  <si>
    <t>Approximately 100,000 gallons of untreated wastewater spilled in Tallahassee due to a grease blockage.  Clean-up conducted by the responsible party.  Status: Closed.</t>
  </si>
  <si>
    <t>Approximately 1,000 gallons of untreated wastewater spilled into Biscayne Bay due to unknown cause(s).  Boats are responding for clean-up.  Status: Closed.</t>
  </si>
  <si>
    <t>3,000 gallons of sewage spilled in the Lakeland area due to a bad check valve on lift station. Nearby dry retention pond affected. No clean up actions reported.  Status: Closed.</t>
  </si>
  <si>
    <t>An unknown amount of sewage spilled in the Miami area. Exact cause unknown.  No clean up actions reported.  Status: Closed.</t>
  </si>
  <si>
    <t>100 gallons of sewage spilled from a lift station in the Lehigh Acres area due to a broke force main line. No waterways affected. Clean up conducted by responsible party.  Status: Closed.</t>
  </si>
  <si>
    <t>Approximately 1,000 gallons of wastewater spilled in the Jacksonville area due to private lift station malfunctioning and causing two manholes to overflow. Nearby retention pond affected.  Status: Open.</t>
  </si>
  <si>
    <t xml:space="preserve">Approximately 1,600 gallons of sewage spilled in the Tampa area due to lift station failure. A nearby storm drain and drainage ditch was affected.  Clean up conducted by responsible party.  </t>
  </si>
  <si>
    <t>Approximately 1,500 gallons of sewage spilled in the Silver Springs area due to pump failure. No waterways affected. Clean up conducted by responsible party.  Status: Closed.</t>
  </si>
  <si>
    <t>Approximately 10,000 gallons of sewage spilled in the Port Orange area due to force main failure.  No waterways affected.  Clean-up conducted by the responsible party. Status: Closed.</t>
  </si>
  <si>
    <t>Approximately 36,000 gallons of untreated wastewater spilled from a ruptured pipe and flowed into a nearby canal.  No clean-up actions reported. Status: Closed.</t>
  </si>
  <si>
    <t>50,000 gallons of reclaim water released from a 3 inch line onto the ground in Naples. No clean-up actions reported. Status: Closed.</t>
  </si>
  <si>
    <t>Approximately 950 gallons of untreated wastewater released into the parking lot of an apartment complex in Riverview.  No clean-up actions reported. Status: Closed.</t>
  </si>
  <si>
    <t>Approximately 10,000 gallons of treated wastewater released in the Naples area due to human error.  No waterways affected.  No clean-up actions reported. Status: Closed.</t>
  </si>
  <si>
    <t>Someone shut off a valve at a lift station resulting in approximately 2,000 gallons of untreated wastewater to be released.  Clean-up conducted by the responsible party. Status: Closed.</t>
  </si>
  <si>
    <t>225,000 gallons of treated wastewater spilled in the Orlando area due to a faulty force main.  No waterways affected.  No clean-up actions required. Status: Closed.</t>
  </si>
  <si>
    <t>20 gallons of wastewater spilled in Tallahassee due to damaged sewer line.  No clean-up actions reported. Status: Closed.</t>
  </si>
  <si>
    <t>1,500 gallon wastewater spill reported in the Orlando area from a private lift station due to a clogged line. Clean-up conducted by a private contractor. Status: Closed.</t>
  </si>
  <si>
    <t>2,500 gallon wastewater spill reported in the Lehigh Acres area due to a power failure at a lift station.  Clean-up conducted by the responsible party. Status: Closed.</t>
  </si>
  <si>
    <t>Approximately 1,000 gallons of wastewater spilled at Pine Ridge Middle School in Naples due to a ruptured line.  Clean-up conducted by the county. Status: Closed.</t>
  </si>
  <si>
    <t>Approximately 6,000 gallons of treated wastewater in Naples due to a ruptured line.  No clean-up actions reported. Status: Closed.</t>
  </si>
  <si>
    <t>Approximately 1,000 gallons of treated wastewater spilled in Naples due to a ruptured line. No clean-up actions reported. Status: Closed.</t>
  </si>
  <si>
    <t>Approximately 150,000 gallons of sewage released in the Altamonte Springs area due to a ruptured force main. A nearby retention pond was affected.  Clean-up conducted by the responsible party. Status: Closed.</t>
  </si>
  <si>
    <t>Approximately 18,000 gallons of treated wastewater spilled in Royal Palm Beach due to a faulty line.  No waterways affected.  No clean-up actions reported. Status: Closed.</t>
  </si>
  <si>
    <t>An unknown amount of treated sludge spilled out of a truck near Holopaw due to unknown cause(s).  No waterways affected.  Clean-up conducted by a private contractor. Status: Closed.</t>
  </si>
  <si>
    <t>Approximately 3,000 gallons of raw sewage spilled from a manhole in the Lakeland area due to a grease blockage. Sewage went into a nearby storm drain and possible waterway affected is Lake Parker. Clean up conducted by responsible party. Status:</t>
  </si>
  <si>
    <t>Approximately 800 gallons of sewage spilled in the Ocala area due to unknown cause(s).  No waterways affected.  Clean-up conducted by the responsible party Status: Closed.</t>
  </si>
  <si>
    <t>Approximately 30 gallons of untreated wastewater spilled in the Marco Island area due to unknown cause(s).  Clean-up conducted by the responsible party. Status: Closed.</t>
  </si>
  <si>
    <t>7,000 to 10,000 gallons of untreated wastewater released in the Century area due to a ruptured line.  No waterways affected.   Clean-up conducted by the responsible party. Status: Closed.</t>
  </si>
  <si>
    <t>Over 1,000 gallons of wastewater spilled in the Orlando area due to a power malfunction.  No waterways affected.  Clean-up conducted by the responsible party. Status: Closed.</t>
  </si>
  <si>
    <t>2,000 gallons of raw sewage spilled in Jacksonville due to a power failure at a lift station.  No waterways affected.  Clean-up conducted by the responsible party. Status: Closed.</t>
  </si>
  <si>
    <t>2,000 gallons of wastewater spilled in the Tequesta area due to unknown cause(s).  Clean-up conducted by the responsible party. Status: Closed.</t>
  </si>
  <si>
    <t>Over 1,000 gallons of sewage released in the Orlando area due to a ruptured force main.  Some of the material drained into a nearby waterway.  Clean-up conducted by the responsible party. Status: Closed.</t>
  </si>
  <si>
    <t>Approximately 2,000 gallons of raw sewage spilled in the Orlando area due to a blocked line. No waterways affected.  Clean-up conducted by the responsible party. Status: Closed.</t>
  </si>
  <si>
    <t>1,260 gallon wastewater spill reported in Tampa due to a clogged line.  Unknown if a waterway was affected.  Clean-up conducted by the responsible party. Status: Closed.</t>
  </si>
  <si>
    <t>300,000+</t>
  </si>
  <si>
    <t>Over 300,000 gallons of wastewater spilled in New Smyrna Beach due to an ongoing release from a ruptured line.  The release is flowing into a canal that leads into Turnbull Bay.  Clean-up &amp; repairs will be conducted by the responsible party. Status: Open.</t>
  </si>
  <si>
    <t>Approximately 100 gallons of raw sewage flowed from a manhole into the street in Temple Terrace due to a ruptured force main.  No waterways affected.  Clean-up conducted by the responsible party. Status: Closed.</t>
  </si>
  <si>
    <t>156,000 gallons of treated wastewater spilled on Tyndall AFB due to an equipment malfunction.  Approximately 78,000 gallons released into the St. Andrew's Bay and the rest released into an on-site pond. No clean-up actions reported. Status: Closed.</t>
  </si>
  <si>
    <t>Approximately 3,600 gallons of sewage spilled onto ground in the Lauderhill area due to a failed line at a lift station.  No waterways affected.  Clean-up conducted by the responsible party. Status: Closed.</t>
  </si>
  <si>
    <t>5,000 gallons of sewage spilled on-site at a lift station in the New Smyrna Beach area due to operator error.  No waterways affected.  Clean-up conducted by the responsible party. Status: Closed.</t>
  </si>
  <si>
    <t>1,683 gallons of raw sewage spilled on-site in Sanibel due to a ruptured force main.  No waterways affected.  Clean-up conducted by the responsible party.  Status: Closed.</t>
  </si>
  <si>
    <t>Approximately 4,000 gallons of raw sewage spilled in the Panama City area due to a blocked line.  No waterways affected.  Clean-up conducted by the responsible party.  Status: Closed.</t>
  </si>
  <si>
    <t>Approximately 100,000 gallons of treated wastewater released in the Kissimmee area.  No waterways affected.  Clean-up conducted by the responsible party.  Status: Closed.</t>
  </si>
  <si>
    <t>1,500 gallons of sewage spilled in the Sanford area due to a contractor breaking a line while digging. Clean up conducted by the responsible party.  Status: Closed.</t>
  </si>
  <si>
    <t>10,000 gallons of chlorine treated effluent wastewater spilled in the Tampa area due to a contractor breaking a line. No waterways affected, all contained on site. Clean up conducted by responsible party.  Status: Closed.</t>
  </si>
  <si>
    <t>Approximately 100,000 gallons of raw sewage spilled in the Lehigh Acres area due to blow off valve being run over. Able Canal waterway affected. Clean up conducted by the responsible party.  Status: Closed.</t>
  </si>
  <si>
    <t>Police reported hydrant hit, service tech went ou tto look at hydrant, hydrant fine. Later call revealed ARV broken sewage spilling out.</t>
  </si>
  <si>
    <t xml:space="preserve">Vac &amp; Lime </t>
  </si>
  <si>
    <t>1,500 gallons of sewage spilled in the Port. St. Lucie area due to a lift station malfunctioning. Waterway affected was a nearby retention pond. Clean up conducted by responsible party.  Status: Closed.</t>
  </si>
  <si>
    <t>Between 500-1,000 gallons of raw sewage spilled in the Port Richey area due to lift station malfunctioning. Waterway affected was a nearby retention pond. Clean up conducted by responsible party.  Status: Closed.</t>
  </si>
  <si>
    <t>Approximately 7,000 gallons of untreated wastewater was released in the Orlando area due to a damaged valve.  No waterways affected.  Clean-up conducted by the responsible party.  Status: Closed.</t>
  </si>
  <si>
    <t>Unknown amount of wastewater spilled in the Mayport area due to a faulty line.  All of the material spilled into the Mayport Basin.  Clean-up will be conducted by the US Navy.  Status: Closed.</t>
  </si>
  <si>
    <t>Over 1,000 gallons of wastewater spilled in the Gainesville area due to a lift station malfunction.  Some of the material drained into a nearby creek.  Clean-up conducted by the responsible party.  Status: Closed.</t>
  </si>
  <si>
    <t>10,920 gallons of untreated wastewater released in the Miami area due to a damaged valve.  No waterways affected.  Clean-up conducted by the responsible party.  Status: Closed.</t>
  </si>
  <si>
    <t>Approximately 300 gallons of raw sewage spilled in the Santa Rosa Beach area due to a cut line.  No waterways affected.  Clean-up conducted by the responsible party.  Status: Closed.</t>
  </si>
  <si>
    <t>Approximately 15,000 gallons of raw sewage spilled in the Ft. Myers area due to a ruptured line.  No waterways affected.  Clean-up performed by responsible party.  Status: Closed.</t>
  </si>
  <si>
    <t>Less than 100 gallons of raw sewage released in the Key Biscayne area due to a cracked line.  A nearby waterway was affected.  Clean-up conducted by responsible party.  Status: Closed.</t>
  </si>
  <si>
    <t>Approximately 4,000 gallons of raw sewage spilled in the Wesley Chapel area due to a crack in a 4 inch force main line.  A nearby waterway was affected.  Clean-up conducted by responsible party.  Status: Closed.</t>
  </si>
  <si>
    <t>Approximately 130,000 gallons of raw sewage released in the Tampa area due to a ruptured line.  A nearby waterway was affected.  Clean-up conducted by responsible party.  Status: Closed.</t>
  </si>
  <si>
    <t>Contractor (developer) installing drain pipe hit and broke 12" PVC Sewer force Main. Main Lkine isolated. Spilled WW was contained between dikes placed in drainage ditch.</t>
  </si>
  <si>
    <t>Vac &amp; Lime, contain</t>
  </si>
  <si>
    <t>Unknown amount of raw sewage was spilled in the Bradenton area due to equipment malfunction.  A nearby waterway was affected.  No clean-up actions reported.  Status: Closed.</t>
  </si>
  <si>
    <t>Approximately 10,000 gallons of raw sewage spilled in the Gainesville area due to a blocked gravity line.  No waterways affected.  Clean-up performed by responsible party.  Status: Closed.</t>
  </si>
  <si>
    <t>An unknown amount of raw sewage was spilled in the Orlando area due to a line break.  No waterways affected.  Responsible party conducted clean-up.  Status: Closed.</t>
  </si>
  <si>
    <t>Approximately 10,000 gallons of untreated wastewater in the Springhill area due to a broken force main line. No waterways affected. Clean up conducted by responsible party.  Status: Closed.</t>
  </si>
  <si>
    <t>Between 1,000-2,000 gallons of raw sewage spilled in the Daytona Beach area due to a lift station failure. Small amount entered a storm water catch basin. Clean up conducted by responsible party.  Status: Closed.</t>
  </si>
  <si>
    <t>Approximately 1,000 gallons of raw sewage spilled in the Stuart area due to lift station failure. No waterways affected. Clean up conducted by responsible party.  Status: Closed.</t>
  </si>
  <si>
    <t>Approximately 5,000 gallons of untreated wastewater spilled in the Zephyrhills area due to a busted valve. New River waterway affected. Clean up conducted by responsible party.  Status: Closed.</t>
  </si>
  <si>
    <t>Approximately 4,000 gallons of reused wastewater spilled in the Naples area due to a root breaking a one inch service line. No waterways affected. No clean up actions needed.  Status: Closed.</t>
  </si>
  <si>
    <t>Approximately 20,000 gallons of raw sewage spilled in the Largo area due to a lift station failure.  No waterways affected.  Clean up conducted by responsible party.  Status: Closed.</t>
  </si>
  <si>
    <t>Approximately 50 gallons of raw sewage spilled in the Key Largo area due to unknown reasons.  State assistance requested.  Status: Closed.</t>
  </si>
  <si>
    <t>A 2" reclaimed water line broke. Water was discharged into a storm water retention pond</t>
  </si>
  <si>
    <t>A private citizen reported a raw sewage spill at his trailer park in Mulberry.  No clean-up actions reported.  Status: Closed.</t>
  </si>
  <si>
    <t>3,000 gallons of wastewater spilled in the Orlando area due to a damaged valve.  Clean-up conducted by the responsible party.  Status: Closed.</t>
  </si>
  <si>
    <t>Approximately 3,000 gallons of wastewater spilled in the Tampa area due to a blocked line.  No waterways affected.  Clean-up conducted by the responsible party.  Status: Closed.</t>
  </si>
  <si>
    <t>40 gallons of wastewater released from a manhole in the Pensacola area due to unknown cause(s).  Clean-up conducted by the responsible party.  Status: Closed.</t>
  </si>
  <si>
    <t>Approximately 1,000 gallons of untreated wastewater spilled in the Coral Springs area due to a grease blockage.  No waterways affected.  Clean-up conducted by the responsible party.  Status: Closed.</t>
  </si>
  <si>
    <t>Over 1,000 gallons of wastewater spilled in the Kissimmee area due to a ruptured line.  No clean-up actions reported.  DEP assistance was requested.  Status: Closed.</t>
  </si>
  <si>
    <t>Approximately 1,000 gallons of wastewater spilled in the West Melbourne area due to a ruptured force main.  No clean-up actions reported.  Status: Closed.</t>
  </si>
  <si>
    <t>150 gallons of wastewater spilled at an apartment complex in Jacksonville due to a ruptured line.  No clean-up actions reported.  Status: Closed.</t>
  </si>
  <si>
    <t>An estimated 50,000 gallons of wastewater spilled in the Navarre area due to a ruptured line.  Clean-up conducted by the responsible party.  Status: Closed.</t>
  </si>
  <si>
    <t>1,000 to 2,000 gallons of wastewater spilled in the Tampa area due to a ruptured line.  A nearby waterway was affected.  No clean-up actions reported.  Status: Closed.</t>
  </si>
  <si>
    <t>Approximately 1,000 gallons of raw sewage spilled on-site at a facility in the Lake Mary area due to a pump malfunction.  No waterways affected.  No clean-up actions reported.  Status: Closed.</t>
  </si>
  <si>
    <t>13,500 gallons of wastewater spilled in the St. Augustine area due to a ruptured force main.  No waterways affected.  Clean-up conducted by the responsible party.  Status: Closed.</t>
  </si>
  <si>
    <t>Less than 100 gallons of wastewater spilled in the Port Charlotte area due to a ruptured two inch line.  No waterways affected.  Clean-up conducted by the responsible party.  Status: Closed.</t>
  </si>
  <si>
    <t>5,670 gallons of sewage spilled onto the ground in Miami due to a ruptured force main.  Clean-up conducted by the responsible party.  Status: Closed.</t>
  </si>
  <si>
    <t xml:space="preserve">Contractor working to install a directional bore, broke 4" pvc sewer force main. Main line isolated. Spilled WW contained between dikes </t>
  </si>
  <si>
    <t>Approximately 3,000 gallons of untreated wastewater spilled in the Lake Mary area due to an equipment malfunction.  Clean-up conducted by the responsible party.  Status: Closed.</t>
  </si>
  <si>
    <t>Approximately 5,000 gallons of sewage spilled in the Alachua area due to a ruptured 2-inch force main. A nearby retention pond was affected.  Clean-up conducted by the responsible party.  Status: Closed.</t>
  </si>
  <si>
    <t>Approximately 10,000 gallons of treated wastewater spilled in the Ocala area due to a clogged filter. No waterways affected.  Clean-up conducted by the responsible party.  Status: Closed.</t>
  </si>
  <si>
    <t>50 gallons of sewage spilled in Jacksonville due to a blocked line. Clean-up conducted by the responsible party.  Status: Closed.</t>
  </si>
  <si>
    <t>600 gallons of wastewater spilled at a lift station in Orlando due to an electrical problem. A nearby canal and retention pond were affected.  Clean-up conducted by a private contractor.  Status: Closed.</t>
  </si>
  <si>
    <t>Less than 1,000 gallons of sewage released in the Palm Beach area due to a pump truck involved in a traffic crash.  Clean-up conducted by the responsible party.  Status: Closed.</t>
  </si>
  <si>
    <t>Approximately 1,000 gallons of sludge spilled in the Miami area due to a ruptured line.  No waterways affected.  Clean-up conducted by the responsible party.  Status: Closed.</t>
  </si>
  <si>
    <t>Approximately 4,000 gallons of raw sewage spilled in Sumterville due to a damaged valve.  No waterways affected.  Clean-up conducted by the responsible party.  Status: Closed.</t>
  </si>
  <si>
    <t>200 gallons of raw sewage spilled in Jacksonville due to a clogged line. No waterways affected. Clean-up conducted by the responsible party.  Status: Closed.</t>
  </si>
  <si>
    <t>Approximately 2,500 gallons of raw sewage spilled in the Ft. Pierce area due to a clogged line. No waterways affected. Clean-up conducted by the responsible party.  Status: Closed.</t>
  </si>
  <si>
    <t>An unknown amount of sewage spilled in the Green Acres area due to a lift station failure. Nearby storm drainage system which flows into the L9 canal affected.  Clean up conducted by responsible party.  Status: Closed.</t>
  </si>
  <si>
    <t>Approximately 100,000 gallons of reclaimed wastewater released in the Lake Buena Vista due to several breaks in a transmission line. A nearby drainage canal was affected. Clean up conducted by private party.  Status: Closed.</t>
  </si>
  <si>
    <t>Approximately 500 gallons of sewage spilled in the Pensacola area due to lift station failure. No waterways affected. Clean up actions unknown.  Status: Closed.</t>
  </si>
  <si>
    <t>Approximately 10,000 gallons of a mixture of sludge and reused wastewater spilled in the Sanford area due to operator error. No waterways affected. Clean up conducted by responsible party.  Status: Closed.</t>
  </si>
  <si>
    <t>Approximately 8,000 gallons of untreated wastewater spilled in the Plant City area due to equipment failure.  No waterways affected. Clean-up conducted by the responsible party. Status: Closed.</t>
  </si>
  <si>
    <r>
      <t xml:space="preserve">Less than 1,000 gallons of wastewater spilled in the Palm Coast area due to a clogged line.  </t>
    </r>
    <r>
      <rPr>
        <sz val="12"/>
        <color indexed="8"/>
        <rFont val="Arial"/>
        <family val="2"/>
      </rPr>
      <t xml:space="preserve">No waterways affected.  No clean-up actions reported. </t>
    </r>
    <r>
      <rPr>
        <sz val="12"/>
        <rFont val="Arial"/>
        <family val="2"/>
      </rPr>
      <t>Status: Closed.</t>
    </r>
  </si>
  <si>
    <t>Less than 1,000 gallons of wastewater spilled in the Palm Springs area due to a possible illegal drain into a manhole.  Some of the material drained into a nearby canal.  Clean-up conducted by the responsible party. Status: Closed.</t>
  </si>
  <si>
    <t>Ongoing wastewater release from a manhole at a mobile home park in North Ft. Myers.  Unknown amount released. Status: Closed.</t>
  </si>
  <si>
    <t>More than 1,000 gallons of wastewater spilled in the Orlando area due to a clogged line.  No waterways affected.  Clean-up will be conducted by the responsible party in the morning. Status: Closed.</t>
  </si>
  <si>
    <t>FOG</t>
  </si>
  <si>
    <t>SWP ID</t>
  </si>
  <si>
    <t>Incident Time</t>
  </si>
  <si>
    <t>Caller Name</t>
  </si>
  <si>
    <t>Affiliation</t>
  </si>
  <si>
    <t>Incident Location</t>
  </si>
  <si>
    <t>Cleanup Actions</t>
  </si>
  <si>
    <r>
      <t xml:space="preserve">Fac Type           </t>
    </r>
    <r>
      <rPr>
        <sz val="12"/>
        <rFont val="Arial"/>
        <family val="2"/>
      </rPr>
      <t>(IW, Blank=DW)</t>
    </r>
  </si>
  <si>
    <t>Wastewater Characteristics</t>
  </si>
  <si>
    <r>
      <t xml:space="preserve">Spill Amount </t>
    </r>
    <r>
      <rPr>
        <sz val="12"/>
        <rFont val="Arial"/>
        <family val="2"/>
      </rPr>
      <t>(in gals)</t>
    </r>
  </si>
  <si>
    <t>Surface Water Body Affected</t>
  </si>
  <si>
    <r>
      <t xml:space="preserve">Responsible Party </t>
    </r>
    <r>
      <rPr>
        <sz val="12"/>
        <rFont val="Arial"/>
        <family val="2"/>
      </rPr>
      <t>(if diff from affiliation)</t>
    </r>
  </si>
  <si>
    <t>FAC ID or Utility Name</t>
  </si>
  <si>
    <t>DEP Action</t>
  </si>
  <si>
    <t>01/01/2008 09:00 AM EST</t>
  </si>
  <si>
    <t>Mel Fisher</t>
  </si>
  <si>
    <t>Bonita Springs Utilities</t>
  </si>
  <si>
    <t>Approximately 24,000 gallons of untreated wastewater spilled in the Bonita Springs area due to a damaged air release valve.  No waterways affected.  Clean-up conducted by the responsible party. Status: Closed.</t>
  </si>
  <si>
    <t>Coconut Rd and US 41</t>
  </si>
  <si>
    <t>Equipment</t>
  </si>
  <si>
    <t>01/02/2008 02:20 PM EST</t>
  </si>
  <si>
    <t>Larry Quattlebaum</t>
  </si>
  <si>
    <t>Regional Utilities of Walton Co.</t>
  </si>
  <si>
    <t>damaged line</t>
  </si>
  <si>
    <t>160 Whisper Lane</t>
  </si>
  <si>
    <t>Clean-up conducted by the responsible party</t>
  </si>
  <si>
    <t>Break-in-Line</t>
  </si>
  <si>
    <t>01/01/2008 01:20 PM EST</t>
  </si>
  <si>
    <t>Richard Griswold</t>
  </si>
  <si>
    <t>14 Industrial Park Dr. Destin</t>
  </si>
  <si>
    <t>Treated</t>
  </si>
  <si>
    <t>01/02/2008 09:44 AM EST</t>
  </si>
  <si>
    <t>Patrick Farris</t>
  </si>
  <si>
    <t>Aqua Utilities</t>
  </si>
  <si>
    <t>Approximately 126,000 gallons of treated wastewater spilled at a golf course on Captiva Island due to a tank overflow.  No clean-up actions required. Status: Closed.</t>
  </si>
  <si>
    <t>South Seas Island Resort Golf Course</t>
  </si>
  <si>
    <t>Overflow</t>
  </si>
  <si>
    <t>01/02/2008 10:14 AM EST</t>
  </si>
  <si>
    <t>Charlie Rine</t>
  </si>
  <si>
    <t>Charlotte Co. Utilities</t>
  </si>
  <si>
    <t>Approximately 2,500 gallons of raw sewage spilled in the Port Charlotte area due to an equipment malfunction.  No waterways affected.  Clean-up conducted by the responsible party. Status: Closed.</t>
  </si>
  <si>
    <t>Lift Station #99 Oldsmoe</t>
  </si>
  <si>
    <t>01/02/2008 08:48 AM EST</t>
  </si>
  <si>
    <t>Joe McCormick</t>
  </si>
  <si>
    <t>Falkenburg Advanced Wastewater Treatment Plant</t>
  </si>
  <si>
    <t>Approximately 6,000 gallons of reclaimed water spilled in the Tampa area due to a ruptured line.  No clean-up actions reported. Status: Closed.</t>
  </si>
  <si>
    <t>102 N. Falkenburg Rd.</t>
  </si>
  <si>
    <t>01/03/2008 07:10 AM EST</t>
  </si>
  <si>
    <t>Ron Nelson</t>
  </si>
  <si>
    <t>JEA</t>
  </si>
  <si>
    <t>Approximately 300 gallons of untreated wastewater released in Jacksonville due to unknown cause(s).  No clean-up actions reported. Status: Closed.</t>
  </si>
  <si>
    <t>12067 Rainbow Lake Dr. E</t>
  </si>
  <si>
    <t>Unknown</t>
  </si>
  <si>
    <t>01/03/2008 04:00 AM EST</t>
  </si>
  <si>
    <t>Maik</t>
  </si>
  <si>
    <t>Marion County Utilities</t>
  </si>
  <si>
    <t>Approximately 20,000 gallons of raw sewage spilled from lift station in the Ocala area due to an equipment failure.  Clean-up conducted by the responsible party. Status: Closed.</t>
  </si>
  <si>
    <t>SW 147th St. in the Marion Oaks Subdivision</t>
  </si>
  <si>
    <t>1/2/08  1040</t>
  </si>
  <si>
    <t>Jack Beckwell</t>
  </si>
  <si>
    <t>Emerald Coast Utilities</t>
  </si>
  <si>
    <t>sand cause spill</t>
  </si>
  <si>
    <t>999 Ft. Pickens Rd</t>
  </si>
  <si>
    <t>cleared choke, washed down street, applied san-o-128</t>
  </si>
  <si>
    <t>01/03/2008 06:30 AM EST</t>
  </si>
  <si>
    <t>Hazem Tamimi</t>
  </si>
  <si>
    <t>City of Tallahassee</t>
  </si>
  <si>
    <t>Pump Station #12  2311 Lake Bradford Rd</t>
  </si>
  <si>
    <t>1/3/08  1300</t>
  </si>
  <si>
    <t>Mary Taylor</t>
  </si>
  <si>
    <t>generator failed during run test</t>
  </si>
  <si>
    <t>L/S#186, 11 Mile Creek  Hwy 97 &amp; 297A</t>
  </si>
  <si>
    <t>san-o-128</t>
  </si>
  <si>
    <t>equipment</t>
  </si>
  <si>
    <t>01/03/2008 01:00 AM EST</t>
  </si>
  <si>
    <t>Jason Goodrich</t>
  </si>
  <si>
    <t>City of Sanibel</t>
  </si>
  <si>
    <t>Approximately 183,000 gallons of treated wastewater spilled at a facility in Sanibel due to a faulty valve.  The spill was contained on-site.  No waterways were affected. Status: Closed.</t>
  </si>
  <si>
    <t>Donax Water Reclamation Facility</t>
  </si>
  <si>
    <t>01/03/2008 1:04 PM EST</t>
  </si>
  <si>
    <t>MDWASD</t>
  </si>
  <si>
    <t>Contractor installing gas main hit 6" force main</t>
  </si>
  <si>
    <t>9571 Martinique Dr.</t>
  </si>
  <si>
    <t>vac &amp; lime</t>
  </si>
  <si>
    <t>Untreated</t>
  </si>
  <si>
    <t>contractor</t>
  </si>
  <si>
    <t>Infra-Source/Miller Distribution</t>
  </si>
  <si>
    <t>Bucell</t>
  </si>
  <si>
    <t>CWOE</t>
  </si>
  <si>
    <t>01/04/2008 10:00 AM EST</t>
  </si>
  <si>
    <t>Mike Powers</t>
  </si>
  <si>
    <t>Severn Trent</t>
  </si>
  <si>
    <t>Approximately 6,000 gallons of treated wastewater spilled in the Poinciana area due to an equipment malfunction.  No waterway affected.  No clean-up actions reported. Status: Closed.</t>
  </si>
  <si>
    <t>4601 Rhododendron Ave</t>
  </si>
  <si>
    <t>01/04/2008 01:15 PM EST</t>
  </si>
  <si>
    <t>Marvin Kaden</t>
  </si>
  <si>
    <t>Pasco County Utilities</t>
  </si>
  <si>
    <t>1,000 gallon of treated wastewater spilled in the New Port Richey area due to an equipment malfunction.  No waterways affected.  No clean-up actions required. Status: Closed.</t>
  </si>
  <si>
    <t>Beacon Woods East Golf Course</t>
  </si>
  <si>
    <t>01/04/2008 02:15 PM EST</t>
  </si>
  <si>
    <t>Greg Rollins</t>
  </si>
  <si>
    <t>City of Tampa</t>
  </si>
  <si>
    <t>Approximately 10,000 gallons of raw sewage spilled in the Tampa area due to a blocked line. No waterways affected.  The spill was contained in a facility pond.  No clean-up actions required. Status: Closed.</t>
  </si>
  <si>
    <t>12746 N. 19th Street and 131st Avenue</t>
  </si>
  <si>
    <t>01/05/2008 09:27 AM EST</t>
  </si>
  <si>
    <t>James Roberts</t>
  </si>
  <si>
    <t>Florida Certified Engineer</t>
  </si>
  <si>
    <t>An unknown amount of wastewater was released at George W. English State Park in the Ft.  Lauderdale area due to a ruptured line.  A waterway was affected.  State Assistance was requested. Status: Closed.</t>
  </si>
  <si>
    <t>George W. English State Park</t>
  </si>
  <si>
    <t>Self</t>
  </si>
  <si>
    <t>NFA</t>
  </si>
  <si>
    <t>01/06/2008 01:34 PM EST</t>
  </si>
  <si>
    <t xml:space="preserve">Karen </t>
  </si>
  <si>
    <t>City of Lake Wales</t>
  </si>
  <si>
    <t>Approximately 10,000 gallons of treated reuse wastewater was released in the Lake Wales area due to equipment pump failure.  No waterways affected. No clean-up actions reported. Status: Closed.</t>
  </si>
  <si>
    <t>840 Henry St.</t>
  </si>
  <si>
    <t>01/07/2008 04:02 PM EST</t>
  </si>
  <si>
    <t>Kevin Young</t>
  </si>
  <si>
    <t>City of Orlando</t>
  </si>
  <si>
    <t>Approximately 2,000 gallons of reclaim water was spilled in the Orlando area due to a busted force main. No waterways affected. No clean-up actions reported. Status: Closed.</t>
  </si>
  <si>
    <t>Judge Rd. &amp; Conway Rd.</t>
  </si>
  <si>
    <t>01/07/2008 11:13 AM EST</t>
  </si>
  <si>
    <t>Bill Dean</t>
  </si>
  <si>
    <t>Approximately 8,000 gallons of effluent wastewater was releaed in the Ft. Myers area due to the overflow of and above ground tank. The released wastewater ran into a holding pond at an onsite golf course. No clean-up actions were needed. Status: Closed.</t>
  </si>
  <si>
    <t>5400 Plantation Rd</t>
  </si>
  <si>
    <t>Negligence</t>
  </si>
  <si>
    <t>01/07/2008 01:30 PM EST</t>
  </si>
  <si>
    <t>Beth Johnssen</t>
  </si>
  <si>
    <t>Collier Co. Utilities</t>
  </si>
  <si>
    <t>Approximately 8,000 gallons of treated reclaim wastewater was released in the Naples area due to a contractor breaking a water meter. The release soaked into the ground and no clean-up actions were needed. Status: Closed.</t>
  </si>
  <si>
    <t>818 Tandark Dr</t>
  </si>
  <si>
    <t>Contractor</t>
  </si>
  <si>
    <t>01/07/2008 03:39 PM EST</t>
  </si>
  <si>
    <t xml:space="preserve">Terry </t>
  </si>
  <si>
    <t>Approximately 8,000 to 10,000 gallons of raw sewage was spilled in the Lehigh Acres area due to a contractor drilling into a force main line. No waterways were affected. Clean-up conducted by the responsible party. Status: Closed.</t>
  </si>
  <si>
    <t>5190 Lee Blvd.</t>
  </si>
  <si>
    <t>01/07/2008 10:10 AM EST</t>
  </si>
  <si>
    <t>Annette Jobson</t>
  </si>
  <si>
    <t>Approximately 1,470 gallons of raw sewage was spilled in the Miami area due to a leaking force main line. No waterways were affected. Clean-up conducted by the responsible party. Status: Closed.</t>
  </si>
  <si>
    <t>east side of SW 87th Ave. between 184th St. and 184th Ln</t>
  </si>
  <si>
    <t>01/07/2008 11:30 PM EST</t>
  </si>
  <si>
    <t>Scott Rankin</t>
  </si>
  <si>
    <t>Seminole County Utilities</t>
  </si>
  <si>
    <t>Approximately 2,000 to 3,000 gallons of wastewater was spilled in the Sanford area due to an equipment malfunction. No waterways were affected. Clean-up conducted by the responsible party. Status: Closed.</t>
  </si>
  <si>
    <t>4905 Wayside Dr</t>
  </si>
  <si>
    <t>1/7/08  0900</t>
  </si>
  <si>
    <t>Bobby Resmondo</t>
  </si>
  <si>
    <t>12" F/M broke</t>
  </si>
  <si>
    <t>10901 Gulf Beach Hwy</t>
  </si>
  <si>
    <t>repaired 12" F/M, applied san-o-128</t>
  </si>
  <si>
    <t>01/08/2008 03:02 PM EST</t>
  </si>
  <si>
    <t>Jimmy Jackson</t>
  </si>
  <si>
    <t>Private Citizen</t>
  </si>
  <si>
    <t>4 miles east of the Midbay Bridge</t>
  </si>
  <si>
    <t>Choctawhatchee Bay</t>
  </si>
  <si>
    <t>01/08/2008 02:30 PM EST</t>
  </si>
  <si>
    <t>Rick Ruede</t>
  </si>
  <si>
    <t>City of Lakeland</t>
  </si>
  <si>
    <t>2,000 gallons of sewage spilled in the Lakeland area due to a damaged air release valve. Status: Closed.</t>
  </si>
  <si>
    <t>Parkway Frontage Rd. N at Oakbridge Lakes Dr.</t>
  </si>
  <si>
    <t>01/09/2008 10:03 AM EST</t>
  </si>
  <si>
    <t>Robert Bass</t>
  </si>
  <si>
    <t>Mayport Naval Station</t>
  </si>
  <si>
    <t>Approximately 1,000 gallons of sewage released in the Mayport area due to a ruptured line.  No waterways affected.  Clean-up conducted by the responsible party. Status: Closed.</t>
  </si>
  <si>
    <t>Tower #1 next to fuel farm</t>
  </si>
  <si>
    <t>01/09/2008 09:00 AM EST</t>
  </si>
  <si>
    <t>Approximately 2,000 gallons of treated wastewater spilled in Jacksonville due to a private contractor breaking a reclaim line at a facility.  No clean-up actions required. Status: Closed.</t>
  </si>
  <si>
    <t xml:space="preserve">Northside Generating Station 4377 Hecscher </t>
  </si>
  <si>
    <t>01/09/2008 10:31 AM EST</t>
  </si>
  <si>
    <t>Gerald Miller</t>
  </si>
  <si>
    <t>Indian River County Utilities</t>
  </si>
  <si>
    <t>Approximately 4,000 gallons of raw sewage spilled in the Vero Beach area due to a damaged valve.  No waterways affected.  Clean-up conducted by the responsible party. Status: Closed.</t>
  </si>
  <si>
    <t>4640 8th Street</t>
  </si>
  <si>
    <t>01/09/2008 12:30 PM EST</t>
  </si>
  <si>
    <t>Kevin</t>
  </si>
  <si>
    <t>City of Mexico Beach</t>
  </si>
  <si>
    <t>manhole due to operator error at a lift station</t>
  </si>
  <si>
    <t>North 13th St.</t>
  </si>
  <si>
    <t>01/09/2008 02:00 PM EST</t>
  </si>
  <si>
    <t>Robert Yarbrough</t>
  </si>
  <si>
    <t>Seminole Electric Coop</t>
  </si>
  <si>
    <t>Approximately 1,500 gallons of raw sewage spilled on-site in the Palatka area.  No waterways affected.  Clean-up conducted by the responsible party. Status: Closed.</t>
  </si>
  <si>
    <t>Seminole Generating Station</t>
  </si>
  <si>
    <t>01/10/2008 01:32 AM EST</t>
  </si>
  <si>
    <t>Jerry Sanson</t>
  </si>
  <si>
    <t>A private citizen in the Rockledge area reported sewage in the Indian River Lagoon.  Source unknown. Status: Closed.</t>
  </si>
  <si>
    <t>225 Rockledge Dr</t>
  </si>
  <si>
    <t>01/10/2008 04:00 PM EST</t>
  </si>
  <si>
    <t>541 Chat Holly Rd</t>
  </si>
  <si>
    <t xml:space="preserve">Clean-up conducted by the responsible party. </t>
  </si>
  <si>
    <t>01/10/2008 04:10 PM EST</t>
  </si>
  <si>
    <t>1780 Driftwood Point</t>
  </si>
  <si>
    <t>Clean-up conducted by the responsible party.</t>
  </si>
  <si>
    <t>Power</t>
  </si>
  <si>
    <t>01/10/2008 10:00 AM EST</t>
  </si>
  <si>
    <t>Ron LaFredo</t>
  </si>
  <si>
    <t>Approximately 5,000 gallons of raw sewage spilled in the Wesley Chapel area due to a damaged force main.  Clean-up conducted by the responsible party. Status: Closed.</t>
  </si>
  <si>
    <t>7501 Boyette Rd.</t>
  </si>
  <si>
    <t>01/11/2008 07:42 AM EST</t>
  </si>
  <si>
    <t>Bruce Kulfer</t>
  </si>
  <si>
    <t>St. john's River Power Park</t>
  </si>
  <si>
    <t>Approximately 1,000 gallons of industrial wastewater was released in Jacksonville due to unknown cause(s).  The material was contained on-site.  Clean-up conducted by the responsible party. Status: Closed.</t>
  </si>
  <si>
    <t>11201 New Berlin Rd.</t>
  </si>
  <si>
    <t>01/11/2008 09:58 AM EST</t>
  </si>
  <si>
    <t>Mark Barber</t>
  </si>
  <si>
    <t>A private citizen in the Satsuma area reported that raw sewage is being discharged into the St. Johns River. Status: Closed.</t>
  </si>
  <si>
    <t>Costa Creek Harbor 124 Acosta Creek Dr</t>
  </si>
  <si>
    <t>01/11/2008 03:29 PM EST</t>
  </si>
  <si>
    <t>Tony Parodi</t>
  </si>
  <si>
    <t>3,723 gallons of wastewater spilled in the Miami area due to a faulty valve.  Clean-up conducted by the responsible party. Status: Closed.</t>
  </si>
  <si>
    <t>Le Jeune Rd. and NW 21st St</t>
  </si>
  <si>
    <t>01/10/2008 01:00 PM EST</t>
  </si>
  <si>
    <t>William Elmore</t>
  </si>
  <si>
    <t>Manatee County utilities</t>
  </si>
  <si>
    <t>2,500 gallon wastewater spill reported in the Ellenton area due to a ruptured line (old age).  No waterways affected.  Clean-up conducted by the responsible party. Status: Closed.</t>
  </si>
  <si>
    <t>64th Ave North at the end of Erie Road in field</t>
  </si>
  <si>
    <t>spill was vactored and area limed</t>
  </si>
  <si>
    <t>untreated</t>
  </si>
  <si>
    <t>FLA012617 North WWTF</t>
  </si>
  <si>
    <t>VW</t>
  </si>
  <si>
    <t>follow-up call</t>
  </si>
  <si>
    <t>01/10/2008 06:55 PM EST</t>
  </si>
  <si>
    <t>Domenic</t>
  </si>
  <si>
    <t>City of New Port Richey</t>
  </si>
  <si>
    <t>Approximately 1,800 gallons of sewage spilled in the New Port Richey area due to a lift station failure.  The Pithlachacotee River was affected.  Clean-up conducted by the responsible party. Status: Closed.</t>
  </si>
  <si>
    <t>5616 Essex Way</t>
  </si>
  <si>
    <t>01/10/2008 03:00 PM EST</t>
  </si>
  <si>
    <t xml:space="preserve">Victor  </t>
  </si>
  <si>
    <t>DeSoto County Utilities</t>
  </si>
  <si>
    <t>Approximately 10,000 gallons of raw sewage spilled in the Arcadia area due to a ruptured force main.  No waterways affected.  Clean-up conducted by the responsible party. Status: Closed.</t>
  </si>
  <si>
    <t>South 17th / Collins St.</t>
  </si>
  <si>
    <t>01/11/2008 12:00 PM EST</t>
  </si>
  <si>
    <t>Darren Fawcett</t>
  </si>
  <si>
    <t>50,000 gallons of wastewater released in the Wesley Chapel area due to a ruptured line.  Clean-up conducted by the responsible party. Status: Closed.</t>
  </si>
  <si>
    <t>northbound side of I-75 1/4 mile north of State Road 56 overpass</t>
  </si>
  <si>
    <t>01/11/2008 11:45 AM EST</t>
  </si>
  <si>
    <t>John Lisle</t>
  </si>
  <si>
    <t>Utilities Inc.</t>
  </si>
  <si>
    <t>Approximately 750 gallons of sludge was spilled in the Stuart area due to a tank overflow.  No waterways were affected.  Clean-up was conducted by the responsible party. Status: Closed.</t>
  </si>
  <si>
    <t>5418 SE Miles Brandt Rd.</t>
  </si>
  <si>
    <t>01/13/2008 01:41 PM EST</t>
  </si>
  <si>
    <t>Hudson</t>
  </si>
  <si>
    <t>Approximately 10 - 15 gallons of wastewater was dumped in a storm drain near a local Wal-Mart by a private citizen in the Tallahassee area.  The local Fire Department responded and flushed the sewage out of the system.  They also requested assistance from DEP.</t>
  </si>
  <si>
    <t>3535 Apalachee Parkway; near the Wal-Mart</t>
  </si>
  <si>
    <t>01/12/2008 07:00 PM EST</t>
  </si>
  <si>
    <t>Perfecto Herrara</t>
  </si>
  <si>
    <t>North Springs Improvement District</t>
  </si>
  <si>
    <t>Approximately 1,000 gallons of wastewater was spilled in the Coral Springs area due to a force main leak.  The release went into a catch basin. Status: Closed.</t>
  </si>
  <si>
    <t>Heron Bay Blvd and Coral Ridge Dr.</t>
  </si>
  <si>
    <t>01/14/2008 08:00 AM EST</t>
  </si>
  <si>
    <t>Michael Powers</t>
  </si>
  <si>
    <t>Approximately 8,000 gallons of treated wastewater was released in the Poinciana area due to lift station overflow.  No waterways were affected.  No clean up actions needed as the spill soaked into the ground. Status: Closed.</t>
  </si>
  <si>
    <t>4601 Rhododendron Ave.</t>
  </si>
  <si>
    <t>01/13/2008 12:00 PM EST</t>
  </si>
  <si>
    <t>John Gannon</t>
  </si>
  <si>
    <t xml:space="preserve">City of Sanford </t>
  </si>
  <si>
    <t>Approximately 24,000 gallons of treated reclaim wastewater was spilled in the Sanford area due to a crack in a reclaim line.  No waterways were affected.  Clean up conducted by the responsible party. Status: Closed.</t>
  </si>
  <si>
    <t>201 Hays Dr.</t>
  </si>
  <si>
    <t>Joe Jereb</t>
  </si>
  <si>
    <t>Department of Corrections</t>
  </si>
  <si>
    <t>Approximately 1,000 gallons of sewage was spilled in the Indian Town area due to operator error. No waterways were affected.  Clean up conducted by the responsible party. Status: Closed.</t>
  </si>
  <si>
    <t>1150 SW Allapattah Road</t>
  </si>
  <si>
    <t>01/15/2008 10:00 AM EST</t>
  </si>
  <si>
    <t>Jerry Miller</t>
  </si>
  <si>
    <t>Approximately 1,120 gallons of raw sewage spilled onto the ground in the Sebastian area due to a ruptured line.  No waterways affected.  Clean-up conducted by the responsible party. Status: Closed.</t>
  </si>
  <si>
    <t>13600 Roseland Rd.</t>
  </si>
  <si>
    <t>1/14/2008  1730</t>
  </si>
  <si>
    <t>Wayne Thomas</t>
  </si>
  <si>
    <t>Private L/S went down</t>
  </si>
  <si>
    <t>545 Navy Blvd (Ruby Tuesday)</t>
  </si>
  <si>
    <t>storm drain &amp; holding pond</t>
  </si>
  <si>
    <t>Ruby Tuesday</t>
  </si>
  <si>
    <t>01/15/2008 03:30 PM EST</t>
  </si>
  <si>
    <t>4,500 gallons of raw sewage spilled onto ground in Bonita Springs due to a damaged air release valve on a force main.  Clean-up conducted by the responsible party. Status: Closed.</t>
  </si>
  <si>
    <t>Old US-41 near intersect of Sandy Hollow Rd.</t>
  </si>
  <si>
    <t>01/14/2008 10:00 AM EST</t>
  </si>
  <si>
    <t>Larry Johnson</t>
  </si>
  <si>
    <t>8,000 gallons of untreated wastewater released in the Largo area due to a ruptured force main.  The release drained into McKay Creek.  No clean-up actions reported. Status: Closed.</t>
  </si>
  <si>
    <t>Lift Station 12 SW 8th Ave</t>
  </si>
  <si>
    <t>01/16/2008 04:00 PM EST</t>
  </si>
  <si>
    <t>15,000 gallons of treated water spilled in the Naples area due to a damaged air release valve.  No clean-up actions required. Status: Closed.</t>
  </si>
  <si>
    <t>Thomason Drive cross street Tamiami Trail East</t>
  </si>
  <si>
    <t>01/15/2008 12:00 PM EST</t>
  </si>
  <si>
    <t>Frank Clark</t>
  </si>
  <si>
    <t>Marco Island Utilities</t>
  </si>
  <si>
    <t xml:space="preserve">Old repair band leaked 90 gal. Lift station shut off, and line was repaired. </t>
  </si>
  <si>
    <t>2000 Royal Marco Way, Marco Island</t>
  </si>
  <si>
    <t>lime</t>
  </si>
  <si>
    <t>01/17/2008 09:00 AM EST</t>
  </si>
  <si>
    <t>Brian Danley</t>
  </si>
  <si>
    <t>200 gallons of wastewater spilled in the Silver Springs Shores area due to a faulty valve.  No waterways affected.  Clean-up conducted by the responsible party. Status: Closed.</t>
  </si>
  <si>
    <t>/4 west of Oak Rd. on Emerald Rd.</t>
  </si>
  <si>
    <t>Suwanee</t>
  </si>
  <si>
    <t>01/18/2008 10:00 AM EST</t>
  </si>
  <si>
    <t>Todd Hunt</t>
  </si>
  <si>
    <t>City of Live Oak</t>
  </si>
  <si>
    <t>Less than 1,000 gallons of sewage released in the Live Oak area due to a clogged line.  Clean-up conducted by the responsible party. Status: Closed.</t>
  </si>
  <si>
    <t>Pine St. / Hwy 51</t>
  </si>
  <si>
    <t>01/19/2008 02:00 PM EST</t>
  </si>
  <si>
    <t>Judana</t>
  </si>
  <si>
    <t>Approximately 119,809 gallons of wastewater was spilled in the Miami area due to a broken sewage line.  Clean up conducted by the responsible party. Status: Closed.</t>
  </si>
  <si>
    <t>18255 NW 68 Ave.</t>
  </si>
  <si>
    <t>Santa Maria Truck'n</t>
  </si>
  <si>
    <t>B. Bucell</t>
  </si>
  <si>
    <t>SCO</t>
  </si>
  <si>
    <t>08-0552</t>
  </si>
  <si>
    <t>01/19/2008 03:00 PM EST</t>
  </si>
  <si>
    <t>Julian</t>
  </si>
  <si>
    <t>Approximately 1000 gallons of wastewater was spilled in the Miami area due to a clogged bypass pump. No waterways were affected. Clean up conducted by the responsible party. Status: Closed.</t>
  </si>
  <si>
    <t>Northeast 172 St about 400 yards east of North Bay Road</t>
  </si>
  <si>
    <t>Black Creek</t>
  </si>
  <si>
    <t>Metro Equipment</t>
  </si>
  <si>
    <t>08-0633</t>
  </si>
  <si>
    <t>01/19/2008 11:00 AM EST</t>
  </si>
  <si>
    <t>Jim Nicholson</t>
  </si>
  <si>
    <t>Seacoast Utility Authority</t>
  </si>
  <si>
    <t>Approximately 3,000 - 5,000 gallons of Raw Sewage was spilled in the Palm Beach Gardens area due to a break in a force main.  Some of the spill went into a storm drain which goes into the Intercostal waterway. Status: Closed.</t>
  </si>
  <si>
    <t>11611 Elision Wilson Rd</t>
  </si>
  <si>
    <t>1/21/08  1400</t>
  </si>
  <si>
    <t>Blake Barnhill</t>
  </si>
  <si>
    <t>8" C.I. F/M</t>
  </si>
  <si>
    <t>1000ft North @ Manolete on Scenic Hwy</t>
  </si>
  <si>
    <t>covered gound w/ deoderizer &amp; sanatizer</t>
  </si>
  <si>
    <t>Escambia Bay</t>
  </si>
  <si>
    <t>01/22/2008 06:00 AM EST</t>
  </si>
  <si>
    <t>Morgan</t>
  </si>
  <si>
    <t>City of Panama City</t>
  </si>
  <si>
    <t>Lift Station #41 5340 E. 6th Street</t>
  </si>
  <si>
    <t>storm drain which discharges directly into Messalina Bayou</t>
  </si>
  <si>
    <t>01/23/2008 06:30 AM EST</t>
  </si>
  <si>
    <t>Roger Holsapple</t>
  </si>
  <si>
    <t>Wedgefield Utilities</t>
  </si>
  <si>
    <t>Approximately 5,000 gallons of sewage spill in the Orlando area due to an equipment malfunction caused by heavy rain. No waterways affected.  Clean-up conducted by the responsible party. Status: Closed.</t>
  </si>
  <si>
    <t>Wedgefield Utilities Treatment Plant  3100 Bancroft Blvd.</t>
  </si>
  <si>
    <t>01/23/2008 12:30 PM EST</t>
  </si>
  <si>
    <t>City of Sanford</t>
  </si>
  <si>
    <t>Approximately 300 gallons of treated reclaim wastewater spilled in Sanford due to a contractor cutting into a 6-inch force main.  No waterways affected.  Clean-up conducted by the responsible party. Status: Closed.</t>
  </si>
  <si>
    <t>Greystone Townhomes 1101 Sandstone Run by Oregon Ave</t>
  </si>
  <si>
    <t>01/23/2008 02:50 AM EST</t>
  </si>
  <si>
    <t>William Ford</t>
  </si>
  <si>
    <t xml:space="preserve">on-site at a treatment facility  </t>
  </si>
  <si>
    <t>Main Street Wastewater Treatment Plant</t>
  </si>
  <si>
    <t>Clean-up conducted by the responsible party.  Repairs have been completed</t>
  </si>
  <si>
    <t>01/23/2008 05:00 PM EST</t>
  </si>
  <si>
    <t>Bob Middleton</t>
  </si>
  <si>
    <t>10,000 gallons of sewage spilled in the Naples area due to unknown cause(s).  Repairs underway.  Clean-up conducted by the responsible party. Status: Closed.</t>
  </si>
  <si>
    <t>Golden gate parkway just East of Goodlette Frank Rd</t>
  </si>
  <si>
    <t>01/23/2008 03:43 PM EST</t>
  </si>
  <si>
    <t>Edi Gastman</t>
  </si>
  <si>
    <t>A private citizen in Boynton Beach reported a black sludge material in the parking lot of the Windsong Isle Estates subdivision.  The material has drained into a nearby waterway.  Source of the material is unknown. Status: Closed.</t>
  </si>
  <si>
    <t>Windsong Isle Estates subdivision</t>
  </si>
  <si>
    <t>01/23/2008 04:30 PM EST</t>
  </si>
  <si>
    <t>Victor Carlano</t>
  </si>
  <si>
    <t>Sarasota County Utilities</t>
  </si>
  <si>
    <t>7,000 gallons of sewage spilled onto ground in Venice due to lift station failure.  The area was vacuumed and cleaned by the responsible party.  No waterways affected. Status: Closed.</t>
  </si>
  <si>
    <t>375 Venice East Blvd.</t>
  </si>
  <si>
    <t>1/24/08  2115</t>
  </si>
  <si>
    <t>Robert Gordon</t>
  </si>
  <si>
    <t>pumps tripped out</t>
  </si>
  <si>
    <t>Landfill 1 Beulah Rd</t>
  </si>
  <si>
    <t>pumps reset</t>
  </si>
  <si>
    <t>01/24/2008 11:20 AM EST</t>
  </si>
  <si>
    <t>Beatrice</t>
  </si>
  <si>
    <t>Palm Beach Co. Utilities</t>
  </si>
  <si>
    <t>Approximately 8,000 gallons of raw sewage released in Boynton Beach due to a damage air release valve.  The release was reported as ongoing.  Repairs &amp; clean-up conducted by the responsible party. Status: Closed.</t>
  </si>
  <si>
    <t>SW corner of Jog Rd. and Le-chalet</t>
  </si>
  <si>
    <t>01/25/2008 07:50 PM EST</t>
  </si>
  <si>
    <t>John Moellering</t>
  </si>
  <si>
    <t>City of West Melbourne</t>
  </si>
  <si>
    <t>2000 gallons of sewage spilled in West Melbourne due to a ruptured line.  Clean-up conducted by the responsible party. Status: Closed.</t>
  </si>
  <si>
    <t>524 Orange Grove Rd.</t>
  </si>
  <si>
    <t>01/25/2008 01:23 PM EST</t>
  </si>
  <si>
    <t>Benvil Presnal</t>
  </si>
  <si>
    <t>OMI</t>
  </si>
  <si>
    <t>due to a pump failure at a lift station. Spill amount &gt;1,000</t>
  </si>
  <si>
    <t>Circle Dr. Lift Station</t>
  </si>
  <si>
    <t>Tanyard Branch</t>
  </si>
  <si>
    <t>1/25/08  1000</t>
  </si>
  <si>
    <t>Courtenay Sheeley</t>
  </si>
  <si>
    <t>cause of spill was due to Dirt &amp; rags</t>
  </si>
  <si>
    <t>402 Tree Swallow</t>
  </si>
  <si>
    <t>01/26/2008 12:45 PM EST</t>
  </si>
  <si>
    <t>Michele Rundlett</t>
  </si>
  <si>
    <t>Smurfit Stone Corp.</t>
  </si>
  <si>
    <t>Approximately 28,000 gallons of sludge and primary treated wastewater was released in the Jacksonville area due to a ruptured line.  No waterways were affected.  Clean up was conducted by the responsible party. Status: Closed.</t>
  </si>
  <si>
    <t xml:space="preserve">9469 East Port Road </t>
  </si>
  <si>
    <t>01/26/2008 03:00 PM EST</t>
  </si>
  <si>
    <t>Paul Davis</t>
  </si>
  <si>
    <t>GRU</t>
  </si>
  <si>
    <t>Approximately 1,000 gallons of raw sewage was spilled in the Gainesville area due to a grease blockage in a manhole. Some of the spill went into a retention pond.  Clean up was conducted by the responsible party. Status: Closed.</t>
  </si>
  <si>
    <t>SW 53rd Place and 79th Terrace</t>
  </si>
  <si>
    <t>01/26/2008 02:00 PM EST</t>
  </si>
  <si>
    <t>Mr. Goodden</t>
  </si>
  <si>
    <t>A raw sewage spill coming from an underground sewage line was reported in the Naples area.  Unknown spill amount reported but the approximate rate of release is 6 gallons per hour.  The spill is going into a nearby creek. Status: Open.</t>
  </si>
  <si>
    <t>East side of Hwy. 41 near the intersection of Rattlesnake Hammock Rd. and St. Andrews Blvd.</t>
  </si>
  <si>
    <t>01/27/2008 08:45 PM EST</t>
  </si>
  <si>
    <t>Approximately 22,000 gallons of wastewater was spilled in the Kissimmee area due to ruptured Influent Structure.  Some of the spill did go into an on-site wetlands.  Clean up was conducted by the responsible party. Status: Closed.</t>
  </si>
  <si>
    <t>01/28/2008 10:30 AM EST</t>
  </si>
  <si>
    <t>Bridget</t>
  </si>
  <si>
    <t>City of Freeport</t>
  </si>
  <si>
    <t>broken gravity fed line. Assistance from DEP was requested. Status: Closed.</t>
  </si>
  <si>
    <t>14951 Hwy. 331 south</t>
  </si>
  <si>
    <t>A wetland was reportedly affected</t>
  </si>
  <si>
    <t>01/28/2008 05:30 PM EST</t>
  </si>
  <si>
    <t>Monticello Drive and Boone Blvd.</t>
  </si>
  <si>
    <t>No clean up actions were reported</t>
  </si>
  <si>
    <t>storm drain</t>
  </si>
  <si>
    <t>01/28/2008 01:00 PM EST</t>
  </si>
  <si>
    <t>Over 5,000 gallons of treated reclaim wastewater was spilled in the Naples area due to a broken air release valve.  No waterways were affected.  The spilled soaked into the ground so no clean up was needed. Status: Closed.</t>
  </si>
  <si>
    <t>just north of Collier Reserve Dr.</t>
  </si>
  <si>
    <t>01/28/2008 01:30 PM EST</t>
  </si>
  <si>
    <t>Paul Cortez</t>
  </si>
  <si>
    <t>City of Venice</t>
  </si>
  <si>
    <t>Approximately 45,000 gallons of treated reuse wastewater was spilled in the Venice area due to a broken reuse line.  No waterways were affected.  The spill soaked into the ground so no clean up actions were needed. Status: Closed.</t>
  </si>
  <si>
    <t>Glen Eagles Dr at the Waterford subdivision</t>
  </si>
  <si>
    <t>01/29/2008 09:00 AM EST</t>
  </si>
  <si>
    <t>Paul James</t>
  </si>
  <si>
    <t>More than 1,000 gallons of wastewater spilled in Jacksonville due to a ruptured force main.  Some of the material drained into a nearby storm drain.  Clean-up conducted by the responsible party.</t>
  </si>
  <si>
    <t>5281 Edgewood Ct.</t>
  </si>
  <si>
    <t>01/29/2008 01:00 PM EST</t>
  </si>
  <si>
    <t xml:space="preserve">spilled from a lift station in due to a damaged seal.   </t>
  </si>
  <si>
    <t>265 Blue Angel Parkway</t>
  </si>
  <si>
    <t>Some of the material drained into a nearby wetland.</t>
  </si>
  <si>
    <t>01/29/2008 08:00 AM CST</t>
  </si>
  <si>
    <t>Ron Morgan</t>
  </si>
  <si>
    <t>area due to a ruptured force main from a lift station.</t>
  </si>
  <si>
    <t>4919 Collegiate Dr</t>
  </si>
  <si>
    <t xml:space="preserve">North Bay </t>
  </si>
  <si>
    <t>01/29/2008 04:00 PM EST</t>
  </si>
  <si>
    <t>An estimated 300 gallons of treated wastewater spilled in the Naples area due to a ruptured line.  No clean-up actions required. Status: Closed.</t>
  </si>
  <si>
    <t>701 Bob White Street</t>
  </si>
  <si>
    <t>01/22/2008 12:00 PM EST</t>
  </si>
  <si>
    <t>Anonymous</t>
  </si>
  <si>
    <t>Anonymous report of possible illegal dumping of raw sewage at a marina in Tarpon Springs.  No clean-up actions reported. Status: Closed.</t>
  </si>
  <si>
    <t>Anclote Harbors Marina</t>
  </si>
  <si>
    <t>01/25/2008 03:10 PM EST</t>
  </si>
  <si>
    <t>T.S. Wu</t>
  </si>
  <si>
    <t>1,000 to 12,500 gallons of raw sewage spilled in the Tarpon Springs area due to a ruptured 4-inch sewage line.  No waterways affected.  Clean-up conducted by the responsible party. Status: Closed.</t>
  </si>
  <si>
    <t>Tarpon Springs Work Release Center</t>
  </si>
  <si>
    <t>01/27/2008 05:00 PM EST</t>
  </si>
  <si>
    <t>Deborah Turner</t>
  </si>
  <si>
    <t>Coca-Cola</t>
  </si>
  <si>
    <t>Approximately 143,000 gallons of treated wastewater released in the Dunedin area due to electrical failure.  The Gulf of Mexico was affected.  No clean-up actions reported. Status: Closed.</t>
  </si>
  <si>
    <t>427 San Christopher Dr.</t>
  </si>
  <si>
    <t>01/30/2008 09:30 AM EST</t>
  </si>
  <si>
    <t>1,500 gallons of sewage spilled in Jacksonville due to a blocked line.  Clean-up conducted by the responsible party. Status: Closed.</t>
  </si>
  <si>
    <t>Blount Island terminal</t>
  </si>
  <si>
    <t>01/30/2008 08:15 AM EST</t>
  </si>
  <si>
    <t>at a lift station</t>
  </si>
  <si>
    <t>No clean-up actions conducted due to the heavy rain fall in the area</t>
  </si>
  <si>
    <t>01/30/2008 10:45 AM EST</t>
  </si>
  <si>
    <t>12,000 gallons of treated wastewater released in the Naples area due to a damaged line.  All of the release was contained on-site with no clean-up actions required. Status: Closed.</t>
  </si>
  <si>
    <t>corner of US 41 and Vanderbilt Beach Rd.</t>
  </si>
  <si>
    <t>Rich Riley</t>
  </si>
  <si>
    <t>City of Ft. Lauderdale</t>
  </si>
  <si>
    <t>Over 1,000 gallons of wastewater spilled in the Ft. Lauderdale area due to a damaged line.  A nearby waterway was affected.  Clean-up conducted by the responsible party. Status: Closed.</t>
  </si>
  <si>
    <t xml:space="preserve">2101 NW 6th St./ NW 15th Ave. and NW 8th </t>
  </si>
  <si>
    <t>01/29/2008 11:00 PM EST</t>
  </si>
  <si>
    <t>William Bennett</t>
  </si>
  <si>
    <t>City of Wildwood</t>
  </si>
  <si>
    <t>2,000 gallons of wastewater spilled in the Wildwood area due to a power failure.  No waterways affected.  Clean-up conducted by the responsible party. Status: Closed.</t>
  </si>
  <si>
    <t>Hwy. 44 west of US 301</t>
  </si>
  <si>
    <t>1/30/08  2200</t>
  </si>
  <si>
    <t>spill was contained in hole</t>
  </si>
  <si>
    <t>10451 Gulf Beach Hwy</t>
  </si>
  <si>
    <t>cleaned up spill w/ Vacuume truck &amp; applied biocide</t>
  </si>
  <si>
    <t>01/30/2008 08:30 PM EST</t>
  </si>
  <si>
    <t>114 Tropicare Dr.</t>
  </si>
  <si>
    <t>01/31/2008 01:00 PM EST</t>
  </si>
  <si>
    <t>Lou Vu</t>
  </si>
  <si>
    <t xml:space="preserve">damaged 10-inch force main.   The release was reported as on-going and will be repaired in the morning after the sever weather passes. Spill amount &gt;1,000 </t>
  </si>
  <si>
    <t>1103 Oldcorryfield Rd.</t>
  </si>
  <si>
    <t>02/01/2008 10:55 AM EST</t>
  </si>
  <si>
    <t>At least 1,000 gallons of untreated wastewater spilled in Jacksonville due to a faulty valve.  Some of the material drained into a nearby canal.  Clean-up conducted by the responsible party. Status: Closed.</t>
  </si>
  <si>
    <t>5233 W. 5th St.</t>
  </si>
  <si>
    <t>1/31/08  1530</t>
  </si>
  <si>
    <t>Dirt in line</t>
  </si>
  <si>
    <t>345 South I St.</t>
  </si>
  <si>
    <t>02/01/2008 09:36 AM EST</t>
  </si>
  <si>
    <t>ruptured force main</t>
  </si>
  <si>
    <t>7535 W. Tennessee St</t>
  </si>
  <si>
    <t>Some of the material drained into a nearby waterway.</t>
  </si>
  <si>
    <t>02/01/2008 10:27 AM EST</t>
  </si>
  <si>
    <t>Jo Robey</t>
  </si>
  <si>
    <t>Santa Rosa Utilities</t>
  </si>
  <si>
    <t>Caller advised that an unknown amount of sewage has come up from a manhole and run into a storm drain. Lime has been applied to the area and samples taken from the storm drain</t>
  </si>
  <si>
    <t>Caroline St. &amp; MLK Blvd</t>
  </si>
  <si>
    <t>01/31/2008 02:30 AM EST</t>
  </si>
  <si>
    <t>Juan</t>
  </si>
  <si>
    <t>Broward County Water and Wastewater Services</t>
  </si>
  <si>
    <t>Approximately 10,000 gallons of sewage spilled in the Lauderhill area due to a force main rupture.  A nearby canal was affected.  Clean-up conducted by the responsible party. Status: Closed.</t>
  </si>
  <si>
    <t>Sunrise Blvd. / SR 7</t>
  </si>
  <si>
    <t>02/02/2008 01:42 PM EST</t>
  </si>
  <si>
    <t>Truman Pinkston</t>
  </si>
  <si>
    <t>Florida State Prison</t>
  </si>
  <si>
    <t>Approximately 1,000 gallons of raw sewage was spilled in the Raiford area due to unknown causes.  No waterways were affected.  Clean up was conducted by the reporting party. Status: Closed.</t>
  </si>
  <si>
    <t>SR 16 E.</t>
  </si>
  <si>
    <t>02/02/2008 04:00 PM EST</t>
  </si>
  <si>
    <t>Mike Durieux</t>
  </si>
  <si>
    <t>Approximately 1,200 gallons of wastewater was spilled from a pipeline in the Port Charlotte area due to unknown cause(s).  No waterways were affected.  The clean up was conducted by the responsible party. Status: Closed.</t>
  </si>
  <si>
    <t>Riverwood Wastewater Treatment Plant</t>
  </si>
  <si>
    <t>02/02/2008 08:00 AM EST</t>
  </si>
  <si>
    <t>Bryant Crotty</t>
  </si>
  <si>
    <t>An unknown amount of sewage was spilled in the Kissimmee area due to unknown cause(s).  The spill went into a storm water retention area that leads to Lake Tohopoclaga.  The spill was reported to be ongoing. Status: Closed.</t>
  </si>
  <si>
    <t>3300 South Orange Blossom Trail; Lake Tohopoclaga</t>
  </si>
  <si>
    <t>02/03/2008 05:06 PM EST</t>
  </si>
  <si>
    <t>An unknown amount of wastewater was spilled in the Tavares area due to unknown cause(s).  No clean up actions were reported. Status: Closed.</t>
  </si>
  <si>
    <t>Royal Harbor Subdivision</t>
  </si>
  <si>
    <t>02/03/2008 10:10 AM EST</t>
  </si>
  <si>
    <t>5211 Charbar Dr @ Apt C</t>
  </si>
  <si>
    <t xml:space="preserve">Some of the spill reached a nearby waterway (Bayou Marcus).  </t>
  </si>
  <si>
    <t>02/04/2008 11:35 AM EST</t>
  </si>
  <si>
    <t>Preston Yates</t>
  </si>
  <si>
    <t>Flagler Co. EM</t>
  </si>
  <si>
    <t>Between 6,000 - 9,000 gallons of raw sewage was spilled in the unincorporated area of Flagler County due to unknown cause(s).  The spill was from a grate in the sidewalk.  No waterways were affected. No clean up actions were reported. Status: Closed.</t>
  </si>
  <si>
    <t>North Ocean Shore Blvd and Flagler Dr.</t>
  </si>
  <si>
    <t>02/04/2008 09:00 AM EST</t>
  </si>
  <si>
    <t>Approximately 100,000 gallons of sewage was spilled in the Jacksonville area due to a broken air release valve on a force main.  Some of the spill went into Hogan Creek.  A private contractor was hired to conduct the clean up. Status: Closed.</t>
  </si>
  <si>
    <t>834 Bay St. East</t>
  </si>
  <si>
    <t>02/04/2008 01:00 PM EST</t>
  </si>
  <si>
    <t>Approximately 30,000 gallons of reclaimed wastewater was spilled in the Samson area due to a broken stub out.  Some of the spill went into a nearby wetlands.  No clean up actions were reported. Status: Closed.</t>
  </si>
  <si>
    <t>2740-1 CR 210</t>
  </si>
  <si>
    <t>02/03/2008 07:00 PM EST</t>
  </si>
  <si>
    <t>Shannon</t>
  </si>
  <si>
    <t>City of Tavares Utilities</t>
  </si>
  <si>
    <t>Approximately 200 gallons of wastewater was spilled in the Tavares area due to a "bad on/off float".  No waterways were affected.  The clean up was conducted by the responsible party. Status: Closed.</t>
  </si>
  <si>
    <t>Lift Station #39</t>
  </si>
  <si>
    <t>02/04/2008 09:10 AM EST</t>
  </si>
  <si>
    <t>Amber</t>
  </si>
  <si>
    <t>Toho Water Authority</t>
  </si>
  <si>
    <t>Approximately 50,000 gallons of raw sewage was spilled in the Kissimmee area due to a 14 inch main line being struck during soil boring operations. Some of the spill went into a nearby wetland.  The clean up was conducted by the responsible party. Status: Closed.</t>
  </si>
  <si>
    <t>805 East Oak St.</t>
  </si>
  <si>
    <t>1/31/08  800</t>
  </si>
  <si>
    <r>
      <t>4" F/M's 45</t>
    </r>
    <r>
      <rPr>
        <sz val="12"/>
        <rFont val="Calibri"/>
        <family val="2"/>
      </rPr>
      <t>°</t>
    </r>
    <r>
      <rPr>
        <sz val="12"/>
        <rFont val="Arial"/>
        <family val="2"/>
      </rPr>
      <t xml:space="preserve"> bend broke</t>
    </r>
  </si>
  <si>
    <t>Southeaster corner Lillian &amp; Fairfield</t>
  </si>
  <si>
    <t>pumped sewer from L/Sinto tanker truck</t>
  </si>
  <si>
    <t>1/31/08  1330</t>
  </si>
  <si>
    <t>8" line broke @ fuse</t>
  </si>
  <si>
    <t>Old Corry South of Gregory</t>
  </si>
  <si>
    <t>pumped sewer from hole into sewer manhole &amp; applied san-o-128</t>
  </si>
  <si>
    <t>creek</t>
  </si>
  <si>
    <t>2/2/08  2030</t>
  </si>
  <si>
    <t>Contractor knoted off manhole cover and fill the manhole w/ aspholt &amp; bricks</t>
  </si>
  <si>
    <t>Mobial Hwy &amp; Fairfield Dr</t>
  </si>
  <si>
    <t>vaccummed down manhole, got the asphalt &amp; bricks out, cleared choke, applied san-o-128</t>
  </si>
  <si>
    <t>2/3/08  1500</t>
  </si>
  <si>
    <t>Mike Adams</t>
  </si>
  <si>
    <t>New Warrington Rd. &amp; Chiefs Way</t>
  </si>
  <si>
    <t>washed down street &amp; applied san-o-128</t>
  </si>
  <si>
    <t>02/04/2008 05:12 PM EST</t>
  </si>
  <si>
    <t>500 gallons of sewage was spilled in the Santa Rosa Beach area due to a break in a sewage line.  No waterways were affected.  The clean up was conducted by the responsible party. Status: Closed.</t>
  </si>
  <si>
    <t>across street from W. Wild Blueberry St.</t>
  </si>
  <si>
    <t>02/03/2008 11:00 AM EST</t>
  </si>
  <si>
    <t>Vernon Mullins</t>
  </si>
  <si>
    <t>Approximately 2,400 gallons of wastewater was spilled in the Regency Park area due to a break in a 10 inch force main pipe.  Some of the spill went into a nearby canal.  The clean up was conducted by the responsible party. Status: Closed.</t>
  </si>
  <si>
    <t>9903 Lake Crissy Ln</t>
  </si>
  <si>
    <t>02/04/2008 11:00 PM EST</t>
  </si>
  <si>
    <t>Don Curey</t>
  </si>
  <si>
    <t>Town of Baldwin</t>
  </si>
  <si>
    <t>Approximately 1,500 gallons of raw sewage spilled on-site at a facility in Baldwin.  No waterways affected.  Clean-up conducted by the responsible party. Status: Closed</t>
  </si>
  <si>
    <t>R.E. Totman  800 Main St.</t>
  </si>
  <si>
    <t>02/05/2008 09:02 AM EST</t>
  </si>
  <si>
    <t>Benny Smith</t>
  </si>
  <si>
    <t>5,000 gallons of raw sewage spilled in the Orlando area from a 16-inch force main that was damaged by a contractor.  No waterways affected.  Clean-up conducted by the responsible party. Status: Closed</t>
  </si>
  <si>
    <t>East Weatherbee Rd. and West of Landstar Blvd</t>
  </si>
  <si>
    <t>02/05/2008 10:59 AM EST</t>
  </si>
  <si>
    <t>Over 1,000 gallons of wastewater spilled in the Orlando area from a 16-inch force main that was damaged by a contractor.  Clean-up conducted by the responsible party. Status: Closed</t>
  </si>
  <si>
    <t>Birmingham Blvd. and Curry Ford Rd.</t>
  </si>
  <si>
    <t>02/05/2008 10:10 AM EST</t>
  </si>
  <si>
    <t xml:space="preserve">  </t>
  </si>
  <si>
    <t xml:space="preserve">intersection of 9th Ave. and Ash </t>
  </si>
  <si>
    <t xml:space="preserve"> Clean-up conducted by the responsible party. </t>
  </si>
  <si>
    <t>Carpenter's Creek</t>
  </si>
  <si>
    <t>02/05/2008 12:58 PM EST</t>
  </si>
  <si>
    <t>Pensacola St/ Duval St</t>
  </si>
  <si>
    <t>02/05/2008 05:15 PM EST</t>
  </si>
  <si>
    <t>in front Leon High School</t>
  </si>
  <si>
    <t>02/05/2008 06:45 AM EST</t>
  </si>
  <si>
    <t>Steve Hacht</t>
  </si>
  <si>
    <t>H &amp; H Liquid Disposal</t>
  </si>
  <si>
    <t>Approximately 500 gallons of raw sewage spilled from a truck in the Lake Wales area due to a traffic crash.  No waterways affected.  Clean-up conducted by the responsible party. Status: Closed</t>
  </si>
  <si>
    <t>Hwy 60 East of Lake Wales</t>
  </si>
  <si>
    <t>Hauling</t>
  </si>
  <si>
    <t>2/5/08  2140</t>
  </si>
  <si>
    <t>5211 Charbar @ Atp. C</t>
  </si>
  <si>
    <t>2/5/2008 7:00 PM EST</t>
  </si>
  <si>
    <t>Bart Bradshaw</t>
  </si>
  <si>
    <t>Grease blockage in main caused 50 gal spill</t>
  </si>
  <si>
    <t>Castaway and Saturn, Marco Island</t>
  </si>
  <si>
    <t>02/05/2008 08:00 AM EST</t>
  </si>
  <si>
    <t>Dottie</t>
  </si>
  <si>
    <t>Culpepper Plumbing</t>
  </si>
  <si>
    <t>Approximately 2,000 gallons of raw sewage spilled in the West Palm Beach area due to a grease blockage.  No waterways affected.  Clean-up conducted by the responsible party. Status: Closed</t>
  </si>
  <si>
    <t>1500 Presidential Way</t>
  </si>
  <si>
    <t>02/07/2008 03:05 PM EST</t>
  </si>
  <si>
    <t>Dennette</t>
  </si>
  <si>
    <t>Approximately 45,000 gallons of raw sewage spilled in Jacksonville.  The material drained into a storm system that flows to Mill Creek.  Clean-up conducted by the responsible party. Status: Closed</t>
  </si>
  <si>
    <t>2512 Wollery Dr.</t>
  </si>
  <si>
    <t>02/07/2008 04:00 PM EST</t>
  </si>
  <si>
    <t>SWP received an email from John Gannon of the City of Sanford in reference to a 100 gallons sewage spill in Sanford due to a grease blockage. No waterways affected. Clean-up conducted by the responsible party</t>
  </si>
  <si>
    <t>300 N Park Ave by Fulton St</t>
  </si>
  <si>
    <t>02/07/2008 06:30 PM EST</t>
  </si>
  <si>
    <t>Jack Chaney</t>
  </si>
  <si>
    <t>Approximately 10,000 gallons of wastewater spilled in the Lake Mary area due to a "plant upset".  Some of the material drained into a nearby wetlands.  Clean-up conducted by the responsible party. Status: Closed</t>
  </si>
  <si>
    <t>Greenwood Lakes Wastewater</t>
  </si>
  <si>
    <t>02/07/2008 07:46 AM EST</t>
  </si>
  <si>
    <t>Edwin Earnest</t>
  </si>
  <si>
    <t>Approximately 3,040 gallons of raw sewage spilled in the Port Charlotte area due to a ruptured line.  Nearby Cousley waterway was affected.  Clean-up conducted by the responsible party. Status: Closed</t>
  </si>
  <si>
    <t>144 Cousley Dr. off of Edgewater Dr.</t>
  </si>
  <si>
    <t>02/07/2008 12:45 PM EST</t>
  </si>
  <si>
    <t>Ben Wright</t>
  </si>
  <si>
    <t>Ft. Myers Beach Wastewater Treatment Plant</t>
  </si>
  <si>
    <t>Approximately 1,500 gallons of wastewater spilled in Ft. Myers Beach due to an equipment malfunction.  No waterways affected.  Clean-up conducted by the responsible party. Status: Closed</t>
  </si>
  <si>
    <t>17155 Pine Ridge Rd</t>
  </si>
  <si>
    <t>02/07/2008 01:55 PM EST</t>
  </si>
  <si>
    <t>Judana Jimenez</t>
  </si>
  <si>
    <t>176,120 gallons of sewage released in Miami due to a damaged force main.  No waterways affected.  Clean-up conducted by the local utility company. Status: Closed</t>
  </si>
  <si>
    <t>NE Corner of SW 284th St. and 132nd Ave</t>
  </si>
  <si>
    <t>Deep Impact Underground</t>
  </si>
  <si>
    <t>Bucell/Self</t>
  </si>
  <si>
    <t>02/06/2008 10:00 PM EST</t>
  </si>
  <si>
    <t>George Wise</t>
  </si>
  <si>
    <t>City of St. Petersburg</t>
  </si>
  <si>
    <t>Approximately 50,000 gallons of partially treated wastewater released in St. Petersburg due to operator error.  No waterways affected.  Clean-up conducted by the responsible party. Status: Closed</t>
  </si>
  <si>
    <t>3800 54th Ave. South</t>
  </si>
  <si>
    <t>02/07/2008 08:30 AM EST</t>
  </si>
  <si>
    <t>Roger Gray</t>
  </si>
  <si>
    <t>Polk Correctional Institute Utilities</t>
  </si>
  <si>
    <t>Approximately 2,500 gallons of wastewater spilled in the Polk City area due to an equipment malfunction.  Clean-up conducted by the responsible party. Status: Closed</t>
  </si>
  <si>
    <t>3876 Evans Rd</t>
  </si>
  <si>
    <t>02/08/2008 08:43 PM EST</t>
  </si>
  <si>
    <t>Bob Kenner</t>
  </si>
  <si>
    <t>Approximately 300 gallons of sewage overflowed into a storm drain in the Orlando area due to a grease blockage.  No waterways affected.  Clean-up conducted by the City of Orlando. Status: Closed.</t>
  </si>
  <si>
    <t>3387 Chatsworth La</t>
  </si>
  <si>
    <t>2/7/08  1220</t>
  </si>
  <si>
    <t>L/S # 179, cause of spill rags &amp; grease</t>
  </si>
  <si>
    <t>Hwy 29</t>
  </si>
  <si>
    <t>02/08/2008 10:32 AM EST</t>
  </si>
  <si>
    <t>St. Augustine Civic Center Easement</t>
  </si>
  <si>
    <t>02/08/2008 01:49 PM EST</t>
  </si>
  <si>
    <t>Paul Wiker</t>
  </si>
  <si>
    <t>Approximately 10,000 gallons of sewage spilled in Bradenton due to a grease blockage.  The material drained into a nearby lake.  No clean-up actions reported. Status: Closed.</t>
  </si>
  <si>
    <t>11th Street Ct. E S. of 37th Ave. E.</t>
  </si>
  <si>
    <t>cleaned spill and limed area</t>
  </si>
  <si>
    <t>FLA012619 SW WWTF</t>
  </si>
  <si>
    <t>02/09/2008 09:00 AM EST</t>
  </si>
  <si>
    <t>Fred Dunham</t>
  </si>
  <si>
    <t>Jerry Sellers Water Reclamation Plant</t>
  </si>
  <si>
    <t>Approximately 50,000 gallons of chlorinated waster spilled in the Cocoa area.  The spill happened while a limited wet weather discharge was being conducted.  The sodium bisulfate (dechlorinator) was not feeding into the system properly.  The spill discharged into Indian River Lagoon.  No clean up actions were attempted. Status: Closed.</t>
  </si>
  <si>
    <t>375 N. Cocoa Blvd</t>
  </si>
  <si>
    <t>02/08/2008 04:30 PM EST</t>
  </si>
  <si>
    <t>near Lift station # 185 just south of Paul Star &amp; Industry Place</t>
  </si>
  <si>
    <t xml:space="preserve">Clean-up and repairs were conducted by the responsible party. </t>
  </si>
  <si>
    <t xml:space="preserve">holding pond. </t>
  </si>
  <si>
    <t>2/8/2008 8:00 PM EST</t>
  </si>
  <si>
    <t>Jake Hepokoski</t>
  </si>
  <si>
    <t xml:space="preserve">Evaporator coils on air compressors froze, reducin air flow pressure to Zenon Train valves to cycle properly causing approximatelly 500 gallons mixed liquor to back up into floor drains around Zenon Train. </t>
  </si>
  <si>
    <t>771 Elkcam Circle East, Marco Island</t>
  </si>
  <si>
    <t>02/09/2008 11:00 AM EST</t>
  </si>
  <si>
    <t>Vicki Rock</t>
  </si>
  <si>
    <t>HCWR</t>
  </si>
  <si>
    <t>Approximately 1,000 gallons of sewage was spilled in the Ruskin area due to a barscreen malfunction.  No waterways were affected. No clean up actions were reported. Status: Closed.</t>
  </si>
  <si>
    <t>S County Wastewater Treatment facility</t>
  </si>
  <si>
    <t>02/10/2008 09:55 AM EST</t>
  </si>
  <si>
    <t>Approximately 1,000 gallons of wastewater was spilled in the Jacksonville area due to a broken air release valve.  Some of the spill went into Will Branch Creek.  Water samples were collected from the creek.  The clean up was conducted by the responsible party. Status: Closed.</t>
  </si>
  <si>
    <t>7560 Lenox Ave</t>
  </si>
  <si>
    <t>02/09/2008 04:00 PM EST</t>
  </si>
  <si>
    <t>Lynn Todd</t>
  </si>
  <si>
    <t>8,000 - 10,000 gallons of sludge was spilled from a digester in the Poinciana area due to an open valve.  No waterways were affected.  The clean up was conducted by the responsible party. Status: Closed.</t>
  </si>
  <si>
    <t>Robert McLean Blvd</t>
  </si>
  <si>
    <t>02/10/2008 06:16 PM EST</t>
  </si>
  <si>
    <t>Johnna</t>
  </si>
  <si>
    <t>BCUD</t>
  </si>
  <si>
    <t>Approximately 200 gallons of wastewater was spilled in the Titusville area due to unknown cause(s).  Some of the spill went into the Indian River.  No clean up actions were reported. Status: Closed.</t>
  </si>
  <si>
    <t>State Road 50 and Us Highway 1</t>
  </si>
  <si>
    <t>02/10/2008 08:45 AM EST</t>
  </si>
  <si>
    <t>Jeff Merritt</t>
  </si>
  <si>
    <t>City of Bushnell Wastewater</t>
  </si>
  <si>
    <t>Approximately 1,000 - 1,500 gallons of raw sewage was spilled in the Bushnell area due to a blown control fuse and an alarm relay.  No waterways were affected.  The clean up was conducted by the responsible party. Status: Closed.</t>
  </si>
  <si>
    <t>118th Terrace; Lift station #8</t>
  </si>
  <si>
    <t>02/11/2008 05:47 AM EST</t>
  </si>
  <si>
    <t>Approximately 1,900 gallons of treated domestic wastewater was spilled in the Sampson area due to equipment failure.  No waterways were affected.  A private contractor was hired to conduct the clean up. Status: Closed.</t>
  </si>
  <si>
    <t>1310-100 Roberts Road</t>
  </si>
  <si>
    <t>02/11/2008 09:30 AM EST</t>
  </si>
  <si>
    <t>Lyle</t>
  </si>
  <si>
    <t>Clay County Utilities</t>
  </si>
  <si>
    <t>Approximately 7,500 gallons of wastewater was spilled from a manhole in the Orange Park area due to unknown cause(s). No waterways were affected.  The clean up was conducted by the responsible party. Status: Closed.</t>
  </si>
  <si>
    <t>527 Kevin Drive</t>
  </si>
  <si>
    <t>02/11/2008 03:00 PM EST</t>
  </si>
  <si>
    <t>Approximately 200 gallons of untreated wastewater was spilled in the Sanford area due to unknown cause(s). Some of the spill flowed into a storm drain in an apartment complex.  A private contractor was hired to conduct the clean up. Status: Closed.</t>
  </si>
  <si>
    <t xml:space="preserve">Georgia Arms Apts. 2600 Georgia Ave. </t>
  </si>
  <si>
    <t>02/11/2008 10:10 AM EST</t>
  </si>
  <si>
    <t xml:space="preserve">Javier  </t>
  </si>
  <si>
    <t>City of Sarasota</t>
  </si>
  <si>
    <t>Approximately 1,000 gallons of raw sewage was spilled in the Sarasota area due to unknown cause(s). No waterways were affected. No clean up actions were reported. Status: Closed.</t>
  </si>
  <si>
    <t>11th St. and Gilliespe Ave</t>
  </si>
  <si>
    <t>02/12/2008 09:00 AM EST</t>
  </si>
  <si>
    <t>Martin Anderson</t>
  </si>
  <si>
    <t>Alachua County Environmental</t>
  </si>
  <si>
    <t>Over 1,000 gallons of wastewater spilled in the Gainesville area due to a blocked line.  No waterways affected.  Clean-up conducted by the responsible party. Status: Closed.</t>
  </si>
  <si>
    <t>Bear Archery 4600 Southwest 41st Blvd</t>
  </si>
  <si>
    <t>02/12/2008 02:38 PM EST</t>
  </si>
  <si>
    <t>Approximately 150 gallons of treated wastewater spilled into a grassy area in Naples.  No waterways affected.  No clean-up actions reported. Status: Closed.</t>
  </si>
  <si>
    <t>ASR Wellsite 15694 Livingston Rd.</t>
  </si>
  <si>
    <t>02/11/2008 11:45 AM EST</t>
  </si>
  <si>
    <t>Johnny Chamberlain</t>
  </si>
  <si>
    <t>Approximately 5,000 gallons of raw sewage spilled from a manhole in Sarasota due to a blocked line.  No waterways affected. Status: Closed.</t>
  </si>
  <si>
    <t xml:space="preserve">Midolthain St. and Old Elm </t>
  </si>
  <si>
    <t>02/11/2008 03:30 PM EST</t>
  </si>
  <si>
    <t>John Niles</t>
  </si>
  <si>
    <t>Approximately 100,000 gallons of partially treated wastewater spilled on-site at a facility in St. Petersburg due to a damaged seal.  No waterways affected. Status: Closed.</t>
  </si>
  <si>
    <t>Northeast Water reclamation facility</t>
  </si>
  <si>
    <t>2/13/2008  4:00:00 PM EST</t>
  </si>
  <si>
    <t>Ed McCampbell</t>
  </si>
  <si>
    <t>City of Punta Gorda</t>
  </si>
  <si>
    <t xml:space="preserve">A pump failure cause an overflow of approximately 200 gallons out of a manhole. Alarm was on at station but was never reported. </t>
  </si>
  <si>
    <t>3637 Darin Drive, Punta Gorda</t>
  </si>
  <si>
    <t>02/13/2008 04:00 PM EST</t>
  </si>
  <si>
    <t>John Pratt</t>
  </si>
  <si>
    <t>22,900 gallons of reclaimed wastewater spilled in the Naples area due to a damaged pipe at a facility.  No waterways affected.  The spill soaked into the ground, so no clean-up was conducted. Status: Closed.</t>
  </si>
  <si>
    <t>North Water Reclamation Facility</t>
  </si>
  <si>
    <t>02/13/2008 08:00 AM EST</t>
  </si>
  <si>
    <t>Michelle</t>
  </si>
  <si>
    <t>Town Square Villas</t>
  </si>
  <si>
    <t>Approximately 5,000 gallons of raw sewage spilled on-site in Lake Worth due to an equipment failure.  No waterways affected.  Clean-up conducted by the responsible party. Status: Closed.</t>
  </si>
  <si>
    <t>Barclay Crescent Dr</t>
  </si>
  <si>
    <t>02/13/2008 11:38 AM EST</t>
  </si>
  <si>
    <t>Approximately 1,200 gallons of raw sewage spilled in Lake Worth due to an equipment failure.  No waterways affected.  Clean-up conducted by the responsible party. Status: Closed.</t>
  </si>
  <si>
    <t>02/13/2008 10:00 AM EST</t>
  </si>
  <si>
    <t>Jim Kaplan</t>
  </si>
  <si>
    <t>10,000 gallons of treated wastewater spilled in the Wesley Chapel area due to a ruptured line.  The release drained into a holding pond and was recovered with vac-trucks.  No waterways affected. Status: Closed.</t>
  </si>
  <si>
    <t>1715 Bruce B. Downs Blvd</t>
  </si>
  <si>
    <t>02/14/2008 08:30 AM EST</t>
  </si>
  <si>
    <t>Paul Billingsley</t>
  </si>
  <si>
    <t>City of Clermont</t>
  </si>
  <si>
    <t>5,000 to 6,000 gallons of raw sewage spilled in Clermont from a lift station due to an equipment malfunction.  No waterways affected.  Clean-up conducted by the responsible party. Status: Closed.</t>
  </si>
  <si>
    <t>14520 Johns Lake Rd; lift station #E15</t>
  </si>
  <si>
    <t>2/13/08  1430</t>
  </si>
  <si>
    <t>#4 North Palofox</t>
  </si>
  <si>
    <t>02/14/2008 03:30 PM EST</t>
  </si>
  <si>
    <t xml:space="preserve">Unknown amount of raw sewage released into a creek that leads to the ICW due to a faulty hose.  Spillage was reported to be unrecoverable. </t>
  </si>
  <si>
    <t>SW corner of Perdido Key Dr. at Gongora</t>
  </si>
  <si>
    <t>02/14/2008 10:00 AM EST</t>
  </si>
  <si>
    <t>Troy Kepley</t>
  </si>
  <si>
    <t>North Fort Myers Utilities</t>
  </si>
  <si>
    <t>Approximately 5,000 gallons of sewage spilled in North Ft. Myers due to a power outage at a lift station.  A nearby drainage ditch was affected.  Clean-up conducted by the responsible party. Status: Closed.</t>
  </si>
  <si>
    <t>Dor-lee Road / Laurel (nearest intersection)</t>
  </si>
  <si>
    <t>02/14/2008 05:30 AM EST</t>
  </si>
  <si>
    <t>30,000 gallons of treated wastewater spilled at a facility in St. Petersburg due to an equipment malfunction.  The spill remained on-site and most of the material was collected in their storm drain system and sent back to the plant. Status: Closed.</t>
  </si>
  <si>
    <t>Southwest Water Reclamation Facility</t>
  </si>
  <si>
    <t>02/14/2008 09:33 AM EST</t>
  </si>
  <si>
    <t>Jackie Hollister</t>
  </si>
  <si>
    <t>Polk County Utilities</t>
  </si>
  <si>
    <t>25,000 gallons of sewage sludge spilled onto the ground in Lakeland due to a clogged line.  No waterways affected.  Clean-up conducted by the responsible party. Status: Closed.</t>
  </si>
  <si>
    <t>8950 N. Campbell Rd</t>
  </si>
  <si>
    <t>02/15/2008 01:00 AM EST</t>
  </si>
  <si>
    <t>Brian Digiovine</t>
  </si>
  <si>
    <t>City of St. Cloud</t>
  </si>
  <si>
    <t>Approximately 5,000 gallons of treated wastewater spilled in the St. Cloud area due to operator error.  No waterways affected.  Clean-up conducted by the responsible party. Status: Closed.</t>
  </si>
  <si>
    <t>2800 Lakeshore Blvd.</t>
  </si>
  <si>
    <t>02/14/2008 12:00 PM EST</t>
  </si>
  <si>
    <t>Steve Bothast</t>
  </si>
  <si>
    <t>Over 1,000 gallons of treated wastewater spilled in the Sarasota area due to a pipe failure.  The material drained into a nearby waterway.  No clean-up actions possible. Status: Closed.</t>
  </si>
  <si>
    <t>150 feet on NW side of the canal from the bridge on S. Leewynn Pl. (Main Canal "A")</t>
  </si>
  <si>
    <t>Steve Nagy</t>
  </si>
  <si>
    <t>Collier Co.-South</t>
  </si>
  <si>
    <t>Pump in lift station #309.23 failed due to faulty pump. 20 gallons spilled at manhole</t>
  </si>
  <si>
    <t>Industrial Blvd &amp; Radio Rd</t>
  </si>
  <si>
    <t>02/16/2008 08:30 AM EST</t>
  </si>
  <si>
    <t>Mic Huffman</t>
  </si>
  <si>
    <t>Safety Harbor Public Works</t>
  </si>
  <si>
    <t>Approximately 1,400 gallons of raw sewage was spilled in the Safety Harbor area due to a spilt 6" force main.  No waterways were affected.  The material soaked into the ground so no clean up actions were taken. Status: Closed.</t>
  </si>
  <si>
    <t>N. Bayhills Subdivision</t>
  </si>
  <si>
    <t>02/16/2008 09:00 AM EST</t>
  </si>
  <si>
    <t>Approximately 15,000 gallons of reclaim water was spilled in the Jacksonville area due to a leak in a 16 inch reclaim water line.  No waterways were affected.  No clean up actions were reported. Status: Closed.</t>
  </si>
  <si>
    <t xml:space="preserve">11002 New Berlin Road </t>
  </si>
  <si>
    <t>2/16/08  unknown</t>
  </si>
  <si>
    <t>broke 8" F/M</t>
  </si>
  <si>
    <t>2904 Long Leaf Dr.</t>
  </si>
  <si>
    <t>02/17/2008 05:30 AM EST</t>
  </si>
  <si>
    <t>Approximately 200,000 gallons of treated effluent wastewater was spilled from a pond in the Bonita Springs area due to floats controlling the weir that failed.  No waterways were affected. No clean up actions were reported. Status: Closed.</t>
  </si>
  <si>
    <t>Pond B Bonita Bay</t>
  </si>
  <si>
    <t>2/18/2008 AM</t>
  </si>
  <si>
    <t>Thomas Quinn</t>
  </si>
  <si>
    <t>Springlake Golf and Co. Club Wastewater Treatment Plant</t>
  </si>
  <si>
    <t xml:space="preserve">Leak in surge tank cause a spill of 500-800 gallons. Installed a sand berm to contain, also installed a sump pump at north end ot tank to pump raw back into tank. Pumped south end below the hopper levels and put another pump to keep level down an pump raw into wtp aeration tank #2. Started prep to put west plant online. </t>
  </si>
  <si>
    <t>Spring Lake Golf &amp; Country Club</t>
  </si>
  <si>
    <t>02/17/2008 02:30 PM EST</t>
  </si>
  <si>
    <t>William Peters</t>
  </si>
  <si>
    <t>Pinellas County Utilities</t>
  </si>
  <si>
    <t>Approximately 1,000 gallons of raw sewage was spilled in the Pinellas Park area due to a grease blockage in a manhole.  No waterways were affected.  The clean up was conducted by the responsible party.</t>
  </si>
  <si>
    <t>6512 Creek View Terrace</t>
  </si>
  <si>
    <t>2/17/2008  2030</t>
  </si>
  <si>
    <t>409 Well Line</t>
  </si>
  <si>
    <t>applied san-o-128 &amp; Cleared choke</t>
  </si>
  <si>
    <t>2/19/2008  0815</t>
  </si>
  <si>
    <t>Lagoon Place L/S # 328</t>
  </si>
  <si>
    <t>Wasaitch Range Loop &amp; Mobile Hwy</t>
  </si>
  <si>
    <t>cleaned area &amp; applied san-o-128</t>
  </si>
  <si>
    <t>02/19/2008 09:25 AM EST</t>
  </si>
  <si>
    <t xml:space="preserve">100 gallons of sewage spilled in Pensacola due to a ruptured line.  Clean-up conducted by the responsible party. </t>
  </si>
  <si>
    <t xml:space="preserve">5880 Spanish trail </t>
  </si>
  <si>
    <t>02/19/2008 12:39 PM EST</t>
  </si>
  <si>
    <t>Jim Gammell</t>
  </si>
  <si>
    <t>Approximately 200 gallons of raw sewage spilled from a lift station in Naples due to an equipment malfunction.  The material drained into a nearby lake.  No clean-up actions reported. Status: Closed.</t>
  </si>
  <si>
    <t>Eagle Creek Sub-Division Lift Station #31814</t>
  </si>
  <si>
    <t>02/19/2008 11:30 AM EST</t>
  </si>
  <si>
    <t>4,000 gallons of sewage spilled in Miami due to a ruptured line.  Clean-up conducted by the responsible party. Status: Closed.</t>
  </si>
  <si>
    <t>NE 207th St. at 29th. Ave</t>
  </si>
  <si>
    <t>02/19/2008 10:00 AM EST</t>
  </si>
  <si>
    <t>Over 1,000 gallons of sewage spilled in the Sarasota area due to unknown cause(s).  Clean-up conducted by the responsible party. Status: Closed.</t>
  </si>
  <si>
    <t>4681 MacEachen Blvd.</t>
  </si>
  <si>
    <t>02/19/2008 03:30 PM EST</t>
  </si>
  <si>
    <t>Carlisle</t>
  </si>
  <si>
    <t>10,000 gallons of sewage spilled in the Fish Hawk area due to a ruptured line.  Clean-up conducted by the responsible party. Status: Closed.</t>
  </si>
  <si>
    <t>Fish Hawk Blvd. 1 mile West of Osprey Ridge Dr. at the bridge.</t>
  </si>
  <si>
    <t>02/20/2008 01:00 PM EST</t>
  </si>
  <si>
    <t>Approximately 1,000 gallons of sewage spilled in Naples due to a ruptured force main.  A nearby dry ditch was affected.  Clean-up conducted by the responsible party. Status: Closed.</t>
  </si>
  <si>
    <t>105000 Goodlette Road</t>
  </si>
  <si>
    <t>02/19/2008 04:00 PM EST</t>
  </si>
  <si>
    <t>Lorrie</t>
  </si>
  <si>
    <t>Highlands Co. Utilities</t>
  </si>
  <si>
    <t>1,000 gallons of raw sewage spilled from a ruptured force main in Sebring.  No waterways affected.  Clean-up will be conducted in the morning. Status: Closed.</t>
  </si>
  <si>
    <t>2227 US Hwy 27 south</t>
  </si>
  <si>
    <t>02/20/2008 12:04 PM EST</t>
  </si>
  <si>
    <t>Alice</t>
  </si>
  <si>
    <t>Approximately 1,000 gallons of untreated wastewater spilled in Miami due to a ruptured force main.  No waterways affected.  Clean-up conducted by the responsible party. Status: Closed.</t>
  </si>
  <si>
    <t>19600 NE 36th Ct</t>
  </si>
  <si>
    <t>02/20/2008 02:30 PM EST</t>
  </si>
  <si>
    <t>Mariano</t>
  </si>
  <si>
    <t>Approximately 56,270 gallons of raw sewage spilled into a canal in Miami due to a damaged air release valve.  Clean-up conducted by the responsible party. Status: Closed.</t>
  </si>
  <si>
    <t>SW 232rd St. &amp; 87th Ave</t>
  </si>
  <si>
    <t>02/21/2008 02:16 PM EST</t>
  </si>
  <si>
    <t>Over 1,000 gallons of wastewater spilled in the Pensacola area due to a ruptured force main.  No waterways affected.  No clean-up actions reported. Status: Closed.</t>
  </si>
  <si>
    <t>Lift Station #150 Francis Ave. and 48th Ave.</t>
  </si>
  <si>
    <t>02/21/2008 08:00 PM EST</t>
  </si>
  <si>
    <t>Pat Lundy</t>
  </si>
  <si>
    <t>City of Callaway</t>
  </si>
  <si>
    <t xml:space="preserve">Unknown amount of wastewater overflowed from a manhole in the Callaway area.  Heavy rains were reported in the area.  </t>
  </si>
  <si>
    <t>7439 Chippewa St</t>
  </si>
  <si>
    <t xml:space="preserve">No clean-up actions reported. </t>
  </si>
  <si>
    <t>02/21/2008 04:04 PM EST</t>
  </si>
  <si>
    <t>Tony</t>
  </si>
  <si>
    <t>No more than 1,000 gallons of wastewater spilled in Miami due to a ruptured line.  Clean-up conducted by the responsible party. Status: Closed.</t>
  </si>
  <si>
    <t>NW 158 St. at 67 Ave</t>
  </si>
  <si>
    <t>02/21/2008 02:00 PM EST</t>
  </si>
  <si>
    <t>200 to 300 gallons of raw sewage released in the Wildwood area due to a faulty air release valve.  No waterways affected.  Clean-up conducted by the responsible party. Status: Closed.</t>
  </si>
  <si>
    <t>Hwy. 44 near intersection of Hwy. 44A</t>
  </si>
  <si>
    <t>02/21/2008 03:38 PM EST</t>
  </si>
  <si>
    <t>10,139 gallons of wastewater spilled from a lift station in Pinellas Park due to a faulty valve.  No waterways affected.  Clean-up conducted by the responsible party. Status: Closed.</t>
  </si>
  <si>
    <t>Pump Station #105 7950 Park Blvd</t>
  </si>
  <si>
    <t>02/22/2008 08:30 AM EST</t>
  </si>
  <si>
    <t>Rick Harrell</t>
  </si>
  <si>
    <t>City of Marianna</t>
  </si>
  <si>
    <t>spill amount &gt;1,000</t>
  </si>
  <si>
    <t>Jackson St. Adams St.</t>
  </si>
  <si>
    <t>Rain</t>
  </si>
  <si>
    <t>storm drain to an unknown waterway</t>
  </si>
  <si>
    <t>02/22/2008 08:46 AM EST</t>
  </si>
  <si>
    <t>Mark Branstetter</t>
  </si>
  <si>
    <t>City of Lynn Haven</t>
  </si>
  <si>
    <t xml:space="preserve">Several hundred gallons of sewage is spilling from two manholes and into the streets.    An estimated 99% of the material is storm water. </t>
  </si>
  <si>
    <t>12th St. and Virginia Ave. and 12th St. and Georgia Ave</t>
  </si>
  <si>
    <t xml:space="preserve"> No clean-up actions reported. </t>
  </si>
  <si>
    <t>02/22/2008 09:48 AM EST</t>
  </si>
  <si>
    <t>Steve Wingate</t>
  </si>
  <si>
    <t>City of Monticello</t>
  </si>
  <si>
    <t xml:space="preserve"> released from a pump station. Spill amount &gt;10,000</t>
  </si>
  <si>
    <t>315 Hickory St.</t>
  </si>
  <si>
    <t xml:space="preserve"> Clean-up conducted by the responsible party.</t>
  </si>
  <si>
    <t>02/22/2008 09:00 AM EST</t>
  </si>
  <si>
    <t>David Coup</t>
  </si>
  <si>
    <t>OMI - City of Mary Esther</t>
  </si>
  <si>
    <t>Hurlburt Field</t>
  </si>
  <si>
    <t>No clean-up actions reported.</t>
  </si>
  <si>
    <t>02/21/2008 12:00 AM CST</t>
  </si>
  <si>
    <t>Karen Girvin</t>
  </si>
  <si>
    <t>Bay County Utilities</t>
  </si>
  <si>
    <t>Military Point Lagoon</t>
  </si>
  <si>
    <t>02/22/2008 02:07 PM EST</t>
  </si>
  <si>
    <t>spill amount &gt;2,000</t>
  </si>
  <si>
    <t xml:space="preserve">Broad St. and Moland </t>
  </si>
  <si>
    <t>02/22/2008 02:35 PM EST</t>
  </si>
  <si>
    <t xml:space="preserve"> </t>
  </si>
  <si>
    <t>1291/2 Franklin Blvd.</t>
  </si>
  <si>
    <t>No clean-up actions reported</t>
  </si>
  <si>
    <t>02/22/2008 03:00 PM EST</t>
  </si>
  <si>
    <t>Steve Cook</t>
  </si>
  <si>
    <t>4,000 gallons of wastewater released onto a parking lot in Golden Gate due to a ruptured force main.  Clean-up conducted by the responsible party. Status: Closed.</t>
  </si>
  <si>
    <t xml:space="preserve">Heritage Apartments </t>
  </si>
  <si>
    <t>07/17/2008 02:00 PM EDT</t>
  </si>
  <si>
    <t>Rhonda</t>
  </si>
  <si>
    <t>1500 gallons of wastewater was released due to a broken valve on a line. No waterway affected. Lime was put on the affected area and the public was notified with signs.</t>
  </si>
  <si>
    <t>NE 4th Street and Biscayne Blvd, Miami</t>
  </si>
  <si>
    <t>limed affected area</t>
  </si>
  <si>
    <t>02/22/2008 08:00 PM EST</t>
  </si>
  <si>
    <t>Brandon</t>
  </si>
  <si>
    <t>City of Temple Terrace</t>
  </si>
  <si>
    <t>100 gallons of sewage spilled onto the ground in Temple Terrace due to a clogged line.  Clean-up conducted by the responsible party. Status: Closed.</t>
  </si>
  <si>
    <t>intersection of Oak Hill Dr. and Maple Hill Dr</t>
  </si>
  <si>
    <t>02/22/2008 06:30 PM EST</t>
  </si>
  <si>
    <t>Mark Sees</t>
  </si>
  <si>
    <t>Approximately 15,000 gallons of treated chlorinated reclaim water was spilled in the Christmas area due to a pipe plug failure.  The spill was pumped into a holding pond. Status: Closed.</t>
  </si>
  <si>
    <t xml:space="preserve">25155 Wheeler </t>
  </si>
  <si>
    <t>02/23/2008 08:45 AM EST</t>
  </si>
  <si>
    <t>Denvil Presnal</t>
  </si>
  <si>
    <t>City of Quincy</t>
  </si>
  <si>
    <t xml:space="preserve">overflow at a Wastewater Treatment Plant </t>
  </si>
  <si>
    <t>300 N. GF and A Dr</t>
  </si>
  <si>
    <t>No clean up actions were reported.</t>
  </si>
  <si>
    <t>Quincy Creek</t>
  </si>
  <si>
    <t>02/23/2008 08:48 AM EST</t>
  </si>
  <si>
    <t xml:space="preserve">overflow at a Water Treatment Plant.  </t>
  </si>
  <si>
    <t>Town of Havana Water Treatment Plant</t>
  </si>
  <si>
    <t>unnamed creek</t>
  </si>
  <si>
    <t>02/23/2008 09:54 AM EST</t>
  </si>
  <si>
    <t>Jim Pattillo</t>
  </si>
  <si>
    <t xml:space="preserve">Coastal Plywood </t>
  </si>
  <si>
    <t>the operator diverted stormwater run-off into stormwater ditches instead of normal holding ponds. This to avoid overflow of the holding ponds. No hazards associated or related to this industrial wastewater run-off.</t>
  </si>
  <si>
    <t>8007 Georgia Hwy 27, havana</t>
  </si>
  <si>
    <t>02/23/2008 01:33 PM EST</t>
  </si>
  <si>
    <t>Tim Ray</t>
  </si>
  <si>
    <t>City of Chipley</t>
  </si>
  <si>
    <t>692 Rustin Dr.</t>
  </si>
  <si>
    <t>storm water ditch that empties into Alligator Creek</t>
  </si>
  <si>
    <t>02/23/2008 04:35 PM EST</t>
  </si>
  <si>
    <t>David Melvin</t>
  </si>
  <si>
    <t>5 releases of wastewater from manholes, spill amount 1,000 - 5,000</t>
  </si>
  <si>
    <t xml:space="preserve"> The clean up was conducted by the responsible party.</t>
  </si>
  <si>
    <t>some material went into a ditch</t>
  </si>
  <si>
    <t>2/23/08  1615</t>
  </si>
  <si>
    <t>Paul Whitney</t>
  </si>
  <si>
    <t>choke in the main</t>
  </si>
  <si>
    <t>787 Boxwood Dr</t>
  </si>
  <si>
    <t>02/23/2008 01:00 PM EST</t>
  </si>
  <si>
    <t>Phil Wagoner</t>
  </si>
  <si>
    <t>Englewood Water District</t>
  </si>
  <si>
    <t>10,000 gallons of raw sewage was spilled in the Englewood area due to a defective valve on a force main valve. No waterways were affected.  The clean up was conducted by the responsible party. Status: Closed.</t>
  </si>
  <si>
    <t>Beach Rd.</t>
  </si>
  <si>
    <t>02/24/2008 07:25 PM EST</t>
  </si>
  <si>
    <t>Vernal Spence</t>
  </si>
  <si>
    <t>City of Miramar</t>
  </si>
  <si>
    <t>1,500 gallons of effluent wastewater was spilled in the Miramar area due to a clarifier malfunction.  No waterways were affected. The clean up was conducted by the responsible party. Status: Closed.</t>
  </si>
  <si>
    <t>13900 Pembroke Road</t>
  </si>
  <si>
    <t>02/24/2008 04:00 PM EST</t>
  </si>
  <si>
    <t>Joe</t>
  </si>
  <si>
    <t>Approximately 1,000 gallons of wastewater was spilled in the Temple Terrace area due to a backed up manhole.  Some of the spill may have gone into the Hillsborough River.  The clean up was conducted by the responsible party. Status: Closed.</t>
  </si>
  <si>
    <t>8421 River Hills Drive Cross Street is 56th Street</t>
  </si>
  <si>
    <t>02/25/2008 07:30 AM EST</t>
  </si>
  <si>
    <t>David Parker</t>
  </si>
  <si>
    <t>St. Johns County Utilities</t>
  </si>
  <si>
    <t>Approximately 125,000 gallons of wastewater was spilled in the St. Augustine area due to a ruptured influent line. No waterways were affected.  The clean up was conducted by the responsible party. Status: Closed.</t>
  </si>
  <si>
    <t>860 West 16th St</t>
  </si>
  <si>
    <t>02/25/2008 02:00 PM EST</t>
  </si>
  <si>
    <t>Robin Halltourg</t>
  </si>
  <si>
    <t>Approximately 200-300 gallons of laundry wash water was spilled in the Gainesville area due to a line blockage.  The spill went into the Tumblin Creek.  No clean up actions were reported. Status: Closed.</t>
  </si>
  <si>
    <t xml:space="preserve">Rons Cleaners </t>
  </si>
  <si>
    <t>2/23/08  1500 CDT</t>
  </si>
  <si>
    <t>Johnnie Cannon</t>
  </si>
  <si>
    <t>Ash Dr. &amp; Acacia Dr.</t>
  </si>
  <si>
    <t>02/21/2008 02:23 PM EST</t>
  </si>
  <si>
    <t>Patrick Lumby</t>
  </si>
  <si>
    <t>Minneola / Bertha Ave.</t>
  </si>
  <si>
    <t xml:space="preserve">Callaway Bayou. </t>
  </si>
  <si>
    <t>02/25/2008 11:00 AM EST</t>
  </si>
  <si>
    <t>Daniel Spooner</t>
  </si>
  <si>
    <t>City of Boynton Beach Water Utility Dept</t>
  </si>
  <si>
    <t>Approximately 1,000 gallons of raw sewage was spilled in the Boynton Beach area due to air bound pumps malfunctioning.  No waterways were affected.  The clean up was conducted by the responsible party. Status: Closed.</t>
  </si>
  <si>
    <t>4901 Golf Rd</t>
  </si>
  <si>
    <t>City of Boynton Beach collection system</t>
  </si>
  <si>
    <t>DEP staff</t>
  </si>
  <si>
    <t>Staff observed spill from private lift station to canal C-14 during a site visit.</t>
  </si>
  <si>
    <t>near intersection of Melaleuca Lane and Military Trail</t>
  </si>
  <si>
    <t>C-14 Canal</t>
  </si>
  <si>
    <t>Town &amp; Country Villas</t>
  </si>
  <si>
    <t xml:space="preserve">Town &amp; Country Villas </t>
  </si>
  <si>
    <t>M. Owens</t>
  </si>
  <si>
    <t>08-0708</t>
  </si>
  <si>
    <t>Bill McKee</t>
  </si>
  <si>
    <t>Approximately 2,500 gallons of sewage was spilled in the Sarasota area due to a tripped breaker in a panel box.  Some of the spill went into a nearby retention pond.  The clean up was conducted by the responsible party. Status: Closed.</t>
  </si>
  <si>
    <t>4409 McIntosh Road</t>
  </si>
  <si>
    <t>02/25/2008 09:00 PM EST</t>
  </si>
  <si>
    <t>Bryan</t>
  </si>
  <si>
    <t>City of Apopka</t>
  </si>
  <si>
    <t>Approximately 24,500 gallons of sewage spilled in the Apopka area due to a construction crew hitting a pipe.  No waterways affected.  Clean-up conducted by the City of Apopka. Status: Closed.</t>
  </si>
  <si>
    <t>2301 Coral Hills Road</t>
  </si>
  <si>
    <t>02/22/2008 05:00 PM EST</t>
  </si>
  <si>
    <t>Evelyn Jacobs</t>
  </si>
  <si>
    <t>City of Lantana</t>
  </si>
  <si>
    <t>Due to a contractor accidentally tying a 4-inch sewer line into a storm drain, over 1,000 gallons of raw sewage spilled off-site via the storm drain.  Repairs and clean-up conducted by a private contractor. Status: Closed.</t>
  </si>
  <si>
    <t>814 Dixie Hwy</t>
  </si>
  <si>
    <t>02/26/2008 12:18 PM EST</t>
  </si>
  <si>
    <t>John</t>
  </si>
  <si>
    <t>Approximately 2500 to 3000 gallons of treated wastewater "straggler floc" spilled in Polk City due to an equipment malfunction.  No waterways affected.  No cleanup actions reported. Status: Closed.</t>
  </si>
  <si>
    <t>9258 Ruth Road</t>
  </si>
  <si>
    <t>02/27/2008 02:33 PM EST</t>
  </si>
  <si>
    <t>Tim Moye</t>
  </si>
  <si>
    <t>Approximately 1,000 gallons of wastewater spilled in the Altamonte Springs area due to a lift station failure.  No waterways affected.  No clean-up actions reported. Status: Closed.</t>
  </si>
  <si>
    <t>3313 Gray Fox Cove</t>
  </si>
  <si>
    <t>02/27/2008 12:00 PM EST</t>
  </si>
  <si>
    <t>Sherri</t>
  </si>
  <si>
    <t>ruptured line</t>
  </si>
  <si>
    <t>1207 Drake Ave.</t>
  </si>
  <si>
    <t>nearby lake</t>
  </si>
  <si>
    <t>2/27/08  1145</t>
  </si>
  <si>
    <t>grease and hair</t>
  </si>
  <si>
    <t>1221 Lepley Rd</t>
  </si>
  <si>
    <t>02/27/2008 07:45 AM EST</t>
  </si>
  <si>
    <t>Jessie Cornell</t>
  </si>
  <si>
    <t>City of Milton Water Utilities</t>
  </si>
  <si>
    <t xml:space="preserve">spilled from a manhole  </t>
  </si>
  <si>
    <t>Intersection of Stewart Rd &amp; Elvis St</t>
  </si>
  <si>
    <t xml:space="preserve"> No clean-up actions reported</t>
  </si>
  <si>
    <t>02/27/2008 10:30 AM EST</t>
  </si>
  <si>
    <t>Tom Jackson</t>
  </si>
  <si>
    <t>Approximately 50,000 to 100,000 gallons of raw sewage spilled in the Punta Gorda area due to a damage sewer line.  No waterways affected.  No clean-up actions reported. Status: Closed.</t>
  </si>
  <si>
    <t>Henry Street just west of Airport Rd</t>
  </si>
  <si>
    <t>02/28/2008 01:05 PM EST</t>
  </si>
  <si>
    <t>More than 1,000 gallons of raw sewage spilled in Orlando due to a ruptured a force main.  No waterways affected.  Clean-up conducted by the responsible party. Status: Closed.</t>
  </si>
  <si>
    <t>10539 Woodway Dr.</t>
  </si>
  <si>
    <t>2/27/08  900</t>
  </si>
  <si>
    <t>contractor broke a 8" F/M</t>
  </si>
  <si>
    <t>4480 Mobile Hwy (Fairfield Drive Side)</t>
  </si>
  <si>
    <t>pumped sewer in manhole - vactor jet sucked up mud, applied san-o-128</t>
  </si>
  <si>
    <t>02/28/2008 03:42 PM EST</t>
  </si>
  <si>
    <t>clogged line.</t>
  </si>
  <si>
    <t>1472 Mitchell Ave.</t>
  </si>
  <si>
    <t>02/28/2008 09:29 PM EST</t>
  </si>
  <si>
    <t xml:space="preserve">spilled from a manhole </t>
  </si>
  <si>
    <t>Home Depot 3122 Dick Wilson Blvd</t>
  </si>
  <si>
    <t>02/28/2008 02:34 PM EST</t>
  </si>
  <si>
    <t>200,000 gallons of sewage spilled in Miami due to a ruptured force main.  No waterways affected.  Clean-up conducted by the responsible party. Status: Closed.</t>
  </si>
  <si>
    <t>888 Brickel Ave.</t>
  </si>
  <si>
    <t>08-0697</t>
  </si>
  <si>
    <t>02/28/2008 09:00 AM EST</t>
  </si>
  <si>
    <t>Ulysses</t>
  </si>
  <si>
    <t>3,900 gallons of raw sewage spilled in Miami due to a ruptured line.  Clean-up conducted by the responsible party. Status: Closed.</t>
  </si>
  <si>
    <t>113 Ave. and SW 185 Terrace</t>
  </si>
  <si>
    <t>02/29/2008 02:21 PM EST</t>
  </si>
  <si>
    <t>Wilfredo Ramos</t>
  </si>
  <si>
    <t>Approximately 1,400 gallons of raw sewage spilled in Poinciana due to a ruptured force main.  Clean-up conducted by the responsible party. Status: Closed.</t>
  </si>
  <si>
    <t>Elbidge Rd.</t>
  </si>
  <si>
    <t>02/29/2008 09:45 AM EST</t>
  </si>
  <si>
    <t>Roger Black</t>
  </si>
  <si>
    <t>spilled from a L/S</t>
  </si>
  <si>
    <t>Hickory Street Lift Station</t>
  </si>
  <si>
    <t>Clean-up conducted by the city.</t>
  </si>
  <si>
    <t>unnamed stream</t>
  </si>
  <si>
    <t>02/29/2008 03:22 PM EST</t>
  </si>
  <si>
    <t>CiCi</t>
  </si>
  <si>
    <t>11,325 gallons of raw sewage spilled from a manhole in Miami due to unknown cause(s).  No clean-up actions reported. Status: Closed.</t>
  </si>
  <si>
    <t>100 feet N. of SE 10th St. on Brickell Ave</t>
  </si>
  <si>
    <t>03/01/2008 11:19 AM EST</t>
  </si>
  <si>
    <t>Scott Lewis</t>
  </si>
  <si>
    <t>US Water</t>
  </si>
  <si>
    <t>Approximately 500 gallons of sewage was spilled in the Estero area due to a block in a gravity line.  The spill went into a storm drain. No clean up actions were reported. Status: Closed.</t>
  </si>
  <si>
    <t>5516 Fountain Lake Blvd</t>
  </si>
  <si>
    <t>03/03/2008 12:26 PM EST</t>
  </si>
  <si>
    <t>Steve Flowers</t>
  </si>
  <si>
    <t>L/S failure</t>
  </si>
  <si>
    <t xml:space="preserve">1030 Joan Ave. </t>
  </si>
  <si>
    <t>03/03/2008 12:37 PM EST</t>
  </si>
  <si>
    <t>Bobby Gordon</t>
  </si>
  <si>
    <t xml:space="preserve">2339 Osceola Blvd. </t>
  </si>
  <si>
    <t>Bayou Texar</t>
  </si>
  <si>
    <t>03/03/2008 11:30 AM EST</t>
  </si>
  <si>
    <t>David Verrot</t>
  </si>
  <si>
    <t>Approximately 15,000 gallons of raw sewage spilled from a lift station in Naples due to a contractor hitting a 4-inch line.  No waterways affected.  Clean-up conducted by the responsible party. Status: Closed.</t>
  </si>
  <si>
    <t>intersection of CR 951 and Vanderbilt Rd</t>
  </si>
  <si>
    <t>03/03/2008 12:41 PM EST</t>
  </si>
  <si>
    <t>Golden Gate Utilities</t>
  </si>
  <si>
    <t>Approximately 1,250 gallons of untreated wastewater spilled onto the ground in the Naples area due to a lift station failure.  No waterways affected.  Clean-up conducted by the responsible party. Status: Closed.</t>
  </si>
  <si>
    <t>4.8 gal spilled, contained on site, raw, several small leaks on infl pipe, being caught in abucket</t>
  </si>
  <si>
    <t>03/04/2008 12:59 PM EST</t>
  </si>
  <si>
    <t>7502 Sears Blvd.</t>
  </si>
  <si>
    <t>03/05/2008 11:40 AM EST</t>
  </si>
  <si>
    <t>83,600 gallons of sewage spilled on-site at the Anastasia Island Treatment Plant in the St. Augustine area due to a ruptured line.  The release was contained on-site and recovered back into the system. Status: Closed.</t>
  </si>
  <si>
    <t>03/04/2008 12:00 PM EST</t>
  </si>
  <si>
    <t>Walter White</t>
  </si>
  <si>
    <t>Approximately 400 gallons of raw sewage spilled in the Orlando area due to a line blockage.  No waterways affected.  Clean-up conducted by the responsible party. Status: Closed.</t>
  </si>
  <si>
    <t>Bumby Ave and Robinson St.</t>
  </si>
  <si>
    <t>03/06/2008 09:26 AM EST</t>
  </si>
  <si>
    <t>Steve Ross</t>
  </si>
  <si>
    <t>Town of Century Wastewater</t>
  </si>
  <si>
    <t>ruptured line.  Spill amount &gt;1,000</t>
  </si>
  <si>
    <t>7360 Jefferson Ave.</t>
  </si>
  <si>
    <t>03/06/2008 10:26 AM EST</t>
  </si>
  <si>
    <t>Across from 500 E. Kingsfield Rd.</t>
  </si>
  <si>
    <t>Eleven Mile Creek.</t>
  </si>
  <si>
    <t>03/06/2008 02:00 PM EST</t>
  </si>
  <si>
    <t>Bob Hagel</t>
  </si>
  <si>
    <t>1,400,000 gallons of treated wastewater spilled on site at a facility in the Delray Beach area due to a ruptured line. Status: Closed.</t>
  </si>
  <si>
    <t>South Central Regional Wastewater</t>
  </si>
  <si>
    <t>03/05/2008 04:45 PM EST</t>
  </si>
  <si>
    <t>Bobby Richardson</t>
  </si>
  <si>
    <t>2,000 gallons of raw sewage spilled from a manhole in the Tampa area due to a damaged air release valve.  A nearby ditch was affected.  Clean-up conducted by the responsible party. Status: Closed.</t>
  </si>
  <si>
    <t>4211 north Lois Ave</t>
  </si>
  <si>
    <t>03/06/2008 09:09 AM EST</t>
  </si>
  <si>
    <t>Frank James</t>
  </si>
  <si>
    <t>1,500 gallons of raw sewage spilled from a manhole in the Tampa area due to a ruptured sewer line.  A nearby storm drain was affected.  Clean-up conducted by the responsible party. Status: Closed.</t>
  </si>
  <si>
    <t>3000 west El Prado Blvd</t>
  </si>
  <si>
    <t>03/07/2008 03:07 PM EST</t>
  </si>
  <si>
    <t>Approximately 400,000 gallons of wastewater spilled into a nearby swamp in Jacksonville.  No clean-up actions reported. Status: Closed.</t>
  </si>
  <si>
    <t>4864 Yacht Basin Dr</t>
  </si>
  <si>
    <t>03/07/2008 11:24 AM EST</t>
  </si>
  <si>
    <t>Nanette</t>
  </si>
  <si>
    <t>Wakulla Co Public Works</t>
  </si>
  <si>
    <t>power failure at a L/S</t>
  </si>
  <si>
    <t>Hwy. 98 and Hwy. 319</t>
  </si>
  <si>
    <t>breaker Failure/Electrical</t>
  </si>
  <si>
    <t>03/06/2008 11:30 AM EST</t>
  </si>
  <si>
    <t>Dale</t>
  </si>
  <si>
    <t>Approximately 5,000 gallons of sewage spilled in the Valrico area due to a valve failure.  No waterways affected.  Clean-up conducted by the responsible party. Status: Closed.</t>
  </si>
  <si>
    <t>804 S Miller Road</t>
  </si>
  <si>
    <t>03/08/2008 10:09 PM EST</t>
  </si>
  <si>
    <t>Approximately 50 gallons of raw sewage was spilled in the Jacksonville area due to a broken 8" force main. No clean up actions were reported. Status: Closed.</t>
  </si>
  <si>
    <t>6314 Burgundy Rd. S.</t>
  </si>
  <si>
    <t>03/08/2008 01:00 AM EST</t>
  </si>
  <si>
    <t>Chris Wall</t>
  </si>
  <si>
    <t>City of Daytona Beach</t>
  </si>
  <si>
    <t>Approximately 50,000 gallons of wastewater was spilled in the Daytona Beach area due to heavy rains clogging filters and forcing an overflow. No waterways were affected. No clean up actions were reported. Status: Closed.</t>
  </si>
  <si>
    <t>Westside Regional Wastewater Treatment Facility</t>
  </si>
  <si>
    <t>03/08/2008 10:00 AM EST</t>
  </si>
  <si>
    <t>David Tuller</t>
  </si>
  <si>
    <t>Approximately 500 gallons of sewage was spilled in the Lehigh Acres due to a short in a panel. No waterways were affected.  The clean up was conducted by the responsible party. Status: Closed.</t>
  </si>
  <si>
    <t>Leeland Heights Blvd. / Homestead Road</t>
  </si>
  <si>
    <t>03/07/2008 10:44 PM EST</t>
  </si>
  <si>
    <t>Leticia</t>
  </si>
  <si>
    <t>Over 1,000 gallons of wastewater spilled in Miami due to a ruptured force main.  No waterways affected.  Repairs and clean-up underway. Status: Closed.</t>
  </si>
  <si>
    <t>19606 NE 36 Court</t>
  </si>
  <si>
    <t>03/08/2008 03:30 PM EST</t>
  </si>
  <si>
    <t>Approximately 2,900 gallons of raw sewage was spilled in the Jacksonville area due to power failure at a lift station.  No waterways were affected.  The clean up was conducted by the responsible party. Status: Closed.</t>
  </si>
  <si>
    <t>8621 Blarney Stone Ct.</t>
  </si>
  <si>
    <t>03/09/2008 02:11 PM EDT</t>
  </si>
  <si>
    <t>700 gallons of raw sewage was spilled in the Jacksonville area due to grease blockage in a gravity line.  Some of the spill went into Strawberry Creek.  The clean up was conducted by a private contractor. Status: Closed.</t>
  </si>
  <si>
    <t>843 Aldeman Rd</t>
  </si>
  <si>
    <t>03/09/2008 09:30 AM EDT</t>
  </si>
  <si>
    <t>500 gallons of raw sewage was spilled in the Lehigh Acres area due to an electronic malfunction at a lift station.  Some of the spill went into a nearby canal.  The clean up was conducted by the responsible party. Status: Closed.</t>
  </si>
  <si>
    <t>corner of Homestead Rd. and Leland Heights Blvd.</t>
  </si>
  <si>
    <t>03/08/2008 03:50 PM EST</t>
  </si>
  <si>
    <t>Nikki</t>
  </si>
  <si>
    <t>Approximately 8,000 gallons of raw sewage was spilled in the Lakeland area due to a malfunction at a lift station.  Some of the spill went into a nearby retention pond.  No clean up actions were reported. Status: Closed.</t>
  </si>
  <si>
    <t>Christina Woods Phase 9 subdivision</t>
  </si>
  <si>
    <t>03/10/2008 07:30 AM EDT</t>
  </si>
  <si>
    <t>Robert Townsend</t>
  </si>
  <si>
    <t>Town of White Springs</t>
  </si>
  <si>
    <t>Approximately 3,000 gallons of sewage was spilled in the White Springs area due to a separation in a force main.  No waterways were affected.  The clean up was conducted by the responsible party. Status: Closed.</t>
  </si>
  <si>
    <t>US 41 / Collins St</t>
  </si>
  <si>
    <t>03/10/2008 12:05 AM EDT</t>
  </si>
  <si>
    <t>Over 1,000 gallons of sludge was spilled in the Daytona Beach area due to pump failure at a lift station.  No waterways were affected.  The clean up was conducted by the responsible party. Status: Closed.</t>
  </si>
  <si>
    <t>West Side Regional Wastewater Treatment Facility</t>
  </si>
  <si>
    <t>03/10/2008 01:30 PM EDT</t>
  </si>
  <si>
    <t>Over 1,000 gallons of treated effluent wastewater was spilled in the Daytona Beach area due to an electronic malfunction at a lift station.  No waterways were affected.  The clean up was conducted by the responsible party. Status: Closed.</t>
  </si>
  <si>
    <t>1 Shady Place</t>
  </si>
  <si>
    <t>03/10/2008 04:59 PM EDT</t>
  </si>
  <si>
    <t>Approximately 6,000 gallons of wastewater was spilled in the Marco Island area due to unknown cause(s).  No waterways were affected.  The clean up was conducted by the responsible party. Status: Closed.</t>
  </si>
  <si>
    <t>771 Elkcam Circle East</t>
  </si>
  <si>
    <t>03/07/2008 04:30 PM EST</t>
  </si>
  <si>
    <t>Tampa Electric Company</t>
  </si>
  <si>
    <t>6,000 gallons of treated effluent wastewater was spilled in the Apollo Beach area due to a ruptured underground pipe.  Some of the spill went into Tampa Bay.  No clean up actions were reported. Status: Closed.</t>
  </si>
  <si>
    <t>13031 Wyandotte Rd; Tampa Bay</t>
  </si>
  <si>
    <t>03/10/2008 03:30 PM EDT</t>
  </si>
  <si>
    <t>Edward Toby</t>
  </si>
  <si>
    <t>University of Florida</t>
  </si>
  <si>
    <t>1,200 gallon of treated wastewater spilled at a treatment plant in Gainesville due to an equipment malfunction.  The spill was contained on-site.  No clean-up actions required. Status: Closed.</t>
  </si>
  <si>
    <t>1070 Gale Lemerand Dr</t>
  </si>
  <si>
    <t>03/10/2008 02:00 PM EDT</t>
  </si>
  <si>
    <t xml:space="preserve">Mark </t>
  </si>
  <si>
    <t>1,000 gallon of wastewater spilled in Vero Beach due to a ruptured force main.  The spill was contained on-site.  Clean-up conducted by the responsible party. Status: Closed.</t>
  </si>
  <si>
    <t>1591 16th St.</t>
  </si>
  <si>
    <t>03/12/2008 08:00 AM EDT</t>
  </si>
  <si>
    <t>Melissa</t>
  </si>
  <si>
    <t>Approximately 1,200 gallons of treated wastewater is leaking through a burm which protects a holding pond in the Ormond Beach area.  No waterways affected. Status: Closed.</t>
  </si>
  <si>
    <t>1701 N US 1</t>
  </si>
  <si>
    <t>03/12/2008 10:30 AM EDT</t>
  </si>
  <si>
    <t>Mike Dykes</t>
  </si>
  <si>
    <t>Talquin Electric</t>
  </si>
  <si>
    <t>The material was contained on-site.  Faulty Valve. Spill amount &gt;1,000</t>
  </si>
  <si>
    <t>half a mile from the intersection of CR 159 and Hwy. 90</t>
  </si>
  <si>
    <t>03/12/2008 03:30 PM EDT</t>
  </si>
  <si>
    <t>Wally Wrenn</t>
  </si>
  <si>
    <t>City of Gulf Breeze</t>
  </si>
  <si>
    <t>ruptured F/M</t>
  </si>
  <si>
    <t>1400 Country Club Rd.</t>
  </si>
  <si>
    <t xml:space="preserve"> No clean-up actions reported.</t>
  </si>
  <si>
    <t>03/11/2008 09:00 PM EDT</t>
  </si>
  <si>
    <t>500 to 800 gallons of raw sewage spilled from a manhole in the Sarasota area due to grease blockage in the line.  Clean-up conducted by the responsible party. Status: Closed.</t>
  </si>
  <si>
    <t>4171 Tee Rd.</t>
  </si>
  <si>
    <t>03/13/2008 05:07 PM EDT</t>
  </si>
  <si>
    <t>Ryan Mauch</t>
  </si>
  <si>
    <t>Less than 1,000 gallons of wastewater released in the Orangedale area due to an equipment malfunction.  Some of the material may have drained into a nearby river.  Clean-up conducted by the responsible party. Status: Closed.</t>
  </si>
  <si>
    <t>SR 13 N near River Town Development</t>
  </si>
  <si>
    <t>03/13/2008 07:00 AM EDT</t>
  </si>
  <si>
    <t>Capt. Hyatt</t>
  </si>
  <si>
    <t>Clermont Fire Dept.</t>
  </si>
  <si>
    <t>25 to 30 gallons of raw sewage released in the Clermont area due to unknown cause(s).  Clean-up conducted by the local fire department. Status: Closed.</t>
  </si>
  <si>
    <t>intersection of Bloxham Ave. and SR 50</t>
  </si>
  <si>
    <t>03/13/2008 05:10 PM EDT</t>
  </si>
  <si>
    <t>Scott Fick</t>
  </si>
  <si>
    <t>ToHo Water Authority</t>
  </si>
  <si>
    <t>Approximately 9,000 gallons of wastewater spilled in the Kissimmee area due to a ruptured force main.  Clean-up conducted by the responsible party. Status: Closed.</t>
  </si>
  <si>
    <t>Grand Court Apts.1402 Grand Court</t>
  </si>
  <si>
    <t>03/14/2008 12:30 AM EDT</t>
  </si>
  <si>
    <t>David Weber</t>
  </si>
  <si>
    <t>200,000 gallons of treated wastewater spilled in St. Petersburg due to an equipment malfunction.  The spill was contained on-site.  No clean-up actions required. Status: Closed.</t>
  </si>
  <si>
    <t>03/13/2008 09:15 AM EDT</t>
  </si>
  <si>
    <t>Over 25,000 gallons of wastewater spilled in the Zephyrhills area due to a contractor hitting an underground force main.  Some of the material drained into a nearby canal.  Clean-up conducted by Pasco County Utilities. Status: Closed.</t>
  </si>
  <si>
    <t>Eiland Blvd. and Champions Gate Blvd</t>
  </si>
  <si>
    <t>03/14/2008 02:12 PM EDT</t>
  </si>
  <si>
    <t>Jenny Jernigan</t>
  </si>
  <si>
    <t>Florida Utility Group</t>
  </si>
  <si>
    <t>Approximately 1,500 gallons of untreated wastewater spilled onto the ground and flowed into a drainage ditch in the Dover area.  Clean-up will be conducted by the responsible party. Status: Closed.</t>
  </si>
  <si>
    <t>Starlite Trailer Park</t>
  </si>
  <si>
    <t>03/15/2008 11:26 AM EDT</t>
  </si>
  <si>
    <t>Approximately 80 gallons of sewage was spilled in the Sanford area due to a grease plug blockage.  No waterways were affected.  The clean up was conducted by the responsible party. Status: Closed.</t>
  </si>
  <si>
    <t>Mayfair Meadows Subdivision</t>
  </si>
  <si>
    <t>03/15/2008 06:00 PM EDT</t>
  </si>
  <si>
    <t>Intersection of Indian Head Dr and Chowkeebenene</t>
  </si>
  <si>
    <t xml:space="preserve">The clean up was conducted by the responsible party. </t>
  </si>
  <si>
    <t>03/15/2008 06:45 PM EDT</t>
  </si>
  <si>
    <t>Approximately 2,000 gallons of wastewater was spilled in the Naples area due to transformer failure at a lift station.  No waterways were affected.  The clean up was conducted by the responsible party. Status: Closed.</t>
  </si>
  <si>
    <t>Livingston Road and Golden Gate Parkway</t>
  </si>
  <si>
    <t>03/15/2008 09:30 AM EDT</t>
  </si>
  <si>
    <t>Robert Sugherland</t>
  </si>
  <si>
    <t>Approximately 2,500 gallons of wastewater was spilled in the Valrico area due to a power failure.  No waterways were affected.  The clean up was conducted by the responsible party. Status: Closed.</t>
  </si>
  <si>
    <t>River Hills Dirt Road Pump Station, 4707 River Hills Dirt Rd</t>
  </si>
  <si>
    <t>03/16/2008 11:15 AM EDT</t>
  </si>
  <si>
    <t>Dennett</t>
  </si>
  <si>
    <t>Approximately 750 gallons of raw sewage was spilled in the Jacksonville area due to a grease blockage.  Some of the spill went into a storm drain.  No clean up actions were reported. Status: Closed.</t>
  </si>
  <si>
    <t>intersection of 103rd St. and Firestone Rd</t>
  </si>
  <si>
    <t>03/17/2008 10:32 AM EDT</t>
  </si>
  <si>
    <t>Marty Moore</t>
  </si>
  <si>
    <t>10,000 gallons of raw sewage spilled in the Orange Park area due to pump failure at a lift station.  No waterways affected.  Clean-up conducted by the responsible party. Status: Closed.</t>
  </si>
  <si>
    <t>1770 Radar Rd</t>
  </si>
  <si>
    <t>03/17/2008 08:10 PM EDT</t>
  </si>
  <si>
    <t>400 gallons of raw sewage spilled in Jacksonville due to a collapsed gravity line.  A nearby waterway was possibly affected.  Clean-up conducted by the responsible party. Status: Closed.</t>
  </si>
  <si>
    <t>03/17/2008 07:50 PM EDT</t>
  </si>
  <si>
    <t xml:space="preserve">Caller states that the spill is still ongoing and they are in the process of making repairs now. Caller states that there is a waterway that is close to where the spill occurred but was unsure if the waterway was affected.  Brake in a 12" Force Main </t>
  </si>
  <si>
    <t>Intersection of Gulf Beach Hwy and Flaming St</t>
  </si>
  <si>
    <t>03/18/2008 08:00 AM EDT</t>
  </si>
  <si>
    <t>Approximately 5,000 gallons of raw sewage spilled in the Riverview area due to an electrical failure at a lift station.  No waterways affected.  Clean-up conducted by the responsible party. Status: Closed.</t>
  </si>
  <si>
    <t>12500 McMullen Loop</t>
  </si>
  <si>
    <t>03/18/2008 12:00 PM EDT</t>
  </si>
  <si>
    <t>Approximately 2,000 gallons of raw sewage spilled in Jacksonville due a blockage in a private sewer service.  Clean-up conducted by the local utility company. Status: Closed.</t>
  </si>
  <si>
    <t>1763 Whitner St.</t>
  </si>
  <si>
    <t>3/17/08 1000</t>
  </si>
  <si>
    <t>Doug Gibson</t>
  </si>
  <si>
    <t>L/S # 159</t>
  </si>
  <si>
    <t>Gulf Beach Hwy</t>
  </si>
  <si>
    <t xml:space="preserve">spill contained in holding pond, holding pond was pumped back into system.  </t>
  </si>
  <si>
    <t>3/18/08  1000</t>
  </si>
  <si>
    <t>Delvalle Eleuterio</t>
  </si>
  <si>
    <t>Okaloosa Water &amp; Sewer - Garniers</t>
  </si>
  <si>
    <t>Commerce Drive</t>
  </si>
  <si>
    <t>flushed w/ H2O and applied San-o-128</t>
  </si>
  <si>
    <t>03/18/2008 11:00 AM EDT</t>
  </si>
  <si>
    <t>Daniel Woods</t>
  </si>
  <si>
    <t>City of Plantation</t>
  </si>
  <si>
    <t>Approximately 1,000 gallons of sewage spilled in the Plantation area due to a crack in a 4-inch force main.  No waterways affected.  Clean-up conducted by the responsible party. Status: Closed.</t>
  </si>
  <si>
    <t>1331 NW 73rd Ave</t>
  </si>
  <si>
    <t>03/19/2008 12:51 PM EDT</t>
  </si>
  <si>
    <t>Approximately 10,000 gallons of sewage spilled in the Davenport area due to a ruptured force main.  No waterways affected.  No clean-up actions reported. Status: Closed.</t>
  </si>
  <si>
    <t>100 ft. East of Loma del Sol / entrance of hwy 54</t>
  </si>
  <si>
    <t>3/20/08  830</t>
  </si>
  <si>
    <t>Curtis Booker</t>
  </si>
  <si>
    <t>4" PVC F/M broke</t>
  </si>
  <si>
    <t>Fairfield Dr &amp; Lillian Hwy</t>
  </si>
  <si>
    <t>repaired F/M and applied san-o-128</t>
  </si>
  <si>
    <t>03/21/2008 09:05 AM EDT</t>
  </si>
  <si>
    <t>Benny</t>
  </si>
  <si>
    <t>Over 2,000 gallons of wastewater spilled in the Orlando area due to a damaged valve.  No waterways affected.  Clean-up conducted by the responsible party. Status: Closed.</t>
  </si>
  <si>
    <t>behind 13453 Oklahoma Woods Ct.</t>
  </si>
  <si>
    <t>03/21/2008 03:11 PM EDT</t>
  </si>
  <si>
    <t>Approximately 340,000 gallons of wastewater spilled at a facility in Daytona Beach due to human error.  The release was contained on-site.  No waterways affected.  Clean-up conducted by the responsible party. Status: Closed.</t>
  </si>
  <si>
    <t>3651 LPGA Bl</t>
  </si>
  <si>
    <t>3/22/08 1215</t>
  </si>
  <si>
    <t>flange broke on valve box @ L/S</t>
  </si>
  <si>
    <t>L/S # 203, Shorewood @ Gulf Beach Hwy</t>
  </si>
  <si>
    <t>repaired flange &amp; applied san-o-128</t>
  </si>
  <si>
    <t>03/22/2008 12:30 PM EDT</t>
  </si>
  <si>
    <t>Michael Currier</t>
  </si>
  <si>
    <t>Lee Co. Utilities</t>
  </si>
  <si>
    <t>Approximately 15,000 gallons of raw sewage spilled in the Ft. Myers area due to a ruptured force main.  No waterways affected.  Clean-up conducted by the responsible party. Status: Closed.</t>
  </si>
  <si>
    <t>Gulf Coast University Blvd</t>
  </si>
  <si>
    <t>03/22/2008 11:30 PM EDT</t>
  </si>
  <si>
    <t>Roland Wakefield</t>
  </si>
  <si>
    <t>Approximately 4,000 gallons of partially treated wastewater spilled in the Kissimmee area due to an equipment malfunction.  No waterways affected.  No clean-up actions reported. Status: Closed.</t>
  </si>
  <si>
    <t>5299 Robert McClain Rd</t>
  </si>
  <si>
    <t>03/12/2008 12:28 PM EDT</t>
  </si>
  <si>
    <t>Approximately 15 gallons of sewage spilled in Jacksonville due to a blockage in a sewer line.  No waterways affected.  No clean-up actions reported. Status: Closed.</t>
  </si>
  <si>
    <t>6126 Longchamp Dr.</t>
  </si>
  <si>
    <t>03/21/2008 07:35 PM EDT</t>
  </si>
  <si>
    <t>Herb</t>
  </si>
  <si>
    <t>City of Leesburg</t>
  </si>
  <si>
    <t>Approximately 2,000 gallons of raw sewage spilled in the Leesburg area due to a faulty air release valve.  A retention pond was affected.  Clean-up conducted by the responsible party. Status: Closed.</t>
  </si>
  <si>
    <t>Old Tavares Road / Tomato Hill Road</t>
  </si>
  <si>
    <t>03/24/2008 10:55 AM EDT</t>
  </si>
  <si>
    <t>damaged pipe</t>
  </si>
  <si>
    <t>310 N Adams St</t>
  </si>
  <si>
    <t xml:space="preserve">No clean-up actions could be conducted. </t>
  </si>
  <si>
    <t>03/24/2008 04:15 PM EDT</t>
  </si>
  <si>
    <t>Carl</t>
  </si>
  <si>
    <t>31,680 gallons of sewage spilled onto the ground in Miami due to a ruptured force main.  Clean-up conducted by an unknown party. Status: Closed.</t>
  </si>
  <si>
    <t>NW 203 Terrace at 44th Ave</t>
  </si>
  <si>
    <t>Horizon Communication</t>
  </si>
  <si>
    <t>B.Bucell</t>
  </si>
  <si>
    <t>08-2232</t>
  </si>
  <si>
    <t>03/24/2008 08:30 AM EDT</t>
  </si>
  <si>
    <t>Mark Hopkins</t>
  </si>
  <si>
    <t>Florida's Natural Growers</t>
  </si>
  <si>
    <t>An unknown amount of sewage and orange juice spilled in the Umatilla area due to a hole in a pipe.  No clean-up actions reported. Status: Closed.</t>
  </si>
  <si>
    <t>Rt. 450A / Church St.</t>
  </si>
  <si>
    <t>3/24/08  1030</t>
  </si>
  <si>
    <t>cause of spill was grease and brick</t>
  </si>
  <si>
    <t>7501 Sears Blvd</t>
  </si>
  <si>
    <t>03/25/2008 02:07 PM CDT</t>
  </si>
  <si>
    <t xml:space="preserve">Lou </t>
  </si>
  <si>
    <t>collapsed line</t>
  </si>
  <si>
    <t>2303 Shoal Creek Dr</t>
  </si>
  <si>
    <t>nearby waterway</t>
  </si>
  <si>
    <t>03/25/2008 12:00 PM EDT</t>
  </si>
  <si>
    <t>3,500 gallons of raw sewage released in the Miami area due to a ruptured force main.  No waterways affected.  Clean-up conducted by the responsible party. Status: Closed.</t>
  </si>
  <si>
    <t>South District Wastewater Treatment Plant</t>
  </si>
  <si>
    <t>03/26/2008 01:01 PM EDT</t>
  </si>
  <si>
    <t>500 gallons of sewage overflowed from a manhole in Jacksonville due to a blocked gravity line.  No waterways affected.  Clean-up conducted by the responsible party. Status: Closed.</t>
  </si>
  <si>
    <t>5403 Firestone Rd.</t>
  </si>
  <si>
    <t>03/25/2008 05:00 PM EDT</t>
  </si>
  <si>
    <t>Gerald Costilow</t>
  </si>
  <si>
    <t>Approximately 9,000 gallons of raw sewage spilled into a field in the Clermont area.  No waterways affected.  Clean-up conducted by the City. Status: Closed.</t>
  </si>
  <si>
    <t>SR 455 300 yds north of SR 50 on west side of SR 455</t>
  </si>
  <si>
    <t>03/26/2008 09:00 AM EDT</t>
  </si>
  <si>
    <t>Mike</t>
  </si>
  <si>
    <t>800 gallons of raw sewage spilled in the Orlando area due to a clogged line.  No waterways affected.  Clean-up conducted by the responsible party. Status: Closed.</t>
  </si>
  <si>
    <t>5420 L.B. McCloud Rd.</t>
  </si>
  <si>
    <t>03/27/2008 08:30 AM EDT</t>
  </si>
  <si>
    <t>Magdalia</t>
  </si>
  <si>
    <t>Over 1,000 gallons of sewage released in the Orlando area due to a damaged valve.  No waterways affected.  Clean-up conducted by the responsible party. Status: Closed.</t>
  </si>
  <si>
    <t>9075 Bayhill Blvd.</t>
  </si>
  <si>
    <t>Shut down pump station and closed valva to isolate system.  Excavated the area, replace air release valve and back filled area.  All of the overflow went to retention pond in golf course area . EPD was called out to test water</t>
  </si>
  <si>
    <t>DW</t>
  </si>
  <si>
    <t>FLA107972</t>
  </si>
  <si>
    <t>Bill Hesser</t>
  </si>
  <si>
    <t>03/26/2008 09:30 AM EDT</t>
  </si>
  <si>
    <t>Peter Robinson</t>
  </si>
  <si>
    <t>University of West Florida</t>
  </si>
  <si>
    <t>damaged valve</t>
  </si>
  <si>
    <t>11000 University Parkway</t>
  </si>
  <si>
    <t>03/27/2008 11:56 AM EDT</t>
  </si>
  <si>
    <t>Ron Barksdale</t>
  </si>
  <si>
    <t>leak in a containment area. Sp[ill amount &gt;1,000</t>
  </si>
  <si>
    <t>Washington CI 850-773-6100 x170</t>
  </si>
  <si>
    <t>sludge</t>
  </si>
  <si>
    <t>Collier Co. Utilities-South</t>
  </si>
  <si>
    <t>Blocked gravity line</t>
  </si>
  <si>
    <t>602 Laly Palms Dr, Naples</t>
  </si>
  <si>
    <t>03/28/2008 01:10 PM EDT</t>
  </si>
  <si>
    <t>WJ Kelley</t>
  </si>
  <si>
    <t>Approximately 3,000 gallons of sewage spilled in the Lake Mary area due to a power outage at a lift station.  No waterways affected.  Clean-up conducted by the responsible party. Status: Closed.</t>
  </si>
  <si>
    <t>701 Greenway Blvd.</t>
  </si>
  <si>
    <t>03/28/2008 09:00 AM EDT</t>
  </si>
  <si>
    <t>Meridian / Henderson Road</t>
  </si>
  <si>
    <t xml:space="preserve">nearby creek. </t>
  </si>
  <si>
    <t>03/28/2008 08:30 AM EDT</t>
  </si>
  <si>
    <t>Darrel Rister</t>
  </si>
  <si>
    <t>Approximately 32,000 gallons of sewage spilled in the Naples area due to a ruptured 16-inch force main.  No waterways affected.  Clean-up conducted by the responsible party. Status: Closed.</t>
  </si>
  <si>
    <t>NE corner of Vanderbilt Beach road and SR 951</t>
  </si>
  <si>
    <t>Cheryl Putnam</t>
  </si>
  <si>
    <t>Approximately 2,750 gallons of sewage spilled in the Largo area due to a ruptured line.  Some of the spill went into a nearby storm drain.  No clean-up actions reported. Status: Closed.</t>
  </si>
  <si>
    <t>1201 Seminole Blvd</t>
  </si>
  <si>
    <t>03/29/2008 10:03 PM EDT</t>
  </si>
  <si>
    <t>Gerald Campbell</t>
  </si>
  <si>
    <t>Lee Co. EM</t>
  </si>
  <si>
    <t>Approximately 300 gallons of wastewater spilled in the Ft. Myers area due to a malfunction at a lift station.  No waterways affected.  Clean-up conducted by the responsible party. Status: Closed.</t>
  </si>
  <si>
    <t>Appaloosa Lane and Salrouse Lane</t>
  </si>
  <si>
    <t>03/29/2008 12:11 PM EDT</t>
  </si>
  <si>
    <t>Quintin Hook</t>
  </si>
  <si>
    <t>Approximately 6,000 gallons of wastewater spilled in the Davenport area due to a ruptured force main.  No waterways affected.  Clean-up conducted by the responsible party. Status: Closed.</t>
  </si>
  <si>
    <t xml:space="preserve">Highlands Reserve Blvd. &amp; Prestwick Dr. </t>
  </si>
  <si>
    <t>03/31/2008 02:30 PM E</t>
  </si>
  <si>
    <t>Andrea</t>
  </si>
  <si>
    <t>Shannon Ridge Apartments</t>
  </si>
  <si>
    <t>Approximately 250 gallons of wastewater spilled in Jacksonville due to a lift station failure.  Clean-up conducted by a private contractor. Status: Closed.</t>
  </si>
  <si>
    <t>5141 Shenandoah Ave</t>
  </si>
  <si>
    <t>03/31/2008 11:42 PM EDT</t>
  </si>
  <si>
    <t>John Dubay</t>
  </si>
  <si>
    <t>Unknown amount of wastewater spilled in the Orange Park area due to a manhole overflow.  No clean-up actions reported. Status: Closed.</t>
  </si>
  <si>
    <t>Chablis Ct. and Crosby Lane</t>
  </si>
  <si>
    <t>03/30/2008 07:18 PM EDT</t>
  </si>
  <si>
    <t>Jeff Lanphere</t>
  </si>
  <si>
    <t>Approximately 30,000 gallons of wastewater spilled in the Ocala area due to a ruptured force main.  No waterways affected.  Clean-up conducted by the responsible party. Status: Closed.</t>
  </si>
  <si>
    <t>Marion Oaks Subdivision</t>
  </si>
  <si>
    <t>03/29/2008 12:25 PM EDT</t>
  </si>
  <si>
    <t>Lisa Russo</t>
  </si>
  <si>
    <t>Rapid Rooter</t>
  </si>
  <si>
    <t>Approximately 5,000 gallons of wastewater spilled in the West Palm Beach area due to a lift station failure.  Clean-up conducted by the responsible party. Status: Closed.</t>
  </si>
  <si>
    <t>4524 Gun Club Rd</t>
  </si>
  <si>
    <t>04/01/2008 12:00 PM EDT</t>
  </si>
  <si>
    <t>Lyle Fulton</t>
  </si>
  <si>
    <t>Over 1,000 gallons of sewage released in the Orange Park area due to a ruptured line.  Clean-up conducted by the responsible party. Status: Closed.</t>
  </si>
  <si>
    <t>1900 Bartlett Ave.</t>
  </si>
  <si>
    <t>04/01/2008 06:00 PM EDT</t>
  </si>
  <si>
    <t>16,000 gallons of treated wastewater spilled in Jacksonville due to a ruptured line.  No clean-up actions required. Status: Closed.</t>
  </si>
  <si>
    <t>1358 Flora Branch Blvd.</t>
  </si>
  <si>
    <t>04/01/2008 07:53 AM EDT</t>
  </si>
  <si>
    <t>Ed</t>
  </si>
  <si>
    <t>Over 1,000 gallons of sewage released in the Orlando area due to unknown cause(s).  No waterways affected.  Clean-up conducted by the responsible party. Status: Closed.</t>
  </si>
  <si>
    <t>12780 Waterford Lakes Parkway</t>
  </si>
  <si>
    <t>04/01/2008 01:00 PM EDT</t>
  </si>
  <si>
    <t>Richard Stephens</t>
  </si>
  <si>
    <t>Orange County Environmental Protection division</t>
  </si>
  <si>
    <t>Approximately 2,000 to 3,000 gallons of sewage spilled in the Avalon Park area due to a ruptured force main.  A nearby retention pond was affected.  Clean-up conducted by the responsible party. Status: Closed.</t>
  </si>
  <si>
    <t>Lake Live Oak Dr. / Sundew Dr.</t>
  </si>
  <si>
    <t>Enforcement-CO</t>
  </si>
  <si>
    <t>OGC File No 05-1504</t>
  </si>
  <si>
    <t>04/01/2008 10:08 PM EDT</t>
  </si>
  <si>
    <t>Alex</t>
  </si>
  <si>
    <t>5,000 gallons of wastewater released in the Orlando area due to a ruptured line. Clean-up conducted by the responsible party. Status: Closed.</t>
  </si>
  <si>
    <t>Lake Live Oak Drive and Sun Dew Drive</t>
  </si>
  <si>
    <t>04/01/2008 02:30 PM EDT</t>
  </si>
  <si>
    <t>Janice</t>
  </si>
  <si>
    <t xml:space="preserve">City of Deerfield </t>
  </si>
  <si>
    <t>Approximately 2,000 gallons of raw sewage spilled in the Deerfield Beach area due to a ruptured line.  A nearby canal was affected.  Clean-up conducted by the responsible party. Status: Closed.</t>
  </si>
  <si>
    <t>777 SW 12th Ave; C1 Canal</t>
  </si>
  <si>
    <t>03/27/2008 02:54 PM EDT</t>
  </si>
  <si>
    <t>Ronald Kramer</t>
  </si>
  <si>
    <t>5,000  gallons of sewage spilled in the Homosassa Springs area due to a lift station failure.  No waterways affected.  Clean-up conducted by the responsible party. Status: Closed.</t>
  </si>
  <si>
    <t>8141 Periwinkle Ln.</t>
  </si>
  <si>
    <t>vac and limed</t>
  </si>
  <si>
    <t>Spring Gardens</t>
  </si>
  <si>
    <t>JH</t>
  </si>
  <si>
    <t>04/02/2008 02:46 AM EDT</t>
  </si>
  <si>
    <t>Kenneth Riviera</t>
  </si>
  <si>
    <t>1,910 gallons of treated wastewater released from a lift station in the Apopka area due to equipment failure.  No waterways affected.  No clean-up actions required. Status: Closed.</t>
  </si>
  <si>
    <t>701 McCormick Rd.</t>
  </si>
  <si>
    <t>4/2/08  0830</t>
  </si>
  <si>
    <t>4600 Forrestal</t>
  </si>
  <si>
    <t>04/02/2008 02:16 PM EDT</t>
  </si>
  <si>
    <t>Shanterra Spencer</t>
  </si>
  <si>
    <t>Approximately 2,000 gallons of raw sewage spilled onto a roadway in Key Biscayne due to a ruptured line.  No waterways affected.  Clean-up conducted by the responsible party. Status: Closed.</t>
  </si>
  <si>
    <t>E. Heather Dr. and Atlantic Rd.</t>
  </si>
  <si>
    <t>04/03/2008 08:20 AM EDT</t>
  </si>
  <si>
    <t>Michael Price</t>
  </si>
  <si>
    <t>University Of Florida</t>
  </si>
  <si>
    <t>Approximately 1,000 gallons of untreated wastewater spilled in the Gainesville area due to a clogged line.  Clean-up conducted by the responsible party. Status: Closed.</t>
  </si>
  <si>
    <t xml:space="preserve">1070 Gail Lemerand Rd. </t>
  </si>
  <si>
    <t>04/03/2008 04:30 PM EDT</t>
  </si>
  <si>
    <t>Steve Linkous</t>
  </si>
  <si>
    <t>Disney</t>
  </si>
  <si>
    <t>1,800 gallons of sewage released at Walt Disney World in the Orlando area due to a lift station failure.  Clean-up conducted by the responsible party. Clean-up conducted by the responsible party. Status: Closed.</t>
  </si>
  <si>
    <t>The Shades of Green Hotel</t>
  </si>
  <si>
    <t>04/03/2008 08:59 PM EDT</t>
  </si>
  <si>
    <t>2828 N. Monroe St.</t>
  </si>
  <si>
    <t>went into a storm drain but didn't reach a water body</t>
  </si>
  <si>
    <t>04/03/2008 09:05 PM EDT</t>
  </si>
  <si>
    <t>633 W. St. Augustine St.</t>
  </si>
  <si>
    <t>04/03/2008 12:56 PM EDT</t>
  </si>
  <si>
    <t>Annette</t>
  </si>
  <si>
    <t>Approximately 1,000 gallons of treated wastewater spilled in the Miami area due to a ruptured force main.  No waterways affected.  No clean-up actions reported. Status: Closed.</t>
  </si>
  <si>
    <t>04/03/2008 10:13 PM EDT</t>
  </si>
  <si>
    <t>Approximately 1,000 gallons of raw sewage spilled in the Miami area due to unknown cause(s).  No waterways affected.  No clean-up actions reported. Status: Closed.</t>
  </si>
  <si>
    <t>8217 NW 7th Street</t>
  </si>
  <si>
    <t>Dave Hebert</t>
  </si>
  <si>
    <t>PBC DOH</t>
  </si>
  <si>
    <t xml:space="preserve">unknown quantity of sewage spilled to canal from 2 lift stations and cleanout overflows in Casa del Monte MHP collection system </t>
  </si>
  <si>
    <t>6151 Forest Hill Blvd.</t>
  </si>
  <si>
    <t>washed down  area with water, vacuumed out storm drain</t>
  </si>
  <si>
    <t>canal</t>
  </si>
  <si>
    <t>Casa del Monte</t>
  </si>
  <si>
    <t xml:space="preserve">canal sampling </t>
  </si>
  <si>
    <t>FL041424</t>
  </si>
  <si>
    <t>L. Self</t>
  </si>
  <si>
    <t>LCO</t>
  </si>
  <si>
    <t>08-1702</t>
  </si>
  <si>
    <t>04/03/2008 09:58 AM EDT</t>
  </si>
  <si>
    <t>Isaac Kovner</t>
  </si>
  <si>
    <t>East Central Regional WWTF</t>
  </si>
  <si>
    <t>Approximately 10,000 gallons of treated wastewater spilled in the West Palm Beach area due to a ruptured line.  Clean-up conducted by the responsible party. Status: Closed.</t>
  </si>
  <si>
    <t>4325 N. Haverhill Rd.</t>
  </si>
  <si>
    <t>FL0041360</t>
  </si>
  <si>
    <t xml:space="preserve">SCO </t>
  </si>
  <si>
    <t>08-2388</t>
  </si>
  <si>
    <t>04/04/2008 10:00 AM EDT</t>
  </si>
  <si>
    <t>Craig Crenshaw</t>
  </si>
  <si>
    <t>Royal Arms Condo Assoc</t>
  </si>
  <si>
    <t>Due to a grease blockage, approximately an amount less than 1,000 gallons of raw sewage spilled from a manhole. No waterways have been affected.</t>
  </si>
  <si>
    <t>528 Orange Dr.</t>
  </si>
  <si>
    <t>04/04/2008 03:55 PM EDT</t>
  </si>
  <si>
    <t>spilled into a containment ditch.  unknown persons running over a clean-out plug,</t>
  </si>
  <si>
    <t>Dead end of Hewitt Point Rd</t>
  </si>
  <si>
    <t>Responsible party is vacuuming the ditch and liming the affected area.</t>
  </si>
  <si>
    <t>04/04/2008 04:45 PM EDT</t>
  </si>
  <si>
    <t>Sean Douglas</t>
  </si>
  <si>
    <t>Due to a power failure at a pump station, more than 10,000 gallons of wastewater to be released onto the ground. No waterway affected. A sludge truck is vacuuming the ground and spraying lime on the affected area.</t>
  </si>
  <si>
    <t>Pump Station 3-40, 4541 Bowl Street at 13th Ave.</t>
  </si>
  <si>
    <t>04/05/2008 06:45 PM EDT</t>
  </si>
  <si>
    <t>A sewer back up caused 300 to 400 gallons of wastewater to be released into a retention pond from a manhole. No clean up needed.</t>
  </si>
  <si>
    <t>Mariners Wharf Apartments</t>
  </si>
  <si>
    <t>04/05/2008 01:50 PM EDT</t>
  </si>
  <si>
    <t>Matt Hixman</t>
  </si>
  <si>
    <t>City of Titusville</t>
  </si>
  <si>
    <t>Caller advised that due to an overflow approximately 5,000 gallons of partially treated wastewater spilled onto a grassy area and was contained on site. The spill has soaked into the ground. No clean up will be conducted.</t>
  </si>
  <si>
    <t>4800 Deep Marsh Rd.</t>
  </si>
  <si>
    <t>04/05/2008 07:00 PM EDT</t>
  </si>
  <si>
    <t>wastewater overflowed on site at a wastewater treatment plant due to pump failure</t>
  </si>
  <si>
    <t>TP Smith Wastewater Treatment Plant</t>
  </si>
  <si>
    <t>The water is going to be pumped back into the plant and apply lime to the affected area</t>
  </si>
  <si>
    <t>04/05/2008 03:45 PM EDT</t>
  </si>
  <si>
    <t>Caller reports that approximately 1,500 gallons of raw sewage spilled from a lift station caused by heavy flow of rain in the area. Caller stated all the material was contained on site, no waterways were affected. Clean up actions taken, caller stated the material was sucked up and lime was applied to the area. Nothing further reported.</t>
  </si>
  <si>
    <t>3390 International Golf Parkway</t>
  </si>
  <si>
    <t>04/04/2008 07:20 PM EDT</t>
  </si>
  <si>
    <t xml:space="preserve">City of Oldsmar </t>
  </si>
  <si>
    <t>Caller reports that 2,000 gallons of raw sewage spilled from a manhole due to a clogged main line. No waterways affected, all contained on site. Clean up actions taken, the clog was cleared and lime was applied to area. Nothing further reported.</t>
  </si>
  <si>
    <t>north of 3705 Tampa Rd.</t>
  </si>
  <si>
    <t>04/06/2008 10:34 PM EDT</t>
  </si>
  <si>
    <t>Tom Brislin</t>
  </si>
  <si>
    <t>Ridge Energy Wastewater Dept</t>
  </si>
  <si>
    <t>More than 10000 gallons has been released into a retention pond due to a very hard rain. The entire area is flooded.</t>
  </si>
  <si>
    <t>3131 K Ville Ave</t>
  </si>
  <si>
    <t>04/07/2008 09:00 AM EDT</t>
  </si>
  <si>
    <t>Approximately 4,000 gallons of wastewater spilled in the Poinciana area due to heavy rains.  No waterways affected.  No clean up actions reported. Status: Closed.</t>
  </si>
  <si>
    <t>04/07/2008 01:00 PM EDT</t>
  </si>
  <si>
    <t>Robert Beedle</t>
  </si>
  <si>
    <t>Volusia County Utilities</t>
  </si>
  <si>
    <t>Approximately 300 gallons of wastewater spilled in the Ormond by the Sea area due to equipment failure.  No waterways affected.  Clean up conducted by the responsible party. Status: Closed.</t>
  </si>
  <si>
    <t>2390 Oceanshore Blvd.</t>
  </si>
  <si>
    <t>04/07/2008 07:00 AM EDT</t>
  </si>
  <si>
    <t>Approximately 2,000 gallons of wastewater spilled in the Orlando area due to an overflow at a plant.  No waterways affected.  Clean up conducted by the responsible party. Status: Closed.</t>
  </si>
  <si>
    <t>3100 Bancroft Blvd</t>
  </si>
  <si>
    <t>The Spill was washed down and disinfected.  No surface water was effected.  The Spill was contained on plant site</t>
  </si>
  <si>
    <t>FLA010900</t>
  </si>
  <si>
    <t>04/07/2008 11:30 AM EDT</t>
  </si>
  <si>
    <t>Terry Presnal</t>
  </si>
  <si>
    <t>power outage at a L/S.  Spill amount 500 - 700 gal.</t>
  </si>
  <si>
    <t>Circle Drive Lift Station</t>
  </si>
  <si>
    <t>Clean up conducted by the responsible party</t>
  </si>
  <si>
    <t>04/07/2008 02:00 PM EDT</t>
  </si>
  <si>
    <t>Approximately 2,000 gallons of wastewater spilled in the Naples area due to a contractor hitting a pipe.  No waterways affected.  No clean up actions reported. Status: Closed.</t>
  </si>
  <si>
    <t>1000 ft. East of entrance Village Walk and Wilshire Lakes</t>
  </si>
  <si>
    <t>04/07/2008 06:00 AM EDT</t>
  </si>
  <si>
    <t>Approximately 1,000 gallons of sewage spilled in the Springlake area due to a broken pipe.  Unknown if any waterway was affected.  Clean up conducted by the responsible party. Status: Closed.</t>
  </si>
  <si>
    <t xml:space="preserve">Dwayne Palmer Dr. / Lakeview </t>
  </si>
  <si>
    <t>Shantara</t>
  </si>
  <si>
    <t>Approximately 20,000 gallons of wastewater spilled in the Miami area due to a tank overflow caused by heavy rain.  No waterways affected.  Clean up conducted by the responsible party. Status: Closed.</t>
  </si>
  <si>
    <t>3989 Rickenbacker Cswy</t>
  </si>
  <si>
    <t>04/07/2008 06:30 AM EDT</t>
  </si>
  <si>
    <t>Kathy Nance</t>
  </si>
  <si>
    <t>City of Pahokee</t>
  </si>
  <si>
    <t>Approximately 20,000 gallons of raw sewage spilled in the Pahokee area due to an electrical failure.  No waterways affected.  Clean up conducted by the responsible party. Status: Closed.</t>
  </si>
  <si>
    <t>1001 Rim Canal Rd</t>
  </si>
  <si>
    <t>04/07/2008 03:15 PM EDT</t>
  </si>
  <si>
    <t>Fabian Hurtaldo</t>
  </si>
  <si>
    <t>Woolpert Inc</t>
  </si>
  <si>
    <t>40,000 to 50,000 gallons of wastewater spilled in the Maitland area due to a closed valve during a line test.  The material drained into the storm drain system and flowed into a wetlands area. Status: Closed.</t>
  </si>
  <si>
    <t>2470 Deloraine Trail</t>
  </si>
  <si>
    <t>4/7/08  1330</t>
  </si>
  <si>
    <t>Mark McCastler</t>
  </si>
  <si>
    <t>split in F/M</t>
  </si>
  <si>
    <t>Gulf Beach &amp; Nassau St.</t>
  </si>
  <si>
    <t>repaired 12" F/M, washed down customers driveway, &amp; applied san-o-128</t>
  </si>
  <si>
    <t>04/08/2008 10:11 AM EDT</t>
  </si>
  <si>
    <t>Joe Meketsy</t>
  </si>
  <si>
    <t>Approximately 100 gallons of untreated wastewater spilled in the Tampa area due to unknown cause(s).  No waterways affected.  Clean-up conducted by the responsible party. Status: Closed.</t>
  </si>
  <si>
    <t>5307 122nd Ave.</t>
  </si>
  <si>
    <t>4/8/08  2100</t>
  </si>
  <si>
    <t>Bruce Moore</t>
  </si>
  <si>
    <t>rags in both of the L/S pumps</t>
  </si>
  <si>
    <t>1852 Lewis Turner Rd &amp; Ode Fellow Rd.</t>
  </si>
  <si>
    <t>washed down w/ clean water and san-o-128 applied</t>
  </si>
  <si>
    <t>04/09/2008 08:30 AM EDT</t>
  </si>
  <si>
    <t>Approximately 20,000 gallons of raw sewage spilled in the Ft. Myers area due to a ruptured line.  No waterways affected.  Clean-up conducted by the responsible party. Status: Closed.</t>
  </si>
  <si>
    <t>intersection of South Point Blvd. and Camelot Dr.</t>
  </si>
  <si>
    <t>04/10/2008 06:00 AM EDT</t>
  </si>
  <si>
    <t>Howard Miller</t>
  </si>
  <si>
    <t>Approximately 4,000 gallons of wastewater spilled on site at a facility in St. Cloud due to lift station malfunction.  No waterways affected.  Clean-up conducted by the responsible party. Status: Closed.</t>
  </si>
  <si>
    <t>5701 Michigan Ave.</t>
  </si>
  <si>
    <t>04/11/2008 10:36 AM EDT</t>
  </si>
  <si>
    <t>Kelly</t>
  </si>
  <si>
    <t>Approximately 100 gallons of wastewater spilled in the Lake Placid area due to a ruptured line.  Some of the material flowed into a nearby Lake.  The release was last reported to be ongoing. Status: Closed.</t>
  </si>
  <si>
    <t>Plaza Ave. &amp; Lake Clay Dr.</t>
  </si>
  <si>
    <t>04/10/2008 04:00 PM EDT</t>
  </si>
  <si>
    <t>Luke Armstrong</t>
  </si>
  <si>
    <t>Approximately 1,400 gallons of treated wastewater spilled at a facility in the Tampa area due to a ruptured line.  No waterways affected.  No clean-up actions required. Status: Closed.</t>
  </si>
  <si>
    <t>Northwest Water Reclamation Facility</t>
  </si>
  <si>
    <t>04/13/2008 08:30 AM EDT</t>
  </si>
  <si>
    <t>12 gallons of raw sewage spilled in the Lehigh Acres area due to a ruptured line.  No waterways affected.  Clean-up conducted by the responsible party. Status: Closed.</t>
  </si>
  <si>
    <t>Milwaukee Ave near Morningnest Rd.</t>
  </si>
  <si>
    <t>4/14/08  1040</t>
  </si>
  <si>
    <t>contractor left flower pot in main</t>
  </si>
  <si>
    <t>7967 Double Gate</t>
  </si>
  <si>
    <t>04/14/2008 12:00 PM EDT</t>
  </si>
  <si>
    <t>Patrick Kilgore</t>
  </si>
  <si>
    <t>Approximately 5,000 gallons of raw sewage spilled in the Tampa area due to a damaged 12 inch force main.  Clean-up conducted by the responsible party. Status: Closed.</t>
  </si>
  <si>
    <t>Dawn View Dr. at the Willow Run</t>
  </si>
  <si>
    <t>04/14/2008 09:25 AM EDT</t>
  </si>
  <si>
    <t>Christina</t>
  </si>
  <si>
    <t>Approximately 13,000 gallons of sewage spilled in the New Port Richey area due to contractor breaking a force main.  Clean-up conducted by the responsible party. Status: Closed.</t>
  </si>
  <si>
    <t>8018 Moonlake Road</t>
  </si>
  <si>
    <t>04/14/2008 02:00 PM EDT</t>
  </si>
  <si>
    <t>Randy Jernigan</t>
  </si>
  <si>
    <t>Avalon Utilities</t>
  </si>
  <si>
    <t>ruptured force main. Spill amount &lt;500</t>
  </si>
  <si>
    <t>Avalon Blvd. at Trout Bayou</t>
  </si>
  <si>
    <t xml:space="preserve"> Lime was applied to the affected area.</t>
  </si>
  <si>
    <t>04/15/2008 02:09 PM EDT</t>
  </si>
  <si>
    <t>damaged ARV</t>
  </si>
  <si>
    <t>3200 E. Johnson Ave.</t>
  </si>
  <si>
    <t>holding pond</t>
  </si>
  <si>
    <t>04/15/2008 07:26 PM EDT</t>
  </si>
  <si>
    <t>Charlie Painter</t>
  </si>
  <si>
    <t>City of Carabelle</t>
  </si>
  <si>
    <t>ruptured pipe</t>
  </si>
  <si>
    <t>Kenneth B Cope Road</t>
  </si>
  <si>
    <t>No clean-up actions required.</t>
  </si>
  <si>
    <t>04/14/2008 11:00 AM EDT</t>
  </si>
  <si>
    <t>Russ Vaughn</t>
  </si>
  <si>
    <t>600 to 800 gallons of raw sewage released in The Villages due to a ruptured force main.  No waterways affected.  Clean-up conducted by the responsible party. Status: Closed.</t>
  </si>
  <si>
    <t>intersection of Wegdewood Ln. and CR 101</t>
  </si>
  <si>
    <t>Doug Yowell</t>
  </si>
  <si>
    <t>Progress Energy</t>
  </si>
  <si>
    <t>5,000 gallons of treated industrial wastewater released on-site in the Crystal River area due to an overflow from a holding pond.  No waterways affected.  Clean-up conducted by the responsible party. Status: Closed.</t>
  </si>
  <si>
    <t>Crystal River Energy Complex</t>
  </si>
  <si>
    <t>04/15/2008 04:35 PM EDT</t>
  </si>
  <si>
    <t>Approximately 1,000 gallons of treated wastewater released in the Zephyrhills area due to unknown cause(s).  The spill was contained on-site.  No clean-up actions reported. Status: Closed.</t>
  </si>
  <si>
    <t>6039 Handcraft Rd.</t>
  </si>
  <si>
    <t>04/17/2008 12:30 PM EDT</t>
  </si>
  <si>
    <t>Steve</t>
  </si>
  <si>
    <t>2,000 gallons of wastewater spilled in the Sarasota area due to a damaged force main at a lift station.  No waterways affected.  Clean-up conducted by the responsible party. Status: Closed.</t>
  </si>
  <si>
    <t>3500 Proctor Rd</t>
  </si>
  <si>
    <t>04/18/2008 10:00 AM EDT</t>
  </si>
  <si>
    <t>Tom</t>
  </si>
  <si>
    <t>2,000 to 4,000 gallons of raw sewage spilled in the Raiford area due to an equipment failure at a lift station.  No waterways were affected.  Clean-up conducted by the responsible party. Status: Closed.</t>
  </si>
  <si>
    <t>7819 NW 228th St.</t>
  </si>
  <si>
    <t>04/18/2008 09:00 AM EDT</t>
  </si>
  <si>
    <t>100,000 gallons of treated wastewater spilled in Jacksonville due to a ruptured line.  No clean-up actions reported. Status: Closed.</t>
  </si>
  <si>
    <t>intersect of UNF Dr. and Alumni Way</t>
  </si>
  <si>
    <t>04/18/2008 01:38 PM EDT</t>
  </si>
  <si>
    <t>Medalia</t>
  </si>
  <si>
    <t>Over 5,000 gallons of raw sewage was released in the Orlando area due to a ruptured line.  Clean-up conducted by the responsible party. Status: Closed.</t>
  </si>
  <si>
    <t>East Colonial Drive and Salem Drive</t>
  </si>
  <si>
    <t>Contractor hit line while doing stormwater construction</t>
  </si>
  <si>
    <t>3877 Royalwood Blvd</t>
  </si>
  <si>
    <t>04/18/2008 04:00 PM EDT</t>
  </si>
  <si>
    <t>900 gallons of sewage spilled in the Miami area due to a ruptured line.  Some of the material drained into the Oleta River.  Clean-up conducted by the responsible party. Status: Closed.</t>
  </si>
  <si>
    <t>Sunny Isles Blvd. at Biscayne Blvd.</t>
  </si>
  <si>
    <t>Oleta River</t>
  </si>
  <si>
    <t>Kay</t>
  </si>
  <si>
    <t>04/18/2008 07:10 AM EDT</t>
  </si>
  <si>
    <t>Michael</t>
  </si>
  <si>
    <t>Over 1,000 gallons of treated industrial wastewater spilled in the St. Petersburg area.  Clean-up conducted by the responsible party. Status: Closed.</t>
  </si>
  <si>
    <t>1601 Weedon Island Dr.</t>
  </si>
  <si>
    <t>04/18/2008 03:00 PM EDT</t>
  </si>
  <si>
    <t>Latisha</t>
  </si>
  <si>
    <t>200 gallons of sewage spilled in the Waverly area due to vandalism to a lift station.  No waterways affected.  Clean-up conducted by the responsible party. Status: Closed.</t>
  </si>
  <si>
    <t>SE corner of Hwy. 27 and Hwy. 540</t>
  </si>
  <si>
    <t>Security</t>
  </si>
  <si>
    <t>04/18/2008 11:30 AM EDT</t>
  </si>
  <si>
    <t>3,000 gallons of sewage spilled in the Zephyrhills area due to a power outage at a pump station.  Clean-up conducted by the responsible party. Status: Closed.</t>
  </si>
  <si>
    <t>Shady Oaks Mobile Home Park</t>
  </si>
  <si>
    <t>04/19/2008 10:00 AM EDT</t>
  </si>
  <si>
    <t>Approximately 1,000 gallons of wastewater was spilled from a manhole in the Sanford area due to a clogged line.  The spill went into a nearby ditch.  The clean up was conducted by the responsible party. Status: Closed.</t>
  </si>
  <si>
    <t>1208 West 2nd Street</t>
  </si>
  <si>
    <t>04/20/2008 08:30 PM EDT</t>
  </si>
  <si>
    <t>Jeff Labigang</t>
  </si>
  <si>
    <t>City of Port St. Lucie</t>
  </si>
  <si>
    <t>1,000 gallons of wastewater was spilled in the Port St. Lucie due to a valve malfunction.  The spill went into a drainage ditch. Status: Closed.</t>
  </si>
  <si>
    <t>Floresta Drive and Naranja Ave</t>
  </si>
  <si>
    <t>Boat Channel Waterway</t>
  </si>
  <si>
    <t>inspection, sampling</t>
  </si>
  <si>
    <t>FLA326321</t>
  </si>
  <si>
    <t>04/21/2008 10:00 AM EDT</t>
  </si>
  <si>
    <t>Jason Wayne Edwards</t>
  </si>
  <si>
    <t>9,000 gallons of raw sewage spilled in the Ocala area due to a damaged force main.  No waterways affected.  Clean-up conducted by the responsible party. Status: Closed.</t>
  </si>
  <si>
    <t>11400 SW 90th Terrace</t>
  </si>
  <si>
    <t>4/21/08  0830</t>
  </si>
  <si>
    <t>Russell Brown</t>
  </si>
  <si>
    <t>Eglin AFB</t>
  </si>
  <si>
    <t>West Gate Shopette, Bld 5827</t>
  </si>
  <si>
    <t xml:space="preserve">Contractor broke the line trying to bore a hole for electrical wiring. </t>
  </si>
  <si>
    <t>US 41 N of Triangle Plaza</t>
  </si>
  <si>
    <t>04/21/2008 10:40 AM EDT</t>
  </si>
  <si>
    <t>3,000 gallons of raw sewage spilled in the Naples area due to a damaged force main.  No waterways affected.  Clean-up conducted by the responsible party. Status: Closed.</t>
  </si>
  <si>
    <t>7500 Davis Blvd</t>
  </si>
  <si>
    <t>04/20/2008 12:00 PM EDT</t>
  </si>
  <si>
    <t>Jenny</t>
  </si>
  <si>
    <t>Approximately 1,500 gallons of raw sewage spilled in the Nokomis area due to an open valve at a treatment plant.  No waterways affected.  Clean-up conducted by the responsible party. Status: Closed.</t>
  </si>
  <si>
    <t>Lake Village Mobile Home Park</t>
  </si>
  <si>
    <t>4/21/08  1030</t>
  </si>
  <si>
    <t>customer clean out</t>
  </si>
  <si>
    <t>807 Moutelair</t>
  </si>
  <si>
    <t>04/22/2008 06:00 PM EDT</t>
  </si>
  <si>
    <t>Karl Thompson</t>
  </si>
  <si>
    <t>City of Sunrise</t>
  </si>
  <si>
    <t>Approximately 500 gallons of sewage spilled in the Sunrise area due to a clogged drain.  Material was contained on site.  Clean up conducted by responsible party. Status: Closed.</t>
  </si>
  <si>
    <t>14150 NW 8th St</t>
  </si>
  <si>
    <t>04/21/2008 02:00 PM EDT</t>
  </si>
  <si>
    <t>Approximately 36,000 gallons of untreated wastewater spilled in the Port Richey area.  Nearby pond possibly affected.  Clean up conducted by responsible party. Status: Closed.</t>
  </si>
  <si>
    <t>Park Place Apartments</t>
  </si>
  <si>
    <t>04/22/2008 08:16 PM EDT</t>
  </si>
  <si>
    <t>Approximately 500 gallons of reclaim wastewater spilled in the Jacksonville area due to a broken reclaim water main.  A nearby retention pond was affected.  No cleanup actions taken. Status: Closed.</t>
  </si>
  <si>
    <t>6971 Woody Vine Dr.</t>
  </si>
  <si>
    <t>04/23/2008 10:30 AM EDT</t>
  </si>
  <si>
    <t>Mike Vinson</t>
  </si>
  <si>
    <t>Approximately 8000 gallons of sewage spilled in the Orlando area due to broken 2" air release valve.  A nearby storm drain was affected.  Clean up conducted by responsible party. Status: Closed.</t>
  </si>
  <si>
    <t>Conley St. / SW Morland Dr.</t>
  </si>
  <si>
    <t>4/22/08  1600</t>
  </si>
  <si>
    <t>04/22/2008 09:00 PM EDT</t>
  </si>
  <si>
    <t>Robin</t>
  </si>
  <si>
    <t>possible blockage in the main</t>
  </si>
  <si>
    <t>Eagles Ridge Rd. / Golden Eagle Dr.</t>
  </si>
  <si>
    <t xml:space="preserve">Clean up conducted by responsible party. </t>
  </si>
  <si>
    <t xml:space="preserve">nearby retention pond </t>
  </si>
  <si>
    <t>04/23/2008 02:00 PM EDT</t>
  </si>
  <si>
    <t>3500 gallons of reclaim water was spilled in the Naples areas due to a broken valve on a line.  No waterways affected.  No clean up needed, material soaked into the ground. Status: Closed.</t>
  </si>
  <si>
    <t>6531 Pelican Bay Blvd.</t>
  </si>
  <si>
    <t>04/23/2008 11:00 PM EDT</t>
  </si>
  <si>
    <t>Approximately 52,000 gallons of raw sewage spilled in the Vero Beach area due to a ruptured force main.  No waterways affected.  Clean-up conducted by the responsible party. Status: Closed.</t>
  </si>
  <si>
    <t>2555 SR 510 (Wabasso Causeway)</t>
  </si>
  <si>
    <t>04/24/2008 07:25 PM EDT</t>
  </si>
  <si>
    <t>Approximately 15,300 gallons of treated wastewater spilled in the Poinciana area due to an equipment malfunction.  No waterways affected.  Clean-up conducted by the responsible party. Status: Closed.</t>
  </si>
  <si>
    <t>04/25/2008 01:00 PM EDT</t>
  </si>
  <si>
    <t>Keith Jordan</t>
  </si>
  <si>
    <t>Approximately 2,000 gallons of wastewater spilled in the Orlando area due to an equipment malfunction.  No waterways affected.  No clean-up actions reported. Status: Closed.</t>
  </si>
  <si>
    <t>11401 Boggy Creek Road</t>
  </si>
  <si>
    <t>04/26/2008 09:30 PM EDT</t>
  </si>
  <si>
    <t>Jim</t>
  </si>
  <si>
    <t>Over 10,000 gallons of wastewater was spilled in the New Port Richey area due to a broken pipe. No waterways were affected.  The clean up was conducted by the responsible party. Status: Closed.</t>
  </si>
  <si>
    <t>SR 54 and Gunn Hwy. intersection</t>
  </si>
  <si>
    <t>04/27/2008 10:35 PM EDT</t>
  </si>
  <si>
    <t>Approximately 100,000 gallons of wastewater was spilled in the Jacksonville area due to a broken 16" force main.  The spill went into Williamson Creek and could not be recovered. Status: Closed.</t>
  </si>
  <si>
    <t>2185 Lane Ave. South</t>
  </si>
  <si>
    <t>Digester # 2 foamed over during the overnight hours.</t>
  </si>
  <si>
    <t>30999 Bermont Rd, Punta Gorda</t>
  </si>
  <si>
    <t>Sludge</t>
  </si>
  <si>
    <t>04/28/2008 09:30 AM EDT</t>
  </si>
  <si>
    <t>Approximately 10,000 gallons of raw sewage spilled in the Marco Island area due to a valve failure at a lift station.  Clean-up conducted by the responsible party. Status: Closed.</t>
  </si>
  <si>
    <t>730 Amber Dr.</t>
  </si>
  <si>
    <t>04/27/2008 10:00 AM EDT</t>
  </si>
  <si>
    <t>Steven Walter</t>
  </si>
  <si>
    <t>Over 1,000 gallons of wastewater spilled from a lift station in the North Ft. Myers area due to an electrical failure.  No waterways affected.  Clean-up conducted by the responsible party. Status: Closed.</t>
  </si>
  <si>
    <t>intersection of New Post Rd. and Nantucket Rd.</t>
  </si>
  <si>
    <t>04/28/2008 08:00 AM EDT</t>
  </si>
  <si>
    <t>Bill Haden</t>
  </si>
  <si>
    <t>St. Lucie West Services</t>
  </si>
  <si>
    <t>Over 1,000 gallons of sewage spilled in the Port St. Lucie area due to a power failure.  A nearby retention pond was affected.  Clean-up conducted by the local water department. Status: Closed.</t>
  </si>
  <si>
    <t>575 NW Peacock</t>
  </si>
  <si>
    <t>unnamed ditch</t>
  </si>
  <si>
    <t>FLA013993</t>
  </si>
  <si>
    <t>04/25/2008 11:06 AM EDT</t>
  </si>
  <si>
    <t>Tom Birslin</t>
  </si>
  <si>
    <t>Wheelabrator Ridge Energy</t>
  </si>
  <si>
    <t>Over 1,000 gallons of treated wastewater spilled in Auburndale due to unknown cause(s).  Clean-up and repairs conducted by the responsible party. Status: Closed.</t>
  </si>
  <si>
    <t>3131 K'Ville Ave.</t>
  </si>
  <si>
    <t>04/28/2008 05:10 PM EDT</t>
  </si>
  <si>
    <t>Derrick Young</t>
  </si>
  <si>
    <t>2000 to 3000 gallons of wastewater overflowed from a manhole in Tampa.  Clean-up conducted by the responsible party. Status: Closed.</t>
  </si>
  <si>
    <t>Brigatine Road and Longboat Blvd</t>
  </si>
  <si>
    <t>04/29/2008 08:00 AM EDT</t>
  </si>
  <si>
    <t>Scott Linkenhoker</t>
  </si>
  <si>
    <t>Approximately 20,000 gallons of raw sewage spilled in the Merritt Island area due to a power failure.  Some of the material may have drained into the Banana River.  Clean-up conducted by the responsible party. Status: Closed.</t>
  </si>
  <si>
    <t>Wal-Mart Shopping Plaza, SR 520; Banana River</t>
  </si>
  <si>
    <t>Jerry</t>
  </si>
  <si>
    <t>500 gallons of raw sewage spilled from a 48 inch force main due to a ruptured line.  Some of the material drained into the Oleta River.  Clean-up conducted by the responsible party. Status: Closed.</t>
  </si>
  <si>
    <t>Sunny Isles Blvd. and NE 26th Ave. intersection; Oleta River</t>
  </si>
  <si>
    <t>04/29/2008 09:50 AM EDT</t>
  </si>
  <si>
    <t>50 gallons of raw sewage released in the Temple Terrace area due to a clogged line.  A nearby storm drain was affected.  Clean-up conducted by the City of Temple Terrace. Status: Closed.</t>
  </si>
  <si>
    <t>Sweet Bay Grocery Store</t>
  </si>
  <si>
    <t>04/28/2008 03:00 PM EDT</t>
  </si>
  <si>
    <t>Approximately 60,000 gallons of treated wastewater released from an on-site wastewater tank in Daytona Beach due to a closed check valve.  No waterways affected.  No clean-up actions reported. Status: Closed.</t>
  </si>
  <si>
    <t>Regional Wastewater Treatment Facility</t>
  </si>
  <si>
    <t>04/30/2008 01:30 AM EDT</t>
  </si>
  <si>
    <t>Seminole County Environmental Services</t>
  </si>
  <si>
    <t>Approximately 10,000 gallons of raw sewage spilled from a 16-inch force main in the Sanford area due to a ruptured line.  No waterways affected.  Clean-up conducted by the responsible party. Status: Closed.</t>
  </si>
  <si>
    <t>Seminole Co. Yankee Lake Wastewater Treatment Facility</t>
  </si>
  <si>
    <t>4/29/08  0630</t>
  </si>
  <si>
    <t>Jayne Swift</t>
  </si>
  <si>
    <t>DeFuniak Springs Wastewater Dept.</t>
  </si>
  <si>
    <t>L/S #6</t>
  </si>
  <si>
    <t>new compressor was installed and lime was applied</t>
  </si>
  <si>
    <t>04/30/2008 07:15 PM EDT</t>
  </si>
  <si>
    <t>3,500 gallons of wastewater spilled in the Wabasso area due to a ruptured line.  No waterways affected.  Clean-up conducted by the responsible party. Status: Closed.</t>
  </si>
  <si>
    <t>DR-510 &amp; US-1</t>
  </si>
  <si>
    <t>05/01/2008 12:45 PM EDT</t>
  </si>
  <si>
    <t>Approximately 1,000 gallons of raw sewage spilled in the Orlando area.  Clean-up conducted by the responsible party. Status: Closed.</t>
  </si>
  <si>
    <t>6100 Old Park Ln.</t>
  </si>
  <si>
    <t>5/1/08  0700</t>
  </si>
  <si>
    <t>10417 Waterford Drive</t>
  </si>
  <si>
    <t>05/01/2008 10:57 PM EDT</t>
  </si>
  <si>
    <t>Approximately 250 gallons of wastewater spilled from 3 manholes in the Tampa area due to a blocked line.  No clean-up actions reported. Status: Closed.</t>
  </si>
  <si>
    <t>13711 Country Court Dr</t>
  </si>
  <si>
    <t>05/02/2008 01:45 PM EDT</t>
  </si>
  <si>
    <t>John Mandrick</t>
  </si>
  <si>
    <t>City of Fernandina Beach</t>
  </si>
  <si>
    <t>30,000 gallons of sewage spilled in Fernandina Beach due to a ruptured line.  No waterways affected.  Clean-up conducted by the responsible party. Status: Closed.</t>
  </si>
  <si>
    <t>1120 feet East of the intersection of Hickory St. and Citrona St.</t>
  </si>
  <si>
    <t>3109 / 3101</t>
  </si>
  <si>
    <t>05/03/2008 08:30 AM EDT</t>
  </si>
  <si>
    <t>Approximately 8,370 gallons of raw sewage was spilled in the Miami area due to a contractor striking a force main.  No waterways were affected.  The clean up was conducted by the responsible party. Status: Closed.</t>
  </si>
  <si>
    <t>7515 SW 61 Ave</t>
  </si>
  <si>
    <t>05/03/2008 06:00 PM EDT</t>
  </si>
  <si>
    <t>Mickey Broxson</t>
  </si>
  <si>
    <t>Holley-Navarre Water System</t>
  </si>
  <si>
    <t xml:space="preserve">lightning striking a lift station. </t>
  </si>
  <si>
    <t>Brentwood Dr. and Whispering Pines Blvd. intersection</t>
  </si>
  <si>
    <t>material was washed down, sucked up, &amp; lime was applied</t>
  </si>
  <si>
    <t>05/04/2008 08:18 PM EDT</t>
  </si>
  <si>
    <t>Approximately 500 gallons of treated reclaim wastewater was reported in the Naples area due to a broken PVC line.  No waterways were affected.  No clean up actions were reported. Status: Closed.</t>
  </si>
  <si>
    <t>1057 Fountain Run</t>
  </si>
  <si>
    <t>5/2/08  1500</t>
  </si>
  <si>
    <t xml:space="preserve">private manhole </t>
  </si>
  <si>
    <t>Wince Whibbs on HWY 29</t>
  </si>
  <si>
    <t>Vince Whibbs</t>
  </si>
  <si>
    <t>05/05/2008 08:30 PM EDT</t>
  </si>
  <si>
    <t>intersect of Brent Lane and Lynell St.</t>
  </si>
  <si>
    <t xml:space="preserve">Carpenters Creek.  </t>
  </si>
  <si>
    <t>05/02/2008 03:00 PM EDT</t>
  </si>
  <si>
    <t>Hector Ramos</t>
  </si>
  <si>
    <t>Immakolee Water &amp; Sewer</t>
  </si>
  <si>
    <t>Approximately 100 gallons of sewage was spilled in the Immokalee area due to a vehicle that hit a pressure release valve.  No waterways were affected.  The clean up was conducted by the responsible party. Status: Closed.</t>
  </si>
  <si>
    <t>American Way / Little League Road</t>
  </si>
  <si>
    <t>500 gallons of treated reuse water released and absorbed into the surrounding grassy area. No waterway impact. 1 1/2" line broken @ 1057 Fountain Run Dr, Naples. Fl</t>
  </si>
  <si>
    <t>05/05/2008 12:00 PM EDT</t>
  </si>
  <si>
    <t>Don Kree</t>
  </si>
  <si>
    <t>City of Boca Raton</t>
  </si>
  <si>
    <t>Approximately 1,000 gallons of sewage was spilled in the Boca Raton area due to a broken line. No waterways were affected.  The clean up was conducted by the responsible party. Status: Closed.</t>
  </si>
  <si>
    <t>6205 Balboa Cir. on Camino Royale</t>
  </si>
  <si>
    <t>05/05/2008 10:15 AM EDT</t>
  </si>
  <si>
    <t>Annie Ross</t>
  </si>
  <si>
    <t>City of Longboat Key</t>
  </si>
  <si>
    <t>Approximately 1,000 gallons of sewage was spilled in the Longboat Key area due to a landscaper hitting a force main.  Some of the spill went into a nearby canal.  Lime was laid down on the affected area. Status: Closed.</t>
  </si>
  <si>
    <t>Binnacle Point Rd. / Gulf of Mexico Dr.</t>
  </si>
  <si>
    <t>partially recovered /limed</t>
  </si>
  <si>
    <t>Gulf of Mexico</t>
  </si>
  <si>
    <t xml:space="preserve">City of Longboat </t>
  </si>
  <si>
    <t>Manatee County SW WWTF FLA012619</t>
  </si>
  <si>
    <t>05/05/2008 10:00 AM EDT</t>
  </si>
  <si>
    <t>Bob Merkel</t>
  </si>
  <si>
    <t>Citrus County Utilities</t>
  </si>
  <si>
    <t>Approximately 4,200 gallons of sewage was spilled in the Crystal River area due to a busted force main.  No waterways were affected.  The clean up was conducted by the responsible party. Status: Closed.</t>
  </si>
  <si>
    <t>CR 44 W / Regada</t>
  </si>
  <si>
    <t>Anchorage</t>
  </si>
  <si>
    <t>05/06/2008 04:00 AM EDT</t>
  </si>
  <si>
    <t>Ken Corbin</t>
  </si>
  <si>
    <t>City of Trenton</t>
  </si>
  <si>
    <t>Less than 1,000 gallons of sludge spilled in the Trenton area due to an equipment malfunction.  No waterways affected.  Clean-up conducted by the responsible party. Status: Closed.</t>
  </si>
  <si>
    <t>538 NE Trenton Blvd.</t>
  </si>
  <si>
    <t>05/06/2008 05:30 AM EDT</t>
  </si>
  <si>
    <t>Approximately 75,000 gallons of sludge spilled in Apopka due to an equipment malfunction.  No waterways affected.  Clean-up conducted by the responsible party. Status: Closed.</t>
  </si>
  <si>
    <t>333 Snowden Road</t>
  </si>
  <si>
    <t xml:space="preserve">Cleaning up mess and placing on drying beds.  Contacting Shelley to haul </t>
  </si>
  <si>
    <t>Apopka WRF</t>
  </si>
  <si>
    <t>05/06/2008 09:00 AM EDT</t>
  </si>
  <si>
    <t>Walter</t>
  </si>
  <si>
    <t>Approximately 500 gallons of wastewater spilled in Orlando due to a blocked line.  Some of the material drained into a nearby waterway.  Clean-up conducted by the responsible party. Status: Closed.</t>
  </si>
  <si>
    <t>South Summerland Ave. and Page St. intersection</t>
  </si>
  <si>
    <t>5/6/08  1920</t>
  </si>
  <si>
    <t>"A" St. &amp; Strong St.</t>
  </si>
  <si>
    <t>05/06/2008 08:30 AM EDT</t>
  </si>
  <si>
    <t>Rex McClung</t>
  </si>
  <si>
    <t>15,000 to 20,000 gallons of treated wastewater spilled in the Boynton Beach area due to an equipment malfunction at a lift station.  No waterways affected.  No clean-up actions required. Status: Closed.</t>
  </si>
  <si>
    <t>12751 Hagan Ranch Rd.</t>
  </si>
  <si>
    <t>05/05/2008 10:30 AM EDT</t>
  </si>
  <si>
    <t>Javier Vargas</t>
  </si>
  <si>
    <t>Approximately 4,000 gallons of treated wastewater spilled from a damaged irrigation meter in Sarasota.  No clean-up actions reported. Status: Closed.</t>
  </si>
  <si>
    <t>1020 University Parkway</t>
  </si>
  <si>
    <t>Crack in force main due to laying on a rock @ recreation Dr &amp; Berkshire Reserve. Raw sewage</t>
  </si>
  <si>
    <t>05/07/2008 01:31 PM EDT</t>
  </si>
  <si>
    <t>Greg Gustitus</t>
  </si>
  <si>
    <t>City of Margate Wastewater Dept.</t>
  </si>
  <si>
    <t>2,500 gallons of treated wastewater spilled at a treatment facility in Margate due to equipment malfunction.  No waterways affected.  Clean-up conducted by the responsible party. Status: Closed.</t>
  </si>
  <si>
    <t>6630 NW 9th St.</t>
  </si>
  <si>
    <t>05/07/2008 05:00 AM EDT</t>
  </si>
  <si>
    <t>Sharon Spires</t>
  </si>
  <si>
    <t>Smithfield Packing Co.</t>
  </si>
  <si>
    <t>2,000 gallons of raw sewage released in the Plant City area due to an equipment malfunction.  No waterways affected.  Clean-up conducted by a private contractor. Status: Closed.</t>
  </si>
  <si>
    <t>4611 Lykes Rd.</t>
  </si>
  <si>
    <t>5/7/08  1500</t>
  </si>
  <si>
    <t>1761 or 7761 Untreiver Ave.</t>
  </si>
  <si>
    <t>ditch</t>
  </si>
  <si>
    <t>Meter person found flange gasket leaking at station, station isolated, leak stopped.</t>
  </si>
  <si>
    <t>05/08/2008 09:20 AM EDT</t>
  </si>
  <si>
    <t xml:space="preserve">Jerry </t>
  </si>
  <si>
    <t>635,280 gallons of raw sewage released from a force main due to a ruptured line in Homestead.  No waterways affected.  Clean-up conducted by the responsible party. Status: Closed.</t>
  </si>
  <si>
    <t>SW 304th St. on SW 157th Ave.</t>
  </si>
  <si>
    <t>05/08/2008 08:00 AM EDT</t>
  </si>
  <si>
    <t>Marla Smith</t>
  </si>
  <si>
    <t>12,000 gallons of raw sewage spilled in the Delray Beach area due to a ruptured line.  Some of the material drained into a nearby canal.  Clean-up conducted by the responsible party. Status: Closed.</t>
  </si>
  <si>
    <t>King's Point subdivision</t>
  </si>
  <si>
    <t>05/07/2008 07:30 PM EDT</t>
  </si>
  <si>
    <t>3,150 gallons of partially treated industrial wastewater spilled in Crystal River from a sump due to pump failure.  No waterways affected.  No clean-up actions required. Status: Closed.</t>
  </si>
  <si>
    <t>Crystal River Power Plant</t>
  </si>
  <si>
    <t>5/8/08  1630</t>
  </si>
  <si>
    <t>Joe Roby</t>
  </si>
  <si>
    <t>spill amount 200-300</t>
  </si>
  <si>
    <t>Doctors Park Dr. &amp; Brryhill Rd.</t>
  </si>
  <si>
    <t>Lime and Ban-o</t>
  </si>
  <si>
    <t>5/9/08  0910</t>
  </si>
  <si>
    <t>Garden St. &amp; Brue</t>
  </si>
  <si>
    <t>5/9/08  1600</t>
  </si>
  <si>
    <t>Joyce Waybright</t>
  </si>
  <si>
    <t>private manhole - ECUA rep. tried to clear choke, told supervisor to call a plumber</t>
  </si>
  <si>
    <t>2600 Palfox St. &amp; Leonard St. @ City Garage Parking lot</t>
  </si>
  <si>
    <t>vacummed manhole &amp; washed down street</t>
  </si>
  <si>
    <t>private holding pond</t>
  </si>
  <si>
    <t>City of Pensacola</t>
  </si>
  <si>
    <t>05/09/2008 08:20 AM EDT</t>
  </si>
  <si>
    <t>Charlton Johnson</t>
  </si>
  <si>
    <t>Approximately 1,500 gallons of untreated wastewater spilled in the Tampa area due to a power failure.  No clean-up actions reported. Status: Closed.</t>
  </si>
  <si>
    <t xml:space="preserve">9215 Woodlake Blvd. </t>
  </si>
  <si>
    <t>05/09/2008 08:27 PM EDT</t>
  </si>
  <si>
    <t>Robert</t>
  </si>
  <si>
    <t>1200 gallons of sewage spilled onto ground in Riverview due to lift station failure.  Clean-up conducted by the county. Status: Closed.</t>
  </si>
  <si>
    <t>11711 &amp; 11705 &amp; 11627 &amp; 11617 Ivy Flower Loop</t>
  </si>
  <si>
    <t>05/10/2008 12:53 PM EDT</t>
  </si>
  <si>
    <t>Operator 26</t>
  </si>
  <si>
    <t>A sewage back up was reported in an apartment complex in the Tampa area due to a lift station failure.  The spill was backing up into approximately 7 apartments and was reportedly "running back into the sewer system. Status: Closed.</t>
  </si>
  <si>
    <t>Sun Ridge Condominiums</t>
  </si>
  <si>
    <t>05/10/2008 08:00 PM EDT</t>
  </si>
  <si>
    <t>Patti</t>
  </si>
  <si>
    <t>City of Mount Dora</t>
  </si>
  <si>
    <t>Approximately 300 gallons of raw sewage was spilled in the Mt. Dora area due to a grease blockage.  No waterways were affected.  The clean up was conducted by the responsible party. Status: Closed.</t>
  </si>
  <si>
    <t>intersection of 3rd Ave. and Dora Drawdy St.</t>
  </si>
  <si>
    <t>05/11/2008 06:24 PM EDT</t>
  </si>
  <si>
    <t>Approximately 10,000 gallons of treated reclaim water was spilled in the Naples area due to a broken irrigation line.  No waterways were affected. No clean up actions reported. Status: Closed.</t>
  </si>
  <si>
    <t>Vegas Blvd and the Whittenburg Entrance</t>
  </si>
  <si>
    <t>05/11/2008 03:00 PM EDT</t>
  </si>
  <si>
    <t>Abdul S. Hameed</t>
  </si>
  <si>
    <t>Approximately 1,500 gallons of sludge spilled in the St. Petersburg area due to an equipment malfunction at a water facility.  No waterways were affected.  The clean up was conducted by the responsible party. Status: Closed.</t>
  </si>
  <si>
    <t>Northwest Water Facility</t>
  </si>
  <si>
    <t>05/11/2008 08:00 PM EDT</t>
  </si>
  <si>
    <t>360 gallons of raw sewage spilled from a gravity line in Jacksonville due to a grease blockage in a line.  A nearby waterway was affected.  Clean-up conducted by the responsible party.  Status: Closed.</t>
  </si>
  <si>
    <t>1042 Knoll Cove; Wills Branch waterway</t>
  </si>
  <si>
    <t>05/10/2008 12:00 AM EDT</t>
  </si>
  <si>
    <t>Kenneth Rivera</t>
  </si>
  <si>
    <t>Approximately 70,000 gallons of treated wastewater released in the Apopka area due to an equipment failure.  No clean-up actions reported.  Status: Closed.</t>
  </si>
  <si>
    <t>701 W McCormick</t>
  </si>
  <si>
    <t>05/12/2008 02:32 PM EDT</t>
  </si>
  <si>
    <t>Kenneth Shuman</t>
  </si>
  <si>
    <t>City of Ocala</t>
  </si>
  <si>
    <t>Approximately 1,200 gallons of untreated wastewater spilled onto the ground in the Ocala area due to a ruptured force main.  Clean-up conducted by the City of Ocala.  Status: Closed.</t>
  </si>
  <si>
    <t>511 NW 4th St.</t>
  </si>
  <si>
    <t>05/12/2008 07:45 AM EDT</t>
  </si>
  <si>
    <t>Mark Williams</t>
  </si>
  <si>
    <t>1,500 gallons of raw sewage spilled from a manhole in the Ocala area due to electrical malfunction at a lift station.  No waterways affected.  Clean-up conducted by the responsible party.  Status: Closed.</t>
  </si>
  <si>
    <t>674 Silver Rd.</t>
  </si>
  <si>
    <t>05/12/2008 04:10 PM EDT</t>
  </si>
  <si>
    <t>Miranda Wright</t>
  </si>
  <si>
    <t>City of Ocoee</t>
  </si>
  <si>
    <t>Over 1,000 gallons of wastewater spilled in the Ocoee area due to unknown cause(s).  No waterways affected.  No clean-up actions reported.  Status: Closed.</t>
  </si>
  <si>
    <t>Hwy. 50 &amp; Bluford Rd.</t>
  </si>
  <si>
    <t>05/12/2008 04:57 PM EDT</t>
  </si>
  <si>
    <t>Erlando</t>
  </si>
  <si>
    <t>27,839 gallons of untreated wastewater spilled in the Miami area.  No waterways affected.  No clean-up actions reported.  Status: Closed.</t>
  </si>
  <si>
    <t xml:space="preserve">9727 NE 2nd Ave. </t>
  </si>
  <si>
    <t>Community Asphalt</t>
  </si>
  <si>
    <t>08-1984</t>
  </si>
  <si>
    <t>05/12/2008 08:40 PM EDT</t>
  </si>
  <si>
    <t>Reginald Smith</t>
  </si>
  <si>
    <t>Less than 100 gallons of wastewater released in the Temple Terrace area due to an equipment malfunction.  No clean-up actions reported.  Status: Closed.</t>
  </si>
  <si>
    <t>Village Oak Apartments</t>
  </si>
  <si>
    <t>05/13/2008 10:00 AM EDT</t>
  </si>
  <si>
    <t>Charles Davis</t>
  </si>
  <si>
    <t>Approximately 2,200 gallons of sewage spilled in the Ormond Beach area due to a broken cleanout on a gravity line.  No waterways affected.  Clean-up conducted by the responsible party.  Status: Closed.</t>
  </si>
  <si>
    <t>2860 Atlantic Ave.</t>
  </si>
  <si>
    <t>05/14/2008 12:40 AM EDT</t>
  </si>
  <si>
    <t>Stan Sircello</t>
  </si>
  <si>
    <t>99,653 gallons of wastewater spilled at a treatment plant in Melbourne due to a power failure.  Clean-up conducted by the responsible party.  Status: Closed.</t>
  </si>
  <si>
    <t>South Central Regional Wastewater Treatment Plant</t>
  </si>
  <si>
    <t>Burned wire caused a short circuit.  Most was recovered and did not go to SW</t>
  </si>
  <si>
    <t>05/14/2008 03:45 PM EDT</t>
  </si>
  <si>
    <t>1,400 gallons of sewage released in the Brandon area due to a pump failure.  Clean-up conducted by the responsible party.  Status: Closed.</t>
  </si>
  <si>
    <t>1457 Providence Run Blvd.</t>
  </si>
  <si>
    <t>05/15/2008 04:00 AM EDT</t>
  </si>
  <si>
    <t>Dennis Powell</t>
  </si>
  <si>
    <t>Hardee Power Station</t>
  </si>
  <si>
    <t>Approximately 2,000 to 3,000 gallons of treated industrial wastewater spilled in the Bowling Green area due to a ruptured pipe.  No waterways affected.  Status: Closed.</t>
  </si>
  <si>
    <t>05/15/2008 05:00 PM EDT</t>
  </si>
  <si>
    <t>Mike Mahone</t>
  </si>
  <si>
    <t>500 to 1,000 gallons of sewage spilled onto a roadway in Dade City due a failed valve on a pump.  Clean-up conducted by the responsible party.  Status: Closed.</t>
  </si>
  <si>
    <t>lift station at corner of Dixie Ave. and 15th St.</t>
  </si>
  <si>
    <t>05/16/2008 10:30 AM EDT</t>
  </si>
  <si>
    <t>Edd Carter</t>
  </si>
  <si>
    <t>Grease Blockage in gravity line which caused an overflow from the Ornage County Collection System</t>
  </si>
  <si>
    <t>4100 South Rio Grande Ave.</t>
  </si>
  <si>
    <t>Crew cleared blockage from the down stream manhole 27 to private manhole.  Crew cleaned main line and washed down area.  Called dispatch to notify proper authorities.</t>
  </si>
  <si>
    <t>05/15/2008 08:00 PM EDT</t>
  </si>
  <si>
    <t>Meketsy</t>
  </si>
  <si>
    <t>Approximately 60,000 gallons of sewage released in the Temple Terrace area due to a lift station failure.  A nearby wetlands area was affected.  Clean-up conducted by a private contractor.  Status: Closed.</t>
  </si>
  <si>
    <t>Boardwalk Apartments</t>
  </si>
  <si>
    <t>05/17/2008 03:41 PM EDT</t>
  </si>
  <si>
    <t>Leanne Locket</t>
  </si>
  <si>
    <t>Over 1,000 gallons of untreated wastewater was spilled in the Orlando area due to a lift station failure. No waterways were affected.  No clean up actions were reported.  Status: Closed.</t>
  </si>
  <si>
    <t>1851 Land Street Rd.</t>
  </si>
  <si>
    <t>05/17/2008 11:46 AM EDT</t>
  </si>
  <si>
    <t>David Rhodes</t>
  </si>
  <si>
    <t>Approximately 150 gallons of untreated wastewater was spilled in the Immokalee area due to a lift station failure.  No waterways were affected.  Status: Closed.</t>
  </si>
  <si>
    <t>Hendry Correctional Institute, 12551 Wainwright Dr., Immokalee</t>
  </si>
  <si>
    <t>05/19/2008 02:20 PM EDT</t>
  </si>
  <si>
    <t>Cham Hill</t>
  </si>
  <si>
    <t>Approximately 1,000 gallons of sewage spilled in the Live Oak area due to a blocked line.  A nearby storm drain was affected.  No clean-up actions reported.  Status: Closed.</t>
  </si>
  <si>
    <t>Pine Ave. / Warren St.</t>
  </si>
  <si>
    <t>05/19/2008 01:35 PM EDT</t>
  </si>
  <si>
    <t>Phillip Larrimore</t>
  </si>
  <si>
    <t>Approximately 20,000 gallons of wastewater spilled in the Orange City area due to a system failure.  No waterways affected.  Clean-up conducted by the responsible party.  Status: Closed.</t>
  </si>
  <si>
    <t>1000 E. Iris St.</t>
  </si>
  <si>
    <t>05/19/2008 12:30 PM EDT</t>
  </si>
  <si>
    <t>Jerry Padrick</t>
  </si>
  <si>
    <t>Sun Lake Home Owner's Association</t>
  </si>
  <si>
    <t>Approximately 2,000 to 3,000 gallons of sludge spilled in the Cocoa area due to equipment failure.  No waterways affected.  Clean-up conducted by the responsible party.  Status: Closed.</t>
  </si>
  <si>
    <t>616 Emerald lake Dr.</t>
  </si>
  <si>
    <t>05/19/2008 01:06 PM EDT</t>
  </si>
  <si>
    <t>10,000 gallons of wastewater spilled in the Orlando area due to a lift station malfunction.  No waterways affected.  Clean-up conducted by the responsible party.  Status: Closed.</t>
  </si>
  <si>
    <t>Pump Station 3423,  2825 North Hiawassee Road</t>
  </si>
  <si>
    <t>Responding staff turned pumps to hand oerate status and ran pumps to stop overflow.  Crews recovered all standing water and washed down area. OCEPD responded on site to assess overflow area.  The power was reset and station put back online.</t>
  </si>
  <si>
    <t>FLA010798</t>
  </si>
  <si>
    <t>05/19/2008 04:04 PM EDT</t>
  </si>
  <si>
    <t>Approximately 500 gallons of wastewater spilled in the South Gulf Cove area due to unknown cause(s).  No waterways affected.  Clean-up conducted by the responsible party.  Status: Closed.</t>
  </si>
  <si>
    <t>St. Paul Dr. &amp; Alco Cir.</t>
  </si>
  <si>
    <t>05/17/2008 09:30 AM EDT</t>
  </si>
  <si>
    <t>Juan Robby</t>
  </si>
  <si>
    <t>Over 1,000 gallons of wastewater spilled in the Pompano Beach area due to a ruptured line.  No waterways affected.  Clean-up conducted by the responsible party.  Status: Closed.</t>
  </si>
  <si>
    <t>3400 North Powerline Rd.</t>
  </si>
  <si>
    <t>05/19/2008 04:45 PM EDT</t>
  </si>
  <si>
    <t>Bennie Smith</t>
  </si>
  <si>
    <t>Overflow from the Orange County System was caused due to deteriorating pipe fitting material on a force main.</t>
  </si>
  <si>
    <t>8750 Exchange Drive</t>
  </si>
  <si>
    <t>Staff shut down the pump station to prevent further overflow.  Superviosr called for tanker for ht epump station and pumping personal, also called for emergency lien locates.  Crew then excavated with the cleaner and located problem(bad fitting) replaced it and restored flow back to normal.  Staff cleaned up area and replaced sand with clean fill.</t>
  </si>
  <si>
    <t>05/19/2008 09:45 AM EDT</t>
  </si>
  <si>
    <t>1,300 gallons of sewage spill in Ocala due to the Water &amp; Sewer Department turning on a treatment facility while a contractor was working on a line used by the facility.  No waterways affected.  Clean-up conducted by the responsible party.   Status: Closed.</t>
  </si>
  <si>
    <t>South Pine &amp; Southwest 17th Street</t>
  </si>
  <si>
    <t>05/20/2008 10:05 AM EDT</t>
  </si>
  <si>
    <t>4,000 gallons of sewage released in the Orlando area due to a grease blockage in the line.  No waterways affected.  No clean-up actions reported.  Status: Closed.</t>
  </si>
  <si>
    <t>3919 Atrium Dr.</t>
  </si>
  <si>
    <t>Washed down affected area, vactored out storm catch basin and system</t>
  </si>
  <si>
    <t>Rentention Pond</t>
  </si>
  <si>
    <t>Private system</t>
  </si>
  <si>
    <t>No ID</t>
  </si>
  <si>
    <t>5/20/08  1310</t>
  </si>
  <si>
    <t>private F/M</t>
  </si>
  <si>
    <t>1723 West Main Street</t>
  </si>
  <si>
    <t xml:space="preserve">notifed Chevron </t>
  </si>
  <si>
    <t>Chevron gas station</t>
  </si>
  <si>
    <t>05/20/2008 07:32 PM EDT</t>
  </si>
  <si>
    <t>Bat. Chief Wylie</t>
  </si>
  <si>
    <t>An unknown amount of raw sewage has been released into a canal in Cape Coral due to a ruptured line.  Swimming in the canal has been banned and signs have been posted.  DEP assistance was requested.  Status: Closed.</t>
  </si>
  <si>
    <t>1400 block of Southeast 10th terrace, Cape Coral</t>
  </si>
  <si>
    <t>05/19/2008 09:40 AM EDT</t>
  </si>
  <si>
    <t>BILL BOBill Bozeman</t>
  </si>
  <si>
    <t>Approximately 12,000 gallons of raw sewage spilled in the Tampa area due to a ruptured force main.  No waterways affected.  Clean-up conducted by the responsible party.  Status: Closed.</t>
  </si>
  <si>
    <t>Comanche Ave. / Hanley Road</t>
  </si>
  <si>
    <t>5/31/08  1230</t>
  </si>
  <si>
    <t>Brent Ln. @ Linden Rd.</t>
  </si>
  <si>
    <t>05/21/2008 09:45 AM EDT</t>
  </si>
  <si>
    <t>Joe Mckinn</t>
  </si>
  <si>
    <t>Approximately 80,000 to 100,000 gallons of wastewater spilled in the Temple Terrace area due to a crack in a 2-inch force main.  No clean-up actions reported.  Status: Closed.</t>
  </si>
  <si>
    <t>Fairfield Suites by Marriott, 12260 Morris Bridge Rd</t>
  </si>
  <si>
    <t>05/23/2008 02:57 PM EDT</t>
  </si>
  <si>
    <t>Miranda</t>
  </si>
  <si>
    <t>Ocoee Wastewater</t>
  </si>
  <si>
    <t>Approximately 10,000 gallons of untreated wastewater spilled in Ocoee due to a ruptured force main.  No waterways affected.  No clean-up actions reported.  Status: Closed.</t>
  </si>
  <si>
    <t>Hwy. 50 &amp; McGuire Rd.</t>
  </si>
  <si>
    <t>Calle Brownie's Environmental and they dispatched 6 trucks to aid the City tank truck in draining the Lift Station, shut off valve to isolate spill so that repair could be made to the pipe and spillage kept to a minimum</t>
  </si>
  <si>
    <t>Lake Bennet</t>
  </si>
  <si>
    <t>FLA010815</t>
  </si>
  <si>
    <t>05/23/2008 07:24 PM EDT</t>
  </si>
  <si>
    <t>Over 1,000 gallons of raw sewage spilled from a lift station due to a failed lift pump.  Clean-up conducted by the responsible party.  Status: Closed.</t>
  </si>
  <si>
    <t>1238 Sunflowers Trail</t>
  </si>
  <si>
    <t>Staff set station controls to run, reset the breaker PLC and the PLC for station and then returned to normal operation.  Crew vactored canals beside station and washed down with potable water.</t>
  </si>
  <si>
    <t>FL0038849</t>
  </si>
  <si>
    <t>5/25/08  1130 CDT</t>
  </si>
  <si>
    <t>Amy Dyer</t>
  </si>
  <si>
    <t>Solutia</t>
  </si>
  <si>
    <t>pipe ruptured</t>
  </si>
  <si>
    <t>3000 Old Chem Stand Rd.</t>
  </si>
  <si>
    <t>Escambia River</t>
  </si>
  <si>
    <t>05/25/2008 1029 AM EDT</t>
  </si>
  <si>
    <t>Magdalia DeJesus</t>
  </si>
  <si>
    <t>Responding crew cheked area and found manhole 75 overflowing.  Crew inspected the line and found it blocked between manhole 75 ane 76 with grease causing the overflow from the Orange County system into a local storm drain</t>
  </si>
  <si>
    <t>7709 Sun Vista Way</t>
  </si>
  <si>
    <t>The cleaner truck was used to remove the grease from the lineand also clean the line segment.  Staff washed down area with about 1000 gallons of potable water.  Crew supervisor noted a suggestion to have this sub-area added to the cleaning schedule</t>
  </si>
  <si>
    <t>Storm water drain</t>
  </si>
  <si>
    <t>05/24/2008 08:15 PM EDT</t>
  </si>
  <si>
    <t>Palm Beach County Health Department</t>
  </si>
  <si>
    <t>Approximately 5,000 gallons of wastewater was spilled in the Lake Worth area due to a malfunction at a lift station.  No waterways were affected.  No clean up actions reported.  Status: Closed.</t>
  </si>
  <si>
    <t>Lift station at the end of Filer Rd.</t>
  </si>
  <si>
    <t>05/26/2008 11:30 AM EDT</t>
  </si>
  <si>
    <t>Steve Weeks</t>
  </si>
  <si>
    <t>Approximately 10,000 gallons of sewage was spilled in the Dover area due to equipment failure.  No waterways were affected.  The clean up was conducted by the responsible party.  Status: Closed.</t>
  </si>
  <si>
    <t>1167 Dover Road North</t>
  </si>
  <si>
    <t>05/27/2008 10:08 AM EDT</t>
  </si>
  <si>
    <t>Jack</t>
  </si>
  <si>
    <t>At least 10,000 gallons of treated wastewater spilled in the Lake Mary area due to a ruptured line.  No waterways affected.  No clean-up actions reported.  Status: Closed.</t>
  </si>
  <si>
    <t>Willua Ln.</t>
  </si>
  <si>
    <t>05/26/2008 04:00 AM EDT</t>
  </si>
  <si>
    <t>Approximately 9,500 gallons of treated wastewater spilled in the Davenport area due to a clogged pipe.  No waterways affected.  No clean-up actions reported.  Status: Closed.</t>
  </si>
  <si>
    <t>200 W View Dr.</t>
  </si>
  <si>
    <t>05/28/2008 08:00 AM EDT</t>
  </si>
  <si>
    <t xml:space="preserve">Dan Pringle </t>
  </si>
  <si>
    <t xml:space="preserve">City of Pembroke Pines </t>
  </si>
  <si>
    <t>4,000 gallons of wastewater spilled in the Pembroke Pines area due to a ruptured line.  The material drained into a nearby canal.  Clean-up conducted by the responsible party.  Status: Closed.</t>
  </si>
  <si>
    <t>University Dr., just South of 3rd St.</t>
  </si>
  <si>
    <t>Community Asphalt Corp.</t>
  </si>
  <si>
    <t>WL 08-0074, EMT</t>
  </si>
  <si>
    <t>FLA013575</t>
  </si>
  <si>
    <t>05/28/2008 05:30 PM EDT</t>
  </si>
  <si>
    <t>4,000 gallons of wastewater spilled in the Lakeland area due to an equipment malfunction.  Clean-up conducted by the responsible party.  Status: Closed.</t>
  </si>
  <si>
    <t>324 Queen Mary loop</t>
  </si>
  <si>
    <t>05/29/2008 11:32 AM EDT</t>
  </si>
  <si>
    <t>Approximately 500 gallons of sewage spilled in the Jacksonville area due to grease blockage in sewer line.  Material reached a nearby storm drain.  Clean up actions conducted by responsible party.  Status: Closed.</t>
  </si>
  <si>
    <t>9750 Deerlake Ct.</t>
  </si>
  <si>
    <t>05/29/2008 12:29 PM EDT</t>
  </si>
  <si>
    <t>Bill McDeavitt</t>
  </si>
  <si>
    <t>Florida Hospital</t>
  </si>
  <si>
    <t>Approximately 1000 gallons of sewage spilled in the Orlando area due sewer line backed up in the hospital.  Nearby Lake Estelle may have been affected.  No clean up actions reported.  Status: Closed.</t>
  </si>
  <si>
    <t>601 East Rollins St.</t>
  </si>
  <si>
    <t>05/29/2008 10:15 AM EDT</t>
  </si>
  <si>
    <t>Blown Jack fuse on power pole of Progress Energy causing a loss of a power leg to the station which cause the station to go out of service and cause an overflow from the Orange County system</t>
  </si>
  <si>
    <t>654 Columbia School Road</t>
  </si>
  <si>
    <t xml:space="preserve">Informed Progress Energy of the Outage.  Connecred portable generator to run pump station until power was restored.  Recovered standing SSO material and washed down with potable water. </t>
  </si>
  <si>
    <t>05/29/2008 10:45 AM EDT</t>
  </si>
  <si>
    <t>Approximately 2000 gallons of sewage spilled in the Ocala area due to a ruptured line. No waterways affected.  Clean up actions conducted by responsible party.  Status: Closed.</t>
  </si>
  <si>
    <t>NW 7th St. / North Pine Ave.</t>
  </si>
  <si>
    <t>05/29/2008 06:30 PM EDT</t>
  </si>
  <si>
    <t>Approximately 300 gallons of sewage was spilled in the Jacksonville area due to a grease blockage in a gravity line causing a manhole to overflow.  The spill went into McCoy's Creek.  A private contractor was hired to conduct the clean-up.  Status: Closed.</t>
  </si>
  <si>
    <t>734 Willowbranch Ave.</t>
  </si>
  <si>
    <t>05/30/2008 12:30 PM EDT</t>
  </si>
  <si>
    <t>Approximately 1,500 gallons of sewage was spilled in the Ocala area due to a clogged sewer line. No waterways were affected. The clean up was conducted by the responsible party.  Status: Closed.</t>
  </si>
  <si>
    <t>1700 block of SW 5th Ave.</t>
  </si>
  <si>
    <t>05/30/2008 10:30 AM CDT</t>
  </si>
  <si>
    <t>Joe Dudzik</t>
  </si>
  <si>
    <t>City of Valparaiso</t>
  </si>
  <si>
    <t>contractor hitting a sewer line</t>
  </si>
  <si>
    <t>Government Ave. / Howell Road</t>
  </si>
  <si>
    <t>The material was vacummed up</t>
  </si>
  <si>
    <t>05/31/2008 03:59 PM EDT</t>
  </si>
  <si>
    <t>Approximately 3,000 gallons of wastewater was spilled in the Miami area due to a pump malfunction.  Clog caused by rocks and dirt from nearby construction by contractor.</t>
  </si>
  <si>
    <t>450 Allendale Rd.</t>
  </si>
  <si>
    <t>DERM</t>
  </si>
  <si>
    <t>06/01/2008 11:37 PM EDT</t>
  </si>
  <si>
    <t>Rob</t>
  </si>
  <si>
    <t>Approximately 1,000 gallons of wastewater was spilled in the Tampa area due to heavy rains in the area.  No clean up actions were reported.  Status: Closed.</t>
  </si>
  <si>
    <t>3306 North Lakeview Drive</t>
  </si>
  <si>
    <t>06/02/2008 09:22 AM EDT</t>
  </si>
  <si>
    <t>Ed Carter</t>
  </si>
  <si>
    <t>A manhole overflowed due to a grease blockage, causing an overflow in the Orange County Collection system.</t>
  </si>
  <si>
    <t>13800 Vistana Drive</t>
  </si>
  <si>
    <t>Cleared blockage, found heavy grease, clean main line and performed a complete wash down.  Will submit a work order to have the main line inspected to determine cause of grease blockage.</t>
  </si>
  <si>
    <t>06/01/2008 12:05 AM EDT</t>
  </si>
  <si>
    <t>Fred Renfroe</t>
  </si>
  <si>
    <t>City of Avon Park Utilities</t>
  </si>
  <si>
    <t>Approximately 600-800 gallons of wastewater was spilled in the Avon Park area due to a power outage at a lift station.  Some of the spill went into Lake Isis.  The power was restored at the lift station.  The clean up was conducted by the responsible party.  Status: Closed.</t>
  </si>
  <si>
    <t>Corner of Lake Isis Ave and Lake Isis Dr</t>
  </si>
  <si>
    <t>06/01/2008 03:09 PM EDT</t>
  </si>
  <si>
    <t>Raymond</t>
  </si>
  <si>
    <t>Approximately 68,880 gallons of raw sewage was spilled in the Miami area due to a broken force main. No waterways were affected. The clean up was conducted by the responsible party.  Status: Closed.</t>
  </si>
  <si>
    <t>NW 75th Place &amp; NW 96th Ave</t>
  </si>
  <si>
    <t>06/02/2008 6:38 PM EDT</t>
  </si>
  <si>
    <t>Chris Scott</t>
  </si>
  <si>
    <t>Main line blockage caused by grease and toilet paper</t>
  </si>
  <si>
    <t>NW 19 St. and 21 Ave.</t>
  </si>
  <si>
    <t>vac &amp; deodorizer</t>
  </si>
  <si>
    <t>05/31/2008 08:28 AM EDT</t>
  </si>
  <si>
    <t>Silvia Rosario</t>
  </si>
  <si>
    <t>Approximately 2,500 gallons of raw sewage was spilled in the Tampa area due to a power failure.  No waterways were affected.  The clean up was conducted by the responsible party.  Status: Closed.</t>
  </si>
  <si>
    <t>13055 Delwood Rd.</t>
  </si>
  <si>
    <t>06/01/2008 09:30 AM EDT</t>
  </si>
  <si>
    <t>Approximately 5,000 gallons o sewage was spilled in the Sarasota area due to a lift station failure.  Some of the spill went into a nearby retention pond.  The clean up was conducted by the responsible party.  Status: Closed.</t>
  </si>
  <si>
    <t>4783 Fruitville Road</t>
  </si>
  <si>
    <t>06/03/2008 10:00 AM CDT</t>
  </si>
  <si>
    <t>Sherri Kochevar</t>
  </si>
  <si>
    <t>blockage in a gravity line</t>
  </si>
  <si>
    <t>1203 West 13th St.</t>
  </si>
  <si>
    <t>HTH was laid down on raod way &amp; washed down</t>
  </si>
  <si>
    <t>Lake Caroline.</t>
  </si>
  <si>
    <t>06/03/2008 05:00 AM EDT</t>
  </si>
  <si>
    <t>Approximately 60,000 gallons of sewage was spilled in the Ft. Myers area due to a broken 16" force main.  Some of the spill went into nearby storm drains and a retention lake.  The clean up was conducted by the responsible party.  Status: Closed.</t>
  </si>
  <si>
    <t>15685 Pine Ridge Rd</t>
  </si>
  <si>
    <t>06/03/2008 07:30 PM EDT</t>
  </si>
  <si>
    <t>Approximately 1,600 gallons of sewage was spilled in the Sarasota area due to a pump that "ragged up".  Some of the spill went into a nearby retention pond.  The clean up was conducted by the responsible party.  Status: Closed.</t>
  </si>
  <si>
    <t xml:space="preserve">742 Shorecrest </t>
  </si>
  <si>
    <t>06/03/2008 10:15 PM EDT</t>
  </si>
  <si>
    <t>Charlie Reed</t>
  </si>
  <si>
    <t>Reedy Creek Improvement District</t>
  </si>
  <si>
    <t>Approximately 1,000+ gallons of sewage was spilled in the Lake Buena Vista area due to a lift station failure.  Some of the spill went into a storm drain.  A private contractor was hired to conduct the clean up.  Status: Closed.</t>
  </si>
  <si>
    <t>Hotel Plaza Blvd. / Buena Vista Dr.</t>
  </si>
  <si>
    <t xml:space="preserve">Lift Station problems were resolved and the station returned to normal operations at 12:20 a.m.  Both resorts obtained the services of outside contractors for the cleanup of their contaminated areas.  All contaminated carpet is being removed, the areas contaminated will then be disinfected and new carpet installed.  The contaminated areas are closed to public access and will remain so until all corrective actions are completed. </t>
  </si>
  <si>
    <t>Black Lake</t>
  </si>
  <si>
    <t>FLA108219</t>
  </si>
  <si>
    <t>06/04/2008 10:05 AM EDT</t>
  </si>
  <si>
    <t>Jery</t>
  </si>
  <si>
    <t>An unknown amount of wastewater was spilled in the Vero Beach area due to a force main break.  No waterways were affected.  The clean up was conducted by the responsible party.  Status: Closed.</t>
  </si>
  <si>
    <t>486 Indian River Blvd., Vero Bch</t>
  </si>
  <si>
    <t>06/04/2008 04:00 PM EDT</t>
  </si>
  <si>
    <t>leaking air release valve</t>
  </si>
  <si>
    <t>Capital Circle SW and Springhill Road</t>
  </si>
  <si>
    <t>area is being cleaned and lime applied</t>
  </si>
  <si>
    <t>06/04/2008 06:00 PM EDT</t>
  </si>
  <si>
    <t>the report states it a "broken water main", its not it’s a broken F/M</t>
  </si>
  <si>
    <t>Pump station 149, 3209 Springhill Road</t>
  </si>
  <si>
    <t>The clean up was conducted by the responsible party</t>
  </si>
  <si>
    <t>Munson Slough</t>
  </si>
  <si>
    <t>06/04/2008 10:00 AM EDT</t>
  </si>
  <si>
    <t>Approximately 10,000 gallons of treated reclaim wastewater was spilled in the Naples area due to a natural line degradation.  No waterways were affected.  No clean up actions being taken.  Status: Closed.</t>
  </si>
  <si>
    <t>6225 Arbor Blvd. West, Naples</t>
  </si>
  <si>
    <t>06/04/2008 09:06 AM EDT</t>
  </si>
  <si>
    <t>Brian</t>
  </si>
  <si>
    <t>Village of Wellington</t>
  </si>
  <si>
    <t>Approximately 500,000 gallons of sewage was spilled in the Wellington area due to a force main break.  Some of the spill went into a nearby canal.  The clean up was conducted by the responsible party.  Status: Closed.</t>
  </si>
  <si>
    <t>11860 Pierson Rd.</t>
  </si>
  <si>
    <t>M. Pandya</t>
  </si>
  <si>
    <t>08-2349</t>
  </si>
  <si>
    <t>05/27/2008 10:00 AM EDT</t>
  </si>
  <si>
    <t>Chuck Moore</t>
  </si>
  <si>
    <t>Per NRC Fax#872967: "Caller is reporting a discharge of an unknown amount of sewage onto his property and into Little Alafia Stream. Sampling of the property has returned high levels of fecal coliform bacteria in the soil as well as assorted debris from the sewage system. Purcell Elementary School is located next to the property and the children's playground is downhill from the property. Caller has tried working with State Agencies but there have been no actions by the State. The discharge has stopped, however, the contaminated land has not been treated."</t>
  </si>
  <si>
    <t>1 Block north of Highway 60 on NE 4th Avenue, Mulberry</t>
  </si>
  <si>
    <t>05/30/2008 14:30 PM EDT</t>
  </si>
  <si>
    <t>Aran Johnson</t>
  </si>
  <si>
    <t>Private lift station, control panel was never connected, 25 gal spilled</t>
  </si>
  <si>
    <t>7000 S. Kirkman Rd. (Maggie O' Malley's</t>
  </si>
  <si>
    <t>Cleaned up area and hauled off site</t>
  </si>
  <si>
    <t>06/04/2008 09:45 PM EDT</t>
  </si>
  <si>
    <t>broken air release valve</t>
  </si>
  <si>
    <t>Capital Circle SW / Springhill Road</t>
  </si>
  <si>
    <t>The clean up was conducted by the responsible party.</t>
  </si>
  <si>
    <t>06/05/2008 06:30 AM EDT</t>
  </si>
  <si>
    <t>Approximately 5,000 gallons of sewage was spilled in the Bonita Springs area due to a faulty electronic unit on a lift station.  No waterways were affected.  The clean up was conducted by the responsibility.  Status: Closed.</t>
  </si>
  <si>
    <t>Bonita Beach Rd at Livingston Rd</t>
  </si>
  <si>
    <t>06/05/2008 9:15 AM EDT</t>
  </si>
  <si>
    <t>Ramon Rodriguez</t>
  </si>
  <si>
    <t>grease caused spill</t>
  </si>
  <si>
    <t>19216 NE 26 Ave.</t>
  </si>
  <si>
    <t>06/05/2008 3:04 PM EDT</t>
  </si>
  <si>
    <t>manhole has heavy grease</t>
  </si>
  <si>
    <t>3667 South Miami Ave.</t>
  </si>
  <si>
    <t>06/05/2008 08:15 AM EDT</t>
  </si>
  <si>
    <t>James Stokes</t>
  </si>
  <si>
    <t>Approximately 3,000 gallons of sewage was spilled in the Bradenton area due to a grease blockage.  No waterways were affected.  The clean up was conducted by the responsible party.  Status: Closed.</t>
  </si>
  <si>
    <t>6428 Alpine circle</t>
  </si>
  <si>
    <t>06/06/2008 08:00 AM EDT</t>
  </si>
  <si>
    <t>John Marinelli</t>
  </si>
  <si>
    <t>Approximately 1,000 gallons of sewage was spilled in the Longwood area due to unknown cause(s).  No waterways were affected.  The clean up was conducted by the responsible party.  Status: Closed.</t>
  </si>
  <si>
    <t>Wekiva Springs Lane/ SR 434, Longwood</t>
  </si>
  <si>
    <t>06/06/2008 09:29 AM EDT</t>
  </si>
  <si>
    <t>Overflow between Manhole 34 and 33 caused by Grease blockage</t>
  </si>
  <si>
    <t>12183 Napiers Circle at University Hylands</t>
  </si>
  <si>
    <t>Vaccumed up and performed wash down and recovery</t>
  </si>
  <si>
    <t>6/6/08  0800</t>
  </si>
  <si>
    <t>5274 &amp; 5270 Overbrook Dr.</t>
  </si>
  <si>
    <t>cleared the blockage and applied Lime &amp; ban-o</t>
  </si>
  <si>
    <t>06/05/2008 09:00 AM CDT</t>
  </si>
  <si>
    <t>Thomas Taylor</t>
  </si>
  <si>
    <t>16" F/M was broken, 90 % was contained in a hole</t>
  </si>
  <si>
    <t>Blue Angel Pkwy / Traid Blvd.</t>
  </si>
  <si>
    <t>material was vacuumed up and san-o-128 applied</t>
  </si>
  <si>
    <t>06/06/2008 06:40 PM EDT</t>
  </si>
  <si>
    <t>453 Shelby Cove Rd.</t>
  </si>
  <si>
    <t>The area has been limed and vacummed up</t>
  </si>
  <si>
    <t>06/06/2008 09:12 AM EDT</t>
  </si>
  <si>
    <t>Approximately 2,000 gallons of sewage was spilled in the Doral area due to a broken air release valve.  No waterways were affected.  The clean up was conducted by the responsible party.  Status: Closed.</t>
  </si>
  <si>
    <t>NW 110th Ave. / NW 71st St.</t>
  </si>
  <si>
    <t>06/07/2008 08:30 AM EDT</t>
  </si>
  <si>
    <t>Tony Gitto</t>
  </si>
  <si>
    <t>Approximately 2,000 gallons of wastewater was spilled in the Castleberry area due to a control breaker malfunction at a lift station.  Some of the spill went into various manholes.  The clean up was conducted by the responsible party.  Status: Closed.</t>
  </si>
  <si>
    <t>Deer Run subdivision on, Eagle Circle , Castleberry</t>
  </si>
  <si>
    <t>06/07/2008 05:00 PM EDT</t>
  </si>
  <si>
    <t>Approximately 3,000 gallons of wastewater was spilled in the Boca Raton area due to a broken force main.  No waterways were affected.  The clean up was conducted by the responsible party.  Status: Closed.</t>
  </si>
  <si>
    <t>Montoya Circle North and Montoya Drive</t>
  </si>
  <si>
    <t>at 2020 lost power to drum screen during rain &amp; lightening event. Drum shut off spilling 300 gal into compactor dumpster and on concrete ground under headworks back into floor drain to loft station</t>
  </si>
  <si>
    <t>06/09/2008 11:00 AM EDT</t>
  </si>
  <si>
    <t>Approximately 300 gallons of raw sewage was spilled in the Ocala area due to a broken 6 inch force main line.  No waterways were affected.  The clean up was conducted by the responsible party. Status: Closed.</t>
  </si>
  <si>
    <t>Marion Oaks Subdivision, 3845 SW 147th St.</t>
  </si>
  <si>
    <t>06/09/2008 10:02 AM EDT</t>
  </si>
  <si>
    <t>Equipment on 8-inch force main</t>
  </si>
  <si>
    <t>164 Harbor Drive</t>
  </si>
  <si>
    <t>06/10/2008 11:30 AM EDT</t>
  </si>
  <si>
    <t>Over 1,000 gallons of raw sewage released in the Jacksonville area due to a ruptured line.  A nearby waterway was affected.  Clean-up conducted by the responsible party. Status: Closed.</t>
  </si>
  <si>
    <t>9415 Norfolk Blvd; Indian Creek Waterway</t>
  </si>
  <si>
    <t>06/09/2008 11:00 AM CDT</t>
  </si>
  <si>
    <t>18" F/M got punctured</t>
  </si>
  <si>
    <t>corner of Boatner Rd. and Memorial Trail</t>
  </si>
  <si>
    <t xml:space="preserve">the material is being pumped back into the manhole </t>
  </si>
  <si>
    <t>6/10/08  1800</t>
  </si>
  <si>
    <t>broken 2" F/M</t>
  </si>
  <si>
    <t>48 Pearl Ave.</t>
  </si>
  <si>
    <t>repaired leak &amp; cleaned up around break</t>
  </si>
  <si>
    <t>06/10/2008 05:00 AM EDT</t>
  </si>
  <si>
    <t>Lance Ramer</t>
  </si>
  <si>
    <t>City of Clewiston</t>
  </si>
  <si>
    <t>20,000 gallons of raw sewage spilled at a lift station in the Clewiston area due to a power failure.  No waterways affected.  Clean-up conducted by the responsible party. Status: Closed.</t>
  </si>
  <si>
    <t>1300 South Olympia St.</t>
  </si>
  <si>
    <t>06/09/2008 02:00 AM EDT</t>
  </si>
  <si>
    <t>spill</t>
  </si>
  <si>
    <t>458 NW 97 Place</t>
  </si>
  <si>
    <t>06/10/2008 11:50 AM EDT</t>
  </si>
  <si>
    <t>Billy Graves</t>
  </si>
  <si>
    <t>broken 4-inch asbestos concrete force main</t>
  </si>
  <si>
    <t>17925 S. Dixie Highway</t>
  </si>
  <si>
    <t>degreaser</t>
  </si>
  <si>
    <t>06/10/2008 03:03 PM EDT</t>
  </si>
  <si>
    <t>Joe Jerrib</t>
  </si>
  <si>
    <t>Approximately 1,200 gallons of wastewater spilled in the Immokalee area due to a ruptured force main.  Some of the material drained into a pond used by cattle.  Clean-up conducted by the responsible party. Status: Closed.</t>
  </si>
  <si>
    <t>06/11/2008 07:30 PM EDT</t>
  </si>
  <si>
    <t>Jeff Stewart</t>
  </si>
  <si>
    <t>Mosaic</t>
  </si>
  <si>
    <t>Unknown amount of industrial wastewater spilled in the Riverview area due to unknown cause(s).  Clean-up conducted by the responsible party. Status: Closed.</t>
  </si>
  <si>
    <t>8813 Hwy 41, Riverview</t>
  </si>
  <si>
    <t>dike failure</t>
  </si>
  <si>
    <t>Dike repair</t>
  </si>
  <si>
    <t>FL0000761</t>
  </si>
  <si>
    <t>VS</t>
  </si>
  <si>
    <t>Warning Letter</t>
  </si>
  <si>
    <t>6/11/08  1000</t>
  </si>
  <si>
    <t>Ed Smith</t>
  </si>
  <si>
    <t>Private L/S, county road grader hit 2" P.E. Pipe</t>
  </si>
  <si>
    <t>550 West Robers Rd.</t>
  </si>
  <si>
    <t>06/12/2008 12:12 PM EDT</t>
  </si>
  <si>
    <t>Approximately 2,000 gallons of wastewater spilled in the Bonita Beach area due to a ruptured line.  No waterways affected.  No clean-up actions reported. Status: Closed.</t>
  </si>
  <si>
    <t xml:space="preserve">Windsor Rd. north of Bonita Beach Rd. </t>
  </si>
  <si>
    <t>06/12/2008 12:07 PM EDT</t>
  </si>
  <si>
    <t>Approximately 500 gallons of treated wastewater spilled in the Naples area due to a ruptured line.  No waterways affected.  No clean-up actions reported. Status: Closed.</t>
  </si>
  <si>
    <t xml:space="preserve">Grassy Bend Dr. </t>
  </si>
  <si>
    <t>06/12/2008 08:00 PM EDT</t>
  </si>
  <si>
    <t>Approximately 280,000 gallons of reused wastewater released in Jacksonville due to a broken 8" force main.  A nearby retention pond was affected.  No clean-up actions required. Status: Closed.</t>
  </si>
  <si>
    <t>4377 Heckscher Dr</t>
  </si>
  <si>
    <t>06/13/2008 03:30 PM EDT</t>
  </si>
  <si>
    <t>3,000 to 5,000 gallons of sewage released in Jacksonville due to a ruptured line.  A nearby retention pond was affected.  Clean-up conducted by the responsible party. Status: Closed.</t>
  </si>
  <si>
    <t xml:space="preserve">10720 Phillips Hwy </t>
  </si>
  <si>
    <t>06/13/2008 11:00 AM EDT</t>
  </si>
  <si>
    <t>Approximately 1,100 gallons of sewage spilled in the Ocala area due to a stoppage in the sewer main.  An on-site retention pond was affected.  Clean-up conducted by the responsible party. Status: Closed.</t>
  </si>
  <si>
    <t>North of 1410 SW 21st Ave.</t>
  </si>
  <si>
    <t>06/13/2008 06:00 AM EDT</t>
  </si>
  <si>
    <t>Thomas Simpson</t>
  </si>
  <si>
    <t>3,540 gallons of sewage spilled in the Parrish area due to a damaged air release valve on a force main.  A nearby dry ditch was affected.  Clean-up conducted by the responsible party. Status: Closed.</t>
  </si>
  <si>
    <t>Rye Road / Golf Course Road</t>
  </si>
  <si>
    <t>vactored spill, applied lime to area</t>
  </si>
  <si>
    <t>auto accident</t>
  </si>
  <si>
    <t>FLA012617-North WWTF</t>
  </si>
  <si>
    <t>06/14/2008 07:00 PM EDT</t>
  </si>
  <si>
    <t>Approximately 2,500 gallons of raw sewage was spilled in the Sarasota area due to a split pipe on a 6 inch force main.  Some of the spill went into a storm basin that leads to the Sarasota Bay.  The clean up was conducted by the responsible party. Status: Closed.</t>
  </si>
  <si>
    <t>SE corner of Kennel Worth St. and Camino Real</t>
  </si>
  <si>
    <t>06/14/2008 03:00 PM EDT</t>
  </si>
  <si>
    <t>Bill McKey</t>
  </si>
  <si>
    <t>Approximately 1,200 gallons of raw sewage was spilled in the Sarasota area due to a plugged sewer line.  Some of the spill went into a catch basin.  The clean up was conducted by the responsible party. Status: Closed.</t>
  </si>
  <si>
    <t>1702 Tarpon Ave., Sarasota</t>
  </si>
  <si>
    <t>Lime applied</t>
  </si>
  <si>
    <t>06/16/2008 16:29 PM EDT</t>
  </si>
  <si>
    <t>Jennifer Hamilton</t>
  </si>
  <si>
    <t>Manhole Overflow due to grease blockage causing an overflow in the Orange County collection system.</t>
  </si>
  <si>
    <t>11600 Mendel Drive</t>
  </si>
  <si>
    <t>Cleared blockage, found heavy grease, clean mainline and performed a complete wash down.  Have generated a work order to have main line inspected to determine cause of blockage.  Approximately 75 gallons went into a canel which leads to a larger one, recovery wasn't possible.</t>
  </si>
  <si>
    <t>Canal</t>
  </si>
  <si>
    <t>06/16/2008 02:30 AM EDT</t>
  </si>
  <si>
    <t>Erick Velasquez</t>
  </si>
  <si>
    <t>Drunk driver exceeding speed limit ran over a meter assembly.</t>
  </si>
  <si>
    <t>Southwest corner of Conroy Road and Millenia Blvd.</t>
  </si>
  <si>
    <t>Ballards around the meter assembly will be filled with concrete.  Fixed meter assembly and vactor truck sucked up remaining water.</t>
  </si>
  <si>
    <t>Accident</t>
  </si>
  <si>
    <t>Conserv II</t>
  </si>
  <si>
    <t>06/17/2008 10:30 AM EDT</t>
  </si>
  <si>
    <t>Approximately 500 gallons of treated wastewater spilled in the Naples area due to a contractor hitting a line.  No waterways affected.  No clean-up actions taken due to the material being treated.   Status: Closed.</t>
  </si>
  <si>
    <t>7445 Davis Blvd., Naples</t>
  </si>
  <si>
    <t>06/17/2008 03:45 PM EDT</t>
  </si>
  <si>
    <t>Rick Newkirk</t>
  </si>
  <si>
    <t>City of North Port</t>
  </si>
  <si>
    <t>No more than 1,000 gallons of sewage spilled at a construction site in the North Port area due to a ruptured gravity line.  Clean-up conducted by the responsible party.  Status: Closed.</t>
  </si>
  <si>
    <t>Price Blvd. and Toledo Blade Rd</t>
  </si>
  <si>
    <t>06/18/2008 10:00 AM EDT</t>
  </si>
  <si>
    <t>5,125 gallons of raw sewage spilled in the Orlando area due to a faulty valve on an 8 inch force main.  A nearby stream was affected.  Clean-up conducted by the responsible party.  Status: Closed.</t>
  </si>
  <si>
    <t>Lift Station 215 on Express Street</t>
  </si>
  <si>
    <t>Vacuumed up and limed down.</t>
  </si>
  <si>
    <t>Stream next to Lift Station 215</t>
  </si>
  <si>
    <t>FLA010816</t>
  </si>
  <si>
    <t>6/18/08  0720</t>
  </si>
  <si>
    <t>3 pumps had tripped @ L/S # 43. spill amount &lt;100 gal.</t>
  </si>
  <si>
    <t>1378 Pinnacle Dr. @ Pinnacle Cir.</t>
  </si>
  <si>
    <t>06/18/2008 11:55 AM CDT</t>
  </si>
  <si>
    <t>Contractor  ruptured force main</t>
  </si>
  <si>
    <t>3175 Pine Forest Road, Catonement</t>
  </si>
  <si>
    <t>reparied F/M, vacummed area, washed down street, &amp; applied San-o-128</t>
  </si>
  <si>
    <t>Eleven mile creek</t>
  </si>
  <si>
    <t>06/17/2008 04:30 PM EDT</t>
  </si>
  <si>
    <t>Approximately 100,000 gallons of raw sewage spilled in Clewiston due to a ruptured 12 inch force main.  A nearby canal was affected.  Clean-up conducted by the responsible party.  Status: Closed.</t>
  </si>
  <si>
    <t>3025 USSC Gate B Rd.</t>
  </si>
  <si>
    <t>Material being pumped back into wastewater system, lime applied, and wateer samples will be taken.</t>
  </si>
  <si>
    <t>06/18/2008 07:40 AM EDT</t>
  </si>
  <si>
    <t>5,000 gallons of treated wastewater spilled from a storage tank in Naples when the tank overflowed.  No clean-up actions reported.  Status: Closed.</t>
  </si>
  <si>
    <t>Glades Pump Station, East SR 41 and Palm Dr.</t>
  </si>
  <si>
    <t>06/19/2008 08:00 AM EDT</t>
  </si>
  <si>
    <t>Approximately 3,500 gallons of raw sewage spilled in the Kissimmee area due to a contractor rupturing a force main.  Clean-up conducted by the responsible party.  Status: Closed.</t>
  </si>
  <si>
    <t>1680 Neptune Road, Kissimmee</t>
  </si>
  <si>
    <t>6/19/08  0945</t>
  </si>
  <si>
    <t>main braker tripped inside L/S, pumper truck pumped back into L/S</t>
  </si>
  <si>
    <t>Pace Blvd. @ RR tracks, South of Garden St.</t>
  </si>
  <si>
    <t>vacummed area, washed down street, &amp; applied San-o-128</t>
  </si>
  <si>
    <t>06/19/2008 12:15 PM EDT</t>
  </si>
  <si>
    <t>Aldo Fernandez</t>
  </si>
  <si>
    <t>Over 1,000 gallons of raw sewage spilled from a force main in Miami due to unknown cause(s).  No waterways affected.  Clean-up conducted by the responsible party.  Status: Closed.</t>
  </si>
  <si>
    <t>NW 111th St. and 12th Ave. intersection</t>
  </si>
  <si>
    <t>06/19/2008 08:30 AM EDT</t>
  </si>
  <si>
    <t>John Belangia</t>
  </si>
  <si>
    <t>John with Polk Co. Utilities reports approximately 10,000 gallons of raw sewage spilled when contractors while installing new sewer lines accidentally ruptured the line causing the spill. Caller states no waterways were affected, material was contained on site. Remedial actions were taken, lime was applied to affected area. Nothing further reported.</t>
  </si>
  <si>
    <t>200 West View Dr., Davenport</t>
  </si>
  <si>
    <t>Lime applied to affected area.</t>
  </si>
  <si>
    <t>06/20/2008 09:56 AM EDT</t>
  </si>
  <si>
    <t>A grease blockage in an 8-inch clay pipe caused a private manhole to overflow loosing approximately 100 gal</t>
  </si>
  <si>
    <t>9000 International Drive</t>
  </si>
  <si>
    <t>Cleared blockage from the downstream manhole, washed area and are submitting to have a CCTV inspection of the line</t>
  </si>
  <si>
    <t>06/20/2008 10:45 AM EDT</t>
  </si>
  <si>
    <t>Mark Dickson</t>
  </si>
  <si>
    <t>Patrick AFB</t>
  </si>
  <si>
    <t>Approximately 1,000 gallons of sewage released at Patrick AFB due to a ruptured sewage line.  No waterways affected.  Clean-up conducted by the responsible party.   Status: Closed.</t>
  </si>
  <si>
    <t>North Housing River Walk, lift #191</t>
  </si>
  <si>
    <t>6/20/08 0700</t>
  </si>
  <si>
    <t>vandals broke F/M w/ hammer @ L/S # 117</t>
  </si>
  <si>
    <t>52nd Ave. &amp; Eaton  in clay pit</t>
  </si>
  <si>
    <t>06/20/2008 11:10 AM EDT</t>
  </si>
  <si>
    <t>Charles David</t>
  </si>
  <si>
    <t>SW 1 Ave. at SW 15 St.</t>
  </si>
  <si>
    <t>06/21/2008 11:39 AM EDT</t>
  </si>
  <si>
    <t>Jessica</t>
  </si>
  <si>
    <t>Over 1,000 gallons of wastewater was spilled in the Orlando area due to a broken force main.  Status: Closed.</t>
  </si>
  <si>
    <t>Redditt Road, South of Pershing Road, Orlando</t>
  </si>
  <si>
    <t>Repaired Force Main and washed down area</t>
  </si>
  <si>
    <t>06/21/2008 09:50 AM EDT</t>
  </si>
  <si>
    <t>Lake Ella and Monroe</t>
  </si>
  <si>
    <t>area flushed</t>
  </si>
  <si>
    <t>Lake Ella</t>
  </si>
  <si>
    <t>06/21/2008 05:30 PM EDT</t>
  </si>
  <si>
    <t>Due to a lightning strike near a wastewater plant in the Boynton Beach area, the equipment malfunctioned causing approximately 30,000 gallons of treated water to be released into an onsite pond.  Status: Closed.</t>
  </si>
  <si>
    <t>WWTP, 12751 Hegen Ranch Road</t>
  </si>
  <si>
    <t>none needed</t>
  </si>
  <si>
    <t>06/22/2008 05:30 AM EDT</t>
  </si>
  <si>
    <t>Chad</t>
  </si>
  <si>
    <t>Orange County Emergency Dispatch</t>
  </si>
  <si>
    <t>Approximately 1,000 gallons of raw sewage was spilled in the Orlando area due to a broken air release valve.  No waterways were affected.  The clean up was conducted by the responsible party.  Status: Closed.</t>
  </si>
  <si>
    <t>intersection of Golf Way Blvd. and Royal St. George Dr.</t>
  </si>
  <si>
    <t>Material vacuumed up and area washed down.</t>
  </si>
  <si>
    <t>06/22/2008 12:30 PM EDT</t>
  </si>
  <si>
    <t>Steve Jobs</t>
  </si>
  <si>
    <t>Approximately 100,000 gallons of raw sewage was spilled in the Silver Springs area due to a power failure caused by a lightning strike.  No waterways were affected.  The clean up was conducted by the responsible party.  Status: Closed.</t>
  </si>
  <si>
    <t>north of NE 35th St., Silver Springs</t>
  </si>
  <si>
    <t>Lime and chlorinated area.</t>
  </si>
  <si>
    <t>FLA010786</t>
  </si>
  <si>
    <t>Jenny Farrell</t>
  </si>
  <si>
    <t>NCL</t>
  </si>
  <si>
    <t>OCD-C-WW-08-0590</t>
  </si>
  <si>
    <t>06/22/2008 05:10 PM EDT</t>
  </si>
  <si>
    <t>Bill</t>
  </si>
  <si>
    <t>An unknown amount of raw sewage was spilled in the West Melbourne area due to unknown cause(s).  No clean up actions were reported.  The spill went into a canal.  A callback from DEP was requested.  Status: Closed.</t>
  </si>
  <si>
    <t>419 Blue Heron Road</t>
  </si>
  <si>
    <t>06/22/2008 02:40 PM EDT</t>
  </si>
  <si>
    <t>Mr. Gordon</t>
  </si>
  <si>
    <t>L/S # 50</t>
  </si>
  <si>
    <t>Detroit Blvd at Redwing Drive, Pensacola</t>
  </si>
  <si>
    <t xml:space="preserve">The area was washed down. SANO128 was placed on the affected area. </t>
  </si>
  <si>
    <t xml:space="preserve">creek. </t>
  </si>
  <si>
    <t>06/22*2008 9:25 AM EDT</t>
  </si>
  <si>
    <t>debris blocking line</t>
  </si>
  <si>
    <t>161 SW 23 Road</t>
  </si>
  <si>
    <t>06/22/2008 01:12 PM EDT</t>
  </si>
  <si>
    <t>Barbara</t>
  </si>
  <si>
    <t>Approximately 700-800 gallons of raw sewage was spilled in the Delray Beach area due to unknown cause(s).  No waterways were affected.  No clean up actions reported.  Status: Closed.</t>
  </si>
  <si>
    <t>intersection SE 7th Ave. and SE 4th St., Delray Beach</t>
  </si>
  <si>
    <t>vac &amp; HTH</t>
  </si>
  <si>
    <t>replaced burned-out pump equipment</t>
  </si>
  <si>
    <t>Delray Beach collection system</t>
  </si>
  <si>
    <t>06/22/2008 12:50 PM EDT</t>
  </si>
  <si>
    <t>Approximately 1,200 gallons of raw sewage was spilled in the Poinciana area due to a power outage.  Some of the spill went into a ditch.  The clean up was conducted by the responsible party.  Status: Closed.</t>
  </si>
  <si>
    <t>Innco Rd., Poinciana</t>
  </si>
  <si>
    <t>Material pumped up.</t>
  </si>
  <si>
    <t>06/22/2008 08:47 PM EDT</t>
  </si>
  <si>
    <t>Ron with JEA advises that 500 gallons of raw sewage spilled due to faulty air release valve. Caller states that the Sandalwood Canal was affected. Clean up actions taken, material was vacuumed up and lime was applied.</t>
  </si>
  <si>
    <t>11790 Saints Row</t>
  </si>
  <si>
    <t>Material vacuumed up and lime applied.</t>
  </si>
  <si>
    <t>06/23/2008 01:30 PM EDT</t>
  </si>
  <si>
    <t>John Storrs</t>
  </si>
  <si>
    <t>A pump malfunction caused about 5000 gallons of wastewater to be released on site. Clean up was done by vacuum truck and hth was applied to the affected area. No waterway affected.</t>
  </si>
  <si>
    <t>Silver Springs Shores Plant, 450 Emerald Road</t>
  </si>
  <si>
    <t>Clean up was done by vacuum truck and hth was applied to the affected area.</t>
  </si>
  <si>
    <t>06/23/2008 01:45 PM EDT</t>
  </si>
  <si>
    <t>Marie</t>
  </si>
  <si>
    <t>City of Ft. Lauderdale reports an unknown amount of sewage has spilled due to a broken force main. A nearby canal is being affected. No cleanup actions at this time.</t>
  </si>
  <si>
    <t>2908 Bay View Dr.</t>
  </si>
  <si>
    <t>FLA041378</t>
  </si>
  <si>
    <t>Pandya</t>
  </si>
  <si>
    <t>08-2492</t>
  </si>
  <si>
    <t>06/22/2008 11:52 AM EDT</t>
  </si>
  <si>
    <t>Sean Douglas with Pasco County Utilities advises that approximately 6,000 gallons of wastewater was spilled due to power failure at a lift station caused by a lightning strike. No waterways were affected. The affected area was vacuumed and limed.</t>
  </si>
  <si>
    <t>Holiday Estates Lift Station, 1250 Cloclittle Dr</t>
  </si>
  <si>
    <t>Vacuumed and limed</t>
  </si>
  <si>
    <t>06/23/2008 10:00 AM EDT</t>
  </si>
  <si>
    <t>Ashley</t>
  </si>
  <si>
    <t>Ashley with Polk Co. Utilities advises of a 1,500 gallon spill of raw sewage from a 8 inch force main line due to the line being ruptured by sub-contractors digging in the area. Caller reports that a nearby drainage ditch was affected. Clean up actions taken, vacon truck was used to vac up the material. Nothing further reported.</t>
  </si>
  <si>
    <t>Hwy. 98 south, Frostproof</t>
  </si>
  <si>
    <t>Material vacuumed up.</t>
  </si>
  <si>
    <t>6/24/08  1200</t>
  </si>
  <si>
    <t>06/23/2008 06:00 PM EDT</t>
  </si>
  <si>
    <t>Todd Leland</t>
  </si>
  <si>
    <t>Martin Co. Utilities</t>
  </si>
  <si>
    <t>Todd with Martin County Utilities advises that between 900-1,100 gallons of raw sewage spilled from a force main line due to a break in the line. No waterways were affected, all contained on-site. Clean up actions taken, HTH was applied to affected area.</t>
  </si>
  <si>
    <t>5399 Horseshoe Point Rd., Stuart</t>
  </si>
  <si>
    <t>HTH applied to affected area.</t>
  </si>
  <si>
    <t>inspection</t>
  </si>
  <si>
    <t>FLA170691</t>
  </si>
  <si>
    <t>06/22/2008 03:30 AM EDT</t>
  </si>
  <si>
    <t>Scott Solomon</t>
  </si>
  <si>
    <t>City of Delray Beach</t>
  </si>
  <si>
    <t>City of Delray Beach reports that approximately 700-800 gallons of sewage spilled due to a lift station failure. The ICW was affected. The material was vacuumed up and lime was laid down.</t>
  </si>
  <si>
    <t>SE74th Ave. / SE 4th St.</t>
  </si>
  <si>
    <t>Material vacuumed up. disinfectant applied.</t>
  </si>
  <si>
    <t>power</t>
  </si>
  <si>
    <t>WL 08-0075 issued 8/15/08                               enf.meeting 9/4/08</t>
  </si>
  <si>
    <t>FL0035980</t>
  </si>
  <si>
    <t>06/23/2008 12:00 PM EDT</t>
  </si>
  <si>
    <t>Patricia Nihart</t>
  </si>
  <si>
    <t>Sarasota county Utilities reports that approximately 1000+ gallons of sewage spilled due to a broken air release valve. A nearby isolated pond was affected. The material was vacuumed up and lime was laid down.</t>
  </si>
  <si>
    <t>3456 Founders Club Blvd.</t>
  </si>
  <si>
    <t>06/25/2008 10:09 AM EDT</t>
  </si>
  <si>
    <t>50 gallons of sewage spilled onto ground due to a blockage in a gravity line. Spillage was not recoverable</t>
  </si>
  <si>
    <t xml:space="preserve">7941 Falcon St. </t>
  </si>
  <si>
    <t>06/24/2008 09:11 PM EDT</t>
  </si>
  <si>
    <t>main line blockage</t>
  </si>
  <si>
    <t>500 SW 101 Court</t>
  </si>
  <si>
    <t>06/24/2008 10:00 AM EDT</t>
  </si>
  <si>
    <t xml:space="preserve">Ron </t>
  </si>
  <si>
    <t>Pasco County Utilities reports that approximately 16,800 gallons of sewage spilled due to a contractor hitting a 12" force main. No waterways affected. Some of the material was unretrievable.</t>
  </si>
  <si>
    <t>Aron Wood Blvd. / County Line Road,Wesley Chapel</t>
  </si>
  <si>
    <t>06/26/2008 07:30 AM CDT</t>
  </si>
  <si>
    <t>sewage spilled from the "head works" of the wastewater plant due to lightning strikes in the area. .</t>
  </si>
  <si>
    <t>7455 Hwy. 98, Santa Rosa Beach</t>
  </si>
  <si>
    <t xml:space="preserve">Clean up actions taken, vacumm truck used to vac up material and lime was applied. </t>
  </si>
  <si>
    <t>06/26/2008 01:02 PM EDT</t>
  </si>
  <si>
    <t>Ramon</t>
  </si>
  <si>
    <t>Ramon with Miami-Dade Co. Water and Sewer advises that 200,000 gallons of treated effluent wastewater spilled due to faulty protective relay equipment. Caller states the material went into an on-site holding pond. Clean up actions taken, gas chlorination was applied to affected area.</t>
  </si>
  <si>
    <t>8950 SW 232rd St.</t>
  </si>
  <si>
    <t>Gas chlorination applied to affected area.</t>
  </si>
  <si>
    <t>06/26/2008 11:00 AM EDT</t>
  </si>
  <si>
    <t>Daniel with City of Boynton Beach Water Dept. advises that 4,000 gallons of raw sewage spilled from a 8 inch force main line due to break in the line. Caller states the material went into a storm drainage system. Clean up actions taken, vacon trucks used to vac up material and disinfectant applied the affected area.</t>
  </si>
  <si>
    <t>3690 North Seacrest Blvd.</t>
  </si>
  <si>
    <t>Danella Construction</t>
  </si>
  <si>
    <t>WL 08-0077 sent 8/15/08       enf. mtg 9/16/08</t>
  </si>
  <si>
    <t>FLA041424</t>
  </si>
  <si>
    <t>08-2406</t>
  </si>
  <si>
    <t>06/25/2008 09:10 PM EDT</t>
  </si>
  <si>
    <t>Thomas Ruff</t>
  </si>
  <si>
    <t>Hillsborough County</t>
  </si>
  <si>
    <t>2000 gallons of reclaim water spilled onto ground on-site due to power failure. The spill has been stopped.</t>
  </si>
  <si>
    <t>11005 Dale Stitik Dr., Tampa</t>
  </si>
  <si>
    <t>6/27/08  1145</t>
  </si>
  <si>
    <t>Officers Club</t>
  </si>
  <si>
    <t>06/26/2008 03:00 PM EDT</t>
  </si>
  <si>
    <t>City of Wildwood approximately 1000-1500 gallons of sewage spilled due to a force main break. No waterways affected. The line was repaired and lime was laid down.</t>
  </si>
  <si>
    <t>Mill St. / Oak St. (nearest crossing)</t>
  </si>
  <si>
    <t>07/03/2008 07:15 PM EDT</t>
  </si>
  <si>
    <t>A gravity main line blockage due to existing heavy grease caused an overflow from the Orange County collection system to local storm drain</t>
  </si>
  <si>
    <t>11484 Brown Quail Ct.</t>
  </si>
  <si>
    <t>Staff traced the blcokage and found a heavy grease build-up in the line going into PS F3012 at manhole 1.  They waited while pump station pumped down and performed a complete wash down of the area.  A missing clean out cap and hub were replaced at 11484 Brown quail ct.  Staff requested a work order to CCTV main lines to determine possible origin of grease blockage.</t>
  </si>
  <si>
    <t>06/28/2008 02:00 PM EDT</t>
  </si>
  <si>
    <t>Beth with Collier Co. Utilities advises that approximately 3,000 gallons of treated reclaim wastewater spilled from a service due to pressure build. No waterways affected, all contained on-site. No clean actions needed, the material soaked into the ground. Nothing further reported</t>
  </si>
  <si>
    <t>1473 and 1481 Portafino Way</t>
  </si>
  <si>
    <t>06/28/2008 06:00 PM EDT</t>
  </si>
  <si>
    <t>Tomy</t>
  </si>
  <si>
    <t>Tony with City of North Port Utilities advises that approximately 400 gallons of raw sewage spilled from a lift station due to power failure. Caller advises that Myakkahatchee Creek was affected. Clean up actions taken, Vactor trucks used to vac up material, lime applied, and water samples were taken. Nothing further reported</t>
  </si>
  <si>
    <t>6043 Merrill St, North Port</t>
  </si>
  <si>
    <t>06/29/2008 11:45 AM EDT</t>
  </si>
  <si>
    <t>Ron with JEA advises that approximately 50 gallons of raw sewage spilled from a privately owned lift station due to unknown causes. The Little Pottsburgh River was affected. No clean up actions taken, the material was unrecoverable. Nothing further reported.</t>
  </si>
  <si>
    <t>5601 Beach Blvd</t>
  </si>
  <si>
    <t>Little Pottsburgh River</t>
  </si>
  <si>
    <t>06/29/2008 10:00 AM EDT</t>
  </si>
  <si>
    <t>Corey Sudol</t>
  </si>
  <si>
    <t>Alafaya Utilities</t>
  </si>
  <si>
    <t>Corey with Alafaya Utilities advises that greater than 1,000 gallons of treated wastewater spilled from a 12 inch force main line due to break in the line. Caller states that a storm drain was affected and that it leads into a retention canal. The line is being repaired and no clean up actions needed, the material soaked into the ground. Nothing further reported</t>
  </si>
  <si>
    <t>intersection of Alafaya Woods Blvd. and Able Circle</t>
  </si>
  <si>
    <t>The line break was repaired</t>
  </si>
  <si>
    <t>Retention Pond</t>
  </si>
  <si>
    <t>FLA011074</t>
  </si>
  <si>
    <t>David Smicherko</t>
  </si>
  <si>
    <t>06/29/2008 08:00 AM EDT</t>
  </si>
  <si>
    <t>Alan</t>
  </si>
  <si>
    <t>Palm Beach Co. Water Utilities</t>
  </si>
  <si>
    <t>Report of approximately 5000 gallons of sewage leaked from a crack sewage main. Area was vacuumed. Some went into a storm drain/ retention pond. Water testing will be done. Lime was put down</t>
  </si>
  <si>
    <t>9030 Vista del Lago, Boca Raton</t>
  </si>
  <si>
    <t>06/28/2008 03:59 PM EDT</t>
  </si>
  <si>
    <t>John Turner</t>
  </si>
  <si>
    <t>John with City of St. Petersburg Wastewater Dept. advises that no more than 1,000 gallons of raw sewage spilled from a gravity line due to blockage in the gravity line. Caller advised that the material went into a storm drain that leads into the Boca Ciega Bay. No clean up actions taken, the material was unrecoverable. Nothing further reported</t>
  </si>
  <si>
    <t>4816 23rd Ave</t>
  </si>
  <si>
    <t>None, unrecoverable</t>
  </si>
  <si>
    <t>Boca Ciega</t>
  </si>
  <si>
    <t>06/30/2008 08:45 AM EDT</t>
  </si>
  <si>
    <t>Mark with Marion Co. Utilities advises that 4,000 gallons of raw sewage spilled from a lift station due to power failure. No waterways affected, all contained on site. Clean up actions taken, lime was applied to affected area.</t>
  </si>
  <si>
    <t>7001 SE Maricamp Rd.</t>
  </si>
  <si>
    <t xml:space="preserve"> lime was applied to affected area</t>
  </si>
  <si>
    <t>06/30/2008 12:29 PM EDT</t>
  </si>
  <si>
    <t>L/S power went out due to lightening</t>
  </si>
  <si>
    <t>Hwy. 395N and Hwy. 98</t>
  </si>
  <si>
    <t>The area was vacuum and limed</t>
  </si>
  <si>
    <t>06/30/2008 10:24 AM EDT</t>
  </si>
  <si>
    <t>Sarasota Co Utilities reports a 500 gallon untreated wastewater spill into a drainage ditch. The area has been limed. No further information received.</t>
  </si>
  <si>
    <t>2401 Dr. MLK Blvd.</t>
  </si>
  <si>
    <t>The area has been limed</t>
  </si>
  <si>
    <t>06/30/2008 02:15 PM EDT</t>
  </si>
  <si>
    <t>Report of 3000 gallons of reclaim water spilled on-site onto ground due to mechanical failure. The spill has been stopped and is not recoverable.</t>
  </si>
  <si>
    <t>13055 Delwood Rd</t>
  </si>
  <si>
    <t>Dale Mabry</t>
  </si>
  <si>
    <t>JS</t>
  </si>
  <si>
    <t>06/30/2008 11:30 AM EDT</t>
  </si>
  <si>
    <t xml:space="preserve">TWA Personal responded to a wastewater spill from a manhole at 2350 N. Central Avenue.  The discharge was estimated to be 25 gallons of raw wastewater that was dicharged to grade over a time period of approvimately 10 minutes.  The spill was caused by a faulty B&amp;C control fuse taht was immediately replaced. </t>
  </si>
  <si>
    <t>2350 N. Central Avenue</t>
  </si>
  <si>
    <t>The area was cleaned by a vacuum truck and disinfected.</t>
  </si>
  <si>
    <t>FLA010957</t>
  </si>
  <si>
    <t>07/01/2008 05:00 AM EDT</t>
  </si>
  <si>
    <t>Rick Donnahue</t>
  </si>
  <si>
    <t>Shelley's Environmental</t>
  </si>
  <si>
    <t>Truck Spilled Stabilized Biosolids</t>
  </si>
  <si>
    <t>6505 West Jones Avenue</t>
  </si>
  <si>
    <t>Fire Department Cleaned the area</t>
  </si>
  <si>
    <t>1/4 Cubic yard</t>
  </si>
  <si>
    <t>Shelley's Environmental Systems</t>
  </si>
  <si>
    <t>FLA016177</t>
  </si>
  <si>
    <t>Phil Kane</t>
  </si>
  <si>
    <t>06/23/2008 02:30 PM EDT</t>
  </si>
  <si>
    <t>Okaloosa County</t>
  </si>
  <si>
    <t>end of Panama Dr., Crestview</t>
  </si>
  <si>
    <t>The ground area has been treated with lime</t>
  </si>
  <si>
    <t>small creek</t>
  </si>
  <si>
    <t>07/01/2008 04:25 PM EDT</t>
  </si>
  <si>
    <t>A main was blocked by grease and roots</t>
  </si>
  <si>
    <t>125 Franklin Blvd.</t>
  </si>
  <si>
    <t>City of Tallahassee pumped almost 1200 gallons out of the storm drain as the clean up.</t>
  </si>
  <si>
    <t xml:space="preserve">storm drain. </t>
  </si>
  <si>
    <t>07/01/2008 12:27 PM EDT</t>
  </si>
  <si>
    <t>Miami-Dade Water &amp; Sewer reports that approximately 1000 gallons of sewage spilled due to a broken automatic air release valve. No waterways affected. The material was vacuumed up and lime was laid down</t>
  </si>
  <si>
    <t>NW 66th St. / 110th Ave</t>
  </si>
  <si>
    <t>06/30/2008 03:30 PM EDT</t>
  </si>
  <si>
    <t>Polk County Utilities reports approximately 15,225 gallons of sewage spilled due to a contractor hitting a 8" force main. No waterways affected. The area was limed.</t>
  </si>
  <si>
    <t>US 98 / John Road, Frostproof</t>
  </si>
  <si>
    <t>The area was limed</t>
  </si>
  <si>
    <t>7/1/08 7:50 AM EDT</t>
  </si>
  <si>
    <t>C. Johnson</t>
  </si>
  <si>
    <t>broken FM</t>
  </si>
  <si>
    <t>7304 Mushinski Dr</t>
  </si>
  <si>
    <t>River Oaks</t>
  </si>
  <si>
    <t>07/01/2008 08:45 AM EDT</t>
  </si>
  <si>
    <t xml:space="preserve">2000 gallons of sewage spilled onto ground and was contained in a swale. Incident occurred due to a contractor breaking a sewage line. </t>
  </si>
  <si>
    <t>Spill was recovered. Area was limed</t>
  </si>
  <si>
    <t>07/01/2008 06:00 PM EDT</t>
  </si>
  <si>
    <t>Vaughn</t>
  </si>
  <si>
    <t>City of Umatilla</t>
  </si>
  <si>
    <t>Vaughn with City of Umatilla Wastewater Dept. advises that 1,200 gallons of raw sewage spilled from a 4 inch force main line. The cause was the line was ruptured when contractors accidentally hit the line. No waterways were affected, all contained on-site. Clean up actions taken, the affected area was limed down. Nothing further reported.</t>
  </si>
  <si>
    <t>Lakeside Ave.</t>
  </si>
  <si>
    <t>Affected area was limed down</t>
  </si>
  <si>
    <t>FLA010505</t>
  </si>
  <si>
    <t>Blake Vahlsing</t>
  </si>
  <si>
    <t>07/03/2008 03:33 PM EDT</t>
  </si>
  <si>
    <t>Jessica Wilkerson</t>
  </si>
  <si>
    <t>During a WRD Project to redirect flow in a force main, an unrecorded valve that was not fully opened, created a back pressure in the force main that lead to an overflow from a connected Orange County gravity system that flowed to this pump station.  Staff estimated 150 gallons of the overflow ran into a local storm drain with the remaineder evaporating.  The project was to redirect OCU flows going to the Reedy Creek Energy System (RCES) to the OCU/SWRF system</t>
  </si>
  <si>
    <t>Mystic Circle @ CR535</t>
  </si>
  <si>
    <t>Staff working on this project immediately reversed flows back to the starting position and stopped any further spillage.  Staff then washed area down and applied deodorizer to the area.  Staff located the valve, fully opened it, and have recorded its loca</t>
  </si>
  <si>
    <t>Repair</t>
  </si>
  <si>
    <t>During a WRD Project to redirect the flow in a force main, an unrecorded valve that was not fully opened, created a back pressure in the force main that lead to an overflow from this Orange County pump station.  The project was to redirect OCU flows going to Reedy Creek Energy System (RCES) to the OCU/SWRF System.</t>
  </si>
  <si>
    <t>CR535 N. Lake Sheen Reserve PSF3155</t>
  </si>
  <si>
    <t>Staff working on this project immediately reversed flows back to the starting position and stopped any further spillage.  Staff then washed area down and applied deodorizer to the area.  Staff located the valve, fully opened it, and have recorded its location</t>
  </si>
  <si>
    <t>07/02/2008 09:20 AM EDT</t>
  </si>
  <si>
    <t>grease build up in a force main</t>
  </si>
  <si>
    <t>2700 W Pensacola St.</t>
  </si>
  <si>
    <t>The material was partially pumped up and lime was laid down</t>
  </si>
  <si>
    <t xml:space="preserve"> A nearby storm drain was affected.</t>
  </si>
  <si>
    <t>07/01/2008 11:15 AM EDT</t>
  </si>
  <si>
    <t>John Fogg</t>
  </si>
  <si>
    <t>John with Pasco Co. Utilities advises that approximately 60,000 gallons of raw sewage spilled from a 6 inch force main line due to breakage in the line. No waterways affected, all contained on site. The material was unrecoverable, however lime was applied to the affected area. Nothing further reported</t>
  </si>
  <si>
    <t>Shady Hills Wastewater Treatment Plant</t>
  </si>
  <si>
    <t>lime was applied</t>
  </si>
  <si>
    <t>07/02/2008 01:30 PM EDT</t>
  </si>
  <si>
    <t>Private citizen reports an ongoing wastewater spill from a homemade septic system attached to a travel trailer. The homemade septic system is a 55 gallon metal drum that continuously overflows onto the ground. The reporting party is a neighbor who advises that you can smell it from a distance and he is worried about his drinking water</t>
  </si>
  <si>
    <t xml:space="preserve">15731 Peter Max Blvd. </t>
  </si>
  <si>
    <t>07/02/2008 02:00 PM EDT</t>
  </si>
  <si>
    <t>Sean with Pasco Co. Utilities advised that 1,400 gallons of wastewater was spilled from a lift station due to heavy flooding in the area. No waterways were affected.</t>
  </si>
  <si>
    <t>Forest Hills Sub-Division, 1739 Arcadia Dr.</t>
  </si>
  <si>
    <t>The affected area was vacuumed and limed</t>
  </si>
  <si>
    <t>07/02/2008 04:00 PM EDT</t>
  </si>
  <si>
    <t>75,000 gallons of sewage overflowed into a ditch due to a grease blockage in a line. A large amount of the spill went into Williamson Creek. The creek is being flushed with potable water in addition to be pumped-out.</t>
  </si>
  <si>
    <t>6774 Wilson Blvd.</t>
  </si>
  <si>
    <t>The creek is being flushed with potable water in addition to be pumped-out.</t>
  </si>
  <si>
    <t>Williamson Creek</t>
  </si>
  <si>
    <t>7/2/08  1600</t>
  </si>
  <si>
    <t>Jason Wise</t>
  </si>
  <si>
    <t>1608 Lepley rd</t>
  </si>
  <si>
    <t>washed grease and tissue back into manhole &amp; applied san-o-128</t>
  </si>
  <si>
    <t>7/2/08  0830</t>
  </si>
  <si>
    <t>Walter Williams</t>
  </si>
  <si>
    <t>11151 Gulf Beach Hwy</t>
  </si>
  <si>
    <t>repaired break and san-o-128 appplied</t>
  </si>
  <si>
    <t>07/02/2008 05:00 PM EDT</t>
  </si>
  <si>
    <t>Vince Savage</t>
  </si>
  <si>
    <t>Report of a small sewage spill (under 1000 gallons) onto ground that occurred due to mechanical failure. The area has been vacuumed and HTH applied.</t>
  </si>
  <si>
    <t>2205 96th St., Stuart</t>
  </si>
  <si>
    <t>Victory Center Church</t>
  </si>
  <si>
    <t>07/03/2008 10:53 AM EDT</t>
  </si>
  <si>
    <t>Lashawn Mears</t>
  </si>
  <si>
    <t>Miami-Dade Water &amp; Sewer reports a 40 gallon untreated wastewater spill that flowed into the Biscayne Bay. The spill is due to a leaking 6 inch force main, repairs are being made. No information on clean up.</t>
  </si>
  <si>
    <t>Venetian Causeway &amp; S. Venetian Ct.</t>
  </si>
  <si>
    <t>Biscayne Bay</t>
  </si>
  <si>
    <t>08-2789</t>
  </si>
  <si>
    <t>07/04/2008 09:00 AM EDT</t>
  </si>
  <si>
    <t>major blockage in a line</t>
  </si>
  <si>
    <t>8551 Scenic Hills Dr., Pensacola</t>
  </si>
  <si>
    <t>The blockage was cleared, the street was washed-down.</t>
  </si>
  <si>
    <t xml:space="preserve">Some went down a storm drain </t>
  </si>
  <si>
    <t>07/03/2008 07:30 PM EDT</t>
  </si>
  <si>
    <t>Joe Connolly</t>
  </si>
  <si>
    <t>Pasco County Utilities reports that an unknown amount of sewage spilled due to 2" force main break. No waterways affected. The material was vacuumed up and lime was laid down. The amount turned out to be 14,000 gallons.</t>
  </si>
  <si>
    <t>11250 Moonlake Road , New Port Richey</t>
  </si>
  <si>
    <t>7/4/08 8:30 am EDT</t>
  </si>
  <si>
    <t>reclaimed line cracked</t>
  </si>
  <si>
    <t>11005 Dale Stitic Dr., Tampa</t>
  </si>
  <si>
    <t>northwest</t>
  </si>
  <si>
    <t>07/05/2008 09:00 AM EDT</t>
  </si>
  <si>
    <t>Joyce</t>
  </si>
  <si>
    <t>Detroit Blvd at King Fisher Way, Pensacola</t>
  </si>
  <si>
    <t>Material vacuumed up</t>
  </si>
  <si>
    <t>07/05/2008 10:00AM EST</t>
  </si>
  <si>
    <t>Rex McClung of Palm Beach County Utilities reported a 1,000 gallon treated wastewater spill in Loxahatchee due to equipment failure at a treatment facility. The spill was contained on-site. Claenup conducted by the responsible party.</t>
  </si>
  <si>
    <t>2939 Cheatham Hill Road</t>
  </si>
  <si>
    <t>Lion country Safari</t>
  </si>
  <si>
    <t>Palm Beach County FLA041424</t>
  </si>
  <si>
    <t>PB Co. DOH</t>
  </si>
  <si>
    <t>delegated</t>
  </si>
  <si>
    <t>07/06/2008 04:00 AM CDT</t>
  </si>
  <si>
    <t>Jane Swift</t>
  </si>
  <si>
    <t>Power failure</t>
  </si>
  <si>
    <t>209 North 4th St., DeFuniak Springs</t>
  </si>
  <si>
    <t>No clean up actions taken, the material soaked into the ground</t>
  </si>
  <si>
    <t>7/6/08  1700</t>
  </si>
  <si>
    <t>L/S # 159 - The flow was to great tanker trucks couldn't. keep up w/ flow</t>
  </si>
  <si>
    <t>Seaglades on Gulf Beach Hwy</t>
  </si>
  <si>
    <t>Stormwater holding pond was pumped out, san-o-128 was applied</t>
  </si>
  <si>
    <t>30 gal. into Grand Lagoon</t>
  </si>
  <si>
    <t>07/06/2008 07:15 AM CDT</t>
  </si>
  <si>
    <t>Detroit Blvd and King Fisher Way, Pensacola</t>
  </si>
  <si>
    <t>07/06/2008 03:00 PM EDT</t>
  </si>
  <si>
    <t>25000 gallons of clean reclaim water was released from an above ground tank that holds reclaim water. No clean up needed. Spill was contained on site.</t>
  </si>
  <si>
    <t>6200 Watergate Way, Naples</t>
  </si>
  <si>
    <t>07/05/2008 08:20 AM EDT</t>
  </si>
  <si>
    <t>Carla</t>
  </si>
  <si>
    <t>Carla with Miami-Dade Water &amp; Sewer advised that 24,360 gallons of wastewater was spilled due to a broken 6" force main. No waterways were affected. The spill was limed, vacuumed and deodorized.</t>
  </si>
  <si>
    <t>8337 SW 107th Ave, Miami</t>
  </si>
  <si>
    <t>Material limed, Vacuumed and Deodorized</t>
  </si>
  <si>
    <t>07/06/2008 05:15 AM EDT</t>
  </si>
  <si>
    <t>Rick Dorsett</t>
  </si>
  <si>
    <t>Rick with Hillsborough Co. Wastewater Dept. advises that 3,000 gallons of raw sewage spilled when a PVC pipe ruptured. No waterways were affected, all contained on site. Clean up actions taken, vac truck used vac up material and lime applied to affected area. Nothing further reported.</t>
  </si>
  <si>
    <t>1167 North Dover Rd., Dover</t>
  </si>
  <si>
    <t>valrico</t>
  </si>
  <si>
    <t>7/6/08 8:41 AM EDT</t>
  </si>
  <si>
    <t>B. Kale</t>
  </si>
  <si>
    <t>ragged pump</t>
  </si>
  <si>
    <t>13720 South Village Dr</t>
  </si>
  <si>
    <t>7/7/08  1505</t>
  </si>
  <si>
    <t>540 Pheasant Ct.</t>
  </si>
  <si>
    <t>07/07/2008 07:00 PM CDT</t>
  </si>
  <si>
    <t>189 Mirabell Circle, Pensacola</t>
  </si>
  <si>
    <t>The area was washed down.</t>
  </si>
  <si>
    <t>07/06/2008 08:00 AM EDT</t>
  </si>
  <si>
    <t>Ray Page</t>
  </si>
  <si>
    <t>City of Tarpon Springs</t>
  </si>
  <si>
    <t>City of Tarpon Springs reports that approximately 14,400 gallons of sewage spilled due to piping failure on a private lift station. Unknown if any waterways were affected. The material was vacuumed up.</t>
  </si>
  <si>
    <t>1502 Riverside Dr., Tarpon Springs</t>
  </si>
  <si>
    <t>07/06/2008 09:30 AM EDT</t>
  </si>
  <si>
    <t>John with Polk Co. Utilities advises that 1.5 million gallons of treated reclaim wastewater spilled from a reclaim line, caused when lightning struck and ruptured the line. Caller advises no waterways were affected, all contained to on-site ditch and barricades were put up. No clean up actions needed, the material soaked into the ground. Caller also stated that the reclaim line is being repaired. Nothing further reported.</t>
  </si>
  <si>
    <t>Berkford Circle off of Campbell Rd., Lakeland</t>
  </si>
  <si>
    <t>07/07/2008 01:30 PM EDT</t>
  </si>
  <si>
    <t>Charles bush</t>
  </si>
  <si>
    <t>Charles with City of St. Petersburg Wastewater Dept. advises that 90,000 gallons of treated reclaim wastewater spilled from a 12 inch main line due to break in the line. Caller stated some of the material reached a nearby storm drain. No clean up actions taken, the material soaked into the ground. Nothing further reported.</t>
  </si>
  <si>
    <t>29th St. and 60th Ave. south, St. Petersburg</t>
  </si>
  <si>
    <t>07/05/2008 08:30 PM EDT</t>
  </si>
  <si>
    <t>Danny Carson</t>
  </si>
  <si>
    <t>Casselberry</t>
  </si>
  <si>
    <t>About 300 gal spilled, rags kicked both pumps off</t>
  </si>
  <si>
    <t>L/S 82, The Villas of Casselberry</t>
  </si>
  <si>
    <t>Put lime down &amp; washed everything down. Pulle dpumps and removed rags.</t>
  </si>
  <si>
    <t>FLA011066</t>
  </si>
  <si>
    <t>07/07/2008 12:30 PM EDT</t>
  </si>
  <si>
    <t>Chris Fasnacht</t>
  </si>
  <si>
    <t>Approximately 4.5 million gallons of treated effluent wastewater spilled from a culvert pipe due to pipe joint failure. Caller stated the spill occurred over a 9 day period. Caller stated an unknown amount went into a storm water system. Clean up and remedial actions taken, the pipe has since been repaired and an unknown amount has been pumped back into the holding pond on-site. Nothing further reported.</t>
  </si>
  <si>
    <t>5701 Michigan Ave., St. Cloud</t>
  </si>
  <si>
    <t>Storm water pumping station was turned off, water remaining in the ditch was pumped back into holding pond.</t>
  </si>
  <si>
    <t>Gator Slough Canal</t>
  </si>
  <si>
    <t>FLA010962</t>
  </si>
  <si>
    <t>OWL-WW-08-0029</t>
  </si>
  <si>
    <t>07/08/2008 04:00 PM EDT</t>
  </si>
  <si>
    <t>3600 gallons of reclaim water spilled onto ground due to a break in a line at the customer's usage point. Not recoverable.</t>
  </si>
  <si>
    <t>2405 Montclair Cir. , Naples</t>
  </si>
  <si>
    <t>07/07/2008 03:00 PM EDT</t>
  </si>
  <si>
    <t>Lee County Utilities reports approximately 85,000 gallons of sewage released due to a contractor hitting a 12" force main. No waterways affected, all contained on-site. The material was pumped up and lime was laid down.</t>
  </si>
  <si>
    <t>Three Oaks Pkwy / Three Oaks Pkwy Extension, South Ft. Myers</t>
  </si>
  <si>
    <t>Material being pumped back into wastewater system, lime applied.</t>
  </si>
  <si>
    <t>07/05/2008 02:35 AM EDT</t>
  </si>
  <si>
    <t>Don Sullivan</t>
  </si>
  <si>
    <t>Don with City of Plantation Wastewater Dept. advises that 1,500 gallons of raw sewage spilled from a force main line when there was a break in the line. The material was contained on-site, no waterways affected. Clean up actions taken, vactor truck used to vac up material and HTH was applied. Nothing further reported.</t>
  </si>
  <si>
    <t>600 NW 103rd Ave., Plantation</t>
  </si>
  <si>
    <t>in permitting to replace line</t>
  </si>
  <si>
    <t>City of Plantation                                               FLA040401</t>
  </si>
  <si>
    <t>BCEPGMD</t>
  </si>
  <si>
    <t>07/07/2008 10:45 PM EDT</t>
  </si>
  <si>
    <t>Christopher Scott</t>
  </si>
  <si>
    <t>Main Line Blockage - Heavy Grease</t>
  </si>
  <si>
    <t>SW 13 Ave &amp; SW 5th St.</t>
  </si>
  <si>
    <t>7/8/08 11:00 AM EDT</t>
  </si>
  <si>
    <t>P. Kilgore</t>
  </si>
  <si>
    <t>line blockage</t>
  </si>
  <si>
    <t>Hilldrop court</t>
  </si>
  <si>
    <t>7/8/08 10:37 AM EDT</t>
  </si>
  <si>
    <t>Byron Nenos</t>
  </si>
  <si>
    <t>210 NW 4TH Ave</t>
  </si>
  <si>
    <t>City of Mulberry</t>
  </si>
  <si>
    <t>7/8/08 10:30 AM EDT</t>
  </si>
  <si>
    <t>R. Knight</t>
  </si>
  <si>
    <t>electrical problem at L/S</t>
  </si>
  <si>
    <t>210 Miller Mac Rd</t>
  </si>
  <si>
    <t>South County</t>
  </si>
  <si>
    <t>07/09/2008 08:30 AM EDT</t>
  </si>
  <si>
    <t>Darrel Burke</t>
  </si>
  <si>
    <t>Darrel Burke of Orange County Utilities reported that a contractor stuck a force main causing the release of 3,709,434 gallons of treated wastewater. No waterways affected. The spill was unrecoverable and soaked into the ground. Repairs have been completed and operations are back to normal. No assistance requested.</t>
  </si>
  <si>
    <t>West Sand lake Road &amp; Manduran Drive, Orlando</t>
  </si>
  <si>
    <t>Pipeline repaired</t>
  </si>
  <si>
    <t>07/09/2008 10:15 AM EDT</t>
  </si>
  <si>
    <t>Cathy Sillitoe</t>
  </si>
  <si>
    <t>Alafaya Utilities reports approximately 1000 + gallons of sewage spilled due to a force main break. A nearby storm drain is being affected. The material will be vacuumed up and lime will be laid down.</t>
  </si>
  <si>
    <t>Sanctuary Rd./ Heirloom Place, Oviedo</t>
  </si>
  <si>
    <t>Material vacuumed up and area limed.</t>
  </si>
  <si>
    <t>07/09/2008 09:30 AM EDT</t>
  </si>
  <si>
    <t>Sewer backup in persons backyard- took cleanout cap off</t>
  </si>
  <si>
    <t>1803 Summerlin Ave by 1st dr. Sanford</t>
  </si>
  <si>
    <t>Work crew broke the plug, cleaned u pthe area as much as possible &amp; disinfected &amp; deodorized the area</t>
  </si>
  <si>
    <t>FL0020141</t>
  </si>
  <si>
    <t>07/09/2008 03:00 PM EDT</t>
  </si>
  <si>
    <t>Walt</t>
  </si>
  <si>
    <t>Walt with City of Orlando Utilities advised that approximately 50 gallons of wastewater was spilled due to a grease build-up in a man hole. No waterways were affected. The affected area was covered with lime.</t>
  </si>
  <si>
    <t>E. Colonial Dr. and Primrose Dr, Orlando</t>
  </si>
  <si>
    <t>FL0037966</t>
  </si>
  <si>
    <t>07/09/2008 01:00 PM EDT</t>
  </si>
  <si>
    <t>.</t>
  </si>
  <si>
    <t>At the Plant Springhill Rd. and Capital Cir., Tallahassee</t>
  </si>
  <si>
    <t>Some of spill recovered back into system</t>
  </si>
  <si>
    <t>07/09/2008 09:05 AM EDT</t>
  </si>
  <si>
    <t>Joel Boyce</t>
  </si>
  <si>
    <t>Joel Boyce with City of Venice Utilities advised that approximately 2,820 gallons of treated reclaim water was spilled due to a 2" reuse line breaking loose. No waterways were affected. No clean up actions were needed since the reclaim water was treated.</t>
  </si>
  <si>
    <t>3510 Royal Rd. East, Venice</t>
  </si>
  <si>
    <t>07/09/2008 04:07 PM EDT</t>
  </si>
  <si>
    <t>Joseph Pereira</t>
  </si>
  <si>
    <t>Joseph Pereira with Hillsborough Co. Water advised that less than 1,000 gallons of wastewater was spilled due to an overflow from heavy rains. No waterways were affected. Lime was spread over the affected area.</t>
  </si>
  <si>
    <t>1200 Shell Point Rd, Ruskin</t>
  </si>
  <si>
    <t>Area was limed</t>
  </si>
  <si>
    <t>07/09/2008 07:53 PM EDT</t>
  </si>
  <si>
    <t>Bryan Danley</t>
  </si>
  <si>
    <t>Bryan with Marion Co Utilities advises that 2000 gallons of raw sewage spilled when a 6 inch force main broke.  No waterways affected, all contained on-site.  Clean up actions taken, vacon truck used vac up material and line was applied to affected area.</t>
  </si>
  <si>
    <t>3782 SW 147th St</t>
  </si>
  <si>
    <t xml:space="preserve">Clean up actions taken, vacon truck used vac up material and lime was applied to affected area.  </t>
  </si>
  <si>
    <t>FLA012669</t>
  </si>
  <si>
    <t>Nicole Mitchell</t>
  </si>
  <si>
    <t>7/10/08  1400</t>
  </si>
  <si>
    <t>L/S pump failure</t>
  </si>
  <si>
    <t>East Gate</t>
  </si>
  <si>
    <t>area cleaned and san-o-128 applied</t>
  </si>
  <si>
    <t>7/9/08 1045</t>
  </si>
  <si>
    <t>8" pipe slid out of rubber coupling</t>
  </si>
  <si>
    <t>Behind 119 Sawara Ct.</t>
  </si>
  <si>
    <t>replaced rubber coupling &amp; pipe</t>
  </si>
  <si>
    <t>drainage ditch</t>
  </si>
  <si>
    <t>7/10/08 1300</t>
  </si>
  <si>
    <t>Broken 10" F/M</t>
  </si>
  <si>
    <t>Via De Luna - 100' East of Calle Marbella on North Side</t>
  </si>
  <si>
    <t>07/10/2008 11:30 AM EDT</t>
  </si>
  <si>
    <t>David Grey</t>
  </si>
  <si>
    <t>Contractor hit 2" force main with Bobcat.</t>
  </si>
  <si>
    <t>Broward Blvd. at the Holloway Canal</t>
  </si>
  <si>
    <t xml:space="preserve">material vacuumed &amp; HTH was spread over the area. </t>
  </si>
  <si>
    <t>Banana Wild Farms, contact Dave Parrish</t>
  </si>
  <si>
    <t>WL 08-0078, EMT</t>
  </si>
  <si>
    <t>Marion Co. Utilities</t>
  </si>
  <si>
    <t>Bryan with Marion Co. Utilities advises that 2,000 gallons of raw sewage spilled when a 6 inch force main line broke. No waterways affected, all contained on-site. Clean up actions taken, vacon truck used vac up material and lime was applied to affected area. Nothing further reported.</t>
  </si>
  <si>
    <t>3782 SW 147th St., Ocala</t>
  </si>
  <si>
    <t>3782 SW 147th St.</t>
  </si>
  <si>
    <t>07/10/2008 05:00 PM EDT</t>
  </si>
  <si>
    <t>Gerald Koslow</t>
  </si>
  <si>
    <t>Gerald Koslow with City of Clermont Utilities advised that approximately 4,000 gallons of wastewater was spilled due to a broken 6" force main. No waterways were affected. The clean up was conducted by the responsible party. The affected area was washed down and covered with lime.</t>
  </si>
  <si>
    <t>11146 CR 455</t>
  </si>
  <si>
    <t>Affected area was washed down and covered with lime</t>
  </si>
  <si>
    <t>FLA010512</t>
  </si>
  <si>
    <t>07/11/2008 07:17 PM EDT</t>
  </si>
  <si>
    <t>Edgardo Aleman</t>
  </si>
  <si>
    <t>A grease blockage in a gravity line caused about 1100 gallons of wastewater to be released from a manhole. The spill was vacuumed and disinfectant was placed on the affected areas. No waterway affected.</t>
  </si>
  <si>
    <t>2117 South Mills Ave.</t>
  </si>
  <si>
    <t>The spill was vacuumed and disinfectant was placed on the affected areas.</t>
  </si>
  <si>
    <t>Storm Drain</t>
  </si>
  <si>
    <t>FLA010814</t>
  </si>
  <si>
    <t>07/11/2008 10:25 PM EDT</t>
  </si>
  <si>
    <t>Magie DeJesus</t>
  </si>
  <si>
    <t>Magie of Orange County Utilities reported a 1,500 gallon wastewater spill in the Orlando area due to a faulty equipment at a lift station. Clean-up conducted by the responsible party. No waterways affected.</t>
  </si>
  <si>
    <t>Cape Heart Drive &amp; Underhill Road</t>
  </si>
  <si>
    <t>Crew reset the starter heaters and pumped station down. Pulled pump #1 after pumping station down because amperage check showed slightly higher amperage draw.  Removed small amount of rags picked up in pump durning pump down of station.  Station is operating normally. Washed down area with potable water.</t>
  </si>
  <si>
    <t>07/11/2008 05:20 PM CDT</t>
  </si>
  <si>
    <t>Olive Garden Restaurant</t>
  </si>
  <si>
    <t>The affected area washed down and Sano 128 applied</t>
  </si>
  <si>
    <t>Carpenters Creek</t>
  </si>
  <si>
    <t>07/12/2008 12:30 PM CDT</t>
  </si>
  <si>
    <t>Olive Garden</t>
  </si>
  <si>
    <t>The area was vacuumed and san-o-128 was applied to the affected area.</t>
  </si>
  <si>
    <t xml:space="preserve">Carpenters Creek. </t>
  </si>
  <si>
    <t>07/11/2008 01:24 PM EDT</t>
  </si>
  <si>
    <t>Mr. Kepley</t>
  </si>
  <si>
    <t>Report of 400,000 gallons of reclaim water spilled onto ground due to a large storage tank rupturing. The spill is not recoverable.</t>
  </si>
  <si>
    <t>2250 Avenida Del Vera</t>
  </si>
  <si>
    <t>07/11/2008 1:10 PM EDT</t>
  </si>
  <si>
    <t>Manhole Overflow - Mainline Blockage due to grease, rocks and papers (debris)</t>
  </si>
  <si>
    <t>15660 SW 27the St.</t>
  </si>
  <si>
    <t>7/11/08 12:30 PM EDT</t>
  </si>
  <si>
    <t>R. Sutherland</t>
  </si>
  <si>
    <t xml:space="preserve">pumps ragged up </t>
  </si>
  <si>
    <t>8609 Tidewater Trail</t>
  </si>
  <si>
    <t>H. Curren</t>
  </si>
  <si>
    <t>7/10/08 7:50 PM EDT</t>
  </si>
  <si>
    <t>Teco outage</t>
  </si>
  <si>
    <t>13325 Sydney road</t>
  </si>
  <si>
    <t>7/11/08 3:47 PM EDT</t>
  </si>
  <si>
    <t>starters tripped due to lightning</t>
  </si>
  <si>
    <t>2255 Arcadia Greens Dr</t>
  </si>
  <si>
    <t>7/11/08 11:00 am EDT</t>
  </si>
  <si>
    <t>breaker tripped</t>
  </si>
  <si>
    <t>7707 Cherokee rose Blvd</t>
  </si>
  <si>
    <t>Falkenburg</t>
  </si>
  <si>
    <t>07/11/2008 02:00 AM EDT</t>
  </si>
  <si>
    <t>Seth Cohn</t>
  </si>
  <si>
    <t>City of Bradenton Utilities</t>
  </si>
  <si>
    <t>Seth Conan with City of Bradenton Utilities advised that approximately 300 gallons of wastewater was spilled from a manhole due to a broken water line. Some of the spill went into a storm drain that leads to the Manatee River. The affected area was washed down and sanitized.</t>
  </si>
  <si>
    <t>1500 First Avenue West</t>
  </si>
  <si>
    <t>The affected area was washed down and sanitized</t>
  </si>
  <si>
    <t>Bradenton</t>
  </si>
  <si>
    <t>07/11/2008 04:04 PM EDT</t>
  </si>
  <si>
    <t>Unknown amount of sewage was spilled onto ground and went into a contained pond. The area was limed. Incident occurred due to a break in a line.</t>
  </si>
  <si>
    <t>3456 Founders Club Blvd. , in wooded area</t>
  </si>
  <si>
    <t>07/11/2008 11:25 PM EDT</t>
  </si>
  <si>
    <t>Thunderstorm in area the main breaker at the pump station killing all power to the controls.</t>
  </si>
  <si>
    <t>5913 Old Cheney Highway</t>
  </si>
  <si>
    <t>Reset the main breaker at the pump station returning power to the controls.  Pumped station down and washed down with potable water and recovered 5 gallons back into the wet well when the station pumped down.</t>
  </si>
  <si>
    <t>07/11/2008 07:45 PM EDT</t>
  </si>
  <si>
    <t>There was a blockage of heavy grease and sand between manhole 33490021 to manhole 33490020 that caused an overflow from the Orange County Transmissions system.  The blockage was about 60 feet from manhole 33490020 going against the flow to manhole 33490021</t>
  </si>
  <si>
    <t>708 Oak Manor Cr.</t>
  </si>
  <si>
    <t>Staff broke blcokage using cleaners, cleaned area and plan to have all incoming lines cleaned and video inspected from manhole 33490020 to find cause of blockage</t>
  </si>
  <si>
    <t>07/13/2008 10:50 AM EDT</t>
  </si>
  <si>
    <t>Main Line Blockage - Due to Grease &amp; Debris Caused Manhole to Overflow</t>
  </si>
  <si>
    <t>NW65th St. &amp; 14 Ct.</t>
  </si>
  <si>
    <t>07/13/2008 10:00 PM EDT</t>
  </si>
  <si>
    <t>Dominic Bellezza</t>
  </si>
  <si>
    <t>Dominic with City of New Port Richey advises that 2,500 gallons of raw sewage spilled due to a break in a gravity main line. The material was contained on site, no waterways were affected. Clean up actions taken, vactor trucks were used to vac up the material and lime was applied to affected area.</t>
  </si>
  <si>
    <t>6726 Madison St.  New Port Richey</t>
  </si>
  <si>
    <t>vactor trucks were used to vac up the material and lime was applied to affected area.</t>
  </si>
  <si>
    <t>7/13/08 9:00 PM EDT</t>
  </si>
  <si>
    <t>13460 Staghorn Dr</t>
  </si>
  <si>
    <t>washdown</t>
  </si>
  <si>
    <t>Northwest</t>
  </si>
  <si>
    <t>07/14/2008 03:00 PM EDT</t>
  </si>
  <si>
    <t>Brian Matthews</t>
  </si>
  <si>
    <t>City of Palm Coast</t>
  </si>
  <si>
    <t>City of Palm Coast reports that approximately 2500 gallons of sewage spilled due to a tractor hitting a 8" force main. No waterways affected, all contained on site. The material was vacuumed up and lime was laid down.</t>
  </si>
  <si>
    <t>North Belle Terre Pkwy / across from Buffalo View Lane</t>
  </si>
  <si>
    <t>The material was vacuumed up and lime was laid down.</t>
  </si>
  <si>
    <t>07/14/2008 07:10 AM EDT</t>
  </si>
  <si>
    <t>Brett Taylor</t>
  </si>
  <si>
    <t>Brett with City of West Melbourne advises that approximately 6,000 gallons of raw sewage spilled from a broken 10 inch force main line. Caller that a small amount reached the nearby L7 Canal. Clean up actions taken, vactor trucks used to vac up material and lime was applied. Nothing further reported.</t>
  </si>
  <si>
    <t>560 Orange Grove Ave.</t>
  </si>
  <si>
    <t>vactor trucks used to vac up material and lime was applied.</t>
  </si>
  <si>
    <t>L7 Canal</t>
  </si>
  <si>
    <t>07/14/2008 11:00 AM EDT</t>
  </si>
  <si>
    <t>Grease and rags and other unknown debris</t>
  </si>
  <si>
    <t>3rd St and Oleander</t>
  </si>
  <si>
    <t>Busted plug, deodorized and disinfected</t>
  </si>
  <si>
    <t>Stormwater systems</t>
  </si>
  <si>
    <t>7/14/08 1130 cst</t>
  </si>
  <si>
    <t>Chase St. &amp; Devilliers St</t>
  </si>
  <si>
    <t>cleared the choke, washed down street, and applied san-o-128</t>
  </si>
  <si>
    <t>7/14/08 1530 cst</t>
  </si>
  <si>
    <t>roots &amp; rags</t>
  </si>
  <si>
    <t>West Romana St. &amp; South Coyle Street</t>
  </si>
  <si>
    <t>7/14/08 11:00 AM EDT</t>
  </si>
  <si>
    <t>bad pump</t>
  </si>
  <si>
    <t>1411 East Shellpoint Road</t>
  </si>
  <si>
    <t>07/14/2008 03:30 PM EDT</t>
  </si>
  <si>
    <t>Robert Cadle</t>
  </si>
  <si>
    <t>Blockage caused by grease build up in main line</t>
  </si>
  <si>
    <t>3300 W. Colonial Drive</t>
  </si>
  <si>
    <t>Cleared grease blockage with vactor truck. Vacuumed up water and spread deodorant/disinfectant</t>
  </si>
  <si>
    <t>7/14/08 915 cst</t>
  </si>
  <si>
    <t xml:space="preserve">Emerald Coast Utilities </t>
  </si>
  <si>
    <t>(Private L/S)        Chemstrand / Dye</t>
  </si>
  <si>
    <t>Private L/S</t>
  </si>
  <si>
    <t>7/15/08 1630 cst</t>
  </si>
  <si>
    <t>6117 North 9th Ave. Trailer Park behind Vannoy's Tires</t>
  </si>
  <si>
    <t>07/15/2008 09:00 PM EDT</t>
  </si>
  <si>
    <t>Sylvia</t>
  </si>
  <si>
    <t>county</t>
  </si>
  <si>
    <t>5500 gallons of sewage &amp; rain water spilled onto ground due to heavy rains causing an over-flow at manholes. Tomorrow vacuum trucks will be brought in to recover the spillage. The spill is contained in a swale area.</t>
  </si>
  <si>
    <t>Tomorrow vacuum trucks will be brought in to recover the spillage. The spill is contained in a swale area.</t>
  </si>
  <si>
    <t>07/16/2008 02:03 PM EDT</t>
  </si>
  <si>
    <t>25 gallon spill of sewage from a manhole that occurred due to a blockage in a gravity line. Spill vacuumed up. Some of the spill did go into a storm drain.</t>
  </si>
  <si>
    <t>2028 Spoonbill St.</t>
  </si>
  <si>
    <t>Spill vacuumed up.</t>
  </si>
  <si>
    <t>07/15/2008 10:53 PM EDT</t>
  </si>
  <si>
    <t>Grease Blockage resulting in 20 gal spilled</t>
  </si>
  <si>
    <t>Jepson St &amp; Innbruck Dr @ Park Manor</t>
  </si>
  <si>
    <t>General Washdown/Gravity lien to be TV'D</t>
  </si>
  <si>
    <t>07/16/2008 04:55 PM EDT</t>
  </si>
  <si>
    <t>City of Mount Dora reported a wastewater exceeding 1,000 gallons but unknown exact amount. The spill is a result of a busted line and did not affect any waterways.UPDATE 7/17/08 13:26: Per Patti/City of Mt. Dora - Final amount came out to b e 1250 gallons. &lt;417&gt;</t>
  </si>
  <si>
    <t>6201 Town Hill Blvd.</t>
  </si>
  <si>
    <t>Repair line and limed affected areas</t>
  </si>
  <si>
    <t>FLA268542</t>
  </si>
  <si>
    <t>07/16/2008 11:00 AM EDT</t>
  </si>
  <si>
    <t>Kyle James</t>
  </si>
  <si>
    <t>Kyle with North Ft. Myers Utilities advises that approximately 3,000 gallons of raw sewage spilled due to an air release valve malfunction. No waterways were affected, all contained on site. Clean up actions taken, lime was applied to the affected area.</t>
  </si>
  <si>
    <t>intersection of Bayshore Rd. and Pritchard Parkway</t>
  </si>
  <si>
    <t>Clean up actions taken, lime was applied to the affected area.</t>
  </si>
  <si>
    <t>07/16/2008 02:00 PM EDT</t>
  </si>
  <si>
    <t>Pat Walsh</t>
  </si>
  <si>
    <t>St. Lucie County Utilities</t>
  </si>
  <si>
    <t>St. Lucie County Utilities reports approximately 30,000 - 40,000 gallons of a mixture of sewage and rain water released due to heavy rains in the area. No waterways affected, all contained on-site. The material was vacuumed. up.</t>
  </si>
  <si>
    <t>Fairwinds Golf Course, Ft. Pierce</t>
  </si>
  <si>
    <t>The material was vacuumed. up.</t>
  </si>
  <si>
    <t>inspection &amp; sampling*</t>
  </si>
  <si>
    <t>FLA013945</t>
  </si>
  <si>
    <t>Christian</t>
  </si>
  <si>
    <t>tripped breaker</t>
  </si>
  <si>
    <t>946 Gonando deAvila</t>
  </si>
  <si>
    <t>07/16/2008 01:15 PM EDT</t>
  </si>
  <si>
    <t>John Upton</t>
  </si>
  <si>
    <t>Mosaic Fertilizer reports that approximately 1000+ pounds of sulfuric acid spilled due to failure of a pipe. No waterways affected, all contained at the facility. The material will be collected and then washed down. No evacuations or injuries reported.</t>
  </si>
  <si>
    <t>New Whales Facility, 3095 CR 640 West, Mulberry</t>
  </si>
  <si>
    <t>neutralized &amp; disposed into cooling pond</t>
  </si>
  <si>
    <t>Sulfuric Acid</t>
  </si>
  <si>
    <t>Report received</t>
  </si>
  <si>
    <t>FL0036421</t>
  </si>
  <si>
    <t>follow up call</t>
  </si>
  <si>
    <t>07/17/2008 04:30 PM EDT</t>
  </si>
  <si>
    <t>2500 gallons of sewage spilled onto ground due to a broken air release valve on a line. The area was vacuumed and the release was stopped.</t>
  </si>
  <si>
    <t>intersect of Old US-41 and Imperial Harbor Blvd., Bonita Springs</t>
  </si>
  <si>
    <t>The area was vacuumed</t>
  </si>
  <si>
    <t>7/15/08 1:40 PM EDT</t>
  </si>
  <si>
    <t>M. Johnson</t>
  </si>
  <si>
    <t>manhole overflow</t>
  </si>
  <si>
    <t>4101 Oak Knoll Dr</t>
  </si>
  <si>
    <t>7/16/08 3:00 MP EDT</t>
  </si>
  <si>
    <t>pump failure</t>
  </si>
  <si>
    <t>1805 Mays St</t>
  </si>
  <si>
    <t>07/17/2008 03:00 AM EDT</t>
  </si>
  <si>
    <t>William Peters with Pinellas Co. Utilities advised that approximately 1,200 gallons of wastewater was spilled due to a broken air release valve. Some of the spill went into a storm drain that leads to the Intercoastal Waterway. The affected area was washed down and vacuumed.</t>
  </si>
  <si>
    <t>1211 Gulf Blvd.</t>
  </si>
  <si>
    <t>affected area was washed down and vacuumed.</t>
  </si>
  <si>
    <t>Intercoastal Waterway</t>
  </si>
  <si>
    <t>07/18/2008 09:30 AM EDT</t>
  </si>
  <si>
    <t>Blockage caused by a grese and rag build up in an 8" mian line on South Orange Avenue</t>
  </si>
  <si>
    <t>1131 S Orange Ave., Orlando</t>
  </si>
  <si>
    <t>Remvoed blockage from main line.  Notified and posted signs around Lake.  Washed down and vacuumed up spill.  Spread deodorant on affected area.  Placed line on a preventative maintenance schedule.</t>
  </si>
  <si>
    <t>1200 Gal</t>
  </si>
  <si>
    <t>Lake Copeland</t>
  </si>
  <si>
    <t>Iron Bridge</t>
  </si>
  <si>
    <t>07/18/2008 03:00 PM EDT</t>
  </si>
  <si>
    <t>Rudy Encarnacion</t>
  </si>
  <si>
    <t>80 gallons of sewage spilled from a sewer-clean-out due to a line blockage. The spill has been cleaned up.</t>
  </si>
  <si>
    <t xml:space="preserve">501 East 11th St. in alley </t>
  </si>
  <si>
    <t>Area cleaned up</t>
  </si>
  <si>
    <t>07/18/2008 09:22 PM EDT</t>
  </si>
  <si>
    <t xml:space="preserve">A 24-inch PVC forcemain cracked causing an overflow from the Orange County Collection system.  Th epipe appears to have a longitudinal spilt. </t>
  </si>
  <si>
    <t>Rhode Island Woods Cir. and 1113 Carey Glen Cir., Orlando</t>
  </si>
  <si>
    <t>First responders shut down pump stations and closed valves to isolate system.  Pump station personel responded to maintain stations.  Crews replaced broken pipe and returned system to normal.  Performed cleanup</t>
  </si>
  <si>
    <t>nearby retention ponds</t>
  </si>
  <si>
    <t>07/18/2008 05:00 PM EDT</t>
  </si>
  <si>
    <t>Less than 1000 gallons of sewage spilled onto ground and into a contained pond. Incident occurred due to a 6" force main break. Repairs being made and water sampling will be done. Lime will be put down. The spillage has been stopped.</t>
  </si>
  <si>
    <t>4500 Pine Valley Rd., Port St. Lucie</t>
  </si>
  <si>
    <t>07/18/2008 01:41 PM EDT</t>
  </si>
  <si>
    <t>An employee from HCWR reported a 2,000 gallon reclaim water spill that did not affect any waterways and was maintained on site. No further information is available.</t>
  </si>
  <si>
    <t>dale Stikit Rd., Tampa</t>
  </si>
  <si>
    <t>07/19/2008 04:26 PM EDT</t>
  </si>
  <si>
    <t>Robert Sutherland</t>
  </si>
  <si>
    <t>Hillsborough County Water Department reported a 6,000 gallon untreated wastewater spill on site due to operator error. The spill flowed into a retention pond directly behind the lift station.</t>
  </si>
  <si>
    <t>1205 Mitchell St., Brandon</t>
  </si>
  <si>
    <t>07/20/2008 12:01 AM EDT</t>
  </si>
  <si>
    <t>Joseph Hopple</t>
  </si>
  <si>
    <t>CH2M/OMI- The Villages</t>
  </si>
  <si>
    <t>Joseph with CH2M/OMI-The Villages advises that between 150-200 gallons of raw sewage spilled from a manhole due to blockage in the main line. The material was contained on-site, no waterways affected. Clean up actions taken, vac truck used to vac up the material. Nothing further reported.</t>
  </si>
  <si>
    <t>7/19/08 1:55 PM EDT</t>
  </si>
  <si>
    <t xml:space="preserve">flaots hung up </t>
  </si>
  <si>
    <t>965 Lumsden Road East &amp; manholes on Bearclaw</t>
  </si>
  <si>
    <t>Valrico</t>
  </si>
  <si>
    <t>7/19/08 12:00 PM EDT</t>
  </si>
  <si>
    <t>only one pump &amp; it dropped the impeller</t>
  </si>
  <si>
    <t>1409 Saddleguard Dr</t>
  </si>
  <si>
    <t>07/21/2008  09:20 AM EDT</t>
  </si>
  <si>
    <t>Julius Jaranilla</t>
  </si>
  <si>
    <t>Tripped Control Voltage and scada Battery was dead</t>
  </si>
  <si>
    <t>Sun Drive</t>
  </si>
  <si>
    <t>Replaced 20 amps breaker and acada battery &amp; pump down sta</t>
  </si>
  <si>
    <t>FLA011086</t>
  </si>
  <si>
    <t>7/21/08  930 CST</t>
  </si>
  <si>
    <t>Mary Esther</t>
  </si>
  <si>
    <t>4 Windy Lane</t>
  </si>
  <si>
    <t>Line &amp; area was cleared &amp; cleaned, and lime was applied</t>
  </si>
  <si>
    <t>07/21/2008 12:27 PM EDT</t>
  </si>
  <si>
    <t>Jordan Hagaman</t>
  </si>
  <si>
    <t>private citizen</t>
  </si>
  <si>
    <t>A private citizen reports sludge running down a canal since last week's heavy rain in the area. Caller states the canal leads into the Gulf.</t>
  </si>
  <si>
    <t>7/21/08 time unknown</t>
  </si>
  <si>
    <t>Larry Peters</t>
  </si>
  <si>
    <t>City of Belle Glade Utilities</t>
  </si>
  <si>
    <t>spill to canal from broken seal on pipe</t>
  </si>
  <si>
    <t>Hooker Highway (U.S.27)</t>
  </si>
  <si>
    <t>unnamed canal</t>
  </si>
  <si>
    <t>WL 08-0079</t>
  </si>
  <si>
    <t>City of Belle Glade                          FLA027740</t>
  </si>
  <si>
    <t>08-2595</t>
  </si>
  <si>
    <t>07/21/2008 04:03 PM EDT</t>
  </si>
  <si>
    <t>Luke Grey</t>
  </si>
  <si>
    <t>The City of Lantana reported a 2,000 gallon untreated wastewater spill that did not affect any waterways but soaked into the ground preventing any clean up. The spill is due to a power failure at a lift station.</t>
  </si>
  <si>
    <t>122 N. Lake Dr., Lantana</t>
  </si>
  <si>
    <t>07/20/2008 07:48 AM EDT</t>
  </si>
  <si>
    <t>Bob</t>
  </si>
  <si>
    <t>Bob with Sarasota County Utilities advised that they had a wastewater spill of less than 1,000 gallons due to a faulty air valve. No waterways were affected. No clean up action taken as the spill soaked into the ground.</t>
  </si>
  <si>
    <t>7905 S. Macintosh R., Sarasota</t>
  </si>
  <si>
    <t>07/18/2008 10:00 PM EDT</t>
  </si>
  <si>
    <t>Hillsborough County Water Dept. reports that approximately 406,000 of effluent wastewater released due to pump failure. No waterways affected, all contained on-site. No cleanup actions taken.</t>
  </si>
  <si>
    <t>07/18/2008 07:00 PM EDT</t>
  </si>
  <si>
    <t>City of largo</t>
  </si>
  <si>
    <t>Cheryl with City of Largo advises that approximately 1,845 gallons of raw sewage spilled from an 8 inch force main line that broke. Caller advised that the Gulf of Mexico was affected. Clean up actions conducted, vac truck used to vac up material and lime was applied to affected area. Also the force main line was repaired and water samples were taken from the Gulf of Mexico.</t>
  </si>
  <si>
    <t>12760 Indian Rocks Rd., Largo</t>
  </si>
  <si>
    <t>07/22/2008 10:30 AM EDT</t>
  </si>
  <si>
    <t>The lift station at a Hooters restaurant malfunctioned and caused about 1000 gallons of wastewater to be released into a river. Lime was applied to the affected area.</t>
  </si>
  <si>
    <t>8938 San Jose Blvd., Jacksonville</t>
  </si>
  <si>
    <t>07/22/2008 08:00 AM CDT</t>
  </si>
  <si>
    <t>Joseph Jones</t>
  </si>
  <si>
    <t>City of Ft. Walton Beach</t>
  </si>
  <si>
    <t xml:space="preserve"> The material was contained on-site, no waterways were affected. Cause of spill was due to air bleed off valve was left open</t>
  </si>
  <si>
    <t>1564 Percy L. Coleman Rd., Ft. walton Beach</t>
  </si>
  <si>
    <t>07/22/2008 09:00 AM EDT</t>
  </si>
  <si>
    <t>Beth with Collier Co. Public Utilities advises that 2,100 gallons of treated reclaim wastewater spilled due to a break in a 4 inch wastewater line. No waterways were affected. No clean actions needed, the material soaked into the ground.</t>
  </si>
  <si>
    <t>Calusa Bay entrance at Goodlette Frank Rd., Naples</t>
  </si>
  <si>
    <t>07/17/08 2:00 PM EDT</t>
  </si>
  <si>
    <t>NE 4th St. &amp; Biscayne Blvd</t>
  </si>
  <si>
    <t>7/22/08 time unknown</t>
  </si>
  <si>
    <t>City of Belle Glade</t>
  </si>
  <si>
    <t>same as above, different location</t>
  </si>
  <si>
    <t>same as above, 1 mile away</t>
  </si>
  <si>
    <t xml:space="preserve">combined with above </t>
  </si>
  <si>
    <t>7/21/08 11:30 AM EDT</t>
  </si>
  <si>
    <t>R. Lewis</t>
  </si>
  <si>
    <t>5912 Moore Loop</t>
  </si>
  <si>
    <t>7/22/08 8:00 AM EDT</t>
  </si>
  <si>
    <t>11005 Dale Stitik Dr</t>
  </si>
  <si>
    <t>07/21/2008 08:30 AM EDT</t>
  </si>
  <si>
    <t>Luke with Hillsborough Co. Water Dept. advises that approximately 180,000 gallons of treated reclaim wastewater spilled due to a broken 6 inch PVC pipe. No waterways were affected and no clean up actions were needed, the material soaked into the ground. Nothing further reported.</t>
  </si>
  <si>
    <t>11005 Dale Stitik Rd., Tampa</t>
  </si>
  <si>
    <t>07/22/2008 05:30 PM EDT</t>
  </si>
  <si>
    <t>Lift Station tripped causing a nearby manhole on June Trailto overflow.  Aprox 100 gal was spilled</t>
  </si>
  <si>
    <t>Juno Trail</t>
  </si>
  <si>
    <t>FLA011261</t>
  </si>
  <si>
    <t>Debra Knight</t>
  </si>
  <si>
    <t>07/22/2008 02:41 PM EDT</t>
  </si>
  <si>
    <t>A Broken 8-inch A/C force main caused an overflow from the Orange County Colelction System</t>
  </si>
  <si>
    <t>1948 Bonneville Dr.</t>
  </si>
  <si>
    <t>Staff shut down pump stations and closed valves to isolate the system.  Then they excavated the area, made the repair by sleaving in a new piece of pipe.  Backfilled the excavation, checked system, then returned the system back to normal.  A general wash down of the area was eprformed.  Overflow was contained in a ditch next to the break, recovered and return to our system.</t>
  </si>
  <si>
    <t>07/22/2008 01:00 PM EDT</t>
  </si>
  <si>
    <t>Mike Miller</t>
  </si>
  <si>
    <t>Mike with Toho Water Authority advises that no more than 5,000 gallons of treated reuse wastewater spilled when a holding pond within a subdivision overflowed. Caller states heavy rainfall as the cause of the overflow. Caller also advises that nearby storm drains were affected.</t>
  </si>
  <si>
    <t>Bellalago Subdivision intersection of Bellalago Dr. and Pleasant Hill Rd.Kissimmee</t>
  </si>
  <si>
    <t>No clean up actions were needed, the material was unrecoverable</t>
  </si>
  <si>
    <t>FLA109843, FL0036862</t>
  </si>
  <si>
    <t>OCD-C-WW-08-0750</t>
  </si>
  <si>
    <t>2043q</t>
  </si>
  <si>
    <t>7/23/08 1830 cst</t>
  </si>
  <si>
    <t>sewer not capped off</t>
  </si>
  <si>
    <t>527 Brent Lane &amp; Lynell, 100 ft North of Brent.</t>
  </si>
  <si>
    <t>07/23/2008 10:00 AM EDT</t>
  </si>
  <si>
    <t>Charlotte County utilities reports that approximately 2500 gallons of sewage spilled due to a contractor hitting a force main. No waterways affected. The material was vacuumed up and lime will be laid down.</t>
  </si>
  <si>
    <t>4085 Joseph St., Port Charlotte</t>
  </si>
  <si>
    <t>Material was vacuumed up and lime appliaed to affected area.</t>
  </si>
  <si>
    <t>07/23/2008 06:30 AM EDT</t>
  </si>
  <si>
    <t>Collier County utilities reports that approximately 100,000 gallons of reclaimed wastewater released due to a broken service line. No waterways affected. No cleanup actions taken, the material absorbed into the ground.</t>
  </si>
  <si>
    <t>313 Chancery Circle, Naples</t>
  </si>
  <si>
    <t>07/22/08 10:48am</t>
  </si>
  <si>
    <t>Sue Gulledge</t>
  </si>
  <si>
    <t xml:space="preserve">KG maint noticed water coming from overflow. Secured reuse station inlet valve. </t>
  </si>
  <si>
    <t>Kelly Green</t>
  </si>
  <si>
    <t>Flow went to lake system used to water golf course</t>
  </si>
  <si>
    <t>D Gulledge</t>
  </si>
  <si>
    <t>07/23/2008 12:05 AM EDT</t>
  </si>
  <si>
    <t>Carla with Miami-Dade County Water &amp; Sewer reported a 4,000 gallon raw sewage release in Miami due to a ruptured line. Clean-up conducted by the responsible party. No assistacne requested.  UPDATE 8/8/08 12:55 Richard/Miami-Dade WASD - The actual ammount spilled was 500 Gallons.</t>
  </si>
  <si>
    <t>296 SW 7th St.</t>
  </si>
  <si>
    <t>07/22/2008 02:30 PM EDT</t>
  </si>
  <si>
    <t>Bob Henderson</t>
  </si>
  <si>
    <t>Bob with Hillsborough Co. Water Dept. advises that more than 1,000 gallons of treated reclaim wastewater has spilled from a irrigation pipe near a customer's home in Unincorporated Hillsborough Co. Caller states the irrigation pipe was ruptured, causing leakage from pipe. No waterways were affected and no clean up actions were needed, the material soaked into the ground. Caller advised the leakage has been secured. Nothing further reported.</t>
  </si>
  <si>
    <t>Bridge Walk Subdivision, 16410 Bridge Walk Dr.,Unincorporated Hillsborough Co.</t>
  </si>
  <si>
    <t>07/23/2008 11:45 AM EDT</t>
  </si>
  <si>
    <t>approximately 5,000 gallons of reclaim water was spilled due to a malfunction in fitting. No waterways were affected.</t>
  </si>
  <si>
    <t>South Golden Rod and Cargo Rd.</t>
  </si>
  <si>
    <t>No clean up actions taken as the spill soaked into the ground.</t>
  </si>
  <si>
    <t>07/23/2008 07:24 PM EDT</t>
  </si>
  <si>
    <t>approximately 1000+ gallons of sewage spilled due to a by-pass pump out blew off the tee. The wetlands is being affected. A "general cleanup" was conducted.</t>
  </si>
  <si>
    <t>613 Crystal Bay Lane, Avalon Park</t>
  </si>
  <si>
    <t xml:space="preserve">Staff shut down pump station F3000. Locate dplug valve and shut down the 12 inch discharge force main and installed a new mega-lug flange and gasket to the pump out pipe and reinstalled it to the pump station discharge line out side of the valve box.  Washed down SSO area with fresh potable water. </t>
  </si>
  <si>
    <t>Econ River Protection Area wetlands</t>
  </si>
  <si>
    <t>07/23/2008 07:52 AM EDT</t>
  </si>
  <si>
    <t>A Broken 8-inch A/C force main caused an overflow from the Orange County Collection System.  Staff discovered this pipe break, which was just down stream of a break site from the preivious day, while inspecting the status of the previous day's break.</t>
  </si>
  <si>
    <t>1934 Bonneville Drive</t>
  </si>
  <si>
    <t>Staff Shut down pump stations and closed valves to isolate systme.  Then they excavated the area,made the repair by sleaving in a new piece of pipe.  Backfilled the excavation, checked system, then returned the system back to normal.  A general wash down of the area was perfomred.  Overflow was contained in a ditch next to the break, recovered and retunr to our system.</t>
  </si>
  <si>
    <t>07/24/2008 11:00 AM EDT</t>
  </si>
  <si>
    <t>Cause of incident was a brief influx of peak flow at a rate of 14.22 mgd for approximately 5 minutes.  During this time, one of the three running effluent pumps shut down and effulent overflowed from the Ultra Violet disinfection chamber onto the ground.</t>
  </si>
  <si>
    <t>On Site</t>
  </si>
  <si>
    <t>Pump was reset.</t>
  </si>
  <si>
    <t>FLA010958</t>
  </si>
  <si>
    <t>07/24/2008 07:00 AM EDT</t>
  </si>
  <si>
    <t>Float Balls unable to operate due to grease and rags</t>
  </si>
  <si>
    <t>Willa Springs Villas L/S</t>
  </si>
  <si>
    <t>Cleaned L/S with Vacontruck</t>
  </si>
  <si>
    <t>Seminole County</t>
  </si>
  <si>
    <t>07/24/2008 08:40 AM EDT</t>
  </si>
  <si>
    <t>Ed Priest</t>
  </si>
  <si>
    <t>Cutrale Citrus Juices</t>
  </si>
  <si>
    <t>Employee with Cutrale Citrus Juices USA Inc. advises that 3,000 gallons of treated reclaim wastewater spilled due to a break in a 6 inch PVC pipe. No waterways were affected, material was contained on site.</t>
  </si>
  <si>
    <t>Leesburg Spray Field</t>
  </si>
  <si>
    <t>no clean up actions were taken, the material soaked into the ground.</t>
  </si>
  <si>
    <t>FL0105619</t>
  </si>
  <si>
    <t>07/24/2008 02:28 PM EDT</t>
  </si>
  <si>
    <t>approximately 15,000 gallons of reclaim water was spilled due to a blow out in a service line. No waterways were affected.</t>
  </si>
  <si>
    <t>NE side of Trayport Ave just north of Bobby Creek Rd</t>
  </si>
  <si>
    <t>07/24/2008 11:30 AM EDT</t>
  </si>
  <si>
    <t>approximately 35,000 - 40,000 gallons of sewage spilled due to a contractor hitting a sewer main. No waterways affected.</t>
  </si>
  <si>
    <t>3 Oaks Blvd. / 1/4 mile of San Carlos Blvd., S Ft Myers</t>
  </si>
  <si>
    <t>The material was pumped up and lime will be laid down</t>
  </si>
  <si>
    <t>07/24/2008 08:20 AM EDT</t>
  </si>
  <si>
    <t>Steve Siegfried</t>
  </si>
  <si>
    <t>CSID</t>
  </si>
  <si>
    <t>approximately 100 gallons of wastewater was spilled due to lightning striking a lift station. No waterways were affected</t>
  </si>
  <si>
    <t>9800 W. Atlantic Dr.</t>
  </si>
  <si>
    <t>No clean up actions taken, as the spill soaked into the ground</t>
  </si>
  <si>
    <t>CSID                                FLA041301</t>
  </si>
  <si>
    <t>07/24/2008 06:04 AM EDT</t>
  </si>
  <si>
    <t>Chuck Simmons</t>
  </si>
  <si>
    <t>Synagrow</t>
  </si>
  <si>
    <t>NRC Fax #878333 "VERBATIM" Caller is reporting a release of wastewater treatment plant bio-solids from a dump truck due to a latch failure on the tailgate.</t>
  </si>
  <si>
    <t>Eisenhower Blvd. , Ft Lauderdale</t>
  </si>
  <si>
    <t>material scraped up</t>
  </si>
  <si>
    <t>Watts</t>
  </si>
  <si>
    <t>07/24/2008 02:00 PM EDT</t>
  </si>
  <si>
    <t>74,925 gallons of sewage spilled onto ground due to unknown causes.   24" Break-in-Line/Nature Break.  The spill has been stopped. The area will be vacuumed and limed</t>
  </si>
  <si>
    <t>SW 147 Ave. and SW 302 St., South corner</t>
  </si>
  <si>
    <t>7/22/08 2:30 PM EDT</t>
  </si>
  <si>
    <t>N. Shellman</t>
  </si>
  <si>
    <t>broken reclaimed line on private property</t>
  </si>
  <si>
    <t>1167 North Dover Road</t>
  </si>
  <si>
    <t>07/24/2008 12:01 AM EDT</t>
  </si>
  <si>
    <t>Richard</t>
  </si>
  <si>
    <t>Camp Inn RV Resort</t>
  </si>
  <si>
    <t>1200 to 1500 gallons of wastewater was released from a surge tank onto the ground on site. No waterway affected. The affected area was limed. No boil water notice needed.</t>
  </si>
  <si>
    <t>10400 Highway 27, Frostproof</t>
  </si>
  <si>
    <t>7/24/08 8:30 PM EDT</t>
  </si>
  <si>
    <t>T. Carver</t>
  </si>
  <si>
    <t>City of winter Haven</t>
  </si>
  <si>
    <t>broken line</t>
  </si>
  <si>
    <t>100 Lake Daisy Blvd</t>
  </si>
  <si>
    <t>Winter Haven #3</t>
  </si>
  <si>
    <t>07/24/2008 12:00 PM EDT</t>
  </si>
  <si>
    <t>Brett STrickland</t>
  </si>
  <si>
    <t>Gainesville Regional Utilities reports that approximately 20,000 + gallons of sewage spilled due to someone hit an above ground pipe. A nearby swamp was affected. The affected area was limed.</t>
  </si>
  <si>
    <t>Hammock Oaks Subdivision, Gainesville</t>
  </si>
  <si>
    <t>Nearby swamp</t>
  </si>
  <si>
    <t>07/24/2008 06:00 PM EDT</t>
  </si>
  <si>
    <t>Severn Trent Services reports that approximately 1000+ gallons of reclaim wastewater spilled due to the property owner intentionally pumping the material into a storm water drain. No cleanup actions taken.</t>
  </si>
  <si>
    <t>Pleasant Hill Road / Reeves Road, Kissimm3ee</t>
  </si>
  <si>
    <t>No clean up actions taken.</t>
  </si>
  <si>
    <t>Lake Toho</t>
  </si>
  <si>
    <t>Fla109843, FL0036862</t>
  </si>
  <si>
    <t>07/25/2008 03:51 PM EDT</t>
  </si>
  <si>
    <t>Jeff Lane</t>
  </si>
  <si>
    <t>Greenwood Lakes</t>
  </si>
  <si>
    <t>Truck ran over box that was housing a 2" Solenoid valve and broke the 2" sch 40 pvc line.</t>
  </si>
  <si>
    <t>560 Greenway Blvd</t>
  </si>
  <si>
    <t>Valved off reclaim line and made the repair</t>
  </si>
  <si>
    <t>07/26/2008 05:00 PM EDT</t>
  </si>
  <si>
    <t>Lance Powell</t>
  </si>
  <si>
    <t>Town of Dundee Water</t>
  </si>
  <si>
    <t>Lance Powell with Town of Dundee Water advised that less than 1,000 gallons of wastewater was spilled due to a faulty plug that broke off of a main line. The plug was replaced. No waterways were affected. The affected area was covered with lime.</t>
  </si>
  <si>
    <t>Vista Del Lago Sub-Division, Dundee</t>
  </si>
  <si>
    <t>4" split in 12" F/M</t>
  </si>
  <si>
    <t>7/27/08  3:00 CDT</t>
  </si>
  <si>
    <t>Jerry Riggins</t>
  </si>
  <si>
    <t>City of Niceville</t>
  </si>
  <si>
    <t>2419 Duncan Dr.</t>
  </si>
  <si>
    <t>The materila was cleaned up and lime was laid down</t>
  </si>
  <si>
    <t>Near by canal that leads to Rocky Bayou</t>
  </si>
  <si>
    <t>7/28/08  9:00 CST</t>
  </si>
  <si>
    <t>Marrie</t>
  </si>
  <si>
    <t>cracked tee on the F/M</t>
  </si>
  <si>
    <t>Legacy Dr.</t>
  </si>
  <si>
    <t>07/28/2008 08:00 AM EDT</t>
  </si>
  <si>
    <t>8000 gallons of raw sewage was spilled onto the ground from a lift station that malfunctioned. The entire spill is contained on site.</t>
  </si>
  <si>
    <t>25051 South Tamiami Trail</t>
  </si>
  <si>
    <t>pumped and limed</t>
  </si>
  <si>
    <t>07/28/2008 03:16 PM EDT</t>
  </si>
  <si>
    <t>booster station has been releasing clean reclaim water onto a lawn for about 2 weeks.</t>
  </si>
  <si>
    <t>5832 Trail Blvd. Naples</t>
  </si>
  <si>
    <t>07/27/2008 2:30 PM EDT</t>
  </si>
  <si>
    <t>Paul Teresi</t>
  </si>
  <si>
    <t>Village of Palm Springs</t>
  </si>
  <si>
    <t>Paul Teresi with the Village of Palm Springs advised that less than 1,000 gallons of wastewater was spilled due to a clogged sewer line. No waterways were affected. The affected area was washed down.</t>
  </si>
  <si>
    <t>100 Madrid Dr.</t>
  </si>
  <si>
    <t>Area washed down</t>
  </si>
  <si>
    <t>Village Club Apartments</t>
  </si>
  <si>
    <t>07/28/2008 11:16 AM EDT</t>
  </si>
  <si>
    <t>B.Burnsid</t>
  </si>
  <si>
    <t>manhole overflowing to swale due to lift station failure</t>
  </si>
  <si>
    <t>Palm Hill Dr. at west entrance</t>
  </si>
  <si>
    <t>material vacuumed</t>
  </si>
  <si>
    <t>City of West Palm Beach</t>
  </si>
  <si>
    <t>City of West Palm Beach                 FL0041360</t>
  </si>
  <si>
    <t>7/27/08 10:00 PM EDT</t>
  </si>
  <si>
    <t>lightning strike</t>
  </si>
  <si>
    <t>12705 Cedar Field Dr</t>
  </si>
  <si>
    <t xml:space="preserve">Valrico </t>
  </si>
  <si>
    <t>07/29/2008 07:23 AM EDT</t>
  </si>
  <si>
    <t>Bennie Johnson</t>
  </si>
  <si>
    <t>Bennie with Orange Co. Utilities advises that over 1,000 gallons of raw sewage spilled from a broken 4 inch force main line.</t>
  </si>
  <si>
    <t>8375 Caraway Dr.</t>
  </si>
  <si>
    <t>vactor trucks used to vac up the material</t>
  </si>
  <si>
    <t xml:space="preserve">Bill Hesser </t>
  </si>
  <si>
    <t>7/29/08  1500 EDT</t>
  </si>
  <si>
    <t>rain washed sewage down into a stormdrain</t>
  </si>
  <si>
    <t>2728 Fort Knox Rd, bld #3</t>
  </si>
  <si>
    <t>the affected ground area was limed</t>
  </si>
  <si>
    <t>stormdrain</t>
  </si>
  <si>
    <t>7/29/08  1440 EDT</t>
  </si>
  <si>
    <t xml:space="preserve">failed lift pump @ station # 76, the spill was contained </t>
  </si>
  <si>
    <t>Hartsfield Rd @ Mission Rd</t>
  </si>
  <si>
    <t xml:space="preserve">Recovered by a pump.  The area was limed </t>
  </si>
  <si>
    <t>R. Tim</t>
  </si>
  <si>
    <t>service connection overflow, grease</t>
  </si>
  <si>
    <t>12406 N 15th St</t>
  </si>
  <si>
    <t>disinfected</t>
  </si>
  <si>
    <t>07/30/2008 03:55 PM EDT</t>
  </si>
  <si>
    <t>Jerrill Robinson</t>
  </si>
  <si>
    <t>Pump switched on while pipe joint/valve uninstalled</t>
  </si>
  <si>
    <t>12th st and Magnolia</t>
  </si>
  <si>
    <t>Pump shut off and MCC HOA in off Position, Valve installed, reuse quality treated effulent back-siphoned to WWTP</t>
  </si>
  <si>
    <t>FL0105066</t>
  </si>
  <si>
    <t>07/30/2008 1500</t>
  </si>
  <si>
    <t>Service line seperated from customer meter. 5000 treated reclaimed water soaked into ground</t>
  </si>
  <si>
    <t>Tanbark and Green Drives, Naples</t>
  </si>
  <si>
    <t>Soaked into grassy area</t>
  </si>
  <si>
    <t>FLO141399</t>
  </si>
  <si>
    <t>07/30/2008 01:43 PM EDT</t>
  </si>
  <si>
    <t>approximately 5,000 gallons of treated reclaim wastewater released due to a break in a service line. No waterways affected, all contained on-site. No clean up actions needed, the material soaked into the ground.</t>
  </si>
  <si>
    <t>intersection of Tan Bark Dr. and Green Tree Dr.</t>
  </si>
  <si>
    <t>Not needed</t>
  </si>
  <si>
    <t>07/30/02008 10:45 PM EDT</t>
  </si>
  <si>
    <t>Floyd Sparks</t>
  </si>
  <si>
    <t>Main Line Blockage- Due to Grease &amp; Debris Caused Manhole to Overflow</t>
  </si>
  <si>
    <t>3948 NE 169th St.</t>
  </si>
  <si>
    <t>7/29/08 5:30 PM EDT</t>
  </si>
  <si>
    <t>S. Early</t>
  </si>
  <si>
    <t>L/S pump problem</t>
  </si>
  <si>
    <t>Dogwood L/S</t>
  </si>
  <si>
    <t>7/30/08 8:00 AM EDT</t>
  </si>
  <si>
    <t>07/30/2008 07:15 PM EDT</t>
  </si>
  <si>
    <t>Ralph Hand</t>
  </si>
  <si>
    <t>Flagler County Utilities</t>
  </si>
  <si>
    <t>sewer force main was broken by a subcontractor. The spill resulted in less than 5,000 gallons of untreated domestic sewage into a sewer drainage ditch.</t>
  </si>
  <si>
    <t>Beachwood Drive, Palm Coast</t>
  </si>
  <si>
    <t>vacuumed</t>
  </si>
  <si>
    <t>test</t>
  </si>
  <si>
    <t>07/31/2008 03:02 PM EDT</t>
  </si>
  <si>
    <t>Report of 50 gallons of sewage released from a manhole due to a line blockage. The blockage has been cleared.</t>
  </si>
  <si>
    <t>741 Gwen St., TLH</t>
  </si>
  <si>
    <t>07/31/2008 10:42 PM EDT</t>
  </si>
  <si>
    <t>Dave McKee</t>
  </si>
  <si>
    <t>Report of five manholes over-flowing sewage in the Fountain Lakes Neighborhood in Estero, due to a failed lift station.</t>
  </si>
  <si>
    <t>07/31/2008 06:00 PM EDT</t>
  </si>
  <si>
    <t>Nick Pantelias</t>
  </si>
  <si>
    <t>Unknown amount of sewage has spilled onto roadway and into a storm drain that drains into a dead-end waterway. The water was vacuumed out of the canal. The incident occurred due to a contractor breaking a force main. The spillage has been stopped.</t>
  </si>
  <si>
    <t>18th PL SW and 46th St. SW, Naples</t>
  </si>
  <si>
    <t>Sewage vacuumed from canal</t>
  </si>
  <si>
    <t>07/30/2008 06:00 PM EDT</t>
  </si>
  <si>
    <t>approximately 300,000 gallons of raw sewage spilled from a manhole due to overflow caused by heavy rains in the area. A nearby storm drain was affected.</t>
  </si>
  <si>
    <t>8500 Belcher Rd., Pinellas Park</t>
  </si>
  <si>
    <t>07/31/2008 05:10 PM EDT</t>
  </si>
  <si>
    <t>Shane O'Brien</t>
  </si>
  <si>
    <t>Control failure caused fill vavle to open and overflowed wet well with approx. 400-500 gallons reuse water</t>
  </si>
  <si>
    <t>Operator onsite shut manual valve an took system offline</t>
  </si>
  <si>
    <t>FLA003682</t>
  </si>
  <si>
    <t>07/31/2008 10:21 PM EDT</t>
  </si>
  <si>
    <t>Erwin Bautista</t>
  </si>
  <si>
    <t>Power company lost the "A" leg to the pump station causingthe station to run on single phase until the phase monitor shut down the station power to prevent pump motors from burning up.  Surcharged manholes in neighborhood spilled to nearby storm drains.</t>
  </si>
  <si>
    <t>10208 Canterbury Dr.</t>
  </si>
  <si>
    <t>Frist responders investigated and identified disabled pump station and called out pump station stand-by staff.  Pump station crew responded with a portable generator and connected it to the station to provide power until Progress Energy could make repairs to their transformer.  Staff surveyed neighborhood manholes for spills washing down materials.</t>
  </si>
  <si>
    <t>8/1/08 0900</t>
  </si>
  <si>
    <t>william Stone</t>
  </si>
  <si>
    <t>2801 East Lloyd</t>
  </si>
  <si>
    <t>vacummed by vac truck &amp; cleaned area</t>
  </si>
  <si>
    <t>0053</t>
  </si>
  <si>
    <t>08/01/2008 12:49 PM EDT</t>
  </si>
  <si>
    <t>Collier County Wastewater Department reported that due to a busted line approximately 3,000 gallons of untreated domestic wastewater spilled and affected a nearby canal. Clean up is in progress</t>
  </si>
  <si>
    <t>951 Vanderbilt Dr., Naples</t>
  </si>
  <si>
    <t>08/01/2008 8:20 AM EDT</t>
  </si>
  <si>
    <t>Broken Manual Air Release Valve</t>
  </si>
  <si>
    <t>9970 SW 115 Terr - Northside</t>
  </si>
  <si>
    <t>08/01/2008 06:30 AM EDT</t>
  </si>
  <si>
    <t>John Belangio</t>
  </si>
  <si>
    <t>Polk County Utilities reports that approximately 7000 gallons of sludge spilled due to operator error. No waterways affected. Lime was laid down on the material.</t>
  </si>
  <si>
    <t>7 C's Ranch, Crews Road / Hwy 60, Davenport</t>
  </si>
  <si>
    <t>Lime laid down</t>
  </si>
  <si>
    <t>D. Page</t>
  </si>
  <si>
    <t>one pump tripped, the other plugged</t>
  </si>
  <si>
    <t>4802 n Himes Av</t>
  </si>
  <si>
    <t>js</t>
  </si>
  <si>
    <t>South county</t>
  </si>
  <si>
    <t>fax</t>
  </si>
  <si>
    <t>gravity line blockage</t>
  </si>
  <si>
    <t>Windermere &amp; Hartley Rd</t>
  </si>
  <si>
    <t>07/29/2008 09:53 AM EDT</t>
  </si>
  <si>
    <t>Reginald</t>
  </si>
  <si>
    <t xml:space="preserve">Main line stoppage backed up through a clean-out. 7,500 gallons of sewage drained into a storm water retention ditch. </t>
  </si>
  <si>
    <t>contractor broke line</t>
  </si>
  <si>
    <t>Falkenburg Rd</t>
  </si>
  <si>
    <t>Js</t>
  </si>
  <si>
    <t>08/02/2008 11:21 AM EDT</t>
  </si>
  <si>
    <t>Mike Davis</t>
  </si>
  <si>
    <t>Veolia Water</t>
  </si>
  <si>
    <t>Mike with Veolia Water advises that over 1,000 gallons of raw sewage spilled from a 10 inch force main line due to breakage in the line. No waterways were affected, all contained on site. Clean up actions taken, lime was applied to the affected area. Nothing further reported.</t>
  </si>
  <si>
    <t>667 Orange Grove Ave., West Melbourne</t>
  </si>
  <si>
    <t>08/02/2008 07:45 PM EDT</t>
  </si>
  <si>
    <t>Report of 15,000 gallons of sewage spilled on-site at the West Wastewater Facility in Bonita Springs. The spill was contained fully on-site and no waterways were affected. The spillage was recovered into the system. Incident occurred due to a failed sewage line.</t>
  </si>
  <si>
    <t>West Wastewater Facility, 25051 S. Tamiami Trail, Bonita Springs</t>
  </si>
  <si>
    <t>Spill recovered into system</t>
  </si>
  <si>
    <t>equipment failure</t>
  </si>
  <si>
    <t>506 Stone Dr</t>
  </si>
  <si>
    <t>8/3/08 1100</t>
  </si>
  <si>
    <t>Broken 4" F/M</t>
  </si>
  <si>
    <t>Camelot Place &amp; new Castle Way</t>
  </si>
  <si>
    <t>vacummed up spill &amp; repaired F/M</t>
  </si>
  <si>
    <t>08/03/2008 03:00 PM EDT</t>
  </si>
  <si>
    <t>A main line had a grease blockage causing about 30 gallons of wastewater to be released into a storm drain. No clean up could be done.</t>
  </si>
  <si>
    <t>Copeland St and West Pensacola Street, TLH</t>
  </si>
  <si>
    <t>08/03/2008 09:40 AM EDT</t>
  </si>
  <si>
    <t>Joe Connoly</t>
  </si>
  <si>
    <t>Joe with Pasco Co. Utilities advises that less than 1,000 gallons of raw sewage spilled due to a breakage of a 12 inch force main line. A nearby storm drain was affected. Clean up actions taken, vactor tube was used to vac up material from storm drain and lime was applied.</t>
  </si>
  <si>
    <t>720 Embassy Blvd., New Port Richey</t>
  </si>
  <si>
    <t>Material was vacuumed and lime applied</t>
  </si>
  <si>
    <t>V. Rock</t>
  </si>
  <si>
    <t>linebreak</t>
  </si>
  <si>
    <t>Teco Rd</t>
  </si>
  <si>
    <t>Ellis</t>
  </si>
  <si>
    <t>high flow caused spill form rotor</t>
  </si>
  <si>
    <t>Dellwood Dr</t>
  </si>
  <si>
    <t>08/04/2008 05:56 PM EDT</t>
  </si>
  <si>
    <t>Blackwell</t>
  </si>
  <si>
    <t>Nassau Co. WP</t>
  </si>
  <si>
    <t>1000 gallons of wastewater were released due to unknown causes onto the ground. JEA is on scene. Nassau Co. WP would like a callback from DEP.</t>
  </si>
  <si>
    <t>96031 Pinegrove Road, Fernandina Beach</t>
  </si>
  <si>
    <t>07/31/2008 09:44 AM EDT</t>
  </si>
  <si>
    <t>A Broken 8-inch asbestos cement force main caused an overflow from the Orange County Collection System.  This pipe break was just up stream of the break from July 23, 2008</t>
  </si>
  <si>
    <t xml:space="preserve">Staff isolated main system by shutting down stations 3913, 3874 and 3934 and closing valves on the East and West side of Bonneville Dr. Crew dammed ditch and recovered sewage overflow with a tanker.  Crew exacavated and replace broken section of pipe, bedded in gravel and tested system for leaks. They back filled excavation and returned system to normal operation.  They cleaned area and performed a complete washdown and deodorized area.  </t>
  </si>
  <si>
    <t>8/3/08 0750</t>
  </si>
  <si>
    <t>Private L/S, equipment and Grease</t>
  </si>
  <si>
    <t>Dye &amp; Chemstrand</t>
  </si>
  <si>
    <t>ECUA vacummed out, washed down L/S, &amp; vacuum up 100 gal. of sewer on ground</t>
  </si>
  <si>
    <t>DEP rep. conducted a site inspection on the L/S</t>
  </si>
  <si>
    <t>08/04/2008 06:11 PM EDT</t>
  </si>
  <si>
    <t>Don Edwards</t>
  </si>
  <si>
    <t>Collier Co. Government</t>
  </si>
  <si>
    <t>A 4 inch pipe broke causing between 6000 and 10000 gallons of reuse water to be released onto the ground. No waterways affected. No clean up needed.</t>
  </si>
  <si>
    <t>8791 Bay Colony Drive, Naples</t>
  </si>
  <si>
    <t>08/02/2008 10:30 AM EDT</t>
  </si>
  <si>
    <t>Steve Kronheim</t>
  </si>
  <si>
    <t>Steve of Miami-Dade Water Sewer advised that as a result of a pump failure, 1,500 gallons of untreated sewage spilled from a manhole. The spill was contained and no waterways were affected. Cleanup actions taken, the material was vacuumed up and HTH was applied.</t>
  </si>
  <si>
    <t>South District WWTF at                                  8950 S 232 St</t>
  </si>
  <si>
    <t>FLA042137</t>
  </si>
  <si>
    <t>Watts/Kay</t>
  </si>
  <si>
    <t>F. James</t>
  </si>
  <si>
    <t>leaking ARV</t>
  </si>
  <si>
    <t>4300 N Lois Av</t>
  </si>
  <si>
    <t>08/01/2008 04:30 PM EDT</t>
  </si>
  <si>
    <t>Mica</t>
  </si>
  <si>
    <t>City of Safety Harbor Public Works</t>
  </si>
  <si>
    <t>Mica with City of Safety Harbor Public Works advises that approximately 1,000 gallons of raw sewage spilled from a manhole due to power failure at a lift station. Caller advised that nearby Horseshoe Lake was affected by spill. Clean up actions taken, the material was hosed down. Nothing further reported.</t>
  </si>
  <si>
    <t>Briar Creek Mobile Home Community #2, Clubview Dr., Safety Harbor</t>
  </si>
  <si>
    <t>Clean up actions taken, the material was hosed down.</t>
  </si>
  <si>
    <t>08/04/2008 10:00 AM EDT</t>
  </si>
  <si>
    <t>Daniel  Rose</t>
  </si>
  <si>
    <t>Hernando County Utilities</t>
  </si>
  <si>
    <t>Daniel from Hernando County Utilities reported a wastewater spill from a manhole due to a main line blockage. Approximately 1,500 gallons of untreated sewage spilled. The spill was contained and no waterways were affected. Cleanup actions were taken, the material was vacuumed up. There was no public health risk and no assistance needed.</t>
  </si>
  <si>
    <t>5386 Darlene Street, Weeki Wachee</t>
  </si>
  <si>
    <t>Material was vacuumed.</t>
  </si>
  <si>
    <t>Grease</t>
  </si>
  <si>
    <t>Weeki Wachee</t>
  </si>
  <si>
    <t>D MacColeman</t>
  </si>
  <si>
    <t>No</t>
  </si>
  <si>
    <t>08/03/2008 06:00 PM EDT</t>
  </si>
  <si>
    <t>Bill with Pinellas Co. Utilities advises that 3,000 gallons of raw sewage spilled due to break in a 8 inch force main line. Caller advised that a nearby storm drain that leads to a retention pond was affected. Clean up actions taken, the material was vacuumed up and the force main line was repaired. Nothing further reported.</t>
  </si>
  <si>
    <t>3763 Lakeshore Dr., Palm Harbor</t>
  </si>
  <si>
    <t>08/05/2008 07:00 AM EDT</t>
  </si>
  <si>
    <t>David</t>
  </si>
  <si>
    <t>David from Severn Trent advised that a 6 inch line overflowed at Wastewater Treatment Plant #1 resulting in 1,500 to 2,000 gallons of spilled wastewater. The spill was contained and no waterways were affected. Cleanup actions taken,the material was vacuumed up and HTH and lime were applied.</t>
  </si>
  <si>
    <t>Wastewater Treatment Plant #1, 55 Robert McClane Blvd, Poinciana</t>
  </si>
  <si>
    <t>08/05/2008 08:44 AM EDT</t>
  </si>
  <si>
    <t>Contractor hit 6 inch PVC force main with a backhoe causing an overflow from the Orange County Collections Sytem.  Overflow contained in construction excavation ditch.</t>
  </si>
  <si>
    <t>6300 East Colonial Drive (at Old Cheney Hywy)</t>
  </si>
  <si>
    <t>Staff shut down private pump station and closed valves to isolate broken force main.  Notified pump station personnel and had Orange County tankers respond to maintain containment site.  SSO was contained in a construction ditch area and all was recovered by tankers, then water returned to the collection system.  Pump station personnel monitored the station while the repair was made.  Repair was tested for leaks and returned to normal operation/</t>
  </si>
  <si>
    <t>pump shorted</t>
  </si>
  <si>
    <t>10861 Ambleside Blvd</t>
  </si>
  <si>
    <t>B. Richardson</t>
  </si>
  <si>
    <t>blockage caused cleanouts to overflow</t>
  </si>
  <si>
    <t>12220 N  Armenia</t>
  </si>
  <si>
    <t>08/04/2008 06:00 PM EDT</t>
  </si>
  <si>
    <t>William with Pinellas Co. Utilities advises that approximately 1,000 gallons of raw sewage spilled from a lift station due to a bypass pump failure. A nearby retention pond was affected. Clean up actions taken, the material was hosed down and vacuumed up. Nothing further reported.</t>
  </si>
  <si>
    <t>1665 Spottswood Circle, Palm Harbor</t>
  </si>
  <si>
    <t>Clean up actions taken, the material was hosed down and vacuumed up.</t>
  </si>
  <si>
    <t>08/05/2008 05:46 PM EDT</t>
  </si>
  <si>
    <t>Sara</t>
  </si>
  <si>
    <t>Sara from Hillsborough Co. WP advised that wastewater is bubbling up all over a neighborhood starting in Opus Drive. The Fire Department advised that the spill is well over 1000 gallons. No clean up started at this time.</t>
  </si>
  <si>
    <t xml:space="preserve">10546 Opus Drive, Summerfield </t>
  </si>
  <si>
    <t>08/05/2008 08:45 PM EDT</t>
  </si>
  <si>
    <t>Orange County Utilities reports that approximately 1000+ gallons of sewage spilled due to an area power outage. No waterways affected. The material was washed down.</t>
  </si>
  <si>
    <t>1613 St. Lawrence St., Orlando</t>
  </si>
  <si>
    <t>Staff responded to the station for a power loss alarm.  Once Staff responded they became aware of the overflow and called for a portable generator.  Once the generator was on site they operated the station on the portable generator until Progress Energy restored power to the area.  Staff also responded to a local citizens situation in their home at 1616 St. Lawrence St.  FLA-CAT was called in and removed portions of the carpet and cleaned the remaining area.  WRD staffperformed a clean- up of station and street.</t>
  </si>
  <si>
    <t>08/06/2008 06:00 PM EDT</t>
  </si>
  <si>
    <t>Rick Bachelor</t>
  </si>
  <si>
    <t>1000 gallons of sewage spilled into a retention pond due to a back-up / overflow. The spill has been contained. Unknown clean-up at this time.</t>
  </si>
  <si>
    <t>Traditions at Alafaya , Alafaya Trail, Oviedo</t>
  </si>
  <si>
    <t>Repaired Lift station and cleaned up area.  Brownies came out to pump out L/S</t>
  </si>
  <si>
    <t>Equity Lifestyle Properties</t>
  </si>
  <si>
    <t>8/5/08 1000 EDT</t>
  </si>
  <si>
    <t>Robin Thompson</t>
  </si>
  <si>
    <t>spilled from manhole. Spill amount 3,000 - 5,000</t>
  </si>
  <si>
    <t>intersection of McDougle Ct. &amp; golden Eagle Dr.</t>
  </si>
  <si>
    <t>200 pounds of lime was applied to the affected area</t>
  </si>
  <si>
    <t>water samples taken</t>
  </si>
  <si>
    <t>8/5/08  0515 EDT</t>
  </si>
  <si>
    <t>Charles Moore</t>
  </si>
  <si>
    <t>Complaint - L/S was overflowing</t>
  </si>
  <si>
    <t>intersection of Thomas Dr. &amp; Joan Ave.</t>
  </si>
  <si>
    <t>08/06/2008 08:31 AM EDT</t>
  </si>
  <si>
    <t>Tony with City of North Port advises that approximately 100 gallons of raw sewage spilled from a lift station due to overflow. Caller advised that Cocoa Plum Canal was affected. No clean up actions were taken, the material was unrecoverable. Caller stated that water samples would be taken from the affected waterway. Nothing further reported.</t>
  </si>
  <si>
    <t>Sumter Blvd. and US Hwy. 41 intersection; Cocoa Plum Canal, North Port</t>
  </si>
  <si>
    <t>Cocoa Plum Canal</t>
  </si>
  <si>
    <t>North Port STP</t>
  </si>
  <si>
    <t>R. Kilgore</t>
  </si>
  <si>
    <t>leaking valve</t>
  </si>
  <si>
    <t>Four Oaks Dr</t>
  </si>
  <si>
    <t>08/05/2008 10:55 PM EDT</t>
  </si>
  <si>
    <t>Keven</t>
  </si>
  <si>
    <t>6,000 gallons of partially treated wastewater spilled from a pump station due to a power outage at the plant. Caller stated the material was contained to an on-site retention pond.</t>
  </si>
  <si>
    <t>Partially</t>
  </si>
  <si>
    <t>08/07/2008 08:00 AM EDT</t>
  </si>
  <si>
    <t>A 4-inch force main broke due to apparent pipe failure causing an overflow from the Orange County Collection System.  Flow entered a local strom drain</t>
  </si>
  <si>
    <t>Staff shut down pump station 3323, and used a tanker to control incoming flows to pump station.  Crew replaced the broken pipe and performed a complete washdown of area</t>
  </si>
  <si>
    <t>08/07/2008 10:00 AM EDT</t>
  </si>
  <si>
    <t>Anthony Miney</t>
  </si>
  <si>
    <t>City of Miami Beach</t>
  </si>
  <si>
    <t>Grease Blockage in Main Line</t>
  </si>
  <si>
    <t>833 West Ave.</t>
  </si>
  <si>
    <t>water, HTH</t>
  </si>
  <si>
    <t>Miami Beach collection system</t>
  </si>
  <si>
    <t>electrical problem</t>
  </si>
  <si>
    <t>6445 Eden La</t>
  </si>
  <si>
    <t>J. Colbert</t>
  </si>
  <si>
    <t>08/07/2008 04:05 AM EDT</t>
  </si>
  <si>
    <t>Joseph McCormick</t>
  </si>
  <si>
    <t>Approximately 296,000 gallons of partially treated wastewater spilled from a wastewater tank due to equipment failure. Caller advised that a nearby retention pond was affected. Clean up actions taken, lime was applied to affected area.</t>
  </si>
  <si>
    <t>102 North Falkenburg Rd., Tampa</t>
  </si>
  <si>
    <t>Lori</t>
  </si>
  <si>
    <t>Clay pit 7 SR579</t>
  </si>
  <si>
    <t>08/08/2008 12:30 AM EDT</t>
  </si>
  <si>
    <t>Tom Keys</t>
  </si>
  <si>
    <t>The Plant lift station overflowed about 200 gal of backwash water</t>
  </si>
  <si>
    <t>200 Weathersfield Ave. Altamonte Springs</t>
  </si>
  <si>
    <t>The water was contained on site and soaked into the sand by the station HTH was spread in the water</t>
  </si>
  <si>
    <t>FL0036251</t>
  </si>
  <si>
    <t>08/08/2008 04:13 PM EDT</t>
  </si>
  <si>
    <t>AS break in a 6-inch force main caused an overflow from the Orange County Collection System.  The break appears due to possible jack and bore</t>
  </si>
  <si>
    <t>9856 Pineola Drive (Lake Sheen Reserve)</t>
  </si>
  <si>
    <t>Staff closed local valves and isolated system.  Crew made repair and washed down area.  Supervisor notified dispatch of status.</t>
  </si>
  <si>
    <t>8/8/08  0800 CDT</t>
  </si>
  <si>
    <t>Sherry</t>
  </si>
  <si>
    <t>stopped up gravity sewer line</t>
  </si>
  <si>
    <t>Capris Dr. / Venetian Way (nearest intersection)</t>
  </si>
  <si>
    <t xml:space="preserve">The material was washed down and vacuumed up </t>
  </si>
  <si>
    <t>Goose Bayou</t>
  </si>
  <si>
    <t>08/08/2008 01:26 PM EDT</t>
  </si>
  <si>
    <t>Caller advised that a 3/4 inch service line break to the residence resulted in 4,000 gallons of re-used water spillage. No health risk. No cleanup required</t>
  </si>
  <si>
    <t>808 Whimbrel Court</t>
  </si>
  <si>
    <t>08/08/2008 08:00 AM EDT</t>
  </si>
  <si>
    <t>Tab Mincey</t>
  </si>
  <si>
    <t>OMI Services</t>
  </si>
  <si>
    <t>OMI Services advised that 24 yards of sludge was spilled when a truck overturned. Sludge transferred to another truck and lime applied. No road closures reported and no injuries reported. Per Wright/Sumter County EM, a call back was requested from DEP.</t>
  </si>
  <si>
    <t>Buena Vista Circle at Turtle Mound</t>
  </si>
  <si>
    <t>Transferred to another truck and limed</t>
  </si>
  <si>
    <t>08/09/2008 10:04 AM EDT</t>
  </si>
  <si>
    <t>Overflow from the Orange County collection system was caused by a grease blockage in the line between manhole 31 and 32</t>
  </si>
  <si>
    <t>2300 Econ Circle</t>
  </si>
  <si>
    <t>Crew used the cleaner truck to break the blockage.  Crew cleaned the line and restored system back to normal flow.  They washed down the area with about 2000 gallons of potable water and placed out deordorizer</t>
  </si>
  <si>
    <t>0642 and 0921</t>
  </si>
  <si>
    <t>08/09/2008 6:42 PM &amp; 9:21 PM</t>
  </si>
  <si>
    <t>B. Burnsid</t>
  </si>
  <si>
    <t>2 small spills at lift station 0603, Pheasant Walk #3</t>
  </si>
  <si>
    <t>Pheasant Way at Hollybrook, east of Sugar Pine Dr. Fire Station #52</t>
  </si>
  <si>
    <t>8/9/08 11:22am</t>
  </si>
  <si>
    <t>SR579</t>
  </si>
  <si>
    <t>08/09/2008 02:00 PM EDT</t>
  </si>
  <si>
    <t>Jim Marble</t>
  </si>
  <si>
    <t>Report of 4500 gallons of sewage spilled onto ground and into a retention pond. The pond is contained - not accessible by other waterways. The spill is being recovered by vacuum truck. The ground area has been washed-down and limed. A grease block caused the back-up over-flow.</t>
  </si>
  <si>
    <t>1004 Brambling Way, Bardenton</t>
  </si>
  <si>
    <t>&lt;4500</t>
  </si>
  <si>
    <t>08/08/2008 08:30 PM EDT</t>
  </si>
  <si>
    <t>l/s Overlfowed because of power failure</t>
  </si>
  <si>
    <t>Bordeaux &amp; Chestnut</t>
  </si>
  <si>
    <t>Restored power and cleaned up debris and reported to DEP/STES/TOHO</t>
  </si>
  <si>
    <t>FL0036862</t>
  </si>
  <si>
    <t>08/09/2008 10:00 PM EDT</t>
  </si>
  <si>
    <t>Darren Faucett</t>
  </si>
  <si>
    <t>Darren with Pasco Co. Utilities advises that approximately 40,860 gallons of raw sewage spilled from a manhole due to power failure at lift station. Caller advised that nearby storm drain was affected. Clean up actions taken, the material was hosed down, vacuumed up, and lime was applied. Nothing further reported.</t>
  </si>
  <si>
    <t>Iverson Dr., Wesley Chapel</t>
  </si>
  <si>
    <t>08/10/2008 12:43 PM EDT</t>
  </si>
  <si>
    <t>Ashley from Polk Co. Utilities advised that 200 gallons of wastewater was released from a manhole in front of a residence. The area was cleaned and limed.</t>
  </si>
  <si>
    <t>222 Woodhall Drive, Mulberry</t>
  </si>
  <si>
    <t>Area cleaned and limed</t>
  </si>
  <si>
    <t>08/08/2008 03:00 AM EDT</t>
  </si>
  <si>
    <t>Bob Terpstra</t>
  </si>
  <si>
    <t>Lift station #48 had a mechanical failure resulting in approximately 500 gal of sewage overflowing onto the ground.</t>
  </si>
  <si>
    <t>Lift Station #48</t>
  </si>
  <si>
    <t>Lift station was repaired and the overflow was cleaned up and the area disinfected by 0830 hrs</t>
  </si>
  <si>
    <t>FLA111392</t>
  </si>
  <si>
    <t>08/08/2008 03:30 PM EDT</t>
  </si>
  <si>
    <t>Sludge transfer line had minor break</t>
  </si>
  <si>
    <t>310 Shady Place</t>
  </si>
  <si>
    <t>Cleaned and repaired</t>
  </si>
  <si>
    <t>FL0025984</t>
  </si>
  <si>
    <t>8/10/08 1731</t>
  </si>
  <si>
    <t>5968 Savannah Drive</t>
  </si>
  <si>
    <t>8/10/08 1145</t>
  </si>
  <si>
    <t>111 Euclid Street</t>
  </si>
  <si>
    <t>08/11/2008 01:26 PM EDT</t>
  </si>
  <si>
    <t>Per NRC fax#880219: Caller is reporting that a livaboard on a pleasure craft is dumping the holding tank into the canal.</t>
  </si>
  <si>
    <t>2546 SE 11th Street</t>
  </si>
  <si>
    <t>unknown canal</t>
  </si>
  <si>
    <t>07/22/2008 09:04 AM EDT</t>
  </si>
  <si>
    <t>Richard O'Rourke</t>
  </si>
  <si>
    <t>Richard with Miami-Dade Water and Sewer advises that approximately 23,436 gallons of raw sewage spilled from a force main line due to a broken air release valve. Caller advised that a storm drain was affected. Clean up actions taken, vactor truck was used to vac up the material, and lime was applied to affected area. Nothing further reported.</t>
  </si>
  <si>
    <t>SW 168th Terrace at 144 Court and 144 Place</t>
  </si>
  <si>
    <t>08/11/2008 07:09 PM EDT</t>
  </si>
  <si>
    <t>Janna</t>
  </si>
  <si>
    <t>Palm Beach Garden's PD</t>
  </si>
  <si>
    <t>Janna from Palm Beach Gardens PD advised that an unknown vessel released wastewater into the ICW behind the Waterway Cafe in Palm Beach Gardens. Unknown amount.</t>
  </si>
  <si>
    <t>behind the Waterway Café, 2300 PGA Blvd.</t>
  </si>
  <si>
    <t>08/11/2008 12:03 PM EDT</t>
  </si>
  <si>
    <t>Ricky Pyron</t>
  </si>
  <si>
    <t>Caller with Tampa Sewer Dept. advised that under 5,000 gallons of raw sewage spilled from a broken air release valve. Nearby storm drain affected. The material was vacuumed up, also lime and chlorine was applied.</t>
  </si>
  <si>
    <t>5202 East Shadow Lawn Ave., Tampa</t>
  </si>
  <si>
    <t>08/11/2008 03:06 PM EDT</t>
  </si>
  <si>
    <t>Mr. McCormick from Hillsborough Co. Water advised that about 50000 gallons of sludge spilled from a wastewater treatment plant in Tampa due to construction error. The area was limed and the sludge is being pumped out and put back in the plant.</t>
  </si>
  <si>
    <t>Falkenburg Plant, 102 North Falkenburg Road, Tampa</t>
  </si>
  <si>
    <t>08/11/2008 03:30 PM EDT</t>
  </si>
  <si>
    <t>Jeff</t>
  </si>
  <si>
    <t>Yankee Lake</t>
  </si>
  <si>
    <t>Spilled around wet well lid cover</t>
  </si>
  <si>
    <t>Fire Station #34 Site 087</t>
  </si>
  <si>
    <t>Reset Breaker</t>
  </si>
  <si>
    <t>FL0042625</t>
  </si>
  <si>
    <t>08/12/2008 05:22 AM EDT</t>
  </si>
  <si>
    <t>A broken 6-inch, class 200, PVC force main split causing an overflow in the Orange County Collection System.  Material flowed to a local storm water drain into a local ditch.</t>
  </si>
  <si>
    <t>intersection of Redditt Rd. and Pompeii Dr., Orlando</t>
  </si>
  <si>
    <t>Staff shut down pump station 3077 and closed a valve to isolate broken force main.  Notified pump station personnel and had Orange County tanker respond to maintain station.  Couldn't recover spill from storm water drain.  Staff repaired the force main and washed down area and notified dispatch.  Operations returned the system to normal and checked for leaks.</t>
  </si>
  <si>
    <t>8/12/08  0900 EDT</t>
  </si>
  <si>
    <t>Sheri</t>
  </si>
  <si>
    <t>1206 Capri Drive</t>
  </si>
  <si>
    <t>Referred for enforcement</t>
  </si>
  <si>
    <t>8/11/08 3:30pm</t>
  </si>
  <si>
    <t>D. dunson</t>
  </si>
  <si>
    <t>John Moore &amp; wooddale</t>
  </si>
  <si>
    <t>08/12/2008 10:30 AM EDT</t>
  </si>
  <si>
    <t>Villages</t>
  </si>
  <si>
    <t>Caller advised of a 100 gallon wastewater spill from a force main lift station. No waterways affected. Material was vacuumed up and lime applied</t>
  </si>
  <si>
    <t>Lift Station at Baldwin Run</t>
  </si>
  <si>
    <t>8/12/08 2:30pm</t>
  </si>
  <si>
    <t>valve failed to open</t>
  </si>
  <si>
    <t>08/13/2008 11:04 AM EDT</t>
  </si>
  <si>
    <t>Caller advised that 900 gallons of re-claimed water spilled as a result of a 6 inch line break. No waterways affected, no cleanup. Follow-up - Caller advised that 10,000 gallons of re-claimed water spilled as a result of a 6 inch line break. No waterways affected, no cleanup.</t>
  </si>
  <si>
    <t>4000 Central Florida Blvd</t>
  </si>
  <si>
    <t>8/12/2008 1430 EDT</t>
  </si>
  <si>
    <t>2" ARV pipe break. Main Line was isolated at approx 3 pm. This allowed the 2" corp stop between the main line and ARV body to be shut off</t>
  </si>
  <si>
    <t>N side of Summerlin Rd one block E of Bass Rd.</t>
  </si>
  <si>
    <t>08/12/2008 03:00 PM EDT</t>
  </si>
  <si>
    <t>Mike with Lee Co. Utilities advised that approximately 1,500 gallons of raw sewage spilled due to a break in a air release valve. Caller advised no waterways were affected. The material was vacuumed up and lime was applied.</t>
  </si>
  <si>
    <t>intersection of Summerlan Rd. and Bass Rd.</t>
  </si>
  <si>
    <t>08/13/08 0520 EDT</t>
  </si>
  <si>
    <t>Terrence Briggs</t>
  </si>
  <si>
    <t>Lehigh Acres WWTP</t>
  </si>
  <si>
    <t>Electrical overload, failed fuse, lift station 44 overflow</t>
  </si>
  <si>
    <t>Alabama Rd &amp; Homestead Rd</t>
  </si>
  <si>
    <t xml:space="preserve">pumped and limed </t>
  </si>
  <si>
    <t>Dave Canal System</t>
  </si>
  <si>
    <t xml:space="preserve"> two Fecal  samples taken downstream &amp;POE and downstream grab sample sent to lab</t>
  </si>
  <si>
    <t>08/13/2008 3:20 PM EDT</t>
  </si>
  <si>
    <t>Ron Wells</t>
  </si>
  <si>
    <t xml:space="preserve">Contracto hit 8" Sludge line to dewatering buildingr's Bypass Pump Failure </t>
  </si>
  <si>
    <t>partially treated</t>
  </si>
  <si>
    <t>08/13/2008 08:51 AM EDT</t>
  </si>
  <si>
    <t>John Bilangi</t>
  </si>
  <si>
    <t>John Bilangi with Polk County Utilities advised that approximately 5,000 gallons of wastewater was spilled due to a contractor braking a force main. No waterways were affected. All material was recovered.</t>
  </si>
  <si>
    <t>CR 540A and Chardonnay Dr.</t>
  </si>
  <si>
    <t>Material recovered</t>
  </si>
  <si>
    <t>8/13/08 11:20am</t>
  </si>
  <si>
    <t>8/13/08 10:30am</t>
  </si>
  <si>
    <t>R. Ruede</t>
  </si>
  <si>
    <t>Yes</t>
  </si>
  <si>
    <t>Glendale</t>
  </si>
  <si>
    <t>Kimberly Retalick</t>
  </si>
  <si>
    <t>Orange Tree Utilities</t>
  </si>
  <si>
    <t>400-800 gal of liquid found on ground when sludge return pump failed</t>
  </si>
  <si>
    <t>At Facility</t>
  </si>
  <si>
    <t>08/09/2008 06:30 Am EDT</t>
  </si>
  <si>
    <t>Karen Doiron</t>
  </si>
  <si>
    <t>lift station near Cottage 62 was filling up, unable to pump it out fast enough.  Voltage meter had blown on the lift station pump</t>
  </si>
  <si>
    <t>500 section of resort, near Cottage 62</t>
  </si>
  <si>
    <t>Pumped 8-10,000 gal from lift station</t>
  </si>
  <si>
    <t>FLA010987</t>
  </si>
  <si>
    <t>08/11/2008 02:00 PM EDT</t>
  </si>
  <si>
    <t>A blockage in the sewer main caused a discharge</t>
  </si>
  <si>
    <t>Walnut Street</t>
  </si>
  <si>
    <t>The blockage was cleared and the main ws restored to service.  The area was cleaned and granular chlorine was spread over the affected area to deodorize and disinfect it.</t>
  </si>
  <si>
    <t>08/13/2008 04:00 PM EDT</t>
  </si>
  <si>
    <t>Jack Cheney</t>
  </si>
  <si>
    <t xml:space="preserve">Jack Cheney of Seminole County Environmental Services reported 27,300 gallons of treated wastewater spilled in the Orlando area due to a ruptured line. No clean-up actions required. Repairs will be made today. No assistance requested 
</t>
  </si>
  <si>
    <t>North Gemini Circle</t>
  </si>
  <si>
    <t>8/13/08  2245 EDT</t>
  </si>
  <si>
    <t>Marie Earnest</t>
  </si>
  <si>
    <t>5234 Willing Street</t>
  </si>
  <si>
    <t>Blackwater River</t>
  </si>
  <si>
    <t>8/14/08  1500 EDT</t>
  </si>
  <si>
    <t>530 East 6th St.</t>
  </si>
  <si>
    <t>Massalina Bayou</t>
  </si>
  <si>
    <t>8/13/08  2000 CDT</t>
  </si>
  <si>
    <t>spill amount 6,000 - 8,000</t>
  </si>
  <si>
    <t>Hwy 4 &amp; Hwy 29</t>
  </si>
  <si>
    <t>disinfected area w/ bleach</t>
  </si>
  <si>
    <t>08/13/2008 02:00 PM EDT</t>
  </si>
  <si>
    <t>Mike with Lee Co. Utilities advised that approximately 15,000 gallons of raw sewage spilled due to break in a 8 inch force main line. No waterways were affected. Material was vacuumed up and lime was applied to affected area.</t>
  </si>
  <si>
    <t>NE corner of Summerlan Rd. and Maple Ave.</t>
  </si>
  <si>
    <t>Vacuumed up and lime applied</t>
  </si>
  <si>
    <t>8/11/08 12:00pm</t>
  </si>
  <si>
    <t>broken ARV</t>
  </si>
  <si>
    <t>5202 Shadowlawn av</t>
  </si>
  <si>
    <t>H.  Curren</t>
  </si>
  <si>
    <t>08/15/2008 07:05 AM EDT</t>
  </si>
  <si>
    <t>Will Huff</t>
  </si>
  <si>
    <t>Will Huff of Flagler County Utilities reported a 35,000 gallon release of wastewater from a facility in Beverly Beach due to a rusted plate in the aeration basin at the facility. Repairs underway. No clean-up actions reported at this time.</t>
  </si>
  <si>
    <t>271 Starboard Drive</t>
  </si>
  <si>
    <t>08/15/2008 12:00 PM EDT</t>
  </si>
  <si>
    <t>Dennis Martin</t>
  </si>
  <si>
    <t>35,000 gallons of sewage was spilled onto ground on-site at a sewage collection facility. The spill occurred due to a break in a force main. The spill has been stopped and recovered back into the system with vacuum pumps. No waterways affected.</t>
  </si>
  <si>
    <t>intersect of Carlotta Rd. and Braden Ct. , Middleburg</t>
  </si>
  <si>
    <t>8/14/08  2045</t>
  </si>
  <si>
    <t>unknown blockage</t>
  </si>
  <si>
    <t>5500 Dogwood Dr</t>
  </si>
  <si>
    <t>08/15/2008 10:00 PM EDT</t>
  </si>
  <si>
    <t>Juan Valdez</t>
  </si>
  <si>
    <t>Main Line Blockage</t>
  </si>
  <si>
    <t>1637 NE 194th St.</t>
  </si>
  <si>
    <t>08/13/2008 08:00 AM EDT</t>
  </si>
  <si>
    <t>Gary Loggins</t>
  </si>
  <si>
    <t>Gary Loggins of Citrus County Utilities reported a 5,200 gallon of wastewater spilled in the Crystal River area due to a ruptured line The spill occurred over two days. The ruptured part of the line has been bypassed. No clean-up actions were conducted due to severe weather in the area. 
The Utility company took over the lift station after the previous owner filed for bankruptcy. The lift station does not have a permit at this time.</t>
  </si>
  <si>
    <t>11419 West Ford Island Trail</t>
  </si>
  <si>
    <t>8/14/08 7:30pm</t>
  </si>
  <si>
    <t>starters tripped</t>
  </si>
  <si>
    <t>8449 Fantasia Pkwy</t>
  </si>
  <si>
    <t>ubt</t>
  </si>
  <si>
    <t>08/15/2008 08:10 AM EDT</t>
  </si>
  <si>
    <t xml:space="preserve">6,200 gallon treated wastewater spill in Tampa due to a damaged line. No waterways affected. Clean-up conducted by the responsible party. </t>
  </si>
  <si>
    <t>13055 Delwood Road</t>
  </si>
  <si>
    <t>08/15/2008 12:19 PM EDT</t>
  </si>
  <si>
    <t>Don Huntzinger</t>
  </si>
  <si>
    <t xml:space="preserve">Effluent spill of 2,000 gallons due to human error. The spill has flowed into a stormwater pond beside the facility and samples will be taken on Monday. The area has been vacuum and limed. </t>
  </si>
  <si>
    <t>102 N Falkenburg Rd.</t>
  </si>
  <si>
    <t>vac and lime</t>
  </si>
  <si>
    <t>8/15/08 10:30am</t>
  </si>
  <si>
    <t>731 N Grove La</t>
  </si>
  <si>
    <t>08/16/2008 02:30 PM EDT</t>
  </si>
  <si>
    <t>Lateral Blockage</t>
  </si>
  <si>
    <t>811 W. N. Blvd, Corner of Lee St&amp; 441</t>
  </si>
  <si>
    <t>Jet lateral to break blockage schedule for tv inspection, no standing liquid to vac.  Wash down &amp; hth infected area</t>
  </si>
  <si>
    <t>08/16/2008 12:00 PM EDT</t>
  </si>
  <si>
    <t>Chet Adkins</t>
  </si>
  <si>
    <t>A grease blockage in a main line caused an overflow from the Orange county Collection System.</t>
  </si>
  <si>
    <t>9700 International Drive</t>
  </si>
  <si>
    <t>Staff found a grease blockage to be the cause.  Staff then cleaned main line and performed a complete wash down.  A work order will be generated to have main line inspected to determine cause of blockage.  Approximately 450 gallons went into the storm drain which leads to a lake, recovery wasn't possible.  Also notified dispatch tocontact proper authorities, spoke to OCEPD</t>
  </si>
  <si>
    <t>Storm drain/Lake</t>
  </si>
  <si>
    <t>08/16/2008 01:30 PM EDT</t>
  </si>
  <si>
    <t>The plant lift station seemed to stop pumping at around 0115 on both days.  On the first call for high level the operator said the station was pumped down and operating normal but the ground was a little wet.  On the second day the operator said the station was overflowing filter backwash water and he noticed the phase monitor was not working.</t>
  </si>
  <si>
    <t>144 Ledbury</t>
  </si>
  <si>
    <t>The spill of less than 300 gal for both days was contained on site, soaked into the soil and was treated with hth.  The phase monitor was apparently not set on the correct voltage and an adjustment started the pumps working normally.</t>
  </si>
  <si>
    <t>8/16/08 2339 EDT</t>
  </si>
  <si>
    <t>Tim Waddle</t>
  </si>
  <si>
    <t>Deerlake Rd.</t>
  </si>
  <si>
    <t>repaired</t>
  </si>
  <si>
    <t>08/16/2008 10:35 AM EST</t>
  </si>
  <si>
    <t>Homeowner called in overflowing manhole. Blockage in 8" force main.</t>
  </si>
  <si>
    <t>4620 NW 2nd Street</t>
  </si>
  <si>
    <t>jet-cleaned line; nearby manholes and pipes cleaned of sediment and inspected for damage.</t>
  </si>
  <si>
    <t>08/17/2008 11:00 AM EDT</t>
  </si>
  <si>
    <t>Pump station 3828 had several componentsand associated wiring burnt; also SCADA was inoperative.  There were severe storms in the area and it appears the station control panel was hit by a lightning strike which caused the station to stop operatingand the sewer system in the immediate are to overflow.  Sewage backed up into one homeand was contained to the bathroom area (shower) Fla-Cat was calledto clean and disinfect the area.  orange County Safety Dept. was called to document the damage.</t>
  </si>
  <si>
    <t>9218 Island Lake Ct.</t>
  </si>
  <si>
    <t xml:space="preserve">First responders from infrastructure staff began to recover materials and notified pump station staff.  Responding pump station crew wired pumps to main circuit breaker to stop SSO, then repaired control panel.  Infrastructure staff washed down area, and recovered 350 gallons from dry retention area.  </t>
  </si>
  <si>
    <t>8/17/08  2339 EDT</t>
  </si>
  <si>
    <t>Stanley Parker</t>
  </si>
  <si>
    <t>Complaint -Johnson Bayou is full of raw sewage</t>
  </si>
  <si>
    <t>819 Florida Ave.</t>
  </si>
  <si>
    <t>none - required, because there was no spill</t>
  </si>
  <si>
    <t>Mark Sumner conducted a site inspection, contacted the City and they stated that there was not spill but was having problems w/ the L/S which was causing an oder</t>
  </si>
  <si>
    <t>08/17/2008 8:00 AM EDT</t>
  </si>
  <si>
    <t>Broken Air Release Valve</t>
  </si>
  <si>
    <t>8205 Commererce Way</t>
  </si>
  <si>
    <t>8/17/08 12:28pm</t>
  </si>
  <si>
    <t>1212 Lady Lane Dr</t>
  </si>
  <si>
    <t>08/17/2008 09:00 AM EDT</t>
  </si>
  <si>
    <t>2400 gallons of sewage spilled into a storm drain due to a crack in a force. The spill has been stopped. The spillage has been recovered and the area treated with HTH</t>
  </si>
  <si>
    <t>2746 Teak Place</t>
  </si>
  <si>
    <t>Isolated the force main and replaced the cracked section of pipe and cleaned rea with the vac-con and treated area with D.O. and HTH</t>
  </si>
  <si>
    <t>08/18/2008 01:00 PM EDT</t>
  </si>
  <si>
    <t>DOT Department was in the Process of Cleaning a stormwater ditch located on the S/W corner of 46 and international pkwy and hit or ran over a vavle box for a 20" Reclaim line</t>
  </si>
  <si>
    <t>S/W Corner of 46 and International PKWY</t>
  </si>
  <si>
    <t>20" Valve is leaking @ a small rate, btu the area is very wet and needs to be well pointed, before any repairs can be made</t>
  </si>
  <si>
    <t>08/18/2008 12:25 AM EDT</t>
  </si>
  <si>
    <t>Caller with Hillsborough Co. Water Resource Services advised that approximately 12,000 gallons of treated reclaim wastewater spilled due to a break in a 2 inch pvc pipe. No waterways were affected. No clean up actions taken, material soaked into the ground.</t>
  </si>
  <si>
    <t>08/18/2008 08:00 PM EDT</t>
  </si>
  <si>
    <t>Wayne</t>
  </si>
  <si>
    <t>Lowell Correctional Facility</t>
  </si>
  <si>
    <t>advised that approximately 60,000 gallons of untreated wastewater was spilled due to a power outage at a lift station. No waterways were affected.</t>
  </si>
  <si>
    <t>11120 NW Gainesville Rd</t>
  </si>
  <si>
    <t>Lime was spread over the affected area</t>
  </si>
  <si>
    <t>08/18/2008 05:44 PM EDT</t>
  </si>
  <si>
    <t>Break of a 4" sludge line caused a little sludge to spill onto ground</t>
  </si>
  <si>
    <t>On site</t>
  </si>
  <si>
    <t>General Cleanup</t>
  </si>
  <si>
    <t>08/18/2008 09:00 AM EDT</t>
  </si>
  <si>
    <t>Robert Terpstra</t>
  </si>
  <si>
    <t>,000 gallon untreated wastewater spill due to a force main break. No waterways were affected</t>
  </si>
  <si>
    <t>500 blk. N. Beach St.</t>
  </si>
  <si>
    <t>area has been vacuumed and limed</t>
  </si>
  <si>
    <t>8/19/08  1310 EDT</t>
  </si>
  <si>
    <t>Doug Smith</t>
  </si>
  <si>
    <t>5322 Hwy 22</t>
  </si>
  <si>
    <t>vacuumed up and limed</t>
  </si>
  <si>
    <t>8/19/2008 1145</t>
  </si>
  <si>
    <t>Power outage due to Fay, Lift station failed. Spilled 200 gal raw to ground and waterway.</t>
  </si>
  <si>
    <t>941 Tulip Ct, Marco Island</t>
  </si>
  <si>
    <t>Dammed up storm drains, pumped  and limed</t>
  </si>
  <si>
    <t>08/19/2008 01:26 PM EDT</t>
  </si>
  <si>
    <t>Gregory Gustitus, Superintendent</t>
  </si>
  <si>
    <t>County City Utility reports an on-site spill of approximately 20,000 gallons of treated effluent with rainwater, due to heavy storm conditions related to Tropical Storm Fay. The water soaked into the ground and was not recoverable</t>
  </si>
  <si>
    <t>treated</t>
  </si>
  <si>
    <t>FAY</t>
  </si>
  <si>
    <t>City of Margate                           FL0041289</t>
  </si>
  <si>
    <t>08/19/2008 08:00 AM EDT</t>
  </si>
  <si>
    <t>Catherine Nance</t>
  </si>
  <si>
    <t>Due to heavy rains, a 2" sewage pipe broke and spilled at least 1000 gallons of sewage / rain water on-site in a secondary containment area. The release will continue until storm passes through.</t>
  </si>
  <si>
    <t>1001 Rim Canal Rd., Pahokee</t>
  </si>
  <si>
    <t>City of Pahokee                              FLA136778</t>
  </si>
  <si>
    <t>08/19/2008 03:00 PM EDT</t>
  </si>
  <si>
    <t>Joshua Miller</t>
  </si>
  <si>
    <t>overflow of approximately 7,000 gallons of untreated wastewater due to heavy rains from Tropical Storm Fay. They are unable to do any clean up at this time.</t>
  </si>
  <si>
    <t>450 SW Utility Dr.</t>
  </si>
  <si>
    <t>stormwater lake</t>
  </si>
  <si>
    <t>fcoli sampling</t>
  </si>
  <si>
    <t>08/19/2008 04:47 PM EDT</t>
  </si>
  <si>
    <t>Rick</t>
  </si>
  <si>
    <t>Reserve Utilities</t>
  </si>
  <si>
    <t>between 2,000-5,000 gallons of partially treated wastewater spilled from an above wastewater tank due to heavy rains from Tropical Storm Fay. Material is going into on-site holding pond. No clean up actions taken at this time.</t>
  </si>
  <si>
    <t>2140 Reserve Park Place</t>
  </si>
  <si>
    <t>FLA013963</t>
  </si>
  <si>
    <t>08/19/2008 08:30 PM EDT</t>
  </si>
  <si>
    <t>A Power glitch occurred at lift station #72 causing a spill around two manholes and inside several hotel rooms</t>
  </si>
  <si>
    <t>Home Sweet Home Lodge on 7300 W. Irlo Bronson Blvd</t>
  </si>
  <si>
    <t>A Cleaning crew was hired to clean and disinfect the rooms while TWA personnel cleaned and sanitized the area around the manholes.</t>
  </si>
  <si>
    <t>08/19/2008 07:00 PM EDT</t>
  </si>
  <si>
    <t>Jim Elmore</t>
  </si>
  <si>
    <t>City of Rockledge</t>
  </si>
  <si>
    <t>Force Main Break, cast iron pipe weak spot, broken on top, no direct surface water affected, I &amp; I, extra flow caused by FAY could caused pipe to break</t>
  </si>
  <si>
    <t>Fiske Blvd &amp; Barton Blvd intersection</t>
  </si>
  <si>
    <t>Repaired pipe &amp; clean up area</t>
  </si>
  <si>
    <t>FL0021571</t>
  </si>
  <si>
    <t>08/20/2008 02:39 PM EDT</t>
  </si>
  <si>
    <t>Fiske Blvd &amp; Sarazen Drive intersection</t>
  </si>
  <si>
    <t>08/20/2008 07:15 AM EDT</t>
  </si>
  <si>
    <t>Eric Blankman</t>
  </si>
  <si>
    <t>City of Melbourne</t>
  </si>
  <si>
    <t xml:space="preserve">Report from City of Melbourne that the two wastewater facilities are having to release sewage/storm water run-off into Crane Creek in the millions of gallons. This will be on-going until the storm water run-off subsides.  This is an unauthoized discharge to outfall D001. </t>
  </si>
  <si>
    <t>2300 S. Grant St.</t>
  </si>
  <si>
    <t>Crane Creek</t>
  </si>
  <si>
    <t>Controled discharge at the plant to permited location</t>
  </si>
  <si>
    <t>FL0041122</t>
  </si>
  <si>
    <t>08/20/2008 07:45 AM EDT</t>
  </si>
  <si>
    <t>Caller with Brevard Co. Utilities Services advised that over 1,000 gallons of wastewater spilled from their collection system due to heavy rains caused by Tropical Storm Fay. Caller advised that Sykes Creek was affected by spill. Caller also stated that the material was unrecoverable and that water samples would be taken. None of these locations are due to lift station failure</t>
  </si>
  <si>
    <t>1st location: Central Ave. and Plusmosa St. intersection; 2nd location: Allen Ave. and South Courtney Parkway intersection</t>
  </si>
  <si>
    <t>FLA102695</t>
  </si>
  <si>
    <t>Tom Powers</t>
  </si>
  <si>
    <t>08/20/2008 08:30 AM EDT</t>
  </si>
  <si>
    <t>Jerry Patrick</t>
  </si>
  <si>
    <t>Caller with Sun Lake Estates advised that approximately 5,000 gallons of sludge spilled from sludge tank due to heavy rains from Tropical Storm Fay. No waterways were affected Material was vacuumed up and lime was applied.</t>
  </si>
  <si>
    <t>616 Emerald Lake Dr.</t>
  </si>
  <si>
    <t>Material was vacuumed up and lime was applied.</t>
  </si>
  <si>
    <t>FLA010353</t>
  </si>
  <si>
    <t>08/20/2008 01:51 PM EDT</t>
  </si>
  <si>
    <t>Wayne Pace</t>
  </si>
  <si>
    <t>Co EM</t>
  </si>
  <si>
    <t>Wayne Pace with Brevard County EM advised multiple lift failures with widespread release of sewage / rainwater from Patrick Airforce base to Melbourne Beach. The land and road areas of this part of the county is under at least two feet of water.</t>
  </si>
  <si>
    <t>Multiple</t>
  </si>
  <si>
    <t>08/20/2008 12:00 AM EDT</t>
  </si>
  <si>
    <t>Bob Hinkle</t>
  </si>
  <si>
    <t>City of Palm Bay</t>
  </si>
  <si>
    <t>an unknown amount of sewage and rainwater that over-flowed from six different lift stations in Palm Bay. Incident occurred due to tropical storm Fay. Most has not been recoverable.</t>
  </si>
  <si>
    <t>12 lift stations in Palm Bay</t>
  </si>
  <si>
    <t>Disinfection with an hth chlorine solution</t>
  </si>
  <si>
    <t>FLA103357</t>
  </si>
  <si>
    <t>8/19/08  1400</t>
  </si>
  <si>
    <t>cable excavation w/ backhoe caused a F/M break. Spill amount 60-90 gal.</t>
  </si>
  <si>
    <t>across from 665 East Ditch Ln.</t>
  </si>
  <si>
    <t>washed down storm drain, street, &amp; applied san-o-128</t>
  </si>
  <si>
    <t>08/19/08 1600 to 08/20/08 945</t>
  </si>
  <si>
    <t>Reuse supply to Lake B overflow onto grassy area due to Fay. Motorized float valve failed.</t>
  </si>
  <si>
    <t>26260 Country Club Dr, Bonita Springs</t>
  </si>
  <si>
    <t>Roger Kastel</t>
  </si>
  <si>
    <t>Resident at 2232 41st Terr SW left message about manholes overflowing behind his house</t>
  </si>
  <si>
    <t>2232 41st Terr SW</t>
  </si>
  <si>
    <t>Fay</t>
  </si>
  <si>
    <t>15,000 gallons of sewage spilled onto ground due to a line failure. This is NOT a storm-related spill.  Incident occurred onsite</t>
  </si>
  <si>
    <t>West side of McGregor Blvd. between Keenan Ct. and Val-Mar Dr.</t>
  </si>
  <si>
    <t>The spill was recovered with vacuum.</t>
  </si>
  <si>
    <t>Jeff Harris</t>
  </si>
  <si>
    <t>Jeff Harris reports 3000 to 4000 gallons of sewage spilled onto ground on-site due to heavy winds during tropical storm Fay. Spillage soaked in. HTH was applied. Not due to lift station failure.</t>
  </si>
  <si>
    <t>2055 West Canal Street S</t>
  </si>
  <si>
    <t>08/19/2008 12:00 PM EDT</t>
  </si>
  <si>
    <t>County utilities reports a collective release of wastewater/rain water in excess of 200,000 gallons on-site. The spillage started yesterday and has ended today. Incident occurred due to heavy rains associated with tropical storm Fay.</t>
  </si>
  <si>
    <t>08/20/2008 08:35 AM EDT</t>
  </si>
  <si>
    <t>Stephen Rhodes</t>
  </si>
  <si>
    <t>Citizen</t>
  </si>
  <si>
    <t>Private citizen reports sewage coming from a manhole in his neighborhood.</t>
  </si>
  <si>
    <t>1831 SE Hideaway Circle</t>
  </si>
  <si>
    <t>Port St. Lucie Utilities</t>
  </si>
  <si>
    <t>Steve Fuller</t>
  </si>
  <si>
    <t>Steve Fuller with Polk county reports a spill of 2000 gallons of sewage sludge that backed-up onto ground due to power failure (related directly to tropical storm Fay). The area is being vacuumed and treated with HTH.</t>
  </si>
  <si>
    <t>Breeze Hill Mobile Home Park</t>
  </si>
  <si>
    <t>spill of 2500 gallons of sewage onto ground due to a line blockage. The spill has been vacuumed up and HTH applied to the affected area</t>
  </si>
  <si>
    <t>3826 S. Suncoast Blvd. Homosassa</t>
  </si>
  <si>
    <t>Meadowcrest</t>
  </si>
  <si>
    <t>08/20/2008 08:00 AM EDT</t>
  </si>
  <si>
    <t>Warren Johnson</t>
  </si>
  <si>
    <t>spill of about 1,000 gallons in the Beacon Woods Subdivision in Hudson. Release due to a faulty valve. Some of the material drained into a nearby storm drain. Clean-up was conducted by the responsible party.</t>
  </si>
  <si>
    <t>Beacon Woods Subdivision</t>
  </si>
  <si>
    <t>F. Fulghum</t>
  </si>
  <si>
    <t>08/20/2008 01:30 AM EDT</t>
  </si>
  <si>
    <t>Manhole Overflow due to surcharge of sewer system</t>
  </si>
  <si>
    <t>708 Briarcliffe St off Granada Ave-behind property</t>
  </si>
  <si>
    <t>unable to do anything because of system surcharge and excessive rain</t>
  </si>
  <si>
    <t>08/20/2008 02:25 PM EDT</t>
  </si>
  <si>
    <t>Matt Pendergrast</t>
  </si>
  <si>
    <t>approximately 271,000 gallons of treated effluent was released due to Tropical Storm Fay. Caller states that the spill could go into Turkey Creek and Indian River Lagoon. No clean up actions can be done at this time.</t>
  </si>
  <si>
    <t>1080 Troutman Blvd.</t>
  </si>
  <si>
    <t>Unable to do anything</t>
  </si>
  <si>
    <t>Indian River Lagoon, via Turkey Creek</t>
  </si>
  <si>
    <t>08/21/2008 10:35 AM EDT</t>
  </si>
  <si>
    <t>Daniel Debaca</t>
  </si>
  <si>
    <t xml:space="preserve">Great Outdoors RV-Nature &amp; Golf Resort </t>
  </si>
  <si>
    <t>advised that they have a pond of treated effluent that due to heavy rains from Tropical Storm Fay is starting to overflow. No waterways are affected at this time. No clean up actions can be done due to heavy rain.</t>
  </si>
  <si>
    <t>145 Plantation Dr.</t>
  </si>
  <si>
    <t>None able to do</t>
  </si>
  <si>
    <t>FLA010386</t>
  </si>
  <si>
    <t>08/21/2008 03:00 AM EDT</t>
  </si>
  <si>
    <t>City of Cocoa</t>
  </si>
  <si>
    <t>Caller with City of Cocoa advised that approximately 3,000,000 gallons of wastewater spilled from wastewater tank due to overflow, caused by heavy rains from Tropical Storm Fay. Caller advised that storm drain systems were affected. The material was unrecoverable.</t>
  </si>
  <si>
    <t>375 North Cocoa Blvd.</t>
  </si>
  <si>
    <t>material unrecoverable</t>
  </si>
  <si>
    <t>FL0021521</t>
  </si>
  <si>
    <t>08/21/2008 11:00 AM EDT</t>
  </si>
  <si>
    <t>Matt Hixson</t>
  </si>
  <si>
    <t>Caller with City of Titusville advised that approximately 9,000 gallons of wastewater spilled when a sand filter overflowed, due to heavy rains from Tropical Storm Fay. Caller stated storm drain system on-site affected. The material was unrecoverable</t>
  </si>
  <si>
    <t>Unable to do anything further</t>
  </si>
  <si>
    <t>FL0103349</t>
  </si>
  <si>
    <t>08/21/2008 03:30 PM EDT</t>
  </si>
  <si>
    <t>Caller with City of Sanford advised that 600 total gallons (300 gallons at each location) of wastewater spilled from 2 separate gravity soil lines due to overflow, caused by heavy rains from Tropical Storm Fay. Caller advised that at one location Lake Monroe was affected. The material was unrecoverable at both locations.</t>
  </si>
  <si>
    <t>1st location: intersection of Seminole Blvd and Mellonville Ave; 2nd location: intersection of Celery Ave. and Summerland Blvd</t>
  </si>
  <si>
    <t>08/21/2008 11:59 AM EDT</t>
  </si>
  <si>
    <t>Kathy Sillitoe</t>
  </si>
  <si>
    <t>Due to high flows caused by heavy rain from TS Fay, RIBs lift station overflowed &gt;300 gals of partially treated wastewater.  The spill was contained on site.</t>
  </si>
  <si>
    <t>1067 McKinnon Ave Oviedo</t>
  </si>
  <si>
    <t>The flow had stopped when found and area was soaked from the heavy rains.  Once area is dry, lime will be added and area raked.</t>
  </si>
  <si>
    <t>08/21/2008 09:00 AM EDT</t>
  </si>
  <si>
    <t>Terry Kelsey</t>
  </si>
  <si>
    <t>Starlight Ranch</t>
  </si>
  <si>
    <t>Plant is overloaded, 300 gal of solids to the CCC &amp; some to perc pond</t>
  </si>
  <si>
    <t>6000 East Pershing Ave</t>
  </si>
  <si>
    <t>Pumping the CCC, polymer added to the clarifiers.  Surge tank is full, plant may have additional solids loss if rain continues</t>
  </si>
  <si>
    <t>FLA010868</t>
  </si>
  <si>
    <t>08/21/2008 09:05 Am EDT</t>
  </si>
  <si>
    <t>Filter binding got plugged up and overflowed. Caused by TS Fay, 8" of rain last night</t>
  </si>
  <si>
    <t>All contained onsite, applies hth</t>
  </si>
  <si>
    <t>Joseph Durieux</t>
  </si>
  <si>
    <t>Airport Woods</t>
  </si>
  <si>
    <t>Heavy rainfall from TS fay caused d/c from surge tank, clarifier and filters onto ground. Incoming liquid is clear</t>
  </si>
  <si>
    <t>Let dry, lime and clean up</t>
  </si>
  <si>
    <t>08/21/08 0930 EDT</t>
  </si>
  <si>
    <t>Jerry May</t>
  </si>
  <si>
    <t>Bonita Springs west</t>
  </si>
  <si>
    <t xml:space="preserve">Contractor (Duratek ph 800.754.3641) Broke force main while excavating. </t>
  </si>
  <si>
    <t>Imperial Pkwy 300 yds North of East Terry St</t>
  </si>
  <si>
    <t>Pumped and limed</t>
  </si>
  <si>
    <t>Duratek 800.754.3641</t>
  </si>
  <si>
    <t>FLA014443</t>
  </si>
  <si>
    <t>08/21/08 1300</t>
  </si>
  <si>
    <t>Greg Bark</t>
  </si>
  <si>
    <t>about 100 gal overflow due to Fay</t>
  </si>
  <si>
    <t>Lift station #13600</t>
  </si>
  <si>
    <t>08/21/2008 07:40 AM EDT</t>
  </si>
  <si>
    <t>Roger Castelle</t>
  </si>
  <si>
    <t xml:space="preserve"> reports a release of 2500 gallons of sewage / rainwater mixture that occurred due to tropical storm Fay.</t>
  </si>
  <si>
    <t>alley behind 2232 41st. Terrace SW</t>
  </si>
  <si>
    <t>8/21/08 5:28pm</t>
  </si>
  <si>
    <t>5223 Hill St</t>
  </si>
  <si>
    <t>08/21/2008 12:00 AM EDT</t>
  </si>
  <si>
    <t>spill totalling 1650 gallons of sewage / rainwater mixture due to tropical storm Fay. Not recoverable.</t>
  </si>
  <si>
    <t>1500 gallons- 708 Briarcliffe Rd. and 150 gallons- 24th Place</t>
  </si>
  <si>
    <t>08/22/2008 12:40 PM EDT</t>
  </si>
  <si>
    <t>Ron Nelson with Jacksonville Electrical Authority has reported the following wastewater release, all due to heavy rains from tropical storm Fay:</t>
  </si>
  <si>
    <t>1. 340 Sunshine St. / sewage &amp; rainwater / unknown amount / not recoverable. 2. 7128 Balboa Rd. / Sewage &amp; rainwater / unknown amount / on-site at wastewater treatment facility.  3. 5533 Broadgate Ct. / sewage &amp; rainwater / unknown amount / not recoverable.  4. 300 Cherokee St. / sewage &amp; rainwater / back-up over-flow from manhole / not recoverable.  5. 9801 W. beaver St / sewage &amp; rainwater / unknown amount / not recoverable.  6. 25 SR-13 N. / lift station power outage / unknown amount / unknown if recoverable. 7. 741 Cassatt Ave. / unknown amount from manhole over-flow / not recoverable.</t>
  </si>
  <si>
    <t>08/22/2008 01:30 PM EDT</t>
  </si>
  <si>
    <t>Mark Greenwood</t>
  </si>
  <si>
    <t>City of Neptune Beach</t>
  </si>
  <si>
    <t>Caller with City of Neptune Beach advised that over 1,000 gallons of wastewater spilled from manhole due to overflow, caused by heavy rains from Tropical Storm Fay. No waterways were affected. No clean up conducted, the material is unrecoverable</t>
  </si>
  <si>
    <t>610 Florida Blvd.</t>
  </si>
  <si>
    <t>08/22/2008 11:45 AM EDT</t>
  </si>
  <si>
    <t>Alex Dearriva</t>
  </si>
  <si>
    <t>City of Bunnell</t>
  </si>
  <si>
    <t>Caller with City of Bunnell advised that over 1,000 gallons of wastewater spilled from manhole due to overflow, caused by heavy rains from Tropical Storm Fay. No waterways were affected. Caller advised the spill has been contained. The clean up reported, material unrecoverable.</t>
  </si>
  <si>
    <t>305 Tolman Rd.</t>
  </si>
  <si>
    <t>08/22/2008 12:45 PM EDT</t>
  </si>
  <si>
    <t xml:space="preserve">Pam Morgan </t>
  </si>
  <si>
    <t>City of Jacksonville Beach</t>
  </si>
  <si>
    <t>Caller is reporting that waste water released from the tank at the waste water plant due to the heavy rain storm. As a result the material is releasing onto the ground and into the manhole that enters the ICW. caller stated that the release is not secured at this time."</t>
  </si>
  <si>
    <t>City of Jacksonville beach Wastewater Treatment Plant</t>
  </si>
  <si>
    <t>08/22/2008 08:58 PM EDT</t>
  </si>
  <si>
    <t>Ron Nelson with JEA reported multiple wastewater spill caused by Tropical Storm Fay. All spills are in the city of Jacksonville.</t>
  </si>
  <si>
    <t>1)9343 Joloru-100 gallons of untreated domestic wastewater spilled due to a power failure at lift station. Release reported as unrecoverable.  2)847 Hickory Hill-450 gallons of untreated domestic wastewater spilled due to a power failure at lift station. Release reported as unrecoverable.  3)6705 Cherborg-300 gallons of untreated domestic wastewater spilled due to a power failure at lift station. Release reported as unrecoverable.  4)103 Street &amp; Firestone Rd- Unknown amount of untreated domestic wastewater spilled due to hydraulic overload from Tropical Storm Fay. Release reported as unrecoverable.  5)13842 Seven Pines- Unknown amount of untreated domestic wastewater spilled due to a power failure at lift station. Release reported as unrecoverable.  6)8159 Cassie Rd- Unknown amount of untreated domestic wastewater overflowed from manhole due to hydraulic overload from Tropical Storm Fay. Release reported as unrecoverable.  7)2617 Algonquin Ave-Unknown amount of untreated domestic wastewater overflowed from manhole due to hydraulic overload from Tropical Storm Fay. Release reported as unrecoverable.  8)1833 San Marco Blvd-Unknown amount of untreated domestic wastewater overflowed from manhole due to hydraulic overload from Tropical Storm Fay. Release reported as unrecoverable.  9)4627 Woolman Ave-Unknown amount of untreated domestic wastewater overflowed from manhole due to hydraulic overload from Tropical Storm Fay. Release reported as unrecoverable.  10)2459 Lane Ave South-Unknown amount of untreated domestic wastewater overflowed from manhole due to hydraulic overload from Tropical Storm Fay. Release reported as unrecoverable.  11)5568 Lamoya Ave-Unknown amount of untreated domestic wastewater overflowed from manhole due to hydraulic overload from Tropical Storm Fay. Release reported as unrecoverable.  12)7951 Linus Ave-Unknown amount of untreated domestic wastewater overflowed from manhole due to hydraulic overload from Tropical Storm Fay. Release reported as unrecoverable.  13)2112Ernest St.-Unknown amount of untreated domestic wastewater overflowed from manhole due to hydraulic overload from Tropical Storm Fay. Release reported as unrecoverable.  14)12247 Mesa Verda-Unknown amount of untreated domestic wastewater overflowed from manhole due to hydraulic overload from Tropical Storm Fay. Release reported as unrecoverable.  15)9650 Ft. Caroline Rd-Unknown amount of treated domestic wastewater overflowed from manhole due to hydraulic overload from Tropical Storm Fay. Release reported as unrecoverable.</t>
  </si>
  <si>
    <t>08/20/2008 09:30 AM EDT</t>
  </si>
  <si>
    <t>Upon arrival, operator discovered airbays full and lekaing out the seams of the tank due to rain and high flows</t>
  </si>
  <si>
    <t>Flow to the filters was diverted to the reject pond and will be pumped back through the plant.  Currently, no flow is being sent to reuse.  Affected area has been limed and will be cleaned up once dry.</t>
  </si>
  <si>
    <t>FLA011085</t>
  </si>
  <si>
    <t>08/21/2008 10:00 PM EDT</t>
  </si>
  <si>
    <t>Greg Goodale</t>
  </si>
  <si>
    <t>City of Casselberry</t>
  </si>
  <si>
    <t>Greg from the City of Casselberry advised that due to heavy rains the treatment plant malfunctioned and caused about 50000 gallons of wastewater to be released onto the ground. The spill was contained on site. Clean up is on going due to the rains.</t>
  </si>
  <si>
    <t>STP located at 700 Cross Street</t>
  </si>
  <si>
    <t>Spill was contained onsite, cleanup ongoing with rains.</t>
  </si>
  <si>
    <t>08/21/2008 02:00 PM EDT</t>
  </si>
  <si>
    <t>10,000 gallons of wastewater spilled onto ground on-site due to heavy rain from tropical storm Fay. The spill is stopped. Area cleaned.</t>
  </si>
  <si>
    <t>area cleaned</t>
  </si>
  <si>
    <t>08/21/2008 06:00 PM EDT</t>
  </si>
  <si>
    <t>John Gannon with City of Sanford Utilities advised they had 4 separate spills yesterday from gravity lines due to excessive rains. Caller is unclear as to how much was spilled but is sure that all 4 spills are well over 1,000 gallons each. Some of the spills may have affected storm drains but it is unclear at this time due to heavy flooding in the area.</t>
  </si>
  <si>
    <t>Persimmon Ave. &amp; McCraken Rd. / 26th Place &amp; Flightline Ave. / 24th Place between Grandview Ave. &amp; Sanford Ave / Poplar Ave. just N. of 1st St. (SR 46)</t>
  </si>
  <si>
    <t>Miscell Sites</t>
  </si>
  <si>
    <t>Matt Pendergast</t>
  </si>
  <si>
    <t>Matt Pendergast with City of Palm Bay Utilities advised that approximately 770,000 gallons of treated effluent water was spilled at a facility due to heavy rains and flooding from Tropical Storm Fay. Some of the spill has the potential to go into Turkey Creek. No clean up actions can be done at this time.</t>
  </si>
  <si>
    <t>1105 Troutman Blvd</t>
  </si>
  <si>
    <t>Nothing able to do</t>
  </si>
  <si>
    <t>Indian River Lagoon via Turkey Creek</t>
  </si>
  <si>
    <t>Charlie Turner</t>
  </si>
  <si>
    <t>200,000+ gallons of treated effluent and rain water spilled from a treatment facility due to heavy rains from Tropical Storm Fay. UPDATE: 08/23/2008: 2001 EDT: Per Charlie Turner of the City of Sanford (407-688-5112): An additional 100,000 gallons has spilled. The release has been stopped.</t>
  </si>
  <si>
    <t xml:space="preserve">1201 W Seminole Blvd. </t>
  </si>
  <si>
    <t>Spill was treated and disinfected ww plant effluent.  Fecal Coliform samples were collected to determine impact of discharge.</t>
  </si>
  <si>
    <t>08/22/2008 03:29 AM EDT</t>
  </si>
  <si>
    <t>Jack Chenny of Seminole County reported a 51,000 gallon partially treated wastewater spill due to a hydraulic overload due to the storm (Tropical Storm Fay). The spill was on site at the Greenwood lake Treatment facility. HTH was applied. No assistance requested.</t>
  </si>
  <si>
    <t>Greenwood Lakes Treatment Facility</t>
  </si>
  <si>
    <t>Bypass filters to relieve flow to In Plant LS</t>
  </si>
  <si>
    <t>08/22/2008 12:09 AM EDT</t>
  </si>
  <si>
    <t>Erwin</t>
  </si>
  <si>
    <t>Erwin with Orange County Utilities reported a treated wastewater spill of over 1,000 gallons due to a power failure at a lift station (lightning strike)</t>
  </si>
  <si>
    <t>2528 Tandori Circle</t>
  </si>
  <si>
    <t>Staff shut down upstream stations PS3848 Meadow Woods and PS3849 Balcombe Road to stop incoming flows.  Electricians inspected the generator and located bad fuses on the regulater.  They replaced the bad fuses and then pumped down the station on emergency power.  They then started recovery efforts with 3 tankers pumping from a manhole in front of the station to prevent any additional overflow.  The affected area in front of the station entrance and by the manhole was washed down with potable water and the area was spreayed with cherry masking agent around wet well area.</t>
  </si>
  <si>
    <t>08/22/2008 04:00 AM EDT</t>
  </si>
  <si>
    <t>Caller with Utilities Inc. advised that approximately 3,000 gallons of wastewater spilled from a mud well due to overflow, caused by heavy rains from Tropical Storm Fay. No waterways affected. Also no clean up actions taken, spill contained, but still ongoing</t>
  </si>
  <si>
    <t>3100 Bancroft Blvd.</t>
  </si>
  <si>
    <t>No solids were spilled and HTH was applied for the previous plant spill</t>
  </si>
  <si>
    <t>08/22/2008 09:00 AM EDT</t>
  </si>
  <si>
    <t>Caller with City of Daytona Beach advised that over 1,000 gallons of wastewater spilled from two separate manhole locations due to overflow, caused by heavy rains from Tropical Storm Fay. No waterways were affected. The material was unrecoverable.</t>
  </si>
  <si>
    <t>1st location: intersection of Live Oak Ave. and Palmetto St.; 2nd location: corner of Gardener Ct.</t>
  </si>
  <si>
    <t>08/22/2008 09:15 AM EDT</t>
  </si>
  <si>
    <t>Scott Rolan</t>
  </si>
  <si>
    <t>City of Deltona</t>
  </si>
  <si>
    <t>Caller with City of Deltona advised that approximately 3,000 gallons of wastewater spilled from wastewater tank due to overflow, caused by heavy rains from Tropical Storm Fay. No waterways were affected. No clean up conducted, the material is unrecoverable.</t>
  </si>
  <si>
    <t>401 Fisher Dr.</t>
  </si>
  <si>
    <t>No cleanup conducted, the material is unrecoverable</t>
  </si>
  <si>
    <t>FLA111724</t>
  </si>
  <si>
    <t>08/22/2008 07:30 PM EDT</t>
  </si>
  <si>
    <t>George Moore</t>
  </si>
  <si>
    <t>New Smyrna Beach AWT</t>
  </si>
  <si>
    <t>called to back up opened man hole causing release to street.  Diverted flow by way of valves to L/S #10 Wet well backup then stopped</t>
  </si>
  <si>
    <t>168 Middleway</t>
  </si>
  <si>
    <t>Cleaned street with vac-truck, limed street</t>
  </si>
  <si>
    <t>FL0172090</t>
  </si>
  <si>
    <t>08/22/2008 11:15 AM EDT</t>
  </si>
  <si>
    <t>Report from the City of Deltona of a flooded lift station that is down, which has resulted in an unknown amount of sewage / rainwater being spilled. The caller has no idea how much is spilling at this time.</t>
  </si>
  <si>
    <t>1628 Bloomfield</t>
  </si>
  <si>
    <t>102,000 recovered, area was treated wth sodium hypochlorite</t>
  </si>
  <si>
    <t>08/22/2008 01:20 PM EDT</t>
  </si>
  <si>
    <t>John Gannon with City of Sanford Utilities advised that approximately 100 gallons of wastewater spilled due to heavy rains from Tropical Storm Fay. Some of the spill went into a storm drain at the Hatteras Sound Apartment complex. No clean up actions reported.</t>
  </si>
  <si>
    <t>SE corner of SR 46 &amp; White Cedar Ave.</t>
  </si>
  <si>
    <t>08/22/2008 01:34 PM EDT</t>
  </si>
  <si>
    <t>Cheryl</t>
  </si>
  <si>
    <t>City of Orange City</t>
  </si>
  <si>
    <t>Cheryl with City of Orange City advised that an unknown amount of wastewater spilled from a manhole in a Lowes parking lot due to heavy rains and flooding from Tropical Storm Fay. The spill is contained in the parking lot. The affected area is going to be vacuumed and limed.</t>
  </si>
  <si>
    <t>Saxon Blvd., Orange City</t>
  </si>
  <si>
    <t>08/22/2008 02:53 PM EDT</t>
  </si>
  <si>
    <t>Scott Barber</t>
  </si>
  <si>
    <t>County reports two wastewater / rainwater spills totalling 80,000 gallons that has occurred due to tropical storm Fay. Heavy rains have caused lift station failure.</t>
  </si>
  <si>
    <t>N. Banana River Dr., and S. Brevard Ave. at s 11th St.</t>
  </si>
  <si>
    <t>FL0021105</t>
  </si>
  <si>
    <t>08/22/2008 09:30 AM EDT</t>
  </si>
  <si>
    <t>Caller with Marion Co. Utilities advised that 200 gallons of wastewater spilled from lift station due to power failure. Caller advised severe weather from Tropical Storm Fay caused the power failure. No waterways were affected. Material was pumped back into wastewater system and lime was applied.</t>
  </si>
  <si>
    <t>15 Oak Terrace, ocala</t>
  </si>
  <si>
    <t>Material was pumped back into the wastewater system and lime was applied</t>
  </si>
  <si>
    <t>FLA296651</t>
  </si>
  <si>
    <t>08/22/2008 00:00 MM EDT</t>
  </si>
  <si>
    <t>Dennis Hart</t>
  </si>
  <si>
    <t>Brevard County Water</t>
  </si>
  <si>
    <t>Overflow from Emergency discharge facilities at our storage ponds due to excessive rainfall from Tropical Storm Fay</t>
  </si>
  <si>
    <t>10001 N. Wickham Road</t>
  </si>
  <si>
    <t>Opened flow to wetland which caused treated effulent to be discharged from wetland on 8-22-08.  Relieved wetland outfall by opening flow to Rapid Infiltration Basins.</t>
  </si>
  <si>
    <t>FL0102679</t>
  </si>
  <si>
    <t>08/22/2008 03:22 PM EDT</t>
  </si>
  <si>
    <t>Waylon Locklear</t>
  </si>
  <si>
    <t>Absolute Water</t>
  </si>
  <si>
    <t>Waylon Locklear with Absolute Water advised that between 50,000 and 60,000 gallons of untreated wastewater was spilled from a lift station at Pine Isle Mobile Home Park due to heavy rains and flooding caused by Tropical Storm Fay. The spill has gone into a nearby swamp. No clean up actions can be done at this time.</t>
  </si>
  <si>
    <t>Pine Isle Mobile Home Park</t>
  </si>
  <si>
    <t>No clean actions can be done at this time</t>
  </si>
  <si>
    <t>swamp</t>
  </si>
  <si>
    <t>FLA010877</t>
  </si>
  <si>
    <t>David Oveh</t>
  </si>
  <si>
    <t>Control circuit Malfunctioned</t>
  </si>
  <si>
    <t>Lift Station 6C S. US Hwy 27</t>
  </si>
  <si>
    <t>Washdown and Lime</t>
  </si>
  <si>
    <t>08/22/2008 10:00 AM EDT</t>
  </si>
  <si>
    <t>Jim Rosser</t>
  </si>
  <si>
    <t>Watertech</t>
  </si>
  <si>
    <t>Watertech, a mobile home lift station failed due to heavy rains from tropical storm Fay. The spillage amount is unknown at this time.</t>
  </si>
  <si>
    <t xml:space="preserve">Meadowlea Estates Mobile Home Park </t>
  </si>
  <si>
    <t>Turned off blowers to stop solids loss</t>
  </si>
  <si>
    <t>FLA011208</t>
  </si>
  <si>
    <t>08/22/2008 03:53 PM EDT</t>
  </si>
  <si>
    <t>Caller with Florida Utility Group advised that over 1,000 gallons of wastewater spilled from clarifier due to overflow, caused by heavy rains from Tropical Storm Fay. Caller advised on-site spray field holding pond was affected. No clean actions reported at this time.</t>
  </si>
  <si>
    <t>Mid Florida Lakes Yacht Club</t>
  </si>
  <si>
    <t>FLA010657</t>
  </si>
  <si>
    <t>08/22/2008 05:00 PM EDT</t>
  </si>
  <si>
    <t>Marissa Rodriguez</t>
  </si>
  <si>
    <t>City of Maitland</t>
  </si>
  <si>
    <t>Caller with city of Maitland advised that over 1,000 gallons of wastewater from a manhole operated by the city of Eatonville has overflowed due to heavy rain in area, caused by Tropical Storm Fay. Caller advised that Lake Sybelia was affected. No clean up actions reported, the material is unrecoverable.</t>
  </si>
  <si>
    <t>corner of Eaton St. and West St.</t>
  </si>
  <si>
    <t>No material able to recover</t>
  </si>
  <si>
    <t>Lake Sybelia</t>
  </si>
  <si>
    <t>08/22/2008 04:00 PM EDT</t>
  </si>
  <si>
    <t>Cedric Coleman</t>
  </si>
  <si>
    <t>Sewer overflow behind 2414 S. Grandview Ave due to excessive rain</t>
  </si>
  <si>
    <t>2414 S. Grandview Ave off E. 24th Place</t>
  </si>
  <si>
    <t>Terry Sapp</t>
  </si>
  <si>
    <t>City of Winter Garden</t>
  </si>
  <si>
    <t>Caller with city of Winter Garden advised that over 1,000 gallons of wastewater spilled from manhole that overflowed, caused by heavy rain in area from Tropical Storm Fay. Caller advised that nearby canal that leads to Johns Lake was affected. No clean up actions taken, the material was unrecoverable.</t>
  </si>
  <si>
    <t>intersection of 9th St. and Hwy. 50</t>
  </si>
  <si>
    <t>None, area was washed down by heavy rain from TS Fay</t>
  </si>
  <si>
    <t>John Lake</t>
  </si>
  <si>
    <t>FL0020109</t>
  </si>
  <si>
    <t>08/22/2008 07:02 PM EDT</t>
  </si>
  <si>
    <t>Jeff with Seminole County Utilities reported 3 separate wastewater spills due to heavy rains and flooding which all exceeded 1,000 gallons. All of the spills went into storm drains. No clean up actions can be taken at this time.</t>
  </si>
  <si>
    <t>1st spill: Hampton Park Master Lift Station, 2nd spill: Heathrow Master Lift Station; 3rd Spill: Buckingham Estates</t>
  </si>
  <si>
    <t>Isolated some of the stations that pump into the master L/S so that the station could handle the flow</t>
  </si>
  <si>
    <t>08/22/2008 09:52 PM EDT</t>
  </si>
  <si>
    <t>William Parish</t>
  </si>
  <si>
    <t>City of Winter Park</t>
  </si>
  <si>
    <t>William Parish from Winter Haven advised that due to the rains from Tropical Storm Fay, the lift station in the area of Alabama Street and Via Tuscany Drive has overflowed and will continue to overflow as long as the rains cotinue.</t>
  </si>
  <si>
    <t>Alabama Street and Via Tuscany Drive</t>
  </si>
  <si>
    <t>Barricaded manholes for traffic safety and checked pump station for proper operation</t>
  </si>
  <si>
    <t>Lake Maitland</t>
  </si>
  <si>
    <t>FLA010819</t>
  </si>
  <si>
    <t>08/22/2008 11:20 PM EDT</t>
  </si>
  <si>
    <t>John Keebler</t>
  </si>
  <si>
    <t>John Keebler of TOHO Water Authority reported multiple wastwater releases due to severe weather from Tropical Storm Fay. All spills are located in Kissimmee. All are ongoing, of unkown amount and caused by hydraulic overload from Tropical Storm Fay.</t>
  </si>
  <si>
    <t>1) 1610 Emmitt Street  2) 28 South Palm  3) 18 South Palm  4) 304 South Letiona  5) 1400 West Martin   Street  6) 223 North Emory  7) Emory &amp; Mabbet Street</t>
  </si>
  <si>
    <t>personal cleaned and applied lime to all the affected areas</t>
  </si>
  <si>
    <t>8/22/08  800 EDT</t>
  </si>
  <si>
    <t>Terry Presnell</t>
  </si>
  <si>
    <t>Multipal spills due to Tropical Storm Fay. Spill amount 50,000 - 100,000 gal.</t>
  </si>
  <si>
    <t>Key Street</t>
  </si>
  <si>
    <t>No clean up can be done @ this time due to the rains, lime will be applied to affected area when rain stops</t>
  </si>
  <si>
    <t>Multipal spills due to Tropical Storm Fay. Spill amount &gt;100,000 gal.</t>
  </si>
  <si>
    <t>Virginia Street</t>
  </si>
  <si>
    <t>Treatment Plant, 300 North GF &amp; A Drive</t>
  </si>
  <si>
    <t xml:space="preserve">Town of Havana </t>
  </si>
  <si>
    <r>
      <t xml:space="preserve">spill at WWTP due to TS -Fay. Spill amount </t>
    </r>
    <r>
      <rPr>
        <u/>
        <sz val="12"/>
        <rFont val="Arial"/>
        <family val="2"/>
      </rPr>
      <t>&gt;</t>
    </r>
    <r>
      <rPr>
        <sz val="12"/>
        <rFont val="Arial"/>
        <family val="2"/>
      </rPr>
      <t>200,000</t>
    </r>
  </si>
  <si>
    <t>14th Street</t>
  </si>
  <si>
    <t>Thomas Quinn with United Utility Corp. of Florida advised that approximately 3,000,000 gallons of treated re-use wastewater was released from a re-use pond due to heavy rains from Tropical Storm Fay. Caller states that the waters from the pond were threatening some villas on the golf course so the responsible party pulled the plug on the pond to have it drain in the opposite direction of the villas. The spill went into a nearby canal. No clean up actions conducted. No state assistance requested. Standard notifications to be completed per instructions from Ops. Officer Bob Howard</t>
  </si>
  <si>
    <t>Joe Pascenesi</t>
  </si>
  <si>
    <t>County Sherrif</t>
  </si>
  <si>
    <t>County Sheriff's Officer reports a sewage release from a private lift station at a local mobile home park. The caller asked for a call-back from DEP BER.</t>
  </si>
  <si>
    <t>5545 S. Cantor Way, Stuart</t>
  </si>
  <si>
    <t>fern Creek</t>
  </si>
  <si>
    <t>Ronnies LLC</t>
  </si>
  <si>
    <t>FL0043214 private LS</t>
  </si>
  <si>
    <t>08/22/2008 10:33 PM EDT</t>
  </si>
  <si>
    <t>Robert from Miami Dade Water and Sewer advised a Break-in-Line has caused about 1000 gallons of wastewater to be released onto the street. Miami Dade Water and Sewer doing the repair and the clean up.</t>
  </si>
  <si>
    <t>1000 Island Blvd.</t>
  </si>
  <si>
    <t>Dumfoundling Bay, Little Maule Lake</t>
  </si>
  <si>
    <t>Sampling</t>
  </si>
  <si>
    <t>08/21/2008 11:15 PM EDT</t>
  </si>
  <si>
    <t>David of Miami-Dade County Utilities reported an ongoing wastewater spill in Miami. An estimated 5,000 gallons have been released. Crews are on scene to do repairs. The material has drained into Dumbfounding Bay.</t>
  </si>
  <si>
    <t>4001 NE 163 Street, Miami</t>
  </si>
  <si>
    <t>Dumfounding Bay Oleta River</t>
  </si>
  <si>
    <t>Samples Taken</t>
  </si>
  <si>
    <t>08/22/2008 11:15 PM EDT</t>
  </si>
  <si>
    <t>Calhum</t>
  </si>
  <si>
    <t>Leaking Force Main</t>
  </si>
  <si>
    <t>NW Flagler Ln and NW 112 Ave</t>
  </si>
  <si>
    <t>08/21/2008 05:00 PM EDT</t>
  </si>
  <si>
    <t>Paul Decarolis</t>
  </si>
  <si>
    <t>Caller with City of Delray Beach advised that between 5,000-10,000 gallons of wastewater spilled due to a break in a 10 inch force main line. Caller advised this is not Tropical Storm Fay related. Intercoastal Waterway was affected by spill. Caller advised water samples would be taken, no clean up reported.</t>
  </si>
  <si>
    <t>Lowery St.</t>
  </si>
  <si>
    <t>08/23/2008 12:00 PM EDT</t>
  </si>
  <si>
    <t>Sheryl Mitchell</t>
  </si>
  <si>
    <t>Caller with Naval Station Mayport advised that between 1,000-1,500 gallons of wastewater spilled from broken 6 inch force main line, caused by heavy rains from Tropical Storm Fay. Caller advised that storm drain system was affected by spill. Caller also advised the material will be vacuumed up and lime will be applied.</t>
  </si>
  <si>
    <t>Building 286</t>
  </si>
  <si>
    <t>08/22/2008 12:00 PM EDT</t>
  </si>
  <si>
    <t>Numerous Spills</t>
  </si>
  <si>
    <t>1) 4568 Bay Harbour, a lift station was without power causing an unknown number of gallons to be released onto the ground.2) 11247 Beacon Hills Drive, a lift station was without power causing an unknown number of gallons to be released onto the ground,3) 3878 Conga Street, due to a hydraulic overload, manholes overflowed causing an unknown number of gallons to be released onto the ground,4) San Jose Blvd at Rio Lindo Drive, due to a hydraulic overload, manholes overflowed causing an unknown amount of wastewater to be released onto the ground,5) 2450 Patsy Ann Drive, a lift station had a power failure and caused an unknown number of gallons to be released onto the ground,6) 11337 Sweet Cherry Lane South, manhole overflow due to a system overload, an unknown number of gallons was released onto the ground,7) 4581 North Harbour Court, due to a system overload an unknown of wastewater was released from manholes onto the ground,8) 2548 Wisteria Street, due to a system overload manholes overflowed causing an unknown amount of gallons to be released.The following are sites of wastewater spills on 8/23/08:1) 5353 Firestone Road, due to a system overload, a manhole overflowed an unknown number of gallons onto the ground,2) 7915 Baymeadows Circle East, due to a system overload a manhole overflowed an unknown number of gallons onto the ground,3) 7400 Powers Ave, due to a system overload a manhole overflowed causing an unknown number of gallons to be released onto the ground,4) 8227 Sierra Oaks Blvd, due to a system overload a manhole overflowed causing an unknown number of gallons to be released onto the ground,5) 12183 Travertine Trail, due to a power failure at a lift station an unknown number of gallons was released onto the ground,6) 1742 Woodmere Drive, due to system overload a manhole overflowed an unknown number of gallons onto the ground,7) 2112 Ernest Street, due to system overload, a manhole overflowed an unknown number of gallons onto the ground,8) 6167 Georgewood Lane East, due to a power failure at a lift station, an unknown number of gallons was released onto the ground,9) 2415 D Street, due to a power failure at a lift station an unknown number of gallons was released onto the ground,10) 8808 San Dusky, due to a power failure at a lift station and unknown number of gallons was released onto the ground,11) 2854 Amelia Bluff Drive, due to a power failure at a lift station an unknown number of gallons was released onto the ground, 12) 1894 Challen Ave, due to a power failure at a lift station an unknown number of gallons was released onto the ground,13) 5207 Doolittle Road, due to a 2 inch pipe that broke an unknown number of gallons was released onto the ground.</t>
  </si>
  <si>
    <t>Rock Springs</t>
  </si>
  <si>
    <t>The FEB was filling faster than the overflow and both pumps could keep up with andoverflowed the sides once</t>
  </si>
  <si>
    <t>08/22/2008 08:02 PM EDT</t>
  </si>
  <si>
    <t xml:space="preserve">Walter </t>
  </si>
  <si>
    <t>Caller with city of Orlando advised that approximately 20,000 gallons of wastewater spilled from lift station due to overflow, caused by heavy rains in area from Tropical Storm Fay. Caller advised that Clear Lake was affected by spill. No clean up actions taken, the material was unrecoverable.</t>
  </si>
  <si>
    <t>intersection of Tampa Ave. and Gore St.</t>
  </si>
  <si>
    <t>Flows were diverted to another intra-system and then swtiched back to the Iron Bridge Treatment Facility</t>
  </si>
  <si>
    <t>Clear Lake</t>
  </si>
  <si>
    <t>08/22/2008 02:09 PM EDT</t>
  </si>
  <si>
    <t>Mat Prengerast</t>
  </si>
  <si>
    <t>Report from the City of Palm Bay of approximately 50,000 gallons of treated effluent and rainwater released due to heavy rains from Fay. Not recoverable.</t>
  </si>
  <si>
    <t>Not recoverable</t>
  </si>
  <si>
    <t>Indian Rive Lagoon via Turkey Creek</t>
  </si>
  <si>
    <t>08/23/2008 00:00 MM EDT</t>
  </si>
  <si>
    <t>Tom Felton</t>
  </si>
  <si>
    <t>General Utilities</t>
  </si>
  <si>
    <t>Lost blanket to perc pond during the storm (TS Fay)</t>
  </si>
  <si>
    <t>Not much able to do at this point</t>
  </si>
  <si>
    <t>FLA010579</t>
  </si>
  <si>
    <t>08/23/2008 11:00 AM EDT</t>
  </si>
  <si>
    <t>Bobby Laramore</t>
  </si>
  <si>
    <t>City of Edgewater</t>
  </si>
  <si>
    <t>Caller with city of Edgewater advised that 1,500 gallons of wastewater spilled due to a broken 8 inch force main line, caused by heavy rains from Tropical Storm Fay. No waterways were affected, all contained on-site. Material was vacuumed up and HTH was applied.</t>
  </si>
  <si>
    <t>1409 South Riverside Dr.</t>
  </si>
  <si>
    <t>All contatined onsite. Material was vacuumed up and hth was applied</t>
  </si>
  <si>
    <t>FL0021431</t>
  </si>
  <si>
    <t>08/23/2008 02:30 PM EDT</t>
  </si>
  <si>
    <t>Sam Butler</t>
  </si>
  <si>
    <t>City of Ormond Beach</t>
  </si>
  <si>
    <t>Sam Butler with City of Ormond Beach Utilities advised that approximately 55,000 gallons of treated effluent wastewater was spilled due to overflow from Tropical Storm FAY. No waterways were affected. No clean up actions can be done at this time.</t>
  </si>
  <si>
    <t>550 N. Orchard St.</t>
  </si>
  <si>
    <t>contained onsite</t>
  </si>
  <si>
    <t>FL0020532</t>
  </si>
  <si>
    <t>08/23/2008 12:00 AM EDT</t>
  </si>
  <si>
    <t>Report from City of Daytona Beach of an unknown amount of sewage solids that over-flowed on-site due to heavy rains. The spillage has been recovered back into the system.</t>
  </si>
  <si>
    <t xml:space="preserve">1 Shady Place </t>
  </si>
  <si>
    <t>spillage was recovered and put back into the system</t>
  </si>
  <si>
    <t>8/22/08  1100 EDT</t>
  </si>
  <si>
    <t>blockage (Beach towel in line)</t>
  </si>
  <si>
    <t>Manhole @ the corner of Hanna &amp; Orange st.</t>
  </si>
  <si>
    <t>Due to heavy rains, no clean up was preformed</t>
  </si>
  <si>
    <t>8/23/08  1319 EDT</t>
  </si>
  <si>
    <t>Russell Wider</t>
  </si>
  <si>
    <t xml:space="preserve">overflows or breaks due to Topical Storm Fay                     </t>
  </si>
  <si>
    <t>202 Summerbrook Dr.</t>
  </si>
  <si>
    <t>Material is unrecoverable</t>
  </si>
  <si>
    <t>Lake Henrietta, Springhill Rd</t>
  </si>
  <si>
    <t xml:space="preserve">overflows or breaks due to Topical Storm Fay. Spill amount 50 gal. per min.                     </t>
  </si>
  <si>
    <t>Doomar Drive</t>
  </si>
  <si>
    <t xml:space="preserve">overflows or breaks due to Topical Storm Fay. Spill amount 3 gal. per min.                     </t>
  </si>
  <si>
    <t>413 Dunston Street</t>
  </si>
  <si>
    <t>Pump Station # 97</t>
  </si>
  <si>
    <t>Pump Station # 156</t>
  </si>
  <si>
    <t>289 Sarmount Road</t>
  </si>
  <si>
    <t xml:space="preserve">overflows or breaks due to Topical Storm Fay. Spill amount 500 gal. per min.                     </t>
  </si>
  <si>
    <t>Pump Statin #36, Trimble Rd</t>
  </si>
  <si>
    <t>L/S #108</t>
  </si>
  <si>
    <t xml:space="preserve">Broken 396" F/M due to Topical Storm Fay.                 </t>
  </si>
  <si>
    <t>Capital Cr. &amp; Cresent St</t>
  </si>
  <si>
    <t xml:space="preserve">overflows or breaks due to Topical Storm Fay </t>
  </si>
  <si>
    <t xml:space="preserve">Pump Station #9, 7579 W. Tennessee St. </t>
  </si>
  <si>
    <t>8/23/08  1940 EDT</t>
  </si>
  <si>
    <t>Jim Milicic</t>
  </si>
  <si>
    <t>spills caused by power failure and/or hydraulic overload.           TS- Fay</t>
  </si>
  <si>
    <t>1)  Hickory St. Pump station  2) Ebenezer Church Road Pump Station  3)  Wakina Pump Station  4)  Jefferson Nursing Home Pump Station</t>
  </si>
  <si>
    <t>The county reports 49,680 gallons of sewage spilled into a canal due to a break in a force main. This incident is NOT related to tropical storm Fay. The spill was stopped but was not recoverable.</t>
  </si>
  <si>
    <t>08/24/2008 08:40 PM EDT</t>
  </si>
  <si>
    <t>Jerry Turner</t>
  </si>
  <si>
    <t>city of Live Oak</t>
  </si>
  <si>
    <t>16,000 gallons of sewage was spilled on-site due to lightning that knocked out electricity to the pump, The spill was not recoverable</t>
  </si>
  <si>
    <t>701 Live Ave.</t>
  </si>
  <si>
    <t>08/23/2008 10:00 AM EDT</t>
  </si>
  <si>
    <t>Paul James of JEA reported a manhole overflow in Jacksonville due to a possible collapsed line. Over 1,000 gallons of wastewater spilled. Repairs underway.</t>
  </si>
  <si>
    <t>11337 Sweet Cherry Lane South</t>
  </si>
  <si>
    <t>08/23/2008 03:30 PM EDT</t>
  </si>
  <si>
    <t>Scott Moss</t>
  </si>
  <si>
    <t>The plant operator at the Canal Street WWTP noticed the Ground Storage Tank overflowing from the vents.  The effulent pumps drawing from the Ground Storage Tank were off to keep the pressure down in the effluent transmission line as both Pond Transfer Pumps were on to bring down the effulent storage pond level which was full from TS Fay.</t>
  </si>
  <si>
    <t xml:space="preserve">The operator rejected the effulentto the pond to stop transfer from the chlorine contact chamber to the ground storage tank.  The effulent pumps drawing from the ground storage tank were put back online.  </t>
  </si>
  <si>
    <t>08/23/2008 10:30 PM EDT</t>
  </si>
  <si>
    <t>Charles Turner</t>
  </si>
  <si>
    <t>100,000 gallons of sewage spilled due to heavy rains from TS Fay.</t>
  </si>
  <si>
    <t>1201 W. Seminole Blvd.</t>
  </si>
  <si>
    <t>Overflow was disinfected with sodium hypochlorite</t>
  </si>
  <si>
    <t>Surface waters &amp; Storm waters</t>
  </si>
  <si>
    <t>City of Deltona reports multiple lift stations failed due to heavy rain from TS Fay. Spillage over 1,000,000 of rainwater/sewage mix.</t>
  </si>
  <si>
    <t>1. Whitehead Dr.2. Antilles Dr.3. Fountainhead Dr.4. Waycross Dr.5. Gainesville Dr.6. Elkcam Blvd.</t>
  </si>
  <si>
    <t>Closed roadways as applicable.  Gave public information to avoid storm waters.   Utilizing tanker trucks in areas.</t>
  </si>
  <si>
    <t>08/24/2008 09:01 AM EDT</t>
  </si>
  <si>
    <t>representative from the City of Orlando reported a 2,000 gallon wastewater spill due to heavy rains from T.S. Fay. The spill washed into Lake Silver and is lost, no clean up is possible.</t>
  </si>
  <si>
    <t>Brynmaur St. &amp; Ardley St.</t>
  </si>
  <si>
    <t>Heavy rains washed wastewater down the storm drain catch basins and into Lake Silver.  Set up bypass and sent wastewater flows to a nearby system to help relieve surcharge</t>
  </si>
  <si>
    <t>Lake Silver</t>
  </si>
  <si>
    <t>8/23/08  1645 EDT</t>
  </si>
  <si>
    <t>Steve Reker</t>
  </si>
  <si>
    <t>St. Marks Powder Inc.</t>
  </si>
  <si>
    <t>wastewater spilled from chlorine contact tank - TS Fay</t>
  </si>
  <si>
    <t>intersection of US Hwy 98 &amp; SR 363</t>
  </si>
  <si>
    <t>material was unrecoverable</t>
  </si>
  <si>
    <t>Boggy Branch</t>
  </si>
  <si>
    <t>08/24/2008 1:36 PM EDT</t>
  </si>
  <si>
    <t>Antonio Miley</t>
  </si>
  <si>
    <t>700 NW 128 PL</t>
  </si>
  <si>
    <t>08/25/2008 07:45 AM EDT</t>
  </si>
  <si>
    <t>Bernard Carter</t>
  </si>
  <si>
    <t>City of Waldo</t>
  </si>
  <si>
    <t>Caller with the city of Waldo advised that between 1,000-2,500 gallons of wastewater spill from lift station due to pump failure. Caller advised nearby DOT discharge ditch was affected. Caller applied lime to the affected area.</t>
  </si>
  <si>
    <t>15185 NE Waldo Rd.</t>
  </si>
  <si>
    <t>08/25/2008 09:39 AM EDT</t>
  </si>
  <si>
    <t>A representative from JEA reported that 3 individual wastewater spills that are all a result of T.S. Fay.</t>
  </si>
  <si>
    <t>1. 5823 Tampico Rd., Jacksonville manhole overflow not over 1,000 gallons  2. 5222 Golf Course Dr., jacksonville manhole overflow 25 gallons  3. 857 Westgate Dr., Jacksonville system overflow not over 1,000 gallons</t>
  </si>
  <si>
    <t>08/25/2008 09:00 AM EDT</t>
  </si>
  <si>
    <t>Mary Moore</t>
  </si>
  <si>
    <t>Fleming Island Wastewater Plant</t>
  </si>
  <si>
    <t>Caller with Fleming Island Wastewater Plant advised that approximately 4,000 gallons of partially treated sludge spilled from tank due to a ladder falling over a breaking a sample port. No waterways affected. Vacon truck used to vac up material and lime was applied.</t>
  </si>
  <si>
    <t>Fleming Island Wastewater Plant, 1770 Radar Rd., Orange Park</t>
  </si>
  <si>
    <t>08/24/2008 09:00 PM EDT</t>
  </si>
  <si>
    <t>Rae Hafer</t>
  </si>
  <si>
    <t>city of Gainesville</t>
  </si>
  <si>
    <t>Report from the City of Gainesville of the following sewage spills that have been stopped:</t>
  </si>
  <si>
    <t>NW 13th Street., 3500 block &amp; NW53rd Ave. 3700 block</t>
  </si>
  <si>
    <t>08/20/2008 12:00 PM EDT</t>
  </si>
  <si>
    <t>Jeff Wayner</t>
  </si>
  <si>
    <t>Caller with city of Titusville advised of over 1,000 gallons of wastewater that spilled from 7 manholes and 1 lift station due to overflow, caused by heavy rains from Tropical Storm Fay. Nearby storms drains affected by spill. No clean up conducted, material was unrecoverable</t>
  </si>
  <si>
    <t>1. Two manholes at Alpine Dr.2. One manhole at Vanguard Dr.3. One lift station at 1301 Riverside Dr.4. One manhole at Harrison Dr. and US Hwy 15. One manhole at Zolta Dr.6. One manhole at Helena Dr.7. One manhole at Katherine Ct.</t>
  </si>
  <si>
    <t>Rainfall of 3" overwhelmed L/S #20. Loss approximately 500 gal out of manhole that ran into ditch swell.</t>
  </si>
  <si>
    <t>620 Chiquita Ct.</t>
  </si>
  <si>
    <t>Restored station power. Picked up debris &amp; spread lime over spill area</t>
  </si>
  <si>
    <t>FLA109843</t>
  </si>
  <si>
    <t>08/22/2008 07:00 PM EDT</t>
  </si>
  <si>
    <t>Rainfall of 3" overwelmed L.S. #17.  Loss approximately 300 gal out of each manhole at 775 Yucatan Ct. &amp; 623 Deuville Ct. that ran into ditch swell</t>
  </si>
  <si>
    <t>775 Yucatan Ct. &amp; 623 Deuville Ct.</t>
  </si>
  <si>
    <t>08/22/2008 03:00 PM EDT</t>
  </si>
  <si>
    <t>Ruth Hazard</t>
  </si>
  <si>
    <t>Station failed to pump due to lost of power</t>
  </si>
  <si>
    <t>Belaire #3 L/S</t>
  </si>
  <si>
    <t>Powered station with a mobile 80 KW generator and pumped station down</t>
  </si>
  <si>
    <t>FL0033251</t>
  </si>
  <si>
    <t>Marla</t>
  </si>
  <si>
    <t>Tymber Creek</t>
  </si>
  <si>
    <t>LS Pump Down</t>
  </si>
  <si>
    <t>Manhole at 81 Hollow Branch Rd</t>
  </si>
  <si>
    <t>replaced pump, limed area</t>
  </si>
  <si>
    <t>FLA011193</t>
  </si>
  <si>
    <t>08/25/2008 08:29 AM EDT</t>
  </si>
  <si>
    <t>Zaughan Nilson</t>
  </si>
  <si>
    <t>A representative from the City of Umatilla reported a ongoing 5,000 gallon untreated wastewater spill that has flowed into Lake Enola. The spill is a result of heavy rains associated with T.S. Fay</t>
  </si>
  <si>
    <t xml:space="preserve">22 Buford Rd. </t>
  </si>
  <si>
    <t>Lake Enola</t>
  </si>
  <si>
    <t>08/25/2008 08:35 AM EDT</t>
  </si>
  <si>
    <t>A representative from Volusia Utilities reported a 100,000 gallon partially treated sludge spill. The spill is contained on site and lime has been applied to the area. The spill is a result of T.S. Fay</t>
  </si>
  <si>
    <t>sludge cleanup taking place, limed affected area and monitoring during rains</t>
  </si>
  <si>
    <t>FLA011118</t>
  </si>
  <si>
    <t>08/25/2008 11:50 AM EDT</t>
  </si>
  <si>
    <t>Will Fontaine</t>
  </si>
  <si>
    <t>Due to high flows, approximately 200 gal splashed out of the aeration basin</t>
  </si>
  <si>
    <t>Area was HTHed.  One surge pump was shut off to prevent any more hydrolic overloading</t>
  </si>
  <si>
    <t>FLA010590</t>
  </si>
  <si>
    <t>08/25/2008 08:37 AM EDT</t>
  </si>
  <si>
    <t>Malisa</t>
  </si>
  <si>
    <t>A representative from U.S. Water Services reported a 1,000 gallon untreated wastewater spill that is not affecting any waterways. The spill is a result of T.S. Fay.</t>
  </si>
  <si>
    <t>Hwy. 318 &amp; C.R. 225</t>
  </si>
  <si>
    <t>08/25/2008 11:19 AM EDT</t>
  </si>
  <si>
    <t>June Clark</t>
  </si>
  <si>
    <t>City of Cape Canaveral</t>
  </si>
  <si>
    <t>A representative from the City of Cape Canaveral reported a 3,000 gallon processed water spill that is affecting a nearby pond. No further information is available.</t>
  </si>
  <si>
    <t>601 Thurm Blvd.</t>
  </si>
  <si>
    <t>FL0020541</t>
  </si>
  <si>
    <t>08/25/2008 03:26 PM EDT</t>
  </si>
  <si>
    <t>Unknown amount of sewage spilled at two locations due to heavy rains from Fay:</t>
  </si>
  <si>
    <t xml:space="preserve">At 202 Jasmine Ave. at W 2nd St.
and Plumosa Dr. East of Sanford Ave. 
</t>
  </si>
  <si>
    <t>unable to do anything until system catches up-all manholes are full</t>
  </si>
  <si>
    <t>Storm water system</t>
  </si>
  <si>
    <t>08/25/2008 10:44 PM EDT</t>
  </si>
  <si>
    <t>Erwin from Orange Co. Wastewater advised that there is an unknown gallon amount of wastewater spilled at two locations in Orlando. SWP waits for further information.</t>
  </si>
  <si>
    <t xml:space="preserve">1238 Sunflower Trail </t>
  </si>
  <si>
    <t xml:space="preserve">Crew was in vacinity of the station in route to another trouble call and saw the failure start on the scada as they were driving.  They were less than 5 minutes from station as the failure happened.  Staff set station controls to run, reset the PLC for station and then retuned to normal operation.  Crew washed down with potable water.  </t>
  </si>
  <si>
    <t>East Buena Vista Drive at Winter Garden Vineyard Road, Orlando</t>
  </si>
  <si>
    <t>Local Storm drain</t>
  </si>
  <si>
    <t>08/28/2008 12:00 PM EDT</t>
  </si>
  <si>
    <t>Coil of the motor staters was unable to engage do to a openneutral.  Inreturn the pumps never turned on to pump</t>
  </si>
  <si>
    <t>Site 264 Buckingham Estates</t>
  </si>
  <si>
    <t>Replaced 480 Phase monitor</t>
  </si>
  <si>
    <t>Stormwater</t>
  </si>
  <si>
    <t>8/25/08  1132 EDT</t>
  </si>
  <si>
    <t>broken 36" F/M due to TS-Fay</t>
  </si>
  <si>
    <t xml:space="preserve">Apalachee Pkwy &amp; Capital Cr.  </t>
  </si>
  <si>
    <t xml:space="preserve">Lake Lafayette  </t>
  </si>
  <si>
    <t>TS - Fay</t>
  </si>
  <si>
    <t>Weens Road</t>
  </si>
  <si>
    <t>8/25/08  1200 EDT</t>
  </si>
  <si>
    <t xml:space="preserve">300 North GF &amp; A Dr.  </t>
  </si>
  <si>
    <t>TS - Fay. Spill amount &gt;200,000 gal.</t>
  </si>
  <si>
    <t>Havana Reclaim Water pond overflowing, due to TS - Fay</t>
  </si>
  <si>
    <t>Havana WWTP</t>
  </si>
  <si>
    <t>pumps are at the pond pumping to sprayfield</t>
  </si>
  <si>
    <t>08/25/2008 09:02 AM EDT</t>
  </si>
  <si>
    <t>Steve Seigfried</t>
  </si>
  <si>
    <t>Coral Springs Utilities</t>
  </si>
  <si>
    <t>A representative from Coral Springs Utilities reported a 12,500 gallons untreated wastewater spill the is a result of a busted force main. The spill flowed into a catch basin that flows into a nearby canal. Some of the spill was retrieved and the area was vacuum and limed.</t>
  </si>
  <si>
    <t>10900 Blk. of Lakeview Dr. Coral Springs</t>
  </si>
  <si>
    <t>BellSouth contractor</t>
  </si>
  <si>
    <t>CSID                                                    FLA041301</t>
  </si>
  <si>
    <t>08/25/2008 08:04 AM EDT</t>
  </si>
  <si>
    <t>Robert Krieger</t>
  </si>
  <si>
    <t>A private citizen called reporting that there has been raw sewage flowing from his neighbors residence onto his driveway and into his yard for approximately 2 years. The county Health Department has been on site several times within the last couple of years and just advise him to wear shoes outside. Caller would like a callback from DEP and DOH</t>
  </si>
  <si>
    <t>across from 697 36th SW Terr., Palm City</t>
  </si>
  <si>
    <t>DOH Lead</t>
  </si>
  <si>
    <t>NA</t>
  </si>
  <si>
    <t>Broken pipe at lift station resulted in a sewage spill.</t>
  </si>
  <si>
    <t>4972 Freedom Circle</t>
  </si>
  <si>
    <t>Atlantis Pines Condominium</t>
  </si>
  <si>
    <t>08/24/2008 01:00 PM EDT</t>
  </si>
  <si>
    <t>Lance Trafford</t>
  </si>
  <si>
    <t>1200 gallons of sewage spilled onto ground due to a blocked line. The area was vacuumed and limed.</t>
  </si>
  <si>
    <t>Sugar Mill Woods subdivision, Hommassa</t>
  </si>
  <si>
    <t>Sugarmill Woods</t>
  </si>
  <si>
    <t>8/25/08 11:30am</t>
  </si>
  <si>
    <t>R. Macche</t>
  </si>
  <si>
    <t>open valve</t>
  </si>
  <si>
    <t>08/25/2008 08:00 AM EDT</t>
  </si>
  <si>
    <t>Mike Willard</t>
  </si>
  <si>
    <t>Caller with Patrick AFB advised of two wastewater spills on Patrick AFB. The first wastewater spill was between 2,800-3,000 gallons that spilled due to lift station overflow, caused by heavy rain from Tropical Storm Fay. The spill was contained on site. Material was vacuumed up and lime applied. The second wastewater spill was approximately 5,000 gallons that spilled from 12 inch force main line that broke, caused by heavy rain from Tropical Storm Fay. The spill was contained on site. Material was vacuumed up and lime applied.</t>
  </si>
  <si>
    <t>1st location: Facility 1497; 2nd location: Patrick AFB Truck Inspection Gate-Hwy. A1A</t>
  </si>
  <si>
    <t>FLA010268</t>
  </si>
  <si>
    <t>08/25/2008 04:30 PM EDT</t>
  </si>
  <si>
    <t>A representative from Sanford Utilities reported a 30 gallon raw sewage spill that backed up in a residential bathroom due to heavy rains from T.S. Fay. No waterways affected</t>
  </si>
  <si>
    <t>118 N. Virginia Ave., Sanford</t>
  </si>
  <si>
    <t>Lady had several kids to clean up (?)</t>
  </si>
  <si>
    <t>08/25/2008 03:30 PM EDT</t>
  </si>
  <si>
    <t>A representative from Sanford Utilities reported an on going 2,000 gallon wastewater spill that is a result of T.S. Fay. No waterway were affected and the area is being cleaned.</t>
  </si>
  <si>
    <t>Seminole Blvd. &amp; Melonville Ave. , Sanford</t>
  </si>
  <si>
    <t>08/26/2008 12:05 PM EDT</t>
  </si>
  <si>
    <t>Via Fax</t>
  </si>
  <si>
    <t>Operator discovered perc pond full and overflowing to Dripper Field b at rate of approx 2 1/2 gal per minute due to heavy rains</t>
  </si>
  <si>
    <t>Not able to do very much at the moment</t>
  </si>
  <si>
    <t>08/26/2008 06:51 AM EDT</t>
  </si>
  <si>
    <t>Phil Larrimore</t>
  </si>
  <si>
    <t>Phil Larrimore of Volusia County Utilities reported an ongoing release of wastewater at his facility in DeBary. An estimated 800,000 gallons is being released per day. At this time the plant intake is 2.06 million gallons, but the facility can only handle 1.2 million gallons per day. The overflow is from the facility holding ponds and is caused be heavy rain from Tropical Storm Fay.</t>
  </si>
  <si>
    <t>Southwest Region Wastewater treatment Plant800 BeBary Plantation Blvd</t>
  </si>
  <si>
    <t>FLA011128</t>
  </si>
  <si>
    <t>08/26/2008 01:48 PM EDT</t>
  </si>
  <si>
    <t>A representative from Orange Co Utilities reported a 1,000 + gallon untreated wastewater spill that did not affect any waterways. The spill is a result of a busted force main not associated with T. S. Fay.</t>
  </si>
  <si>
    <t>1942 Bonneville Dr. , Orlando</t>
  </si>
  <si>
    <t>Staff isolated system by shutting down pump stations 3913, 3874, 3934.  Staff then closed valves in the east and west side of Bonneville, dammed ditch and recovered sewage overflow with a tanker.  They then replaced the broken section of pipe and inbedded the new pipe in gravel.  They tested the system for leaks and found none.  They backfilled and returned the system to normal operation.  Cleaned and washed down affected area.  Recovered 5930 gallons.</t>
  </si>
  <si>
    <t>08/26/2008 09:48 AM EDT</t>
  </si>
  <si>
    <t>A representative from Charlotte Utilities reported a 3,000 gallon wastewater spill that occurred as a result of a construction crew striking and breaking a pipe. No waterways affected and the area was vacuum and limed.</t>
  </si>
  <si>
    <t>3618 Tamiami Tr. , Port Charlotte</t>
  </si>
  <si>
    <t>08/26/08 1100</t>
  </si>
  <si>
    <t>#1 Clarifier sweeps binding and snapping sheer pins</t>
  </si>
  <si>
    <t>Unit off-line</t>
  </si>
  <si>
    <t>08/25/2008 11:00 PM EDT</t>
  </si>
  <si>
    <t>Bob Seibeil</t>
  </si>
  <si>
    <t xml:space="preserve"> Sarasota Co. Utilities advised that over 1 MG of Part III  spilled due to a break of an 14 inch reclaim water line. Caller advised nearby unnamed creek was affected. The material was pumped back into the reclaim water system.</t>
  </si>
  <si>
    <t>S.  of 7905 McIntosh Rd., Sarasota</t>
  </si>
  <si>
    <t>Un-named canal</t>
  </si>
  <si>
    <t>Water quality uneffected</t>
  </si>
  <si>
    <t xml:space="preserve">Cetral County </t>
  </si>
  <si>
    <t>No- WQ report received 8/26/08</t>
  </si>
  <si>
    <t>08/26/2008 06:31 PM EDT</t>
  </si>
  <si>
    <t>Kathy</t>
  </si>
  <si>
    <t>Kathy with Polk Co. WP advised that approximately 50 gallons of raw sewage spilled from a sewage pump station due to overflow. Caller advised a nearby storm drainage system was possibly affected. No clean up actions reported. Polk Co. units are responding to scene.</t>
  </si>
  <si>
    <t>Decaster Rd. and Environmental Loop, Winter Haven</t>
  </si>
  <si>
    <t>08/26/2008 06:30 PM EDT</t>
  </si>
  <si>
    <t>Ron Henderson</t>
  </si>
  <si>
    <t>Ron Henderson of Hillsborough County Utilities reported a 4,000 to 10,000 gallon release of partially treated (no solids &amp; most of the treatment process completed) wastewater released on site at their facility due to a power failure. The water soaked into the ground. Lime will be placed on the spill. No assistance requested.</t>
  </si>
  <si>
    <t>102 North Falkenburg Road, Tampa</t>
  </si>
  <si>
    <t>08/25/2008 09:23 AM EDT</t>
  </si>
  <si>
    <t>Matt Hixon</t>
  </si>
  <si>
    <t>A representative of The City of Titusville reported a 100,000 gallon partially treated wastewater spill that was caused by T.S. Fay. The spill went into a retention pond on site</t>
  </si>
  <si>
    <t>1105 Buffalo Rd., Titusville</t>
  </si>
  <si>
    <t>The Majority of the water flowed into the on-site storm water pond and the remainder soaked into the grassed area around the tank and pond.  No disinfection took place because it would have killed the grass and created erosion issues for this area in the future.  None of the overflow volume was recovered.</t>
  </si>
  <si>
    <t>On Site Storm water pond</t>
  </si>
  <si>
    <t>FL0103268</t>
  </si>
  <si>
    <t>8/22/08  0925 EDT</t>
  </si>
  <si>
    <t>Mark McQuaid</t>
  </si>
  <si>
    <t>City of Gretna Utilities</t>
  </si>
  <si>
    <t xml:space="preserve">L/S #3  </t>
  </si>
  <si>
    <t xml:space="preserve">No clean up actions taken  </t>
  </si>
  <si>
    <t>Manhole @ US 90 &amp; North Ave.</t>
  </si>
  <si>
    <t>8/27/08  unknown</t>
  </si>
  <si>
    <t>Robert Potter</t>
  </si>
  <si>
    <t>City of Panama City Bch</t>
  </si>
  <si>
    <t>private L/S overflowing due to Power / equipment</t>
  </si>
  <si>
    <t>141 Gwyn Drive</t>
  </si>
  <si>
    <t>repairs to L/S prformed by AAG</t>
  </si>
  <si>
    <t>Mitch Devers is Co - owner</t>
  </si>
  <si>
    <t xml:space="preserve">8/27/2008  1715 </t>
  </si>
  <si>
    <t xml:space="preserve">2232 Skyland Drive     </t>
  </si>
  <si>
    <t>unknown clean up on all reported spills</t>
  </si>
  <si>
    <t>2306 Escambia Drive</t>
  </si>
  <si>
    <t>unknown clean up reported on spill</t>
  </si>
  <si>
    <t>151 Merdiana Drive</t>
  </si>
  <si>
    <t>Capital Cr. / Weems Rd</t>
  </si>
  <si>
    <t>08/27/2008 09:30 AM EDT</t>
  </si>
  <si>
    <t>Cary Ben Wright</t>
  </si>
  <si>
    <t>40,750 gallons of sewage spilled &amp; contained on ground due to a broken sewage line at the treatment facility. Spill was completely recovered back into the system. NOT Fay related.</t>
  </si>
  <si>
    <t>17155 Pine Ridge Rd., Fort Myers</t>
  </si>
  <si>
    <t>08/26/2008 10:00 PM EDT</t>
  </si>
  <si>
    <t xml:space="preserve">Bill </t>
  </si>
  <si>
    <t>Bill with Miami-Dade Water &amp; Sewer reported a 10,000 gallon raw sewage spill in Miami due to a cracked pipe from old age. No waterways affected. Clean-up has been completed.</t>
  </si>
  <si>
    <t>12271 SW 106th Street</t>
  </si>
  <si>
    <t>08/26/2008 09:00 PM EDT</t>
  </si>
  <si>
    <t>Jeff Labigang with City of Port St. Lucie Utilities advised that an unknown quantity (over 1,000 gallons) of wastewater was spilled due to a lightning strike to a force main pipe. Some of the spill went into a nearby retention pond. The affected area was vacuumed and limed.</t>
  </si>
  <si>
    <t>Savannah Club, Bromeliad Cir.</t>
  </si>
  <si>
    <t>sampling &amp; posting of stormwater pond</t>
  </si>
  <si>
    <t>08/08/2008 12:00 PM EDT</t>
  </si>
  <si>
    <t>Jim Caplan</t>
  </si>
  <si>
    <t>Jim Caplan with Pasco County Utilities reported a 20,000 gallon treated wastewater spill at a plant in Land O'Lakes due to the repair of a valve. The water was contained on site. No waterways affected.</t>
  </si>
  <si>
    <t>6003 Parkway Blvd., Land O'Lakes, FL</t>
  </si>
  <si>
    <t>Bob with Hillsborough Co. Utilities advised that approximately 1,200 gallons of raw sewage was spilled due to an electrical failure at a lift station. Some of the spill went into a storm drain. The affected area was washed down and vacuumed.</t>
  </si>
  <si>
    <t>Calusa Trace, 18307 Calusa Trace Blvd., Tampa</t>
  </si>
  <si>
    <t>Area washed down &amp; vacuumed</t>
  </si>
  <si>
    <t>8/27/08 2:30am</t>
  </si>
  <si>
    <t>generator failure</t>
  </si>
  <si>
    <t>8/27/08 2:37pm</t>
  </si>
  <si>
    <t>T. Haag</t>
  </si>
  <si>
    <t>8/27/08 6:42pm</t>
  </si>
  <si>
    <t>5602 Carrolwood Meadows Dr</t>
  </si>
  <si>
    <t>8/27/08 11:59pm</t>
  </si>
  <si>
    <t>lost covanta power</t>
  </si>
  <si>
    <t>08/26/2008 07:30 PM EDT</t>
  </si>
  <si>
    <t>Ken Stephen</t>
  </si>
  <si>
    <t>Up to 1000 gallons of sewage sludge spilled onto ground due to equipment failure. The spill is contained and recovered back into the system.</t>
  </si>
  <si>
    <t>1810 1st St. W., Bradenton</t>
  </si>
  <si>
    <t>08/27/2008 02:00 PM EDT</t>
  </si>
  <si>
    <t>Pumps for station failed to pump and scada was down @ the time of the spill due to a fiber cut.  Pump #2 has a issue located at the base ell, and is spraying by at this location, not allowing the pump to push against the head psi.  Pump #1 did not keep up with the flow.</t>
  </si>
  <si>
    <t>Retreat at Wekiva L/S</t>
  </si>
  <si>
    <t>Hooked up to the emergency pump out fo rhte L/S, with a 6x6 pump and pumped the station down.  Cleared area with the Vac-Con and applied hth</t>
  </si>
  <si>
    <t>08/28/2008 08:00 AM EDT</t>
  </si>
  <si>
    <t>Tom with City of Winter Park Utilities advised that approximately 15,000 gallons of wastewater was spilled due to a broken force main. Some of the spill went into Lake Knowles. The affected area was washed down and spread with a light coat of HTH. Water samples were also taken.</t>
  </si>
  <si>
    <t>1281 Woodmere Dr., Winter Park</t>
  </si>
  <si>
    <t>Area washed down and treated with HTH</t>
  </si>
  <si>
    <t>Lake Knowles</t>
  </si>
  <si>
    <t>8/27/08  1340</t>
  </si>
  <si>
    <t>spill was caused by sand &amp; debri</t>
  </si>
  <si>
    <t>biocide &amp; deodorizer applied, washed down area w/ water, &amp; cleared choke</t>
  </si>
  <si>
    <t>8/27/08  2000 CDT</t>
  </si>
  <si>
    <t>blockage was cleared, lime &amp; ban-o applied</t>
  </si>
  <si>
    <t>Collins Mill Creek</t>
  </si>
  <si>
    <t>Derrick Galvin</t>
  </si>
  <si>
    <t>63000 Tropical storm Fay: a lot of infiltration and lift station W could not handle the flow</t>
  </si>
  <si>
    <t>311 SE 13th St. and 302 SE 13th St</t>
  </si>
  <si>
    <t>08/28/2008 01:06 PM EDT</t>
  </si>
  <si>
    <t>60,000 gallons of sewage was spilled onto ground and into ditches.Incident occurred due to heavy rains from TS Fay. The spill was contained in ditches. Area was vacuumed and has been treated with HTH and lime.</t>
  </si>
  <si>
    <t>end of 12th St. SE, Immokalee</t>
  </si>
  <si>
    <t>08/28/2008 10:30 PM EDT</t>
  </si>
  <si>
    <t>broken 12 inch force main</t>
  </si>
  <si>
    <t>NW 25 St. &amp;127th Ave.</t>
  </si>
  <si>
    <t xml:space="preserve">Equipment </t>
  </si>
  <si>
    <t>08/28/2008 02:30 PM EDT</t>
  </si>
  <si>
    <t>Lynisha</t>
  </si>
  <si>
    <t>1100 gallons of sewage spilled from an 8" gravity main that was broken. The spill went onto ground and was recovered.</t>
  </si>
  <si>
    <t>NW 14th St. and 12th Ave., MiaMI</t>
  </si>
  <si>
    <t>Seybold Canal</t>
  </si>
  <si>
    <t>Boyd Engineering                                2625 W 78th St.                                 Hialeah, FL 33016</t>
  </si>
  <si>
    <t>08/28/2008 10:00 AM EDT</t>
  </si>
  <si>
    <t>John Bellangia</t>
  </si>
  <si>
    <t>2000 gallons of sewage spilled onto ground and into a retention pond on a golf course. 400 gallons was recovered. Signs are posted around the pond and water testing is being done. The incident occurred due to a broken force main.</t>
  </si>
  <si>
    <t>Sun Air Golf Course</t>
  </si>
  <si>
    <t>Signs are posted around the pond and water testing is being done</t>
  </si>
  <si>
    <t>08/28/2008 08:46 PM EDT</t>
  </si>
  <si>
    <t>David Dibiase</t>
  </si>
  <si>
    <t>A representative of Severn Trent reported a effluent spill due to a possible lightning strike. The spill is reported to be approximately 4,000 gallons</t>
  </si>
  <si>
    <t>5299 Robert McLean Rd. , Kissimmee</t>
  </si>
  <si>
    <t>Electrician was called to fix power, will apply lime</t>
  </si>
  <si>
    <t>FLA010968</t>
  </si>
  <si>
    <t>08/28/2008 09:00 PM EDT</t>
  </si>
  <si>
    <t>Amber Morgan</t>
  </si>
  <si>
    <t>An Electrical Storm caused a problem with the surge suppressor and the main breaker for the effluent pumps.  The effulent pumps shut-down and effulent overflowed from the Ultra Violet disinfection chamber into the ground</t>
  </si>
  <si>
    <t>8200 Sandhill Rd. , Kissimmee</t>
  </si>
  <si>
    <t>operator arrived onsite, reset the rbeaker and put the pumps back into service.  The surge suppressor is curretnyl by-passed until the new one canbe installed.</t>
  </si>
  <si>
    <t>On site retention pond</t>
  </si>
  <si>
    <t>08/29/2008 12:57 PM EDT</t>
  </si>
  <si>
    <t>A representative from The City of Clearmont reported a wastewater spill underground. The spill is reported to be at least 1,000 gallons and unknown reason for it. The city will be digging out the area today for repair and will call back with reason for spill and exact amount.</t>
  </si>
  <si>
    <t>Bloxham Ave. &amp; E. Montrose Ave.</t>
  </si>
  <si>
    <t>08/29/2008 10:03 AM EDT</t>
  </si>
  <si>
    <t>2000 gallons of sewage went onto ground due to a tripped breaker at a lift station. The spill was contained.</t>
  </si>
  <si>
    <t xml:space="preserve">Pratt &amp; Whitney - Lift Station #4248, 17900 Beeline Hwy., Jupiter </t>
  </si>
  <si>
    <t>8/29/08 4:20pm</t>
  </si>
  <si>
    <t>clogged pump</t>
  </si>
  <si>
    <t>102 W Shellpoint</t>
  </si>
  <si>
    <t>08/31/2008 01:00 PM EDT</t>
  </si>
  <si>
    <t>Mr. Nelson from JEA advised that 7200 gallons of untreated wastewater overflowed from a manhole in the parking lot of a Lowes. The area of the parking lot that was affected was closed off and washed down. The spill went into a storm drain.</t>
  </si>
  <si>
    <t>13115 City Square Drive, Lowes</t>
  </si>
  <si>
    <t>area washed</t>
  </si>
  <si>
    <t>Caller with St. John Co. Utilities advised that between 1,000-1,500 gallons of untreated wastewater spilled from manhole due to the manhole caving in.  Water samples were taken and warning signs were posted around Holiday Lake</t>
  </si>
  <si>
    <t>intersection of Deltona St. and Lilly St., St. Augustine</t>
  </si>
  <si>
    <t>The material was vacuumed up and lime was applied</t>
  </si>
  <si>
    <t>Holiday Lake</t>
  </si>
  <si>
    <t>signage &amp; FC samples</t>
  </si>
  <si>
    <t>FL0038831</t>
  </si>
  <si>
    <t>Jim Wright</t>
  </si>
  <si>
    <t>8/31/08  1300 EDT</t>
  </si>
  <si>
    <t>break in 8" pipe</t>
  </si>
  <si>
    <t xml:space="preserve">Tram Road </t>
  </si>
  <si>
    <t>material soaked into to ground</t>
  </si>
  <si>
    <t>8/31/08 8:27am</t>
  </si>
  <si>
    <t>manholes on Bimini,  santiago, Solitaire</t>
  </si>
  <si>
    <t>8/31/08 11:09am</t>
  </si>
  <si>
    <t>bad phase monitor</t>
  </si>
  <si>
    <t>9613 Montague Dr</t>
  </si>
  <si>
    <t>8/31/08 9:30am</t>
  </si>
  <si>
    <t>339 Mt Carmel Dr</t>
  </si>
  <si>
    <t>09/01/2008 01:15 PM EDT</t>
  </si>
  <si>
    <t>Strickland</t>
  </si>
  <si>
    <t>Mr. Strickland advised that a construction crew hit an underground water main and broke it. About 18000 gallons of wastewater was released onto the ground and then into a storm retention ditch along railroad tracks.</t>
  </si>
  <si>
    <t>9300 block of Northwest 13th Street , Gainesville</t>
  </si>
  <si>
    <t>Vacuumed</t>
  </si>
  <si>
    <t>09/01/2008 09:40 PM EDT</t>
  </si>
  <si>
    <t>due to a power failure. Exact amount released is unknown, but the spill is over 1,000 gallons</t>
  </si>
  <si>
    <t>8752 Acanthus Drive</t>
  </si>
  <si>
    <t>09/01/2008 02:30 AM EDT</t>
  </si>
  <si>
    <t>Steve Shelnutt</t>
  </si>
  <si>
    <t>Secondary clarifier #4 dunking skimmer stuck in the down position allowing a constant fkiw if secondary clarifier effluent to drain to the scum box.  The drain on the scum box then blocked up causing the box to fill up and overflow the connecting manholes.  The overflowing secondary effluent saturated the grass area around the scum box and then flowed to a sotrm drain catch basin in the plant raodway east of the secondary clarifiers. This storm drain catch basin flows approximately 150 ft to a grass lined storm water drainage ditch.  Teh ditchis approximately 400 yardslong before discharge into a sotrm water retention pond located on the facility grounds.</t>
  </si>
  <si>
    <t>5420 LB McCloud Rd.</t>
  </si>
  <si>
    <t>At 1:00 am the shift supervisor turned the secondary clarifier dunking skimmers off on the control panels, not realizing that clarifer #4 dunking skimmer was stuck in the down position.  At 4:10 am the shift superviosr, under instruction of the on-call chief operator, operated the manuel control to the clarifier #4 dunknig skimmer raising it out of the clarifier and stopping the flow of secondary effluent tp the scum box.</t>
  </si>
  <si>
    <t>09/01/2008 00:00 MM EDT</t>
  </si>
  <si>
    <t>Rodney L Hogan SR</t>
  </si>
  <si>
    <t>Main line backed up</t>
  </si>
  <si>
    <t>92 Dockside Dr./Leesburg Landing</t>
  </si>
  <si>
    <t>Broke Blockage, applied lime to affected area</t>
  </si>
  <si>
    <t>9/1/08  1300</t>
  </si>
  <si>
    <t>power outage &amp; generator failed</t>
  </si>
  <si>
    <t>Winding Lane &amp; Scenic Hwy</t>
  </si>
  <si>
    <t>washed out L/S &amp; applied San-o-128</t>
  </si>
  <si>
    <t>09/01/2008 12:07 PM EDT</t>
  </si>
  <si>
    <t>a spill of over 1000 gallons of treated effluent was released onto ground due to heavy flood waters still remaining in the area from TS Fay. Unknown if recoverable.</t>
  </si>
  <si>
    <t>Glade Haven Park, 5201 31st Pl. SW, Naples</t>
  </si>
  <si>
    <t>09/02/2008 09:00 AM EDT</t>
  </si>
  <si>
    <t>150 gallons of sewage spilled onto ground due to a broken line cap.</t>
  </si>
  <si>
    <t>Dobbs and Cypress Rds., St. Augustine</t>
  </si>
  <si>
    <t>cleaned and limed.</t>
  </si>
  <si>
    <t>received report 9/8/08</t>
  </si>
  <si>
    <t>09/02/2008 02:46 PM EDT</t>
  </si>
  <si>
    <t>Mr. Larrimore with the county utilities in Volusia advised that 5 lift stations are being taken off-line due to encroaching flood waters from the St. Johns River. This will result in a daily total of approximately 10,000+ gallons a day being released. It is unknown when the systems will be back on-line. Three of the lifts will on by-pass pumps. The systems service the area of Stone Island.</t>
  </si>
  <si>
    <t xml:space="preserve">Stone Island </t>
  </si>
  <si>
    <t>None Available</t>
  </si>
  <si>
    <t>09/02/2008 07:00 PM EDT</t>
  </si>
  <si>
    <t>Dianna Wagner</t>
  </si>
  <si>
    <t>Dianna with City of Ocoee Utilities advised that approximately 400,000 gallons of raw sewage was spilled due to a broken force main. The spill is still ongoing at this time and is getting near a retention pond. Repairs are underway but no clean up actions have been taken.</t>
  </si>
  <si>
    <t>1025 W. Colonial Dr., Ocoee</t>
  </si>
  <si>
    <t>Repaired 12 " force main</t>
  </si>
  <si>
    <t>9/2/08  0930 EDT</t>
  </si>
  <si>
    <t>equipment malfunction of a pumper truck</t>
  </si>
  <si>
    <t>Frontera St. &amp; Navada St.</t>
  </si>
  <si>
    <t>Area was cleaned and limed</t>
  </si>
  <si>
    <t>9/2/08  0900 EDT</t>
  </si>
  <si>
    <t>Jimmy Cook</t>
  </si>
  <si>
    <t>Sandy Creek Subdivision</t>
  </si>
  <si>
    <t>broken check valve @ L/S</t>
  </si>
  <si>
    <t>11934 County Club Dr.</t>
  </si>
  <si>
    <t>area vacuumed &amp; HTH applied</t>
  </si>
  <si>
    <t>Report of 500 gallons of sewage spilled onto soil due to a crack in a force main. Spill was stopped. The affected soil was removed and replaced with fresh soil.</t>
  </si>
  <si>
    <t>corner of Woodridge Lane and CR-101, The Villages</t>
  </si>
  <si>
    <t>The affected soil was removed and replaced with fresh soil</t>
  </si>
  <si>
    <t>09/03/2008 01:22 PM EDT</t>
  </si>
  <si>
    <t>A representative with The City of Sanford Utilities reports that due to a busted sewer plug approximately 500 gallons of untreated sewage has spilled over a 7 day time span. The plug is being repaired and area disinfected.</t>
  </si>
  <si>
    <t>234 N. Scott Ave., Sanford</t>
  </si>
  <si>
    <t>Broke the plug, disinfected and deodorized the area as much as possible (Unable to clean up, groudn too wet)</t>
  </si>
  <si>
    <t>Sanford North</t>
  </si>
  <si>
    <t>9/2/08  0700 EDT</t>
  </si>
  <si>
    <t>3345 N. Monroe St. near the Lang Dr. intersection</t>
  </si>
  <si>
    <t>lime was applied and material was vacuumed up</t>
  </si>
  <si>
    <t>9/3/08  845 CDT</t>
  </si>
  <si>
    <t xml:space="preserve">Bridget </t>
  </si>
  <si>
    <t>broken 3" F/M</t>
  </si>
  <si>
    <t>Azalea Rd. near Kylea Laird St. intersection</t>
  </si>
  <si>
    <t>manhole overflow at private collection system</t>
  </si>
  <si>
    <t>555 Kirk Rd</t>
  </si>
  <si>
    <t>vac &amp;disinfectant</t>
  </si>
  <si>
    <t>B. Henderson</t>
  </si>
  <si>
    <t>08/31/2008 12:14 PM EDT</t>
  </si>
  <si>
    <t>Sewer system slightly surcharged du eto recent rains.  Light grease and sewage was backing up the excess flow.  Small Amount seeped out of manhole.</t>
  </si>
  <si>
    <t>306 S. Solandra Drive</t>
  </si>
  <si>
    <t>City crews washed down and deodorized area.  City crews cleaned the line and system is back to normal flow.</t>
  </si>
  <si>
    <t>09/03/2008 08:15 AM EDT</t>
  </si>
  <si>
    <t>Bob Kenna</t>
  </si>
  <si>
    <t xml:space="preserve">Bob Kenna with City of Orlando Utilities advised that approximately 4,000 gallons of raw sewage was spilled due to a broken force main. Some of the spill went into a storm drain. The spill was vacuumed and limed. 
</t>
  </si>
  <si>
    <t>Kerry Ford Rd.</t>
  </si>
  <si>
    <t>Shut pump stations down and diverted flow from lines.  Used high velocity cleaner truck to wash down area and vacuum up sewer water from storm drains.  Will be scheuling replacement of ductile iron pipe with pvc pipe to avoid the crown corrosion.</t>
  </si>
  <si>
    <t>Lake C</t>
  </si>
  <si>
    <t>Office file review</t>
  </si>
  <si>
    <t>FL0037966 and FLA010816</t>
  </si>
  <si>
    <t>NCL Issued</t>
  </si>
  <si>
    <t>OCD-C-WW-08-1024</t>
  </si>
  <si>
    <t>09/03/2008 01:30 PM EDT</t>
  </si>
  <si>
    <t>Benny Smith with Orange County Utilities advised that less than 1,000 gallons of raw sewage was spilled due to a private force main break. No waterways were affected. The spill was vacuumed and limed.</t>
  </si>
  <si>
    <t>4001 S. Golden Rod Rd.</t>
  </si>
  <si>
    <t>Vacuumed and limed.</t>
  </si>
  <si>
    <t>09/04/2008 01:30 PM EDT</t>
  </si>
  <si>
    <t>Phil Larrimore with Volusia Co. Utilities advised that approximately 42,000 gallons of raw sewage was spilled from several manholes in the Terra Alta sub-division due to blocked lines. No waterways were affected. The lines are being jetted and the affected area is being limed.</t>
  </si>
  <si>
    <t>Terra Alta Sub-Division</t>
  </si>
  <si>
    <t>Lines being jetted and affected area limed</t>
  </si>
  <si>
    <t>09/04/2008 05:13 AM EST</t>
  </si>
  <si>
    <t>James Spencer</t>
  </si>
  <si>
    <t xml:space="preserve">Station pump #1 tripped out and pumps #2 &amp; 3 did not come on.  After further investigation the phase monitor was found to be going bad, the power output to the pump alternator was not constant.  </t>
  </si>
  <si>
    <t>701 W. McCormick Rd. Apopka</t>
  </si>
  <si>
    <t>Pumop #1 was reset and both pumps #2 &amp; 3 were check.  Both the alternator and phase monitor were replaced.</t>
  </si>
  <si>
    <t>OCUD Northwest</t>
  </si>
  <si>
    <t>09/04/2008 03:40 AM EDT</t>
  </si>
  <si>
    <t>Operations staff discovered that two of the facility's on site lift stations had failed dur to blwon fuses. SCADA records indicate that the stations failed at 0340hrs.  As a result reclaimed effulent being drained from an out of service chlorine contact basin surcharged the facility's process drainage system allowing 700-800 galsto escape onto the ground</t>
  </si>
  <si>
    <t>9/3/08  1000</t>
  </si>
  <si>
    <t>Destin Water Users</t>
  </si>
  <si>
    <t>contractor struck the valve breaking it off at the tap</t>
  </si>
  <si>
    <t xml:space="preserve">at the plant  </t>
  </si>
  <si>
    <t>sewage was pumped intothe EQ basin &amp; lime applied</t>
  </si>
  <si>
    <t>9/4/08  1730</t>
  </si>
  <si>
    <t>North "S" St. &amp; West Chase St.</t>
  </si>
  <si>
    <t>repaired F/M, vacuumed spill &amp; applied san-o-128</t>
  </si>
  <si>
    <t>09/04/2008 10:27 AM EDT</t>
  </si>
  <si>
    <t xml:space="preserve">Steve Fuller </t>
  </si>
  <si>
    <t>Steve Fuller with Aqua Utilities advised that an unknown amount of Treated Effluent water is being released from a retention pond due to overflow from heavy rains. No clean up actions can be taken at this time. They are trying to build the walls of the retention pond higher to resolve the problem.</t>
  </si>
  <si>
    <t>4411 Main Ave.</t>
  </si>
  <si>
    <t>09/04/2008 02:05 PM EDT</t>
  </si>
  <si>
    <t>Dennis Muldoon</t>
  </si>
  <si>
    <t>3- Any release over 25,000 gallons contained on-site, or any spill over 5,000 gallons not contained on-site, or any releases where the caller requests on-site assistance or identifies an intentional act. Any reported release resulting in an impact to surface waters (e.g., fish kill), or contamination of a drinking water supply.</t>
  </si>
  <si>
    <t>Oleander Blvd.</t>
  </si>
  <si>
    <t>09/04/2008 08:30 AM EDT</t>
  </si>
  <si>
    <t>Approximately 1,800 gallons of reclaim water was spilled due to a broken pipe. The spill was from 08:30 - 13:30 at 60 gallons per minute. The spill went into an on-site retention pond. The chlorine residual was measured at 1.3 with no reaction to the water in the pond. No clean up actions were needed.</t>
  </si>
  <si>
    <t>102 N. Faulkenberg</t>
  </si>
  <si>
    <t>09/04/2008 10:40 AM EDT</t>
  </si>
  <si>
    <t>Bruce Kofler</t>
  </si>
  <si>
    <t xml:space="preserve">Report from JEA of an industrial wastewater spill of over 1000 gallons onto ground (no exact amount given). The spill was not recoverable. It occurred due to pump failure. The PH of the spillage was between 6 and 8.  
</t>
  </si>
  <si>
    <t>St. Johns River Power park</t>
  </si>
  <si>
    <t>09/05/2008 01:17 PM EDT</t>
  </si>
  <si>
    <t>Ed Slavin</t>
  </si>
  <si>
    <t xml:space="preserve">NRC fax #882841 reports a sewage spill in Sebastian river. No remedial actions reported. </t>
  </si>
  <si>
    <t>218 Riberia St. (deck at back)</t>
  </si>
  <si>
    <t>San Sebastion River</t>
  </si>
  <si>
    <t>unknown; natural occurrence?</t>
  </si>
  <si>
    <t>sampled river on 9/508 at around 5:15pm</t>
  </si>
  <si>
    <t>City of St. Augustine</t>
  </si>
  <si>
    <t>Tom Kallemeyn</t>
  </si>
  <si>
    <t>sampled, fecal coliform less than 2000 cts/100mls; no further action</t>
  </si>
  <si>
    <t>09/04/2008 09:00 AM EDT</t>
  </si>
  <si>
    <t xml:space="preserve">Strickland from Gainesville Regional Utilities advised that due to a clogged pipe about 3600 gallons of wastewater was released onto the ground. The entire spill went into Rattlesnake Creek. The affected ground are was covered with lime. None of the spill was recovered.  
</t>
  </si>
  <si>
    <t>NW 8th Ave and 12th Street</t>
  </si>
  <si>
    <t>09/04/2008 12:30 PM EDT</t>
  </si>
  <si>
    <t>Darrin Johnson</t>
  </si>
  <si>
    <t>Blockage caused by debris in private collection system.</t>
  </si>
  <si>
    <t>894 Mercy Dr.</t>
  </si>
  <si>
    <t>Pepper Tree Apartments contracted Lapin septic service to clean gravity system and green space.  Waste was hauled to Lapin Processing Treatment facility.  Clean all affected private collection systems and make necessary repairs as well as remove all blockage and debris.  Inspect and clean all affected laterals every 72 hours.  Notice of violation was issued by City of Orlando Environmental Control Section to clean and repair private system to include jetting of all affected lines.</t>
  </si>
  <si>
    <t>800 gal</t>
  </si>
  <si>
    <t>Pepper Tree Apartments (private)</t>
  </si>
  <si>
    <t>09/05/2008 12:00 PM EDT</t>
  </si>
  <si>
    <t>Scott from Brevard Co. Utilities advised that about 20000 gallons of wastewater was released from a manhole this afternoon due to a power failure. Most of the spill went into the Indian River. Vacuum trucks have been on scene trying to recover the spill.</t>
  </si>
  <si>
    <t>Elkcam Blvd at Ponce De Leon Street</t>
  </si>
  <si>
    <t xml:space="preserve">: area being vacuumed </t>
  </si>
  <si>
    <t>09/05/2008 05:25 PM EDT</t>
  </si>
  <si>
    <t>Don Muddiaun</t>
  </si>
  <si>
    <t>Florida Desigh (contractor) filled our new equilization tank.  Before leaving for the weekend they re-valved everything back to normal but they closed a valve which should have been open and the influent raw sewage overflowed the headworks and the odor control because it had nowhere to go. Miscommunication between Florida Design foreman and non-english speaking workers</t>
  </si>
  <si>
    <t>Opened Valve and applied 10 pounds of hth</t>
  </si>
  <si>
    <t>9/4/08  0755</t>
  </si>
  <si>
    <t>pump failure @ L/S # 94</t>
  </si>
  <si>
    <t>not recoverable</t>
  </si>
  <si>
    <t>9/5/08  1323 EDT</t>
  </si>
  <si>
    <t>8" line broke by contractor.  Spill amount &gt;1,000 gal.</t>
  </si>
  <si>
    <t>140 4 Points Way</t>
  </si>
  <si>
    <t>area is vacuumed and limed</t>
  </si>
  <si>
    <t>9/5/08  1450 EDT</t>
  </si>
  <si>
    <t>dead end of Outer Drive</t>
  </si>
  <si>
    <t>choke was cleared and lime &amp; Ban-o was applied</t>
  </si>
  <si>
    <t>9/5/08 9:52pm</t>
  </si>
  <si>
    <t xml:space="preserve"> R. Landistoy</t>
  </si>
  <si>
    <t>flange broke</t>
  </si>
  <si>
    <t>8425 Sheldon rd</t>
  </si>
  <si>
    <t>09/05/2008 04:58 PM EDT</t>
  </si>
  <si>
    <t>Ron Nelson of JEA reported a sewage release from a privately owned force main. Over 1,000 gallons released from the ruptured line. Clean-up conducted by JEA. Some of the material drained into a nearby creek (Julinton Creek).</t>
  </si>
  <si>
    <t>9417 Phillips Hwy</t>
  </si>
  <si>
    <t xml:space="preserve">: vac truck &amp; lime </t>
  </si>
  <si>
    <t>09/05/2008 06:21 PM EDT</t>
  </si>
  <si>
    <t>A broken 6", class 200, PVC force main split causing an overflow in the Orange county collection system. Material flowed to a local strom water drain into a local ditch.</t>
  </si>
  <si>
    <t>Redditt Road and Mai Tai Drive</t>
  </si>
  <si>
    <t xml:space="preserve">Staff shut down pump station 3077 and closed a valve to isolate broken force main.  Notified pump station personnel and had Orange county tanker respond to maintain station.  Recovered spill from ditch and hole.  Staff repaired the force main and washed down area and notified dispatch.  Operations returned the system to normal and checked for leaks. </t>
  </si>
  <si>
    <t>10222 gal</t>
  </si>
  <si>
    <t>OCUD Eastern</t>
  </si>
  <si>
    <t>09/06/2008 07:00 AM EDT</t>
  </si>
  <si>
    <t>Clinton</t>
  </si>
  <si>
    <t>Caller with city of Pahokee advised that between 5,000-8,000 gallons of untreated wastewater spilled from an intake tower due to grease blockage. Material contained on-site, no waterways affected. Material was shoveled up and the affected area was hydrochlorinated.</t>
  </si>
  <si>
    <t>1001 Rim Canal Rd.</t>
  </si>
  <si>
    <t>Material removed, affected area hydrochlorinated</t>
  </si>
  <si>
    <t>City of Pahokee                                         FLA136778</t>
  </si>
  <si>
    <t>09/07/2008 4:30 PM EDT</t>
  </si>
  <si>
    <t>NE 2nd Ave &amp; 85th St.</t>
  </si>
  <si>
    <t>bad float</t>
  </si>
  <si>
    <t>9502 Riverview Dr</t>
  </si>
  <si>
    <t>5912 Mohr Loop</t>
  </si>
  <si>
    <t>09/07/2008 12:49 AM EDT</t>
  </si>
  <si>
    <t xml:space="preserve">Bob with Sarasota County Utilities advised that between 200,000 - 300,000 gallons of untreated wastewater was released due to a broken force main. It is unclear at this time if there are any waterways affected. Repairs are being made to the broken force main. No clean up actions can be taken until it is repaired. </t>
  </si>
  <si>
    <t>Corner of Beach Rd &amp; Midnight Pass Rd.</t>
  </si>
  <si>
    <t>9/6/08 1130 pm</t>
  </si>
  <si>
    <t>L. Armstrong</t>
  </si>
  <si>
    <t>08/31/2008 01:30 PM EDT</t>
  </si>
  <si>
    <t>over 1,000 gallons of treated reclaim wastewater spilled from a retention pond due to overflow caused by plant quality deterioration. Caller advised the material may have reached a wetland area. Material was unrecoverable, however caller advised water samples and test were conducted. Second incident: Caller advised that over 66,000 gallons of untreated wastewater went into the reuse system due to plant quality deterioration at the same location. No waterways affected. No clean up reported. UPDATE: David Dibiase / Severn Trent / Plant #1- 407-933-2857: Per caller, the spill is still ongoing. The perk pond is overflowing. Estimated spill amount is over 1,000,000.</t>
  </si>
  <si>
    <t>5299 Robert McClean Rd.</t>
  </si>
  <si>
    <t>09/08/2008 07:50 AM EST</t>
  </si>
  <si>
    <t>A pump failure at PS 3192, Rocket Boulevard, caused a manhole overflow from the Orange County Colelction System.</t>
  </si>
  <si>
    <t>Rocket Blvd/ 1583 Central Florida Parkway</t>
  </si>
  <si>
    <t>Staff controlled overflow byr educing flow from pump station 3192 and performed a complete washdown.</t>
  </si>
  <si>
    <t>OCUD South</t>
  </si>
  <si>
    <t>09/08/2008 10:45 AM EST</t>
  </si>
  <si>
    <t>Lon C. Katschor</t>
  </si>
  <si>
    <t>Power outage caused overflow of L/S</t>
  </si>
  <si>
    <t>L/S #35 Laurel Springs  (3088 Crane Strand Dr.)</t>
  </si>
  <si>
    <t>Used emergency generator until power was restored.  Light dusting with hth</t>
  </si>
  <si>
    <t>Crane Strand Canal</t>
  </si>
  <si>
    <t>Winter Park</t>
  </si>
  <si>
    <t>09/08/2008 09:18 AM EDT</t>
  </si>
  <si>
    <t>David Gray</t>
  </si>
  <si>
    <t xml:space="preserve">A citizen reported a fish kill at the Crooked River at Ocklocknee River that may have been caused by a wastewater spill. There are close to 100 fish that are dead in the area. 
</t>
  </si>
  <si>
    <t>Ocklocknee River</t>
  </si>
  <si>
    <t>9/7/08  unknown</t>
  </si>
  <si>
    <t>PVC threaded coupling exiting to the outside of the L/S had an ~ a quarter inch break. Spill amount &lt;100 gal.</t>
  </si>
  <si>
    <t>Calle Rio Drive</t>
  </si>
  <si>
    <t>repairs were made and lime was applied</t>
  </si>
  <si>
    <t>09/08/08 8:45 AM EDT</t>
  </si>
  <si>
    <t>Equipment due to grease and/or debris accumulation</t>
  </si>
  <si>
    <t>Miami Ave. &amp; Old Dixie Highway</t>
  </si>
  <si>
    <t>09/08/2008 07:48 AM EDT</t>
  </si>
  <si>
    <t>Lift Station Overflowed</t>
  </si>
  <si>
    <t>27019 Firebush Dr.?25947 Palmetto Rd</t>
  </si>
  <si>
    <t>lime and vac</t>
  </si>
  <si>
    <t>Wesley Center</t>
  </si>
  <si>
    <t>09/08/2008 07:49 AM EDT</t>
  </si>
  <si>
    <t>broken pipe at LS 1-419</t>
  </si>
  <si>
    <t>26421 Florida Power Rd</t>
  </si>
  <si>
    <t>vac &amp; limed</t>
  </si>
  <si>
    <t>09/07/2008 12:00 PM EDT</t>
  </si>
  <si>
    <t>NRC fax # 883275 " verbatim " caller stated there is raw sewage dumped from a research vessel into the St. Johns River. Caller stated this is an ongoing occurrence.</t>
  </si>
  <si>
    <t>St. Johns River Shipyard</t>
  </si>
  <si>
    <t>09/08/2008 06:00 PM EDT</t>
  </si>
  <si>
    <t>Carlos</t>
  </si>
  <si>
    <t>Howard Johnson Hotels</t>
  </si>
  <si>
    <t>advised that over 1,000 gallons of treated effluent wastewater released from a retention pond due to overflow caused by heavy flow of wastewater incoming to the retention pond. The material was contained on site and no clean up actions were reported</t>
  </si>
  <si>
    <t>intersection of SR 44 and I-4, Deland</t>
  </si>
  <si>
    <t>FLA011144</t>
  </si>
  <si>
    <t>Debra Kngiht</t>
  </si>
  <si>
    <t>OCD-C-WW-08-0846</t>
  </si>
  <si>
    <t>09/08/2008 10:20 PM EDT</t>
  </si>
  <si>
    <t>Donald James</t>
  </si>
  <si>
    <t>advised that between 3,000-4,500 gallons of untreated wastewater spilled from the gravity system due to equipment malfunction at lift station. No waterways were affected, however material did go into a private citizen's lawn. A vacon truck was used to vac up material and lime was applied to affected area</t>
  </si>
  <si>
    <t>321 Seminola Blvd.</t>
  </si>
  <si>
    <t>Vac'd and limed</t>
  </si>
  <si>
    <t>9/9/08 12:00 AM EDT</t>
  </si>
  <si>
    <t>D. Hankins</t>
  </si>
  <si>
    <t>Carl Hankins Inc</t>
  </si>
  <si>
    <t>plug deflated during LS rehab</t>
  </si>
  <si>
    <t>6708 Chelsea st</t>
  </si>
  <si>
    <t>pump back</t>
  </si>
  <si>
    <t>Tampa</t>
  </si>
  <si>
    <t>Anonymous report of someone pumping out the sewage water from their septic tank. The water from the tank is draining into their neighbors yard. This homeowner has a pump running that is draining his septioc tank onto his lawn. The sewage is then leaking onto the property next door. The smell is reported to be horrible.</t>
  </si>
  <si>
    <t>360 Lake Kathern Circle</t>
  </si>
  <si>
    <t>09/09/2008 08:30 PM EDT</t>
  </si>
  <si>
    <t xml:space="preserve">TWA Personal responded to a wastewater spill at 283 Gardner Lane.  The discharge was estimated to be 20 gal of raw ww that was discharged to grade over a time period of approximately 10 minutes.  The cause of the incident was traced back to a clogged lateral line. </t>
  </si>
  <si>
    <t>283 Gardner Lane</t>
  </si>
  <si>
    <t>The blockage was removed and the area was cleaned and disinfected.</t>
  </si>
  <si>
    <t>09/10/2008 04:22 PM EDT</t>
  </si>
  <si>
    <t>The wetwell sensor and the backup high level float were tangled together by debris that has been washed into the sewer system with the heavy flows. Because both the level sensor and high level float were tangled up, neither unit was functioning properly and was unable to start the lift station</t>
  </si>
  <si>
    <t>Carriage Cove Subdivision</t>
  </si>
  <si>
    <t xml:space="preserve">Plant operator removed the level sensor and high level float from the wetwell, cleaned it and lowered it back into the wetwell.  </t>
  </si>
  <si>
    <t>Surface water</t>
  </si>
  <si>
    <t>9/10/08  0748 EDT</t>
  </si>
  <si>
    <t>5037 Bayou Blvd &amp; 9th Street - behind Olive Garden</t>
  </si>
  <si>
    <t>09/10/2008 07:00 AM EDT</t>
  </si>
  <si>
    <t>advised that an unknown amount of raw sewage was spilled from a lift station due to excessive rains. The spill has gone into a ditch.</t>
  </si>
  <si>
    <t>SE 13th St.</t>
  </si>
  <si>
    <t>The affected area is being vacuumed.</t>
  </si>
  <si>
    <t>09/10/2008 01:39 PM EDT</t>
  </si>
  <si>
    <t>Alec</t>
  </si>
  <si>
    <t>MWH Cape Coral</t>
  </si>
  <si>
    <t>Caller from MWH Cape Coral advised that between 30,000 to 40,000 gallons of untreated wastewater spilled from a broken 42" force main line. Material contained on site, no waterways affected. The material is being pumped back into the wastewater treatment plant. UPDATE: 09-15-08/1306 EDT: Per Original reporting party, Mr. Hart: the line has been repaired. The spill was not over 40,000 gallons and it was fully contained onsite.</t>
  </si>
  <si>
    <t>1742 Everest Parkway</t>
  </si>
  <si>
    <t>pumped back into plant</t>
  </si>
  <si>
    <t>sample line broke</t>
  </si>
  <si>
    <t>09/11/2008 04:46 AM EDT</t>
  </si>
  <si>
    <t>Betty Smith</t>
  </si>
  <si>
    <t>Staff responded to a SCADA alert at PS3017 of loss of power due to heavy rain and lightning leading to tree falling on the incoming power lines that caused a power outage to the station as well as entire subdivision.  Crews were working on correcting the loss of power by running a portable generator but continued to have problems that lead to the overflow.  The crew finally contained the overflow with the material flowing aroudn the station property and some to a local storm drain.</t>
  </si>
  <si>
    <t>3953 Westgate Road</t>
  </si>
  <si>
    <t xml:space="preserve">Crew connected emergency generator and pumped down station.  Called for trouble call cleaner to wash down entire area.  Informed dispatch of overflow times and estimted volume of overflow. </t>
  </si>
  <si>
    <t>OCUD/Northwest</t>
  </si>
  <si>
    <t>09/11/2008 08:10 AM EDT</t>
  </si>
  <si>
    <t>1,000 gallons of raw sewage was spilled due to a 10" Force Main break. No waterways were affected. The affected area is being vacuumed and limed.</t>
  </si>
  <si>
    <t>Lemon Grove Ave &amp; Orange Grove Ave</t>
  </si>
  <si>
    <t>09/11/2008 09:08 PM EDT</t>
  </si>
  <si>
    <t>Ron Voll</t>
  </si>
  <si>
    <t>At 1830 EDT: 4000 gallons spilled onto ground due to a contractor breaking a force main. Tomorrow the area will be vacuumed and the area washed down. The spill has been stopped.</t>
  </si>
  <si>
    <t>Tucker Lane in Cocoa at the W15 pump station</t>
  </si>
  <si>
    <t>Vac'd and washed down</t>
  </si>
  <si>
    <t>At 15:00 EDT: 10,000 gallons spilled in a rural area on Green Dr., 1/2 mile West of Fisk Blvd. in Rockledge. Unknown clean-up information. The spill has been stopped.</t>
  </si>
  <si>
    <t>Green Dr., 1/2 mile West of Fisk Blvd</t>
  </si>
  <si>
    <t>09/11/2008 09:48 AM EDT</t>
  </si>
  <si>
    <t>Rene Cerezo</t>
  </si>
  <si>
    <t>Miami-Dade DERM</t>
  </si>
  <si>
    <t>Manhole overflow  - street, storm drain, canal</t>
  </si>
  <si>
    <t xml:space="preserve">1420 Tagus Ave.  </t>
  </si>
  <si>
    <t>City of Coral Gables</t>
  </si>
  <si>
    <t>Coral Gables  collection system</t>
  </si>
  <si>
    <t>08-2788</t>
  </si>
  <si>
    <t>6008 Pine St</t>
  </si>
  <si>
    <t>09/10/2008 04:00 PM EDT</t>
  </si>
  <si>
    <t>approximately 6,700 gallons of untreated wastewater spilled from due to a broken 2 inch test port line. No waterways affected, contained on-site. Material was vacuumed up and lime was applied to affected area.</t>
  </si>
  <si>
    <t>Wesley Chapel S/D along I-75, 3/4 of a mile north of Tupper Rd.</t>
  </si>
  <si>
    <t>vac'd and limed</t>
  </si>
  <si>
    <t>09/11/2008 01:00 PM EDT</t>
  </si>
  <si>
    <t>The discharge was estimated to be 400 gals of raw wastewater that was discharged to grade over a time period of approximately one hour.  The spill was due to grease blockage in the main line.</t>
  </si>
  <si>
    <t>300 Park Place Boulevard</t>
  </si>
  <si>
    <t>09/12/2008 08:33 AM EDT</t>
  </si>
  <si>
    <t>Maggie</t>
  </si>
  <si>
    <t>A broken 6", class 200, PVC force main split causing an overflow in the Orange county Collection System.  Material flowed along street and became absorbed in road side grass area.  Clenaer recovered what was on the road.</t>
  </si>
  <si>
    <t>Reddit Road and Mai Tai Drive</t>
  </si>
  <si>
    <t>Staff shut down pump station and closed a valve to isolate broken force main system.  They made the repair to the 6" force main.  Cleaned and washed down area.  Called dispatch to notify proper authority.</t>
  </si>
  <si>
    <t>3500 gal</t>
  </si>
  <si>
    <t>09/12/2008 03:30 PM EDT</t>
  </si>
  <si>
    <t>Extra flow introduced into a system that already suffers from surcharging.</t>
  </si>
  <si>
    <t>S Parramore Rd. at Columbia St.</t>
  </si>
  <si>
    <t>Shut down l/s #18 uintil flow subsided.  Also cleaned lines to assist the water flow.  Washed down the street, vacuumed up Wastewater and deodorized area.</t>
  </si>
  <si>
    <t>09/17/2008 07:00 AM EDT</t>
  </si>
  <si>
    <t>TLC a contractor working for Seminole county, rehabing lift station used the motor starter breaker in new panel to run their bypass pump but did not adjust trip setting on breaker, causing the breaker to trip</t>
  </si>
  <si>
    <t>Aloma Woods #3</t>
  </si>
  <si>
    <t>Adjusted trip setting, applied hth</t>
  </si>
  <si>
    <t>Iron Bridge WWTF</t>
  </si>
  <si>
    <t>09/12/2008 02:30 PM EDT</t>
  </si>
  <si>
    <t>advised that a 2"median irrigation line burst causing approx. 20000 gallons of treated reclaim wastewater to seep out of the ground. The material absorbed back into the ground.</t>
  </si>
  <si>
    <t>15465 US 41 North</t>
  </si>
  <si>
    <t>09/12/2008 11:30 AM EDT</t>
  </si>
  <si>
    <t>a sewer main was blocked and raw sewage backed into the road</t>
  </si>
  <si>
    <t>1052 Sail St, The Villages</t>
  </si>
  <si>
    <t>Lime was placed on the sewage and the road way hosed down. No road closures or injuries to report.</t>
  </si>
  <si>
    <t>09/12/2008 12:45 PM EDT</t>
  </si>
  <si>
    <t>Gill Gardner</t>
  </si>
  <si>
    <t>200,000 gallons of sewage spilled onto ground and into a storm drain due to a failed tie-in line. The spill is not recoverable. Water testing will be done and signs will be put out along the affected creek (Sweetwater Creek)</t>
  </si>
  <si>
    <t>5601 Handley St.</t>
  </si>
  <si>
    <t>unrecoverable</t>
  </si>
  <si>
    <t>09/12/2008 10:51 PM EST</t>
  </si>
  <si>
    <t>Contractor is currently bypassing entire station during construction of new pump station.  Contractor's bypass hose split causing wastewater to accumulate along street curbing.</t>
  </si>
  <si>
    <t>PS3149 Sand Lake Hills</t>
  </si>
  <si>
    <t>Shut doen bypass pump, replaced the hose with the hose from back-up pump.  Called for cleaner for recovery and wash down.  Infrastructure standby vac truck recovered all SSO and hosed down entire area with clean water.</t>
  </si>
  <si>
    <t>500 gal</t>
  </si>
  <si>
    <t>09/13/2008 8:20 AM EDT</t>
  </si>
  <si>
    <t>Roger Smith</t>
  </si>
  <si>
    <t>Manhole overflow - street, storm drain, canal</t>
  </si>
  <si>
    <t xml:space="preserve">1461 Tagus Ave. </t>
  </si>
  <si>
    <t>09/13/2008 03:45 PM EDT</t>
  </si>
  <si>
    <t>Michael Jolly</t>
  </si>
  <si>
    <t>1800 gallons of sewage spilled onto ground and into a canal due to electrical circuitry failure at the lift station. The area was cleaned-up and treated with lime and HTH. Water testing will be done. Signs will be put out at the canal.</t>
  </si>
  <si>
    <t>7651 West Torino Parkway</t>
  </si>
  <si>
    <t>high flows</t>
  </si>
  <si>
    <t>3201 Handy Rd</t>
  </si>
  <si>
    <t>09/13/2008 03:00 PM EDT</t>
  </si>
  <si>
    <t>Leaking private air release valve.</t>
  </si>
  <si>
    <t>Hollywood Way cross street Universal Blvd.</t>
  </si>
  <si>
    <t xml:space="preserve">Isolated air release valve.  Vacuumed up spill and spread deodorant on affected area.  </t>
  </si>
  <si>
    <t>9/14/08  1038 EDT</t>
  </si>
  <si>
    <t>L/S # 133</t>
  </si>
  <si>
    <t>intersection of Apalachee Pkwy &amp; Golden Pheasant</t>
  </si>
  <si>
    <t>none - spill was unrecoverable</t>
  </si>
  <si>
    <t>09/13/2008 04:35 PM EDT</t>
  </si>
  <si>
    <t>Robert Cooper</t>
  </si>
  <si>
    <t>approximately 1,000 gallons of wastewater was spilled due to a leaking force main. Some of the spill went into Biscayne Bay. No clean up actions were taken.</t>
  </si>
  <si>
    <t>1220 S. Venetian Way</t>
  </si>
  <si>
    <t>09/12/2008 02:40 PM EDT</t>
  </si>
  <si>
    <t xml:space="preserve">The spill was estimated to be about 900 gals of raw wastewater that was discharged over a time period of approximately 5 minutes.  After a thorough inspection, it was determined that the cause of the incident was a leak in one of the underground pipes coming from the air compressor unit.  </t>
  </si>
  <si>
    <t>Until the leak is fixed, the plant is running two air compressors to maintain the valves in proper position. The affected area was cleaned and disinfected.</t>
  </si>
  <si>
    <t>FLA010983</t>
  </si>
  <si>
    <t>09/14/2008 02:58 PM EDT</t>
  </si>
  <si>
    <t>due to a broken lift station approximately 400,000 gallons of untreated wastewater spilled onto the ground and flowed into a nearby ravine. The spill is ongoing at this time.</t>
  </si>
  <si>
    <t>1676 Waycross Cir</t>
  </si>
  <si>
    <t>OWL-WW-08-0033</t>
  </si>
  <si>
    <t>09/15/2008 08:38 AM EDT</t>
  </si>
  <si>
    <t>due to a lift station malfunction approximately 4,000 gallons of untreated wastewater spilled into 2 yards and into a dry drainage pond. The area was vacuumed and limed.</t>
  </si>
  <si>
    <t xml:space="preserve">11690 &amp; 11696 S.W. 75th Cir. </t>
  </si>
  <si>
    <t>Vac'd and Limed</t>
  </si>
  <si>
    <t>9/14/08  0940</t>
  </si>
  <si>
    <t>Michael Adams</t>
  </si>
  <si>
    <t>cause of spill was due to grease &amp; rags</t>
  </si>
  <si>
    <t>Hayne St. &amp; Lloyd St</t>
  </si>
  <si>
    <t>9/15/08  0800 EDT</t>
  </si>
  <si>
    <t>Robert Styger</t>
  </si>
  <si>
    <t>South Walton Utilities</t>
  </si>
  <si>
    <t xml:space="preserve">The operator stated it appreared that the contract (Imbark) borad throught a line and made repairs, W/out notifing the WWTF.  The repair broke. Spill amount 1,500 - 3,000 gal. </t>
  </si>
  <si>
    <t>South Shore Drive &amp; Bon Aire Blvd</t>
  </si>
  <si>
    <t>the area was vacuumed up, stormdrain was pumped out, and lime was applied</t>
  </si>
  <si>
    <t>09/15/2008 09:15 AM EDT</t>
  </si>
  <si>
    <t>180 gallons of sewage came out of three manholes due to a grease blockage in a line. The spill has been cleaned up and area treated with lime.</t>
  </si>
  <si>
    <t>890 Pelican Ridge Dr., Naples</t>
  </si>
  <si>
    <t>Teco jack off pole</t>
  </si>
  <si>
    <t>13706 Valrico Rd</t>
  </si>
  <si>
    <t>09/15/2008 06:30 AM EDT</t>
  </si>
  <si>
    <t>Joe McKitchen</t>
  </si>
  <si>
    <t>advised that approximately 500 gallons of wastewater was spilled due to an unknown person cutting a hole in a lift station line. No clean up actions were taken as the spill soaked into the ground.</t>
  </si>
  <si>
    <t>910 Belle Meade</t>
  </si>
  <si>
    <t>H. curren</t>
  </si>
  <si>
    <t>144 8th St NW</t>
  </si>
  <si>
    <t>11 14th Av SE</t>
  </si>
  <si>
    <t xml:space="preserve">3847 Queen Palm Dr. </t>
  </si>
  <si>
    <t>09/15/2008 01:03 PM EDT</t>
  </si>
  <si>
    <t xml:space="preserve">Hillsborough Co. Utilities reported a 1,300 gallon untreated wastewater spill that flowed into a storm drain. The area was washed down. </t>
  </si>
  <si>
    <t>washed down</t>
  </si>
  <si>
    <t>09/16/2008 12:50 AM EDT</t>
  </si>
  <si>
    <t>Florida Industrial Electric was drilling for the installation of a concrete pole base when they hit a 16" reclaim main with the drill.  Locates were in place #247804647 and 247804687</t>
  </si>
  <si>
    <t>intersection of Conroy Rd. and I-4 east off ramp</t>
  </si>
  <si>
    <t>Valved off the system.  APEC Construction filled in the hole to prevent erosion and barricaded off the area.</t>
  </si>
  <si>
    <t>Retention pond that leads to Shingle Creek</t>
  </si>
  <si>
    <t>Conserv II WRF</t>
  </si>
  <si>
    <t>09/16/2008 09:30 AM EDT</t>
  </si>
  <si>
    <t>Email from John Gannon with city of Sanford advised that 100 gallons of untreated wastewater spilled from manhole due to slight cave in on the sewer line. Nearby unnamed creek affected by spill. The affected area was disinfected and deodorized</t>
  </si>
  <si>
    <t>Sunland Subdivision, 206 Fairmont Dr. near Parkview Dr</t>
  </si>
  <si>
    <t>Work crew broke the plug, cleaned up, disinfected and deodorized the area- they also disinfected the creek the sotrm line went into</t>
  </si>
  <si>
    <t>Creek</t>
  </si>
  <si>
    <t>09/16/2008 11:45 AM EDT</t>
  </si>
  <si>
    <t>Roy Lawson</t>
  </si>
  <si>
    <t>Valve at Vacuum Sewer System line was broken and caused pump not to fire causing 50 gal spill</t>
  </si>
  <si>
    <t>Burger King 201 French Ave in the alley</t>
  </si>
  <si>
    <t>Crew cleaned up, disinfected and deodorized the area</t>
  </si>
  <si>
    <t>09/16/2008 10:11 AM EDT</t>
  </si>
  <si>
    <t>A 6" PVC forcemain broke causing an overflow from the Orange County Collection System due to a pipe material failure.  Overflow materials went down stormdrain to retention pond</t>
  </si>
  <si>
    <t>8507 The Esplanade</t>
  </si>
  <si>
    <t>Staff shut down pump stations and valves, isolated broken pipe, excavated area, and replaced brocken pipe.  After completion of repair, the system tested ok.  Some overflow materials was intially recovered and returnedto our system. WRD staff will continue clean up by draining retention pond and eprfomring a physical cleanup of pond bed as much as possible as directed by environmental department staff,.</t>
  </si>
  <si>
    <t>09/16/2008 01:00 AM EDT</t>
  </si>
  <si>
    <t>Charlie McDonald</t>
  </si>
  <si>
    <t>Caller with city of Mount Dora advised that 83,500 gallons of untreated sludge spilled due to an overflow from a digester. No waterways were affected, all contained on-site. The material was hosed down, vacuumed up, and lime was applied.</t>
  </si>
  <si>
    <t>1111 Over Hiser Dr.</t>
  </si>
  <si>
    <t>Material hosed down, vacuumed up, and lime was applied.</t>
  </si>
  <si>
    <t>FLA010508</t>
  </si>
  <si>
    <t>09/16/2008 06:00 AM EDT</t>
  </si>
  <si>
    <t>Leonard</t>
  </si>
  <si>
    <t>Caller states that 75000 gallons of domestic treated wastewater did spill over into a retention pond. Caller states that there are no injuries to report. No clean up or remedial action taken.</t>
  </si>
  <si>
    <t>1850 State Route 46</t>
  </si>
  <si>
    <t>09/16/2008 01:34 PM EDT</t>
  </si>
  <si>
    <t xml:space="preserve">Greater than 1000 gallons of sewage spilled onto pavement due to a contractor breaking a force main . The area was vacuumed and washed-down with a street cleaner truck. No waterways affected. </t>
  </si>
  <si>
    <t>6452 East Colonial Dr.</t>
  </si>
  <si>
    <t xml:space="preserve">vacuumed and washed-down </t>
  </si>
  <si>
    <t>09/12/2008 05:30 PM EDT</t>
  </si>
  <si>
    <t>Joey</t>
  </si>
  <si>
    <t>Caller with Rapid Rooter advised that approximately 300 gallons of untreated wastewater spilled from manhole due to blockage from the county line. Nearby storm drainage system affected by spill. Material was vacuumed up and liquid bacteria was applied to affected area.</t>
  </si>
  <si>
    <t>6076 Okeechobee Blvd.</t>
  </si>
  <si>
    <t>Vacuumed up and liquid bacteria applied</t>
  </si>
  <si>
    <t xml:space="preserve">Palm Beach County </t>
  </si>
  <si>
    <t>vandals opened valve</t>
  </si>
  <si>
    <t>11482 Stone Branch Dr</t>
  </si>
  <si>
    <t>Osprey ridge Dr</t>
  </si>
  <si>
    <t>09/16/2008 09:00 PM EDT</t>
  </si>
  <si>
    <t xml:space="preserve">A grease blockage in the main caused the dischargeto grade.  The discharge was estimated to be about 100 gals of raw wastewater that was discharged over a time period ofapproximately one hour.  </t>
  </si>
  <si>
    <t>Intersection of Magical Way and Magical Lane in the Magic Landings Subdivision</t>
  </si>
  <si>
    <t>The sewer was restored to normal operation and the area was cleaned.  Granular chlorine was spread over the affectedarea to deordorize and disinfect it.</t>
  </si>
  <si>
    <t>FLA010960</t>
  </si>
  <si>
    <t>09/17/2008 12:30 PM EDT</t>
  </si>
  <si>
    <t xml:space="preserve">Walt </t>
  </si>
  <si>
    <t>The 4" service connection that was running through the storm drain was exfiltrating into the well.</t>
  </si>
  <si>
    <t>832 Irma St</t>
  </si>
  <si>
    <t>Replaced 4" line running through the storm drain.  Washed down affected area and vacuumed up what little water was left.  Replaced Pipe.</t>
  </si>
  <si>
    <t>09/17/2008 09:15 PM EDT</t>
  </si>
  <si>
    <t>Beth Johnson of Collier County Utilities reported a treated wastewater release of over 1,000 gallons due to a ruptured line. No clean-up required or waterways affected. The release has stopped and the repairs will be conducted in the morning.</t>
  </si>
  <si>
    <t>on Radio Road 100 ft east of Dartmouth Drive</t>
  </si>
  <si>
    <t>TREATED</t>
  </si>
  <si>
    <t>09/16/2008 02:30 AM EDT</t>
  </si>
  <si>
    <t>Dale Dunson</t>
  </si>
  <si>
    <t xml:space="preserve">Mr. Dunson from Hillsborough Co. Water Services advised that at 12 inch pvc pipe broke causing about 2300 gallons of reclaim water to be spilled onto the ground and then went into a storm drain. No clean up needed. </t>
  </si>
  <si>
    <t>Opsrey Ridge Drive cross street Vireo Ridge Drive</t>
  </si>
  <si>
    <t>09/12/2008 09:39 AM EDT</t>
  </si>
  <si>
    <t>Stan McCreary</t>
  </si>
  <si>
    <t>City of Madison</t>
  </si>
  <si>
    <t xml:space="preserve">Stan McCreary with City of Madison advised that approximately 3,000 gallons of raw sewage was spilled due to an electrical malfunction of two power breakers at a lift station. No waterways were affected. The affected area was raked up and covered with lime. 
</t>
  </si>
  <si>
    <t>Happy St and Lucky St</t>
  </si>
  <si>
    <t>The affected area was raked and covered with lime</t>
  </si>
  <si>
    <t>Ed Jamro</t>
  </si>
  <si>
    <t>09/17/2008 01:35 PM EST</t>
  </si>
  <si>
    <t>A broken saddle for an Air Release Valve caused an overflow from the Orange County Collection system. The overflow was contained within a roadway medium ditch and recovered.</t>
  </si>
  <si>
    <t>Town Loop Blvd &amp; john Young Pkwy</t>
  </si>
  <si>
    <t>Staff shut down pump stations and valves, isolate the broken Air Release Valve, excavated the area and replaced the broken Air Release Valve and saddle. Aft er the repair staff tested the system and it tested ok.  The crew performed a complete washdown of area.</t>
  </si>
  <si>
    <t>09/17/2008 10:30 AM EDT</t>
  </si>
  <si>
    <t>Chuck Spitzer</t>
  </si>
  <si>
    <t>Split 4" force main.  Loss approximately 100 gal which was confined in ditch</t>
  </si>
  <si>
    <t>Pacific Road</t>
  </si>
  <si>
    <t xml:space="preserve">Shut off 3 lift stations to reduce line pressure.  Installed 4"full circle clamp.  Picked up debris &amp; spread lime over spill area.  </t>
  </si>
  <si>
    <t>FLA010979</t>
  </si>
  <si>
    <t>09/18/2008 11:00 AM EDT</t>
  </si>
  <si>
    <t>Caller with City of Orlando Wastewater Dept. advised that approximately 10 gallons of untreated wastewater spilled from air release valve due to it being left in the on position. No waterways were affected, contained on site. Material was washed down, vacuumed up, and lime was applied to affected area.</t>
  </si>
  <si>
    <t>944 Lake Mann Dr.</t>
  </si>
  <si>
    <t>Washed down affected area, vacuumed up excess water and also deodorized area.</t>
  </si>
  <si>
    <t>09/18/2008 02:55 PM EDT</t>
  </si>
  <si>
    <t>Caller with city of Palm Bay advised that approximately 200 gallons of untreated wastewater spilled due to a broken gravity line. No waterways were affected, contained on site. The material was vacuumed up and HTH was applied to affected area.</t>
  </si>
  <si>
    <t>intersection of Palm Bay Rd. and Tropicana Rd.</t>
  </si>
  <si>
    <t>Material vacuumed up and HTH.</t>
  </si>
  <si>
    <t>9/18/08  0512 EDT</t>
  </si>
  <si>
    <t>water was from the plants CCC</t>
  </si>
  <si>
    <t>3805 Springhill Road</t>
  </si>
  <si>
    <t>partially</t>
  </si>
  <si>
    <t>9/18/08  1900</t>
  </si>
  <si>
    <t>4509 Chantilly Way</t>
  </si>
  <si>
    <t>9/17/08  1400</t>
  </si>
  <si>
    <t>11th Ave &amp; Fisher St.</t>
  </si>
  <si>
    <t>09/17/2008 11:30 PM EDT</t>
  </si>
  <si>
    <t xml:space="preserve">Beth Johnson of Collier County Public Utilities reported a 7,000 gallon treated wastewater spill in Naples. No waterways affected. The spill has stopped. No clean-up actions required. Repairs will be conducted in the morning. No assistance requested. 
</t>
  </si>
  <si>
    <t>Autobond Blvd &amp; Burnaby Court</t>
  </si>
  <si>
    <t>09/18/2008 03:36 PM EDT</t>
  </si>
  <si>
    <t>Marc</t>
  </si>
  <si>
    <t>Private citizen</t>
  </si>
  <si>
    <t>Caller reports that a company named Harbor Tours are possibly illegally dumping raw sewage wastewater into the New River. Caller states when the vessel named Carrie B gets a certain distance from land it releases "thousands of gallons"raw sewage into the New River waterway. Caller states this has been ongoing for quite some time. Caller requests a call back in this matter.</t>
  </si>
  <si>
    <t>off of SE 5th Ave. in the New River waterway</t>
  </si>
  <si>
    <t>boat</t>
  </si>
  <si>
    <t>Harbor Tours</t>
  </si>
  <si>
    <t>examination of pump-out log and activity levels</t>
  </si>
  <si>
    <t>09/18/2008 04:30 PM EDT</t>
  </si>
  <si>
    <t>George Lomax</t>
  </si>
  <si>
    <t>54100 gallons of untreated domestic wastewater spilled due to a contractor rupturing a 12" force main by a contractor hitting the line with a directional drill. The spill did run off into the Intercoastal Waterway. 10908 gallons was recovered and pumped back into the system. St. Augustine Utilities did conduct the clean up and soil samples have been taken. The caller reports no injuries</t>
  </si>
  <si>
    <t>A1A south at Cerassoldi St.</t>
  </si>
  <si>
    <t>10908 gallons was recovered and pumped back into the system. St. Augustine Utilities did conduct the clean up and soil samples have been taken.</t>
  </si>
  <si>
    <t>09/16/2008 08:15 AM EST</t>
  </si>
  <si>
    <t>A manhole overflow causing an overflow in the Orange County collection system during to a by-passpump startup.</t>
  </si>
  <si>
    <t>6801 Tamarind Circle</t>
  </si>
  <si>
    <t>Reduced pump throttle and performed a complete washdown of area.</t>
  </si>
  <si>
    <t>9/18/08  1315</t>
  </si>
  <si>
    <t>6945 Oakcliff Drive</t>
  </si>
  <si>
    <t>09/18/2008 02:00 PM EDT</t>
  </si>
  <si>
    <t xml:space="preserve">Larry Dilmore </t>
  </si>
  <si>
    <t>Quantum Resource Management</t>
  </si>
  <si>
    <t>Larry with Quantum Resource Management states that a 6" saltwater injection line did rupture due to corrosion releasing 850 gallons of saltwater in a wetland on the property of the facility. No injuries to report. The saltwater has since absorbed into the ground. No clean up or remedial actions taken.</t>
  </si>
  <si>
    <t>5415 Oil Plant Road</t>
  </si>
  <si>
    <t>09/18/2008 10:45 AM EDT</t>
  </si>
  <si>
    <t xml:space="preserve">Tab with OMI states that a 4" test backed up a main causing approx. 1800 gallons of untreated domestic sewage to back up through a man hole cover. No waterways affected. OMI conducted a clean up by laying down lime and sprayed the area down. 
</t>
  </si>
  <si>
    <t>426 Ellington Run</t>
  </si>
  <si>
    <t>spreading lime and spraying the area</t>
  </si>
  <si>
    <t>09/18/2008 02:35 PM EDT</t>
  </si>
  <si>
    <t>Pasco Co. Utilities</t>
  </si>
  <si>
    <t>Caller with Pasco Co. Utilities advised that approximately 1,000 gallons of untreated wastewater spilled from lift station due to back check breaking off of a pipe. Material went into nearby storm drainage system. A pump truck was used to pump up the material and 15 pounds of lime was applied to affected area. Also water samples were taken from nearby retention pond for precaution.</t>
  </si>
  <si>
    <t>20444 Lace Cascade Rd.</t>
  </si>
  <si>
    <t>Material pumped up and lime was applied.</t>
  </si>
  <si>
    <t>Land O' Lakes</t>
  </si>
  <si>
    <t>09/20/2008 01:30 AM EDT</t>
  </si>
  <si>
    <t>approximately 900 gallons of partially treated reclaim water was spilled due to heavy rains causing a clarifier wet well to overflow. Some of the spill went into a ditch that leads to the St. Johns River.</t>
  </si>
  <si>
    <t>7128 Balboa Rd.</t>
  </si>
  <si>
    <t>The affected area was washed down and covered with lime.</t>
  </si>
  <si>
    <t>St. Johns River</t>
  </si>
  <si>
    <t>JEA, San Jose WWTP</t>
  </si>
  <si>
    <t>09/20/2008 05:00 PM EDT</t>
  </si>
  <si>
    <t>Nearly 1000 gallons of sewage spilled onto ground due to a broken air relief valve on a sewage line. The repairs have been made and spillage stopped. The affected area was vacuumed, washed down and limed.</t>
  </si>
  <si>
    <t>1050 Ola Dr.</t>
  </si>
  <si>
    <t>Vacuumed up all sewage.  Washed down and deodorized area.</t>
  </si>
  <si>
    <t>09/20/2008 10:00 PM EDT</t>
  </si>
  <si>
    <t>27,000 gallons of sewage spilled onsite onto ground and into secondary containment. Some of the spill went into a ditch and possibly made it to Ogalley River. The spill has been cleaned and HTH has been put down. No water testing has been done.</t>
  </si>
  <si>
    <t>835 N Apollo Blvd.</t>
  </si>
  <si>
    <t>A. Depries</t>
  </si>
  <si>
    <t>wastewater manhole overflowing; only pump in lift station had a possible capacitor problem.</t>
  </si>
  <si>
    <t xml:space="preserve">108 Meadow Woode Dr. </t>
  </si>
  <si>
    <t>Jason</t>
  </si>
  <si>
    <t>FM break</t>
  </si>
  <si>
    <t>Comanche &amp; Sawyer</t>
  </si>
  <si>
    <t>09/20/2008 07:51 AM EDT</t>
  </si>
  <si>
    <t>Wade Davis</t>
  </si>
  <si>
    <t>County reports up to 1000 gallons of sewage spilled on-site at a sewage pump station due to electrical failure. The spill was not recoverable as it soaked into the ground. The area has been washed-down and limed. The repairs have been made</t>
  </si>
  <si>
    <t>1516 21st St. SE, Ruskin</t>
  </si>
  <si>
    <t>south county</t>
  </si>
  <si>
    <t>09/21/2008 01:00 PM EDT</t>
  </si>
  <si>
    <t>Sandra</t>
  </si>
  <si>
    <t>advised that 2880 gallons of wastewater was released onto the ground when an 8 inch pipe broke at a pump station. The spill was contained on site.</t>
  </si>
  <si>
    <t>Pump Station # 110, 10100 Costa Del Sol Blvd.</t>
  </si>
  <si>
    <t>retention pond, not a surface water</t>
  </si>
  <si>
    <t>09/22/2008 02:00 PM EST</t>
  </si>
  <si>
    <t xml:space="preserve">A grease blockage in the main caused the dischagre to grade.  The discharge was estimated to be about 100 gal of raw that was discharged over a time period of approximately one hour.  </t>
  </si>
  <si>
    <t>1926 &amp; 1936 Magical Lane in the Magical Landings subdivision</t>
  </si>
  <si>
    <t>The sewer main was restored to normal operation and the area was cleaned.  Granular chlorine was spread over the affected area to deodorize and disinfect it.</t>
  </si>
  <si>
    <t>09/22/2008 00:00 MM EDT</t>
  </si>
  <si>
    <t>James Gentles</t>
  </si>
  <si>
    <t>Cracked fitting on force main coming from Lift Station 27</t>
  </si>
  <si>
    <t>Tally Box Rd.  Leesburg FL Lift station #27</t>
  </si>
  <si>
    <t>Lime Affected area</t>
  </si>
  <si>
    <t>9/21/08  1800 EDT</t>
  </si>
  <si>
    <t>NVOC</t>
  </si>
  <si>
    <t>F/M cracked</t>
  </si>
  <si>
    <t>31st Street &amp; Cedar Ave</t>
  </si>
  <si>
    <t>ther area has been cleaned up and lime applied</t>
  </si>
  <si>
    <t>no name creek</t>
  </si>
  <si>
    <t>09/22/2008 07:30 AM EDT</t>
  </si>
  <si>
    <t>1,000 gallon wastewater spill. The spill was caused by a clogged pump. Two other pumps on site tripped out and went off line. The release was contained in a containment area around the lift station. Vac truck were called in to recover the release. Lime will be applied.</t>
  </si>
  <si>
    <t>Lift Station #107, on Dellwood Drive off Immokalee, Naples</t>
  </si>
  <si>
    <t>09/22/2008 05:30 AM EDT</t>
  </si>
  <si>
    <t>10,000 gallon digested sludge spill at their facility in Lehigh Acres. The release was caused by a contractor who was installing new lines. The contractor opened the old lines and left them open for an extended period of time. Clean-up is being conducted by Severan-Trent Services. No assistance requested.</t>
  </si>
  <si>
    <t>500 Construction Lane, Lehigh Acres. FL 33936</t>
  </si>
  <si>
    <t>09/23/2008 01:03 PM EDT</t>
  </si>
  <si>
    <t>160 gallons of sewage went onto ground due to a stoppage in a line. The spill has been stopped and cleaned up.</t>
  </si>
  <si>
    <t>1620 N. Davis St.</t>
  </si>
  <si>
    <t>Hogans Creek</t>
  </si>
  <si>
    <t>09/22/2008 06:30 PM EST</t>
  </si>
  <si>
    <t>A spill caused by grease blockage in the main line.</t>
  </si>
  <si>
    <t>W. Orange Blvd and Phillip Street</t>
  </si>
  <si>
    <t>09/22/2008 02:30 PM EST</t>
  </si>
  <si>
    <t>Soft-start device shorted out &amp; tripped breaker.  Loss approximately 300 gal from manhole into swell</t>
  </si>
  <si>
    <t>Toltech Road</t>
  </si>
  <si>
    <t>Repaired soft-start device; reset breaker; cleaned debris &amp; spread lime over spill area.</t>
  </si>
  <si>
    <t>09/23/2008 12:00 PM EDT</t>
  </si>
  <si>
    <t>Over 1000 gallons of sewage spilled onto ground due to pump failure. Repairs are being made. The spill is stopped.</t>
  </si>
  <si>
    <t>3838 Tamiami Trail, Naples</t>
  </si>
  <si>
    <t>The affected area was limed. No waterways affected.</t>
  </si>
  <si>
    <t>09/08/2008 10:38 AM EDT</t>
  </si>
  <si>
    <t>Jessica Kleinfelter</t>
  </si>
  <si>
    <t>Fax# 885083 states verbatim the DEP received notification from an individual stating there are vessels in the Bill Dye Marina without holding tanks dumping raw sewage into the St. Johns River.</t>
  </si>
  <si>
    <t>491 Trout River Drive</t>
  </si>
  <si>
    <t>09/24/2008 11:30 AM EDT</t>
  </si>
  <si>
    <t>Caller states that a untreated wastewater spill occurred when a pump station plugged up and caused 1000+ gallons to overflow into the catch pond.The spill was contained on site</t>
  </si>
  <si>
    <t>11201 New Berlin Road</t>
  </si>
  <si>
    <t>09/24/2008 10:30 AM EDT</t>
  </si>
  <si>
    <t>Jon Radtke</t>
  </si>
  <si>
    <t>Putnam County</t>
  </si>
  <si>
    <t>High surface waters infiltrated the Paradise Point WWTP collection system causing the plant's CCC to overflow.  This went on for several days.</t>
  </si>
  <si>
    <t>Paradise Point Wastewater Treatment Plant</t>
  </si>
  <si>
    <t>Dunns Creek</t>
  </si>
  <si>
    <t>Putnam County Utilities</t>
  </si>
  <si>
    <t>9/24/08  1600</t>
  </si>
  <si>
    <t>James Duncan</t>
  </si>
  <si>
    <t>Private 2"  F/M</t>
  </si>
  <si>
    <t>Johnson Ave/ Chisholm</t>
  </si>
  <si>
    <t>09/23/2008 10:30 AM EDT</t>
  </si>
  <si>
    <t>Arroyo</t>
  </si>
  <si>
    <t>while changing the oil in a compressor approx. one quart of oil did spill onto the floor of the plant and seeped through a crack in the concrete. The health department was contacted in regards to the spill and water samples were taken. The spill was clean up by the Ft. Lauderdale water plant personnel.</t>
  </si>
  <si>
    <t>drinking water system at 949 North West 38th St.</t>
  </si>
  <si>
    <t>not a wastewater spill; this should be categorized as a drinking water threat</t>
  </si>
  <si>
    <t>PW</t>
  </si>
  <si>
    <t>not ww</t>
  </si>
  <si>
    <t>9/24/2008 9:05 AM EDT</t>
  </si>
  <si>
    <t>Valmir</t>
  </si>
  <si>
    <t>Mainline Blockage</t>
  </si>
  <si>
    <t>210 - 182 Dr.  (Sunny Isles)</t>
  </si>
  <si>
    <t>09/24/2008 10:12 AM EDT</t>
  </si>
  <si>
    <t>Sharon</t>
  </si>
  <si>
    <t>advised that a force main cracked and caused 12480 gallons of wastewater to be released onto the ground.</t>
  </si>
  <si>
    <t>Southwest 127th at 108th Street</t>
  </si>
  <si>
    <t>Redland Company</t>
  </si>
  <si>
    <t>heaters tripped</t>
  </si>
  <si>
    <t>4520 West Henry St</t>
  </si>
  <si>
    <t>09/25/2008 09:23 AM EDT</t>
  </si>
  <si>
    <t>1000+ gallons of untreated wastewater did over flow into a retention pond due to grease blockage on a main line. No water ways were affected.</t>
  </si>
  <si>
    <t>1813 Buchanan Bay Circle, Orlando</t>
  </si>
  <si>
    <t>Staff located the blockage in the gravity line, broke the blockage and performed a complete washdown of area.</t>
  </si>
  <si>
    <t>sewage discharging to grass at MacDonald's Restaurant</t>
  </si>
  <si>
    <t>3120 W. Broward Blvd</t>
  </si>
  <si>
    <t>MacDonalds Restaurant</t>
  </si>
  <si>
    <t>City of Ft. Lauderdale                                    FLA041378</t>
  </si>
  <si>
    <t>09/25/2008 12:00 AM EDT</t>
  </si>
  <si>
    <t>Joshua</t>
  </si>
  <si>
    <t xml:space="preserve">there is a 16" force main rupture that has leaked approx. 14000 gallons of untreated wastewater. Chlorine is being used to clean up the spill at this time.  UPDATE: 09-25-2008 17:30 EDT : John with the City of Miami Beach advises that the main has been capped off. </t>
  </si>
  <si>
    <t>10 Venetian Road</t>
  </si>
  <si>
    <t>Vacuum, Lime and HTH</t>
  </si>
  <si>
    <t>City of Miami Beach collection system</t>
  </si>
  <si>
    <t>09/25/2008 00:00 MM EST</t>
  </si>
  <si>
    <t>Herb Reitsma</t>
  </si>
  <si>
    <t>Partial blockage in gravity line. Rags and house hold grease.</t>
  </si>
  <si>
    <t>802 Palm Harbour Drive</t>
  </si>
  <si>
    <t>Jet line to break blockage.  Schedule lien for cleaning and TV inspection.  No standing liquid to vac.  Wash down infected area.  Home owner declined hth &amp; lime to be put down</t>
  </si>
  <si>
    <t>09/26/2008 12:00 PM EDT</t>
  </si>
  <si>
    <t>advises that a outside line from a lift station ruptured causing less than 10000 gallons of treated wastewater to spill. The spill has ceased and Utilities Inc. will be conducting the clean up.</t>
  </si>
  <si>
    <t>Alafaya Woods Blvd @ Corkwood Avenue, Oviedo</t>
  </si>
  <si>
    <t>Section of pipe was replaced and line was retunred to service.  Cleanup was performed as necessary</t>
  </si>
  <si>
    <t>9/26/08  0815</t>
  </si>
  <si>
    <t>Sherry Kochevar</t>
  </si>
  <si>
    <t>Tyndall Dr. &amp; 2nd Ct.</t>
  </si>
  <si>
    <t>Watson Bayou</t>
  </si>
  <si>
    <t>9/26/08  1545</t>
  </si>
  <si>
    <t>124 East Nine Mile Rd</t>
  </si>
  <si>
    <t>09/26/2008 09:59 AM EDT</t>
  </si>
  <si>
    <t>6500 gallons of raw wastewater did spill from a broken line coming from a lift station. The spill was contained on site and the city of Sanibel did back truck the area. No waterways were affected.</t>
  </si>
  <si>
    <t>2297 W. Gulf Drive</t>
  </si>
  <si>
    <t>approximately 15,000 gallons of untreated wastewater and sludge spilled from a broken gravity line caused by contractors digging in the area. Caller advised no waterways were affected. The material was pumped back into the wastewater system and lime was applied to affected area.</t>
  </si>
  <si>
    <t>860 West 16th St., St Augustine</t>
  </si>
  <si>
    <t>09/27/2008 09:35 AM EDT</t>
  </si>
  <si>
    <t>approximately 300 gallons of untreated wastewater spilled from lift station due to power failure. Some of the material went into nearby Holiday Lake. Lime was applied to affected area and water samples were taken from Holiday Lake.</t>
  </si>
  <si>
    <t>intersection of Deltona St. and Barrocoa St., St Augustine</t>
  </si>
  <si>
    <t>09/26/2008 10:00 PM EDT</t>
  </si>
  <si>
    <t>Lift Station #38 phase monitor malfunction.  Loss approximately 300 gal from manhole into swell</t>
  </si>
  <si>
    <t>612 Pinehurst</t>
  </si>
  <si>
    <t xml:space="preserve">Phase monitor replaced; cleaned debris &amp; spread lime over spill area. </t>
  </si>
  <si>
    <t>09/27/2008 10:35 AM EDT</t>
  </si>
  <si>
    <t>Leanne</t>
  </si>
  <si>
    <t>Reddick Rd. at Pompeii Rd., Orlando</t>
  </si>
  <si>
    <t xml:space="preserve">Staff shut down pump station 3077 and closed a valve to isolate broken force main.  Notified pump station personnel and had Orange County tanker respond to maintain station.  Recovered spill from ditch and hole; two tanker loade at 4000 gallons each and one cleaner at 3000 gal, remaining went into storm water drain.  Staff repaired the force man and washed down area and notified dispatch.  Operations returned the system to normal and checked for leaks.  All is fine. </t>
  </si>
  <si>
    <t>11000 gal</t>
  </si>
  <si>
    <t>Storm Water Drain</t>
  </si>
  <si>
    <t>Stipulated Penalty Ltr sent for existing Consent Order</t>
  </si>
  <si>
    <t>OCD-C-WW-08-0900</t>
  </si>
  <si>
    <t>09/27/2008 06:40 AM EDT</t>
  </si>
  <si>
    <t>30,000 gallon treated wastewater spill in Naples due to unknown cause(s). The release was caused by a ruptured line inside a privately owned lift station. It took a few hours for the utility company to contact and get the owners out to shut the station shut off. The station was pumping water from a nearby lake. The release flowed back into the lake. No clean-up actions required.</t>
  </si>
  <si>
    <t>Classics Dr &amp; Hawthorn Dr, Naples</t>
  </si>
  <si>
    <t>09/26/2008 01:58 PM EDT</t>
  </si>
  <si>
    <t>Donna Kaluzniak</t>
  </si>
  <si>
    <t>City of Atlantic Beach</t>
  </si>
  <si>
    <t>advised that a broken force main has released about 5000 gallons of effluent onto the ground. No clean up needed.</t>
  </si>
  <si>
    <t>Wonderwood Road at Paradise Road</t>
  </si>
  <si>
    <t>None, was treated effluent</t>
  </si>
  <si>
    <t>Pucket Creek</t>
  </si>
  <si>
    <t>Atlantic Beach WWTP</t>
  </si>
  <si>
    <t>09/28/2008 11:30 Am EST</t>
  </si>
  <si>
    <t>Lawn mower hit 2" plug on 6" cap on force main causing an overflow from the Orange county Collection System.  Material flowed to a local storm drain.</t>
  </si>
  <si>
    <t>6027 W. Colonial Drive</t>
  </si>
  <si>
    <t>Notified pump station personnel shut down pump station 3236.  Replaced 2" plug.  Recovered the spill with cleaner, 15 gallons remaining went inot the sotrm water drain.  Staff repaired the 2" plug on capped force main and washed down area and notified dispatch.  Operations retunred the system to normal and checked for leaks.  All is fine</t>
  </si>
  <si>
    <t>738 gal</t>
  </si>
  <si>
    <t>09/26/2008 13:30 PM EDT</t>
  </si>
  <si>
    <t>Ray Smith</t>
  </si>
  <si>
    <t>100 gal spilled when bypass valve installed by contractor was leaking</t>
  </si>
  <si>
    <t>155 Palm Dr Master #305</t>
  </si>
  <si>
    <t>Bypass and Lime</t>
  </si>
  <si>
    <t>09/29/2008 07:30 AM EDT</t>
  </si>
  <si>
    <t>Marcus Pinson</t>
  </si>
  <si>
    <t>Caller with city of St. Augustine advised that between 25-30 gallons of untreated wastewater spilled from air release valve due to a failed 2 inch brass pipe fitting/ Caller advised a nearby catch basin may have been affected with a few gallons or less</t>
  </si>
  <si>
    <t>11th Ferry Place,St. Augustine</t>
  </si>
  <si>
    <t>Lime was applied to affected area.</t>
  </si>
  <si>
    <t>09/29/2008 03:52 PM EDT</t>
  </si>
  <si>
    <t>JEA advised that due to a blockage in a gravity line a manhole released about 50 gallons of wastewater into a ditch that leads to the Little Six Mile Creek</t>
  </si>
  <si>
    <t xml:space="preserve">3528 5th Street West </t>
  </si>
  <si>
    <t>vacuum truck cleaned the ditch.</t>
  </si>
  <si>
    <t>09/29/2008 02:18 PM EDT</t>
  </si>
  <si>
    <t>A broken forcemain causing an overflow from the Orange County Collection System due to a pipe material failure.  The overflow went down a stormdrain and into a retention pond.</t>
  </si>
  <si>
    <t>Lake Gloria Blvd. cross street Sand Lake Blvd</t>
  </si>
  <si>
    <t>Shut down the pump station and valve isolated the broken pipe, excavated area and replace broken pipe.  After the repair staff tested system.   Performed a complete washdown of area.  OCEPD was claled out to test water at retention pond and advise staff.</t>
  </si>
  <si>
    <t>Storm Water Drain and retention pond</t>
  </si>
  <si>
    <t>09/29/2008 07:14 PM EST</t>
  </si>
  <si>
    <t>Responding Staff found manhole 94 overflowing therefore they cleaned from manhole 93 to manhole 94.  They found grease in line segment causing the line blockage which resulted in an overflow from the Orange County Collection System.</t>
  </si>
  <si>
    <t>Westfield st. &amp; Greenfield Ave.</t>
  </si>
  <si>
    <t>Notified pump station personnel to check pump station; it was working fine.  Crew cleaned line segment and will have the line segment CCTV inspected for cause of grease buildup.</t>
  </si>
  <si>
    <t>30 gal</t>
  </si>
  <si>
    <t>09/29/08 1230</t>
  </si>
  <si>
    <t>Backup in gravity main due to heavy grease, impaired 2 manholes</t>
  </si>
  <si>
    <t>4190 - 4120 16th Pl SW</t>
  </si>
  <si>
    <t>Jet Rodded, Lime</t>
  </si>
  <si>
    <t>clog</t>
  </si>
  <si>
    <t>n</t>
  </si>
  <si>
    <t>FLA142140</t>
  </si>
  <si>
    <t>09/28/2008 04:30 PM EDT</t>
  </si>
  <si>
    <t>Shawn Douglas</t>
  </si>
  <si>
    <t>approximately 10,000 gallons of untreated wastewater spilled from a private lift station at the Citgo Gas Station due to a break in back checks on the line. Caller reached a nearby storm drainage system was affected by spill.</t>
  </si>
  <si>
    <t>intersection of SR 52 and I-75, San Antonio</t>
  </si>
  <si>
    <t>Material was hosed down, pumped up, and lime was applied to affected area</t>
  </si>
  <si>
    <t>09/28/2008 10:22 AM EDT</t>
  </si>
  <si>
    <t>Joe with City of Temple Terrace advised that between 1,000 and 2,000 gallons of wastewater was spilled due to a power failure at a lift station.</t>
  </si>
  <si>
    <t>910 Belle Mead Tr.</t>
  </si>
  <si>
    <t>09/30/2008 04:00 AM EDT</t>
  </si>
  <si>
    <t>Caller with Brevard Co. Utility Services advised that approximately 37,000 gallons of untreated wastewater spilled from lift station due to overflow caused when an auto transformer caught on fire burning the panel. Caller stated a nearby storm drainage system that leads to Sykes Creek was affected.</t>
  </si>
  <si>
    <t>890 North Courtnay Parkway, Merritt Island</t>
  </si>
  <si>
    <t>The material was vacuumed up and water samples were taken.</t>
  </si>
  <si>
    <t>09/30/2008 03:18 PM EDT</t>
  </si>
  <si>
    <t>Julie</t>
  </si>
  <si>
    <t>Orange County FR</t>
  </si>
  <si>
    <t>Vehicular accident between dump truck and SUV resulted in vehicles colliding into PS3192 damaging the wet well and discharge piping.  First responders, pump station route personnel, could not initially get to station to shut off pumps due to severity of the crash that included fatalities.  Overflow ran into street and was contained there.</t>
  </si>
  <si>
    <t>Central Florida Parkway and Rocket Blvd</t>
  </si>
  <si>
    <t>Operating staff were allowed to enter the site to shut down pumps and isolate station while flows to station were routed at other stations until partial repair was made.  Responding crews along with frie department washed down entire affected area with several thousand gallons of water when accident site was accessible.</t>
  </si>
  <si>
    <t>300 gal</t>
  </si>
  <si>
    <t>9/30/08 1115 am</t>
  </si>
  <si>
    <t>contractor hit force main</t>
  </si>
  <si>
    <t>7th Av &amp; Hickman</t>
  </si>
  <si>
    <t>10/01/2008 04:00 AM EDT</t>
  </si>
  <si>
    <t>Caller states that a line from a lift station failed causing approx. 32000 gallons of raw sewage to spill. Brevard Co. Utility Services is conducting the clean up. No injuries to report. Caller advises that there are no waterways affected.</t>
  </si>
  <si>
    <t>890 North Courtney Parkway, Merritt Island</t>
  </si>
  <si>
    <t>10/1/08  1202</t>
  </si>
  <si>
    <t>Churchill Bayou &amp; 22nd St</t>
  </si>
  <si>
    <t>10/01/2008 1200 PM EDT</t>
  </si>
  <si>
    <t>Heavy Grease in Main Line</t>
  </si>
  <si>
    <t>285 Sunrise Drive</t>
  </si>
  <si>
    <t>09/30/2008 12:11 PM EDT</t>
  </si>
  <si>
    <t>blockage</t>
  </si>
  <si>
    <t>27 SW 11th St.</t>
  </si>
  <si>
    <t>10/01/2008 07:00 AM EST</t>
  </si>
  <si>
    <t>Keith Haas</t>
  </si>
  <si>
    <t>Keith with Seacoast Utility Authority states that an 8" force main was blocked causing approx. 3000 gallons of raw sewage to spill over. No waterways are affected at this time. Seacoast Utilities are providing the cleanup.</t>
  </si>
  <si>
    <t>812 Lake Shore Drive</t>
  </si>
  <si>
    <t>Seacoast Utility Authority                                FL0038768</t>
  </si>
  <si>
    <t>10/01/2008 12:45 PM EDT</t>
  </si>
  <si>
    <t>Landis Legg</t>
  </si>
  <si>
    <t>Hernando Co. Utilities</t>
  </si>
  <si>
    <t>Caller states that a 16" raw sewage line ruptured spilling approx.1500 gallons of raw sewage into the plant. The Utilities Co. is cleaning the spill. No waterways are affected</t>
  </si>
  <si>
    <t>2514 Osowaw Blvd, Spring Hill</t>
  </si>
  <si>
    <t>10/02/2008 06:00 PM EDT</t>
  </si>
  <si>
    <t>NRC Fax#886001</t>
  </si>
  <si>
    <t>USCG Jacksonville Sector</t>
  </si>
  <si>
    <t>NRC fax#886001 advised the following, " Caller is reporting that the vessel is dumping sewage into the Ortega River. This was called in to the Coast Guard by a third party."</t>
  </si>
  <si>
    <t>South of 103rd Street Bridge</t>
  </si>
  <si>
    <t>10/02/2008 03:09 PM EST</t>
  </si>
  <si>
    <t xml:space="preserve">During rountine daily operations, the Turnpike WWTP plant operator mistakenly opened the tanker isolation valve at the digesters which caused a sludge spill.  The amoutn of sludge spilles was minimal as the plant operator immediately recognized his mistake and closed the valve. </t>
  </si>
  <si>
    <t>The plant operator hosed the sludge to the sludge fill station drain and limed the affected area.  The sludge was contained on site and did not threaten the environment or public</t>
  </si>
  <si>
    <t>FLA105147</t>
  </si>
  <si>
    <t>10/02/2008 01:59 PM EDT</t>
  </si>
  <si>
    <t>Crack in a 6 inch PVC force main causing an overflow from the Orange County collectiosn system.  Overflow went to strowm drain and was absorbed along street.</t>
  </si>
  <si>
    <t>3100 Redditt Rd.</t>
  </si>
  <si>
    <t>Shut down lift station 3077 and close inline plug valve.  Requested Dispatch call for tankers to maintain the flow and called out for barricades and emergency line locales.  Shut down a section of North bound lane on Reddit road and placed flaggers to direct traffic flow.  Excavated down to pipe and exposed damaged section.  Performed the pipe repair, tested system for leaks, then put system back on auto and performed a washdown. Couldn't recover overflow spill that went into storm water drain.  Notified dispatch to contact proper authorities.</t>
  </si>
  <si>
    <t>Storm drain</t>
  </si>
  <si>
    <t>10/1/08  1700</t>
  </si>
  <si>
    <t>Greg Rigby</t>
  </si>
  <si>
    <t>8" gravity sewer pipe</t>
  </si>
  <si>
    <t>400 Quiet Water Beach Blvd</t>
  </si>
  <si>
    <t>filled in hole that contained spill &amp; replaced 4" section of pipe</t>
  </si>
  <si>
    <t>10/2/08  1500</t>
  </si>
  <si>
    <t>6" Force main break</t>
  </si>
  <si>
    <t>off of CR 393 @ Hogtown bridge</t>
  </si>
  <si>
    <t>Hogtown Bayou</t>
  </si>
  <si>
    <t>Joe Gultzow</t>
  </si>
  <si>
    <t>Hideaway Bay Beach Club Condo Association</t>
  </si>
  <si>
    <t>CCC and Filters Full of solids</t>
  </si>
  <si>
    <t>Clean Filters and CCC</t>
  </si>
  <si>
    <t>10/1/08 2336</t>
  </si>
  <si>
    <t>floats hung up</t>
  </si>
  <si>
    <t>9325 Monteray Blvd</t>
  </si>
  <si>
    <t>high-head pump leak</t>
  </si>
  <si>
    <t>400 Central Blvd</t>
  </si>
  <si>
    <t>10/02/2008 05:30 AM EDT</t>
  </si>
  <si>
    <t>Douglas Yowell</t>
  </si>
  <si>
    <t>Douglas Yowell with Progress Energy advised that approximately 3,500 gallons of wastewater was spilled due to a power failure from two pumps. No waterways were affected. Approximately 80% of the release was recovered and pumped back into the system. The rest of the spill soaked into the ground.</t>
  </si>
  <si>
    <t>15760 W. Powerline St.</t>
  </si>
  <si>
    <t>pumped back into the system</t>
  </si>
  <si>
    <t>Power outage caused overflow at Seawatch Condos.</t>
  </si>
  <si>
    <t>Pump &amp; Lime</t>
  </si>
  <si>
    <t>10/03/2008 09:00 AM EDT</t>
  </si>
  <si>
    <t xml:space="preserve">900 gallons of sewage spilled onto ground due to lift station failure. The area was vacuumed and washed-down. No waterways reported affected.  
</t>
  </si>
  <si>
    <t>701 Harbor Dr.</t>
  </si>
  <si>
    <t>vacuumed and washed-down</t>
  </si>
  <si>
    <t>7900 Camden woods</t>
  </si>
  <si>
    <t>10/04/2008 08:22 AM EDT</t>
  </si>
  <si>
    <t xml:space="preserve">JEA </t>
  </si>
  <si>
    <t>Caller with JEA advised that approximately 500 gallons of untreated wastewater spilled from manhole due to blockage in the gravity line. Caller advised a nearby drainage ditch was affected by spill. The material was vacuumed up and washed down.</t>
  </si>
  <si>
    <t>5444 Los Santos Way</t>
  </si>
  <si>
    <t>vacuumed up and washed down</t>
  </si>
  <si>
    <t>Most</t>
  </si>
  <si>
    <t>10/03/2008 11:45 PM EDT</t>
  </si>
  <si>
    <t>Edmund Whaling</t>
  </si>
  <si>
    <t>Blockage between two manholes before liftstation</t>
  </si>
  <si>
    <t>217 Bush Blvd. Sanford, FL</t>
  </si>
  <si>
    <t>Jetted Line with Vaccon, applied 4 pounds hth</t>
  </si>
  <si>
    <t>10/04/2008 10:45 AM EDT</t>
  </si>
  <si>
    <t>Lorrie Gulden</t>
  </si>
  <si>
    <t>NRC fax #886184 "VERBATIM" states caller is reporting that sewage is overflowing out of two man-holes in front of the residence due to unknown causes. Caller stated that the sewage is now coming into people's yard.
UPDATE: 10/04/2008 16:55 EDT SWO called reporting party and she stated that the county had responded on scene and have stopped the overflow. No clean up actions reported. &lt;SWO416&gt;</t>
  </si>
  <si>
    <t>20 Lincoln Ave.</t>
  </si>
  <si>
    <t>manifold break</t>
  </si>
  <si>
    <t>2112 Lumsden Dr</t>
  </si>
  <si>
    <t>10/04/2008 08:30 PM EST</t>
  </si>
  <si>
    <t>Clog in 8" sever line caused leak. Loss Approximately 100 gal from manhole into swell.</t>
  </si>
  <si>
    <t>339 Aldershot Street</t>
  </si>
  <si>
    <t>Cleared line , cleaned debris &amp; spread lime over spill area.</t>
  </si>
  <si>
    <t>10/05/2008 11:30 AM EST</t>
  </si>
  <si>
    <t>L.S. 89 experiences a phase monitor malfunction due to a power station failure  Loss approximately 200 gal into ditch.</t>
  </si>
  <si>
    <t>Barcelona Avenue</t>
  </si>
  <si>
    <t xml:space="preserve">Progress Energy repaired power station, shase monitores replaced at L.S. clenaed debris &amp; spread lime over spill area. </t>
  </si>
  <si>
    <t>10/05/2008 02:15 PM EDT</t>
  </si>
  <si>
    <t xml:space="preserve">2500 gallons of treated reclaim water (used for lawn watering) was found leaking on customer side of meter. The line has been shut off and leak stopped. The customer is responsible for the repair of the line. The water was not recoverable. No waterways affected. </t>
  </si>
  <si>
    <t>9771 Niblick Lane</t>
  </si>
  <si>
    <t>10/05/2008 1:00 PM EDT</t>
  </si>
  <si>
    <t>Pump Station Overflow</t>
  </si>
  <si>
    <t>9405 West Flaglker St.</t>
  </si>
  <si>
    <t>10/5/2008 3:30 PM EDT</t>
  </si>
  <si>
    <t>James Brown</t>
  </si>
  <si>
    <t>High Force Main  Pump Station #113</t>
  </si>
  <si>
    <t>290 NW 97 Ave</t>
  </si>
  <si>
    <t>10/06/2008 11:35 AM EDT</t>
  </si>
  <si>
    <t>Gary Harsey</t>
  </si>
  <si>
    <t>Good Samaritan Retirement Village</t>
  </si>
  <si>
    <t>Gary with the Good Samaritan Retirement Village states that a 12" force main clogged up causing a spill of 2000 gallons of raw sewage. No waterways were affected. Good Samaritan Retirement Village is conducting the clean up.</t>
  </si>
  <si>
    <t>1550 Alders Gate Drive</t>
  </si>
  <si>
    <t>Spillage overflow area wascleaned up, the manhole was jetted/vacuumed to remove grease debris, and alllines associated with the manhole were jetted out to avoid any future problems</t>
  </si>
  <si>
    <t>FLA010974</t>
  </si>
  <si>
    <t>10/06/2008 07:30 AM EST</t>
  </si>
  <si>
    <t xml:space="preserve">A 12" PVC sewer main broke on W. Colonial Drive, east of Blueford avenue, on the north side, due to a 6" split in the pipe. </t>
  </si>
  <si>
    <t>1800 A.D. Mims Road, Ocoee</t>
  </si>
  <si>
    <t>Called Sauer Septic and Lapin Septic and they each dispatched 2 trucks to aid the city tank trucks in draining the lift station, shut off valve from 10-1:00 to isolate spillso repair could be made and spillage kept to a minimum.</t>
  </si>
  <si>
    <t>Ocoee</t>
  </si>
  <si>
    <t>10/06/2008 07:00 AM EST</t>
  </si>
  <si>
    <t xml:space="preserve">Lift Station had a blown fuse on the phase monitor.  </t>
  </si>
  <si>
    <t>Breakaway Trails Lift Station</t>
  </si>
  <si>
    <t>The fuse was replaced and the lift station is running normally.  The spill was cleaned up with potable water</t>
  </si>
  <si>
    <t>10/3/08  1000</t>
  </si>
  <si>
    <t>Terry Golson</t>
  </si>
  <si>
    <t>Durand &amp; Elliot</t>
  </si>
  <si>
    <t>vacummed up spill &amp; sprayed san-o-128</t>
  </si>
  <si>
    <t>10/5/08  1230</t>
  </si>
  <si>
    <t>10/6/08  0850</t>
  </si>
  <si>
    <t>"P" St. &amp; Larua</t>
  </si>
  <si>
    <t>Lift Station #19 had 2 manholes spill raw ww onto ground</t>
  </si>
  <si>
    <t>Caywood Circle</t>
  </si>
  <si>
    <t>Backup Unit, Lime Hosed Down Area</t>
  </si>
  <si>
    <t>sewage discharging to grass on south side of McDonalds restaurant</t>
  </si>
  <si>
    <t>10/06/2008 10:00 PM EDT</t>
  </si>
  <si>
    <t>Horace Calhoon</t>
  </si>
  <si>
    <t>1200 Brickell Ave.</t>
  </si>
  <si>
    <t>Lime, deodorizer</t>
  </si>
  <si>
    <t>10/06/2008 08:30 AM EDT</t>
  </si>
  <si>
    <t>David Dalton</t>
  </si>
  <si>
    <t>Palm Beach Co. Water</t>
  </si>
  <si>
    <t>Mr. Dalton advised that a pipe broke on a filter. The spill amount is unknown but is thought to be around 1000 gallons. Due to heavy rains no clean up can be done.</t>
  </si>
  <si>
    <t>Lion Country Safari                                                                    2939 Cheatham Hill Road</t>
  </si>
  <si>
    <t>Lion Country Safari</t>
  </si>
  <si>
    <t>10/06/2008 05:00 PM EDT</t>
  </si>
  <si>
    <t>city of Port St. Lucie Utilities</t>
  </si>
  <si>
    <t xml:space="preserve">Possibly 1000 gallons of sewage spilled onto ground and into a golf course retention pond. Area will be vacuumed, limed and treated with HTH. Signs will be placed at the pond. The spill occurred due to a broken valve on the line. </t>
  </si>
  <si>
    <t>3146 SE Overbrook Dr.</t>
  </si>
  <si>
    <t>vacuumed, limed and treated with HTH</t>
  </si>
  <si>
    <t>sampling of stormwater pond</t>
  </si>
  <si>
    <t>10/6/08 1051pm</t>
  </si>
  <si>
    <t>phase jack not engaged</t>
  </si>
  <si>
    <t>1817 south Rd</t>
  </si>
  <si>
    <t>10/06/2008 09:00 PM EST</t>
  </si>
  <si>
    <t>Robert B Cadle</t>
  </si>
  <si>
    <t>Grease blockage in the main line</t>
  </si>
  <si>
    <t>194 Dahlia Village Circle</t>
  </si>
  <si>
    <t>City crews reported to the site and cleared the greas blockage with vactor trucks.  City crews washed down the site and spread deodorant on affected area.  Contacted City of Orlando Environmental Control Section to conduct an investigation.</t>
  </si>
  <si>
    <t>50 gal</t>
  </si>
  <si>
    <t>10/07/2008 01:12 PM EDT</t>
  </si>
  <si>
    <t>Contractor hit private 4 inch PVC force main causing an overflow from the Orange County Collections System</t>
  </si>
  <si>
    <t>6690 East Colonial Drive</t>
  </si>
  <si>
    <t>Shut down in line plug valve isolating system and dispatch out tankers to recover the flow.  Excavated down to pipe and exposed damaged section.  Performed a pipe repair and tested system for leaks, then put system back on auto, clean the area.  Notified dispatch and EPD.  Recovered all overflow which was contain in trench.</t>
  </si>
  <si>
    <t>10/07/2008 12:30 PM EST</t>
  </si>
  <si>
    <t>Main Line manhole overflow.  Loss approximately 100 gal from manhole into ditch.</t>
  </si>
  <si>
    <t>Wedge Lane</t>
  </si>
  <si>
    <t xml:space="preserve">Cleared line of grease, cleaned debris &amp; spread lime over spill area.  </t>
  </si>
  <si>
    <t>10/07/2008 05:00 PM EDT</t>
  </si>
  <si>
    <t>Joseph Carlini</t>
  </si>
  <si>
    <t xml:space="preserve">3000 to 5000 gallons of effluent was released from a line that was breached by a contractor who was digging. No waterways effected. The line has been shut off. Repairs are being made. </t>
  </si>
  <si>
    <t>City of West Palm Beach                                FL0041360</t>
  </si>
  <si>
    <t>10/07/2008 03:00 AM EDT</t>
  </si>
  <si>
    <t>Karen</t>
  </si>
  <si>
    <t>Caller with city of Lake Wales advised that approximately 10,000 gallons of treated reuse wastewater spilled from chlorine contact chamber due to power failure. No waterways were affected by spill. No clean up actions taken, material soaked into the ground.</t>
  </si>
  <si>
    <t>10/07/2008 11:15 AM EDT</t>
  </si>
  <si>
    <t>Johnson</t>
  </si>
  <si>
    <t>3500 gallons of sewage spilled onto ground due to a contractor breaking a line while digging. The spill has been vacuumed and limed. The spill was completely contained. No waterways affected.</t>
  </si>
  <si>
    <t>intersect of Old Dixie Highway and Yachtsman Dr.</t>
  </si>
  <si>
    <t>vacuumed and limed</t>
  </si>
  <si>
    <t>10/07/2008 09:00 AM EDT</t>
  </si>
  <si>
    <t>Staff were performing a generator PM, when the station was transferred from utility power to generator power.  At this time the station's VFDs failed to restart any of the station pumps which led the rising wet well and an overflow from system.  The overflow materials flooded aroudn the site with some flowing through the station wall and an estimated 500 gal flowing into the adjoining canal.</t>
  </si>
  <si>
    <t>3900 Taft Vineland Road</t>
  </si>
  <si>
    <t>A Staff electrician immediately began resetting the VFDs.  The supervisor responded and called for a tanker and cleaner truck to mitigate the voerflow vacuuming 4000 gal. Dispatch was alerted regarding the incident for the necessary notifications.</t>
  </si>
  <si>
    <t>4000 gal</t>
  </si>
  <si>
    <t>08/22/2008 02:48 PM EDT</t>
  </si>
  <si>
    <t>Mike Reddinger</t>
  </si>
  <si>
    <t>City of Deland Utilities</t>
  </si>
  <si>
    <t xml:space="preserve">A representative from the City of Deland Utilities reported that on 08-22-08 during T.S. Fay that a sewage line broke causing approximately 3,500 gallons of raw sewage to spill to the ground not affecting any waterways. </t>
  </si>
  <si>
    <t xml:space="preserve">508 W. Howry Ave. </t>
  </si>
  <si>
    <t>Repair work, some lime</t>
  </si>
  <si>
    <t>FL0020303</t>
  </si>
  <si>
    <t>Inspection</t>
  </si>
  <si>
    <t>CI_092508</t>
  </si>
  <si>
    <t>10/07/2008 00:00 MM EST</t>
  </si>
  <si>
    <t>Bill Rice</t>
  </si>
  <si>
    <t>Daytona Beach West Regional</t>
  </si>
  <si>
    <t xml:space="preserve">We were doing switch gear breaker lube and testing with our electrical contractor at the regional treatment faciliity.  The RAS-WAS section was turned off for 15 min. and then restarted. The high level in the RAS-WAS well called for both RAS pumps to come on full capacity.  This along with a high influent flows must be just a little too much for our distribution box #1 at the head of the 5 stage tank.  We noticed a small overflow of RAS down the side of the distribution box and on to the asphalt parking area. </t>
  </si>
  <si>
    <t>3651 LPGA Blvd</t>
  </si>
  <si>
    <t>Will disinfect area with hth and water</t>
  </si>
  <si>
    <t>10/07/2008 04:00 PM EDT</t>
  </si>
  <si>
    <t>City of Oviedo</t>
  </si>
  <si>
    <t>System failure was suspected due to high master meter reading.  Initial report was for a reclaimed force water line break.  Further investigation revealed that the water in the median on Mitchell Hammock Road was stormwater from a failed storm water pipe.   There was no loss of integrity on the reclaimed water distribution system.  The investigation uncovered a possible faulty meter reading or air in the line caused the faulty reading</t>
  </si>
  <si>
    <t>W. Mitchell Hammock Rd</t>
  </si>
  <si>
    <t>10/7/08  0930</t>
  </si>
  <si>
    <t>Lawrence Moyer</t>
  </si>
  <si>
    <t>Around 7801 Hwy 77</t>
  </si>
  <si>
    <t>vaccummed up the material</t>
  </si>
  <si>
    <t>10/8/08  1215</t>
  </si>
  <si>
    <t>contractor ruptured a 24" F/M, spill came out of L/S</t>
  </si>
  <si>
    <t>Millview Rd &amp; Huntsville Ave.</t>
  </si>
  <si>
    <t>Eleven Mile</t>
  </si>
  <si>
    <t>C.J. Mitchell</t>
  </si>
  <si>
    <t>contractor ruptured a 24" F/M</t>
  </si>
  <si>
    <t>Millview Rd &amp; Blue Angel</t>
  </si>
  <si>
    <t>repaired F/M and vacummed up 129,500 gal. of spill.  Washed down street, applied san-o-128 &amp; lime</t>
  </si>
  <si>
    <t>Eight Mile</t>
  </si>
  <si>
    <t>10/08/2008 09:00 AM EDT</t>
  </si>
  <si>
    <t>Collier Co.</t>
  </si>
  <si>
    <t>A representative with Collier Co. advises that a cam lock rusted and broke causing 11000 gallons of sewage to spill over into a storm culvert. The sewage was vacuumed back into the system. No water Ways where affected.</t>
  </si>
  <si>
    <t>109 Avenue @ 8th Street</t>
  </si>
  <si>
    <t>vacuumed back into the system</t>
  </si>
  <si>
    <t>10/08/2008 06:59 PM EDT</t>
  </si>
  <si>
    <t>City of Port St. Lucie Utilities</t>
  </si>
  <si>
    <t>City of Port St. Lucie reported an ongoing raw sewage release at the St. Johns County Club in Port St. Lucie. Cause of the release is unknown. Crews are on scene to fix the issue. The material is draining into a retention pond. No assistance requested.</t>
  </si>
  <si>
    <t>Sheffield St &amp; St. James Blvd</t>
  </si>
  <si>
    <t>10/08/2008 08:00 AM EDT</t>
  </si>
  <si>
    <t>Bill Peters</t>
  </si>
  <si>
    <t>Pinellas Co. Utilities</t>
  </si>
  <si>
    <t xml:space="preserve">A 12" force main burst causing 10000+ gallons of raw sewage to over flow into a storm drain as well as the Boca Ciega Bay. The area has been cleaned and vacuumed. 
</t>
  </si>
  <si>
    <t>103 160th Avenue</t>
  </si>
  <si>
    <t>cleaned and vacuumed</t>
  </si>
  <si>
    <t>Boca Ciega Bay</t>
  </si>
  <si>
    <t>Posted signs, sampled bay</t>
  </si>
  <si>
    <t>Pinellas County</t>
  </si>
  <si>
    <t>MD</t>
  </si>
  <si>
    <t>10/8/08 9:45am</t>
  </si>
  <si>
    <t>D. Fox</t>
  </si>
  <si>
    <t>loss of power</t>
  </si>
  <si>
    <t>Big Bend Repump</t>
  </si>
  <si>
    <t>10/09/2008 12:55 PM EDT</t>
  </si>
  <si>
    <t>Charles Pults</t>
  </si>
  <si>
    <t>PCS Phosphate</t>
  </si>
  <si>
    <t>Charles Pults with PCS Phosphate advised that over 1,000 gallons of wastewater was spilled due to a power failure at a treatment plant. The spill was contained on-site. No waterways were affected. No clean up actions have been taken yet due to heavy rains.</t>
  </si>
  <si>
    <t>CR 137</t>
  </si>
  <si>
    <t>over 1000</t>
  </si>
  <si>
    <t xml:space="preserve">PCS </t>
  </si>
  <si>
    <t>10/08/2008 6:15 AM EDT</t>
  </si>
  <si>
    <t>Mark Maheu</t>
  </si>
  <si>
    <t>Markham WTP</t>
  </si>
  <si>
    <t>Cracked Force Main</t>
  </si>
  <si>
    <t>Markham WTP L/S</t>
  </si>
  <si>
    <t>Repaired and replaced defective pipe</t>
  </si>
  <si>
    <t>10/09/2008 08:20 AM EST</t>
  </si>
  <si>
    <t>Grease Buildup in the main line between manhole 17 and manhole 10 causing an overflow from the Orange County Collections System.  Overflow material entered local storm drain.</t>
  </si>
  <si>
    <t>North Powers Drive and Hudson Street</t>
  </si>
  <si>
    <t>Set up ceaner in manhole 10 and cleared blockage between 10 and 17.  After flow went down, proceeded to clean lien and vacuum debris.  Performed complete wash down and put down deodorizer.  All overflow went down the storm drain, approximately 400 gal which was unrecoverable.</t>
  </si>
  <si>
    <t>10/8/08  1310</t>
  </si>
  <si>
    <t>ECUA rep. never saw spill contractor stated that a spill had occurred. ECUA used contrators estiment on spil amount</t>
  </si>
  <si>
    <t>East Romans St. &amp; Florida Blanca St</t>
  </si>
  <si>
    <t>Pensacola Bay</t>
  </si>
  <si>
    <t>10/9/08  1600</t>
  </si>
  <si>
    <t>East of 1551 on East 9 mile rd</t>
  </si>
  <si>
    <t>10/08/2008 03:36 PM EDT</t>
  </si>
  <si>
    <t>Approximately 30,000 gallons of untreated wastewater spilled due to a broken 10 inch force main line, caused by contractors working in the area. Material went through a nearby storm drainage system that leads to the Intercoastal Waterway. Material was rinsed down and vacuumed up.</t>
  </si>
  <si>
    <t>1601 Gulf Blvd.</t>
  </si>
  <si>
    <t>rinsed down and vacuumed up</t>
  </si>
  <si>
    <t>10/09/2008 06:30 PM EDT</t>
  </si>
  <si>
    <t>3,000 gallons of wastewater spilled in the Winter Park area due to hydraulic overload from heavy rains in the area. The release was onsite at a facility. Clean-up conducted by the responsible party.</t>
  </si>
  <si>
    <t>3300 Dike Road</t>
  </si>
  <si>
    <t>Opened valve at Willa Springs Villas Lift station to divert some flow off comsumers master.  Applied 10 lbs lime.</t>
  </si>
  <si>
    <t>10/09/2008 07:15 PM EDT</t>
  </si>
  <si>
    <t>Caller with Alafaya Utilities advised of 3 wastewater spills that all occurred within the wastewater plant. (1) Approximately 15,000 gallons of untreated wastewater spilled from surge tank due to overflow caused by heavy rains in area. No waterways were affected. Clean up action conducted. (2) Approximately 20,000 gallons of partially treated wastewater spilled due to lift station overflow caused by heavy rains in the area. A nearby retention pond was affected. Clean up actions conducted. (3) Approximately 20,000 gallons of reuse wastewater spilled from contact chamber due to overflow caused by heavy rains in the area. No waterways affected. Material soaked into the ground.</t>
  </si>
  <si>
    <t>1067 McKinnon Ave.</t>
  </si>
  <si>
    <t>No, soaked into the ground</t>
  </si>
  <si>
    <t>10/09/2008 07:30 PM EDT</t>
  </si>
  <si>
    <t>Tim Madhangopal</t>
  </si>
  <si>
    <t>Caller with Orange Co. Utilities advised that approximately 50,000 gallons of untreated wastewater spilled from wastewater tank due to overflow caused by heavy rains in the area. A nearby storm drainage system was affected by spill. The material is being pumped back into the wastewater system and lime was applied to the affected area.</t>
  </si>
  <si>
    <t>1621 South Alafaya Trail</t>
  </si>
  <si>
    <t xml:space="preserve">pumped back into the wastewater system and lime </t>
  </si>
  <si>
    <t>10/10/2008 09:54 AM EDT</t>
  </si>
  <si>
    <t>Caller with Brevard Co. Utilities advised that over 3,000 gallons of untreated wastewater spilled from a broken 24 inch force main line. A nearby unnamed canal was affected by the spill. Caller stated the material was unrecoverable.</t>
  </si>
  <si>
    <t>intersection of South Patrick Dr. and Anchor Dr.</t>
  </si>
  <si>
    <t>10/10/2008 10:05 AM EDT</t>
  </si>
  <si>
    <t>A contractor (Lane Construction) hit a 2" private force main that ties into Orange County 12" force main.  Contractor contained the voerflow and made repair.</t>
  </si>
  <si>
    <t>6452 East Colonial Dr. (SR50)</t>
  </si>
  <si>
    <t>The contractor called for a private sewer cleaning truck to retrieve overflow from containment area and spread lime in containment area.</t>
  </si>
  <si>
    <t>10/10/2008 01:30 AM EST</t>
  </si>
  <si>
    <t>Bob Rang</t>
  </si>
  <si>
    <t>Grit system drain backed up causing floor drains to overflow (in Grit Bldg)</t>
  </si>
  <si>
    <t>601 Iron Bridge Circle</t>
  </si>
  <si>
    <t xml:space="preserve">Shut off grit pumps, turned off NPW water supply, opened grit T-cup bypass gates, closed influent gates, and installed two 2" inflatable plugs in floor drains.  Poured twelve gallons of Bleach an affected area. </t>
  </si>
  <si>
    <t>On-site rentention pond</t>
  </si>
  <si>
    <t>10/10/2008 12:00 PM EDT</t>
  </si>
  <si>
    <t>approximately 3,000 gallons of untreated wastewater (raw sewage) spilled due to leakage from check valve pit. Material reached a nearby storm water system</t>
  </si>
  <si>
    <t>intersection of SR 46 and International Parkway, Lake Mary</t>
  </si>
  <si>
    <t>Closed plug valve to isolate the problem and applied lime- 3 lbs.</t>
  </si>
  <si>
    <t>10/10/2008 02:50 PM EDT</t>
  </si>
  <si>
    <t>1,200 gallons of treated reuse wastewater spilled due to a broken 16 inch force main line. A nearby storm drainage system was affected.</t>
  </si>
  <si>
    <t>intersection of San Marco Rd. and Collier Blvd.</t>
  </si>
  <si>
    <t>A pumper truck was used to pump up the material.</t>
  </si>
  <si>
    <t>10/10/2008 9:44 AM EST</t>
  </si>
  <si>
    <t>lateral ine blockage from heavy debris, garbage, &amp; tissue</t>
  </si>
  <si>
    <t>Flagler St.&amp; NW 97 Ave.</t>
  </si>
  <si>
    <t>10/09/2008 12:00 PM EDT</t>
  </si>
  <si>
    <t xml:space="preserve">Caller with city of New Port Richey advised that approximately 8,000 gallons of untreated wastewater spilled due to a broken 10 inch force main line. No waterways were affected by spill. Material was pumped back into the wastewater system, vacuumed up, and lime was applied to affected area. 
</t>
  </si>
  <si>
    <t>6241 Emerson Dr.</t>
  </si>
  <si>
    <t>10/10/2008 01:00 PM EDT</t>
  </si>
  <si>
    <t>approximately 3,000 gallons of untreated wastewater spilled from manhole due to the lift station being down. Nearby storm drainage system was affected.</t>
  </si>
  <si>
    <t>2 Tortoise Dr., Apollo Bch</t>
  </si>
  <si>
    <t>material was washed down.</t>
  </si>
  <si>
    <t>10/11/2008 10:00 AM EDT</t>
  </si>
  <si>
    <t>850 gallons of wastewater released from a manhole cover that went into a ditch that leads into the Williamson Creek</t>
  </si>
  <si>
    <t>6957 Miss Muffet Lane</t>
  </si>
  <si>
    <t>affected land area was limed and washed down. A vacuum truck recovered the spill from the ditch.</t>
  </si>
  <si>
    <t>10/11/2008 08:30 AM EDT</t>
  </si>
  <si>
    <t>approximately 50,000 gallons of untreated wastewater spilled from 12 lift stations and 50 manholes due to overflow caused by heavy rain that came through the area over the last few days. Caller advised that majority of the spills were into the streets and several storm drainage systems were affected. Caller advised that vacon trucks were used to vacuum up the material and lime was applied to affected areas. Caller also stated he did not have all the address locations, but stated most were off of South Patrick Dr. in the city of Indian Harbour Beach. Caller also stated that DEP had been notified.</t>
  </si>
  <si>
    <t>10/11/2008 11:30 AM EDT</t>
  </si>
  <si>
    <t>Wekiva</t>
  </si>
  <si>
    <t>Pipe cracked on a force main</t>
  </si>
  <si>
    <t>Retreat at Wekiva</t>
  </si>
  <si>
    <t>Repaired clamp</t>
  </si>
  <si>
    <t>10/11/2008 06:15 PM EDT</t>
  </si>
  <si>
    <t>Patty Carter</t>
  </si>
  <si>
    <t>Resident</t>
  </si>
  <si>
    <t>A private citizen advised that there is a possible wastewater release happening in a river off of River Road north of Highway 520. Unknown source.</t>
  </si>
  <si>
    <t>River Road North of 520, Cocoa Village</t>
  </si>
  <si>
    <t>10/11/08 4:35pm</t>
  </si>
  <si>
    <t>only one pump - shorted</t>
  </si>
  <si>
    <t>Fishermans Bend</t>
  </si>
  <si>
    <t>Van Dyke</t>
  </si>
  <si>
    <t>10/11/2008 11:00 AM EDT</t>
  </si>
  <si>
    <t>approximately 100 gallons of untreated wastewater spilled from manhole due to overflow caused by blockage in the line. A nearby drainage ditch was affected by spill. No clean actions taken, the material was unrecoverable.</t>
  </si>
  <si>
    <t>intersection of 56th St. and Bush Blvd.</t>
  </si>
  <si>
    <t>10/11/2008 08:00 AM EDT</t>
  </si>
  <si>
    <t>Haxhi</t>
  </si>
  <si>
    <t>3600 gallons of wastewater overflowed from an 8 inch pipe onto the ground.</t>
  </si>
  <si>
    <t>13981 86th Ave. North, Seminole</t>
  </si>
  <si>
    <t>area was cleaned with vacuum trucks. No waterway was affected</t>
  </si>
  <si>
    <t>CH 2M Hill OMI</t>
  </si>
  <si>
    <t>waste water plant had a pump failure causing a low Chlorine read on the effluent. No clean up or remedial action needed.</t>
  </si>
  <si>
    <t>701 Lime Avenue, Live Oak</t>
  </si>
  <si>
    <t>10/11/2008 00:00 MM EDT</t>
  </si>
  <si>
    <t>Main breaker tripped</t>
  </si>
  <si>
    <t>Deer Run 10 Pump Station</t>
  </si>
  <si>
    <t>Streets were cleaned and material was disposed of properly.</t>
  </si>
  <si>
    <t>10/12/2008 01:30 AM EDT</t>
  </si>
  <si>
    <t>a 20" force main ruptured causing 300,000 and 350,000 gallons to spill. Hillsborough Co. is on scene vacuuming the spill and will lay lime to clean the spill. No water ways are affected</t>
  </si>
  <si>
    <t>West Comanche and Hanley Road</t>
  </si>
  <si>
    <t>Sweetwater Creek</t>
  </si>
  <si>
    <t>WL issued 11/5/08</t>
  </si>
  <si>
    <t>10/10/2008 05:55 PM EDT</t>
  </si>
  <si>
    <t>approximately 500 gallons of untreated wastewater spilled from manhole due to overflow caused by grease blockage. Material reached nearby storm drainage system that leads to Oyster Creek. Material was vacuumed up and lime was applied to affected area.</t>
  </si>
  <si>
    <t>1720 US Hwy 1 south</t>
  </si>
  <si>
    <t>Darren Johnson</t>
  </si>
  <si>
    <t>approximately 25,200 gallons of untreated wastewater spilled from manhole due to overflow caused by grease blockage. Nearby storm drainage system and Lake Lawn were affected by spill. Material was washed down and vacuumed up.</t>
  </si>
  <si>
    <t>1488 Mercy Drive- The Palms Apartments</t>
  </si>
  <si>
    <t xml:space="preserve">Issued NOV to property owners to have all lines jetted and cleaned, CCTV private sanitary system on or before 10/14/2008, submit DVD for review.  Your Environmental Solutions was contracted to clean up parking lot area with a vactruck where spill had occured, haul all waste to treatment facility, and to submit a manifest.  Will educate property managaer about corrective measures to initiate during an overflow.  Required to hang City of Orlando kitchen clean up door hangers.  </t>
  </si>
  <si>
    <t>Lake Lawne</t>
  </si>
  <si>
    <t>10/12/2008 12:32 PM EST</t>
  </si>
  <si>
    <t>A grease blockage in our 8 inch, PVC gravity main caused an overflow from the Orange County Collection System.  This overflow entered a storm drain that flowed into a retention pond.</t>
  </si>
  <si>
    <t>Texas Ave and Dunwoodie Blvd</t>
  </si>
  <si>
    <t>Located the overflow at manhole number 31940035.  Found the main line blockage between manholes 31940019-31940013, broke the blockage and cleaned the main lines.  Placed an workorder to have the main line televised to determine cause of overflow and placed on quarterly cleaning list until the cause can be determined and corrected.  Washed down area of overflow.</t>
  </si>
  <si>
    <t>Storm Drain, retention pond</t>
  </si>
  <si>
    <t xml:space="preserve">OCUD South </t>
  </si>
  <si>
    <t>10/13/2008 08:22 PM EST</t>
  </si>
  <si>
    <t>A Grease blockage in a gravity line caused an overflow from the Orange County collection System.  This overflow entered a storm drain that flowed into a retentionpond.</t>
  </si>
  <si>
    <t>Pimlico Street and Rio Pinar Lakes Blvd.</t>
  </si>
  <si>
    <t>Located the overflow at manhole number 32660001.  Found the main line blockage between manholes 32660033-32660077, broke the blockage and cleaned the main lines.  Will place an workorder to have the main line televised to determine cause of overflow.  Washed down area of overflow.</t>
  </si>
  <si>
    <t>10/13/2008 11:03 AM EST</t>
  </si>
  <si>
    <t>A manhole overflowed in the Orange County Collection system due to a grease blockage in a mainline.  Overflow went down a stormdrain.</t>
  </si>
  <si>
    <t>4410 Brittany Rd. &amp; Dardanelle Dr</t>
  </si>
  <si>
    <t>Staff broke the blockage and cleaned main line.  They performed a complete washdown of area.</t>
  </si>
  <si>
    <t>10/13/2008 8:35 PM EST</t>
  </si>
  <si>
    <t>Valmir Schwitzky</t>
  </si>
  <si>
    <t>mainline blockage</t>
  </si>
  <si>
    <t>5721 NW 198 Terrace</t>
  </si>
  <si>
    <t>10/12/08 10:57am</t>
  </si>
  <si>
    <t>13300 Fawn Ridge Blvd</t>
  </si>
  <si>
    <t>10/12/08 9:45am</t>
  </si>
  <si>
    <t>301 College Av</t>
  </si>
  <si>
    <t>10/14/2008 01:40 PM EDT</t>
  </si>
  <si>
    <t>a 12" reclaimed line was found to be leaking. No water ways are affected and no clean up or remedial action has been taken.</t>
  </si>
  <si>
    <t>220 Davis Pond Blvd</t>
  </si>
  <si>
    <t>10/09/2008 02:00 PM EDT</t>
  </si>
  <si>
    <t>1206 W. 19th Street off Marshall Avenue</t>
  </si>
  <si>
    <t>cleaned the area, disinfected and deodorized area as much as possible.</t>
  </si>
  <si>
    <t>Sanford</t>
  </si>
  <si>
    <t>10/14/2008 10:00 AM EDT</t>
  </si>
  <si>
    <t xml:space="preserve">a contractor did rupture a 2" force main causing 400 gallons of raw sewage. </t>
  </si>
  <si>
    <t>Mary Camp Road @ Midway</t>
  </si>
  <si>
    <t>Marion Co. has recovered 300 gallons. Marion Co. has conducted the clean up. No water ways are affected.</t>
  </si>
  <si>
    <t>Ray See</t>
  </si>
  <si>
    <t>Contractor hit a 6" private gravity line when trying to fix 4" water line</t>
  </si>
  <si>
    <t>201 Joseph Lane, West Wind</t>
  </si>
  <si>
    <t>10/15/2008 01:00 PM EDT</t>
  </si>
  <si>
    <t>David Sinn</t>
  </si>
  <si>
    <t>DOT</t>
  </si>
  <si>
    <t>8" force main was hit by a drill, causing a spill of 1000 gallons. Caller advises that there are no water ways affected. St. Johns Water Department is on scene conducting the clean up.</t>
  </si>
  <si>
    <t>US 1 North and Hilden Road, St Augustine</t>
  </si>
  <si>
    <t>Vacuumed from ditch the next afternoon, limed, signage</t>
  </si>
  <si>
    <t xml:space="preserve">Ditch </t>
  </si>
  <si>
    <t>St. Johns Co. Utilitie / FDOT / Litestream</t>
  </si>
  <si>
    <t>10/14/2008 08:45 AM EDT</t>
  </si>
  <si>
    <t>18" force main with a  2" air release pipe that corroded and blew out.</t>
  </si>
  <si>
    <t>707 Palmer Street/Summerlin Avenue</t>
  </si>
  <si>
    <t>After isolating the line to stop the overflow, replaced the 2" pipe with stainless steel.  High velocity cleaner trucks were used to vacuum up the overflow from the street and storm drains.  Washed down deodorized affected area.  Posted Lake and took samples</t>
  </si>
  <si>
    <t>Lake Greenwood</t>
  </si>
  <si>
    <t>10/14/2008 04:30 PM EDT</t>
  </si>
  <si>
    <t>6" class 200 force main was cracked after being ht by a contractor removing dirt</t>
  </si>
  <si>
    <t>217 Bush Blvd. Sanford</t>
  </si>
  <si>
    <t>Turned off the L/S to isolate the problem.  Exposed the section of pipe that was damaged.  Then we removed a 2ft section of pipe and made the repair.</t>
  </si>
  <si>
    <t>10/14/2008 11:00 AM EDT</t>
  </si>
  <si>
    <t>James</t>
  </si>
  <si>
    <t>Shelly's Septic</t>
  </si>
  <si>
    <t>4 gallons of treated wastewater spilled from a truck onto a roadway. The callers company responded and clean up the spill. No waterway affected.</t>
  </si>
  <si>
    <t>Nova Road and Deerpark Road</t>
  </si>
  <si>
    <t>Brian Mascher</t>
  </si>
  <si>
    <t>a contractor did rupture a 6" force main causing 2500-3000 gallons to spill. The City of West Melbourne is conducting the clean up. No water ways have been affected.</t>
  </si>
  <si>
    <t>Fall Road and Hollywood Road</t>
  </si>
  <si>
    <t>10/14/08 5:40pm</t>
  </si>
  <si>
    <t>Lynburg</t>
  </si>
  <si>
    <t>10/15/2008 11:19 AM EDT</t>
  </si>
  <si>
    <t>due to a broken force main about 1000 gallons of wastewater was released onto the ground and also into a lake behind the apartment complex. No clean up was done. Samples are being taken of the lake.</t>
  </si>
  <si>
    <t>13016 East 131st Ave.</t>
  </si>
  <si>
    <t>10/15/2008 07:30 PM EDT</t>
  </si>
  <si>
    <t>Art Foottit</t>
  </si>
  <si>
    <t>A 25,000 gallon wastewater spill due to a pump failure. The release was contained on site.</t>
  </si>
  <si>
    <t>520 Teco Road</t>
  </si>
  <si>
    <t>10/15/08 11:19am</t>
  </si>
  <si>
    <t>email</t>
  </si>
  <si>
    <t>13016 E 131 Av</t>
  </si>
  <si>
    <t>10/16/2008 02:20 PM EDT</t>
  </si>
  <si>
    <t>Jason Rickards</t>
  </si>
  <si>
    <t>St. Johns County Water Utilities department</t>
  </si>
  <si>
    <t xml:space="preserve">The St. Johns County Water Utilities department reported a 2,100 gallon wastewater spill due to a contractor hitting the line. The material drained into a ditch that leads into the 12 mile swamp. Clean-up conducted by the responsible party. 
</t>
  </si>
  <si>
    <t>1 mile south of Hilden Road/North of Pine Island Road</t>
  </si>
  <si>
    <t>10/15/2008 03:40 PM EST</t>
  </si>
  <si>
    <t>A broken forcemain causing an overflow from the Orange County Collection System due to a jack and bore by contractor.  Overflow went down stormdrain to a ditch area.</t>
  </si>
  <si>
    <t>S Orange Ave &amp; E. Town center Blvd</t>
  </si>
  <si>
    <t>Staff shut down pump stations and closed local valve to isolate broken pipe.  Excavated area and replace broken pipe.  After repair tested system ok.  Performed a complete washdown of area.  All overflow has recovery from ditch, approx 300 gal.</t>
  </si>
  <si>
    <t>10/16/2008 07:00 AM EDT</t>
  </si>
  <si>
    <t>Main breaker at LS 85 tripped causing leak at manhole.  Loss approximately 300 gal from manhole into swell.</t>
  </si>
  <si>
    <t>Lake Marion Creek Drive</t>
  </si>
  <si>
    <t>Reset breaker, pumped down station, cleaned debris&amp; spread lime over spill area.</t>
  </si>
  <si>
    <t>10/16/08  0910</t>
  </si>
  <si>
    <t>Jack Slayton</t>
  </si>
  <si>
    <t>3 buses released raw sewage out on side of road</t>
  </si>
  <si>
    <t>Barineau Rd &amp; US Hwy 90 West</t>
  </si>
  <si>
    <t>Desota</t>
  </si>
  <si>
    <t>10/16/2008 12:00 PM EDT</t>
  </si>
  <si>
    <t>Victor Dotson</t>
  </si>
  <si>
    <t>4000 to 5000 gallons of wastewater spilled at DCI  due to a valve left open at a lift station under construction. The area was cleaned up best as possible. Most of the material leached into the soil or drained into the lift station.</t>
  </si>
  <si>
    <t>Civil Commitment Ctr. @ DeSoto Correctional Inst.</t>
  </si>
  <si>
    <t>Returned to STP, balance collected and area treated with lime</t>
  </si>
  <si>
    <t>construction</t>
  </si>
  <si>
    <t>DCI</t>
  </si>
  <si>
    <t>10/16/2008 01:15 AM EDT</t>
  </si>
  <si>
    <t>Mike Angel</t>
  </si>
  <si>
    <t>Hillsborough Co. Water Resources</t>
  </si>
  <si>
    <t xml:space="preserve">A filter broke on site causing 5000 gallons of waste to over flow. </t>
  </si>
  <si>
    <t>Limed and flushed</t>
  </si>
  <si>
    <t>10/16/08 1:20 PM EDT</t>
  </si>
  <si>
    <t>Frank Dlugos</t>
  </si>
  <si>
    <t>CF Industries, Inc.</t>
  </si>
  <si>
    <t>About 20,000 gal (5600 lbs) process water spilled due to equipment failure in plant area</t>
  </si>
  <si>
    <t>CF Plant City Facility - 10608 Paul Buchman Highway</t>
  </si>
  <si>
    <t>spilled water limed and flushed into cooling pond. Impacted soil to be neutralized and disposed</t>
  </si>
  <si>
    <t>soil cleanup</t>
  </si>
  <si>
    <t>FL0000078</t>
  </si>
  <si>
    <t>10/17/2008 11:25 AM EDT</t>
  </si>
  <si>
    <t xml:space="preserve">JEA advised that a private 4 inch force main was broken by a drilling machine causing about 1300 gallons of wastewater to released onto the roadway. Some of the spill went into Jones Creek. A vacuum truck removed the spill from the creek and lime was applied to the land area. Samples will be taken of the creek water. </t>
  </si>
  <si>
    <t>1100 Block of Bradley Road</t>
  </si>
  <si>
    <t>area vacuumed and limed</t>
  </si>
  <si>
    <t>10/16/2008 00:00 MM EST</t>
  </si>
  <si>
    <t>Carlos A Tola</t>
  </si>
  <si>
    <t>Arlington Square Apartments</t>
  </si>
  <si>
    <t>Clog in 6" line between aerator and the clarifier caused a spill</t>
  </si>
  <si>
    <t>The line has been cleared.</t>
  </si>
  <si>
    <t>Arlignton Square Apartments</t>
  </si>
  <si>
    <t>10/16/2008 1:00 PM EST</t>
  </si>
  <si>
    <t xml:space="preserve">A spill occurred at the entrance to Live Oak Subdivision on county road 419.  A contractor working in the area hit a valve on the force main, which knocked the vale off of the end of the force main pipe. </t>
  </si>
  <si>
    <t>Entrance to Live Oak Subdivision</t>
  </si>
  <si>
    <t>The flow ran into a swale and was contained.  No surface water affected.  Three lift stations were affected by the valve separation, but no additional spills took place.  The valve was reinstalles on the force main piping, most of the spill was recovered by vac-truck from the swale.  The area was limed.</t>
  </si>
  <si>
    <t>10/17/2008 12:40 PM EST</t>
  </si>
  <si>
    <t>Antonio Boria</t>
  </si>
  <si>
    <t>Manhole overflow due to grease blockage in main line that caused an overflow from Orange County Collection system.  Approx 50 gal went into nearby retention pond</t>
  </si>
  <si>
    <t>5623 Kingfish Street</t>
  </si>
  <si>
    <t>Broke blcokage from downstream manhole.  Cleaned main line washed down area.  Called into dispatch to notify proper authority.</t>
  </si>
  <si>
    <t>75 gal</t>
  </si>
  <si>
    <t>10/17/2008 11:30 AM EDT</t>
  </si>
  <si>
    <t>James Fisher</t>
  </si>
  <si>
    <t>Shelley Environmental Services</t>
  </si>
  <si>
    <t xml:space="preserve">Caller with Shelley Environmental Services advised that approximately 20 gallons of "fully treated" sludge spilled from a trailer that was hauling the material. The cause of the spill is unknown. No waterways were affected by spilled. The material was washed down, vacuumed up, and lime was applied to the affected area. 
</t>
  </si>
  <si>
    <t>intersection of Nova Rd. and SR 192</t>
  </si>
  <si>
    <t>Washed down,Vacuumed up, and lime applied</t>
  </si>
  <si>
    <t>10/17/2008 03:45 PM EDT</t>
  </si>
  <si>
    <t xml:space="preserve">City of West Melbourne advised that a force main broke causing about 15000 gallons of wastewater to be released onto the ground. Clean will be done when the repair is made. The pump station has been shut down. </t>
  </si>
  <si>
    <t xml:space="preserve">599 Orange Grove Ave. </t>
  </si>
  <si>
    <t>none at this time</t>
  </si>
  <si>
    <t>10/17/2008 03:30 PM EDT</t>
  </si>
  <si>
    <t>Mr. Tamimi advised that 50 gallons of wastewater was released into a drain due to a grease block in a line. No clean up could be done.</t>
  </si>
  <si>
    <t>Mabry Street and Roberts Ave.</t>
  </si>
  <si>
    <t>Robert Merritt</t>
  </si>
  <si>
    <t>Escambia County Health Dept.</t>
  </si>
  <si>
    <t>ongoing spill at a private line</t>
  </si>
  <si>
    <t>6880 West Fairfield Dr</t>
  </si>
  <si>
    <t>Villas of Jasmine Fields Apt.</t>
  </si>
  <si>
    <t>10/19/08  1120</t>
  </si>
  <si>
    <t>cause of spill due to rags &amp; beach ball</t>
  </si>
  <si>
    <t>292 Ft. Pickens Road</t>
  </si>
  <si>
    <t>cleared the choke and applied san-o-128</t>
  </si>
  <si>
    <t>Little Sabine Bay</t>
  </si>
  <si>
    <t>10/18/2008 06:30 PM EDT</t>
  </si>
  <si>
    <t>Lance</t>
  </si>
  <si>
    <t>Dunedin</t>
  </si>
  <si>
    <t xml:space="preserve">A representative with the City of Dunedin advises that there was a spill of 2400 gallons due to a clog in the bypass line. Half of the spill was vacuumed and the other half drained into Lake Paloma. </t>
  </si>
  <si>
    <t>San Christopher @ Paloma Lane</t>
  </si>
  <si>
    <t>vacuumed and washed</t>
  </si>
  <si>
    <t>10/19/2008 02:00 PM EDT</t>
  </si>
  <si>
    <t>Sarasota Countyadvises that amain line was blocked and it cause 2000 gallons to over flow. The waste was vacuumed and limed. The caller advises that no water ways were affected.</t>
  </si>
  <si>
    <t xml:space="preserve">4714 Bay Cedar </t>
  </si>
  <si>
    <t xml:space="preserve">~1500 </t>
  </si>
  <si>
    <t>Collected and area limed.</t>
  </si>
  <si>
    <t>DM</t>
  </si>
  <si>
    <t>10/20/2008 09:00 AM EDT</t>
  </si>
  <si>
    <t>Indian River Co. Utilities</t>
  </si>
  <si>
    <t>A representative with the Indian River Co. Utilities advises that a 10" force main cracked causing 148000 gallons of sewage to spill. The area was washed and HDH was put down for clean up. Some of the waste did leak into the Indian River.</t>
  </si>
  <si>
    <t>142 Joan Lane</t>
  </si>
  <si>
    <t>washed and HDH placed on spill</t>
  </si>
  <si>
    <t>IRCUD/ South Regional</t>
  </si>
  <si>
    <t>Enforcement</t>
  </si>
  <si>
    <t>OGC 08-2896</t>
  </si>
  <si>
    <t>10/19/08  0900</t>
  </si>
  <si>
    <t>High School Rd. near SR 87</t>
  </si>
  <si>
    <t>material was vacuumed up and lime applied</t>
  </si>
  <si>
    <t>10/20/08  0930</t>
  </si>
  <si>
    <t>Chris Legg</t>
  </si>
  <si>
    <t>2190 Pepper Drive</t>
  </si>
  <si>
    <t>washed and limed the site</t>
  </si>
  <si>
    <t>10/20/2008 12:49 AM EDT</t>
  </si>
  <si>
    <t>Bill with Miami-Dade Water &amp; Sewer advised that 13,312 gallons of raw sewage was spilled due to a ruptured 8 inch force main. Some of the spill went into a storm drain. The affected area was vacuumed and limed.</t>
  </si>
  <si>
    <t>15835 SW 144th Ct.</t>
  </si>
  <si>
    <t>10/20/2008 12:12 PM EST</t>
  </si>
  <si>
    <t>Ricardo Amoedo</t>
  </si>
  <si>
    <t>Equipment on 4 inch main "natural causes"</t>
  </si>
  <si>
    <t>3950 NW 182 Lane</t>
  </si>
  <si>
    <t>10/19/08 10:36am</t>
  </si>
  <si>
    <t>884 Cypress Village Blvd</t>
  </si>
  <si>
    <t>10/19/2008 04:20 PM EDT</t>
  </si>
  <si>
    <t>Melisa Rotteveel</t>
  </si>
  <si>
    <t>US Water Services</t>
  </si>
  <si>
    <t>approximately 2,000 gallons of untreated wastewater spilled due to a break in a 2 inch return line. No waterways were affected. Material was raked and lime was applied to affected area.</t>
  </si>
  <si>
    <t>2010 East 148th Ave.</t>
  </si>
  <si>
    <t>Raked and lime was applied</t>
  </si>
  <si>
    <t>10/21/08  1030</t>
  </si>
  <si>
    <t>7901 Hwy 77</t>
  </si>
  <si>
    <t>10/21/2008 09:15 AM EDT</t>
  </si>
  <si>
    <t>Tim Ryan</t>
  </si>
  <si>
    <t xml:space="preserve">A representative with the Hide Away Beach Association advises that a effluent line ruptured causing a spill of 11000 gallons. No clean up action reported . The caller advises that some of the spill did reach the Collier Bay. 
</t>
  </si>
  <si>
    <t>10/22/2008 03:00 PM EDT</t>
  </si>
  <si>
    <t xml:space="preserve">JEA advised that more than 5000 gallons of wastewater were released onto the ground. No waterway affected. JEA is doing the clean up with pump trucks and putting lime on the impacted area. The spill was caused by a broken force main. 
</t>
  </si>
  <si>
    <t>3315 Eunice Road</t>
  </si>
  <si>
    <t>10/22/08  0846</t>
  </si>
  <si>
    <t>Confidental Not For Release - raw sewage leak</t>
  </si>
  <si>
    <t>10/21/08  1040</t>
  </si>
  <si>
    <t>700 Truman Ave</t>
  </si>
  <si>
    <t>10/22/08  1027</t>
  </si>
  <si>
    <t>none could be done</t>
  </si>
  <si>
    <t>10/22/2008 11:00 AM EDT</t>
  </si>
  <si>
    <t xml:space="preserve">A representative with the Collier Co. Utilities advises that due to a contractors error a service line was broken causing a spill of 5000 gallons. No water ways were affected. </t>
  </si>
  <si>
    <t>Pelican Bay Blvd south of Watergate Way</t>
  </si>
  <si>
    <t>10/21/2008 11:35 PM EDT</t>
  </si>
  <si>
    <t>Dan Woods</t>
  </si>
  <si>
    <t>Dan Woods of the City of Plantation Water Department reported a 2,500 gallon wastewater spill due to a ruptured line. The material drained into a manmade lake/storm pond. Clean-up conducted by a private contractor, pipe replaced.</t>
  </si>
  <si>
    <t>601 Northwest 103 Ave</t>
  </si>
  <si>
    <t>vac truck &amp; HTH</t>
  </si>
  <si>
    <t>storm pond sampling</t>
  </si>
  <si>
    <t>City of Plantation                                  FLA040401</t>
  </si>
  <si>
    <t>Broward Co. EPGMD</t>
  </si>
  <si>
    <t>10/22/2008 09:00 PM EDT</t>
  </si>
  <si>
    <t>Greg Richards</t>
  </si>
  <si>
    <t>a 15 gallon wastewater spill went into the Hillsborough River when his crew washed the spill into it with a hose. No clean up done. The spill was caused by a clogged line.</t>
  </si>
  <si>
    <t>119 Glen Arbon Drive</t>
  </si>
  <si>
    <t>area washed down with hose</t>
  </si>
  <si>
    <t>Hillsborough River</t>
  </si>
  <si>
    <t>10/23/2008 07:21 AM EST</t>
  </si>
  <si>
    <t>Grease blockage between line segment 6 and 7 caused an overflow in the Orange County Collection system</t>
  </si>
  <si>
    <t>Vista Cove Lane &amp; North Dean Road</t>
  </si>
  <si>
    <t>Set up on manhole 6 and cleared blcokage between the line segment.  Performed a complete wash down of spill area.</t>
  </si>
  <si>
    <t>10/23/2008 06:00 AM EDT</t>
  </si>
  <si>
    <t>Caller with city of Orlando advised that approximately 500 gallons of untreated wastewater spill from manhole due to overflow caused by pump failure at lift station. Nearby storm drainage system that leads to retention pond was affected. Material was vacuumed up.</t>
  </si>
  <si>
    <t>2900 Mercy Dr.</t>
  </si>
  <si>
    <t xml:space="preserve">Reset breakers on pumps.  Pumped station down to stop overflows.  Alarms were checked and were workign properly.  Used High velocity sewer cleaner truck to pick up water in street. Cleaned storm line and catch basin in strom system.  Washed down and deodorized affected area.  </t>
  </si>
  <si>
    <t>Small Rentention pond</t>
  </si>
  <si>
    <t>10/22/08  1330</t>
  </si>
  <si>
    <t>Randall Cartwright</t>
  </si>
  <si>
    <t>Gulf Beach Hwy &amp; Flamingo Drive</t>
  </si>
  <si>
    <t>repaired main &amp; applied san-o-128</t>
  </si>
  <si>
    <t>10/23/2008 01:00 PM EDT</t>
  </si>
  <si>
    <t>Caller with Collier Co. Utilities advised that approximately 1,000 gallons of treated reclaim wastewater spilled caused by a break in an operating valve. No waterways were affected and the material soaked into the ground.</t>
  </si>
  <si>
    <t>4333 Beechwood Lake Dr.</t>
  </si>
  <si>
    <t>10/23/2008 05:00 AM EDT</t>
  </si>
  <si>
    <t>Beth Johnson with Collier County Public Utilities advised that approximately 800,000 gallons of treated reclaim water was spilled due to a contractor rupturing an 18 inch force main. No waterways were affected. No clean up actions were taken as the material soaked into the ground.</t>
  </si>
  <si>
    <t>5532 E. Tamiami Tr.</t>
  </si>
  <si>
    <t>10/24/2008 09:30 AM EDT</t>
  </si>
  <si>
    <t xml:space="preserve">50 gallons of sewage spilled onto ground due to a failed air release valve. Spilled cleaned up. </t>
  </si>
  <si>
    <t>1519 Cornell Rd.</t>
  </si>
  <si>
    <t>Spilled cleaned up.</t>
  </si>
  <si>
    <t>10/24/2008 12:33 PM EDT</t>
  </si>
  <si>
    <t>St. Johns Co. Utilities</t>
  </si>
  <si>
    <t>Caller with St. Johns Co. Utilities advised that approximately 500 gallons of untreated wastewater spilled from pump station due to power failure. Material contained on site, no waterways affected. Material was vacuumed up and lime was applied to affected area.</t>
  </si>
  <si>
    <t>10/24/2008 02:50 PM EDT</t>
  </si>
  <si>
    <t>Glen Burden</t>
  </si>
  <si>
    <t>Woodard and Curran Water Conserve #2</t>
  </si>
  <si>
    <t>Caller with Woodard and Curran Water Conserve #2 advised that over 1,000 gallons of treated reclaim wastewater spilled from a pressure release valve when a customer shut down their service. The material was contained on site. No clean up actions needed, the material soaked into the ground.</t>
  </si>
  <si>
    <t>Hardwood Marsh Rd.</t>
  </si>
  <si>
    <t>Soaked into ground</t>
  </si>
  <si>
    <t>10/24/08  1255</t>
  </si>
  <si>
    <t xml:space="preserve">The operator believes that someone cutting the grass hit a 2" F/M </t>
  </si>
  <si>
    <t>Hwy 98 @ the Donute Hole Restaurant</t>
  </si>
  <si>
    <t>area was vaccumed up and limed</t>
  </si>
  <si>
    <t>10/24/2008 02:00 PM EDT</t>
  </si>
  <si>
    <t>Tracy Bishop</t>
  </si>
  <si>
    <t>Qualified Property Management (utility)</t>
  </si>
  <si>
    <t xml:space="preserve">500 gallons of sewage spilled onto ground due to lift station failure. No waterways affected. </t>
  </si>
  <si>
    <t>1200 Hidden Harbour Dr. near Gulf Blvd.</t>
  </si>
  <si>
    <t>cleaned by Seminole Septic</t>
  </si>
  <si>
    <t>This spill was under 1000ga and did not go to surface waters</t>
  </si>
  <si>
    <t>FL0040436</t>
  </si>
  <si>
    <t>10/24/2008 06:00 PM EDT</t>
  </si>
  <si>
    <t>Sarasota Co. Utilities</t>
  </si>
  <si>
    <t>Caller with Sarasota Co. Utilities advised that approximately 150,000 gallons of untreated wastewater spilled from lift station due to valve being "throttled back" or partially closed. No waterways were affected, all contained to on site retention pond. Material was pumped up with pumper trucks, washed down, and lime was applied to affected area.</t>
  </si>
  <si>
    <t>6050 Longwood Run Blvd.</t>
  </si>
  <si>
    <t>Material pumped up, washed down, and lime was applied</t>
  </si>
  <si>
    <t>Closed valve</t>
  </si>
  <si>
    <t>Area limed and isolated</t>
  </si>
  <si>
    <t>D. MacColeman</t>
  </si>
  <si>
    <t xml:space="preserve">Gaines Alexander </t>
  </si>
  <si>
    <t>ConstaFlow operator</t>
  </si>
  <si>
    <t>200 gallons of mixed liquor spilled over the aeration tanks. Power outage is suspect.</t>
  </si>
  <si>
    <t>Village of Lakeland, 3580 Lazy Lake Drive, Eaton Park, FL</t>
  </si>
  <si>
    <t>Liquor was limed and soldis raked up.</t>
  </si>
  <si>
    <t>Mixed Liquor</t>
  </si>
  <si>
    <t>Mixed liquor flowed between the tanks, the area was limed an cleaned.</t>
  </si>
  <si>
    <t>FLA013009</t>
  </si>
  <si>
    <t>NN</t>
  </si>
  <si>
    <t>10/25/08  1630</t>
  </si>
  <si>
    <t>two manhole overflowed</t>
  </si>
  <si>
    <t>336 Fort Pickens Rd</t>
  </si>
  <si>
    <t>10/25/2008 12:00 PM EDT</t>
  </si>
  <si>
    <t>John Logston</t>
  </si>
  <si>
    <t>Manatee County Utilities</t>
  </si>
  <si>
    <t xml:space="preserve">Caller advised that between 6,000 and 10,000 gallons of sewage spilled from nearby manholes because a lift station failed- wiring corrosion. </t>
  </si>
  <si>
    <t>intersection of Witfield Ave. and Country Club Way, Bradenton</t>
  </si>
  <si>
    <t>cleaned are, vactored spill and wash water, limed area</t>
  </si>
  <si>
    <t>Besides cleaning, they replaced the floats with a transducer and replaced the controller.  They reported the spill to SWD on time, but mistakely did not notice SWP.    When the report was not included on the Tallahassee spreadsheet I found the problem and have added the report here.</t>
  </si>
  <si>
    <t>FLA012618 (SE)</t>
  </si>
  <si>
    <t>10/25/08  1700</t>
  </si>
  <si>
    <t>1800 West Tennessee St</t>
  </si>
  <si>
    <t>cleaned</t>
  </si>
  <si>
    <t>10/26/2008 10:00 AM EDT</t>
  </si>
  <si>
    <t>Collier Co. Utilities advised that an irrigation line broke apart causing about 3000 gallons of reuse water to be released onto the ground. No clean up needed.</t>
  </si>
  <si>
    <t>Goodlette Frank Road North of Autumn Woods</t>
  </si>
  <si>
    <t>10/26/2008 08:29 PM EDT</t>
  </si>
  <si>
    <t>3,000 gallons of wastewater was spilled due to a power failure at a pump station. Some of the spill went into a storm drain and a retention pond. The affected area is being washed down.</t>
  </si>
  <si>
    <t>1102 Sheridan Bay</t>
  </si>
  <si>
    <t>Affected area is being washed down</t>
  </si>
  <si>
    <t>10/26/2008 07:30 PM EDT</t>
  </si>
  <si>
    <t xml:space="preserve">A power failure caused the air compressor unit to shut down and the plant went into bypass.  When the power was restored and the flow was sent back to the pretreatment unit the surge in flow temporarily caused the pretreatment unit to overflow. </t>
  </si>
  <si>
    <t>The affected are was cleaned and disinfected</t>
  </si>
  <si>
    <t>10/22/08  1030</t>
  </si>
  <si>
    <t>10/26/08 2:55pm</t>
  </si>
  <si>
    <t>6801 Covington Park Blvd</t>
  </si>
  <si>
    <t>D. Huntzinger</t>
  </si>
  <si>
    <t>drain backed up</t>
  </si>
  <si>
    <t>10/26/08 10:07am</t>
  </si>
  <si>
    <t>bad pumps</t>
  </si>
  <si>
    <t>206 Forbes st</t>
  </si>
  <si>
    <t>10/27/2008 9:30 AM Edt</t>
  </si>
  <si>
    <t>500 gal SSO from Players Club CS grease blockage overflow at  Turtle Back Trail and Altra Mar Drive in Sawgrass with flow into Salt Creek.</t>
  </si>
  <si>
    <t>Area cleaned, Vac Truck, area limed and signs put up.</t>
  </si>
  <si>
    <t>Grease blockage</t>
  </si>
  <si>
    <t>Salt Creek</t>
  </si>
  <si>
    <t>Jason Richards</t>
  </si>
  <si>
    <t>Area Cleaned, limes, Vac Truck, sampled creek.</t>
  </si>
  <si>
    <t>10/27/2008 09:19 AM EDT</t>
  </si>
  <si>
    <t>Phillip Dennis</t>
  </si>
  <si>
    <t>City of Jacksonville</t>
  </si>
  <si>
    <t xml:space="preserve">City of Jacksonville advised that about 1500 gallons of wastewater were released onto the ground at Castaway Islands. A local clean up company is en route to do the clean up. Unknown if any water was affected. </t>
  </si>
  <si>
    <t>2885 San Pablo Road South</t>
  </si>
  <si>
    <t>10/28/2008 07:00 AM EDT</t>
  </si>
  <si>
    <t>Steve Jones</t>
  </si>
  <si>
    <t xml:space="preserve">Marion Co. Utilities advised that 25000 gallons of sludge spilled onto the ground due to a valve malfunction. The area affected was limed and the sludge was vacuumed up. </t>
  </si>
  <si>
    <t>Northeast 35th Street</t>
  </si>
  <si>
    <t>limed and the sludge was vacuumed up</t>
  </si>
  <si>
    <t>Silver Springs Regional</t>
  </si>
  <si>
    <t>10/28/08  1624</t>
  </si>
  <si>
    <t>confidental Not for release - possible illegal dumping of sludge material into waterway</t>
  </si>
  <si>
    <t>10/28/08  1045</t>
  </si>
  <si>
    <t>Green Briar Blvd</t>
  </si>
  <si>
    <t>area washed down applied San-o-128</t>
  </si>
  <si>
    <t>10/28/08 1642</t>
  </si>
  <si>
    <t>Confidental Not For Release - possible illegal disposalof asbestos/wastewater</t>
  </si>
  <si>
    <t>10/28/2008 10:15 AM EDT</t>
  </si>
  <si>
    <t xml:space="preserve">Collier Co. Public Utilities advised that due to a service line break in the yard of a residence on Autumn Woods Blvd, 5000 gallons of reclaim water was released onto the ground. No clean up is needed. </t>
  </si>
  <si>
    <t>6725 Autumn Woods Blvd.</t>
  </si>
  <si>
    <t>10/27/2008 07:21 PM EDT</t>
  </si>
  <si>
    <t>Williams Peters</t>
  </si>
  <si>
    <t>2000 gallons of sewage spilled due to equipment failure during sewage line maintenance. The spill has been stopped. The area was vacuumed and rinsed-down.</t>
  </si>
  <si>
    <t>10333 Seminole Blvd.</t>
  </si>
  <si>
    <t>10/28/08 1:30pm</t>
  </si>
  <si>
    <t>fitting leaked</t>
  </si>
  <si>
    <t>1167 n. Dover Rd.</t>
  </si>
  <si>
    <t>10/28/2008 02:00 PM EDT</t>
  </si>
  <si>
    <t>Jeff Collins</t>
  </si>
  <si>
    <t>Main line pipe split causing a blow out of the line.  A large quantity of dirt and water from around the blowout area shut through the air and landed in the roadway.  Run off flowed to nearby retention pond.</t>
  </si>
  <si>
    <t xml:space="preserve">Cromwell Grove Terrace </t>
  </si>
  <si>
    <t>City crews isolated the mainline and barricaded the area surrounding the blowout.  City crews removed the dirt from the blowout off of the roadway.  Since it was reclaimed water there wasn't a contamination issue.</t>
  </si>
  <si>
    <t>Conserv I WRF</t>
  </si>
  <si>
    <t>10/29/2008 09:45 AM EDT</t>
  </si>
  <si>
    <t>Jenny Gernigan</t>
  </si>
  <si>
    <t>Florida Utilities Group</t>
  </si>
  <si>
    <t>Florida Utilities Group advised that a split in a surge tank has caused about 5000 gallons of wastewater to spill onto the ground and then go into a wetland area around the mobile home park.</t>
  </si>
  <si>
    <t>4500 Northwest Blichton Road , Foxwood Farms Mobile Home Park, Ocala</t>
  </si>
  <si>
    <t>The solids are being picked up and the area is being limed.</t>
  </si>
  <si>
    <t>10/29/08  1545</t>
  </si>
  <si>
    <t>HDPE coupling failed</t>
  </si>
  <si>
    <t>Hwy 231, 0.5 mile North of Transmitter Rd</t>
  </si>
  <si>
    <t>contained spill in earthen dike, vaccumed up spill &amp; applied lime</t>
  </si>
  <si>
    <t>Mill Bayou</t>
  </si>
  <si>
    <t>10/29/2008 3:45 AM EST</t>
  </si>
  <si>
    <t>Laronza Gadsen</t>
  </si>
  <si>
    <t>City of Miramar Utilities</t>
  </si>
  <si>
    <t>contractor installing a water line ruptured a 4" forcemenain</t>
  </si>
  <si>
    <t>11050 Pembroke Road</t>
  </si>
  <si>
    <t>Farache Enterprises</t>
  </si>
  <si>
    <t>City of Miramar                         FLA017025</t>
  </si>
  <si>
    <t>Self &amp; BCEPGMD</t>
  </si>
  <si>
    <t>10/27/2008 11:00 PM EDT</t>
  </si>
  <si>
    <t>John Stiles</t>
  </si>
  <si>
    <t>Demaximis (clean-up contractor)</t>
  </si>
  <si>
    <t>10,000 gallons of treated ground water was spilled due to operator. The spill was not recoverable.</t>
  </si>
  <si>
    <t>3130 SW 19th St.</t>
  </si>
  <si>
    <t>Demaximis</t>
  </si>
  <si>
    <t>10/29/2008 8:21 AM EST</t>
  </si>
  <si>
    <t>broken 8 inch force main due to age</t>
  </si>
  <si>
    <t>NW 74th Ave. &amp; 58th St.</t>
  </si>
  <si>
    <t>10/29/2008 03:45 PM EDT</t>
  </si>
  <si>
    <t>Andy Flajole</t>
  </si>
  <si>
    <t>FP&amp;L</t>
  </si>
  <si>
    <t>FP&amp;L advised that a coolant water leak has occurred at a non radiological power plant. The water will be put back into the cooling water tower. The amount may be close to 1000 gallons. Repairs are bring made to the facility. The entire spill is on site only. The plant Environmental Lead is Tammy Pratt 386-329-4658 ofc, 386-295-1459 cell. The power plant is off-line while the repairs are being made.</t>
  </si>
  <si>
    <t>392 US Highway 17 South</t>
  </si>
  <si>
    <t>water will be put back into the cooling water tower.</t>
  </si>
  <si>
    <t>10/29/2008 00:00 PM EDT</t>
  </si>
  <si>
    <t>David McGee</t>
  </si>
  <si>
    <t>MCUD/Marion Oaks</t>
  </si>
  <si>
    <t>High level alarm lights failed on digester @ plant, 750 gallons spilled onto ground.  All spilled contents stayed onsite</t>
  </si>
  <si>
    <t>At Plant</t>
  </si>
  <si>
    <t>Limed affected area &amp; vaced up most of spill.  What vac truck could not get, they are allowing to dry &amp; will rake up.</t>
  </si>
  <si>
    <t>Kalina Warren</t>
  </si>
  <si>
    <t>10/30/2008 11:28 AM EST</t>
  </si>
  <si>
    <t>Narine Lekhraj</t>
  </si>
  <si>
    <t>A grease blockage in a main line caused an overflow from a manholeof the Orange County Collection System.  The overflow material went down a stormdrain.</t>
  </si>
  <si>
    <t>4902 Indialantic Dr. (Kingland Ave)</t>
  </si>
  <si>
    <t>While driving between tasks, WRD crew noticed a manhoel overflowing slightly and stopped to investigate.  They called in the overflow and proceeded to respond to the overflow.  The crew broke a blockage between manhole 26 and 27.  They found a heavy grease buildup in line.  They cleaned the mainline several times and performed a complete washdown of area.</t>
  </si>
  <si>
    <t>10/30/08  1100</t>
  </si>
  <si>
    <t>3215 Bayou Drive</t>
  </si>
  <si>
    <t>Bayou Chico</t>
  </si>
  <si>
    <t>10/29/08 3:30pm</t>
  </si>
  <si>
    <t>FM hit by contractor</t>
  </si>
  <si>
    <t>N. Kings Av &amp; Victoria</t>
  </si>
  <si>
    <t>10/30/2008 08:44 PM EDT</t>
  </si>
  <si>
    <t>3000 gallons of wastewater did spill because of a tripped control breaker. The spill did flow into a drain ditch that flows into a creek.</t>
  </si>
  <si>
    <t>3411 Handy Road</t>
  </si>
  <si>
    <t>10/31/2008 08:00 AM EDT</t>
  </si>
  <si>
    <t>Gary Turner</t>
  </si>
  <si>
    <t>Suwannee County Utilities</t>
  </si>
  <si>
    <t xml:space="preserve">County utilities supervisor Turner reports that chlorine levels in spray field treated effluent went down below allowable levels for about 42 minutes. This water (unknown amount) went out into the spray fields. The chlorine levels are now back to normal.  
</t>
  </si>
  <si>
    <t>701 Lime Ave.</t>
  </si>
  <si>
    <t>10/31/2008 12:00 PM EST</t>
  </si>
  <si>
    <t>A plug in the mainline in an open field on Poinciana Boulevard, 400 yards south of Poinciana High School, caused a leak of approx 600 gal</t>
  </si>
  <si>
    <t>Poinciana Boulevard</t>
  </si>
  <si>
    <t>The leak was repaired.  STES personnel was able to recover 400 gal of the spill &amp; return it to the sewer system.  Cleaned debris and spread lime over spill area.</t>
  </si>
  <si>
    <t>400 gal</t>
  </si>
  <si>
    <t>Poinciana #1</t>
  </si>
  <si>
    <t>10/29/08  2000</t>
  </si>
  <si>
    <t>Todd Baldwin</t>
  </si>
  <si>
    <t>ESG Operations, Inc</t>
  </si>
  <si>
    <t>Medart Liftstation</t>
  </si>
  <si>
    <t>10/30/2008 08:23 AM EDT</t>
  </si>
  <si>
    <t xml:space="preserve">Miami-Dade Water &amp; Sewer reported a 6,570 gallons wastewater spill due to a ruptured 24 inch force main. A contractor hit and ruptured the line. Clean-up and repairs have been completed. No waterways affected. No assistacne requested. </t>
  </si>
  <si>
    <t>Northwest 52 Ave &amp; Fort Terrace</t>
  </si>
  <si>
    <t>Metro Express, Inc.</t>
  </si>
  <si>
    <t>10/31/2008 08:01 AM EDT</t>
  </si>
  <si>
    <t>Kevin Grant</t>
  </si>
  <si>
    <t xml:space="preserve">250,000 gallons of reclaim water spilled onto ground at a spray field due to line failure. The line has been repaired. The spill soaked into ground and is not recoverable. </t>
  </si>
  <si>
    <t>10/31/2008 06:30 PM EDT</t>
  </si>
  <si>
    <t>Dan Klaas</t>
  </si>
  <si>
    <t>Approximately 40,000 gallons of untreated wastewater spilled due to a broken 8 inch force main line. Caller stated a nearby unnamed canal was affected by the spill</t>
  </si>
  <si>
    <t>Bay Crest Subdivision, 4916 Gilbert Ave., Tampa</t>
  </si>
  <si>
    <t>Material was washed down and lime was applied to affected area.</t>
  </si>
  <si>
    <t>10/31/08 10:30am</t>
  </si>
  <si>
    <t>pump tripped</t>
  </si>
  <si>
    <t>8606 Tidewater Trail</t>
  </si>
  <si>
    <t>11/01/2008 04:00 PM EDT</t>
  </si>
  <si>
    <t>untreated wastewater spilled due to a broken 12 inch force main line. Caller advised that Grand Lagoon Bay was affected.</t>
  </si>
  <si>
    <t>intersection of Gulf Beach Hwy. and Casa Maria Ln.</t>
  </si>
  <si>
    <t>vacuumed up and lime</t>
  </si>
  <si>
    <t>Intercoastal</t>
  </si>
  <si>
    <t>11/02/2008 08:00 AM EST</t>
  </si>
  <si>
    <t>Solomon Jones Jr.</t>
  </si>
  <si>
    <t>Gravity main was block with grease between manhole 42 and 41 which caused an overflow from the Orange Ocunty collection system</t>
  </si>
  <si>
    <t>4908 Brightmour Circle</t>
  </si>
  <si>
    <t>Crew used vactor trucker to break blockage and clean the line wash down area with about 2000 gal of water.</t>
  </si>
  <si>
    <t>11/02/2008 08:40 AM EST</t>
  </si>
  <si>
    <t>Oper 27</t>
  </si>
  <si>
    <t>Hillsborough Co. WP advised that they received a call advising them that there is wastewater leaking into the street from a drainage area in a residential neighborhood.</t>
  </si>
  <si>
    <t>in roadway near, 9027 Breland Drive, Citrus Park</t>
  </si>
  <si>
    <t>flagler</t>
  </si>
  <si>
    <t>11/02/2008 12:00 PM EST</t>
  </si>
  <si>
    <t>Bryan Mathews</t>
  </si>
  <si>
    <t>due to an 8 inch force main splitting less than 3000 gallons of wastewater was released onto the ground. The spill went into Belleair waterway which is a storm water system</t>
  </si>
  <si>
    <t>Beachwood Drive cross street of Belleterre Parkway</t>
  </si>
  <si>
    <t>vacuum truck and lime was applied to the affected area. Samples are being taken of the waterway today.</t>
  </si>
  <si>
    <t>10/31/2008 06:00 PM EST</t>
  </si>
  <si>
    <t>Scott A Fick</t>
  </si>
  <si>
    <t>A power loss due to blown fuse at a lift station caused an overflow</t>
  </si>
  <si>
    <t>Lindfield Street</t>
  </si>
  <si>
    <t>Power was restored and concrete pad was washed down.</t>
  </si>
  <si>
    <t>Sandhill WRF</t>
  </si>
  <si>
    <t>11/02/2008 05:10 AM CST</t>
  </si>
  <si>
    <t>Larry Dilmore</t>
  </si>
  <si>
    <t>Quantum Research</t>
  </si>
  <si>
    <t>Larry Dilmore with Quantum Research advised that approximately 10,000 gallons of produced water mixed with fresh water was spilled due to a leak in an injection line.</t>
  </si>
  <si>
    <t>St. Regis Treating Facility, 5415 Oil Plant Rd</t>
  </si>
  <si>
    <t>No clean up actions were needed as the spill was treated and soaked into the ground.</t>
  </si>
  <si>
    <t>Produced/Fresh Water Mix</t>
  </si>
  <si>
    <t>11/2/2008 11:00 PM EST</t>
  </si>
  <si>
    <t>Rick Kerrick</t>
  </si>
  <si>
    <t>force main rupture spilled to ground</t>
  </si>
  <si>
    <t>500 ft north of Snapper Creek and Old Cutler road</t>
  </si>
  <si>
    <t>vac &amp; disinfect</t>
  </si>
  <si>
    <t>11/01/2008 01:00 PM EST</t>
  </si>
  <si>
    <t>Culpepper Plumbing advised that a line broke from a lift station to the city sewer line. 20400 gallons of wastewater was released onto the ground. 5200 gallons of that amount is plain water.</t>
  </si>
  <si>
    <t>1 block west of Military Trail on Lantana Road</t>
  </si>
  <si>
    <t>washed down and limed.</t>
  </si>
  <si>
    <t>11/2/08 8:06am</t>
  </si>
  <si>
    <t>11/3/2008 03:30 PM EST</t>
  </si>
  <si>
    <t>TWA Personnel responded to a wastewater spill that was bubbling out of a manhole.</t>
  </si>
  <si>
    <t>Intersection of Walnut and Main Streets</t>
  </si>
  <si>
    <t>Area was cleaned and disinfected.</t>
  </si>
  <si>
    <t>South Bermuda</t>
  </si>
  <si>
    <t>11/05/2008 01:26 PM EST</t>
  </si>
  <si>
    <t>Approximately 50 gallons of wastewater released in Jacksonville due to a hole in a 6 inch sewage line.</t>
  </si>
  <si>
    <t>239 43rd. St. East</t>
  </si>
  <si>
    <t>11/05/2008 02:07 AM EDT</t>
  </si>
  <si>
    <t>David Engstrom</t>
  </si>
  <si>
    <t>Seminole Co. Environmental Services</t>
  </si>
  <si>
    <t xml:space="preserve">Contractor was installing new effluent piping and temporary hard pipe bypass.  The elevation of the pipe being dismantled is lower than the valving at the distribution site.  A vacuum was created to contain the majority effluent in the piping. </t>
  </si>
  <si>
    <t>Greenwood Lakes Wastewater , 701 Green Way Blvd.</t>
  </si>
  <si>
    <t xml:space="preserve">Effluent flow back while contractor installed new pipes, valves and a temporary hard pipe bypass. </t>
  </si>
  <si>
    <t>Greenwood Lakes WWTf</t>
  </si>
  <si>
    <t>11/4/08  9:26am</t>
  </si>
  <si>
    <t>L/S rehab - bypass pump failed</t>
  </si>
  <si>
    <t>3804 S. nine Dr</t>
  </si>
  <si>
    <t>11/06/2008 10:55 AM EST</t>
  </si>
  <si>
    <t>18" force main broke under roadway due to unknown cause. The road has been repaired.</t>
  </si>
  <si>
    <t>intersection of Baymeadows Rd. and Baymeadows Cir. W</t>
  </si>
  <si>
    <t>fully contained and recovered</t>
  </si>
  <si>
    <t>11/6/2008 12:38 PM EST</t>
  </si>
  <si>
    <t>Stuart Gipson</t>
  </si>
  <si>
    <t>A break in an 8-inch asbestos/concrete force main caused an overflow from the Orange County collections system.  The overflow was contained within the excavation area.</t>
  </si>
  <si>
    <t>1940 Bonneville Dr</t>
  </si>
  <si>
    <t>Isolated systems by shutting stations 3913, 3874, 3934.  Closed valves on the East and West side of Bonneville Drive at the intersection of Hwy. 50.  Kept overflow contained in the ditch and later recovered sewage overflow with a tanker.  Excavated and replaced broken section of pipe, bedded in gravel and test system for leaks.  Back filled and returned system in to normal operation.  Clean area and performed a complete wash down and deodorized area.</t>
  </si>
  <si>
    <t>11/06/2008 10:30 AM EST</t>
  </si>
  <si>
    <t xml:space="preserve">Report from responsible party of a spill of 1 cubic yard of septic waste solids onto asphalt due to septic pump truck crash. County EPD over-saw clean-up. Local FD and DOT also responded. </t>
  </si>
  <si>
    <t>US-441 S/B at Boyscout Rd. , Apopka</t>
  </si>
  <si>
    <t>1 cubic yard</t>
  </si>
  <si>
    <t>accident</t>
  </si>
  <si>
    <t>11/06/2008 05:45 PM EST</t>
  </si>
  <si>
    <t>Caller with city of Tallahassee advised that approximately 350 gallons of raw sewage spilled from force main line due to blockage in the line. Caller advised that material reached a nearby storm water ditch. Material was unrecoverable and caller reported that the path that the material traveled was limed down. Also advised that water samples will be taken.</t>
  </si>
  <si>
    <t>1555 Delanie Dr.</t>
  </si>
  <si>
    <t>limed down</t>
  </si>
  <si>
    <t>Miami-Dade Water &amp; Sewer</t>
  </si>
  <si>
    <t>leak in a 6" sewage main resulting in five gallons of sewage spilled into Biscayne Bay.</t>
  </si>
  <si>
    <t>1194 Venetian Way</t>
  </si>
  <si>
    <t>11/6/2008 06:00 AM EST</t>
  </si>
  <si>
    <t xml:space="preserve">Mechanical joints in pipe used by contactor for temporary bypass at the ccc were leaking. </t>
  </si>
  <si>
    <t xml:space="preserve">Contractor repositioned piping to reduce leakage and called rental company to correct the problem.  Rental company replaced o-rings in mechanical joints.  </t>
  </si>
  <si>
    <t>11/07/2008 10:30 AM EST</t>
  </si>
  <si>
    <t>1200 gallons of treated reclaim water was spilled onto ground due to a break in a line. The spill has been stopped. Spillage is not recoverable and has soaked into the ground. No waterways affected.</t>
  </si>
  <si>
    <t>I-75 at Vanderbilt Rd.</t>
  </si>
  <si>
    <t>11/7/2008 4:00 PM EST</t>
  </si>
  <si>
    <t>leaking force main</t>
  </si>
  <si>
    <t>Girasol and Old Cutler Road</t>
  </si>
  <si>
    <t>vac &amp; disinfection</t>
  </si>
  <si>
    <t>10/31/2008 01:30 PM EST</t>
  </si>
  <si>
    <t>Chrissy</t>
  </si>
  <si>
    <t xml:space="preserve">Caller with city of St. Petersburg Water Resources advised that approximately 31,780 gallons of untreated wastewater spilled at the same location on separate dates. (1) On 10/31/2008 13:30 EDT Approximately 30,000 gallons of wastewater spilled when a de-watering system pipe broke due to contractor error. No waterways were affected. Material was pumped back into the system. (2) On 11/03/0730 EDT Approximately 1,780 gallons of wastewater spilled from well point system due to contractor error. Unknown surface waterway was affected. Vactor trucks were used to vac up the material. Nothing further reported. 
</t>
  </si>
  <si>
    <t>both occurred at the intersection of Sand Point Dr. and Pinellas Bay Way</t>
  </si>
  <si>
    <t xml:space="preserve">vac up </t>
  </si>
  <si>
    <t xml:space="preserve">11/03/2008 0730 EDT </t>
  </si>
  <si>
    <t>11/08/2008 12:45 PM EST</t>
  </si>
  <si>
    <t xml:space="preserve">Up to 1000 gallons of sewage spill onto ground on-site at the wastewater treatment facility on Zillah Rd. The spill was contained in a swale and was pumped back into the system. The affected ground area was treated with lime. </t>
  </si>
  <si>
    <t>3277 Zillah Rd.</t>
  </si>
  <si>
    <t>11/09/2008 11:00 PM EST</t>
  </si>
  <si>
    <t>Red Road and Old Cutler Road</t>
  </si>
  <si>
    <t>C. Adcock</t>
  </si>
  <si>
    <t>City of Bartow</t>
  </si>
  <si>
    <t>Mission Oaks trail</t>
  </si>
  <si>
    <t>Bartow</t>
  </si>
  <si>
    <t>11/7/2008 4:30 PM EST</t>
  </si>
  <si>
    <t>force main leaking at joint</t>
  </si>
  <si>
    <t>may be combined with ongoing enforcement case # OGC 08-2788</t>
  </si>
  <si>
    <t>11/10/2005 10:45 AM EST</t>
  </si>
  <si>
    <t>Ron Nelson with JEA advised that approximately 2,000 gallons of wastewater was spilled due to a contractor hitting an 8" pipeline. No waterways were affected. The spill was vacuumed and spread with lime.</t>
  </si>
  <si>
    <t>10561 Crystal Springs Rd</t>
  </si>
  <si>
    <t>The spill was vacuumed and lime was applied.</t>
  </si>
  <si>
    <t>11/10/2008 10:45 AM EST</t>
  </si>
  <si>
    <t>10561 Crystal Springs Rd.</t>
  </si>
  <si>
    <t>vacuumed and spread with lime</t>
  </si>
  <si>
    <t>11/09/2008 09:00 AM EST</t>
  </si>
  <si>
    <t xml:space="preserve">Approximately 44,000 gallons of wastewater released in Ocoee due to an unknown person dumping rags and other debris into a sewer system. No waterways impacted, clean-up conducted by the City. No assistance requested, no further information. 
</t>
  </si>
  <si>
    <t>Highway 50</t>
  </si>
  <si>
    <t>yes</t>
  </si>
  <si>
    <t>11/10/2008 08:20 AM EST</t>
  </si>
  <si>
    <t>Shane Obrien</t>
  </si>
  <si>
    <t>Severn Trent Services</t>
  </si>
  <si>
    <t>Control failure of automatic fill valve used for reclaim storage caused spill of approx. 2000 gal of reuse quality water.</t>
  </si>
  <si>
    <t>601 Country Club Road</t>
  </si>
  <si>
    <t>disabled automatic control for valve.  Called SCADA/IT expert</t>
  </si>
  <si>
    <t>Poinciana #3</t>
  </si>
  <si>
    <t>pump problem</t>
  </si>
  <si>
    <t>12833 Rays Brook Dr</t>
  </si>
  <si>
    <t>11/10/08 11:30a</t>
  </si>
  <si>
    <t>11/10/2008 06:00 AM EST</t>
  </si>
  <si>
    <t>Jacalyn</t>
  </si>
  <si>
    <t>Coca -Cola</t>
  </si>
  <si>
    <t>A representative with Coca-Cola advises that they had a spill of 400 gallons of wastewater due to a malfunction in an air relief valve. No clean up or remedial action take. No waterways were affected.</t>
  </si>
  <si>
    <t>Auburndale</t>
  </si>
  <si>
    <t>11/10/2008 05:00 PM EST</t>
  </si>
  <si>
    <t>Reggie Smith</t>
  </si>
  <si>
    <t>less than 50 gallons of wastewater was spilled at a residence due to unknown causes. No waterways were affected. The affected area was vacuumed and covered with lime.</t>
  </si>
  <si>
    <t>Corner of Temple Heights and Overlook Rd</t>
  </si>
  <si>
    <t>vacuumed and covered with lime</t>
  </si>
  <si>
    <t>11/9/08 1436'</t>
  </si>
  <si>
    <t>11/10/2008 05:30 PM EST</t>
  </si>
  <si>
    <t>Main line plug causing leak at manhole.  Loss approx. 700 gal from manhole inot swell.</t>
  </si>
  <si>
    <t>Corner of Town Center Drive &amp; Doverplum Avenue</t>
  </si>
  <si>
    <t>Vac truck used to collect approx. 600 gal of spill &amp; return to sewer.  Cleaned debris &amp; spread lime over spill area.</t>
  </si>
  <si>
    <t>600 gal</t>
  </si>
  <si>
    <t>11/10/2008 01:30 PM EST</t>
  </si>
  <si>
    <t>Tad Mincey</t>
  </si>
  <si>
    <t xml:space="preserve">OMI advised that about 300 gallons of wastewater was released from a manhole cover due to a blocked line. The area was hosed down and then vacuumed back up. Some of the spill went into Hudson Morris Parr lake and samples are being taken of the lake. 
</t>
  </si>
  <si>
    <t>Cinarron Ave and Espana Street</t>
  </si>
  <si>
    <t>hosed down and then vacuumed back up</t>
  </si>
  <si>
    <t>11/11/2008 12:15 PM EST</t>
  </si>
  <si>
    <t xml:space="preserve">Steve Almyda </t>
  </si>
  <si>
    <t>City of Pompano Beach</t>
  </si>
  <si>
    <t>Approximately 100 gallons of wastewater escaped out of the ARV manhole. Approximately 10 gallons escaped into the Lake Capri Canal; this canal connects to the Intracoastal.  The ARV that failed was repaired and reinstalled on August 7, 2008.</t>
  </si>
  <si>
    <t>NE 27th Terr. and NE 9th Court</t>
  </si>
  <si>
    <t>vac and chlorine</t>
  </si>
  <si>
    <t>Lake Capri Canal</t>
  </si>
  <si>
    <t>Broward County                                  FL0031771</t>
  </si>
  <si>
    <t>William Coates</t>
  </si>
  <si>
    <t>Utilities Inc. of Florida</t>
  </si>
  <si>
    <t xml:space="preserve">Utilities Inc. of Florida advised that 800 gallons of sludge spilled onto the ground on site of a wastewater plant due to operator error. The area is being cleaned and limed and new top soil is being applied. </t>
  </si>
  <si>
    <t>600 Northeast Ocean Blvd.</t>
  </si>
  <si>
    <t>cleaned and limed and new top soil is being applied</t>
  </si>
  <si>
    <t>11/11/08 08:43 AM EST</t>
  </si>
  <si>
    <t xml:space="preserve">circular crack on 8" force main </t>
  </si>
  <si>
    <t>NW 195 Drive and NW 55 Court</t>
  </si>
  <si>
    <t>11/11/2008 02:30 PM EST</t>
  </si>
  <si>
    <t>Gary Rudolph</t>
  </si>
  <si>
    <t>Pipe hit by contractor</t>
  </si>
  <si>
    <t>Force main on the corner of Park Road and Alafaya Trail</t>
  </si>
  <si>
    <t>Repaired Pipe, applied hth (or lime)</t>
  </si>
  <si>
    <t>11/12/2008 08:37 AM EST</t>
  </si>
  <si>
    <t xml:space="preserve">Edd Carter </t>
  </si>
  <si>
    <t>A contractor, performinga jack and bore project, hit an Orange County forcemain causing an overflow from the Orange County collection system. Overflow materials went down a local stormdrain.  Intial Trouble call was to OCU Water Division but after their response it was determined that it was a Water Reclamation Division line.</t>
  </si>
  <si>
    <t>13989 Land Star Blvd.</t>
  </si>
  <si>
    <t>Crews shut down pump stations and valve to isolate broken pipe.  They excavated area and replaced broken pipe.  After the repair the system was tested with and found okay.  Staff performed a complete wash down of area.  Comcast cable was contacted regarding contractor issue.</t>
  </si>
  <si>
    <t>11/12/2008 09:45 AM EST</t>
  </si>
  <si>
    <t>Emerald Coast Utility Authority</t>
  </si>
  <si>
    <t>Lou Vu with Emerald Coast Utility Authority advised that approximately 600 gallons of wastewater was spilled from a manhole due to a grease blockage in a gravity line. Some of the spill went into a storm drain that leads to Carpenters Creek. The affected area was covered with lime.</t>
  </si>
  <si>
    <t>Intersection of Boxwood Rd &amp; Ash St.</t>
  </si>
  <si>
    <t>covered with lime</t>
  </si>
  <si>
    <t>11/09/2008 09:26 AM EST</t>
  </si>
  <si>
    <t xml:space="preserve">Equity Lifestyle Properties advised that due to a broken valve, 329000 gallons of reclaim water was released onto the ground. No clean up needed. </t>
  </si>
  <si>
    <t>745 Arbor Estates Way</t>
  </si>
  <si>
    <t>reclaimed</t>
  </si>
  <si>
    <t>Plant City</t>
  </si>
  <si>
    <t>11/13/2008 03:30 PM EST</t>
  </si>
  <si>
    <t>Caller with JEA advised that over 1,000 gallons of wastewater spilled due to overflow from manhole. Material reached a nearby storm drainage system that leads to Fishing Creek. Material was vacuumed up and lime was applied to affected area.</t>
  </si>
  <si>
    <t>7312 Strato Rd.</t>
  </si>
  <si>
    <t xml:space="preserve">vacuumed up and lime </t>
  </si>
  <si>
    <t>11/12/2008 00:00 MM EST</t>
  </si>
  <si>
    <t>Ray Sharp</t>
  </si>
  <si>
    <t>City Of Leesburg</t>
  </si>
  <si>
    <t>619 Canal St.</t>
  </si>
  <si>
    <t>Standing liquid removed.  Disinfect contaminated area.  Jet lien to break blockage schedule cleaning &amp; TV inspection.</t>
  </si>
  <si>
    <t>Leesburg/Canal</t>
  </si>
  <si>
    <t>11/13/2008 02:40 PM EST</t>
  </si>
  <si>
    <t>A manhole overflowed in the Orange County collection system due to a grease vlockage in main line.  Overflow material went down a storm drain to retention pond.</t>
  </si>
  <si>
    <t>6783 Westwood Blvd. &amp; Academic Dr.</t>
  </si>
  <si>
    <t>Crew broke the blockage and clena the main line.  Performed a complete washdown of area.</t>
  </si>
  <si>
    <t>Storm Drain and Retention Pond</t>
  </si>
  <si>
    <t>11/13/2008 10:00 AM CST</t>
  </si>
  <si>
    <t>Per Emerald Coast Utilities, a spill of 7000 gallons of sewage spilled onto ground due to a broken force main. Spill has been stopped and is fully contained. Crews are on scene now handling clean-up. No waterways affected,.</t>
  </si>
  <si>
    <t>3200 E Johnson Ave.</t>
  </si>
  <si>
    <t>11/13/2008 08:13 PM EST</t>
  </si>
  <si>
    <t>Caller with Collier Co. Public Utilities advised that approximately 5,000 gallons of treated reclaim wastewater spilled from broken 2 inch service line. No waterways affected, material contained on site. No clean actions needed, the material soaked into the ground.</t>
  </si>
  <si>
    <t>7094 Sugar Magnolia Circle</t>
  </si>
  <si>
    <t>No clean actions needed</t>
  </si>
  <si>
    <t>11/13/2008 10:59 AM EST</t>
  </si>
  <si>
    <t>slow leak from a check valve on a lateral line  spilled within a manhole. No sewage escaped the manhole.</t>
  </si>
  <si>
    <t>NW 87th Ave. and 15th St.</t>
  </si>
  <si>
    <t>11/13/2008 09:30 AM EST</t>
  </si>
  <si>
    <t>Mike Venti</t>
  </si>
  <si>
    <t>Cater Fresh/Classic Catering</t>
  </si>
  <si>
    <t>An unknown amount of water spilled onto ground and parking lot due to a grease clogged pipe at a restaurant. The spill has been stopped. The area has been pumped and limed and grease trap unclogged.</t>
  </si>
  <si>
    <t>8110 Monetary Dr.</t>
  </si>
  <si>
    <t>pumped and limed and grease trap unclogged</t>
  </si>
  <si>
    <t>site visits 11/13 &amp; 11/14 to oversee corrective actions &amp; cleanup</t>
  </si>
  <si>
    <t>11/14/2008 09:00 AM EST</t>
  </si>
  <si>
    <t>Jeff Kofik</t>
  </si>
  <si>
    <t>Disney's Beach Club</t>
  </si>
  <si>
    <t>approx 10,000 gal overflowed from the gravity sewer system around the Epcot Resorts Blvd area, mainly in the loading dock areas and in the equipment room of one of the resorts.  The overflow was caused by a grease blockage in the 24 inch gravity sewer line located downstream of the four resorts that are located int he area.  the voerflow discharged into the non-public access local storm water management system</t>
  </si>
  <si>
    <t>1800 Epcot Resorts Blvd.</t>
  </si>
  <si>
    <t>the blockage was relieved and all contaminated areas were cleaned.  There was no threat to public health or environmental impact.</t>
  </si>
  <si>
    <t>Reedy Creek</t>
  </si>
  <si>
    <t>11/14/2008 10:00 AM EST</t>
  </si>
  <si>
    <t>Hazam Tamimi</t>
  </si>
  <si>
    <t>15,000 gallons of sewage with rainwater spilled on-site from a pump station due to power failure. The spillage soaked into ground and was not recoverable.</t>
  </si>
  <si>
    <t>pump station #94
Summerbrook Dr. &amp; Meridian Rd.</t>
  </si>
  <si>
    <t>Hazim Tamimi</t>
  </si>
  <si>
    <t xml:space="preserve">50 gallons of sewage spilled from manholes into a storm drain due to heavy rains in the area. Spill was not recoverable. </t>
  </si>
  <si>
    <t>Beechnut Dr. and Deer Haven Dr.</t>
  </si>
  <si>
    <t>11/13/2008 10:20 PM EST</t>
  </si>
  <si>
    <t>force main leaking</t>
  </si>
  <si>
    <t>11/14/2008 8:00 AM EST</t>
  </si>
  <si>
    <t>Richard Amoedo</t>
  </si>
  <si>
    <t>possible Equipment</t>
  </si>
  <si>
    <t>17925 SW 104th Ave.                                     west of Palmetto Bay, near Ben Shavis Park</t>
  </si>
  <si>
    <t>11/13/087 1:00p</t>
  </si>
  <si>
    <t>11/13/2008 12:30 PM EST</t>
  </si>
  <si>
    <t xml:space="preserve">OMI </t>
  </si>
  <si>
    <t xml:space="preserve">200 gallons of sewage spilled onto ground due to a blocked sewage main. Spill has been stopped and clean-up done. </t>
  </si>
  <si>
    <t>1747 Danbury Run</t>
  </si>
  <si>
    <t>clean-up done</t>
  </si>
  <si>
    <t>11/14/2008 01:45 PM EST</t>
  </si>
  <si>
    <t xml:space="preserve">200,000 gallons of reclaimed water spilled from a broken 8 inch pipe. Material reached a nearby storm drain that leads to South Bayou Creek. </t>
  </si>
  <si>
    <t>5100 150th Ave. north</t>
  </si>
  <si>
    <t>Material was unrecoverable, however water samples were taken</t>
  </si>
  <si>
    <t xml:space="preserve">reclaimed water </t>
  </si>
  <si>
    <t>o</t>
  </si>
  <si>
    <t>Cross Bayou Canal</t>
  </si>
  <si>
    <t>Largo</t>
  </si>
  <si>
    <t>M. Duggan</t>
  </si>
  <si>
    <t>11/15/2008 10:08 AM EST</t>
  </si>
  <si>
    <t>Standby crew responded to a power loss at the station.  Upon arrival, they found the main breaker on the standby generator had tripped and there was no backup power to the controls.   The breaker was reset and generator was started in manual position.  SSO was minimized due to crew already in the area from an earlier trouble call to another station.   SSO was contained to an onsite area pprox 90' long by 2' wide.</t>
  </si>
  <si>
    <t>11899 International Dr.</t>
  </si>
  <si>
    <t>Staff reset the generator breaker and ran station under emergency power until normal power was restored.  They re-tested generator again unders timulated power loss.  The system worked properly.  The crew cleaned up overflow and washed down area.</t>
  </si>
  <si>
    <t>11/15/2008 03:58 PM EST</t>
  </si>
  <si>
    <t>Jeff Hofstad</t>
  </si>
  <si>
    <t>Walton County</t>
  </si>
  <si>
    <t xml:space="preserve">Report from county utilities of a 500 to 1000 gallons sewage spill that is contained in a storm water catch basin. The incident occurred due to a break in a force main. Crews on scene are still working on repairs. No clean-up reported as of yet. 
UPDATE 11/17/08 1535: Joe Coker from the County Utilities advised tha the spill is1053.3 gallons reached the storm drain.&lt;414&gt; 
</t>
  </si>
  <si>
    <t xml:space="preserve">510 Sullivan St. </t>
  </si>
  <si>
    <t>leon</t>
  </si>
  <si>
    <t>11/15/2008 01:41 PM EST</t>
  </si>
  <si>
    <t>Caller with city of Tallahassee advised that approximately 25,000 gallons of untreated wastewater spilled from pump station due to overflow caused by mechanical failure at control panel. Material contained on site, no waterways affected. Material was pumped back into wastewater system and lime was applied to the affected area.</t>
  </si>
  <si>
    <t>701 Blairstone St.</t>
  </si>
  <si>
    <t>pumped back into wastewater system and lime</t>
  </si>
  <si>
    <t>11/15/08 3:00p</t>
  </si>
  <si>
    <t>Rustic Dr off Waters Av</t>
  </si>
  <si>
    <t>Shirley</t>
  </si>
  <si>
    <t>Taylor Coastal Water and Sewer District</t>
  </si>
  <si>
    <t>1875 gallons of raw sewage spilled due to a broken pipe.  Remote area,  no homes w/in1/2 mile c.a.</t>
  </si>
  <si>
    <t>East side of Hwy 361 north of Spoonbill Road</t>
  </si>
  <si>
    <t>soaked into grown, lime applied</t>
  </si>
  <si>
    <t>broken pipe</t>
  </si>
  <si>
    <t>11/17/2008 11:00 AM EST</t>
  </si>
  <si>
    <t>?</t>
  </si>
  <si>
    <t xml:space="preserve">5000 gallons of treated reclaim water was spilled onto ground and into a storm drain due to a break in a water line at a meter. The line has been repaired. The spillage went into a storm drain and is not recoverable. No water testing needs to be done. </t>
  </si>
  <si>
    <t>13326 Solar Dr.</t>
  </si>
  <si>
    <t>11/14/2008 10:30PM EST</t>
  </si>
  <si>
    <t>Plant personnel report that a wastewater spill took place at the Camelot Waster Reclamation Facilit.  It was estimated to be about 850 gal of raw discharged to the ground over 3-4 minutes.  The cause of the incident was a power failure that caused the plant to go into bypass.  When the power was restored and the flow was sent back to the pretreatment unit, the surge in flow temporarily caused the pretreatment unit to overflow.</t>
  </si>
  <si>
    <t>Camelot WRF</t>
  </si>
  <si>
    <t>11/17/2008 08:30 PM EST</t>
  </si>
  <si>
    <t>Cliff Meredith</t>
  </si>
  <si>
    <t>City of Crestview</t>
  </si>
  <si>
    <t>City of Crestview reported a 500 gallons wastewater spill due to a grease clogged line. Clean-up was conducted by the city and has been completed. Some of the material drained into a nearby waterway (Red Wash Branch).</t>
  </si>
  <si>
    <t>1655 North Pearl</t>
  </si>
  <si>
    <t>5 gallon spill  out of manhole due to grease blockage</t>
  </si>
  <si>
    <t>1133 Webster Street</t>
  </si>
  <si>
    <t>raw sewage</t>
  </si>
  <si>
    <t>grease</t>
  </si>
  <si>
    <t>50 gallons out of lamphole to street caused by grease blockage</t>
  </si>
  <si>
    <t>5905 Sanders St.</t>
  </si>
  <si>
    <t>11/17/2008 09:00 AM EST</t>
  </si>
  <si>
    <t>Coy Mathis</t>
  </si>
  <si>
    <t>City of Hollywood</t>
  </si>
  <si>
    <t>100,000 gallons of wastewater effluent has been released into the ICW and onto the ground</t>
  </si>
  <si>
    <t>A1A and Johnson Street</t>
  </si>
  <si>
    <t>spill is ongoing</t>
  </si>
  <si>
    <t xml:space="preserve">Intracoastal Waterway </t>
  </si>
  <si>
    <t>Ardaman &amp; Associates</t>
  </si>
  <si>
    <t>daily inspections by DEP while City attempts to find and repair hole</t>
  </si>
  <si>
    <t>City of Hollywood                                 FL0026255</t>
  </si>
  <si>
    <t>09-0003</t>
  </si>
  <si>
    <t>11/17/08 9:50a</t>
  </si>
  <si>
    <t>mowing crew hit line</t>
  </si>
  <si>
    <t>US41</t>
  </si>
  <si>
    <t>11/17/2008 02:45 PM EST</t>
  </si>
  <si>
    <t>Lawn mowing crew ran over a 2" poly service line and knocked off the curb stop.</t>
  </si>
  <si>
    <t>Lake Nonna Parcel #14; Chiltern Drive at Bevington Lane</t>
  </si>
  <si>
    <t>Crimped off service line and installed new curb stop.  Marked service with 5' stake</t>
  </si>
  <si>
    <t>Designated Wetlands Area</t>
  </si>
  <si>
    <t>Conserv I</t>
  </si>
  <si>
    <t>11/18/2008 01:00 AM EST</t>
  </si>
  <si>
    <t xml:space="preserve">The discharge was estimated to be about 100 gal of raw that was discharged over a time period of approx. 10 min.  The cause of the incident was debris inside the wetwell.  The high level float that triggers the pumps was caught on the debris, and the pumps were never triggered.  The overflow discharged to the concrete pad of the lift station and to grade.  All wastewater was contained within the fenced area of the lift station. </t>
  </si>
  <si>
    <t>Lift station at the intersection of HWY 192 and Orange Lake Blvd.</t>
  </si>
  <si>
    <t>The debris was cleaned from the wet well.  The sewage was washed down and the affected area was limed.</t>
  </si>
  <si>
    <t>11/18/2008 08:00 AM EST</t>
  </si>
  <si>
    <t>Marion Co. advised t hat due to a power failure, 600 gallons of wastewater was released from a manhole cover onto the ground and then into a ditch.</t>
  </si>
  <si>
    <t>4 Silver Court; Ocala</t>
  </si>
  <si>
    <t>11/15/08 12:30 [M EST</t>
  </si>
  <si>
    <t>leaking force main discharged to roadway surface</t>
  </si>
  <si>
    <t>vac &amp; dinfectant</t>
  </si>
  <si>
    <t>11/17/08 2:30p</t>
  </si>
  <si>
    <t>painter blew hole in RAS line</t>
  </si>
  <si>
    <t>11/17/2008 06:00 PM EST</t>
  </si>
  <si>
    <t>OMI advised that due to a blockage in a sanitary main line, about 1400 gallons of wastewater was released onto a roadway.</t>
  </si>
  <si>
    <t>1451 El Camino Royal; The Villages</t>
  </si>
  <si>
    <t>affected land area was washed down</t>
  </si>
  <si>
    <t>Laguna Madre retention pond</t>
  </si>
  <si>
    <t>11/18/2008 04:00 PM EST</t>
  </si>
  <si>
    <t>OMI advised that 50 gallons of wastewater was released onto the ground on site of a lift station. Area was cleaned and limed by OMI</t>
  </si>
  <si>
    <t>intersection of Mary Mack Street Darrow Street</t>
  </si>
  <si>
    <t>Live Oak</t>
  </si>
  <si>
    <t>11/18/2008 09:05 AM EST</t>
  </si>
  <si>
    <t xml:space="preserve">Robin </t>
  </si>
  <si>
    <t>Talquin</t>
  </si>
  <si>
    <t>Talquin electric reported that 500-1000 gallons of wastewater was released from a lifts station that serves Target Stores.</t>
  </si>
  <si>
    <t>Thomasville Road and Bannerman Road, Target</t>
  </si>
  <si>
    <t>11/19/2008 12:00 PM EST</t>
  </si>
  <si>
    <t>400 gallons of sewage spilled into a storm drain due to a line blockage.</t>
  </si>
  <si>
    <t>corner of W. Tennessee St. and Macomb St.</t>
  </si>
  <si>
    <t>private lift station discharging at The Groves at River Oaks</t>
  </si>
  <si>
    <t>1451 State Road 84</t>
  </si>
  <si>
    <t>Groves at River Oaks</t>
  </si>
  <si>
    <t>The Groves at River Oaks</t>
  </si>
  <si>
    <t>11/19/2008 01:36 PM EST</t>
  </si>
  <si>
    <t>Jean Paul Congote</t>
  </si>
  <si>
    <t xml:space="preserve">wastewater backup onto roadways </t>
  </si>
  <si>
    <t>Lift station 0114 at Belvedere Rd west of Haverhill</t>
  </si>
  <si>
    <t>cleaned and limed</t>
  </si>
  <si>
    <t>11/18/08 9:30a</t>
  </si>
  <si>
    <t>11/19/2008 07:22 AM EST</t>
  </si>
  <si>
    <t>City of Clearwater</t>
  </si>
  <si>
    <t>A representative with the City of Clearwater advises that 10 gallons of wastewater spilled due to a clogged drain.</t>
  </si>
  <si>
    <t>802 Woodlawn Street</t>
  </si>
  <si>
    <t>11/19/2008 09:30 PM EST</t>
  </si>
  <si>
    <t>Pat Logsdon</t>
  </si>
  <si>
    <t>Manatee Co. Utilities</t>
  </si>
  <si>
    <t>Caller with Manatee Co. Utilities advised that approximately "15,000"[revised to 5100 gal] gallons of raw sewage spilled from manhole, because lift station relays failed.</t>
  </si>
  <si>
    <t>intersection of 58th Ave. Dr. West and 18th St. West, Bradenton</t>
  </si>
  <si>
    <t xml:space="preserve">spilled was cleaned using vactor, wash water, and lime. </t>
  </si>
  <si>
    <t>after calculating normal flow from the station using the scada, the County revised the quantity downward.</t>
  </si>
  <si>
    <t>Southwest WWTF</t>
  </si>
  <si>
    <t>11/19/08 10:00a</t>
  </si>
  <si>
    <t>power loss</t>
  </si>
  <si>
    <t>11663 Echo Rd</t>
  </si>
  <si>
    <t>11/19/2008 03:00 PM EST</t>
  </si>
  <si>
    <t>Michelle Shoultz, PE</t>
  </si>
  <si>
    <t>Leak in bypass pump piping on lift station</t>
  </si>
  <si>
    <t>LS 29 (1602 Marywood Road)</t>
  </si>
  <si>
    <t>The City is in process of rehabilitating that pumping station and has hired a contractor to complete the rehabilitation work.</t>
  </si>
  <si>
    <t>11/20/2008 02:45 PM EST</t>
  </si>
  <si>
    <t>Robert Newberry</t>
  </si>
  <si>
    <t>The Contract sludge hauler overflowed the tanker.  The sludge was mostly settled so very little solids were spilled.  The spill was on the asphalt driveway and nothing left the plant site.</t>
  </si>
  <si>
    <t>The water was contained on the asphalt and the area will be cleaned when the water has evaporated.</t>
  </si>
  <si>
    <t>Poinciana #5</t>
  </si>
  <si>
    <t>11/20/2008 01:35 AM EST</t>
  </si>
  <si>
    <t>Lorenzo Hunter</t>
  </si>
  <si>
    <t>A grease blockage between line segment 12 and 15 caused an overflow from the Orange county collection system.  The overflow went down a local storm drain, which leads to retention pond and couldn't be recovered.</t>
  </si>
  <si>
    <t>13800 Falls Drive</t>
  </si>
  <si>
    <t>Staff set up on manhole 12 and cleared blockage from between the line segments. The crew performed complete wash down and also notified dispatch to contact proper authorities.</t>
  </si>
  <si>
    <t>11/20/08 08:37 AM EST</t>
  </si>
  <si>
    <t>Frank Labaugh</t>
  </si>
  <si>
    <t>main line stoppage</t>
  </si>
  <si>
    <t>6276 NW 186 St.</t>
  </si>
  <si>
    <t>11/20/08 10:30a</t>
  </si>
  <si>
    <t>11214 Irish Moss Av</t>
  </si>
  <si>
    <t>11/20/2008 02:00 PM EST</t>
  </si>
  <si>
    <t>Field Operations personnel responded to a wastewater spill from a cleanout serving  227 John Young Parkway.  The discharge was estimated to be 100 gal of raw wastewater that was discharged over a time period of approx 30 min.  The spill flowed into the street.  The spill was due to roots blocking the 4" line at the cleanout, which caused sewage to seep out aroudn the clean-out cap.</t>
  </si>
  <si>
    <t>227 John Young Parkway</t>
  </si>
  <si>
    <t>The cleanout was replaced and the area was cleaned and disinfected.</t>
  </si>
  <si>
    <t>11/20/2008 04:00 PM EST</t>
  </si>
  <si>
    <t>Glenn Burden</t>
  </si>
  <si>
    <t>Water Conserve 2</t>
  </si>
  <si>
    <t>Water Conserve 2 advised that less than 1,000 gallons of treated reclaim wastewater released from a 16 inch distribution line</t>
  </si>
  <si>
    <t>Hwy 545 north of Marsh Rd.</t>
  </si>
  <si>
    <t>`</t>
  </si>
  <si>
    <t>11/21/2008 07:30 AM EST</t>
  </si>
  <si>
    <t>Field operations personnel responded to a wastewater spill from manhole located in the Sun Club Apartments off of Columbia Street.  The discharge was estimated to be 900 gal of raw wastewater that was discharged over a time period of approx. 30 min.  The spill flowed to grade.  The spill was due to grease blockage in the line.</t>
  </si>
  <si>
    <t>Manhole at Sun Club Apartments off of Columbia Street</t>
  </si>
  <si>
    <t>The blockage was cleared.  The area was washed down and deodorized.</t>
  </si>
  <si>
    <t>11/21/2008 08:00 AM EST</t>
  </si>
  <si>
    <t>Wakulla Co. Public Works</t>
  </si>
  <si>
    <t>Wakulla Co. Public Works advised that over 1,000 gallons of wastewater spilled from lift station due to overflow</t>
  </si>
  <si>
    <t>Hickory Dr. 1 block east of Hwy. 319</t>
  </si>
  <si>
    <t>11/21/2008 10:20 AM EST</t>
  </si>
  <si>
    <t>city of Tallahassee advised that approximately 400 gallons of wastewater spilled from 36 inch force main</t>
  </si>
  <si>
    <t>1982 Capital Circle northeast</t>
  </si>
  <si>
    <t>11/21/2008 09:38 AM EST</t>
  </si>
  <si>
    <t>Eric Blanchard</t>
  </si>
  <si>
    <t>mainline blockage due to grease</t>
  </si>
  <si>
    <t>519 SW 13th Ave.</t>
  </si>
  <si>
    <t>11/21/2008  04:30 PM EST</t>
  </si>
  <si>
    <t>Miami-Dade Water &amp; Sewer reported a 16,400 gallon wastewater spill in Miami due to a damaged air release valve. No waterways affected. Clean-up conducted by the responsible party.</t>
  </si>
  <si>
    <t>16030 NW 44th Court</t>
  </si>
  <si>
    <t>wash down, lime</t>
  </si>
  <si>
    <t>11/20/2008 09:30 AM EST</t>
  </si>
  <si>
    <t>Polk County Utilities reported a 1,500 gallon treated wastewater spill in the Davenport area.</t>
  </si>
  <si>
    <t>43200 Hwy-27 South in front of Greenleaf Chinese Restaurant</t>
  </si>
  <si>
    <t>11/21/2008 10:00 AM EST</t>
  </si>
  <si>
    <t>St. Johns Utility Dept.</t>
  </si>
  <si>
    <t>St. Johns Utility Dept. advised that approximately 50 gallons of wastewater spilled from a gravity line; related to Anastasia Island WWTP</t>
  </si>
  <si>
    <t>7750 US Hwy. A1A</t>
  </si>
  <si>
    <t>washed,lime</t>
  </si>
  <si>
    <t>Quick Lime &amp; clean up</t>
  </si>
  <si>
    <t>St. Johns County UD</t>
  </si>
  <si>
    <t>11/22/2008 10:45 AM EST</t>
  </si>
  <si>
    <t>Rajoo Samlal</t>
  </si>
  <si>
    <t>City of Sunrise Utilities</t>
  </si>
  <si>
    <t>PLC faulted and high level float was defective</t>
  </si>
  <si>
    <t>12810 SW 126 Drive</t>
  </si>
  <si>
    <t xml:space="preserve">equipment </t>
  </si>
  <si>
    <t>11/23/2008 05:10 PM EST</t>
  </si>
  <si>
    <t>A discharge hose from a by-pass was forced out of the manhole when by-pass pump cycled, which caused an overflow in the Orange County collections system.  The overflow was contained in the driveway area of the pump station.  It did not go down a storm drain and all of the overflow was recovered.</t>
  </si>
  <si>
    <t>Brookgreen Avenue and Ravinnia Drive</t>
  </si>
  <si>
    <t>The pump watch stand by personal arrived at site to service the pumps and he noticed the discharge hose of a by-pass pump was forced out of the manhole when the cycled.  He had shut down the by-pass pump and called for a wash down of the area.</t>
  </si>
  <si>
    <t>11/23/2008 04:43 PM EST</t>
  </si>
  <si>
    <t>Rich</t>
  </si>
  <si>
    <t>City of Ft. Lauderdale advises that a spill of 3000 gallons occurred due to an electronic malfunction</t>
  </si>
  <si>
    <t>3410 .W. 20 CT</t>
  </si>
  <si>
    <t>11/23/2008 1:30 AM EST</t>
  </si>
  <si>
    <t>blockage in 8" gravity main</t>
  </si>
  <si>
    <t>6950 SW 8 St.</t>
  </si>
  <si>
    <t>City of Plantation                                        FLA040401</t>
  </si>
  <si>
    <t>11/24/2008 05:20 AM EST</t>
  </si>
  <si>
    <t>Carmon Sagin</t>
  </si>
  <si>
    <t xml:space="preserve">City of Plantation </t>
  </si>
  <si>
    <t>The Regional Wastewater Treatment Plant in Plantation reported a ruptured main.  Crews are on scene to repair the break. Lengthwise crack from bell onward. No waterways affected. No assistance requested. 
UPDATE: 11/25/2008 11:16 EST Carmen with Regional Wastewater Treatment Plant / Plantation advised that the spill amount was 10,000 gallons</t>
  </si>
  <si>
    <t>6200 SW 16th Street near Seminole Middle School; school grounds affected</t>
  </si>
  <si>
    <t>11/24/2008 02:36 PM EST</t>
  </si>
  <si>
    <t>Miami Dade Co. advises that due to a leaking air release valve a spill of 78900 did occur. No water ways were affected. Unknown on the clean up.  UPDATE: 11/25/2008 11:21 EST Carl with Miami Dade Co. advised that the spill amount was 13,920 gallons.</t>
  </si>
  <si>
    <t>North West 68 St @ 84 Avenue</t>
  </si>
  <si>
    <t>washdown, vac &amp; lime</t>
  </si>
  <si>
    <t>11/24/2008 07:00 AM EST</t>
  </si>
  <si>
    <t>Terri Craig</t>
  </si>
  <si>
    <t>City of Inverness Wastewater Plant</t>
  </si>
  <si>
    <t>City of Inverness Wastewater Plant reported a release of wastewater at a construction site at their facility due to a blown fuse. Over 1,000 gallons of wastewater spilled. No waterways affected. Clean-up conducted by the facility employees. UPDATE: 11/24/2008 13:41 EDT : Per Terri Craig the spill was estimated at 30000 gallons. All but 5000 gallons were recovered.\</t>
  </si>
  <si>
    <t>3900 South Florida Ave</t>
  </si>
  <si>
    <t>will recover 30,000 gallons then dewater sand on plastic and haul to landfil</t>
  </si>
  <si>
    <t>City of Inverness</t>
  </si>
  <si>
    <t>site visit</t>
  </si>
  <si>
    <t>11/24/2008 06:45 PM EST</t>
  </si>
  <si>
    <t>Adolpho</t>
  </si>
  <si>
    <t>a broken line there was a spill of 12500 gallons of wastewater</t>
  </si>
  <si>
    <t>15 Ave North East and US Highway 41 North</t>
  </si>
  <si>
    <t>11/23/08 6:45a</t>
  </si>
  <si>
    <t>P. Dempsey</t>
  </si>
  <si>
    <t>line break</t>
  </si>
  <si>
    <t>N. Dover Rd</t>
  </si>
  <si>
    <t>11/24/2008 08:01 PM EST</t>
  </si>
  <si>
    <t>Surch</t>
  </si>
  <si>
    <t>Hillsborough Co. advises that a sewer main broke causing a spill of 76000-216000 gallons.</t>
  </si>
  <si>
    <t>1404 West Dell Webb Blvd</t>
  </si>
  <si>
    <t>groundwater</t>
  </si>
  <si>
    <t>Lake Middle</t>
  </si>
  <si>
    <t>11/24/08 1:50p</t>
  </si>
  <si>
    <t>broken terminal</t>
  </si>
  <si>
    <t>15th Av NE &amp; US41</t>
  </si>
  <si>
    <t>11/24/2008 04:15 PM EST</t>
  </si>
  <si>
    <t>Mike Currier</t>
  </si>
  <si>
    <t>Lee County Utilities</t>
  </si>
  <si>
    <t>Caller with Lee Co. Utilities advised that approximately 1,600 gallons of treated reuse wastewater released due to back flow from irrigation pond. No waterways were affected. The material soaked into the ground, no clean up actions needed.</t>
  </si>
  <si>
    <t>7369 Sea Island Dr.</t>
  </si>
  <si>
    <t>line broken</t>
  </si>
  <si>
    <t>1167 N Dover Rd</t>
  </si>
  <si>
    <t>11/26/2008 11:19 AM EST</t>
  </si>
  <si>
    <t>Rachel Musser</t>
  </si>
  <si>
    <t>Public Works Mayport</t>
  </si>
  <si>
    <t>Public Works Mayport reports a toilet backup at Jacksonville Naval Station Mayport. Spill is well under 1,000 gallons and clean up is being conducted. - Mayfield</t>
  </si>
  <si>
    <t>Jacksonville Naval Station Mayport</t>
  </si>
  <si>
    <t>&lt;1,000</t>
  </si>
  <si>
    <t>overflow</t>
  </si>
  <si>
    <t>USN</t>
  </si>
  <si>
    <t>11/26/2008 02:00 PM EST</t>
  </si>
  <si>
    <t>Ron Nelson with the Jacksonville Electrical Authority reported a 200 gallon raw sewage spill from a manhole near a residence in Jacksonville. A line was clogged and causes an overflow from a manhole.</t>
  </si>
  <si>
    <t>9590 Bent Oak Court</t>
  </si>
  <si>
    <t>stormdrain and ret. Pond</t>
  </si>
  <si>
    <t>11/25/2008 03:00 PM EST</t>
  </si>
  <si>
    <t>A representative with Lee Co. advises that 1000 gallons of effluent water spilled due to a one inch hole in the line</t>
  </si>
  <si>
    <t>Summerlin Rd. @ Winkler Rd.</t>
  </si>
  <si>
    <t>11/26/2008 10:00 AM EST</t>
  </si>
  <si>
    <t>Richard Reily</t>
  </si>
  <si>
    <t>During normal maintenance a vactor pumping from a sump wet well lost vacuum causing siphoning of sewage to asphalt. A small amount migrated off the plant grounds, another vctor cleaned up all spilled sewage.</t>
  </si>
  <si>
    <t>G.T. Lohmeyer WWTF at                                          1765 SE 17th St.</t>
  </si>
  <si>
    <t>11/26/08 08:18 AM EST</t>
  </si>
  <si>
    <t>A representative with Miami Dade Co. advises that 100+ gallons has spilled due to a 12" force break. The cause is unknown at this time. The spill did find its way into the Intracoastal Waterway. The exact number of gallons has not yet been determined.</t>
  </si>
  <si>
    <t>16950 NE 35 Avenue</t>
  </si>
  <si>
    <t>11/26/2008 06:29 AM EST</t>
  </si>
  <si>
    <t>Floyd Pickney</t>
  </si>
  <si>
    <t>14660 SW 172 Street</t>
  </si>
  <si>
    <t>11/26/2008 1:09 PM EST</t>
  </si>
  <si>
    <t>Chris Little</t>
  </si>
  <si>
    <t>Palm Beach Co.</t>
  </si>
  <si>
    <t>10 inch forcemain break</t>
  </si>
  <si>
    <t>lift station 5133 area, Sansbury Way between Okeechobee Blvd &amp; Belvedere Rd</t>
  </si>
  <si>
    <t>L-2 Canal</t>
  </si>
  <si>
    <t>canal sampling</t>
  </si>
  <si>
    <t>11/26/2008 11:00 AM EST</t>
  </si>
  <si>
    <t>Port St. Lucie</t>
  </si>
  <si>
    <t>A representative with the City of Port St. Lucie advises that there was a spill of 1500 gallons of wastewater due to an 8" line that ruptured</t>
  </si>
  <si>
    <t>1578 South East Sunshine Avenue</t>
  </si>
  <si>
    <t>Howards Creek</t>
  </si>
  <si>
    <t>11/26/2008 11:00 PM EST</t>
  </si>
  <si>
    <t>Harry McNally</t>
  </si>
  <si>
    <t>Mr. McNally with the City of Atlantic Beach advised that 2000 gallons of wastewater was released onsite at a wastewater plant. Clean up conducted by onsite crew.</t>
  </si>
  <si>
    <t>1100 San Piper Lane, WW Plant #1</t>
  </si>
  <si>
    <t>pumped material back into treatment plant</t>
  </si>
  <si>
    <t>FL0038776</t>
  </si>
  <si>
    <t>None - 50 gallons on ground and treated with lime</t>
  </si>
  <si>
    <t>A08-438</t>
  </si>
  <si>
    <t>11/27/2008 02:00 PM EST</t>
  </si>
  <si>
    <t>Collier County Public Utilitiesreported a 50,000 gallon treated wastewater spill in Naples</t>
  </si>
  <si>
    <t>6757 Oak Court</t>
  </si>
  <si>
    <t>none req</t>
  </si>
  <si>
    <t>11/28/2008 02:00 PM EST</t>
  </si>
  <si>
    <t>Ron Nelson with JEA reported a 500 gallon wastewater spill in Jacksonville due to manhole overload (excess amount of sewage running thorough manhole). Some of the material drained into a ditch that flows into the St. Johns River. Clean-up conducted by JEA.</t>
  </si>
  <si>
    <t>3631 Casery Blvd</t>
  </si>
  <si>
    <t>11/28/2008 09:00 AM EST</t>
  </si>
  <si>
    <t>Contractor installed new piping and valves on the sludge hoolding tanks.  Day shift operator found the spill at 0900 on 11/28/08.  Found that the valve was not fully closed.  Operator closed the valve and installed a blind flange on both new valves to prevent any future spills until contractorreturns on 12/1/2008</t>
  </si>
  <si>
    <t>501 Yankee Lake Road, Sanford</t>
  </si>
  <si>
    <t>Close valve and install a blind flange</t>
  </si>
  <si>
    <t>11/28/2008 11:00 AM EST</t>
  </si>
  <si>
    <t>Toho Water Authority reported a 2805 gallon wastewater spill in Kissimmee due to a faulty air release valve. No waterways affected. Clean-up conducted by the responsible party.</t>
  </si>
  <si>
    <t>8000 Sinclair Rd, LS# 161</t>
  </si>
  <si>
    <t>11/29/2008 9:43 AM EST</t>
  </si>
  <si>
    <t>broken main sewer line</t>
  </si>
  <si>
    <t>131 SW 13 St.</t>
  </si>
  <si>
    <t>11/29/08 6:18 PM EST</t>
  </si>
  <si>
    <t>17100-17150 North Bay Rd.</t>
  </si>
  <si>
    <t>11/29/08 12:45p</t>
  </si>
  <si>
    <t>3808 Pinedale</t>
  </si>
  <si>
    <t>11/30/08 8:30a</t>
  </si>
  <si>
    <t>10128 Sedgebrook Dr</t>
  </si>
  <si>
    <t xml:space="preserve">Falkenburg </t>
  </si>
  <si>
    <t>11/30/08 - unknown</t>
  </si>
  <si>
    <t>Bill McGowan</t>
  </si>
  <si>
    <t>Maritime II Estates</t>
  </si>
  <si>
    <t>Plugged aeration basin transfer line, spilled mixed liquor, on ground - less than 1000 gals, not off-site, less than 100ft-2</t>
  </si>
  <si>
    <t xml:space="preserve">2 Deerwood st. Flagler </t>
  </si>
  <si>
    <t>vac truck and lime</t>
  </si>
  <si>
    <t>plugged line</t>
  </si>
  <si>
    <t>vacuum and lime and clean up</t>
  </si>
  <si>
    <t>A08-436</t>
  </si>
  <si>
    <t>11/29/2008 01:00 AM EST</t>
  </si>
  <si>
    <t>LS 94 experienced a pump malfunction,  Loss approx 200 gal into ditch</t>
  </si>
  <si>
    <t>Hatchineha Road</t>
  </si>
  <si>
    <t xml:space="preserve">A bypass pump has been temporarily installed until the original pump is assessed and repaired/replaced.  Cleaned debris &amp; spread liem over spill area.  </t>
  </si>
  <si>
    <t>Ditch</t>
  </si>
  <si>
    <t>11/26/2008 11:08 AM EST</t>
  </si>
  <si>
    <t>Ron Morgan with the City of Panama City advised that approximately 52,000 gallons of wastewater was spilled between 11/26/08 and 12/01/08 due to a tripped circuit breaker jack. The spill went into a ditch that leads to Johnson Bayou. The affected are was disinfected.</t>
  </si>
  <si>
    <t>801 W. 12th St., LS# 49</t>
  </si>
  <si>
    <t>Disinfected</t>
  </si>
  <si>
    <t>ditch to johnson bayou</t>
  </si>
  <si>
    <t>11/27/2008 9:30 PM EST</t>
  </si>
  <si>
    <t>force main leak</t>
  </si>
  <si>
    <t>wash down &amp; disinfect</t>
  </si>
  <si>
    <t>12/01/2008 12:00 PM EST</t>
  </si>
  <si>
    <t>St. Johns County Utilities Dept.</t>
  </si>
  <si>
    <t>Caller with St. Johns County Utilities Dept. advised that approximately 2,500 gallons of untreated wastewater spilled from a broken 3 inch pipe. The material was contained on site, no waterways were affected. Vac trucks were used to vacuum up the material and lime was applied to the affected area.</t>
  </si>
  <si>
    <t>intersection of SR 16 and Turnbull Dr.</t>
  </si>
  <si>
    <t>Added more lime on 12/3/08</t>
  </si>
  <si>
    <t xml:space="preserve">Inspected site 12/3 at 12:30pm, took pictures, lime down, odor - county added more lime </t>
  </si>
  <si>
    <t>12/02/2008 12:28 PM EST</t>
  </si>
  <si>
    <t>Ellen Finnley</t>
  </si>
  <si>
    <t>SGS</t>
  </si>
  <si>
    <t>L/S went down, about 750 gal</t>
  </si>
  <si>
    <t>Lift Station 1A, Kennedy Space Center</t>
  </si>
  <si>
    <t>Lag pump was operated by hand to draw down the lift station.  Sewage spilled was pumped up using a vacuum pumper truck and a liquid chlorine solution was applied to the spill area.  The failed pumped will be evaluated this morning to determine the cause of the failure.  Electricians are evaluating whether there is a bad float valve or whether something is wrong with the controls that caused the failure of the alarm reporting system.  This lift station will be replaced by an outside contractor within the next several months (a construction contract has already been awarded and we are in the submittal stage).</t>
  </si>
  <si>
    <t>CCAFS</t>
  </si>
  <si>
    <t>12/1/2008 02:30 PM EST</t>
  </si>
  <si>
    <t>David Herring</t>
  </si>
  <si>
    <t>Manhole overflowed because a lift station went down.  Thinks around 500 gal spilled.  Power company was working on lines and tripped breaker</t>
  </si>
  <si>
    <t>1640 Juno Trail</t>
  </si>
  <si>
    <t>spread lime and fixed lift station.  tHey were nearby and able to catch it pretty fast</t>
  </si>
  <si>
    <t>12/02/2008 07:44 AM EST</t>
  </si>
  <si>
    <t>Contractor hit 18" Ductile iron force main with a backhoe causing an overflow in the Orange County Collections System.  Overflow material was contained within the construction excavation</t>
  </si>
  <si>
    <t>7520 East Colonial Drive</t>
  </si>
  <si>
    <t>First responders shut down pump station 3407, opened check valves and closed local control valve to isolate broken force main.  Satff notified pump station personnel and had Orange County tankers respond to maintain containment site and pump station.  Contained overflow material in the construction excavation area was recovered by tankers, then returned to the collection ssytem.  Pump station personnel monitored the station while the repair was made.  Repair was tested for leaks and returned to normal operation</t>
  </si>
  <si>
    <t>12/02/2008 12:20 PM EST</t>
  </si>
  <si>
    <t>David Herring with Aqua Utilities advised that approximately 7,000 gallons of wastewater was spilled due to a lift station failure. No waterways were affected. The affected area was vacuumed and covered with lime.</t>
  </si>
  <si>
    <t>1615 Juno Tr., Ester</t>
  </si>
  <si>
    <t>Jungle Den</t>
  </si>
  <si>
    <t>12/01/2008 5:00 AM EDT</t>
  </si>
  <si>
    <t>Fred Scott</t>
  </si>
  <si>
    <t>City of Deerfield Beach</t>
  </si>
  <si>
    <t>force main broken due to bad check valve</t>
  </si>
  <si>
    <t>SE 14th Ct and SE 10th Terrace</t>
  </si>
  <si>
    <t>12/02/2008 10:30 AM EST</t>
  </si>
  <si>
    <t>James Kay</t>
  </si>
  <si>
    <t>City of Coral Gable</t>
  </si>
  <si>
    <t>representative with the City of Coral Gable advises that 5000 gallons of wastewater spill due to a trenching machine rupturing a force main. A lake was affected by the spill. The City of Coral Gable is conducting the clean up.</t>
  </si>
  <si>
    <t>Intersection of Campana Road and Old Cutler Road</t>
  </si>
  <si>
    <t>12/03/2008 08:30 AM EST</t>
  </si>
  <si>
    <t>Rich Sims</t>
  </si>
  <si>
    <t>Caller with Lee Co. Utilities advised that approximately 20,000 gallons of untreated wastewater spilled due to a break in a 16 inch force main line. Material reached a nearby storm drainage system. Caller advised some of the material was vacuumed up with vactor truck, but the majority of it was unrecoverable.</t>
  </si>
  <si>
    <t>15775 Pine Ridge Rd.</t>
  </si>
  <si>
    <t>some vac, majority unrecoverable</t>
  </si>
  <si>
    <t>strom drainage system</t>
  </si>
  <si>
    <t>12/2/08 9:00a</t>
  </si>
  <si>
    <t>2103 Valrico Heights Blvd</t>
  </si>
  <si>
    <t>12/03/2008 02:30 PM EST</t>
  </si>
  <si>
    <t xml:space="preserve">Jason Rickard </t>
  </si>
  <si>
    <t>St. Johns Co. Utilities Company</t>
  </si>
  <si>
    <t>A representative with St. Johns Utility Company advises that 50 gallons of sewage spilled due to a ruptured 2" force main break. No waterways were affected. St. Johns Utilities has conducted the clean up.</t>
  </si>
  <si>
    <t>Anastasia Island</t>
  </si>
  <si>
    <t>suwanee</t>
  </si>
  <si>
    <t>12/04/2008 04:15 PM EST</t>
  </si>
  <si>
    <t>representative with CH2M Hill advises that 400 gallons of sewage that spilled due to a sewer cap removed at a residence.The spill did enter a storm drain but did not make into a waterway. The spill has been vacuumed and limed.</t>
  </si>
  <si>
    <t>208 Helveston Street</t>
  </si>
  <si>
    <t>storm drain, but no waterbody</t>
  </si>
  <si>
    <t xml:space="preserve">visited site - 12/19. area was cleaned up. </t>
  </si>
  <si>
    <t>11/29/2008 01:12 PM EST</t>
  </si>
  <si>
    <t>Carol Saul</t>
  </si>
  <si>
    <t>A main sewer line blockage caused an overflow from the Orange County Collection System.  Overflow material did not go into any bodies of water or any storm drains.</t>
  </si>
  <si>
    <t>11554 Malverns Loop</t>
  </si>
  <si>
    <t>Arrived at manhole F31230021 and found that the overflow had already stopped on its own and had dried in the streets.  Broke the blockage between manholes F31230021- F31230020 and then cleaned the main line.  Placed a workorder to have the main line televised to determine the cause of the overflow.  Wash down of the area was completed.</t>
  </si>
  <si>
    <t>12/04/2008 11:30 AM EST</t>
  </si>
  <si>
    <t>Ken Estes</t>
  </si>
  <si>
    <t>Operator discovered a loss of approx. 50 gal of solids to the CCC and sprayfield due to #1 blower motor was burned up.</t>
  </si>
  <si>
    <t>Operator put back up blower on hand, cleaning out CCC.  Sprayfield scheduled to be cleaned.  Park Management notified.  Contractor  scheduled for repairs to #1 blower.</t>
  </si>
  <si>
    <t>Oak Bend MHP</t>
  </si>
  <si>
    <t>Oak Bend MHP WWTF</t>
  </si>
  <si>
    <t>Katie Williams</t>
  </si>
  <si>
    <t>12/4/2008 00:00 MM EST</t>
  </si>
  <si>
    <t>Customer is on Septic and the drain fill is causing overflow to go on sidewalk then into storm drain.</t>
  </si>
  <si>
    <t>4151 W SR 46 Goodyear- Sanford</t>
  </si>
  <si>
    <t>Got with Code Enforcement, City of Sanford and called Seminole County health department to investigate</t>
  </si>
  <si>
    <t>Storm Water System</t>
  </si>
  <si>
    <t>Goodyear Sanford</t>
  </si>
  <si>
    <t>Private System</t>
  </si>
  <si>
    <t>12/04/2008 10:00 AM EST</t>
  </si>
  <si>
    <t>Lou</t>
  </si>
  <si>
    <t>ecua</t>
  </si>
  <si>
    <t>Lou with Emerald Coast Utility Authority advised that approximately 1,800 gallons of wastewater was spilled due to debris in a manhole. Some of the spill went into Escambia Bay. The affected area was vacuumed and covered with lime.</t>
  </si>
  <si>
    <t>Intersection of Scenic Hwy and Olive Rd</t>
  </si>
  <si>
    <t>escambia bay</t>
  </si>
  <si>
    <t>11/27/2008 03:00 PM EST</t>
  </si>
  <si>
    <t>Kimberly</t>
  </si>
  <si>
    <t>Caller with Orange Tree Utilities advised that less than 1,000 gallons of untreated wastewater spilled at a residential home. Caller reports that the residence was experiencing a sewage back up. The material was contained on site, however caller reports that some of the material has made it to the nearby street area. No waterways were affected. No clean up actions reported at this time.</t>
  </si>
  <si>
    <t>2769 Inlet Cove Lane</t>
  </si>
  <si>
    <t>12/3/08 4:40p</t>
  </si>
  <si>
    <t>1713 3rd St</t>
  </si>
  <si>
    <t>12/04/2008 08:00 AM EST</t>
  </si>
  <si>
    <t>A 4 " force main was ruptured by contractor, spilling 26000 g of wastewater. No waterways were affected. Unknown on the clean up.</t>
  </si>
  <si>
    <t>Knights Trail , 1000 feet North of Laurel Avenue</t>
  </si>
  <si>
    <t xml:space="preserve">untreated </t>
  </si>
  <si>
    <t>Venice Eastside</t>
  </si>
  <si>
    <t>2200 blk 34th St</t>
  </si>
  <si>
    <t>12/05/2008 11:00 AM EST</t>
  </si>
  <si>
    <t>Dave Clanton</t>
  </si>
  <si>
    <t>Lake City Utilities</t>
  </si>
  <si>
    <t>Caller with Lake City Utilities advised that approx. 1,000 gallons of untreated wastewater spilled due to break in a 8-inch force main. No waterways were affected. Caller states that the material was washed down and lime was applied to affected areas.</t>
  </si>
  <si>
    <t>305 SW Gateway Dr.</t>
  </si>
  <si>
    <t>washed down and limed</t>
  </si>
  <si>
    <t>12/05/2008 09:00 AM EST</t>
  </si>
  <si>
    <t>Caller with JEA advised that approximately 500 gallons of untreated wastewater spilled from manhole caused by blockage in gravity line. Nearby drainage ditch was affected. Material was washed down and vacuumed up.</t>
  </si>
  <si>
    <t>7400 Powers Ave.</t>
  </si>
  <si>
    <t>washed down and vacuumed up</t>
  </si>
  <si>
    <t>Drainage Ditch</t>
  </si>
  <si>
    <t>Heron's Walk Apartments</t>
  </si>
  <si>
    <t>12/05/2008 11:58 AM EST</t>
  </si>
  <si>
    <t xml:space="preserve">Paul James </t>
  </si>
  <si>
    <t>Paul James of JEA reported a 175 gallons raw sewage spill in Jacksonville due to a grease clog in a sewer line. The material overflowed from a manhole and ran down a street and into Wills Branch. Clean-up conducted by JEA. Samples will be taken at a later date. No assistance requested.</t>
  </si>
  <si>
    <t>7953 Normandy Blvd</t>
  </si>
  <si>
    <t>Wills Branch</t>
  </si>
  <si>
    <t>12/04/2008 12:00 PM EST</t>
  </si>
  <si>
    <t>William Fisher</t>
  </si>
  <si>
    <t>DEP - Biscayne Bay Water Preserve</t>
  </si>
  <si>
    <t>An employee of DEP (Biscayne Bay Water Preserve) reported an ongoing wastewater release on the north side of the 79th Street causeway, just east of the west drawbridge between the road and the bay. The sewage is bubbling up from the ground. The caller reported he reported the release to DERM.</t>
  </si>
  <si>
    <t>79th Street Causeway</t>
  </si>
  <si>
    <t>12/5/2008 00:00 MM EST</t>
  </si>
  <si>
    <t>Blcokage in 4" Lateral</t>
  </si>
  <si>
    <t>312 N. 13th St.</t>
  </si>
  <si>
    <t>Jet lateral to break blockage.  Scheudle TV inspection &amp; cleaning.  No standing liquid to vac.  Lime infected area.</t>
  </si>
  <si>
    <t>12/06/2008 5:15 AM EST</t>
  </si>
  <si>
    <t>Homeowner called in a sewage clog. It was caused by a blockage in an 8" gravity main.</t>
  </si>
  <si>
    <t>6950 SW 8th St.</t>
  </si>
  <si>
    <t>12/06/2008 07:30 AM EST</t>
  </si>
  <si>
    <t>Gary Anderson</t>
  </si>
  <si>
    <t>Florida Power &amp; Light</t>
  </si>
  <si>
    <t>Report from Gary Anderson with FP &amp; L of a 2250 gallons spill of service water (industrial wastewater) spilled into a waterway due to operator error. No contaminants reported. The spillage is not recoverable.
UPDATE 12/08/08 1024 EST Per Gary Anderson w/FP&amp;L This spill did not affect any waterways and was spilled onto the ground only. &lt;410&gt;</t>
  </si>
  <si>
    <t>9760 SW 344 St.</t>
  </si>
  <si>
    <t>FPL</t>
  </si>
  <si>
    <t>Gatch</t>
  </si>
  <si>
    <t>12/06/2008 11:00 AM EST</t>
  </si>
  <si>
    <t>Jacksonville Electrical Authority (JEA) reported a treated wastewater spill from a ruptured line in Jacksonville. The water was being used for irrigation. It drained into a nearby retention pond. No clean-up actions are required. No assistance requested.
UPDATE: 12/07/08 10:42 EST: Paul James with JEA advised that JEA was not the responsible party. This was a private re-claim wastewater spill. &lt;412&gt;</t>
  </si>
  <si>
    <t>900 Little Loop</t>
  </si>
  <si>
    <t>Retention pond</t>
  </si>
  <si>
    <t>May Management</t>
  </si>
  <si>
    <t>Julington Creek Plantation</t>
  </si>
  <si>
    <t>12/07/2008 05:00 PM EST</t>
  </si>
  <si>
    <t>There was a lateral backup on the property owners side caused by black sludge and rags.</t>
  </si>
  <si>
    <t>719 North Mills Avenue</t>
  </si>
  <si>
    <t>City crews used vac trucks to vac out line.  Affected area was washed odwn and vacc'd up.  Deodorizer was applied to affected area.</t>
  </si>
  <si>
    <t>E-Wee Laundry (private)</t>
  </si>
  <si>
    <t>OCUD Conserv II</t>
  </si>
  <si>
    <t>City Of Orlando</t>
  </si>
  <si>
    <t>A representative with the City of Orlando advises that 400 gallons of wastewater did spill due to a clogged line. The City has cleaned and deodorized the area. No waterways were affected.</t>
  </si>
  <si>
    <t>PCUD</t>
  </si>
  <si>
    <t>Lift Station breaker malfunction</t>
  </si>
  <si>
    <t>25151 Geddy Dr.</t>
  </si>
  <si>
    <t>12/6/2008 12:00 PM EST</t>
  </si>
  <si>
    <t xml:space="preserve">Field operations personnel investigated a complaint regarding a wastewater spill at 2223 Cecile Street.  The discharge was estimated to be 200 gal of raw wastewater that was discharged over a time period of approx. 20 min.  The spill was due to debris and grease blockage in the line. </t>
  </si>
  <si>
    <t>2223 Cecile Street</t>
  </si>
  <si>
    <t>The blockage was cleared and the line flushed.  Any debris was cleaned up.  The area ws disinfected and deodorized.</t>
  </si>
  <si>
    <t>12/07/2008 05:21 PM EST</t>
  </si>
  <si>
    <t>Utilities Inc. of Florida advised that aver 1000 gallons but less than 5000 gallons of wastewater is on the ground at an unused golf coarse. The spill was caused by roots of a tree snapping the line. Clean is being done by Utilities Inc. of Florida.</t>
  </si>
  <si>
    <t>492 Sugar Ridge on Golf Coarse</t>
  </si>
  <si>
    <t xml:space="preserve">Force main break createdby two large Pine trees, causing a sewageleak of &lt;4000 gal of raw sewage. </t>
  </si>
  <si>
    <t>Vac truck recovered approx. 3000 gal. Trees were removed and lien was repaired.  Area was disinfected and no surface waters were affected.</t>
  </si>
  <si>
    <t>3000 gal</t>
  </si>
  <si>
    <t>Wekiva Hunt Club</t>
  </si>
  <si>
    <t>12/08/2008 01:19 PM EST</t>
  </si>
  <si>
    <t>Talquin Electric Water &amp; Sewer</t>
  </si>
  <si>
    <t>A representative of Talquin Electric Water &amp; Sewer advised that approximately 800 gallons of untreated wastewater was spilled due to a spill in an 8 inch force main. No waterways were affected. The affected area was covered with lime.</t>
  </si>
  <si>
    <t>Undeveloped area off of Thomasville Rd.</t>
  </si>
  <si>
    <t>12/07/2008 02:00 PM EST</t>
  </si>
  <si>
    <t>Phil Wagner</t>
  </si>
  <si>
    <t xml:space="preserve">A representative with Englewood Water District advises that 440000 gallons of wastewater did spill into an overflow pond on site. Caller advises that there were no waterways affected. The spill was pumped back into the lift station with no other clean up action required. 
</t>
  </si>
  <si>
    <t>521 River Road</t>
  </si>
  <si>
    <t>pumped back into lift station</t>
  </si>
  <si>
    <t>Bruce Batten</t>
  </si>
  <si>
    <t>HCPU</t>
  </si>
  <si>
    <t xml:space="preserve">Leaking coupling on L.S. </t>
  </si>
  <si>
    <t>Pinehurst Dr. &amp; Cranbrook Dr.</t>
  </si>
  <si>
    <t>Limed area</t>
  </si>
  <si>
    <t>Spring Hill STP</t>
  </si>
  <si>
    <t>12/8/08 1:25p</t>
  </si>
  <si>
    <t>100 US41</t>
  </si>
  <si>
    <t>Ruskin Inlet</t>
  </si>
  <si>
    <t>M Harris</t>
  </si>
  <si>
    <t>SCPU</t>
  </si>
  <si>
    <t>Power Outage</t>
  </si>
  <si>
    <t>Venice Garden Master L.S.</t>
  </si>
  <si>
    <t xml:space="preserve">Untreated </t>
  </si>
  <si>
    <t>Venice Gardens</t>
  </si>
  <si>
    <t>12/08/2008 02:00 PM EST</t>
  </si>
  <si>
    <t>A representative of JEA advised that approximately 1,500 gallons of untreated wastewater was spilled due to a blockage in a gravity line. Some of the spill went into a ditch that leads to Miller Creek. The affected area was washed down and vacuumed.</t>
  </si>
  <si>
    <t>4057 Carmichael Avenue</t>
  </si>
  <si>
    <t>washed down and vacuumed</t>
  </si>
  <si>
    <t>Millers Creek</t>
  </si>
  <si>
    <t>12/09/2008 07:24 AM EST</t>
  </si>
  <si>
    <t>Ron</t>
  </si>
  <si>
    <t>A representative with JEA advised that approximately 50 gallons of untreated wastewater spilled from manhole due to overflow caused by blockage in gravity line. Caller advised that a nearby storm drain that leads to Williamson Creek was affected. A vactor truck was used to vacuum up the material and the area was washed down.</t>
  </si>
  <si>
    <t>6415 Cooper Lane</t>
  </si>
  <si>
    <t>12/08/2008 10:00 AM EST</t>
  </si>
  <si>
    <t>Michael Miller</t>
  </si>
  <si>
    <t>Power loss to L.S. 109 on Sycamore Canyon in the Blackstone Landings subdivision, caused a leak of approximately 200 gallons</t>
  </si>
  <si>
    <t>Sycamore Canyon</t>
  </si>
  <si>
    <t xml:space="preserve">The pumps were reset, the clenaed debris &amp; lime spread over spill area.  </t>
  </si>
  <si>
    <t>12/08/2008 06:32 PM EST</t>
  </si>
  <si>
    <t>Jim Degraffenreid</t>
  </si>
  <si>
    <t>Construction company did not have any glue on 4" RAS/WAS pipe joint and pipe came apart.  Ngiht operator caught problem and had flow off within 9 minutes.</t>
  </si>
  <si>
    <t>8405 8th Street</t>
  </si>
  <si>
    <t>Spill vac'd and lime applied</t>
  </si>
  <si>
    <t>Indian River West Regional</t>
  </si>
  <si>
    <t>12/09/2008 09:00 AM EST</t>
  </si>
  <si>
    <t>Susan Roberts</t>
  </si>
  <si>
    <t>Florida Gas Transmission Company</t>
  </si>
  <si>
    <t>A representative with Florida Gas Transmission Company advised that approximately 20,000 gallons of reclaim wastewater released when a pipe failed while they were conducting hydro tests. The material was contained on site, no waterways were affected. No clean up actions needed, the material soaked into the ground.</t>
  </si>
  <si>
    <t>off of I-95 near CR 512</t>
  </si>
  <si>
    <t>NONE</t>
  </si>
  <si>
    <t>12/09/2008 08:10 AM EST</t>
  </si>
  <si>
    <t>An OrangeCouty system manhole overflowed due to a grease blockage in main line.  The voerflow materials went down a local storm drain to retention pond.</t>
  </si>
  <si>
    <t>8738 International Drive</t>
  </si>
  <si>
    <t>Staff broke the blockage and cleaned the main line.  They performed a complete washdown of area.</t>
  </si>
  <si>
    <t>S Bothast</t>
  </si>
  <si>
    <t>Crack in FM</t>
  </si>
  <si>
    <t xml:space="preserve">4148 Center Rd. </t>
  </si>
  <si>
    <t>Bee Ridge</t>
  </si>
  <si>
    <t>12/10/2008 08:30 AM EST</t>
  </si>
  <si>
    <t>Josh Wilson</t>
  </si>
  <si>
    <t>City of Cedar Key</t>
  </si>
  <si>
    <t xml:space="preserve">NRC Fax #892091 "VERBATIM": Caller stated there is a spill of raw sewage coming out of a pipeline and spilling into the Gulf of Mexico.
UPDATE: NRC FAX # 892094 states the same information., nothing new to add. &lt;SWO411&gt;. 
</t>
  </si>
  <si>
    <t>310 Dock Street</t>
  </si>
  <si>
    <t>Refered to the Levy Co. PCHU</t>
  </si>
  <si>
    <t>12/10/2008 02:29 PM EST</t>
  </si>
  <si>
    <t>Tom Eubank</t>
  </si>
  <si>
    <t>A representative with Florida State Prison advised that over 1,000 gallons of Treated Effluent Water was spilled due to a pressure line leak. Some of the spill went into an overgrown ditch that is approximately 1/2 mile form the New River. Caller states that it's unlikely any of the spill reached the river. No clean up actions were taken as the water is treated.</t>
  </si>
  <si>
    <t>7819 NW 228th Street</t>
  </si>
  <si>
    <t>Brian ?</t>
  </si>
  <si>
    <t>12/09/2008 02:00 PM EST</t>
  </si>
  <si>
    <t>Timothy Moye</t>
  </si>
  <si>
    <t>Leak from coupling on reclaim main caused spill</t>
  </si>
  <si>
    <t>Heathrow, Bridgewater Dr between Saddleworth Pl and Kensal Wy</t>
  </si>
  <si>
    <t>Main still under bond, notified contractor of leak</t>
  </si>
  <si>
    <t>12/10/2008 09:19 AM EST</t>
  </si>
  <si>
    <t>Shelley RMF</t>
  </si>
  <si>
    <t>A representative of Shelley RMF reported a 5 gallon treated wastewater spill due to human error. A representative of the reporting party gathered the soil affected and hauled it off. No waterways affected.</t>
  </si>
  <si>
    <t xml:space="preserve">S.R. 441S &amp; Ten Mile Rd. </t>
  </si>
  <si>
    <t>Hauled off</t>
  </si>
  <si>
    <t>12/10/2008 01:20 PM EST</t>
  </si>
  <si>
    <t>Maddy</t>
  </si>
  <si>
    <t>Plant Technicians</t>
  </si>
  <si>
    <t>Crossover pipe plugged between two tanks. MLSS lost to ground, approx 300-400 gal lost.  Stayed on site</t>
  </si>
  <si>
    <t>Limed area and disposed once dry</t>
  </si>
  <si>
    <t>Mirror Lake Apartments</t>
  </si>
  <si>
    <t>Mirror Lake Apartments WWTF</t>
  </si>
  <si>
    <t>12/10/2008 01:30 PM EST</t>
  </si>
  <si>
    <t>Ough</t>
  </si>
  <si>
    <t>6" crack in top of 8" forcemain</t>
  </si>
  <si>
    <t>intersection of South US 27 and Florida Turnpike</t>
  </si>
  <si>
    <t>repair clamp installed. Vacuum standing liquid and applied lime to wet areas.</t>
  </si>
  <si>
    <t>Lake Dilly</t>
  </si>
  <si>
    <t>Leesburg</t>
  </si>
  <si>
    <t>12/10/2008 08:15 AM CST</t>
  </si>
  <si>
    <t>Larry Moyer</t>
  </si>
  <si>
    <t>Bay Co. Utilities</t>
  </si>
  <si>
    <t>A representative with Bay Co. Utilities advised that approximately 1,500 gallons of untreated wastewater spilled due to broken pvc pipe. No waterways were affected, material contained on site. Caller advised that vactor truck was used to vacuum up the material and lime was applied to the affected area.</t>
  </si>
  <si>
    <t>off of Hwy. 98; 150 ft. north of the Mexico Beach sign</t>
  </si>
  <si>
    <t>12/10/2008 08:30 AM CST</t>
  </si>
  <si>
    <t xml:space="preserve">A representative with the City of Pensacola advises that a lift station has a line backed up and has released 40000 gallons of sewage at this time. The spill is still ongoing. Unknown if the spill has reached any waterways at this time due to the weather conditions in the area.
UPDATE: 12/10/2008: 1921 EST: Per Mary Taylor o the City of Pensacola: The release has stopped. Amount spilled is around 40,000 gallons. A small stream is located nearby and was affected. Samples will be taken in the morning. The name of the stream is unknown at this time. &lt;SWO415&gt;
UPDATE: 12/11/2008 09:40 Lou with Emerald Coast Utilities advised that the material ended up in an industrial pond near the Escambia Co. Prison Camp. No water samples taken. &lt;SWO416&gt; 
</t>
  </si>
  <si>
    <t>119 Sheppard Street</t>
  </si>
  <si>
    <t>12/10/2008 11:00 AM EST</t>
  </si>
  <si>
    <t>Bonita Springs Utilities reported a 300,000 gallon treated wastewater spill in Bonita Springs due to a faulty valve. The utility company sells its treated wastewater to Research Conversation Systems, who use the water to irrigate a golf course. A valve malfunctioned and some of the water overflowed from a holding pond and drained into a marsh area. No clean-up actions required.</t>
  </si>
  <si>
    <t>26260 Country Club Drive</t>
  </si>
  <si>
    <t>12/10/2008 01:48 PM EST</t>
  </si>
  <si>
    <t>Bruce Schillenger</t>
  </si>
  <si>
    <t xml:space="preserve">A representative with Charlotte Co. Utilities advised that approximately 8,000 gallons of untreated wastewater was spilled due to a contractor hitting an 8 inch force main. No waterways were affected. The affected area was vacuumed and covered with lime. 
</t>
  </si>
  <si>
    <t>SR 771 &amp; Redwood Drive</t>
  </si>
  <si>
    <t>clogged line</t>
  </si>
  <si>
    <t>filtrate</t>
  </si>
  <si>
    <t>12/11/2008 08:20 AM EST</t>
  </si>
  <si>
    <t>There was an overflow from the Orange County Collection System at manhole 31080009 due a build up of sand and debris pumped from PS3106 Voltaire 2, received from a broken gravity lien at Voltaire Drive. The overflow material went down a stormdrain to retention pond.</t>
  </si>
  <si>
    <t>7701 Tennyson Street</t>
  </si>
  <si>
    <t>Staff broke the blockage and cleaned lines.  Performed a complete washdown of area.</t>
  </si>
  <si>
    <t xml:space="preserve">Storm drain </t>
  </si>
  <si>
    <t>12/11/2008 09:00 AM CST</t>
  </si>
  <si>
    <t xml:space="preserve">A representative with city of Chipley advised that over 1,000 gallons of untreated wastewater spilled due to bar screen overflow caused by heavy rains in the area overnight. A nearby storm water ditch was affected by the spill. No clean up actions taken, the material was unrecoverable. 
</t>
  </si>
  <si>
    <t>865 Rustin Dr.</t>
  </si>
  <si>
    <t>12/11/2008 05:02 PM EST</t>
  </si>
  <si>
    <t>City of Mariana Water</t>
  </si>
  <si>
    <t>A representative with the City of Mariana advises that due the flooding in the city two lift stations are not properly working. They are taking in water but not releasing the material through out the lines and this is causing four man holes in the city to backing up. It is undetermined how much spill has been released due to the flooding. Two of the manholes are still backing up and two man holes have ceased.</t>
  </si>
  <si>
    <t>(1st) highway 90 and 73 North (2nd) Hillcrest at McQuerie Road</t>
  </si>
  <si>
    <t>12/11/2008 02:00 PM EST</t>
  </si>
  <si>
    <t>Fred Bravo</t>
  </si>
  <si>
    <t>A representative with University of Florida advised that between 1,500-2,000 gallons of untreated wastewater spilled due to manhole overflow caused by blockage in the gravity line. A nearby storm drain that leads to a wetland area was affected. Lime was applied to the affected area.</t>
  </si>
  <si>
    <t>Carter Dr. near lift station #1, Gainesville</t>
  </si>
  <si>
    <t>12/11/2008 06:00 PM EST</t>
  </si>
  <si>
    <t>A representative with Florida Gas Transmission Company advised that approximately 12,000 gallons of reclaim wastewater released when a pipe failed while they were conducting hydro tests. A nearby wetland area was affected by spill. No clean up actions were taken, the material soaked into the ground. Caller also stated that silt fencing was put up. Nothing further reported.</t>
  </si>
  <si>
    <t>2 miles off of SR 60 at I-95, Vero Beach</t>
  </si>
  <si>
    <t>wetland</t>
  </si>
  <si>
    <t>12/12/2008 08:45 AM EST</t>
  </si>
  <si>
    <t>Shelley Environmental</t>
  </si>
  <si>
    <t>A representative with Shelly's Septic Tank advised that approximately 400 gallons of sludge spilled from an open trailer that was hauling the material. No waterways were affected, the material was contained on-site. Lime was applied to the affected area.</t>
  </si>
  <si>
    <t>intersection of Hwy. 441 and Plymouth - Sorrento Dr.</t>
  </si>
  <si>
    <t xml:space="preserve">contained on-site, Limed </t>
  </si>
  <si>
    <t>12/12/2008 04:00 PM EST</t>
  </si>
  <si>
    <t>Douglas Smith</t>
  </si>
  <si>
    <t>The City of Callaway reported a raw sewage spill of less than 1,000 gallons at a storage facility in Callaway due to an equipment malfunction. No waterways affected. No clean-up actions reported. The caller stated that the responsible party will do the clean-up.</t>
  </si>
  <si>
    <t>6240 East Highway 22, Callaway</t>
  </si>
  <si>
    <t>12/12/2008 03:00 PM EST</t>
  </si>
  <si>
    <t>Hazem Tammi</t>
  </si>
  <si>
    <t>100 gallons of raw sewage released in Tallahassee due to a line blockage. Roots were found in a line, which caused a blockage and overflow from a manhole. The material drained into a nearby storm drain. Clean-up was conducted by the city of Tallahassee. No assistance requested.</t>
  </si>
  <si>
    <t>Lee Ave &amp; 6th Ave, Tallahassee</t>
  </si>
  <si>
    <t>FOG (roots)</t>
  </si>
  <si>
    <t>12/11/2008 03:30 PM EST</t>
  </si>
  <si>
    <t xml:space="preserve">City of Sanibel </t>
  </si>
  <si>
    <t>3000 gallons of sewage spilled onto ground due to lift station failure. The spill has been stopped and area is being vacuumed. Crews Environmental has been called-in for clean-up.</t>
  </si>
  <si>
    <t>2143 Perriwinkle Way</t>
  </si>
  <si>
    <t>12/12/08 0855</t>
  </si>
  <si>
    <t>Pump being repaired, bypass, line from bypass pumps broke: discharging to land and sutorm &amp; surface water</t>
  </si>
  <si>
    <t>929 San Marco Rd; Marco Island</t>
  </si>
  <si>
    <t>vacuum and limed</t>
  </si>
  <si>
    <t>Staff</t>
  </si>
  <si>
    <t>Coronado Waterway</t>
  </si>
  <si>
    <t>FLA014167</t>
  </si>
  <si>
    <t>Alyssa: letter sent</t>
  </si>
  <si>
    <t>12/12/2008 10:13 AM EST</t>
  </si>
  <si>
    <t>12/12/2008 4:39 PM EST</t>
  </si>
  <si>
    <t>Howard Nelson</t>
  </si>
  <si>
    <t>Fountainbleau Resort</t>
  </si>
  <si>
    <t>discovery of a cross-connection between sewage gravity line and the stormwater system</t>
  </si>
  <si>
    <t>4441 Collins Ave.</t>
  </si>
  <si>
    <t>vac. stormwater lines</t>
  </si>
  <si>
    <t>09-0005</t>
  </si>
  <si>
    <t>Joe Connelly</t>
  </si>
  <si>
    <t>29306 Chapel Park Dr.</t>
  </si>
  <si>
    <t>12/15/2008 08:48 AM EST</t>
  </si>
  <si>
    <t>Park notified operator that the tank had overflowed. Upon arrival, operator discovered a loss of approx. 300 gal of solids on the ground due to #2 wasting valve to digester was not closed properly and the digester overflow pipe was partially restricted by decant pump.</t>
  </si>
  <si>
    <t>Gate valve repaired.  Operator limed and cleaned affected area.</t>
  </si>
  <si>
    <t>Spanish Oaks MHP</t>
  </si>
  <si>
    <t>Spanish Oaks MHP WWTF</t>
  </si>
  <si>
    <t>12/13/2008 11:30 PM EST</t>
  </si>
  <si>
    <t>Emerald Coast Utilities advised that due to a force main brake, about 350 gallons of wastewater to be released onto the ground. No waterway affected. The area was vacuumed and Sano 128 was applied to the affected area.</t>
  </si>
  <si>
    <t>8001 Pensacola Blvd., Pensacols</t>
  </si>
  <si>
    <t>vac. &amp; Sano</t>
  </si>
  <si>
    <t>12/14/2008 02:30 PM EST</t>
  </si>
  <si>
    <t>City of Calloway</t>
  </si>
  <si>
    <t>A representative with the City of Calloway advises that due to a blocked force main 100 gallons of sewage did spill. Caller advises that no waterways were affected. The City of Calloway will conduct the clean up.</t>
  </si>
  <si>
    <t>527 Old Hickory Street, Calloway</t>
  </si>
  <si>
    <t>12/24/08 1:45p</t>
  </si>
  <si>
    <t>pump shorted &amp; tripped breaker</t>
  </si>
  <si>
    <t>8400 Bay Point Dr</t>
  </si>
  <si>
    <t>12/14/2008 07:00 PM EST</t>
  </si>
  <si>
    <t>St. Johns Utilities</t>
  </si>
  <si>
    <t>A representative from St. Johns Utilities reported a 50 gallons untreated wastewater spill that resulted from an uncapped 2 inch line. The spill flowed into Holiday Lake. The bank of the lake was limed and signs were posted by the responsible party to protect the public,</t>
  </si>
  <si>
    <t>240 Lily St., St. Augustine</t>
  </si>
  <si>
    <t>OPS ?</t>
  </si>
  <si>
    <t>N/A</t>
  </si>
  <si>
    <t>12/15/2008 11:00 AM EST</t>
  </si>
  <si>
    <t>Mark March</t>
  </si>
  <si>
    <t>Aqua Utilities Florida</t>
  </si>
  <si>
    <t>Rags clogged the crossover pipe between the 2 clarifiers, causing large flows and foam into #2 clarifier.  ~200 gallons of foam mat was discharged to the east pond.</t>
  </si>
  <si>
    <t>Arredondo Farms WWTP</t>
  </si>
  <si>
    <t xml:space="preserve">Cleared rags, skimmed foam, isolated east pond &amp; applied calcium hydrochloride. </t>
  </si>
  <si>
    <t>phone call to Mark March 12/29/08 to verify completion</t>
  </si>
  <si>
    <t>FLA011315 Arredondo Farms</t>
  </si>
  <si>
    <t>Heather Webber</t>
  </si>
  <si>
    <t>Called Mark March</t>
  </si>
  <si>
    <t>12/14/2008 07:00 AM EST</t>
  </si>
  <si>
    <t>City of Orlando (private system though)</t>
  </si>
  <si>
    <t>Overflow was caused by back fall on an 8" gravity pipe located on private property.</t>
  </si>
  <si>
    <t>106 East Church Street</t>
  </si>
  <si>
    <t>City crews removed blcokage and cleaned private line.  Deodorant and bleach with water where applies to affected area.  The section of pipe will be televised.</t>
  </si>
  <si>
    <t>private system</t>
  </si>
  <si>
    <t>12/14/2008 04:00 PM EST</t>
  </si>
  <si>
    <t>Gawaine Murray</t>
  </si>
  <si>
    <t>Blocked surge tank pump caused &lt;10 gal to overflow the surge tank</t>
  </si>
  <si>
    <t>Repaired and cleaned</t>
  </si>
  <si>
    <t>Clarcona Resorts</t>
  </si>
  <si>
    <t>Clarcona Resorts WWTF</t>
  </si>
  <si>
    <t>12/15/2008 9:49 AM EST</t>
  </si>
  <si>
    <t>Equipment; valve malfunctioned</t>
  </si>
  <si>
    <t>SW 152 St. at 142 Ave.</t>
  </si>
  <si>
    <t>12/15/2008 2:27 PM EST</t>
  </si>
  <si>
    <t>Palm Beach Co. DOH</t>
  </si>
  <si>
    <t>Wastewater mainline blockage affecting manholes and French drain at rear of plaza.</t>
  </si>
  <si>
    <t>6076 Okeechobee Blvd Suite 47</t>
  </si>
  <si>
    <t>Plantation of Drexel</t>
  </si>
  <si>
    <t>12/13/2008 11:48 AM EST</t>
  </si>
  <si>
    <t>City of Largo Utilities</t>
  </si>
  <si>
    <t>overflow due to grease blockage</t>
  </si>
  <si>
    <t>1511 16th Avenue SW, Largo</t>
  </si>
  <si>
    <t>Vacced and limed</t>
  </si>
  <si>
    <t>active consent order</t>
  </si>
  <si>
    <t>12/15/2008 03:48 PM EST</t>
  </si>
  <si>
    <t>B Bothast</t>
  </si>
  <si>
    <t>gravity line blocked with grease</t>
  </si>
  <si>
    <t xml:space="preserve">4739 Linwood Avenue, </t>
  </si>
  <si>
    <t>cleared blocage</t>
  </si>
  <si>
    <t>Atlantic Brentwood</t>
  </si>
  <si>
    <t>John Stone</t>
  </si>
  <si>
    <t>cleanout overflow</t>
  </si>
  <si>
    <t>1231 Pineviw Ave</t>
  </si>
  <si>
    <t>cleaned and tv'd line</t>
  </si>
  <si>
    <t>roots</t>
  </si>
  <si>
    <t>Clearwater Marshall street</t>
  </si>
  <si>
    <t>Gerald Boyce</t>
  </si>
  <si>
    <t>force main break during relocation of line</t>
  </si>
  <si>
    <t>Knights Trail and Technology Drive</t>
  </si>
  <si>
    <t>limed area</t>
  </si>
  <si>
    <t>line relocation</t>
  </si>
  <si>
    <t>Chip Tyre</t>
  </si>
  <si>
    <t xml:space="preserve">forcemain crack required lift station temp shutdown, sanitary manhole on site overflowed.  </t>
  </si>
  <si>
    <t>5 point lift station</t>
  </si>
  <si>
    <t>vacuum spilled sewage, treat with hth</t>
  </si>
  <si>
    <t>12/15/2008 10:20 AM EST</t>
  </si>
  <si>
    <t>Jack Trescott</t>
  </si>
  <si>
    <t>Halifax Pavin</t>
  </si>
  <si>
    <t>Contractor hit  a marked 8" force main</t>
  </si>
  <si>
    <t>Lexington Avenue near Deberry Avenue, Deltona</t>
  </si>
  <si>
    <t>The area was heavily limed and contained within the specified area.  The force main was repaired by the contractor using 4' of C900 using (2) maxi fit.  Contractor stated he would remove contaminated soil to landfill</t>
  </si>
  <si>
    <t>Deltona Lakes</t>
  </si>
  <si>
    <t>12/16/2008 2:41 PM EST</t>
  </si>
  <si>
    <t xml:space="preserve">A tanker and trailer collided.  1 person was killed.  </t>
  </si>
  <si>
    <t>SR19 in Astor FL</t>
  </si>
  <si>
    <t>the pumped off product was sent to the landfil it originated from.</t>
  </si>
  <si>
    <t>12/16/2008 1:00 PM EST</t>
  </si>
  <si>
    <t xml:space="preserve">A spill occurred awhen on eof the sludge trcuk drivers disconnected the pump hose from his truck. </t>
  </si>
  <si>
    <t>The area was gone over with a squeegee and limed.  After the spill dries it will be raked.</t>
  </si>
  <si>
    <t>12/16/2008 03:00 PM EST</t>
  </si>
  <si>
    <t>A representative with Collier Co. Public Utilities advised that less than 1,000 gallons of treated reclaim water was spilled due to line degradation. No waterways were affected. No clean up actions were taken as the spill soaked into the ground.</t>
  </si>
  <si>
    <t>1035 Riverchase Blvd., Naples</t>
  </si>
  <si>
    <t>12/15/2008 03:00 PM EST</t>
  </si>
  <si>
    <t>A representative with Englewood Water District advised that approximately 8,000 gallons of untreated wastewater spilled from lift station due to pump failure. No waterways were affected, contained on-site. Material was pumped back into the lift station system and lime was applied to the affected areas.</t>
  </si>
  <si>
    <t>521 River Rd., Englewood</t>
  </si>
  <si>
    <t>vac. &amp; lime</t>
  </si>
  <si>
    <t>12/16/2008 10:00 AM EST</t>
  </si>
  <si>
    <t>A representative with Marco Island Utilities advised that between 10,000-15,000 gallons of treated reclaim wastewater released from lift station due to overflow caused by valve being left open. Caller reports that Shenandoah Waterway was affected. Most of the material was unrecoverable and soaked into the ground. Also dehydrated lime was applied to the affected area.</t>
  </si>
  <si>
    <t>1271 San Marco Rd; Shenandoah Waterway, Marco Isl.</t>
  </si>
  <si>
    <t>Shenandoah Waterway</t>
  </si>
  <si>
    <t>12/16/08 7:30 PM EST</t>
  </si>
  <si>
    <t>Joge Villanueva</t>
  </si>
  <si>
    <t>mainline blockage due to heavy grease</t>
  </si>
  <si>
    <t>4781 NW 4 terrace</t>
  </si>
  <si>
    <t>12/16/2008 10:00 PM EST</t>
  </si>
  <si>
    <t>Manhole overflowing.</t>
  </si>
  <si>
    <t>5088 Summit Blvd</t>
  </si>
  <si>
    <t xml:space="preserve">Palm Beach Co. </t>
  </si>
  <si>
    <t>Lift Station vandalized</t>
  </si>
  <si>
    <t>Hastings Way/Plantation Palms Blvd</t>
  </si>
  <si>
    <t>Lift Station repaired</t>
  </si>
  <si>
    <t>vandelization</t>
  </si>
  <si>
    <t>12/10/08 9:00pm</t>
  </si>
  <si>
    <t>6803 Lyman Av</t>
  </si>
  <si>
    <t>12/16/08 8:20a</t>
  </si>
  <si>
    <t>326 US 41</t>
  </si>
  <si>
    <t>John Riera</t>
  </si>
  <si>
    <t>reclaimed water line break</t>
  </si>
  <si>
    <t>221 87th Ave N</t>
  </si>
  <si>
    <t>St. Petersburg Northeast</t>
  </si>
  <si>
    <t>12/15/0/ 3:30 PM</t>
  </si>
  <si>
    <t>B Batten</t>
  </si>
  <si>
    <t>Split FM</t>
  </si>
  <si>
    <t>Willow Bank Ave.</t>
  </si>
  <si>
    <t xml:space="preserve">Ridge Manor </t>
  </si>
  <si>
    <t>12/16/2008  10:30 PM EST</t>
  </si>
  <si>
    <t>Tim Sheahan</t>
  </si>
  <si>
    <t>Dunes WWTF</t>
  </si>
  <si>
    <t>&lt;1000 gal overflow at Dunes WWTF overflow from lift station at WWTF - contained on site and area cleaned and limed.</t>
  </si>
  <si>
    <t>Raw</t>
  </si>
  <si>
    <t>&lt;1000 gal</t>
  </si>
  <si>
    <t>PS overflow</t>
  </si>
  <si>
    <t>Dunes Community WWTF</t>
  </si>
  <si>
    <t>Email from Tim Sheahan</t>
  </si>
  <si>
    <t>Dunes Community</t>
  </si>
  <si>
    <t>K. Gerard</t>
  </si>
  <si>
    <t>Called Tim Sheahan</t>
  </si>
  <si>
    <t>12/17/2008 02:00 AM CST</t>
  </si>
  <si>
    <t>Paul Reese</t>
  </si>
  <si>
    <t>A representative with Destin Water Users advised that over 1,000 gallons of untreated wastewater spilled due to a break in a 4 inch force main line. No waterways were affected, material contained on-site. Material was vacuumed up and lime was applied to the affected area.</t>
  </si>
  <si>
    <t>4005 Commons Dr. west, Destin</t>
  </si>
  <si>
    <t>12/17/2008 12:00 PM EST</t>
  </si>
  <si>
    <t>Hazem</t>
  </si>
  <si>
    <t>A representative with city of Tallahassee advised that approximately 6,500 gallons of untreated wastewater spilled due to a break in a force main line. No waterways were affected, material reached a nearby wooded area. Lime was applied to affected area.</t>
  </si>
  <si>
    <t>intersection of Apalachee Parkway and Capital Circle SE, Tallahassee</t>
  </si>
  <si>
    <t>12/17/2008 04:43 PM EST</t>
  </si>
  <si>
    <t>A representative with the City of Niceville advises that 20000 gallons of wastewater did spill due to a 16" force main failure. The spill did leak into the Hicks Branch Creek. The spill was limed and cleaned by the City of Niceville.</t>
  </si>
  <si>
    <t>920 Cedar Street, Niceville</t>
  </si>
  <si>
    <t>limed +</t>
  </si>
  <si>
    <t>Hicks Branch Creek</t>
  </si>
  <si>
    <t>12/17/2008 03:50 PM EST</t>
  </si>
  <si>
    <t>Chief Bradt</t>
  </si>
  <si>
    <t>USCG Sector Key West</t>
  </si>
  <si>
    <t>NRC fax #892761 "VERBATIM" states caller is reporting via third party a release of material from an unknown source in the canal and street. The unknown material is suspected sewage. No clean up or remedial actions reported.</t>
  </si>
  <si>
    <t>Cormorant Rd; Gieger Canal, Boca Chica</t>
  </si>
  <si>
    <t>undeter.</t>
  </si>
  <si>
    <t>12/17/2008 10:56 AM EST</t>
  </si>
  <si>
    <t>3151 NW 40th St.</t>
  </si>
  <si>
    <t>12/18/2008 09:30 AM EST</t>
  </si>
  <si>
    <t>A representative with Shelly's Septic advised that approximately 1 cubic yard of treated domestic wastewater was spilled due to a driver braking hard and the material went over the truck and onto the ground. No waterways were affected. The driver of the vehicle scraped the material off the road.</t>
  </si>
  <si>
    <t>Intersection of Nova Road &amp; SR 419, St. Cloud</t>
  </si>
  <si>
    <t>sort of</t>
  </si>
  <si>
    <t>12/18/2008 03:30 PM EST</t>
  </si>
  <si>
    <t>Tamni Hazem</t>
  </si>
  <si>
    <t>A representative with the City of Tallahassee advises that a contractor ruptured a 24" force main causing 135000 gallons of sewage to flow into Snake Lake. The contaminated area was limed and deodorized. UPDATE 12/19/08 1453EST - Spill was actually 27,000 gallons and did not enter Snake Lake. It was contained in a stormwater retention pond.</t>
  </si>
  <si>
    <t>Intersection of Care Drive and Capital Circle NE, Tallahassee</t>
  </si>
  <si>
    <t>12/18/08 9:50a</t>
  </si>
  <si>
    <t>Camp St &amp; 7th Av</t>
  </si>
  <si>
    <t>12/18/2008 05:00 PM EST</t>
  </si>
  <si>
    <t>City of Eustis</t>
  </si>
  <si>
    <t>Scada failed and did not notify them of chlorine residual &amp; failed to open valves which casued pump station to overflow</t>
  </si>
  <si>
    <t>801 Bates Ave., Eustis</t>
  </si>
  <si>
    <t>Reset SCADA system and everything is back to normal</t>
  </si>
  <si>
    <t>Eustis</t>
  </si>
  <si>
    <t>12/18/2008 01:45 PM EST</t>
  </si>
  <si>
    <t>Chrysanne Hamrah</t>
  </si>
  <si>
    <t>responsible party representative (Lockhead Martin?)</t>
  </si>
  <si>
    <t>500 gallons of industrial wastewater sludge was spilled due to pipe failure. Contained on-site, no waterways affected. The area was vacuumed. Affected soil was excavated. Clean Harbors Environmental was contracted for clean-up, and has completed clean-up.</t>
  </si>
  <si>
    <t>Lockheed Martin facility, 5600 Sand Lake Rd., Orlando</t>
  </si>
  <si>
    <t>industrial</t>
  </si>
  <si>
    <t>12/19/2008 08:00 AM EST</t>
  </si>
  <si>
    <t>County Utilities reports 10,000 gallons of sewage spilled into a retention pond due to a break in a force main. Clean-up is being conducted.</t>
  </si>
  <si>
    <t>Lake Front Park at Mineola Lake, 295-L Lake Mineola Dr., Clermont</t>
  </si>
  <si>
    <t>Shut down lift stations.  Replaced bad pipe, cleaned area, and put down lime.</t>
  </si>
  <si>
    <t>retention pond</t>
  </si>
  <si>
    <t>Clermont West</t>
  </si>
  <si>
    <t>12/19/2008 01:00 PM EST</t>
  </si>
  <si>
    <t>County utilities</t>
  </si>
  <si>
    <t xml:space="preserve">                                  </t>
  </si>
  <si>
    <t>intersect of Ethel Wingate Rd. and Gulf Beach Highway, Pensacola</t>
  </si>
  <si>
    <t>yes, didn't say which one</t>
  </si>
  <si>
    <t>12/19/2008 02:04 PM EST</t>
  </si>
  <si>
    <t>350 West Heather Drive</t>
  </si>
  <si>
    <t>Lane Longley</t>
  </si>
  <si>
    <t>city cleanout overflow due to grease</t>
  </si>
  <si>
    <t>1445 Brightwater Blvd NE</t>
  </si>
  <si>
    <t>cleared stoppage, vacced and disinfected area</t>
  </si>
  <si>
    <t>Robert Allen</t>
  </si>
  <si>
    <t>pinhole leak in force main</t>
  </si>
  <si>
    <t>7450 Biltmore</t>
  </si>
  <si>
    <t>repaired force main, cleaned area</t>
  </si>
  <si>
    <t>Gulf Gate</t>
  </si>
  <si>
    <t>Roger Van Eck</t>
  </si>
  <si>
    <t>broken air relief valve</t>
  </si>
  <si>
    <t>Ancora Blvd, Venice</t>
  </si>
  <si>
    <t>replaced ARV, cleaned and limed area</t>
  </si>
  <si>
    <t>ARV break</t>
  </si>
  <si>
    <t>force main hit by verizon</t>
  </si>
  <si>
    <t>1340 US 19</t>
  </si>
  <si>
    <t>New Port Richey</t>
  </si>
  <si>
    <t>12/20/2008 10:40 PM EST</t>
  </si>
  <si>
    <t>Julia Steele</t>
  </si>
  <si>
    <t>NRC fax #893063</t>
  </si>
  <si>
    <t>NRC fax #893063 reports sewage spilled at a bar in Port St. Lucie.</t>
  </si>
  <si>
    <t>The Draft House, US-1, Port St. Lucie</t>
  </si>
  <si>
    <t>12/21/2008 10:07 AM EST</t>
  </si>
  <si>
    <t>Shirley Shinholser</t>
  </si>
  <si>
    <t>Taylor Coastal Water &amp; Sewer District</t>
  </si>
  <si>
    <t>A representative of Taylor Co Water and Sewer District reported a sewage spill of less then 1,000 gallons due to a malfunction of a 6 inch main. The spill has been removed and lime applied to the area.</t>
  </si>
  <si>
    <t>Hwy. 361 &amp; Spoon Bill Rd. , Perry</t>
  </si>
  <si>
    <t>Reza ?</t>
  </si>
  <si>
    <t>12/21/2008 02:48 PM EST</t>
  </si>
  <si>
    <t>A representative with JEA advises that an 8" force main ruptured causing a spill of 5000 gallons. JEA advises that no waterways were affected. JEA is vacuuming the scene and will apply lime for the clean up.</t>
  </si>
  <si>
    <t>Ridgeglen @ Bowden Road, Jacksonville</t>
  </si>
  <si>
    <t>12/21/2008 03:38 PM EST</t>
  </si>
  <si>
    <t>Cathy</t>
  </si>
  <si>
    <t>Utilities Inc</t>
  </si>
  <si>
    <t>A representative with Utilities Inc advises that a Force main break has ruptured causing 9000 gallons of sewage to spill. The caller advises that there are no waterways affected at this time. Utilities Inc is conducting clean up at this time.</t>
  </si>
  <si>
    <t>Gulf Brooks Circle @ Sable Palm Drive, Longwood</t>
  </si>
  <si>
    <t>Lift station isolated and a 5.5 foot section of 12" pipe replaced.  Area was disinfected.  Signage was placed at the small retention pond located on Sabal Point Drive</t>
  </si>
  <si>
    <t>Retention Pond and possibly the Sabal Point Golf Course Reclaimed pond.</t>
  </si>
  <si>
    <t>12/21/2008 04:00 PM EST</t>
  </si>
  <si>
    <t>Collier Co. Utilities advised that 10,000 gallons of treated reclaim water was released onto the ground in front of a condo building. No boil water notice needed. No clean up needed.</t>
  </si>
  <si>
    <t>6141 Pelican Bay Blvd., Naples</t>
  </si>
  <si>
    <t>12/21/2008 07:55 PM EST</t>
  </si>
  <si>
    <t>Max Gross</t>
  </si>
  <si>
    <t>The City of Plantation advised that 200 gallons of wastewater was released from manhole and went into a storm drain that leads to a lake. The manholes were cleaned and the affected area was washed down and chlorinated. No samples taken and no signs posted</t>
  </si>
  <si>
    <t>10340 Northwest 10th Court, Plantation</t>
  </si>
  <si>
    <t>City of Plantation                                          FLA040401</t>
  </si>
  <si>
    <t>12/21/2008 12:09 EST</t>
  </si>
  <si>
    <t>8831 SW 4th Lane</t>
  </si>
  <si>
    <t>12/17/2008 05:00 PM EST</t>
  </si>
  <si>
    <t>Field operations personnel responded to a wastewater spill at 1314 Mill Creek Place.  The discharge was estimated to be 20 gal of war that discharged from the cleanout to grade over a time period of approx. 30 min.  The spill was due to a blockage in the lateral.</t>
  </si>
  <si>
    <t>1314 Mill Creek Place.</t>
  </si>
  <si>
    <t>The blockage was cleared.  Any debris was cleaed up.  The area was disinfected and deodorized.</t>
  </si>
  <si>
    <t>12/22/2008 09:15 AM EST</t>
  </si>
  <si>
    <t>Patti Olney</t>
  </si>
  <si>
    <t>City of Mt. Dora</t>
  </si>
  <si>
    <t>A representative of City of Mt. Dora reported a 200 gallon untreated wastewater spill due to a grease blockage. The area was vacuumed.</t>
  </si>
  <si>
    <t>Eudora Rd. &amp; Old. Hwy. 441, Mt. Dora</t>
  </si>
  <si>
    <t>Broke stoppage with high pressure cleaner</t>
  </si>
  <si>
    <t>unk.</t>
  </si>
  <si>
    <t>Mount Dora #1</t>
  </si>
  <si>
    <t>12/22/2008 7:00 AM EST</t>
  </si>
  <si>
    <t>Jose Kercado</t>
  </si>
  <si>
    <t>Cauz Trucking</t>
  </si>
  <si>
    <t>Driver release approx 1/4 cu yd on Nova Road off Hwy 192.  Driver stepped on brake to hard</t>
  </si>
  <si>
    <t>Nova Road and 192</t>
  </si>
  <si>
    <t>Cleaned area</t>
  </si>
  <si>
    <t>12/22/2008 02:08 PM EST</t>
  </si>
  <si>
    <t>There was an overflow from the Orange County Collection System at manhole 31060030 due to a debris and grease blockage.  The overflow material went down a stormdrain to retention pond.</t>
  </si>
  <si>
    <t>720 Ibsen Avenue</t>
  </si>
  <si>
    <t>Staff broke the blockage and cleaned lines.  They performed a complete washdown of the area.</t>
  </si>
  <si>
    <t>12/21/08 9:40p</t>
  </si>
  <si>
    <t>R. Dorsett</t>
  </si>
  <si>
    <t>filter valve failed</t>
  </si>
  <si>
    <t>South dover Rd</t>
  </si>
  <si>
    <t>12/23/2008 12:39 PM EST</t>
  </si>
  <si>
    <t>A force main broke due to a pipe failure causing an overflow from the Orange County Collection system.  The overflow was contained in a ditch area and recovered</t>
  </si>
  <si>
    <t>S.R. 535 &amp; Monterey Cypress Rd. , Orlando</t>
  </si>
  <si>
    <t>Staff shut down a local pump station and valve, isolated the broken pipe, excavatedthe area and repaired the broken pipe.  After the repair the system was tested ok.  Crew performed a complete washdown of area.</t>
  </si>
  <si>
    <t>12/23/2008 07:30 PM EST</t>
  </si>
  <si>
    <t>Excessive debris and grease in 10" cast iron gravity line blocked the flow.</t>
  </si>
  <si>
    <t>3117 E Colonial Dr., Orlando</t>
  </si>
  <si>
    <t xml:space="preserve">Cleaned gravity line to remove the blockage.  Washed down and vactored up spill.  Also spread deodorant/Disinfectant on affected area.  </t>
  </si>
  <si>
    <t>12/23/2008 3:20 PM EST</t>
  </si>
  <si>
    <t>NW 7th Ave. &amp; 17th Street</t>
  </si>
  <si>
    <t>12/23/2008 11:22 AM EST</t>
  </si>
  <si>
    <t>A representative with Miami-Dade Water &amp; Sewer advised that approximately 500 gallons on untreated wastewater was spilled due to a possible force main break. The spill is ongoing at this time and could be more than 1,000 gallons. No waterways were affected. No clean up actions have been taken.</t>
  </si>
  <si>
    <t>Intersection of NW 68th Ave &amp; 186th St, Miami</t>
  </si>
  <si>
    <t>12/23/08 9:40p</t>
  </si>
  <si>
    <t>4538 Oakriver Ci</t>
  </si>
  <si>
    <t>12/24/2008 11:40 AM EST</t>
  </si>
  <si>
    <t>Frank Kelsey</t>
  </si>
  <si>
    <t>Operator discovered approx. 500 gal solids on ground at air bays.  Upon investigation, found that surge tank pump had quit working causing surge tank to fill and hydraulic overload to air bays.</t>
  </si>
  <si>
    <t>Operator put tmporary pump in surge tank.  Limed and cleaned affected area.  Notified park management so repairs could be scheduled.</t>
  </si>
  <si>
    <t>Palm Valley MHP</t>
  </si>
  <si>
    <t>Palm Valley MHP WWTF</t>
  </si>
  <si>
    <t>12/24/2008 08:00 AM EST</t>
  </si>
  <si>
    <t>Gravity sewer plug and sewer came out service line at vacant lot.</t>
  </si>
  <si>
    <t>29th St and Magnolia Ave</t>
  </si>
  <si>
    <t>Standby broke the plug, will clean up area, disinfect the area.  They will repair and cap off the service line also.</t>
  </si>
  <si>
    <t>12/24/2008 03:00 PM EST</t>
  </si>
  <si>
    <t>Roger Mitchell</t>
  </si>
  <si>
    <t>SewerMain backup near 551 Cape Coral Road caused a leak of approx.  75-100 gal from manhole</t>
  </si>
  <si>
    <t>551 Cape Coral Road</t>
  </si>
  <si>
    <t>The sewer main was unclogged.  Cleaned debris &amp; lime spread over spill area</t>
  </si>
  <si>
    <t>12/24/2008 01:21 PM EST</t>
  </si>
  <si>
    <t xml:space="preserve">A representative from Charlotte Co Utilities reported that due to a contractor striking a force main approximately 2,000 gallons of untreated wastewater spilled onto the ground remaining on site. The area was vacuum and limed. </t>
  </si>
  <si>
    <t>10042 Hackensack St.</t>
  </si>
  <si>
    <t>12/24/2008 4:00 PM EST</t>
  </si>
  <si>
    <t>City representative reports a spill of 150 gallons of sewage spilled from a manhole due to a break in a line. Spill has been cleaned up and area treated with liquid chlorine bleach.</t>
  </si>
  <si>
    <t>300 N. Pine Island Rd</t>
  </si>
  <si>
    <t>washdown &amp; bleach</t>
  </si>
  <si>
    <t>canal testing</t>
  </si>
  <si>
    <t>manhole overflow due to roots</t>
  </si>
  <si>
    <t>11399 16th Court N</t>
  </si>
  <si>
    <t>sampled</t>
  </si>
  <si>
    <t>12/24/2008 12:00 PM EST</t>
  </si>
  <si>
    <t>Operations Management International</t>
  </si>
  <si>
    <t>A representative with OMI advises that a split in a force main caused 900 gallons of wastewater to spill on site. No waterways were affected and OMI did vacuum and the lime the area.</t>
  </si>
  <si>
    <t>1541 Oak Forest Avenue</t>
  </si>
  <si>
    <t>12/25/2008 07:28 PM EST</t>
  </si>
  <si>
    <t>Debris in an 8" PVC gravity main line caused a blockage in our gravity system causing an overflow from the Orange County Collection System at a manhole.  This overflow entered a storm drain that flowed into a retention pond.</t>
  </si>
  <si>
    <t>14681 Cableshire Way</t>
  </si>
  <si>
    <t>Crew observed the voerflow at manhole number F31140051.  They then found the main line blockage between manholes F31140051- F31140050 consisting of a large amount of sand, broke the blockage and cleaned the main lines.  Staff have placed a workorder to have main line televised to determine cause of overflow and washed down area of overflow. Initial indication is a possible break in the gravity.</t>
  </si>
  <si>
    <t>12/25/2008 1:22 PM EST</t>
  </si>
  <si>
    <t>Tim</t>
  </si>
  <si>
    <t>Broward County 911</t>
  </si>
  <si>
    <t>A representative with Broward Co. 911 advises that a sewage line has ruptures and sewage is flowing into a nearby lake. The caller did not know the name of the lake and was not sure of the amount spilled. Caller states that the local sewer department has been contacted by Broward Co. FR.</t>
  </si>
  <si>
    <t>115 NW 132 Ave.</t>
  </si>
  <si>
    <t>City of Pembroke Pines                    FLA013575</t>
  </si>
  <si>
    <t xml:space="preserve">Small split in 10" FM. Spill confined to work site.  </t>
  </si>
  <si>
    <t>Happened between houses: 1541 &amp; 1543 Oak Forest Rd., The Villages</t>
  </si>
  <si>
    <t>Area Limed.  Site landscaped after digging.</t>
  </si>
  <si>
    <t>Bad pipe</t>
  </si>
  <si>
    <t>Little Sumter Utility WWTF</t>
  </si>
  <si>
    <t>P. Burghardt</t>
  </si>
  <si>
    <t>12/26/2008 5:30 PMN EST</t>
  </si>
  <si>
    <t>CCUA</t>
  </si>
  <si>
    <t>Marty Moore from CCUA stated that &lt; 1000 gal SSO occurred due to MH overflowing, area was vac, cleaned, minor amount went to surface water.</t>
  </si>
  <si>
    <t>Orange Park Mall at Sears</t>
  </si>
  <si>
    <t>Area vacuumed and cleaned and sprayed down</t>
  </si>
  <si>
    <t>&lt;1000gal</t>
  </si>
  <si>
    <t xml:space="preserve"> most</t>
  </si>
  <si>
    <t>Marty Moore left message on 12/26/08 and called on 12/29 for report</t>
  </si>
  <si>
    <t>Miller Street WWTF</t>
  </si>
  <si>
    <t>Called Marty Moore</t>
  </si>
  <si>
    <t>12/26/2008 12:21 EST</t>
  </si>
  <si>
    <t>Ron Nelson stated that 500 gal of sewage spill onto ground due to broken force main at 735 Cavalier Road.  Area was cleaned and lime applied.</t>
  </si>
  <si>
    <t>735 Cavalier Road</t>
  </si>
  <si>
    <t xml:space="preserve">Sewage was contained and area cleaned and limed.  </t>
  </si>
  <si>
    <t>Called Ron Nelson on 12/29/08 he will send in written report</t>
  </si>
  <si>
    <t>Called Ron Nelson</t>
  </si>
  <si>
    <t>12/26/2008 07:48 PM EST</t>
  </si>
  <si>
    <t>Steven Nary</t>
  </si>
  <si>
    <t>Poinciana Utilities</t>
  </si>
  <si>
    <t xml:space="preserve">A representative of Toho Water is reporting an unknown amount of sewage spilled at a subdivision in Kissimmee. The caller reports Toho Water, though not the responsible party, is attempting to staunch the flow of sewage from the line and are attempting to contact the company that owns the sewage system.
UPDATE: 12-26-08/2020 EST: Per Steve Casto / Osceola EM: caller is asking for a call-back from DOH and also asking DEP to call-back the person who is on scene with this release - Steven Nary. &lt;SWO413&gt; 
</t>
  </si>
  <si>
    <t>S. Bass Rd. off W Hwy. 192</t>
  </si>
  <si>
    <t>area was washed odwn, disinfected and deodorized</t>
  </si>
  <si>
    <t>Paradise Cove Court (private)</t>
  </si>
  <si>
    <t>12/25/2008 4:20 PM EST</t>
  </si>
  <si>
    <t>Rajoo Samlala</t>
  </si>
  <si>
    <t>Lateral line blocked by grease caused spill.</t>
  </si>
  <si>
    <t>16 to 41 Cortez Way</t>
  </si>
  <si>
    <t>TV and jet line</t>
  </si>
  <si>
    <t xml:space="preserve">City of Sunrise </t>
  </si>
  <si>
    <t>12/26/2008 4:57 PM EST</t>
  </si>
  <si>
    <t>Don Hultgren</t>
  </si>
  <si>
    <t>City of Hollywood Utilities</t>
  </si>
  <si>
    <t>Hollywood reports a daily release of over 10,000 gallons of sewage into the ICW that has been going on for an undetermined length of time. Spill continued through 12/29/08.</t>
  </si>
  <si>
    <t>underwater near intersection of Johnson Street and A1A</t>
  </si>
  <si>
    <t>City of Hollywood                     FL0026255</t>
  </si>
  <si>
    <t>12/26/2008 10:30 AM EST</t>
  </si>
  <si>
    <t>Leighton Trowers</t>
  </si>
  <si>
    <t>contractor broke ARV in manhole</t>
  </si>
  <si>
    <t>NW 186th Street &amp; NW 68th Ave.</t>
  </si>
  <si>
    <t>5393 37th St South</t>
  </si>
  <si>
    <t>repaired service line</t>
  </si>
  <si>
    <t>St. Petersburg Southwest</t>
  </si>
  <si>
    <t>12/27/2008 11:07 AM EST</t>
  </si>
  <si>
    <t>Jerrill Robison</t>
  </si>
  <si>
    <t xml:space="preserve">During the loading of the Turnpike WWTP bio-solids tanker a malfunction in the discharge valve occurred resulting in the release of approx 20 gal of Class B residual onto the ground at the digester bio-solids fill station.  The valve located on the discharge pipe of the tanker eithe rlost air pressure or had an internal failure preventing the proper opertaion of the valve blade.  </t>
  </si>
  <si>
    <t>Upon discovery of the malfunction the drive shut off the fill pumps and hose the bio-solids to the drain under the tanker fill station.  The area wffected is conttained on site.  The bio-solids tanker has been taken out of service until the air system and valve has been repaired.</t>
  </si>
  <si>
    <t>Leesburg/Turnpike</t>
  </si>
  <si>
    <t>12/27/2008 11:45 AM EST</t>
  </si>
  <si>
    <t>Per representative of Emerald Coast Utilities: 150 gallons of sewage spilled onto ground due to a blockage in a line. The blockage has been cleared and spill cleaned up. A small amount of the spill went into a nearby creek. Water samples will be taken.</t>
  </si>
  <si>
    <t>7201 Scenic Highway</t>
  </si>
  <si>
    <t>Bill Hallisey</t>
  </si>
  <si>
    <t>cleanout overflow due to grease</t>
  </si>
  <si>
    <t>1761 18th Street</t>
  </si>
  <si>
    <t>auto valve at main lift station closed</t>
  </si>
  <si>
    <t>area limed and swept</t>
  </si>
  <si>
    <t>valve malfunction</t>
  </si>
  <si>
    <t>sampled isolated retention pond</t>
  </si>
  <si>
    <t>Fruitville</t>
  </si>
  <si>
    <t>12/28/2008 3:49 PM EST</t>
  </si>
  <si>
    <t>Leonora Johnson</t>
  </si>
  <si>
    <t>SW 122nd-123rd Terr,. along 122 Ave</t>
  </si>
  <si>
    <t>12/27/08 10:30a</t>
  </si>
  <si>
    <t>ARV left open</t>
  </si>
  <si>
    <t>18103 Longwater run Dr</t>
  </si>
  <si>
    <t>operator</t>
  </si>
  <si>
    <t>per CO</t>
  </si>
  <si>
    <t>6525 Santiago Ct</t>
  </si>
  <si>
    <t xml:space="preserve"> JS</t>
  </si>
  <si>
    <t>12/26/08 - unknown</t>
  </si>
  <si>
    <t xml:space="preserve">Rocky McDaniel </t>
  </si>
  <si>
    <t>Budget Utility Services</t>
  </si>
  <si>
    <t>100 to 200 gal of raw sewage spill at the Oaks of Atlantic Beach due to FM blockage- contained on site- area cleaned and limed.</t>
  </si>
  <si>
    <t>Oaks of Atlantic Beach</t>
  </si>
  <si>
    <t>150 gal</t>
  </si>
  <si>
    <t>FM blockage</t>
  </si>
  <si>
    <t>Email from Rocky McDaniel</t>
  </si>
  <si>
    <t>Budget Utility</t>
  </si>
  <si>
    <t>K.Gerard</t>
  </si>
  <si>
    <t>12/29/2008 11:15 AM EST</t>
  </si>
  <si>
    <t>Eric</t>
  </si>
  <si>
    <t>6" gash in service line.  Suspect line was hit by mowing contractor</t>
  </si>
  <si>
    <t>7580 Toscana Blvd</t>
  </si>
  <si>
    <t>painted the 2 x 4 purple to mark service.</t>
  </si>
  <si>
    <t>Reclaim</t>
  </si>
  <si>
    <t>Spring Lake</t>
  </si>
  <si>
    <t>12/29/2008 02:45 PM EST</t>
  </si>
  <si>
    <t>A representatvie of Marion County Utilities reported that due to a 6" force main break 14,080 gal of raw sewage spilled onto the ground on site.</t>
  </si>
  <si>
    <t>SW 147th St and SW 147 th Lane</t>
  </si>
  <si>
    <t>Marion Oaks</t>
  </si>
  <si>
    <t>manhole overflow due to grease and paper</t>
  </si>
  <si>
    <t>407 S. Belcher Road</t>
  </si>
  <si>
    <t>grease and paper</t>
  </si>
  <si>
    <t>Clearwater East</t>
  </si>
  <si>
    <t>Marion Co Utilities</t>
  </si>
  <si>
    <t xml:space="preserve">A representative of Marion Co. Utilities reported that due to a 6 inch force mail break 14,080 gallons of raw sewage spilled onto the ground on site. No waterways affected. The area was limed. 
</t>
  </si>
  <si>
    <t>SW 147th St. &amp; SW 147th Ln.</t>
  </si>
  <si>
    <t>David Flynn</t>
  </si>
  <si>
    <t>reclaim line breakage</t>
  </si>
  <si>
    <t>Stakey Rd &amp; Decubellis</t>
  </si>
  <si>
    <t>Deer Park</t>
  </si>
  <si>
    <t>12/30/2008 07:00 AM EST</t>
  </si>
  <si>
    <t>Mechanical bar screen tripped out causing flow to go through manual bar screen with 300 to 500 gal overflow contained on site and cleaned.</t>
  </si>
  <si>
    <t>300 to 500 gal</t>
  </si>
  <si>
    <t>Bar Screen</t>
  </si>
  <si>
    <t xml:space="preserve">Email from Tim Sheahan </t>
  </si>
  <si>
    <t xml:space="preserve">Dunes Community </t>
  </si>
  <si>
    <t>Talked to Tim Sheahan</t>
  </si>
  <si>
    <t>12/29/2008 02:00 PM EST</t>
  </si>
  <si>
    <t>St. Augustine No. 1</t>
  </si>
  <si>
    <t>&lt; 2 gal overflowed from sepage around manhole due to grease blockage.  Crew responded immediately to vac out sewer, clean area and lime area.  No discharge to any surface waters.</t>
  </si>
  <si>
    <t>2 gal</t>
  </si>
  <si>
    <t>525 Gal</t>
  </si>
  <si>
    <t xml:space="preserve">St. Augustine </t>
  </si>
  <si>
    <t>Call to George Lomax regarding details.</t>
  </si>
  <si>
    <t>St. Augustine</t>
  </si>
  <si>
    <t>Called George Lomax</t>
  </si>
  <si>
    <t>12/29/2008 07:50 PM EST</t>
  </si>
  <si>
    <t>A broken 6" PVC force main caused an overflow from the Orange County Collections system.  Overflow was contained in ground.</t>
  </si>
  <si>
    <t>10621 Golden Cypress Ct.</t>
  </si>
  <si>
    <t xml:space="preserve">Isolated system by shutting down PS-F3003 and closing an in line plug valve.  Opened check valves and had pump personnel monitor station.  Dispatched tankers to recover the flow.  Excavated down to pipe and exposed damaged section of bell that was split.  Performed a pipe repair and tested system for leaks, then put system back on auto, clean the area.  </t>
  </si>
  <si>
    <t>12/30/2008 2:10 PM EST</t>
  </si>
  <si>
    <t>MDWASD advises that a spill of 7192 gallons of sewage has occurred. Caller states that no waterways have been affected and the site has been limed and vacuumed. Contractor hit an 8-inch force main.</t>
  </si>
  <si>
    <t>SE 133 Ave. at N. Calusa Dr.</t>
  </si>
  <si>
    <t>D &amp; M Trenching</t>
  </si>
  <si>
    <t>WL to D&amp;M</t>
  </si>
  <si>
    <t>hillsborough</t>
  </si>
  <si>
    <t>12/30/08 6:15p</t>
  </si>
  <si>
    <t>M. Burgess</t>
  </si>
  <si>
    <t>8822 W. Auburn</t>
  </si>
  <si>
    <t>Robert Merkel</t>
  </si>
  <si>
    <t>11577 W. Rosa Ct., Homosassa</t>
  </si>
  <si>
    <t>jetted, cleaned and limed</t>
  </si>
  <si>
    <t>Hall's River</t>
  </si>
  <si>
    <t>J. Hostetter</t>
  </si>
  <si>
    <t>Back check valve was run over</t>
  </si>
  <si>
    <t>14510 Black Lake Rd</t>
  </si>
  <si>
    <t>Odessa</t>
  </si>
  <si>
    <t>12/29/2008 07:00 AM EST</t>
  </si>
  <si>
    <t>Plant personnel discovered a wastewater spill at the Harmony WRF.  The discharge was estimated to be 200 gal of activated sludge.  The spill was due to debris clogging a transfer line from the aeration bay to the #2 clarifier.</t>
  </si>
  <si>
    <t>TWA plant personnel cleared the debris from the line and the plant returned to normal operations.  The spill was contained on the plant site and was cleaned by the plant operator.</t>
  </si>
  <si>
    <t>Harmony WRF</t>
  </si>
  <si>
    <t>12/30/2008 10:30 PM EST</t>
  </si>
  <si>
    <t>Lost control circuit power</t>
  </si>
  <si>
    <t>Chase Groves #2</t>
  </si>
  <si>
    <t>Replaced fuses, applied lime</t>
  </si>
  <si>
    <t>12/30/08  2200 PM EST</t>
  </si>
  <si>
    <t>Ox Bottom Road &amp; Witch Tree Acres</t>
  </si>
  <si>
    <t>12/31/08 11:30a</t>
  </si>
  <si>
    <t>pump burned up</t>
  </si>
  <si>
    <t>801 Covington Park Dr</t>
  </si>
  <si>
    <t>12/31/08 10:00a</t>
  </si>
  <si>
    <t>14026 Elmere Dr</t>
  </si>
  <si>
    <t>849 Laguna Street</t>
  </si>
  <si>
    <t>cleared, jetted, area limed</t>
  </si>
  <si>
    <t>sampled twice-confirmed clean</t>
  </si>
  <si>
    <t>11399 16th Court North</t>
  </si>
  <si>
    <t>repaired invert</t>
  </si>
  <si>
    <t>heavy paper and paper towels</t>
  </si>
  <si>
    <t>12/31/2008 12:20 PM EST</t>
  </si>
  <si>
    <t>Kathy Anderson</t>
  </si>
  <si>
    <t>InDyne</t>
  </si>
  <si>
    <t>Nipple on saddle on the pipe tap was corroded away.  Located inside the manhole.  Shut off Lift Station and about 50 gallons leaked from the lift station and approx. 20 gallons from the manhole before the pump truck arrived.</t>
  </si>
  <si>
    <t>Cape Canaveral Air Force Station air release valve pipe tap on force main which discharges from repump station #1 (inside earthen manhole)</t>
  </si>
  <si>
    <t>The air release valve pipe tap was corroded away, project awaiting funding to permanently remove all similar installations on the base.  Excavatemanhole, remove the saddle and put a full circle clamp over the pipe tap.  Remove the manhole completely and level off the soil to match the surrounding area.</t>
  </si>
  <si>
    <t>FL0102920</t>
  </si>
  <si>
    <t>11/22/2008 4:05 PM CST</t>
  </si>
  <si>
    <t>ECUA</t>
  </si>
  <si>
    <t>900 gallons of untreated sewage spilled from a broken force main. The line has been repaired and spill cleaned up</t>
  </si>
  <si>
    <t>1705 Donegal Dr</t>
  </si>
  <si>
    <t>11/27/2008 2:10 PM CST</t>
  </si>
  <si>
    <t>Per representative of Emerald Coast Utilities: 90 gallons of sewage spilled onto ground due to a grease choke in  the main. The blockage has been cleared and spill vacuumed up.</t>
  </si>
  <si>
    <t>Corrydale Dr. and Quigley Ln</t>
  </si>
  <si>
    <t>vac and sano</t>
  </si>
  <si>
    <t>12/01/2008 10:45 AM CST</t>
  </si>
  <si>
    <t>Per representative of ECUA: a 200 gallon spill occurred at 6th and Blount due to a blockage in the line caused by rags. The discharge reached a storm drain. The blockage was cleared and the area cleaned up</t>
  </si>
  <si>
    <t>6th and Blount</t>
  </si>
  <si>
    <t>washed and sano</t>
  </si>
  <si>
    <t>blockage (rags)</t>
  </si>
  <si>
    <t>12/02/2008 3:00 PM CST</t>
  </si>
  <si>
    <t>Per representative of ECUA: spill ocurred out of a clean out due to grease. The spill went into a customers yard. Cleared choke, applied biocide and sano.</t>
  </si>
  <si>
    <t>409 Well Line rd</t>
  </si>
  <si>
    <t>biocide and sano</t>
  </si>
  <si>
    <t>12/02/2008 9:35 PM CST</t>
  </si>
  <si>
    <t>Per representative of ECUA: a 60 gallon spill occurred at 712 Underwood Ave due to a grease blackage in the main. The choke was cleared and area cleaned up.</t>
  </si>
  <si>
    <t>712 Underwood Ave.</t>
  </si>
  <si>
    <t>sano</t>
  </si>
  <si>
    <t>12/03/2008 11:30 AM CST</t>
  </si>
  <si>
    <t xml:space="preserve">Per representative of ECUA: Debris left by contractor caused an overflow from manhole into street and storm drain. Area was vacuumed and cleaned up. </t>
  </si>
  <si>
    <t>Spoonflower and Rush</t>
  </si>
  <si>
    <t>biocide, sano and deodorizer</t>
  </si>
  <si>
    <t>Contractor debris</t>
  </si>
  <si>
    <t>12/80/2008 8:45 AM CST</t>
  </si>
  <si>
    <t>Per represenative of ECUA: spill occurred due to a blockage in the line caused by grease. The area was cleaned up and 50% was vacummed up.</t>
  </si>
  <si>
    <t>vac, biocide, sano, deodorizer</t>
  </si>
  <si>
    <t>12/11/2008 9:00 PM CST</t>
  </si>
  <si>
    <t>Gulf Power Company</t>
  </si>
  <si>
    <t>A representative with Gulf Power advised that over 1,000 gallons of untreated wastewater spilled from storm water sump due to oerflow caused by heavy rains in the area overnight. Material reached Alligator Bayou. No clean up actions taken, material was unrecoverable</t>
  </si>
  <si>
    <t>4300 South Hwy 2300</t>
  </si>
  <si>
    <t>heavy rains</t>
  </si>
  <si>
    <t>Alligator Bayou</t>
  </si>
  <si>
    <t>12/11/2008 9:30 AM CST</t>
  </si>
  <si>
    <t>Michael Killen</t>
  </si>
  <si>
    <t>ECUA (South Regional Services)</t>
  </si>
  <si>
    <t>Spill occurred from a broken 12" force main. The spill was contained on site and applied biocide and sano</t>
  </si>
  <si>
    <t>1123 Gulf Beach Hwy</t>
  </si>
  <si>
    <t>12/30/2008 5:20 PM CST</t>
  </si>
  <si>
    <t>Bill Strength</t>
  </si>
  <si>
    <t>Pace Water Systems</t>
  </si>
  <si>
    <t>Pace Water Systems advised that about 2,000 gallons of wastewater was released onto the ground from two manholes. Unknown why the spill occurred. The area is being cleaned and limed. No waterway was affected.</t>
  </si>
  <si>
    <t>Dove St and Dove Dr</t>
  </si>
  <si>
    <t>12/31/2008 11:50 AM CST</t>
  </si>
  <si>
    <t>A representative with ECUA advised that 250 gallons spilled into an unnamed creek due to a clogged line. ECUA is conducting cleanup.</t>
  </si>
  <si>
    <t>East 9 Mile Rd and Guildy Ln.</t>
  </si>
  <si>
    <t>washed</t>
  </si>
  <si>
    <t>sand and debris</t>
  </si>
  <si>
    <t>High Springs</t>
  </si>
  <si>
    <t>400 to 500 gallons was released from a lift station and flowed into a retention pond and a sinkhole.</t>
  </si>
  <si>
    <t>NW 230th Street, High Springs</t>
  </si>
  <si>
    <t>400 to 500 gal</t>
  </si>
  <si>
    <t>High Sprigns</t>
  </si>
  <si>
    <t xml:space="preserve">135,000 gallons of untrested wastewater was released 0.3 miles south of CR 220 </t>
  </si>
  <si>
    <t>Area Limed, pumped , most went to Little Black Creek</t>
  </si>
  <si>
    <t>Untrested</t>
  </si>
  <si>
    <t>Little Black Creek</t>
  </si>
  <si>
    <t>1210/08</t>
  </si>
  <si>
    <t>12/09/2008 08:00 AM EST</t>
  </si>
  <si>
    <t>Rip Rollins</t>
  </si>
  <si>
    <t>Lowes Home Centers</t>
  </si>
  <si>
    <t xml:space="preserve">A representative with Lowes Home Centers advises that a Lowes Home Center is being built when a dewatering system owned by a contractor on the job site backed up and released an undetermined amount of soot into a drainage ditch that ultimately drains into the St. Johns River. Caller advises that he spoke with St. Johns Water Management in regards to the incident. No clean up or remedial action has been taken at this time. 
</t>
  </si>
  <si>
    <t>Industrial</t>
  </si>
  <si>
    <t>9/2/08  1100</t>
  </si>
  <si>
    <t>Shane Scanlon</t>
  </si>
  <si>
    <t>lighting hit the F/M, causing it to split</t>
  </si>
  <si>
    <t>4090 Erika</t>
  </si>
  <si>
    <t>405 Old Quarry Rd.</t>
  </si>
  <si>
    <t>08/21/2008  00:00 MM EDT</t>
  </si>
  <si>
    <t>24th pl/Maple ave and 17-92</t>
  </si>
  <si>
    <t>26th PL &amp; Flightline</t>
  </si>
  <si>
    <t>08/22/2008 08:30 PM EDT</t>
  </si>
  <si>
    <t>Rick Castillo</t>
  </si>
  <si>
    <t>Due to TS fay, excessive rain overloaded lift station #52 collection system causing pumps not be able to keep up</t>
  </si>
  <si>
    <t>627 NE Watula Avenue, Ocala</t>
  </si>
  <si>
    <t>The vactor truck was used to assist the lift station in removing the excess water.  It was taken and dumped into a manhoel at WRF #1. Area was sanitized with HTH and cleaned with the vac-con truck</t>
  </si>
  <si>
    <t>FLA010677</t>
  </si>
  <si>
    <t>8/22/2008 00:00 MM EDT</t>
  </si>
  <si>
    <t>24th PL/Park and Oak ave</t>
  </si>
  <si>
    <t>08/22/2008 01:30 AM EDT</t>
  </si>
  <si>
    <t>Back up of wastewater. High rainfall caused system to have high head pressures, resulting in a spill of wastewater that went into the South stormwater systems</t>
  </si>
  <si>
    <t>Thunder Tr.</t>
  </si>
  <si>
    <t>Used Vac truck to clear up, applied lime to area that spill affected.</t>
  </si>
  <si>
    <t>David Dugh</t>
  </si>
  <si>
    <t>Pump breakers tripped</t>
  </si>
  <si>
    <t>Lift Station 6 Mariva Ave</t>
  </si>
  <si>
    <t>Washdown-lime</t>
  </si>
  <si>
    <t>08/25/2008 10:15 AM EDT</t>
  </si>
  <si>
    <t>Scott Ruland</t>
  </si>
  <si>
    <t>TS FAY caused rapid flooding of system resulting in sand blockge</t>
  </si>
  <si>
    <t>Wellington</t>
  </si>
  <si>
    <t>Jet Vac cleared sand blockage</t>
  </si>
  <si>
    <t>08/25/2008 00:00 MM EDT</t>
  </si>
  <si>
    <t>234 Scott Ave</t>
  </si>
  <si>
    <t>08/26/2008 01:00 PM EDT</t>
  </si>
  <si>
    <t>TS Fay caused retention pond to overflow.  Overflow carried into sanitary sewer on Gainsville.  Storm flow carried sanf which blocked sewer line.</t>
  </si>
  <si>
    <t>Gainsville</t>
  </si>
  <si>
    <t>Closed roadway.  Cleared line with vac con.  Applied lime to area. Continued to pump down retention pond with sanitary sewer</t>
  </si>
  <si>
    <t>08/27/2008 02:20 PM EDT</t>
  </si>
  <si>
    <t>Heavy damage to drainfield by FPL equipment, deep tracks and possible outrigger damage to area</t>
  </si>
  <si>
    <t>Zone 3 Drainfield</t>
  </si>
  <si>
    <t>Closed zone.  Repair crew repaired section</t>
  </si>
  <si>
    <t>TS Fay caused severe flooding increasing loading to drainfield</t>
  </si>
  <si>
    <t>Zone 1 FPL Drainfield</t>
  </si>
  <si>
    <t>08/29/2008 02:00 PM EDT</t>
  </si>
  <si>
    <t>TS Fay storm surge to sewer system caused collapse of main sewer line in road</t>
  </si>
  <si>
    <t>Repair crew was onsite at manhole during sewer collapse, emergency pumping of sewer, applied line to area</t>
  </si>
  <si>
    <t>A 2" valve for Markham WTP L/S broke off site of the plant.  The top section of the valve cracked.  The 2" valve needed to be closed for some work to be done for only a short period of time.  In the proces of closing the valve it broke.</t>
  </si>
  <si>
    <t>5651 Lk. Gussie 2" force main</t>
  </si>
  <si>
    <t>Used the vac-con to hydro vac the hole and removed the old valve and replaced with a new valve.  We applied HTH and was able to recover most of the spill with the vac-con.</t>
  </si>
  <si>
    <t>09/02/2008 12:00 PM EDT</t>
  </si>
  <si>
    <t>Danforth</t>
  </si>
  <si>
    <t>Utilized jet turck to clear lien until emergency repairs made on line.  Pumping of sewer until repaired via tanker, applied lime to area</t>
  </si>
  <si>
    <t>09/27/2008 01:00 PM EDT</t>
  </si>
  <si>
    <t>Customer lateral plugged</t>
  </si>
  <si>
    <t>Country Club Hgts</t>
  </si>
  <si>
    <t>Informed customer to call plumber</t>
  </si>
  <si>
    <t>10/06/2008 08:00 AM EDT</t>
  </si>
  <si>
    <t>8" Gravity line was crushed, not broken, so trash in the line caused a blockage</t>
  </si>
  <si>
    <t xml:space="preserve">217 Bush Blvd.  Sanford, FL </t>
  </si>
  <si>
    <t>The pipe was exposed.  The damaged pipe was cut out and a new pipe was installed</t>
  </si>
  <si>
    <t>10/26/2008 00:00 MM EST</t>
  </si>
  <si>
    <t>Received call that lift station split.</t>
  </si>
  <si>
    <t>Affected area was limed. Collection system was pumped down.  Lift station was returned to normal operations</t>
  </si>
  <si>
    <t>Tropical Palms Resort</t>
  </si>
  <si>
    <t>Sludge return pump failed, spilled 4-800 gal on ground</t>
  </si>
  <si>
    <t>At facility</t>
  </si>
  <si>
    <t>Pump, Lime, New pump</t>
  </si>
  <si>
    <t>4-800 gal</t>
  </si>
  <si>
    <t>Cleanup Act</t>
  </si>
  <si>
    <t>Fac Type           (IW, Blank=DW)</t>
  </si>
  <si>
    <t>Spill Amount</t>
  </si>
  <si>
    <t>% Volume Recovered</t>
  </si>
  <si>
    <t>Responsible Party</t>
  </si>
  <si>
    <t>DEP Lead Staff</t>
  </si>
  <si>
    <t>01/04/2009 09:00 AM EST</t>
  </si>
  <si>
    <t>Jack Sadowski</t>
  </si>
  <si>
    <t>The City of Clearwater reported a 7,200 gallon release of sludge at their facility due to an equipment malfunction. 2,500 gallons of the sludge got off site and drained into a storm drain. The material flowed through the storm drain and into Stevens Creek next to the facility. Clean-up has been completed, the storm drain was flushed out and samples were taken from the creek.</t>
  </si>
  <si>
    <t>1605 Harbor Dr.</t>
  </si>
  <si>
    <t>01/02/2009 09:00 AM EST</t>
  </si>
  <si>
    <t>JEA reports that approximately 360 gallons of sewage spilled due to a grease blockage in the gravity line. A nearby retention pond was affected. The material was washed down and was unrecoverable.</t>
  </si>
  <si>
    <t>8244 Sandpoint Drive South</t>
  </si>
  <si>
    <t>Unrecoverable</t>
  </si>
  <si>
    <t>01/02/2009 12:00 PM EST</t>
  </si>
  <si>
    <t>Polk Water Services</t>
  </si>
  <si>
    <t>Polk Water Services reports that approximately 50-100 gallons of sewage spilled due to a plugged up pipe. No waterways affected. Lime was laid down on the material.</t>
  </si>
  <si>
    <t>10809 US Hwy 27 South; Lake Josephine RV Resort</t>
  </si>
  <si>
    <t>01/02/2009 10:30 AM EST</t>
  </si>
  <si>
    <t>Art Bradshaw</t>
  </si>
  <si>
    <t xml:space="preserve">City of Marco Island </t>
  </si>
  <si>
    <t>approximately 300 gallons of sewage spilled due to a force main break. Marco Cove was affected. Lime was laid down and the material was vacuumed up. Caller states they are not the owner of the force main, but took it upon themselves to conduct cleanup when they could not get ahold of the actual owner.</t>
  </si>
  <si>
    <t>1089 Bald Eagle Dr.; Marco Island</t>
  </si>
  <si>
    <t>Lime&amp;Vac</t>
  </si>
  <si>
    <t>Break-In-Line</t>
  </si>
  <si>
    <t>01/02/2009 08:00 AM EST</t>
  </si>
  <si>
    <t>Brent Ruiz</t>
  </si>
  <si>
    <t>Pasco County Utilities reports that approximately 40,000-50,000 gallons of reclaim wastewater spilled due to a broken valve. No waterways affected, all is contained on the roadway. The material is being vacuumed up by Pasco County Utilities.</t>
  </si>
  <si>
    <t>Massachusetts Road / Little Road; New Port Richey</t>
  </si>
  <si>
    <t>Vacuum</t>
  </si>
  <si>
    <t>Victor Dodson</t>
  </si>
  <si>
    <t>County Utilities</t>
  </si>
  <si>
    <t>DeSoto County Utilities representative reports a spill of 50,000 gallons of sewage / water that spilled onto ground due to a force main break. The spill has been stopped and the repairs made to the line. The spill soaked into the ground and was not recoverable. The area was treated with lime.</t>
  </si>
  <si>
    <t>SR-17, 7 miles south of Arcadia</t>
  </si>
  <si>
    <t>Soaked into ground, treated w/ Lime</t>
  </si>
  <si>
    <t>01/02/2009 01:00 PM EST</t>
  </si>
  <si>
    <t>100 gallons of wastewater spilled from two (2) manholes in Coquina Lakes. No waterways affected. Clean-up has been completed. Spill was due to a float malfunction at a nearby lift station.</t>
  </si>
  <si>
    <t>Pope Road; Coquina Lakes</t>
  </si>
  <si>
    <t>None Given</t>
  </si>
  <si>
    <t>01/03/2009 09:10 AM EST</t>
  </si>
  <si>
    <t>Jackie Lynd</t>
  </si>
  <si>
    <t>Less than 1000 gallons of wastewater spilled at Hurlburt Field due to a ruptured line. Superior Waste Services responded for clean-up. No waterways affected.</t>
  </si>
  <si>
    <t>Superior Waste Services responded</t>
  </si>
  <si>
    <t>01/03/2009 12:11 PM EST</t>
  </si>
  <si>
    <t>Jennifer</t>
  </si>
  <si>
    <t>Orange County</t>
  </si>
  <si>
    <t>Orange County reported a raw sewage spill of at least 1,000 gallons in Orlando due to a contractor drilling into a sewer line. Clean-up and repairs have been completed. no assistance requested.</t>
  </si>
  <si>
    <t>464 Bonifay Ave</t>
  </si>
  <si>
    <t>01/04/2009 07:45 PM EST</t>
  </si>
  <si>
    <t>City of Orlando Wastewater Department</t>
  </si>
  <si>
    <t>City of Orlando Wastewater Department advised that due to a blocked line about 500 gallons of wastewater was released into a storm drain. The affected area was washed down and then vacuumed up. Lime was placed on the affected ground area</t>
  </si>
  <si>
    <t>8839 Bear Road; Orlando International Airport</t>
  </si>
  <si>
    <t>Washed, Vac&amp; Limed</t>
  </si>
  <si>
    <t>Stormdrain</t>
  </si>
  <si>
    <t>01/05/2009 09:38 AM EST</t>
  </si>
  <si>
    <t>Severn Trent reports that approximately 3000 gallons of effluent wastewater spilled due to the "plant being upset." The material went into a on-site retention pond. No cleanup actions taken. Samples were taken.</t>
  </si>
  <si>
    <t>5299 Robert McClane Blvd.; Poinciana</t>
  </si>
  <si>
    <t>On-site Retention Pond</t>
  </si>
  <si>
    <t>01/04/2009 01:52 PM EST</t>
  </si>
  <si>
    <t>Ricky Hinot</t>
  </si>
  <si>
    <t>City of Milton</t>
  </si>
  <si>
    <t>The City of Milton reported a 10,000 gallon spill of wastewater at their facility in Milton. No waterways affected. Clean-up conducted by the responsible party.</t>
  </si>
  <si>
    <t>6903 Municipal Dr</t>
  </si>
  <si>
    <t>01/05/2009 01:02 PM EST</t>
  </si>
  <si>
    <t>A representative with Aqua Utilities advises that due to a main airline rupture 1200 gallons of sludge was spilled into a retention pond on site. Clean up trucks will be responding on 01-06-2009 to vacuum the sludge from the pond.</t>
  </si>
  <si>
    <t>7117 South West Archer Road</t>
  </si>
  <si>
    <t>01/05/2009 10:34 AM EST</t>
  </si>
  <si>
    <t>Robert Stygar</t>
  </si>
  <si>
    <t>South Walton Co. Utilities</t>
  </si>
  <si>
    <t>representative of South Walton County Utilities reported that due to a force main break approximately 10,000 gallons of untreated wastewater spilled onto the ground. The majority of the spill remained on site and it is believed that if any made it off site it was less than 100 gallons and flowed into the Choctawhatchee River. The area was vacuum, limed and washed down. Samples were taken .</t>
  </si>
  <si>
    <t>81 Darrow St.; Miramar Beach</t>
  </si>
  <si>
    <t xml:space="preserve">&lt;100gallons to Choctawhatchee River </t>
  </si>
  <si>
    <t>01/05/2009 02:34 PM EST</t>
  </si>
  <si>
    <t>Miami Dade Water &amp; Sewer</t>
  </si>
  <si>
    <t>A representative with Miami Dade Water &amp; Sewer advises that a broken automatic release valve has caused at 29,976 gallons of sewage to spill. Caller advises that the spill ongoing. Caller states that there are no water ways affected at this time. UPDATE: 01-05-2009 15:52 EST: Per Rhonda at Miami Dade Water &amp; Sewer the final total of gallons spilled is 29976 and the spill has ceased.</t>
  </si>
  <si>
    <t>147 Ave @ 172 Street SW</t>
  </si>
  <si>
    <t>01/05/2009 01:15 PM EST</t>
  </si>
  <si>
    <t>Waylon</t>
  </si>
  <si>
    <t>an unknown amount of sewage spilled due to the wastewater plant exceeding its capacity. A nearby canal was affected. Lime will be laid down on the material</t>
  </si>
  <si>
    <t>SR 60 / County Line Road (4 miles from intersection)</t>
  </si>
  <si>
    <t>Over Capacity</t>
  </si>
  <si>
    <t>Nearby Canal</t>
  </si>
  <si>
    <t>01/06/2009 02:22 PM EST</t>
  </si>
  <si>
    <t xml:space="preserve">Benny </t>
  </si>
  <si>
    <t>Orange Co. Utilities</t>
  </si>
  <si>
    <t>A representative with Orange Co. Utilities advises that due to a power failure a spill of 1000 gallons did take place. Caller advises that no water ways where affected. Clean up action is being conducted.</t>
  </si>
  <si>
    <t>4805 Deaville Drive</t>
  </si>
  <si>
    <t>01/06/2009 10:30 AM EST</t>
  </si>
  <si>
    <t>City of Tallahassee reports that approximately 200 gallons of sewage spilled due to tree roots clogging the force main. A nearby storm drain was affected. The material was unrecoverable. Outside the storm drain was limed.</t>
  </si>
  <si>
    <t>725 W. Pensacola St.</t>
  </si>
  <si>
    <t>Unrecoverable&amp;Limed</t>
  </si>
  <si>
    <t>01/06/2009 09:00 AM EST</t>
  </si>
  <si>
    <t>Polk County Utilities reports that approximately 20,000 gallons of reclaimed wastewater spilled due to human error. No waterways affected. No cleanup actions taken.</t>
  </si>
  <si>
    <t>US 27 / Dunson Hill Road</t>
  </si>
  <si>
    <t xml:space="preserve">None  </t>
  </si>
  <si>
    <t>01/07/2009 07:30 AM EST</t>
  </si>
  <si>
    <t>City of Mount Dora reported a 900 gallon raw sewage spill due to a clogged line. No waterways affected. Clean-up conducted by the responsible party. The blockage has been cleared. All is back to normal.</t>
  </si>
  <si>
    <t>1000 1st Ave; Mount Dora</t>
  </si>
  <si>
    <t>01/07/2009 12:30 PM EST</t>
  </si>
  <si>
    <t>City of New Smyrna Beach</t>
  </si>
  <si>
    <t>City of New Smyrna Beach reported an ongoing release of raw sewage from a 30 inch force main. Crews are en route to repair the break. Small canal nearby is being affected. Amount of release is unknown at this time. No assistance requested.</t>
  </si>
  <si>
    <t>on Sugar Mill Drive</t>
  </si>
  <si>
    <t>01/06/2009 05:00 PM EST</t>
  </si>
  <si>
    <t>A representative with JEA advised that approximately 10,000 gallons of untreated wastewater was spilled due to a contractor hitting a 16 inch force main. No waterways were affected. The affected area was vacuumed and covered with lime.</t>
  </si>
  <si>
    <t>1400 Broward Rd.</t>
  </si>
  <si>
    <t>01/07/2009 07:51 AM EST</t>
  </si>
  <si>
    <t>A representative with St. Johns Co. Utilities advised that approximately 50 gallons of untreated wastewater was spilled due to a contractor hitting a force main. No waterways were affected. Lime was spread on the affected area.</t>
  </si>
  <si>
    <t>Intersection of Surfcrest &amp; US A1A</t>
  </si>
  <si>
    <t>01/07/2009 10:00 AM EST</t>
  </si>
  <si>
    <t>Ceecee</t>
  </si>
  <si>
    <t>Report from Miami-Dade Utilities of a 357,360 gallon spill of sewage onto ground due to equipment failure. The spill was contained on ground. The area was vacuumed and treated with lime. No waterways affected.</t>
  </si>
  <si>
    <t>11750 SW 114 Ct.</t>
  </si>
  <si>
    <t>01/07/2009 12:31 PM EST</t>
  </si>
  <si>
    <t>Polk County Utilities reported spill of about 1,000 gallons of treated wastewater spill at a Cracker Barrel restaurant in Davenport. The spill was caused by a small leak in a 2 inch line. Repairs have been completed. No clean-up actions required.</t>
  </si>
  <si>
    <t>111 Dunson Lane</t>
  </si>
  <si>
    <t>01/06/2009 09:20 PM EST</t>
  </si>
  <si>
    <t>Patrick Dempsey</t>
  </si>
  <si>
    <t>Hillsborough County Water Resource Services</t>
  </si>
  <si>
    <t xml:space="preserve">Hillsborough County Water Resource Services reported a 2,000 gallon partially treated wastewater spill in Dover due to a clogged line. The spill was contained on site. No waterways affected. Clean-up conducted by the responsible party. </t>
  </si>
  <si>
    <t xml:space="preserve">Partially </t>
  </si>
  <si>
    <t>01/08/2009 12:05 PM EST</t>
  </si>
  <si>
    <t>650 gallons of sewage spilled into a ditch which leads to McGirt's Creek. The spill was recovered with vacuumed up with trucks. The area was treated with lime.</t>
  </si>
  <si>
    <t>650 Chaffee Rd.</t>
  </si>
  <si>
    <t>Vac&amp;Limed</t>
  </si>
  <si>
    <t>01/08/2009 11:00 AM EST</t>
  </si>
  <si>
    <t>A representative with the Emerald Coast Utilities Authority advises that a 12" force has spill causing an ongoing spill that has spilled into the Intercoastal Waterway. Caller advises that she will call back with updates as they are provided to her. Caller states at this time she does not know how much the spill is at this time.UPDATE 15:09: Per Mary Taylor/Emerald Coast Utilties - The spill turned out to be under 1000 gallons spilled. &lt;417&gt;</t>
  </si>
  <si>
    <t>10430 Gulf Beach Highway</t>
  </si>
  <si>
    <t>01/08/2009 03:10 PM EST</t>
  </si>
  <si>
    <t>Emerald Coast Utilities reports that approximately 70,000 gallons of sewage released due to a broken force main. The material went into an on-site holding pond. No waterways affected. The material is being vacuumed up. Lime will be laid down.</t>
  </si>
  <si>
    <t>11200 Gulf Beach Hwy; Lift station #159</t>
  </si>
  <si>
    <t>01/08/2009 10:45 AM EST</t>
  </si>
  <si>
    <t>Lee County Utilities reports that approximately 15,000 gallons of sewage spilled due to a tractor damaging a air release valve. No waterways affected, all contained. The material was vacuumed up and returned to the wastewater collection system. Lime was also laid down.</t>
  </si>
  <si>
    <t>14870 Iona Road</t>
  </si>
  <si>
    <t>01/08/2009 09:26 AM EST</t>
  </si>
  <si>
    <t>A representative with the DOT advises that 10 gallons of waste was spilled in the intersection of State Road 70 @ State Road 17. It is unknown where the spill came from. The spill had two yards of sand placed on it for clean up.  UPDATE from SED: sludge hauler was unidentified, DOT hauled the sand they placed on the sludge away.</t>
  </si>
  <si>
    <t>State Road 70 @ State Road 17</t>
  </si>
  <si>
    <t>Sand, Lime &amp; Hauled away</t>
  </si>
  <si>
    <t>bio-solids</t>
  </si>
  <si>
    <t>01/08/2009 10:38 AM EST</t>
  </si>
  <si>
    <t xml:space="preserve">John Chamberlain </t>
  </si>
  <si>
    <t>A representative with Aqua Utlilties advises that a lift station malfuntioned causing a spill of 1500 gallons. Caller advises that there are no waterways affected and that the scene was limed and washed down.</t>
  </si>
  <si>
    <t>South of 1616 Wedell Kent Road</t>
  </si>
  <si>
    <t>Washed&amp;Limed</t>
  </si>
  <si>
    <t>Art Fooptit</t>
  </si>
  <si>
    <t>Hillsborough County Utilities</t>
  </si>
  <si>
    <t>Hillsborough County Utilities reported a 12,000 gallon partitally treated wastewater spill. The spill was on-site only. No assistacne requested.</t>
  </si>
  <si>
    <t>South County Wastewater Treatment Plant; 520 Teco Road</t>
  </si>
  <si>
    <t>01/09/2009 02:29 PM EST</t>
  </si>
  <si>
    <t>200 gallon spill of wastewater spilled from a ruptured 8 inch force main in Tallahassee. 100 gallons of the release was recovered. Lime was applied to the affected area. No assistance requested.</t>
  </si>
  <si>
    <t>3345 North Monroe Street, Tallahassee</t>
  </si>
  <si>
    <t>01/09/2009 02:55 PM EST</t>
  </si>
  <si>
    <t>South Walton Utility Co.</t>
  </si>
  <si>
    <t>South Walton Utility Co. reports that approximately 1000-1500 gallons of sewage spilled due to a blockage in the line. No waterways affected. The material was vacuumed up and lime was laid down.</t>
  </si>
  <si>
    <t>Old Hwy 98 / Monaco St., Miramar Beach</t>
  </si>
  <si>
    <t>01/09/2009 12:35 PM EST</t>
  </si>
  <si>
    <t>Representative of the City of Clearwater reports an on-site release of 55,000 gallons of treated effluent onto ground and into a storm drain. The spill soaked into the ground and is not recoverable. The incident occurred due to equipment malfunction. The release has been stopped.</t>
  </si>
  <si>
    <t>1605 Harbor Dr., Clearwater</t>
  </si>
  <si>
    <t>01/10/2009 07:00 AM EST</t>
  </si>
  <si>
    <t>Byron Goldstein</t>
  </si>
  <si>
    <t xml:space="preserve">private citizen, contact #(352) 628-2066 </t>
  </si>
  <si>
    <t>A private citizen in Homosassa reported an ongoing wastewater release from a lift station that is located next to his property. The water is flowing into a lake next to the station. The caller found a sign on the lift station gate with a phone number. He called the number and left a message on an answering machine.</t>
  </si>
  <si>
    <t>3909 South Swain Terrace, Homosassa</t>
  </si>
  <si>
    <t>01/11/2009 09:00 AM EST</t>
  </si>
  <si>
    <t>City of St. Augustine advised that a force main broke causing an unknown amount of wastewater to be released onto the ground. The affected area has been covered with lime. No waterway affected.</t>
  </si>
  <si>
    <t>601 Riberia Street, behind WWTP, St. Augustine</t>
  </si>
  <si>
    <t>01/11/2009 11:03 AM EST</t>
  </si>
  <si>
    <t>Troy</t>
  </si>
  <si>
    <t>North Fort Meyer</t>
  </si>
  <si>
    <t>A representative with North Fort Myers advises that a cut service lateral causes 3000 gallons to spill on site. Caller advises that no waterways were affected. Caller advises that the area was limed and washed.</t>
  </si>
  <si>
    <t>547 Pine Island Road, N. Fort Myers</t>
  </si>
  <si>
    <t>wash &amp; lime</t>
  </si>
  <si>
    <t>01/12/2009 02:57 PM EST</t>
  </si>
  <si>
    <t>Orange County Utilities advised that more than 1000 gallons but less than 10000 gallons of wastewater was released due to a force main break. All of the release went into a storm drain. Orange Co. Utilities is on site doing the clean up</t>
  </si>
  <si>
    <t>11501 State Road 535, Orlando</t>
  </si>
  <si>
    <t>01/12/2009 02:30 PM EST</t>
  </si>
  <si>
    <t>Approximately 800 gallons of untreated wastewater was spilled in the Orlando area due to a blocked line. Some of the spill went into a storm drain. The clean up was conducted by the responsible party.</t>
  </si>
  <si>
    <t>4712 Walden Circle</t>
  </si>
  <si>
    <t xml:space="preserve">lime applied </t>
  </si>
  <si>
    <t>01/12/2009 10:10 AM EST</t>
  </si>
  <si>
    <t>JEA advised that a private contractor hit a JEA force main causing about 5000 gallons of wastewater to be released into a contained area. JEA is on scene doing the clean up.</t>
  </si>
  <si>
    <t>Beach Blvd and Palm Island Road, Jacksonville</t>
  </si>
  <si>
    <t>01/12/2009 11:21 AM EST</t>
  </si>
  <si>
    <t>Approximately 200 gallons of untreated wastewater was spilled in the Tallahassee area due to a clogged force main. No waterways were affected. No clean up actions were reported.</t>
  </si>
  <si>
    <t>Franklin avenue @ Park avenue</t>
  </si>
  <si>
    <t>01/12/2009 02:00 PM EST</t>
  </si>
  <si>
    <t>St. Johns County Utility Dept.</t>
  </si>
  <si>
    <t xml:space="preserve">St. Johns County Utility Dept. reports that approximately 35 gallons of sewage spilled due to a force main break. A nearby storm drain was affected. The material was vacuumed up. </t>
  </si>
  <si>
    <t>2nd St. / US Hwy A1A</t>
  </si>
  <si>
    <t>vacuumed up</t>
  </si>
  <si>
    <t>01/13/2009 11:25 AM EST</t>
  </si>
  <si>
    <t xml:space="preserve">Miami-Dade Water &amp; Sewer reports that approximately 19,760 gallons of sewage spilled due to a broken air release valve. A nearby storm drain was affected. The material was vacuumed up and lime was laid down.  
</t>
  </si>
  <si>
    <t>SE Corner 145th Court / SW 136th St.</t>
  </si>
  <si>
    <t>01/14/2009 11:40 AM EST</t>
  </si>
  <si>
    <t>Rick Vester</t>
  </si>
  <si>
    <t>TOHO Water Authority</t>
  </si>
  <si>
    <t>TOHO Water Authority reported a 10,000 gallon untreated wastewater spill at a facility in Kissimmee. The release was caused by a loss of power to the pumps. Clean-up was conducted by the responsible party. No assistacne requested</t>
  </si>
  <si>
    <t>5400 Camalot Country Way, Kissimmee</t>
  </si>
  <si>
    <t>01/14/2009 01:21 PM EST</t>
  </si>
  <si>
    <t>Irwin</t>
  </si>
  <si>
    <t>A representative with Orange Co. Utilities advises that due to a force main break 1000 gallons of wastewater spilled. Caller advises that there are no waterways affected. Caller advises that Orange Co. Utilities is responsible for the clean up</t>
  </si>
  <si>
    <t>Old Wintergarden Road @ Good Holmes Road, Orlando</t>
  </si>
  <si>
    <t>01/13/2009 11:00 AM EST</t>
  </si>
  <si>
    <t>Otto Wimbley</t>
  </si>
  <si>
    <t>Broward County Water &amp; Wastewater Services</t>
  </si>
  <si>
    <t>Broward County Water &amp; Wastewater Services reported a 50,000 gallon wastewater spill in Deerfield Beach due to a contractor hitting a 10-inch force main. The contractor was working on a water main and damaged the 10-inch force main by accident. No waterways affected. Clean-up &amp; repairs are complete. No assistance requested.</t>
  </si>
  <si>
    <t>North Power Line Road &amp; Wiles Road</t>
  </si>
  <si>
    <t>01/14/2009 03:17 PM EST</t>
  </si>
  <si>
    <t>Cici</t>
  </si>
  <si>
    <t>Miami-Dade Water &amp; Sewer reports that approximately 3,419 gallons of sewage spilled due to equipment error. A nearby storm drain was affected. The material is being vacuumed up and lime is being laid down</t>
  </si>
  <si>
    <t>across from 20743 SW 128th Ct, Miami</t>
  </si>
  <si>
    <t>01/14/2009 05:00 PM EST</t>
  </si>
  <si>
    <t>Steve Almyda</t>
  </si>
  <si>
    <t>Pompano Beach Utilities</t>
  </si>
  <si>
    <t xml:space="preserve">Pompano Beach Utilities reports that approximately 1000 gallons of sewage spilled due to a pipe failure. No waterways affected. The pipe has been repaired. Lime was laid down on the material. </t>
  </si>
  <si>
    <t>Powerline Road / Palm Air Drive North</t>
  </si>
  <si>
    <t>Limed</t>
  </si>
  <si>
    <t>01/14/2009 03:58 PM EST</t>
  </si>
  <si>
    <t>William</t>
  </si>
  <si>
    <t>A representative with Pinellas Co. Utilities advises that a 10" force main is leaking and has spilled 2000 gallons. Caller advised that some of the spill did make its way into the Intercoastal Waterway. The leak has not yet ceased.</t>
  </si>
  <si>
    <t xml:space="preserve">1601 Gulf Blvd, Indian River Beach </t>
  </si>
  <si>
    <t>2000 + ongoing</t>
  </si>
  <si>
    <t>ICW</t>
  </si>
  <si>
    <t>01/14/2009 01:30 PM EST</t>
  </si>
  <si>
    <t>Gainez Alexander</t>
  </si>
  <si>
    <t>Consta Flow Inc.</t>
  </si>
  <si>
    <t xml:space="preserve">Consta Flow Inc. reports that approximately -10,000 gallons of sludge spilled due to a broken pipe. No waterways affected. The area was limed up. </t>
  </si>
  <si>
    <t>4000 Hwy 92 East</t>
  </si>
  <si>
    <t>01/15/2009 01:30 PM EST</t>
  </si>
  <si>
    <t>Seminole Co. Utilities</t>
  </si>
  <si>
    <t>Seminole Co. Utilities advised that a force main cracked and caused 1000 gallons of wastewater to be released onto the ground. No waterway affected. The affected area has been vacuumed and HGH has been applied.</t>
  </si>
  <si>
    <t>7564 Red Bug Lake Road, Oviedo</t>
  </si>
  <si>
    <t>01/15/2009 03:47 PM EST</t>
  </si>
  <si>
    <t>Rogers</t>
  </si>
  <si>
    <t>Bunnell Wastewater Utilities</t>
  </si>
  <si>
    <t>A representative with Bunnell Wastewater Utilities advises that a spill of 1500 gallons did take place on site. The spill has been limed and flushed. Caller advises that there are no waterways affected.</t>
  </si>
  <si>
    <t>200 Pullman Road</t>
  </si>
  <si>
    <t>limed and flushed</t>
  </si>
  <si>
    <t>01/15/2009 03:00 PM EST</t>
  </si>
  <si>
    <t>300 gallons of sewage spilled into a storm drain due to a broken gravity main. The spill has been stopped. There's no clean-up as the spillage is not recoverable.</t>
  </si>
  <si>
    <t>S. Adams and Bloxam</t>
  </si>
  <si>
    <t>01/15/2009 01:00 PM EST</t>
  </si>
  <si>
    <t xml:space="preserve">County Utilities representative reports 20,000 gallons of sewage spilled onto ground due to a break in a line. The spill was contained on-site in a swale. The spill was recovered back into the system and the repairs have been made to the line. No waterways affected. </t>
  </si>
  <si>
    <t>CR-951 at Henderson Creek Dr,</t>
  </si>
  <si>
    <t xml:space="preserve">recovered back into the system </t>
  </si>
  <si>
    <t>01/16/2009 07:00 PM EST</t>
  </si>
  <si>
    <t>A representative with Utilities Inc. of Florida advised that approximately 1,000 gallons of wastewater spilled due to clogged sewer line. Caller advised that a nearby storm drainage system was affected. Vac trucks used to vacuum up material and lime was applied to affected area.</t>
  </si>
  <si>
    <t>1021 Lockwood Blvd.</t>
  </si>
  <si>
    <t>Vac/limed</t>
  </si>
  <si>
    <t>01/16/2009 07:00 AM EST</t>
  </si>
  <si>
    <t xml:space="preserve">Flagler County Utilities reports that approximately 1500-2000 gallons of sludge spilled due to a sludge return line breaking. No waterways affected, contained on-site. The line was repaired and the material will be pumped up and put back in the plant. Lime will be laid down.  
</t>
  </si>
  <si>
    <t>271 Starboard Dr.</t>
  </si>
  <si>
    <t>pumped back to plant/limed</t>
  </si>
  <si>
    <t>01/16/2009 10:45 AM EST</t>
  </si>
  <si>
    <t>Beth Johnson</t>
  </si>
  <si>
    <t>Collier County Utilities</t>
  </si>
  <si>
    <t>Collier County Utilities reports that approximately 54,000 gallons of treated reclaimed wastewater released due to a line break. No waterways affected. No cleanup done due to the material being treated.</t>
  </si>
  <si>
    <t>6231 Arbor Blvd.</t>
  </si>
  <si>
    <t>01/16/2009 12:00 PM EST</t>
  </si>
  <si>
    <t>Dennis Coates</t>
  </si>
  <si>
    <t>South Central Regional WWTF</t>
  </si>
  <si>
    <t>2500 gallons so far of treated effluent has been released from an ocean out-fall line that is leaking into the ICW. The leak is being located and repaired</t>
  </si>
  <si>
    <t>Atlantic Ave. at the ICW</t>
  </si>
  <si>
    <t>01/16/2009 03:02 PM EST</t>
  </si>
  <si>
    <t>Polk County</t>
  </si>
  <si>
    <t>5,000 gallons of sewage spilled onto ground on-site due to lift station failure. The area is being vacuumed and limed.</t>
  </si>
  <si>
    <t>213 1/2 Citrus Ave.</t>
  </si>
  <si>
    <t>01/16/2009 11:30 AM EST</t>
  </si>
  <si>
    <t xml:space="preserve">St. Johns County Utility Dept. reports that approximately -100 gallons of sewage spilled due to a lift station malfunction. No waterways affected. Lime was laid down on the affected area. 
UPDATE: Jason from St. Johns Co. advised that the responsible party is Victor Rug 386-383-0999. He owns this private lift station.&lt;414&gt; 
</t>
  </si>
  <si>
    <t>711 A1A Beach Blvd.</t>
  </si>
  <si>
    <t>01/17/2009 11:33 AM EST</t>
  </si>
  <si>
    <t>Hillsborough Co. Water Resource Services</t>
  </si>
  <si>
    <t>A representative with Hillsborough Co. Water Resource Services advised that approximately 1,600 gallons of wastewater spilled due to manhole overflow due to pump station failure. Nearby drainage ditch was affected. Material was vacuumed up.</t>
  </si>
  <si>
    <t>8904 Cameron Crest Dr.</t>
  </si>
  <si>
    <t>vac'd</t>
  </si>
  <si>
    <t>01/18/2009 04:54 AM EST</t>
  </si>
  <si>
    <t>St. Johns co. Utilities advised that 3100 gallons of wastewater was released onto the ground due to a private lift station malfunctioning. No waterway affected. The spill was reclaimed with vacuum trucks and lime placed on the area.</t>
  </si>
  <si>
    <t>2800 US Highway 1 South</t>
  </si>
  <si>
    <t>vac'd/limed</t>
  </si>
  <si>
    <t>01/19/2009 10:00 AM EST</t>
  </si>
  <si>
    <t>City Of Tallahassee</t>
  </si>
  <si>
    <t>City of Tallahassee advised that tree roots caused about 100 gallons of wastewater to be released from a sewer line. Clean up was done.</t>
  </si>
  <si>
    <t>Martin Luther King Blvd and Virginia Street</t>
  </si>
  <si>
    <t>01/19/2009 10:15 AM EST</t>
  </si>
  <si>
    <t>City of Tallahassee advised that tree roots caused about 100 gallons of wastewater to be released from a manhole. No clean up could be done.</t>
  </si>
  <si>
    <t>Thomasville Road and Southride Drive</t>
  </si>
  <si>
    <t>could be done</t>
  </si>
  <si>
    <t>01/19/2009 08:30 AM EST</t>
  </si>
  <si>
    <t>Dr. Robert South</t>
  </si>
  <si>
    <t>Lee County Health Department</t>
  </si>
  <si>
    <t>Lee County Health Department advised that there is a broken line at a trailer park that is leaking raw sewage. This is all the information the caller had.</t>
  </si>
  <si>
    <t>7 Emily Lane</t>
  </si>
  <si>
    <t>01/20/2009 02:35 PM EST</t>
  </si>
  <si>
    <t>The City of Sanford advised that 4400 gallons of wastewater was released onto the ground from a force main that was ruptured. City of Sanford handled the clean up.</t>
  </si>
  <si>
    <t>North White Cedar and Narcissus Ave.</t>
  </si>
  <si>
    <t>01/20/2009 09:30 AM EST</t>
  </si>
  <si>
    <t xml:space="preserve">The City of Tallahassee advised that a gravity main stoppage caused 800 gallons of wastewater to be released onto the ground and into a storm drain. 300 gallons of the spill was recovered. </t>
  </si>
  <si>
    <t>1212 South Monroe Street</t>
  </si>
  <si>
    <t>01/21/2009 07:25 AM EST</t>
  </si>
  <si>
    <t>Emerald Coast Utilities advised that 75 gallons of wastewater was released from a broken line. Some of the spill went into a storm drain. Sano 128 was placed on the affected area.</t>
  </si>
  <si>
    <t>Tippen Ave and Maclean Ave</t>
  </si>
  <si>
    <t xml:space="preserve">Sano 128 </t>
  </si>
  <si>
    <t>01/21/2009 04:30 PM EST</t>
  </si>
  <si>
    <t>A representative with Emerald Coast Utility Authority advised that approximately 20 gallons of untreated wastewater was spilled due to a contractor hitting a force main. No waterways were affected. The affected area was vacuumed and covered with lime.</t>
  </si>
  <si>
    <t>Intersection of Chatham Avenue and Gulf Beach Hwy.</t>
  </si>
  <si>
    <t>01/21/2009 03:00 PM EST</t>
  </si>
  <si>
    <t>A representative with Collier Co. Utilities advised that approximately 1,000 gallons of treated reclaim wastewater spilled due to break in a valve. No waterways were affected, material contained on-site. No clean up actions needed, the material soaked into the ground.</t>
  </si>
  <si>
    <t>intersection of Orange Blossom Blvd. and Goodlette Rd.</t>
  </si>
  <si>
    <t>01/22/2009 02:00 PM EST</t>
  </si>
  <si>
    <t>Orange Co. Utilities advised that over 1000 gallons of wastewater was released due to a force main leakage. The spill was contained. Orange Co. Utilities is doing the clean up.</t>
  </si>
  <si>
    <t>420 Wilmer Ave</t>
  </si>
  <si>
    <t>01/22/2009 10:30 AM EST</t>
  </si>
  <si>
    <t>Clay Co. Utilities</t>
  </si>
  <si>
    <t>Clay Co. Utilities advised that due to a broke pipe, about 200 gallons of wastewater was released onto the ground. The spill was contained on site and cleaned up by a vacuum truck. Lime was placed on the affected area.</t>
  </si>
  <si>
    <t>227 Knightbox Road</t>
  </si>
  <si>
    <t>01/22/2009 10:00 AM EST</t>
  </si>
  <si>
    <t xml:space="preserve">City of Tallahassee advised that due to a broken sewer service line, 40 gallons of wastewater was released into a retention pond. No clean up could really be done. </t>
  </si>
  <si>
    <t>1805 Miccosukee Commons</t>
  </si>
  <si>
    <t>01/22/2009 08:00 AM EST</t>
  </si>
  <si>
    <t>Terrence Bridges</t>
  </si>
  <si>
    <t>Severen Trent</t>
  </si>
  <si>
    <t>due to an electric malfunction, the lift station overflowed causing 10000 gallons of wastewater to be released onsite. The clean up is being done by Severn Trent. Lime is being placed on the affected area.</t>
  </si>
  <si>
    <t>Alabama Road and Homestead Road</t>
  </si>
  <si>
    <t>01/22/2009 02:15 PM EST</t>
  </si>
  <si>
    <t>City of Boynton Beach Unities</t>
  </si>
  <si>
    <t xml:space="preserve">City of Boynton Beach Unities a pipe ruptured under water in the ICW due to unknown reasons. Unknown how many gallons have been released. Signs have been posted at the area. Industrial divers have been called to the scene to repair the line and try to do clean up. 
UPDATE: 01/22/09 22:03 EST: Daniel Spooner with City of Boynton Beach Utilities advised that Clean Harbors Inc. and Industrial Divers Inc. were hired to come in and fix the broken force main. As of 21:20 EST the force main has been fixed. A skeleton crew will be left on site for the evening to monitor the force main. The lift station has been brought back on line. Testing will resume tomorrow. &lt;412&gt; 
</t>
  </si>
  <si>
    <t>4512 North Ocean Blvd</t>
  </si>
  <si>
    <t>01/22/2009 06:32 PM EST</t>
  </si>
  <si>
    <t>Ken</t>
  </si>
  <si>
    <t>Hillsborough Co. Utilities</t>
  </si>
  <si>
    <t>A representative with Hillsborough Co. Utilities advised that approximately 750 gallons of untreated wastewater was spilled due to a contractor hitting a force main. No waterways were affected. The affected area was vacuumed and covered with lime.</t>
  </si>
  <si>
    <t>Gibsonton Drive, 200 feet east of Kenda Drive</t>
  </si>
  <si>
    <t>01/22/2009 06:31 PM EST</t>
  </si>
  <si>
    <t>Thomas Troutman</t>
  </si>
  <si>
    <t>City of Port Orange</t>
  </si>
  <si>
    <t>unknown amount of treated reclaimed wastewater spilled in the Port Orange area due to a ruptured line. No clean-up required. The material soaked into the ground in a field. No waterways affected. The line has been shut down. Repairs underway.
UPDATE: 01/23/2009 12:39 EST Thomas with city of Port Orange advised that the spill amount was between 50,000-100,000 gallons. &lt;SWO416&gt;</t>
  </si>
  <si>
    <t>East Shunts Road</t>
  </si>
  <si>
    <t>01/23/2009 12:30 AM EST</t>
  </si>
  <si>
    <t xml:space="preserve">A representative with Bonita Springs Utilities advised that approximately 100,000 gallons of treated reuse wastewater released due to a broken in-line gate valve. A nearby storm water catch basin that leads to a pond was affected. No clean up actions taken or needed. 
</t>
  </si>
  <si>
    <t>27240 Hidden River Ct.</t>
  </si>
  <si>
    <t>01/19/2009 12:55 PM EST</t>
  </si>
  <si>
    <t>Palm Beach County Utilities</t>
  </si>
  <si>
    <t xml:space="preserve">Palm Beach County Utilities reports that approximately 75,000 gallons of sewage released on 1/19/09 due to a contractor hitting a force main. A nearby pond was affected. The material was vacuumed up and lime was laid down. Samples were taken.  
</t>
  </si>
  <si>
    <t>100 Heather Wood Dr.</t>
  </si>
  <si>
    <t>01/23/2009 01:00 PM EST</t>
  </si>
  <si>
    <t>A representative with city of Tallahassee advised that approximately 40 gallons of wastewater spilled due to manhole overflow caused by grease build up. Material was contained to a holding pond. Affected ground areas were washed down.</t>
  </si>
  <si>
    <t>1150 Supreme Ct.</t>
  </si>
  <si>
    <t>Washed</t>
  </si>
  <si>
    <t xml:space="preserve">Holding Pond </t>
  </si>
  <si>
    <t>01/23/2009 09:00 AM EST</t>
  </si>
  <si>
    <t>City of Largo reports that an unknown amount of sewage has spilled due to a line break. Caller does state it is believed to be over 1000 gallons. A nearby retention pond was affected. The material was vacuumed up and the pipe was fixed.</t>
  </si>
  <si>
    <t>1st Ave. SW / 1st St. SW</t>
  </si>
  <si>
    <t>Vac</t>
  </si>
  <si>
    <t xml:space="preserve">Retention Pond </t>
  </si>
  <si>
    <t>01/24/2009 01:00 PM EST</t>
  </si>
  <si>
    <t>Terry Briggs</t>
  </si>
  <si>
    <t>A representative with Severn Trent Services advised that approximately 7,106 gallons of wastewater spilled due to tank overflow caused by equipment malfunction. No waterways were affected, all contained on-site. Material was washed down, vacuumed up, and lime was affected to areas.</t>
  </si>
  <si>
    <t>550 Construction Ln.; Lehigh Acres</t>
  </si>
  <si>
    <t>01/24/2009 04:00 PM EST</t>
  </si>
  <si>
    <t>University of FL main campus</t>
  </si>
  <si>
    <t>Representative of University of FL reports an onsite reuse water line break which resulted in a spill of over 1000 gallons of treated reuse water onto ground. The spillage was not recoverable.</t>
  </si>
  <si>
    <t>1070 Gale Lemerand Dr.</t>
  </si>
  <si>
    <t>01/25/2009 12:36 PM EST</t>
  </si>
  <si>
    <t>Orange Co. Utilties</t>
  </si>
  <si>
    <t>Orange Co. Utilties advised that due to a loss of power, over 1000 gallons (but less than 2000 gallons) to be released onto the ground. Clean up has been done by Orange Co. Utitlties.</t>
  </si>
  <si>
    <t>3600 Powers Drive</t>
  </si>
  <si>
    <t xml:space="preserve">Overflowed due to a main stoppage caused by roots. </t>
  </si>
  <si>
    <t>2232 Skyland Dr</t>
  </si>
  <si>
    <t>FOG(roots)</t>
  </si>
  <si>
    <t>01/26/2009 07:56 AM EST</t>
  </si>
  <si>
    <t>QA representative with City of Miami Beach advises that 60 gallons of sewage over flowed due to a main line blocked. The area was vacuumed and cleaned.</t>
  </si>
  <si>
    <t>7000 Bonita</t>
  </si>
  <si>
    <t>Vac&amp;Cleaned</t>
  </si>
  <si>
    <t>01/26/2009 12:00 AM EST</t>
  </si>
  <si>
    <t>Russel Rogers</t>
  </si>
  <si>
    <t>Talquin Electric reports that approximately 1000 gallons of sewage spilled due to a breaker left off. A nearby drainage ditch was affected. The material is being vacuumed up and lime is being laid down.</t>
  </si>
  <si>
    <t xml:space="preserve">Tower Road / Russel Pond </t>
  </si>
  <si>
    <t>01/26/2009 01:05 PM EST</t>
  </si>
  <si>
    <t>Rick Tisdale</t>
  </si>
  <si>
    <t>Levy Co Wastewater</t>
  </si>
  <si>
    <t>A representative from Levy Co Wastewater reported that due to excessive flow between 500-800 gallons of untreated wastewater spilled and flowed onto the ground. The area will be limed.</t>
  </si>
  <si>
    <t>CR320 and 112th Terr. ; Chiefland</t>
  </si>
  <si>
    <t>01/26/2009 03:24 PM EST</t>
  </si>
  <si>
    <t>Poinciana Utilities reports that approximately 800 gallons of sewage spilled due to unknown causes. No waterways affected. The material was vaccuumed up and lime was laid down.</t>
  </si>
  <si>
    <t>Hunter Road / Polynesian Court</t>
  </si>
  <si>
    <t>01/26/2009 11:10 PM EST</t>
  </si>
  <si>
    <t>Emerald Coast Utilities reported a 300 gallon wastewater spill in the Pensacola area due to a grease blockage. Some of the material drained into a storm drain and then into a nearby creek. The area was washed down and Sano-128 was applied.</t>
  </si>
  <si>
    <t>10416 Waterford Dr</t>
  </si>
  <si>
    <t xml:space="preserve">washed down and Sano-128 </t>
  </si>
  <si>
    <t>01/27/2009 06:30 AM EST</t>
  </si>
  <si>
    <t>Utilities Inc reported an ongoing leak along the side of a road in the Longwood area. A company employee was on his way into work this morning when he passed a sewage leak. He reported the incident to his supervisor. At this time, Utilities Inc. is responding to the release.</t>
  </si>
  <si>
    <t>Wekiba Springs Road near the Sable Palm Dr intersection</t>
  </si>
  <si>
    <t>01/27/2009 09:06 AM EST</t>
  </si>
  <si>
    <t>Kristina Tellegatti</t>
  </si>
  <si>
    <t>A representative from Pasco Co. Utilities reported that approximately 1,650 gallons of untreated wastewater spilled onto the ground impacting a creek behind a residence. Clean up is complete</t>
  </si>
  <si>
    <t>Unicorn Ave. &amp; Pegasus Dr.</t>
  </si>
  <si>
    <t>01/26/2009 05:00 PM EST</t>
  </si>
  <si>
    <t>Earl King</t>
  </si>
  <si>
    <t>City of Hallandale Beach</t>
  </si>
  <si>
    <t xml:space="preserve">Representative of Hallandale Beach sewer &amp; water reports a spill of approximately 25,000 gallons of sewage onto ground due to a failed aged force main. The spill has been stopped and the area washed-down and treated with HTH. No waterways reported affected.  
</t>
  </si>
  <si>
    <t>Hallandale Beach Blvd. at Golden Isles Dr.</t>
  </si>
  <si>
    <t>washed-down and treated with HTH</t>
  </si>
  <si>
    <t>01/27/2009 11:00 AM EST</t>
  </si>
  <si>
    <t>Dennis Roberts</t>
  </si>
  <si>
    <t xml:space="preserve">City of Sanibel reports that approximately 2000 gallons of effluent wastewater spilled due to a flow malfunction. No waterways affected. No cleanup actions required. </t>
  </si>
  <si>
    <t>2222 Wulfert Road</t>
  </si>
  <si>
    <t>01/28/2009 09:41 AM EST</t>
  </si>
  <si>
    <t>Representative of Orange County Utilities reports a spill up to 1000 gallons of sewage onto ground due to pipe failure. The spill has been stopped. The area is being cleaned up. Orange County EPD responded. No waterways affected.</t>
  </si>
  <si>
    <t>13221 Lake Live Oak Dr.</t>
  </si>
  <si>
    <t>01/28/2009 09:25 AM EST</t>
  </si>
  <si>
    <t xml:space="preserve">JEA reports that approximately 150 gallons of sewage spilled due to a line blockage. No waterways affected. Lime will be laid down on the material. </t>
  </si>
  <si>
    <t xml:space="preserve">1701 Davis St. North </t>
  </si>
  <si>
    <t>01/28/2009 12:01 PM EST</t>
  </si>
  <si>
    <t xml:space="preserve">A representative with Emerald Coast Utilities reported that approximately 5,000 gallons of untreated wastewater spilled onto the ground. Unknown clean up actions at this time 
</t>
  </si>
  <si>
    <t>10001 , 10002 &amp; 10006 Vixen Ave.</t>
  </si>
  <si>
    <t>01/28/2009 11:30 AM EST</t>
  </si>
  <si>
    <t xml:space="preserve">Pinellas County Utilities reports that approximately 90,000 gallons of sewage released due to a lift station malfunction. A nearby canal was affected. The area was rinsed off. </t>
  </si>
  <si>
    <t>14800 Gulf Blvd.</t>
  </si>
  <si>
    <t>rinsed off</t>
  </si>
  <si>
    <t>01/28/2009 11:39 AM EST</t>
  </si>
  <si>
    <t>A representative with the city of St. Augustine advised that approximately 20 gallons of untreated wastewater spilled due to manhole overflow caused by grease blockage. Nearby storm drain that leads to the Intercoastal Waterway was affected. Vac truck used to vacuum up the material and lime was applied to the affected area.</t>
  </si>
  <si>
    <t>6 Douglas Ave. at the corner of Nelmar Ave.</t>
  </si>
  <si>
    <t>01/28/2009 02:50 PM EST</t>
  </si>
  <si>
    <t>City of Tallahassee Utilities</t>
  </si>
  <si>
    <t>A representative with the City of Tallahassee Utilities advised that approximately 100 gallons of untreated wastewater was spilled from a manhole due to debris clogging the line. No waterways were affected. The affected area was washed down and the debris was removed from the line.
UPDATE: 01-29-09 / 0959 EST: Per Hazim Tamimi / City of Tall. Utilities: The spillage went into a storm drain and is not recoverable. &lt;SWO413&gt;</t>
  </si>
  <si>
    <t>727 Miccosukee Road</t>
  </si>
  <si>
    <t>washed down/not recovered</t>
  </si>
  <si>
    <t>01/28/2009 05:30 PM EST</t>
  </si>
  <si>
    <t xml:space="preserve">Lee County Utilities reports that approximately 15,000 gallons of sewage spilled due to a contractor hitting a 6" force main. No waterways affected, contained to the excavation. The material was vacuumed up. </t>
  </si>
  <si>
    <t>Metro Pkwy @ Endeavor Road</t>
  </si>
  <si>
    <t>01/27/2009 08:00 AM CST</t>
  </si>
  <si>
    <t>Miguel Plaza</t>
  </si>
  <si>
    <t>Tyndall AFB</t>
  </si>
  <si>
    <t xml:space="preserve">Tyndall AFB reports that approximately 3000 gallons of effluent wastewater spilled due to an overflow of a pond. No waterways affected. Samples were taken and the material was suctioned up. </t>
  </si>
  <si>
    <t>Air Force Research Lab #9440</t>
  </si>
  <si>
    <t>01/29/2009 01:30 AM EST</t>
  </si>
  <si>
    <t xml:space="preserve">Severn Trent </t>
  </si>
  <si>
    <t xml:space="preserve">Report from Severn Trent Services representative of a 96,000 gallons spill of treated effluent into a spray field area due to a broken spray field line. The release has been stopped and the line repaired. Only 2000 gallons of the spillage was recoverable, the rest having soaked into the ground. </t>
  </si>
  <si>
    <t>4602 Rhododendron Ave.</t>
  </si>
  <si>
    <t>01/29/2009 07:00 AM EST</t>
  </si>
  <si>
    <t>Report from the City of St. Augustine Utilities representative of an unknown amount (over 1000 gallons) of sewage spilled onto ground due to a break in a force main. The spillage is being vacuumed up and the area treated with HTH and lime. The spill has been stopped and line repaired. 
UPDATE: 01-30-09/ 1030 EST: Marcus Pinson: Amount released is 55,000 gallons, 10,000 gallons of which was recovered. &lt;SWO413&gt;</t>
  </si>
  <si>
    <t>Arricoa St. and Toquina Ave.</t>
  </si>
  <si>
    <t>01/29/2009 12:01 PM EST</t>
  </si>
  <si>
    <t xml:space="preserve">JEA reports that approximately 300 gallons of sewage spilled due to unknown causes. The Fishweir Creek was affected. The material was washed down.  </t>
  </si>
  <si>
    <t>1745 Woodmere Dr.</t>
  </si>
  <si>
    <t>01/29/2009 10:00 AM EST</t>
  </si>
  <si>
    <t>Kimberly Reading</t>
  </si>
  <si>
    <t>Blue Ox Enterprises</t>
  </si>
  <si>
    <t>A representative with Blue Ox Enterprises advised that approximately 1,000 gallons of treated reclaim wastewater released due to pipe joint leaking. No waterways were affected. No clean up actions taken, material soaked into ground.</t>
  </si>
  <si>
    <t>intersection of Longwood Markham Rd. and Steeple Chase Circle</t>
  </si>
  <si>
    <t>01/30/2009 10:00 AM CST</t>
  </si>
  <si>
    <t>harry Shoemore</t>
  </si>
  <si>
    <t xml:space="preserve">Emerald Coast Utilities reports that approximately 4000 gallons of sewage spilled due to a contractor hitting a force main. No waterways affected. The material was vacuumed up and disinfected the area. Repairs have been done. </t>
  </si>
  <si>
    <t>10535 Gulf Beach Hwy</t>
  </si>
  <si>
    <t>01/30/2009 03:00 PM EST</t>
  </si>
  <si>
    <t xml:space="preserve">JEA reports that an unknown amount of sewage has spilled due to a contractor hitting a force main. The McGirts Creek is being affected. Unknown cleanup actions at this time. The spill is still on-going. </t>
  </si>
  <si>
    <t>7801 Blanding Blvd.</t>
  </si>
  <si>
    <t>01/28/2009 09:00 AM EST</t>
  </si>
  <si>
    <t xml:space="preserve">2000 gallons of sewage spilled on-site due to a failed lift pump. The spill was cleaned-up. No waterways affected. The lift station is being repaired.  
</t>
  </si>
  <si>
    <t>2341 Palm Ridge Rd.</t>
  </si>
  <si>
    <t>01/28/2009 08:30 AM EST</t>
  </si>
  <si>
    <t>Christine</t>
  </si>
  <si>
    <t>A representative with Pasco Co. Utilities advised that approximately 1,430 gallons of untreated wastewater spilled due to a broken air release valve. No waterways were affected. Vactor trucks used to vacuum up material. Also the affected area was washed down and lime was applied.</t>
  </si>
  <si>
    <t>intersection of Meadow Pointe Dr. and Country Pointe Dr.</t>
  </si>
  <si>
    <t>01/31/2009 04:30 AM EST</t>
  </si>
  <si>
    <t>responsible party</t>
  </si>
  <si>
    <t>Representative of the responsible party reports an on-site release of 17,5000 gallons of industrial water from a broken 8" fire line. The spill has been stopped and the line repaired. The spill was fully contained on-site. No waterways affected.</t>
  </si>
  <si>
    <t>3131 K-Ville Ave.</t>
  </si>
  <si>
    <t>contained on-site</t>
  </si>
  <si>
    <t>01/31/2009 11:45 AM EST</t>
  </si>
  <si>
    <t xml:space="preserve">Eric Fontaine </t>
  </si>
  <si>
    <t xml:space="preserve">Pinellas County Utilities </t>
  </si>
  <si>
    <t>Representative of Pinellas County Utilities reports a spill of treated effluent greater than 1000 gallons went into the ICW due to a line break. The spill have been stopped and clean-up is underway</t>
  </si>
  <si>
    <t>730 1st St.</t>
  </si>
  <si>
    <t>01/31/2009 09:30 AM EST</t>
  </si>
  <si>
    <t>A representative with JEA advised that approximately 1,200 gallons of untreated wastewater spilled due to a gravity line stoppage. A nearby retention pond was affected. Lime was applied to affected areas, warning signs were posted, and water samples have been taken.</t>
  </si>
  <si>
    <t>3611 Double Branch Ln.</t>
  </si>
  <si>
    <t>02/01/2009 10:48 AM EST</t>
  </si>
  <si>
    <t>Carol</t>
  </si>
  <si>
    <t>Alachua Co WP</t>
  </si>
  <si>
    <t>A representative of Alachua Co WP reported that due to a purposeful act approximately 40 gallons of raw sewage was dumped onto the ground at the county fairgrounds.</t>
  </si>
  <si>
    <t>3220 NE 39th Ave.</t>
  </si>
  <si>
    <t>02/02/2009 06:30 AM EST</t>
  </si>
  <si>
    <t xml:space="preserve">approximately 200,000 gallons of effluent released due to equipment malfunction. An on-site pond was affected. The material will be vacuumed up and lime will be laid down. </t>
  </si>
  <si>
    <t>1000 North Rhododendron Ave.</t>
  </si>
  <si>
    <t>02/02/2009 10:10 AM EST</t>
  </si>
  <si>
    <t xml:space="preserve">A representative with Charlotte Co Utilities reported that due to a broken line approximately 100,000 gallons of reuse water spilled into the field on site. Clean up was completed by the responsible party. </t>
  </si>
  <si>
    <t xml:space="preserve">field at 3740 Kendall Rd. </t>
  </si>
  <si>
    <t>02/02/2009 11:00 AM EST</t>
  </si>
  <si>
    <t xml:space="preserve">A representative with Aqua Utilities advised that between 3,000 - 5,000 gallons of untreated wastewater was spilled due to a tripped breaker at a lift station. Some of the spill went into a ditch that leads to Whitaker Bayou. The affected area was covered with lime and water samples are being taken. 
</t>
  </si>
  <si>
    <t>02/02/2009 03:30 PM EST</t>
  </si>
  <si>
    <t xml:space="preserve">A representative with City of Tallahassee Utilities advised that approximately 20 gallons of untreated wastewater was spilled due to roots an debris clogging a line. Some of the spill went into a drainage ditch. No clean up actions were taken as the material could not be recovered. 
</t>
  </si>
  <si>
    <t>2727 Mahan Drive</t>
  </si>
  <si>
    <t>02/03/2009 09:48 AM EST</t>
  </si>
  <si>
    <t xml:space="preserve">A representative of City of Tallahassee reported that due to a contractor hitting a 12 inch main approximately 300 gallons of untreated wastewater spilled onto the street and the ground. The area was vacuumed and limed. </t>
  </si>
  <si>
    <t>Blairstone Rd. &amp; Park Ave.</t>
  </si>
  <si>
    <t>02/03/2009 10:00 AM EST</t>
  </si>
  <si>
    <t>Jeff Labigane</t>
  </si>
  <si>
    <t>City of Port St. Lucie Utilities reports that approximately 8500 gallons of sewage spilled due to contractor hitting a 6" force main. No waterways affected, all contained on-site. The material was vacuumed up and lime will be laid down.</t>
  </si>
  <si>
    <t>Village Green Dr. / South Hwy US 1</t>
  </si>
  <si>
    <t>02/03/2009 07:00 AM EST</t>
  </si>
  <si>
    <t>Aqua Utilities of Florida</t>
  </si>
  <si>
    <t xml:space="preserve">Aqua Utilities of Florida advised that due to an electric issue, 10000 gallons of wastewater was released onto the ground at a lift station. SOS Septic company did the clean up. Lime was applied to the affected area. </t>
  </si>
  <si>
    <t>2401 Dr. Martin Luther King Blvd.</t>
  </si>
  <si>
    <t>02/03/2009 11:00 PM EST</t>
  </si>
  <si>
    <t>City of Margate</t>
  </si>
  <si>
    <t xml:space="preserve">Per a representative of the City of Margate, 20,000 gallons of sewage has spilled onto ground due to a break in a force main. The spill has not been stopped yet but crews are on scene trying to cap=-off the line so that repairs and clean-up can be done. Unknown at this time if any waterways are affected. </t>
  </si>
  <si>
    <t>206 East Hemingway Circle</t>
  </si>
  <si>
    <t>02/04/2009 12:45 PM EST</t>
  </si>
  <si>
    <t xml:space="preserve">Per representative of Bonita Springs Utilities, 1100 gallons of sewage spilled onto ground due to a contractor accidentally boring a hole through a sewage line. The spillage has been stopped and the area vacuumed. Lime will be put down in the affected area after the line is repaired. </t>
  </si>
  <si>
    <t xml:space="preserve">27592 Hickory Blvd. </t>
  </si>
  <si>
    <t>02/04/2009 04:34 PM EST</t>
  </si>
  <si>
    <t>Citrus county Utilities</t>
  </si>
  <si>
    <t xml:space="preserve">A representative with Citrus Co. Utilities advised that approximately 5000 gallons of sewage spilled due to a force main break. No waterways affected. Lime was laid down. 
</t>
  </si>
  <si>
    <t>6000 W Frontier Lane</t>
  </si>
  <si>
    <t>02/05/2009 08:00 AM EST</t>
  </si>
  <si>
    <t>Report from a representative of Emerald Coast Utilities of a 90 gallon spill of sewage onto ground and into a small creek due to a grease blockage in a line. The spill has been cleaned up and the affected area washed-down/limed.</t>
  </si>
  <si>
    <t>436 E. Burgess Rd.</t>
  </si>
  <si>
    <t>washed/limed</t>
  </si>
  <si>
    <t>02/05/2009 12:30 AM EST</t>
  </si>
  <si>
    <t>lee County Utilities</t>
  </si>
  <si>
    <t xml:space="preserve">lee County Utilities reports that approximately 20,000 - 30,000 gallons of treated effluent wastewater released due to a 2" air release valve that broke. No waterways affected. No cleanup actions taken due to the wastewater being treated. </t>
  </si>
  <si>
    <t xml:space="preserve">String fellow Road / Curlew Dr. </t>
  </si>
  <si>
    <t>02/05/2009 01:30 AM EST</t>
  </si>
  <si>
    <t>Hershel</t>
  </si>
  <si>
    <t>City of Crescent City</t>
  </si>
  <si>
    <t xml:space="preserve">approximately 300 gallons of treated wastewater spilled due to cold weather. No waterways affected. No cleanup actions taken due to the wastewater being treated. The material will be put back into the lift station. </t>
  </si>
  <si>
    <t>1023 Old Hwy 17</t>
  </si>
  <si>
    <t>back into lift station</t>
  </si>
  <si>
    <t>02/05/2009 02:20 PM EST</t>
  </si>
  <si>
    <t xml:space="preserve">Representative from Miami-Dade Water &amp; Sewer reports a release of 168,920 gallons of sewage into a storm drain system due to a contractor breaking an 8" force main. The spillage has been stopped. Crews are still on scene making repairs and handling clean-up. Unknown what waterways, if any, might be affected.  
</t>
  </si>
  <si>
    <t>9040 SW 72nd St.</t>
  </si>
  <si>
    <t>02/04/2009 10:55 AM EST</t>
  </si>
  <si>
    <t>Ken Washington</t>
  </si>
  <si>
    <t xml:space="preserve">The City of Jacksonville reports that under 1000 gallons of sewage spilled due to a lift station failure. A nearby creek was affected. Weeks Plumbing Service is conducting cleanup. Samples have been taken.  
</t>
  </si>
  <si>
    <t>830 Arlington River Dr.</t>
  </si>
  <si>
    <t>02/06/2009 11:01 AM EST</t>
  </si>
  <si>
    <t>Paul james</t>
  </si>
  <si>
    <t xml:space="preserve">JEA reports that aprpoximately 1000+ gallons of sewage spilled due to pump station malfunction. Jin House Creek was affected. The material will be vacuumed up and lime will be laid down. </t>
  </si>
  <si>
    <t xml:space="preserve">10477 Bradley Road </t>
  </si>
  <si>
    <t>02/06/2009 11:58 AM EST</t>
  </si>
  <si>
    <t>Charles E. Sandage</t>
  </si>
  <si>
    <t xml:space="preserve">private citizen </t>
  </si>
  <si>
    <t xml:space="preserve">Caler reports dumping human waste into the water. Caller states there are two house boats out in that area. Caller is requesting a callback from DEP.  
</t>
  </si>
  <si>
    <t>Mile Marker 11.1</t>
  </si>
  <si>
    <t>02/06/2009 02:00 PM CST</t>
  </si>
  <si>
    <t>Regional Utilities of Walton County</t>
  </si>
  <si>
    <t>Regional Utilities of Walton County reports that approximately 800-1000 gallons of sewage spilled due to a broken pipe. No waterways affected. The material is being vacuumed up and lime will be laid down.</t>
  </si>
  <si>
    <t>Andalusia St. / Hwy 30A, Santa Rosa Beach</t>
  </si>
  <si>
    <t>02/06/2009 10:30 PM EST</t>
  </si>
  <si>
    <t>Andy</t>
  </si>
  <si>
    <t>City of Temple Terrace reported a 50 gallon wastewater spill due to a clogged line. No waterways affected. Clean-up conducted by the city</t>
  </si>
  <si>
    <t>South Riverhills Drive &amp; 56th Street, Temple Terrace</t>
  </si>
  <si>
    <t>Main stoppage caused by rags and grease build up.</t>
  </si>
  <si>
    <t>1640 Exeter Rd</t>
  </si>
  <si>
    <t>storm drain/ditch</t>
  </si>
  <si>
    <t>02/09/2009 07:43 AM EST</t>
  </si>
  <si>
    <t>Bennett</t>
  </si>
  <si>
    <t>DOH</t>
  </si>
  <si>
    <t>A representative with the DOH advises that a red light is on and the pump station is releasing sewage into the St. Johns River. Caller states that this has possibly been going on for two months</t>
  </si>
  <si>
    <t>800 Broward Road, Jacksonville</t>
  </si>
  <si>
    <t>St. John's River</t>
  </si>
  <si>
    <t>02/09/2009 11:30 AM EST</t>
  </si>
  <si>
    <t>Steve Hock</t>
  </si>
  <si>
    <t>H and H Liquid Disposal</t>
  </si>
  <si>
    <t>H and H Liquids advised that 50-75 gallons of wastewater was released from a tanker truck onto the ground. The spill was cleaned manually.</t>
  </si>
  <si>
    <t>County Road 46 at entrance of wastewater plant and also at I-4 (2 locations), Sanford</t>
  </si>
  <si>
    <t>02/10/2009 07:51 AM EST</t>
  </si>
  <si>
    <t>Utilities Inc of Florida</t>
  </si>
  <si>
    <t>A representative with Utilities Inc of Florida advises that due to a bad relay the plant overflowed causing a spill of 50000 gallons. The spill was contained on site. Caller advises that Vacuum trucks are en route and the site will be cleaned with HGH.</t>
  </si>
  <si>
    <t>3100 Bangcroft Blvd, Orlando</t>
  </si>
  <si>
    <t>vac &amp; HGH</t>
  </si>
  <si>
    <t>02/09/2009 01:00 PM EST</t>
  </si>
  <si>
    <t>Charlotte Co. Utilities advised that due to a force main break, 3500 gallons of wastewater was released onto the ground. No waterway affected. A vacuum truck did the clean up and lime was applied to the affected area. The force main has been repaired.</t>
  </si>
  <si>
    <t>4130 Tamiami Trail, Port Charlotte</t>
  </si>
  <si>
    <t>02/10/2009 09:11 AM EST</t>
  </si>
  <si>
    <t>Mark Arlington</t>
  </si>
  <si>
    <t>City of Port St. Lucie Wastewater</t>
  </si>
  <si>
    <t>City of Port St. Lucie Wastewater advised that about 1000 gallons of wastewater was released onto the ground on site of a wastewater plant. Lime being applied to a affected area.</t>
  </si>
  <si>
    <t>1615 Southeast Sunshine Ave., Port St. Lucie</t>
  </si>
  <si>
    <t>02/09/2009 01:30 PM EST</t>
  </si>
  <si>
    <t>CH 2M Hill</t>
  </si>
  <si>
    <t>Reporting representative of CH 2M Hill Water reports an on-site reuse water spill of 10,800 gallons, fully contained in a hole. The incident occurred due to a broken line. The spill is stopped and line is being repaired. No waterways affected.</t>
  </si>
  <si>
    <t>Ave Maria Water Reclamation Facility</t>
  </si>
  <si>
    <t>02/08/2009 06:00 PM EST</t>
  </si>
  <si>
    <t>Michele Fish</t>
  </si>
  <si>
    <t>DEP advised that due to a blockage, about 1000 gallons of wastewater was spilled onto the ground and then went into a storm water drain. 400 gallons of the spill was recovered.</t>
  </si>
  <si>
    <t>1640 Exeter Road, Tallahassee</t>
  </si>
  <si>
    <t>02/10/2009 10:20 AM EST</t>
  </si>
  <si>
    <t xml:space="preserve">Dale </t>
  </si>
  <si>
    <t>Hillsborough Co. Water Resource Services advised that about 2000 gallons of wastewater was released onto the ground. No waterway affected. A vacuum truck has done the clean up and lime is being applied.</t>
  </si>
  <si>
    <t>13331 Sydney Road, Valrico</t>
  </si>
  <si>
    <t>02/10/2009 12:20 PM EST</t>
  </si>
  <si>
    <t>8000 gallons of sewage spilled and was contained in a hole due to a break in a sewage line. Fully contained and recovered with vacuum truck. No waterways affected</t>
  </si>
  <si>
    <t>intersect of Alliance Lane and Metro Parkway, Fort Myers</t>
  </si>
  <si>
    <t>vac</t>
  </si>
  <si>
    <t>02/10/2009 05:00 PM EST</t>
  </si>
  <si>
    <t>Jason Faranda</t>
  </si>
  <si>
    <t>Village of Wellington reports that approximately 9000 gallons of sewage spilled due to a lift station failure. Unknown if any waterways have been affected. The material has been vacuumed up and HTH was laid down.</t>
  </si>
  <si>
    <t>11820 Lake Isles Dr., Wellington</t>
  </si>
  <si>
    <t>02/11/2009 11:38 AM EST</t>
  </si>
  <si>
    <t>Jill Peve</t>
  </si>
  <si>
    <t>Co.EM</t>
  </si>
  <si>
    <t>Report from Hardee EM representative of an illegal dumping of raw sewage onto a roadway from possibly an RV. County EM notified DOH who came out and limed the area. DOH is handling the clean-up.</t>
  </si>
  <si>
    <t>Hanusch Rd. at Himrod Rd, Wachula</t>
  </si>
  <si>
    <t>02/11/2009 11:50 AM EST</t>
  </si>
  <si>
    <t>2400 gallons of sewage was spilled onto ground and contained in a hole due to a contractor breaking an air release valve The area was vacuumed and limed.</t>
  </si>
  <si>
    <t>US-1 and Forest Park Dr., Forest Park</t>
  </si>
  <si>
    <t>02/11/2009 09:11 AM EST</t>
  </si>
  <si>
    <t>Lance Parris</t>
  </si>
  <si>
    <t>City of Dunedin</t>
  </si>
  <si>
    <t>A representative with city of Dunedin advised that between 1,800-3,600 gallons of untreated wastewater spilled due to an 8 inch force main break. A nearby catch basin and unnamed canal that leads to St. Joseph Sound were affected. Material was unrecoverable, however HTH was applied to affected area. Warning signs were also posted to make patrons aware.</t>
  </si>
  <si>
    <t>501 South Paula Dr., Dunedin</t>
  </si>
  <si>
    <t>HTH, only</t>
  </si>
  <si>
    <t>ditch to St. Joseph Sound</t>
  </si>
  <si>
    <t>02/11/2009 10:00 AM EST</t>
  </si>
  <si>
    <t>Garret Parker</t>
  </si>
  <si>
    <t>City of Cocoa advised that 3000-3500 gallons of wastewater was released from a pipeline due to it breaking. A vacuum truck did the clean up and pine oil was applied to the affected area.</t>
  </si>
  <si>
    <t>Wilson Street at School Street, Cocoa</t>
  </si>
  <si>
    <t>vac &amp; pine oil</t>
  </si>
  <si>
    <t>02/11/2009 10:52 AM EST</t>
  </si>
  <si>
    <t>City of Melbourne reports that approximately 9500 gallons of reclaimed wastewater spilled due to a broken pipe caused by a contractor. The material went into a nearby drainage ditch that runs Crane Creek. No cleanup actions taken.</t>
  </si>
  <si>
    <t>Edgewood Dr. / Country Club, Melbourne</t>
  </si>
  <si>
    <t>ditch to Crane Creek</t>
  </si>
  <si>
    <t>02/14/2009 01:15 PM EST</t>
  </si>
  <si>
    <t xml:space="preserve">Tom </t>
  </si>
  <si>
    <t>City of Winter Park reports that approximately 500 gallons of sewage spilled due to a blockage in the sewer main. No waterways affected. HTH was laid down on the material and was washed down.</t>
  </si>
  <si>
    <t>1206 Lewis Dr.</t>
  </si>
  <si>
    <t>HTH&amp;washed</t>
  </si>
  <si>
    <t>02/16/2009 05:53 PM EST</t>
  </si>
  <si>
    <t xml:space="preserve">Tony </t>
  </si>
  <si>
    <t>Tampa Water</t>
  </si>
  <si>
    <t>A representative with Tampa Water advises that due to clogged main line 2000 gallons of sewage backed up and spilled. The spill was contained on site.Caller advises that there were no waterways affected.The site was vacuumed and limed.</t>
  </si>
  <si>
    <t>2115 West Broad Street</t>
  </si>
  <si>
    <t>02/16/2009 02:30 PM EST</t>
  </si>
  <si>
    <t>City of Live Oak reports that approximately 1000+ gallons of sewage spilled due to a break in a sewer main. A nearby storm water pond was affected. The sewer main will be repaired. Unknown cleanup actions of the pond.</t>
  </si>
  <si>
    <t>Helvenston St. / White Ave.</t>
  </si>
  <si>
    <t>02/16/2009 12:00 PM EST</t>
  </si>
  <si>
    <t>Terry Carver</t>
  </si>
  <si>
    <t>City of Winter Haven</t>
  </si>
  <si>
    <t>City of Winter Haven reports that approximately 5000 gallons of sewage spilled due to equipment malfunction. No waterways affected. Lime was laid down.</t>
  </si>
  <si>
    <t>3190 West Lake Conine Dr.</t>
  </si>
  <si>
    <t>02/17/2009 03:58 PM EST</t>
  </si>
  <si>
    <t>Larry</t>
  </si>
  <si>
    <t xml:space="preserve">Polk Co. Water </t>
  </si>
  <si>
    <t xml:space="preserve">A representative with Polk Co. Water advises that a spill of 3000 gallons occurred due to a main line rupture. The spill was contained on site and repairs have been made by a contractor. 
</t>
  </si>
  <si>
    <t>13 Recker Drive</t>
  </si>
  <si>
    <t>02/18/2009 11:02 AM EST</t>
  </si>
  <si>
    <t>Sam</t>
  </si>
  <si>
    <t>Ormond Beach Utilities</t>
  </si>
  <si>
    <t xml:space="preserve">A representative from Ormond Beach Utilities reported that due to a blockage and intentional spill approximately 8,000 gallons of raw sewage spilled onto the ground. The area was vacuumed and limed. No waterways affected. </t>
  </si>
  <si>
    <t>916 N U.S. 1</t>
  </si>
  <si>
    <t>02/18/2009 01:32 PM EST</t>
  </si>
  <si>
    <t xml:space="preserve">A representative of St. Johns Utilities reported that approximately 300 gallons of untreated wastewater spilled affecting the Moultrie Creek and is still ongoing at this time. </t>
  </si>
  <si>
    <t xml:space="preserve">137 Deltona Blvd. </t>
  </si>
  <si>
    <t>02/18/2009 12:02 PM EST</t>
  </si>
  <si>
    <t>Michael Angel</t>
  </si>
  <si>
    <t xml:space="preserve">Hillsborough county Water Resources </t>
  </si>
  <si>
    <t xml:space="preserve">Hillsborough county Water Resources reports that approximately 48,000 gallons of effluent wastewater spilled due to equipment malfunction. The material was contained on-site. No cleanup actions taken. </t>
  </si>
  <si>
    <t>02/19/2009 11:00 AM EST</t>
  </si>
  <si>
    <t>Polk Co. Utilities</t>
  </si>
  <si>
    <t>A representative with Polk Co. Utilities advised that approximately 10,000 gallons of treated reclaim wastewater spilled due to blockage in line. No waterways were affected, material contained on site. No clean up actions taken, material soaked into the ground.</t>
  </si>
  <si>
    <t>Intersection of Lakeland Highlands Blvd and Broken Arrow Trail</t>
  </si>
  <si>
    <t>02/19/2009 04:30 PM EST</t>
  </si>
  <si>
    <t>Anonymous Report
unknown</t>
  </si>
  <si>
    <t>Anonymous report of someone pumping raw sewage out into a roadway. The sewage is flowing down the street and could be a health hazard. This has been going on for about one hour. State assistance requested.</t>
  </si>
  <si>
    <t>9408 Grandfiled</t>
  </si>
  <si>
    <t>02/19/2009 08:30 AM EST</t>
  </si>
  <si>
    <t>A representative with Toho Water Authority advises that due to a computer failure 3000 gallons of raw sewage spilled at the wastewater facility. The spill was contained on site. The site was vacuumed and limed, and the sewage was pumped back into the system.</t>
  </si>
  <si>
    <t>1000 North Rhododendron Avenue</t>
  </si>
  <si>
    <t>02/17/2009 01:05 PM EST</t>
  </si>
  <si>
    <t>Steve Howe</t>
  </si>
  <si>
    <t xml:space="preserve">City of Orlando reports that approximately 7000 gallons of sewage spilled due to debris in an 8" gravity line. No waterways affected. The material was vacuumed up and deodorant and disinfectants were laid down. </t>
  </si>
  <si>
    <t>5000 LB McCleod Road</t>
  </si>
  <si>
    <t>Vac'd/disinfected</t>
  </si>
  <si>
    <t>02/20/2009 11:00 AM EST</t>
  </si>
  <si>
    <t>representative with city of Sanibel advised that approximately 1,300 gallons of untreated wastewater spilled due to 4 inch force main break. No waterways were affected, spill contained to the ground. Material was vacuumed up and force main line is being repaired</t>
  </si>
  <si>
    <t>2255 West Gulf Dr.</t>
  </si>
  <si>
    <t>Vac/Repair to line</t>
  </si>
  <si>
    <t>02/20/2009 04:00 AM EST</t>
  </si>
  <si>
    <t>representative with Marion Co. Utilities advised of two separate untreated wastewater spills in Ocala. First spill occurred at 04:00 EST and was 150 gallons. Second spill occurred at 08:00 EST and was 200 gallons. Both were due to lift station overflow. No waterways were affected in both cases. Material was hosed down and lime was applied to affected areas in both cases.</t>
  </si>
  <si>
    <t>1st location: intersection of Marion Oaks Blvd. &amp; Marion Oaks Ln.  2nd: location: 7001 SE Maricamp Rd.</t>
  </si>
  <si>
    <t xml:space="preserve">washed/limed  </t>
  </si>
  <si>
    <t>02/20/2009 07:30 AM EST</t>
  </si>
  <si>
    <t>Polk County utilities</t>
  </si>
  <si>
    <t>Polk County utilities reports that approximately 30,000 gallons of reclaimed wastewater spilled due to flushing a reuse line. No waterways affected. The material soaked into the ground. UPDATE: 02/20/2009: 1600 EST: Per John Belangia: The spill is in two locations near each other. One spill, in Highlands in the Woods subdivision is 20,000 and the second, in Lake Eagle Brook was 10,000 gallons. &lt;SWP415&gt;</t>
  </si>
  <si>
    <t>Lake Eagle Brook Drive off Lakeland Highlands Blvd &amp; Broken Arrow Trail Road in Highlands in the Woods subdivision</t>
  </si>
  <si>
    <t>02/20/2009 02:40 PM EST</t>
  </si>
  <si>
    <t>Dennis Pickle</t>
  </si>
  <si>
    <t>St. Lucie West Service District</t>
  </si>
  <si>
    <t>A representative with St. Lucie West Service District advised that approximately 2,000 gallons of untreated wastewater spilled due to air release valve blow-off. Caller advised that a nearby storm drain system that leads to wetland was affected. Material was vacuumed up and lime was applied to affected areas.</t>
  </si>
  <si>
    <t>on California Blvd near the intersection of St. Lucie West Blvd. and Heatherwood Blvd.</t>
  </si>
  <si>
    <t>stormdrain that leads to wetland</t>
  </si>
  <si>
    <t>02/22/2009 04:01 PM EST</t>
  </si>
  <si>
    <t>Collier Co. Public Utilities</t>
  </si>
  <si>
    <t>A representative with Collier Co. Public Utilities advises that a 50000 gallon spill of treated reclaim water spill in the intersection of Lely Resort Blvd and Mystic Greens. Caller states that the spill absorbed into the ground and there was no remedial action taken.</t>
  </si>
  <si>
    <t>Lely Resort Blvd @ Mystic Greens</t>
  </si>
  <si>
    <t>02/23/2009 11:00 AM EST</t>
  </si>
  <si>
    <t>Collier County Public Utilities</t>
  </si>
  <si>
    <t>A representative with Collier County Public Utilities advised that less than 1,000 gallons of Treated Re-claimed Wastewater was spilled during a maintenance repair. No waterways were affected. No clean up actions were taken as the material soaked into the ground.</t>
  </si>
  <si>
    <t>15694 Livingston Road</t>
  </si>
  <si>
    <t>02/24/2009 03:58 PM EST</t>
  </si>
  <si>
    <t>Buddy Lampley</t>
  </si>
  <si>
    <t>JCI Jones Chemicals</t>
  </si>
  <si>
    <t>A representative with JCI Jones Chemicals advised that he observed an unknown amount of untreated wastewater leaking from a pipe near a bridge. No waterways were affected. No clean up actions were reported.</t>
  </si>
  <si>
    <t>1433 Tallyrand Ave</t>
  </si>
  <si>
    <t>02/25/2009 10:30 AM EST</t>
  </si>
  <si>
    <t>Harry Boudreau</t>
  </si>
  <si>
    <t xml:space="preserve">Transfield Service </t>
  </si>
  <si>
    <t xml:space="preserve">Transfield Services is reporting that 100-200 gallons of sewage was dumped into the Nova Canal. Unknown source. </t>
  </si>
  <si>
    <t>Woodcliff Road / Nova Road</t>
  </si>
  <si>
    <t>02/24/2009 09:30 PM EST</t>
  </si>
  <si>
    <t>Scotty</t>
  </si>
  <si>
    <t>Seminole County Wastewater Treatment Plant</t>
  </si>
  <si>
    <t xml:space="preserve">Seminole County Wastewater Treatment Plant reports that approximately 180,000 gallons of effluent wastewater released due to pump malfunction. A nearby storm water pond on-site was affected. No cleanup actions taken due to the wastewater being treated. </t>
  </si>
  <si>
    <t>501 Yankee Lake Road</t>
  </si>
  <si>
    <t>02/25/2009 02:52 PM EST</t>
  </si>
  <si>
    <t>Hector</t>
  </si>
  <si>
    <t>Immokalee Sewer District</t>
  </si>
  <si>
    <t xml:space="preserve">A representative with Immokalee Sewer District advises that due to a power failure at a lift station 1500 gallons of sewage did spill. Caller stats that the spill was vacuumed and cleaned.  
</t>
  </si>
  <si>
    <t>140 Trey Port Parkway</t>
  </si>
  <si>
    <t>02/25/2009 03:50 PM EST</t>
  </si>
  <si>
    <t>A representative with the City of Tallahassee advises that an air release pipe broke causing 1620 gallons of sewage to spill. Unknown on the clean up.</t>
  </si>
  <si>
    <t>Phillips @ Blairstone</t>
  </si>
  <si>
    <t>02/26/2009 07:26 AM EST</t>
  </si>
  <si>
    <t>A representative with Orange County Utilities advised that a 1,000 gallon untreated water spill from a 20" Force Main, due to pipe failure. No waterways, No evacuations, All contained. Orange County Utilities and EPD responded and on scene.
UPDATE 14:58: Per Bennie Smith/Orange County Utilities - Caller states that a small amount went into the Park Manor Outfall. &lt;417&gt;</t>
  </si>
  <si>
    <t>10900 E. Colonial, known as SR 50</t>
  </si>
  <si>
    <t>02/25/2009 07:00 PM EST</t>
  </si>
  <si>
    <t>Karen Briden</t>
  </si>
  <si>
    <t xml:space="preserve">A representative with Severn Trent advised that over 1,000 gallons of untreated industrial wastewater spilled from broken underground PVC pipe. Caller advised that contractors accidentally disturbed the pipe causing the break. No waterways were affected, material contained to the ground surface. Material is being pumped back into the water plant. 
</t>
  </si>
  <si>
    <t>2560 44th Ave.</t>
  </si>
  <si>
    <t>pumped back to plant</t>
  </si>
  <si>
    <t>02/26/2009 01:10 PM EST</t>
  </si>
  <si>
    <t>Jacksonville Electrical Authority (JEA)</t>
  </si>
  <si>
    <t>JEA reported a wastewater spill in Jacksonville due to a grease clog in a line. Over 1,000 gallons spilled. Some of the material drained into McGirts Creek. Clean-up conducted by JEA</t>
  </si>
  <si>
    <t>6546 Dove Creek Drive</t>
  </si>
  <si>
    <t>02/26/2009 07:00 PM EST</t>
  </si>
  <si>
    <t>Todd</t>
  </si>
  <si>
    <t xml:space="preserve">Leak occurred in front of Dollar General store. Issue reported in area last week may be connected to this incident (inspector Jim Wright). Contracted company CH2 Health is on scene. Sewage running into nearby storm drainage pond. Amount released is unknown, but estimated to be less than 1,000 gallons. No clean-up actions taken, spill still ongoing 
</t>
  </si>
  <si>
    <t>1532 Ohio Ave S/SR-129</t>
  </si>
  <si>
    <t>02/27/2009 01:30 PM EST</t>
  </si>
  <si>
    <t>Melisa</t>
  </si>
  <si>
    <t>US Water Services reported a 1,000 to 1,500 gallon spill at a treatment plant in Estero due to an equipment malfunction. Clean-up was conducted by the responsible party. The spill was contained on site; no waterways affected</t>
  </si>
  <si>
    <t>22821 San Dune Road, Estero</t>
  </si>
  <si>
    <t>02/27/2009 02:45 PM EST</t>
  </si>
  <si>
    <t>City of Tallahassee reported a 500 gallon wastewater spill due to a damaged line caused by tree roots. The material drained into a nearby storm drain. Lime was applied to the affected area.</t>
  </si>
  <si>
    <t>525 West 6th Ave</t>
  </si>
  <si>
    <t>02/28/2009 05:25 AM EST</t>
  </si>
  <si>
    <t>Robert Yarborough</t>
  </si>
  <si>
    <t>Seminole Electric</t>
  </si>
  <si>
    <t>Report from Seminole Electric Authority representative: During the normal release of approximately 300,000 gallons of industrial wastewater from the electric facility, approximately 5 to 30 gallons of fire foaming chemical was released along with the wastewater into the St. John's river. The substance was not recoverable.</t>
  </si>
  <si>
    <t>US-17, 5 miles North of Palatka</t>
  </si>
  <si>
    <t>03/02/2009 01:45 AM EST</t>
  </si>
  <si>
    <t>Darren</t>
  </si>
  <si>
    <t>A representative with Pasco Co. Utilities advised that over 1,000 gallons of untreated wastewater was spilled due to a broken 8 inch force main. Some of the spill went into a storm drain and ditch. The affected area was washed and vacuumed.</t>
  </si>
  <si>
    <t>Sundance Drive &amp; Lake Blvd, Land O'Lakes</t>
  </si>
  <si>
    <t>wash &amp; vac</t>
  </si>
  <si>
    <t>storm drain &amp; ditch</t>
  </si>
  <si>
    <t>03/02/2009 07:30 AM EST</t>
  </si>
  <si>
    <t>A representative with City of Tallahassee Utilities advised that approximately 4,000 gallons of treated effluent wastewater was spilled due to an air release valve failure. No waterways were affected. The affected area was vacuumed and washed down.</t>
  </si>
  <si>
    <t>Capital Circle &amp; Springhill Road</t>
  </si>
  <si>
    <t>03/02/2009 01:00 PM EST</t>
  </si>
  <si>
    <t>David Blount</t>
  </si>
  <si>
    <t>City of Polk City</t>
  </si>
  <si>
    <t>City of Polk City reports that approximately 3000-4000 gallons of sewage spilled due to a lift station failure. No waterways affected. The material soaked into the ground. Lime is being laid down.</t>
  </si>
  <si>
    <t>Revelation Dr. / Sarah Dr.</t>
  </si>
  <si>
    <t>03/02/2009 03:21 PM EST</t>
  </si>
  <si>
    <t>David Sell, Chief Operator</t>
  </si>
  <si>
    <t>David Sell, Chief Operator of Sarasota County Utilities called and reported a broken pipe releasing approximately 50,000 gallons of re-claimed domestic waste water at 0830. The valve was turned off at 0835 hours. No waterways were affected. No assistance is required. DEP was notified.</t>
  </si>
  <si>
    <t>17th Street and Hammock Place Rd, Sarasota, Fl</t>
  </si>
  <si>
    <t>03/02/2009 04:51 PM EST</t>
  </si>
  <si>
    <t>Kent</t>
  </si>
  <si>
    <t>Valrito Wastewater Plant</t>
  </si>
  <si>
    <t>A representative with Valrito Wastewater advises that a lift station overflowed causing 500 gallons of treated wastewater to spill into a retention pond. The spill was contained on site and no clean up was conducted.</t>
  </si>
  <si>
    <t>1167 North Dover Road, Dover</t>
  </si>
  <si>
    <t>03/04/2009 09:40 AM EST</t>
  </si>
  <si>
    <t>Mike Kreer</t>
  </si>
  <si>
    <t>A representative with Lee County Utilities advised that approximately 2,000 gallons of untreated wastewater was spilled due to a broken force main. No waterways were affected. The affected area was vacuumed and covered with lime.</t>
  </si>
  <si>
    <t>14011 Jet Port Loop, S. Ft. Myers</t>
  </si>
  <si>
    <t>vac&amp; lime</t>
  </si>
  <si>
    <t>03/04/2009 01:15 PM EST</t>
  </si>
  <si>
    <t>Pinellas County Utilities reports that approximately 1600 gallons of sewage spilled due to a 6" force main being hit by a contractor. No waterways affected. The area was rinsed and vacuumed up.</t>
  </si>
  <si>
    <t>5405 Park St. North, St. Petersburg</t>
  </si>
  <si>
    <t>rinse &amp; vac</t>
  </si>
  <si>
    <t>03/05/2009 09:00 AM EST</t>
  </si>
  <si>
    <t>Kim Washington</t>
  </si>
  <si>
    <t>City of Jacksonville Wastewater advised that an unknown amount of wastewater is being slowly released from a septic system at a restaurant. Unknown if clean up has been done.</t>
  </si>
  <si>
    <t>704 Lane Ave, Jax.</t>
  </si>
  <si>
    <t>03/05/2009 03:45 PM EST</t>
  </si>
  <si>
    <t>2 M. Hill &amp; The City of Live Oak</t>
  </si>
  <si>
    <t>Less than 1,000 gallons of raw sewage released in Live Oak due to a clogged line. Some of the material drained into a storm water pond. The clog was removed. No other body of water affected. No assistance requested</t>
  </si>
  <si>
    <t>Walker Ave &amp; Maple Street, Live Oak</t>
  </si>
  <si>
    <t>03/05/2009 06:00 PM EST</t>
  </si>
  <si>
    <t>Susan Butler-Kennedy</t>
  </si>
  <si>
    <t>Gulf Power Company reported a 400 gallon industrial wastewater spill at their facility in the Pensacola area. 200 gallons of the material was recovered &amp; 200 gallons will be partially treated and discharged into a river. The release occurred due to a leak in a transfer line</t>
  </si>
  <si>
    <t>19999 Pate Street, Pensacola</t>
  </si>
  <si>
    <t>river was not named</t>
  </si>
  <si>
    <t>03/06/2009 01:00 AM EST</t>
  </si>
  <si>
    <t>Per Sarasota County Utilities, up to 3000 gallons of sewage spilled into Filthy Creek due to mechanical failure at a lift station. The spill was not recoverable.The spill has been stopped.</t>
  </si>
  <si>
    <t>2001 Tanglewood Dr., Sarasota</t>
  </si>
  <si>
    <t>Filthy Creek</t>
  </si>
  <si>
    <t>03/05/2009 08:30 PM CST</t>
  </si>
  <si>
    <t xml:space="preserve">Regional Utilities of Walton County </t>
  </si>
  <si>
    <t>Regional Utilities of Walton County reports that approximately 3000 gallons of sewage spilled due to operator error. No waterways affected. The material was vacuumed up and lime was laid down.</t>
  </si>
  <si>
    <t>Administration Dr. / Administrative Lane, Mirarmar Beach</t>
  </si>
  <si>
    <t>03/06/2009 08:30 AM EST</t>
  </si>
  <si>
    <t>Joseph Carr</t>
  </si>
  <si>
    <t>A representative from City of Crestview Utilities reported a domestic untreated waste water spill. The cause of the spill was due to trash in the lift station and exceeded the high water mark. More than 1,000 gallons of waste water spilled into an unknow water branch that empties into Easton Lake. The County Health Department is inspecting the scene. No evacuations, Clean-up is in progress, the release has stopped and no health risk to the public at this time</t>
  </si>
  <si>
    <t>Crestview</t>
  </si>
  <si>
    <t>tributary to Easton Lake</t>
  </si>
  <si>
    <t>03/06/2009 09:30 AM EST</t>
  </si>
  <si>
    <t>Ralph Liaseo</t>
  </si>
  <si>
    <t>Broward County Wastewater Services</t>
  </si>
  <si>
    <t>Broward County Wastewater Services reports that approximately 2000 gallons of sludge spilled due to mechanical failure. No waterways affected.The material was vacuumed up.</t>
  </si>
  <si>
    <t>2401 North Powerline Road, Pompano Bch.</t>
  </si>
  <si>
    <t>03/07/2009 07:40 AM EST</t>
  </si>
  <si>
    <t>City of Orlando Utilities</t>
  </si>
  <si>
    <t>A representative with City of Orlando Utilities advised that approximately 2,500 gallons of untreated wastewater spilled due to manhole overflow. A nearby storm drainage system was affected. Caller advised the material was vacuumed up and affected areas were washed down</t>
  </si>
  <si>
    <t>2448 West 29th St.</t>
  </si>
  <si>
    <t>vac &amp; wash</t>
  </si>
  <si>
    <t>storm drain system</t>
  </si>
  <si>
    <t>03/06/2009 08:30 PM EST</t>
  </si>
  <si>
    <t>Sean Douglass</t>
  </si>
  <si>
    <t>A representative with Pasco Co. Utilities advised that over 1,000 gallons of untreated wastewater spilled due to broken 6 inch force main line. A nearby pond was affected. Material was pumped back into a manhole and water samples were taken from the pond.</t>
  </si>
  <si>
    <t>Wilderness Lake Blvd. &amp; Americus Ln., Land O'Lakes</t>
  </si>
  <si>
    <t>nearby pond</t>
  </si>
  <si>
    <t>03/08/2009 09:00 AM EDT</t>
  </si>
  <si>
    <t>Alafaya Utiliteis, Inc.</t>
  </si>
  <si>
    <t>Alafaya utiliteis reports that approxiamtely 12,000 gallons of sewage spilled due to a force main break. A nearby storm swell was affected. The material was pumped up and lime was laid down.</t>
  </si>
  <si>
    <t xml:space="preserve">Sanctuary Drive / Heirloom Rose Place; Oviedo </t>
  </si>
  <si>
    <t>storm swell</t>
  </si>
  <si>
    <t>03/08/2009 09:30 AM EDT</t>
  </si>
  <si>
    <t>City of Orlando Wastewater</t>
  </si>
  <si>
    <t>A representative with City of Orlando Wastewater advised that approximately 2,000 gallons of untreated wastewater spilled due to blockage of sewage line. Caller advised that a nearby storm drain that leads to a retention pond was affected. Material was vacuumed up, affected area was washed down and deodorizer was applied.</t>
  </si>
  <si>
    <t>5320 North Orange Blossom Trail</t>
  </si>
  <si>
    <t>fOG</t>
  </si>
  <si>
    <t>Catrale Citrus</t>
  </si>
  <si>
    <t>A representative with Catrale Citrus advised that approximately 18,000 gallons of treated effluent wastewater was spilled from a force main. No waterways were affected. No clean up actions were needed as the material soaked into the ground.</t>
  </si>
  <si>
    <t>Catrale Citrus Spray Field</t>
  </si>
  <si>
    <t>03/09/2009 02:30 PM EDT</t>
  </si>
  <si>
    <t>Clay County Utility Authority</t>
  </si>
  <si>
    <t>A representative with Clay County Utility Authority advised that approximately 58,300 gallons of untreated wastewater spilled due to 6 inch force main line break. No waterways were affected, material contained on-site. Material was vacuumed up and lime was applied to affected area.</t>
  </si>
  <si>
    <t>171 Knight Box Rd.</t>
  </si>
  <si>
    <t>03/10/2009 10:00 AM EDT</t>
  </si>
  <si>
    <t>Tampa Electric</t>
  </si>
  <si>
    <t>A representative with Tampa Electric advised that approximately 2,000 gallons of treated effluent wastewater released from fire water pump due to operator error. Material was contained on-site. No clean up actions needed, material soaked into the ground.</t>
  </si>
  <si>
    <t>13031 Wyandotte Rd.; Apollo Beach</t>
  </si>
  <si>
    <t>03/10/2009 05:13 PM EDT</t>
  </si>
  <si>
    <t>Walton Co. Regional Utilities</t>
  </si>
  <si>
    <t xml:space="preserve">A representative with Walton Co. Regional Utilities advises that due to a lift station failure 2500 gallons of sewage did spill. Caller advises that the spill was contained on site. Caller advises that the site will be limed and vacuumed. 
</t>
  </si>
  <si>
    <t>J D Miller Road</t>
  </si>
  <si>
    <t>03/10/2009 07:13 PM EDT</t>
  </si>
  <si>
    <t>Reggie</t>
  </si>
  <si>
    <t>City of Tampa Utilities</t>
  </si>
  <si>
    <t xml:space="preserve">A representative with the City of Tampa Water Authorities advises that a 6" force main ruptured causing 1000 gallons of sewage to spill.Caller advises that the spill did drain into a storm drain. Caller stated that the site was limed and vacuumed. </t>
  </si>
  <si>
    <t>1440 Massero Blvd</t>
  </si>
  <si>
    <t>03/11/2009 11:00 AM EDT</t>
  </si>
  <si>
    <t>Severn Trent Environmental Services</t>
  </si>
  <si>
    <t xml:space="preserve">A representative of Severn Trent Environmental Services reported that due to a lift station failure approximately 8,000 gallons of untreated wastewater spilled to the ground. The area was vacuumed and 7,200 gallons was recovered. The area was limed. </t>
  </si>
  <si>
    <t>Cedar St. &amp; Hibiscus St.</t>
  </si>
  <si>
    <t>03/11/2009 12:07 PM EDT</t>
  </si>
  <si>
    <t>William Cavin</t>
  </si>
  <si>
    <t>Whisper Creek RV Park</t>
  </si>
  <si>
    <t>A representative of Whisper Creek RV Park reported that due to a tank malfunction less then 1,000 gallons of untreated wastewater spilled to the ground. The area was limed and scraped, no waterways affected.</t>
  </si>
  <si>
    <t>3745 N. S.R. 29 SW</t>
  </si>
  <si>
    <t>03/11/2009 02:28 PM EDT</t>
  </si>
  <si>
    <t xml:space="preserve">A representative of the City of Milton reported that due to a clog a manhole overflowed spilling approximately 400 gallons of untreated wastewater. The spill flowed into a storm drain then into a holding pond. </t>
  </si>
  <si>
    <t>5545 Westwood Dr.</t>
  </si>
  <si>
    <t>03/12/2009 10:25 AM EDT</t>
  </si>
  <si>
    <t>Tallahassee Utilities</t>
  </si>
  <si>
    <t xml:space="preserve">A representative of Tallahassee Utilities reported that due to a contractor drilling through 2 pipes there has been an ongoing wastewater spill into a storm drain that flows into a large holding pond for an undetermined amount of time. Amount of spill is also unknown. 
</t>
  </si>
  <si>
    <t xml:space="preserve">420 W. Georgia St. </t>
  </si>
  <si>
    <t>03/12/2009 10:00 AM EDT</t>
  </si>
  <si>
    <t xml:space="preserve">A representative with Collier Co. Utilities advised that approximately 1,500 gallons of treated reclaim wastewater released due to filter failure. No waterways were affected and no clean up actions were needed. 
</t>
  </si>
  <si>
    <t>15694 Livingston Rd.</t>
  </si>
  <si>
    <t>03/12/2009 11:45 AM EDT</t>
  </si>
  <si>
    <t>City of Boynton Beach Water Dept.</t>
  </si>
  <si>
    <t>A representative with city of Boynton Beach Water Dept. advised that approximately 4,800 gallons of untreated wastewater spilled due to 6 inch force main line break. Caller advised the Intercoastal Waterway was affected. No clean up actions taken, the material was unrecoverable. Water samples will be taken from the Intercoastal Waterway.</t>
  </si>
  <si>
    <t>4512 North Ocean Blvd.</t>
  </si>
  <si>
    <t>03/12/2009 02:30 PM EDT</t>
  </si>
  <si>
    <t>A representative with city of Marianna advised that approximately 3,000 gallons of untreated wastewater spilled due to manhole overflow. A nearby drainage ditch was affected. HTH was applied to the affected area.</t>
  </si>
  <si>
    <t>intersection of Wilton St. and Caledonia St.</t>
  </si>
  <si>
    <t>HTH</t>
  </si>
  <si>
    <t>03/15/2009 04:19 PM EDT</t>
  </si>
  <si>
    <t>Tohoe Water Authority</t>
  </si>
  <si>
    <t xml:space="preserve">A representative with Severn Trent Services advises that 6000 gallons spilled on site due to an 8 " force main break. Caller advises that the spills is to be vacuumed and limed. Caller states that there are no waterways affected. 
</t>
  </si>
  <si>
    <t>1000 North Rhonendoron Avenue</t>
  </si>
  <si>
    <t>03/16/2009 08:15 AM CDT</t>
  </si>
  <si>
    <t>Jorobey</t>
  </si>
  <si>
    <t xml:space="preserve">City of Milton reports that approximately 200 gallons of sewage spilled due to a grease blockage causing the manhole to overflow. A nearby storm drain that leads into Locklin Lake was affected. Samples of the lake will be taken. Lime will be applied to the affected area.  
</t>
  </si>
  <si>
    <t>6571 Lakeshore Dr.</t>
  </si>
  <si>
    <t>Liimed</t>
  </si>
  <si>
    <t>03/16/2009 09:00 AM EDT</t>
  </si>
  <si>
    <t>A representative with Department of Corrections advised that approximately 3,000 gallons of wastewater has been spilled due to a clog in a gravity line. Caller advised the spill is on-going at this time. No waterways have been affected. No clean up actions have been taken yet.</t>
  </si>
  <si>
    <t>12551 Wainwright Dr.</t>
  </si>
  <si>
    <t>03/16/2009 01:30 PM EDT</t>
  </si>
  <si>
    <t>Walter Wright</t>
  </si>
  <si>
    <t>A representative with the City of Orlando Utilities advised that approximately 1,000 gallons of untreated wastewater was spilled due to debris in a gravity line. No waterways were affected. The affected area was vacuumed and covered with lime.</t>
  </si>
  <si>
    <t>5100 LB McCloud Rd.</t>
  </si>
  <si>
    <t>03/17/2009 06:30 AM EDT</t>
  </si>
  <si>
    <t>Shelly's Environmental</t>
  </si>
  <si>
    <t xml:space="preserve">A representative with Shelly's Environmental advised that approximately 1.5 cubic yards of treated watered residual was spilled from a truck due to an equipment malfunction. No waterways were affected. The material was shoveled back into the truck and the roadway was washed down. 
</t>
  </si>
  <si>
    <t>Intersection of Nova Road and Taylor Wood Rd.</t>
  </si>
  <si>
    <t>scooped up</t>
  </si>
  <si>
    <t>03/17/2009 11:30 AM CDT</t>
  </si>
  <si>
    <t xml:space="preserve">A representative with Bay Co. Utilities advised that over 1,000 gallons of untreated wastewater spilled due to breakage in 8 inch force main line. Caller advised material reached nearby by Sudduth Pond which leads to Callaway Bayou. Two vactor trucks on scene to vacuum up the material.
UPDATE 3/18/09 11:49: Per Lawrence Moyer/Bay County Utilities - Estimated amount of 10,000 gallons of sewage spilled. Lime was applied to the affected area. Samples were taken, unknown results at this time. &lt;417&gt; 
</t>
  </si>
  <si>
    <t>intersection of Gay Ave. and Cherry St.</t>
  </si>
  <si>
    <t>03/17/2009 10:00 PM EDT</t>
  </si>
  <si>
    <t>Marie Guarino</t>
  </si>
  <si>
    <t xml:space="preserve">The City of Ft. Lauderdale reported a raw sewage release due to a power outage. About 1,000 gallons has been released. Unsure if any waterways have been affected. Clean-up crews are en route to the scene at this time.
UPDATE: 03/17/2009: 2359 EDT: Per Marie Guarino of the City of Ft. Lauderdale: The spill is actually around 250 gallons. &lt;SWO415&gt; 
</t>
  </si>
  <si>
    <t>1035 Bayshore Drive</t>
  </si>
  <si>
    <t>03/17/2009 09:15 PM EDT</t>
  </si>
  <si>
    <t xml:space="preserve">Broward Co. Wastewater </t>
  </si>
  <si>
    <t xml:space="preserve">Broward Co. Wastewater Division advised that between 2000 and 3000 gallons of wastewater was released from a pipeline into the Intercoastal. No clean up could be done. 
UPDATE: 03/20/09 11:06 EDT: Jerry Baker with Broward Co. Wastewater advised that the release did not go into the ICW. &lt;412&gt; 
</t>
  </si>
  <si>
    <t>4500 South State Road 7</t>
  </si>
  <si>
    <t>03/17/2009 07:44 AM EDT</t>
  </si>
  <si>
    <t>Douglas Harmon</t>
  </si>
  <si>
    <t xml:space="preserve">Caller reports a release of 20,000 gallons of treated wastewater that was fully contained and returned to the system on-site. The spill was caused by a broken potable water line that over-flowed into the sewage system, which in turn then created the treated wastewater over-flow. The spill has been stopped. No clean-up was needed as the spill was fully contained. </t>
  </si>
  <si>
    <t>intersect of 103rd. St. and SR-200</t>
  </si>
  <si>
    <t>returned to sys.</t>
  </si>
  <si>
    <t>03/18/2009 11:30 AM EDT</t>
  </si>
  <si>
    <t>Donna</t>
  </si>
  <si>
    <t>Shelly Environmental</t>
  </si>
  <si>
    <t>A representative with Shelly Environmental advised that approximately 2 cubic yards of Treated Cake Sludge was spilled due to a vehicle abruptly stopping in front of the truck carrying the material. No waterways were affected. Shelly Environmental is sending their own clean up crew to conduct the clean up.</t>
  </si>
  <si>
    <t>Hwy 441 between Commerce Drive and Kissimmee Park Road</t>
  </si>
  <si>
    <t>03/18/2009 12:06 PM EDT</t>
  </si>
  <si>
    <t>Joel Levy</t>
  </si>
  <si>
    <t>Flying J Travel</t>
  </si>
  <si>
    <t xml:space="preserve">Flying J Travel reports an unknown amount of sewage has spilled due to a pump failure on a lift station. No waterways affected. EJ Malphurs Septic Tanks is conducing cleanup.  
</t>
  </si>
  <si>
    <t>326370 Blue Star Highway</t>
  </si>
  <si>
    <t>03/18/2009 08:30 AM EDT</t>
  </si>
  <si>
    <t>Lamar Carlisle</t>
  </si>
  <si>
    <t>Manatee County Utilities reports that approximately 2500 gallons of sewage spilled due to a grease blockage. The Sarasota Bay was affected. The affected area was vacuumed and lime was applied.</t>
  </si>
  <si>
    <t xml:space="preserve">10217 46th Ave. West </t>
  </si>
  <si>
    <t>03/19/2009 07:51 AM EDT</t>
  </si>
  <si>
    <t xml:space="preserve">Orange County Utilities reports that approximately 1000+ gallons of sewage spilled due to a contractor hitting a force main break. No waterways affected. County is conducting cleanup. </t>
  </si>
  <si>
    <t>7424 East Colonial Dr.</t>
  </si>
  <si>
    <t>03/18/2009 08:00 PM EDT</t>
  </si>
  <si>
    <t xml:space="preserve">A representative with City of Tallahassee Utilities advised that approximately 2,340 gallons of untreated wastewater was spilled due to a broken 12 inch gravity main line. The material was not recovered as the spill went into a running drainage ditch. No clean up actions were taken. 
</t>
  </si>
  <si>
    <t>1805 E. Indian Head Drive</t>
  </si>
  <si>
    <t>03/19/2009 06:22 PM EDT</t>
  </si>
  <si>
    <t>The City of Pompano Beach</t>
  </si>
  <si>
    <t xml:space="preserve">The City of Pompano Beach reported an untreated domestic wastewater spill on site at a lift station in Pompano Beach due to a ruptured line (from old age). Clean-up was conducted by the city. Repairs will be completed tomorrow morning. No waterways affected. No assistance requested.
UPDATE 03/20/2009 14:22 - Steve with City of Pompano Beach advised that the spill was approximately 1,000 gallons &lt;Godsey&gt; 
</t>
  </si>
  <si>
    <t>299 Northwest 16th Ave</t>
  </si>
  <si>
    <t>03/19/2009 03:20 PM EDT</t>
  </si>
  <si>
    <t>600 gallons of sewage spilled into St. Johns River due to mechanical failure of a sewer line system. The spill has been stopped but was not recoverable.</t>
  </si>
  <si>
    <t>939 Lasrobida Dr.</t>
  </si>
  <si>
    <t>03/19/2009 04:45 PM EDT</t>
  </si>
  <si>
    <t xml:space="preserve"> representative with Pinellas Co. Utilities advised that approximately 250 gallons of untreated wastewater was spilled due to a lift station malfunction. The spill went into a canal that leads to the ICW. The affected area was washed down and vacuumed.</t>
  </si>
  <si>
    <t>20 S. Pine Circle</t>
  </si>
  <si>
    <t>washed/vac'd</t>
  </si>
  <si>
    <t>03/22/2009 02:00 PM EDT</t>
  </si>
  <si>
    <t>Cheryl Nowicki</t>
  </si>
  <si>
    <t>A representative with Severn Trent Environmental Services advised that approximately 5,000 gallons of untreated wastewater spilled from effluent bar screen due to it being clogged. No waterways were affected. Lime was applied to affected areas.</t>
  </si>
  <si>
    <t>4100 Riverwood Dr.</t>
  </si>
  <si>
    <t>03/23/2009 12:59 PM EDT</t>
  </si>
  <si>
    <t>Cassie Logan</t>
  </si>
  <si>
    <t>Tavares Woodlea Rd Water Reclamation Facility</t>
  </si>
  <si>
    <t>A representative from the Tavares Woodlea Rd Water Reclamation Facility reported 1800 gallons of domestic digested sludge being released from the facilities Digester. No waterways affected, No evacuations, No assistance required, DEP notified. The wastewater is contained.</t>
  </si>
  <si>
    <t>2770 Woodlea Rd, Tavares</t>
  </si>
  <si>
    <t>03/23/2009 12:28 PM EDT</t>
  </si>
  <si>
    <t>Fred Faison</t>
  </si>
  <si>
    <t>Wastewater Management</t>
  </si>
  <si>
    <t>A representative from Hillsborough Wastewater Management reported a broken Force Main caused by the City Water Department hitting the line. The amount of the release was over 1,000 gallons of treated domestic wastewater. DEP and EPA have been notified. No waterways affected. No evacuations, No assistance required.</t>
  </si>
  <si>
    <t>Intersection of 3308 N. 76th St &amp; 25th Ave, Tampa</t>
  </si>
  <si>
    <t>03/23/2009 08:06 AM EDT</t>
  </si>
  <si>
    <t>Gainesville Regional Utilities</t>
  </si>
  <si>
    <t>Gainesville Regional Utilities reports a spill of 4000 gallons of sewage that was spilled and contained in a ditch and storm water retention pond. No through waterways affected. The incident occurred due to equipment failure. The equipment repairs have been made. The ditch and retention pond were completely pumped out. The pond was refilled with potable water with chlorine residuals. Signs have been put around the pond. Lime and HTH has been put down on the affected ground area. County EPD and DOH have been notified.</t>
  </si>
  <si>
    <t>4100 block of SW 20th Ave.</t>
  </si>
  <si>
    <t>03/23/2009 12:30 PM CDT</t>
  </si>
  <si>
    <t>Destin Water Users reports approximately 1000+ gallons of sewage spilled due to a contractor hitting a force main. A nearby storm drain was affected. The drain was pumped and lime will be laid down.</t>
  </si>
  <si>
    <t>4010 Two Trees Road</t>
  </si>
  <si>
    <t>03/23/2009 03:15 PM EDT</t>
  </si>
  <si>
    <t>Hazem Tamiami</t>
  </si>
  <si>
    <t>City of Tallahassee reports that approximately 50 gallons of sewage spilled due to human error. A nearby storm drain was affected. The area was disinfected and washed down.</t>
  </si>
  <si>
    <t>Meridan Road / Wood Brook Plantation</t>
  </si>
  <si>
    <t>03/24/2009 08:38 AM EDT</t>
  </si>
  <si>
    <t>A representative with Severn Trent Environmental Services advises that due to a clogged line 5000 gallons spilled on site. Caller advises that no waterways were affected and the site has been limed and vacuumed.</t>
  </si>
  <si>
    <t>4100 Riverwood Drive, Port Charlotte</t>
  </si>
  <si>
    <t>03/24/2009 11:26 AM EDT</t>
  </si>
  <si>
    <t>Lula Hill</t>
  </si>
  <si>
    <t>City of Baldwin</t>
  </si>
  <si>
    <t>A representative with the City of Baldwin advises that there is a leak, possibly a force main break at the intersection of US 301 and Mill Street. Caller advises that the spill in draining into a drainage ditch.Caller advises that it is unknown on how much the spill is at this time. Caller advises that there is no remedial action taken at this time</t>
  </si>
  <si>
    <t>US 301 @ Mill Street</t>
  </si>
  <si>
    <t>ongoing</t>
  </si>
  <si>
    <t>03/24/2009 02:07 PM EDT</t>
  </si>
  <si>
    <t>Coy</t>
  </si>
  <si>
    <t>A representative with the City of Hollywood Wastewater advises that a 24" mechanical joint failed causing 200,000 gallons of treated wastewater to spill. Caller advises that no waterways were affected. Caller states that no clean up action has been taken at this time.</t>
  </si>
  <si>
    <t>1621 North 14th Avenue</t>
  </si>
  <si>
    <t>03/24/2009 04:00 PM EDT</t>
  </si>
  <si>
    <t>100 gallons of sewage spilled into a storm drain due to a grease clog in a line. The affected ground area was cleaned-up and treated with disinfectant. The spill was not recoverable.</t>
  </si>
  <si>
    <t>633 Preston St.</t>
  </si>
  <si>
    <t>03/24/2009 07:00 PM EDT</t>
  </si>
  <si>
    <t>Peter Bizzaro</t>
  </si>
  <si>
    <t>Sector - St. Petersburg</t>
  </si>
  <si>
    <t>Per NRC fax #900829: Caller is reporting a release of sewage from a vessel due to an inoperable MSD system causing the sewage to be pumped overboard</t>
  </si>
  <si>
    <t>Port of Tampa, Berth 220</t>
  </si>
  <si>
    <t>Tampa Bay?</t>
  </si>
  <si>
    <t>03/24/2009 09:00 AM EDT</t>
  </si>
  <si>
    <t>Brevard Co. Utilities Service</t>
  </si>
  <si>
    <t>A representative with Brevard Co. Utilities Service advised that approximately 30,000 gallons of untreated wastewater spilled due to a break in a 2 inch force main line. No waterways were affected, material contained on-site. Vactor trucks used to vacuum up the material</t>
  </si>
  <si>
    <t>1250 North Banana River Dr., Merritt Island</t>
  </si>
  <si>
    <t>03/25/2009 08:10 AM EDT</t>
  </si>
  <si>
    <t>Jacalyn McCarthy</t>
  </si>
  <si>
    <t>Coca-Cola North America</t>
  </si>
  <si>
    <t>A representative with Coca-Cola North America advised that approximately 2,100 gallons of treated industrial wastewater spilled due to lift station overflow. No waterways were affected, material contained on-site. No clean up actions taken, material soaked into the ground</t>
  </si>
  <si>
    <t>705 Main St., Auburndale</t>
  </si>
  <si>
    <t>02/17/2009 01:00 PM EST</t>
  </si>
  <si>
    <t>Hillsborough Co. Water Department</t>
  </si>
  <si>
    <t>A representative with Hillsborough Co. Water Department advised that over 1,000 gallons of treated reclaim wastewater spilled due to break in spray field line. No waterway were affected. No clean up actions needed, material soaked into the ground. If any further information is needed, contact Beth Schinella at 813 274-6801.</t>
  </si>
  <si>
    <t>03/26/2009 10:24 AM EDT</t>
  </si>
  <si>
    <t>Hillsborough Co. Water Treatment</t>
  </si>
  <si>
    <t>A representative with Hillsborough Co. Water Treatment advises that due to a 20" force main break 460,000 gallons of sewage spilled. Caller states that some of the spill did reach Sweat Water Creek. Caller advises that the area was limed and the soil that was contaminated was excavated and removed</t>
  </si>
  <si>
    <t>W.Comanche Rd &amp; Hanley Rd, Tampa</t>
  </si>
  <si>
    <t>lime, excavate</t>
  </si>
  <si>
    <t>Sweet Water Creek</t>
  </si>
  <si>
    <t>03/26/2009 11:39 AM EDT</t>
  </si>
  <si>
    <t>A representative with Orange Co. Utilities advises that due to a cracked force main 1000 gallons of sewage was spilled. Caller advises that there are no waterways affected.Unknown on the clean up</t>
  </si>
  <si>
    <t>E.Town Center Blvd @ Oak Shire Blvd,Orlando</t>
  </si>
  <si>
    <t>03/25/2009 04:00 PM EDT</t>
  </si>
  <si>
    <t>Broward Co. Wastewater Services</t>
  </si>
  <si>
    <t>A representative with Broward Co. Wastewater Services advised that less than 100 gallons of untreated wastewater spilled due to manhole overflow, caused by pump failure at lift station. No waterways were affected. Material was vacuumed up and chlorine was applied to affected area</t>
  </si>
  <si>
    <t>NW 60th St, Ft. Lauderdale</t>
  </si>
  <si>
    <t>vac ,chlorine</t>
  </si>
  <si>
    <t>03/26/2009 06:30 AM EDT</t>
  </si>
  <si>
    <t>Gainesville Utilities reports a release of 67,000 gallons of reuse water near the UF baseball park due to a broken 2" line. The water was contained in two retention ponds on-site. Repairs are being made to the line. The water is used for watering grass at the baseball field. Crews will be using it to water trees in that area as well.</t>
  </si>
  <si>
    <t>03/27/2009 02:00 PM EDT</t>
  </si>
  <si>
    <t>JEA reports that approximately 1500 gallons of sewage spilled due to a failed Air release valve. The Pottsburg Creek was affected. Lime was applied on the surface.</t>
  </si>
  <si>
    <t>2588 Lofberg Drive, Jacksonville</t>
  </si>
  <si>
    <t>Pottsburg Creek</t>
  </si>
  <si>
    <t>03/27/2009 05:50 AM EDT</t>
  </si>
  <si>
    <t>representative with city of Venice advised that approximately 5,000 gallons of treated reclaim wastewater released due to break in a 2 inch reuse line. A nearby storm drain that leads to retention pond was affected. Caller advised 2,000 gallons of the material was vacuumed up</t>
  </si>
  <si>
    <t>1445 Glen Eagle Dr.</t>
  </si>
  <si>
    <t>03/27/2009 09:00 PM EDT</t>
  </si>
  <si>
    <t>Emory Pierce</t>
  </si>
  <si>
    <t>City of Brooksville Wastewater Department</t>
  </si>
  <si>
    <t>A representative with city of Brooksville Wastewater Department advised that approximately 2,000 gallons of untreated wastewater spilled due to car hitting a 2 inch blow-off on a force main line. No waterways were affected. Hydro-chlorinated lime was applied to affected area</t>
  </si>
  <si>
    <t>6415 South Broad St.</t>
  </si>
  <si>
    <t>03/28/2009 02:10 PM EDT</t>
  </si>
  <si>
    <t>David Pringle</t>
  </si>
  <si>
    <t>Private citizen advised that between 25-30 gallons of untreated wastewater spilled from a nearby neighbor's home. No waterways were affected and no clean up actions taken.</t>
  </si>
  <si>
    <t>9530 SW 18th Terrace, Miami</t>
  </si>
  <si>
    <t>03/28/2009 11:45 AM EDT</t>
  </si>
  <si>
    <t>A representative with Hillsborough Co. Utilities advised that approximately 400,000 gallons of untreated wastewater was spilled due to a broken 20 inch force main. Some of the spill went into a storm drain that leads to a creek. A vacuum truck was used to pump out as much of the spill as possible. A private contractor has been hired to conduct the clean up. UPDATE: 03-29-2009 08:30 EST: Per Jason at Hillsborough Co. Utilities advises that the spill was 479000 gallons &lt;SWO411&gt;.</t>
  </si>
  <si>
    <t>W. Comanche Ave &amp; Handley Rd, Town &amp; Country</t>
  </si>
  <si>
    <t>vac &amp; ?</t>
  </si>
  <si>
    <t>storm drain -&gt; creek</t>
  </si>
  <si>
    <t>03/28/2009 08:56 PM EDT</t>
  </si>
  <si>
    <t>Regional Utilities of Walton</t>
  </si>
  <si>
    <t>Regional Utilities of Walton reports that approximately 2000 gallons of sewage spilled due to equipment failure. No waterways affected. The material is being vacuumed up and lime is being laid down.</t>
  </si>
  <si>
    <t xml:space="preserve">5567 West Hwy 38, Santa Rosa Beach </t>
  </si>
  <si>
    <t>03/28/2009 06:45 PM EDT</t>
  </si>
  <si>
    <t>Jessie</t>
  </si>
  <si>
    <t>Collier Co. Wastewater Department</t>
  </si>
  <si>
    <t>A representative with Collier Co. Wastewater Department advised that approximately 10,000 gallons of untreated wastewater spilled to due gravity line back up. A nearby drainage ditch was affected. Material was vacuumed up and lime was applied to affected areas.  UPDATE: 03/31/2009 08:19 EDT Jessie with Collier Co. Wastewater Department advised the spill amount was approximately 3,000 gallons, not 10,000 as previously reported. &lt;SWO416&gt;</t>
  </si>
  <si>
    <t>5326 Carlton St., Naples</t>
  </si>
  <si>
    <t>03/30/2009 09:22 AM EDT</t>
  </si>
  <si>
    <t>University of Florida Water Reclamation</t>
  </si>
  <si>
    <t>A representative with University of Florida Water Reclamation advised that approximately 9,700 gallons of untreated wastewater spilled due lift station overflow caused by power failure. Material contained on-site, no waterways affected. Affected areas washed down and lime was applied</t>
  </si>
  <si>
    <t>Radio Rd. &amp; Museum Dr., Gainesville</t>
  </si>
  <si>
    <t>03/30/2009 10:30 AM EDT</t>
  </si>
  <si>
    <t xml:space="preserve">City of Tarpon Springs </t>
  </si>
  <si>
    <t>A representative with the city of Tarpon Springs advised that approximately 1,750 gallons of untreated wastewater spilled due to manhole overflow. A nearby storm drain that leads to retention pond affected. Material vacuumed up and lime applied to affected areas.</t>
  </si>
  <si>
    <t>1735 Woodbrook Dr</t>
  </si>
  <si>
    <t>03/30/2009 01:00 PM CDT</t>
  </si>
  <si>
    <t>A representative with Emerald Coast Utilities advised that over 1,000 gallons of untreated wastewater spilled due to 6 inch force main line break. Caller advised that nearby Jones Swamp Creek was affected. Caller advised spill is still ongoing. Clean up actions ongoing at this time.  UPDATE: 03-30-09/1554 EDT: Per Paul Whitney/Emerald Coast Utilities: 1200 gallons. It went into Jones Swamp Creek. &lt;SWO413</t>
  </si>
  <si>
    <t>Triad Blvd. near Blue Angel Parkway, Pensacola</t>
  </si>
  <si>
    <t>on-going</t>
  </si>
  <si>
    <t>Jones Swamp Creek</t>
  </si>
  <si>
    <t>03/30/2009 01:50 PM CDT</t>
  </si>
  <si>
    <t>A representative with Regional Utilities of Walton Co. advised that approximately 300 gallons of untreated wastewater spilled due to lift station overflow caused by power failure. No waterways were affected. Material was vacuumed up and lime was applied to affected areas.</t>
  </si>
  <si>
    <t>401 Lakeview Dr, Santa Rosa Beach</t>
  </si>
  <si>
    <t>03/30/2009 04:21 PM EDT</t>
  </si>
  <si>
    <t>Co.WP</t>
  </si>
  <si>
    <t>Report from Co.WP of a spill of between 1000 - 1500 gallons of wastewater that spilled onto ground due to a crack in a force main. The spill has been vacuumed and HTH put down</t>
  </si>
  <si>
    <t>5387 Shoreline Cir., Sanford</t>
  </si>
  <si>
    <t>03/30/2009 05:19 PM EDT</t>
  </si>
  <si>
    <t>JEA reported a 5,000 gallon wastewater spill in Jacksonville due to a faulty air release valve. Much of the material drained into the Second Puncheon Branch. Clean-up was conducted by JEA</t>
  </si>
  <si>
    <t>Gate Parkway &amp; Deerwood Park Blvd</t>
  </si>
  <si>
    <t>Second Puncheon Branch</t>
  </si>
  <si>
    <t>03/30/2009 06:19 PM CDT</t>
  </si>
  <si>
    <t>A representative with city of Milton advised that between 400-500 gallons of untreated wastewater spilled due to manhole overflow caused by grease blockage. Material reached Locklin Lake. The material was unrecoverable, however deodorizer was applied to affected area.</t>
  </si>
  <si>
    <t>6467 Lakeshore Dr</t>
  </si>
  <si>
    <t>Locklin Lake</t>
  </si>
  <si>
    <t>03/31/2009 07:00 AM EDT</t>
  </si>
  <si>
    <t>Robert Edge</t>
  </si>
  <si>
    <t>A representative with Severn Trent Services advised that approximately 3,500 gallons of untreated wastewater spilled due to lift station overflow caused by power failure. Nearby storm drain affected. Material was vacuumed up and lime was applied to affected area</t>
  </si>
  <si>
    <t>Leeland Heights Blvd. &amp; Homestead Rd, Lehigh Acres</t>
  </si>
  <si>
    <t>03/30/2009 10:00 PM EDT</t>
  </si>
  <si>
    <t>A representative with city of Apopka advised that approximately 2,000 gallons of untreated wastewater spilled due to lift station overflow. No waterways were affected. Lime was applied to affected area</t>
  </si>
  <si>
    <t>131 North Forrest Ave</t>
  </si>
  <si>
    <t>03/31/2009 09:30 AM EDT</t>
  </si>
  <si>
    <t>A representative with city of St. Augustine advised that approximately 2,000 gallons of untreated wastewater spilled when a tap saddle slipped off of a force main line. No waterways were affected. Material vacuumed up and lime applied to affected area. Also tap saddle was tightened back on the force main line.</t>
  </si>
  <si>
    <t>4210 US Hwy. 1</t>
  </si>
  <si>
    <t>03/31/2009 03:20 PM EDT</t>
  </si>
  <si>
    <t>Donna Richey</t>
  </si>
  <si>
    <t>Shelley Environmental R/P</t>
  </si>
  <si>
    <t>The responsible party reports a spill of approximately 1/4 yard of sewage solids sludge onto ground (approximately 2 wheelbarrows full). The responsible party is handling clean-up.</t>
  </si>
  <si>
    <t>Hwy 192 at Narcoossee Rd, St. Cloud</t>
  </si>
  <si>
    <t>1/4 yard</t>
  </si>
  <si>
    <t>04/01/2009 07:30 AM EDT</t>
  </si>
  <si>
    <t>Steve Caruso</t>
  </si>
  <si>
    <t>City of Perry</t>
  </si>
  <si>
    <t>representative with city of Perry advised that 15,000 gallons of sludge spilled from digester lagoon caused by electrical failure. No waterways were affected. Material was pumped up and lime was applied to affected areas</t>
  </si>
  <si>
    <t>507 Goff St.</t>
  </si>
  <si>
    <t>04/01/2009 12:44 PM EDT</t>
  </si>
  <si>
    <t>Eddie</t>
  </si>
  <si>
    <t>Lake Suzy Waste Plant</t>
  </si>
  <si>
    <t>A representative with Lake Suzy Waste Water Plant advises that a digester overflowed causing 1200 gallons of waste to spill. The caller advises that there are no water ways affected and the spill was contained. Caller states that the spill has been limed and cleaned</t>
  </si>
  <si>
    <t>12169 South West Egret Circle</t>
  </si>
  <si>
    <t>03/03/2009 12:30 PM EST</t>
  </si>
  <si>
    <t>A representative with Hillsborough Co. Water Resource Services advised that 1,200 gallons of treated reclaim wastewater spilled due to broken 2 inch pvc pipe. No waterways were affected. Material soaked into the ground, no clean up needed</t>
  </si>
  <si>
    <t>13055 Delwood Rd, Tampa</t>
  </si>
  <si>
    <t>04/02/2009 03:00 AM EDT</t>
  </si>
  <si>
    <t>Robert Moyer</t>
  </si>
  <si>
    <t>Seminole Co. Utilities advised that about 18,000 gallons of reclaim effluent was released into a dry retention pond on site of the plant. No clean up needed.</t>
  </si>
  <si>
    <t>Yankee Lake Wastewater Facility</t>
  </si>
  <si>
    <t>04/02/2009 09:24 AM EDT</t>
  </si>
  <si>
    <t>Anette</t>
  </si>
  <si>
    <t>Miami Dade Water and Sewer</t>
  </si>
  <si>
    <t>A representative with Miami Dade Water and Sewer advises that due to a broken air release valve 5000 gallons of sewage was spilled. Caller advises that no water ways are affected at this time. Unknown on the clean up at this point</t>
  </si>
  <si>
    <t>13916 South West 160 th Street, Miami</t>
  </si>
  <si>
    <t>04/02/2009 10:00 AM EDT</t>
  </si>
  <si>
    <t>City of Sarasota reports that approximately 12,000 - 18,000 gallons of reclaim wastewater spilled due to a faulty valve. No waterways affected. No cleanup actions taken.</t>
  </si>
  <si>
    <t>Bobby Johns Golf Course , 1000 Circus Blvd.</t>
  </si>
  <si>
    <t>04/02/2009 01:59 PM EDT</t>
  </si>
  <si>
    <t>Terry</t>
  </si>
  <si>
    <t>Gadsden Co. Water and Sewer</t>
  </si>
  <si>
    <t>A representative with Gadsden Co. advises that two lift stations, 1 in Havana and 1 in Quincy has overflowed due to flooding</t>
  </si>
  <si>
    <t>Havana &amp; Quincy</t>
  </si>
  <si>
    <t>rain</t>
  </si>
  <si>
    <t>04/02/2009 02:06 PM EDT</t>
  </si>
  <si>
    <t>City of Cottondale</t>
  </si>
  <si>
    <t>A representative with The City of Cottondale advises that a lift station was overflowing due to flooding. Unknown on the amount of discharge.</t>
  </si>
  <si>
    <t xml:space="preserve">North 231 </t>
  </si>
  <si>
    <t>04/02/2009 08:00 AM CDT</t>
  </si>
  <si>
    <t xml:space="preserve">City of Marianna </t>
  </si>
  <si>
    <t>City of Marianna reports that approximately 1500 gallons of sewage has spilled so far due to a manhole overflow due to the severe weather. No cleanup actions taken as of yet.</t>
  </si>
  <si>
    <t>Park St. / Kelson St.</t>
  </si>
  <si>
    <t>none, yet</t>
  </si>
  <si>
    <t>1500+</t>
  </si>
  <si>
    <t>04/02/2009 08:00 AM EDT</t>
  </si>
  <si>
    <t>Eric Fontaine</t>
  </si>
  <si>
    <t>Pinellas County Utilities reports that approximately 1000+ gallons of sewage spilled due to a broken air release. No waterways affected. The material is being rinsed down and vacuumed up.</t>
  </si>
  <si>
    <t>3987 Lakeshore Dr., Palm Harbor</t>
  </si>
  <si>
    <t>1000+</t>
  </si>
  <si>
    <t>04/02/2009 11:00 AM EDT</t>
  </si>
  <si>
    <t>Patrick Lundy</t>
  </si>
  <si>
    <t>Bay County</t>
  </si>
  <si>
    <t>Report from Bay County Utilities of a spill of sewage and rain water from manholes in Callaway. Unknown amount released but believed to be over 1000 gallons</t>
  </si>
  <si>
    <t>7440 Chippewa St.; Intersection of Cherry St. &amp; N. Kimbrel Ave., Callaway</t>
  </si>
  <si>
    <t>04/02/2009 07:44 PM EDT</t>
  </si>
  <si>
    <t>sewage spills that the City of Tallahassee Utilities has reported are due to heavy rains:  Ongoing - 100 gallons per minute from a 36" gravity main. No recoverable</t>
  </si>
  <si>
    <t>200 Fleetwood Dr.</t>
  </si>
  <si>
    <t>sewage spills that the City of Tallahassee Utilities has reported are due to heavy rains:  Stopped. 30 gallons due to line blockage. Not recoverable</t>
  </si>
  <si>
    <t>1322 Branch St</t>
  </si>
  <si>
    <t>sewage spills that the City of Tallahassee Utilities has reported are due to heavy rains:  Ongoing - 50 gallons per minute from a manhole. Not recoverable</t>
  </si>
  <si>
    <t>Intersect of Old Bainbridge and 6th Ave</t>
  </si>
  <si>
    <t>sewage spills that the City of Tallahassee Utilities has reported are due to heavy rains:  Stopped - Released due to outage. 1000 gallons. Not recoverable</t>
  </si>
  <si>
    <t>Pump Station #12 on Orange Ave</t>
  </si>
  <si>
    <t>04/02/2009 10:00 PM EDT</t>
  </si>
  <si>
    <t>CH2M Hill</t>
  </si>
  <si>
    <t>A representative with CH2M Hill advised that the City of Live Oak Wastewater Plant has experienced an abnormal event in the form of wastewater solids have mixed into the effluent water tanks. No actual spill has occurred. No clean up of ground needed.</t>
  </si>
  <si>
    <t>701 Lime Ave</t>
  </si>
  <si>
    <t>04/03/2009 09:13 AM EDT</t>
  </si>
  <si>
    <t>A representative with the City of Monticello advises that man holes located at Water Street and US 90 , Wakima Street. Caller advises that the lift station on Hickory Street is overflowing due to the storm.</t>
  </si>
  <si>
    <t>Water Street and US 90 , Wakima Street</t>
  </si>
  <si>
    <t>04/03/2009 09:29 AM EDT</t>
  </si>
  <si>
    <t>Ann</t>
  </si>
  <si>
    <t>City of Sneads</t>
  </si>
  <si>
    <t>A representative with the City of Sneads advises that a treated effluent retention pond overflowed loosing 500,000 gallons of treated water due to bad weather.</t>
  </si>
  <si>
    <t>1890 Ham Pond Road</t>
  </si>
  <si>
    <t>04/03/2009 10:34 AM EDT</t>
  </si>
  <si>
    <t>A representative with the City of Tallahassee advises pump stations on Orange Avenue , Blairstone Avenue and Summerbrook Avenue are overflowing due to recent storms</t>
  </si>
  <si>
    <t>Tallahassee</t>
  </si>
  <si>
    <t>04/03/2009 11:41 AM EDT</t>
  </si>
  <si>
    <t>A representative with the City of Tallahssee advises that the TP Smith plant had an overflow in their retention pond, caller advises that it is unknown on the amount. Caller also states that there are manhole overs at the site as well due to the recent storms.</t>
  </si>
  <si>
    <t>Springhill plant</t>
  </si>
  <si>
    <t>04/03/2009 11:44 AM EDT</t>
  </si>
  <si>
    <t>A representative with the City of Tallahassee advises that a pump station on Goose Pond Trail has overflowed due to the recent storms.</t>
  </si>
  <si>
    <t>Goose Pond Trail</t>
  </si>
  <si>
    <t>04/03/2009 12:31 PM EDT</t>
  </si>
  <si>
    <t>A representative with Gadsden Co. Water and Sewer advises a lift station on Dogwood Avenue has overflowed due to the recent storms. Unknown on the quantity of the spill at this time</t>
  </si>
  <si>
    <t>Dogwood Avenue, Havana</t>
  </si>
  <si>
    <t>04/03/2009 02:07 PM EDT</t>
  </si>
  <si>
    <t>Marianna Water and Sewer</t>
  </si>
  <si>
    <t xml:space="preserve"> A representative with Marianna Water and Sewer advises that due to system overload there are two manholes overflowing 1 at North Street and Magnolia and 1 at Adam Street and Jackson Street.
UPDATE: 04-06-2009 EST: Per David at Marianna Water and Sewer advises the spill has ceased &lt;SWO411&gt;.</t>
  </si>
  <si>
    <t xml:space="preserve">Marianna </t>
  </si>
  <si>
    <t>04/03/2009 12:00 PM EDT</t>
  </si>
  <si>
    <t>Shirley Shinholster</t>
  </si>
  <si>
    <t>Taylor Coastal Water and Sewer District reports that approximately -1000 gallons of sewage spilled due to failure of a welding joint in the collection line. No waterways affected. Lime was laid down. Repairs will be made.  UPDATE: 04-05-2009 09:13 EST: Per Shirley at Taylor Coastal Water and Sewer District after an investigation there was not a spill &lt;SWO411</t>
  </si>
  <si>
    <t>Hwy 361 / Jody Morgan grade, Keaton Beach</t>
  </si>
  <si>
    <t>04/03/2009 05:25 PM EDT</t>
  </si>
  <si>
    <t xml:space="preserve">City of Boynton Beach </t>
  </si>
  <si>
    <t xml:space="preserve">City of Boynton Beach reports that approximately 10,000 gallons of sewage spilled due to a back up on a lift station. Unknown if any waterways were affected. City is conducting cleanup. </t>
  </si>
  <si>
    <t>Ocean Ave. / 6th St.</t>
  </si>
  <si>
    <t>04/04/2009 09:04 AM EDT</t>
  </si>
  <si>
    <t>Beth</t>
  </si>
  <si>
    <t>Collier Co. Water and Sewer</t>
  </si>
  <si>
    <t>A representative with Collier Co. Water and Sewer advises that due to a broken service line 1500 gallons of treated reclaim water was spilled. Caller advises that no water ways are affected and no clean up action has been taken.</t>
  </si>
  <si>
    <t>5600 Warren Street</t>
  </si>
  <si>
    <t>reclaim</t>
  </si>
  <si>
    <t>break-in-line</t>
  </si>
  <si>
    <t>04/04/2009 03:02 PM EDT</t>
  </si>
  <si>
    <t>The City of Tallahassee reports three sewage/storm water spills due to storm-related issues:
1. Pump Station #20 / Blairstone Rd.: 600 gallons per minute spilled from 1600 04/03/09 until 1642 04/03/09. Incident occurred due to pump failure. Spill is not recoverable. Spill has ceased. (25,200 gallons estimated spilled).</t>
  </si>
  <si>
    <t>Pump Station #20 / Blairstone Rd</t>
  </si>
  <si>
    <t xml:space="preserve">2. Pump Station #20 / Blairstone Rd.: 600 gallons per minute spilled from 1654 04/03/09 until 1718 04/03/09. Incident occurred due to pump failure. Spill is not recoverable. Spill has ceased. (13,000 gallons estimated spilled).
</t>
  </si>
  <si>
    <t>3. Pump station #74 off Weems Rd.: 600 gals per minute spill from 1900 04/03/09 until 0300 04/04/09. Incident occurred due to pump over-load. Spill is not recoverable. Spill has ceased. (288,000 gallons estimated spilled).</t>
  </si>
  <si>
    <t>Pump station #74 off Weems Rd</t>
  </si>
  <si>
    <t>04/04/2009 07:00 PM EDT</t>
  </si>
  <si>
    <t xml:space="preserve">City of Tallahassee utilities reports a spill of 50,000 gallons of sewage from a pump station due to weather and excessive rain water in the system. The spill went into a storm drain and is not recoverable.  
</t>
  </si>
  <si>
    <t>Pump Station #20, Blairstone Rd.</t>
  </si>
  <si>
    <t>04/04/2009 06:00 PM EDT</t>
  </si>
  <si>
    <t>City of Tavares</t>
  </si>
  <si>
    <t xml:space="preserve">City of Tavares reports that approximately 1000+ gallons of sewage spilled due to a 8" force main break. No waterways affected. The are will be cleaned up. </t>
  </si>
  <si>
    <t>Caroline St. / Disston Ave. (nearest street)</t>
  </si>
  <si>
    <t>Hazem Tamami</t>
  </si>
  <si>
    <t xml:space="preserve">City of Tallahassee reports approximately 72,000 gallons of sewage released due to a system overload from the recent storms. Unknown if any waterways were affected. Lime was laid down on the affected area. </t>
  </si>
  <si>
    <t xml:space="preserve">Weems Road </t>
  </si>
  <si>
    <t>04/05/2009 06:30 PM EDT</t>
  </si>
  <si>
    <t xml:space="preserve">Report from Brevard County Utilities of a 4000 gallon sewage spill onto ground due to a break in a force main. The area was cleaned. HTH and lime were applied. No waterways reported to be affected. </t>
  </si>
  <si>
    <t>West Melbourne</t>
  </si>
  <si>
    <t>04/05/2009 08:47 PM EDT</t>
  </si>
  <si>
    <t>Jamie</t>
  </si>
  <si>
    <t>3,000 gallons of wastewater spilled in the Orlando area due to a ruptured line. No waterways affected. Clean-up conducted by the responsible party. No assistacne requested.</t>
  </si>
  <si>
    <t>East Colonial Drive &amp; Forsyth Road</t>
  </si>
  <si>
    <t>04/06/2009 11:56 AM EDT</t>
  </si>
  <si>
    <t>Kristen Sealey</t>
  </si>
  <si>
    <t xml:space="preserve">A representative of Gainesville Regional Utilities reported that due to a grease blockage approximately 3,000 gallons of untreated wastewater spilled onto the ground. The area was vacuum and limed.  
</t>
  </si>
  <si>
    <t>SW 143rd St. &amp; W. Newberry Rd.</t>
  </si>
  <si>
    <t>04/06/2009 03:33 PM EDT</t>
  </si>
  <si>
    <t xml:space="preserve">A representative of Lee County Utilities reported that approximately 2,000 gallons of untreated wastewater spilled onto the ground and contained in a ditch. The spill was completely recovered.  
</t>
  </si>
  <si>
    <t xml:space="preserve">1500 Iona Lake Dr. </t>
  </si>
  <si>
    <t>recovered</t>
  </si>
  <si>
    <t>A representative of Lee County Utilities reported that due a busted force main approximately 5,000 gallons of untreated wastewater. The entire spill was contained and recovered. No waterways affected.</t>
  </si>
  <si>
    <t>Metro Pkwy. &amp; Metropolis Ct.</t>
  </si>
  <si>
    <t>04/06/2009 09:30 PM EDT</t>
  </si>
  <si>
    <t>City of Delray Beach, FL</t>
  </si>
  <si>
    <t>The City of Delray Beach Water Department reported a power failure at a lift station. Unknown amount of sewage released into the streets and possibly into the E4 Canal. Water testing will be done in the morning. Clean-up is ongoing at this time. No assistance requested.</t>
  </si>
  <si>
    <t>Lawson Blvd &amp; E4 Canal</t>
  </si>
  <si>
    <t>04/07/2009 11:52 AM EDT</t>
  </si>
  <si>
    <t>A representative of The City of Panama City reported that approximately 35,000 gallons of untreated wastewater spilled due to a lift station failure affecting the Messalina Bayou. The responsible party is monitoring the situation.</t>
  </si>
  <si>
    <t>530 E. 6th St.</t>
  </si>
  <si>
    <t>Messalina Bayou</t>
  </si>
  <si>
    <t>04/07/2009 02:12 PM EDT</t>
  </si>
  <si>
    <t>Cutrale Citrus Juices USA</t>
  </si>
  <si>
    <t>Cutrale Citrus Juices USA advised that 1000 gallons of wastewater was released from a broken pipe on site at Cutrale Citrus Juices USA. No cleanup could be done.</t>
  </si>
  <si>
    <t>11 Cloud Street; Leesburg</t>
  </si>
  <si>
    <t>04/07/2009 02:50 PM EDT</t>
  </si>
  <si>
    <t>OMI City of Live Oak</t>
  </si>
  <si>
    <t>due to construction at the water plant, about 5000 gallons of treated chlorinated effluent was spilled onto the ground. No clean up needed.</t>
  </si>
  <si>
    <t>701 Lime Ave.; Live Oak</t>
  </si>
  <si>
    <t>04/08/2009 08:16 AM EDT</t>
  </si>
  <si>
    <t>Chris Dunn</t>
  </si>
  <si>
    <t>Lapin Services</t>
  </si>
  <si>
    <t>A representative with Lapin Services advises that a waste truck broke a line and did spill 3000 gallons on Central Florida Parkway. Central Florida Parkway is closed from Satellite Blvd to Space Blvd for clean up. Caller advised that 2500 gallons of waste was spilled on the property of Lapin Services. Lapin Services will conduct the clean up.</t>
  </si>
  <si>
    <t>Central Florida Parkway</t>
  </si>
  <si>
    <t>04/08/2009 03:50 PM EDT</t>
  </si>
  <si>
    <t>David Alonzo</t>
  </si>
  <si>
    <t>Tamp Utilities</t>
  </si>
  <si>
    <t>Tampa Utilities reports a spill over 1000 gallons of sewage into a retention pond due to a grease block in a line that resulted in over-flow. The spill has been cleaned up. The retention pond will have signs placed around it</t>
  </si>
  <si>
    <t>3814 Central Ave.</t>
  </si>
  <si>
    <t>04/08/2009 06:08 AM EDT</t>
  </si>
  <si>
    <t>City of St. Petersburg advised that due to mechanical failure, 900,000 gallons of reclaim water spilled onto the ground on site. No clean up was needed.</t>
  </si>
  <si>
    <t>3800 54th Ave South</t>
  </si>
  <si>
    <t>04/09/2009 09:31 AM EDT</t>
  </si>
  <si>
    <t>Danny Roberts</t>
  </si>
  <si>
    <t>Manorcare Health</t>
  </si>
  <si>
    <t>A representative with Manorcare Health advises that a lift station overflowed causing 1000 gallons of sewage to spill into a storm drain. Caller advises that contractors are en route for clean up</t>
  </si>
  <si>
    <t>04/09/2009 09:44 AM EDT</t>
  </si>
  <si>
    <t>Rod Smith</t>
  </si>
  <si>
    <t>Lapin Septic Tank Service</t>
  </si>
  <si>
    <t>A representative of Lapin Septic Tank Service reported that due to a block in the pipes approximately 1,000 gallons of untreated wastewater spilled onto the ground not affecting any waterways. The area was vacuumed and disinfected</t>
  </si>
  <si>
    <t>1317 Lake Willasara, Orlando</t>
  </si>
  <si>
    <t>04/09/2009 09:51 AM EDT</t>
  </si>
  <si>
    <t>CH2ML OMI</t>
  </si>
  <si>
    <t>A representative of CH2ML OMI reported that due to an equipment malfunction approximately 2,000 gallons of untreated wastewater spilled onto the ground not affecting any waterways. The area was vacuum and limed</t>
  </si>
  <si>
    <t>3201 Morris Blvd., The Villages</t>
  </si>
  <si>
    <t>04/09/2009 03:06 PM EDT</t>
  </si>
  <si>
    <t>Eddie Christmas</t>
  </si>
  <si>
    <t>A representative of Aqua Utilities reported that due to a broken line approximately 500 gallons of raw sewage spilled onto the ground with no waterways affected. The area was limed</t>
  </si>
  <si>
    <t>12169 SW Egret Cir, Arcadia</t>
  </si>
  <si>
    <t>04/09/2009 04:15 PM EDT</t>
  </si>
  <si>
    <t>Sureth</t>
  </si>
  <si>
    <t>Hillsborough Water Co.</t>
  </si>
  <si>
    <t>A representative with Hillsborough Co. Water Co. advises that 5000 gallons of wastewater was spilled due to an 8" force main break. Caller advises that the water was contained and no waterways were affected. Caller states that the site has been pumped and limed</t>
  </si>
  <si>
    <t>US 301 &amp; South Pointe, Riverview</t>
  </si>
  <si>
    <t>04/09/2009 05:30 PM EDT</t>
  </si>
  <si>
    <t>A representative with JEA advises that due to a clogged line 100 gallons of sewage spilled. The spill was not recoverable and the site was washed down.</t>
  </si>
  <si>
    <t>Intersection of Hogan and Bay</t>
  </si>
  <si>
    <t>wash</t>
  </si>
  <si>
    <t>04/10/2009 09:19 AM EDT</t>
  </si>
  <si>
    <t>A representative of The City of Milton reported that due to a clog approximately 1,000 gallons of untreated wastewater spilled onto the ground. No waterways affected</t>
  </si>
  <si>
    <t xml:space="preserve">101 Glover Ln. </t>
  </si>
  <si>
    <t>04/10/2009 02:05 PM EDT</t>
  </si>
  <si>
    <t>A representative of JEA reported a 300 gallon untreated wastewater spill due to a busted force main. Cedar Swamp Creek was affected.</t>
  </si>
  <si>
    <t>11949 Daffodil Cir</t>
  </si>
  <si>
    <t>Cedar Swamp Creek</t>
  </si>
  <si>
    <t>04/10/2009 01:55 PM EDT</t>
  </si>
  <si>
    <t>Polk County Utilities reports a slow leak of treated effluent that started about a month ago. The amount is unknown but expected to have been over 1000 gallons total. The repairs are being made and the spill is stopped. Not recoverable.</t>
  </si>
  <si>
    <t>Heritage Green Subdivision; lot #21 on Callaway Ct.</t>
  </si>
  <si>
    <t>04/10/2009 11:59 PM EDT</t>
  </si>
  <si>
    <t>City of Orlando Wastewater Department reported an 18,000 gallon treated wastewater spill due to a ruptured line. The material drained into a nearby retention pond. No waterways affected.</t>
  </si>
  <si>
    <t>7540 Toscana Blvd</t>
  </si>
  <si>
    <t>04/10/2009 11:30 PM EDT</t>
  </si>
  <si>
    <t>Alisha</t>
  </si>
  <si>
    <t>Palm Beach Co. Water advised that 2000 gallons of wastewater was released from a broken water main pipe. No waterway affected. The area was vacuumed and limed.</t>
  </si>
  <si>
    <t>Vila San Remo Subdivision; 8400 Cordoba Lane</t>
  </si>
  <si>
    <t>04/11/2009 06:30 PM EDT</t>
  </si>
  <si>
    <t>Jerald Boyce</t>
  </si>
  <si>
    <t>C.H. 2 Hill</t>
  </si>
  <si>
    <t>3,500 gallons of treated wastewater spilled in Venice due to a ruptured line. The water drained into a retention pond. No clean-up actions required.</t>
  </si>
  <si>
    <t>1123 Ketch Lane</t>
  </si>
  <si>
    <t>04/13/2009 11:00 AM EDT</t>
  </si>
  <si>
    <t>City of Milton reported a wastewater spill of about 1,000 gallons due to a manhole overflow from a grease clog. Some of the material drained into a nearby waterway. Clean-up conducted by the responsible party. No assistacne requested.</t>
  </si>
  <si>
    <t>Southeast side of the intersection of Dixon Street &amp; Broad Street</t>
  </si>
  <si>
    <t>04/13/2009 04:45 PM EDT</t>
  </si>
  <si>
    <t>David Stewart</t>
  </si>
  <si>
    <t>City of Callaway Utilities reported a raw sewage spill in Callaway due to heavy rains in the area. No clean-up actions repoerted. No assistacne requested</t>
  </si>
  <si>
    <t>Cherry St &amp; North Kimbrel Ave</t>
  </si>
  <si>
    <t>04/13/2009 06:59 PM EDT</t>
  </si>
  <si>
    <t>JEA reported a 10 gallon treated wastewater spill that drained into a pond in the Julian Creek. No clean-up actions required.</t>
  </si>
  <si>
    <t>112 Lacy Mill Court</t>
  </si>
  <si>
    <t>Julian Creek</t>
  </si>
  <si>
    <t>04/14/2009 12:00 AM EDT</t>
  </si>
  <si>
    <t xml:space="preserve">Greg </t>
  </si>
  <si>
    <t>City of Lynnhaven</t>
  </si>
  <si>
    <t>2000 gallons of wastewater was released from a manhole onto the ground due to heavy water flow from rain. Lime was placed on the affected area. No waterway affected.</t>
  </si>
  <si>
    <t>2731 South Highway 77</t>
  </si>
  <si>
    <t>04/14/2009 02:38 PM EDT</t>
  </si>
  <si>
    <t>Hillsborough County Water Resources</t>
  </si>
  <si>
    <t>Hillsborough County Water Resources reported a 9,000 to 10,000 gallon treated wastewater spill in the woods near the intersection of Pembroke Road &amp; Hwy-41. A TECO Power Company</t>
  </si>
  <si>
    <t>Pembroke Road &amp; US-41</t>
  </si>
  <si>
    <t>04/14/2009 02:58 PM EDT</t>
  </si>
  <si>
    <t>Marc Richter</t>
  </si>
  <si>
    <t>Atriums of Palm Beach</t>
  </si>
  <si>
    <t>A representative with Atriums of Palm Beach advises that an 8" force main ruptured causing a 1000 gallon spill. Caller advises that the site has been vacuumed at this time. Caller states that some of the spill did make its way into the Intercoastal Waterway.</t>
  </si>
  <si>
    <t>3400 South Ocean Blvd</t>
  </si>
  <si>
    <t>04/15/2009 10:15 AM EDT</t>
  </si>
  <si>
    <t>Shannon Parrish</t>
  </si>
  <si>
    <t>City of Taveres</t>
  </si>
  <si>
    <t>City of Taveres Utilities reported a 300 gallon wastewater spill due to a ruptured line.</t>
  </si>
  <si>
    <t>Holiday Mobile Home Park; behind unit 9B off Hwy-441</t>
  </si>
  <si>
    <t>04/15/2009 12:05 PM EDT</t>
  </si>
  <si>
    <t>Glenn Marzluf</t>
  </si>
  <si>
    <t>The City of Sarasota reported an 8,000 gallon wastewater spill in Sarasota due to a ruptured line. Clean-up conducted by the responsible party. Some of the material drained into the Sarasota Bay. Samples will be taken.</t>
  </si>
  <si>
    <t>705 John Ringling Blvd</t>
  </si>
  <si>
    <t>Sarasota Bay</t>
  </si>
  <si>
    <t>04/15/2009 08:00 AM EDT</t>
  </si>
  <si>
    <t>Tyndal AFB</t>
  </si>
  <si>
    <t>150 gallons of wastewater spilled on Tyndal AFB due to a lift Station failure. Some of the material drained into St. Andrews Sound. Samples will be taken.</t>
  </si>
  <si>
    <t>Lift Station #295</t>
  </si>
  <si>
    <t>St. Andrews Sound</t>
  </si>
  <si>
    <t>citrus</t>
  </si>
  <si>
    <t>04/10/2009 12:00 PM EDT</t>
  </si>
  <si>
    <t>NRC fax# 902827</t>
  </si>
  <si>
    <t>Per NRC fax# 902827, "Caller stated there are two persons on a vessel with a dog that are dumping raw sewage into King's Bay." No further information given.</t>
  </si>
  <si>
    <t>in front of Crackers Restaurant; Crystal River</t>
  </si>
  <si>
    <t>Kings Bay</t>
  </si>
  <si>
    <t>04/16/2009 12:50 PM CDT</t>
  </si>
  <si>
    <t>A representative with Destin Water Users advised that approximately 28,000 gallons of treated effluent wastewater released from screw lift pumps due to power failure. Material contained on-site, no waterways affected. Material soaked into the ground, no clean up actions needed.</t>
  </si>
  <si>
    <t>14 Industrial Park Lane</t>
  </si>
  <si>
    <t>04/16/2009 10:03 PM EDT</t>
  </si>
  <si>
    <t>A representative of Tallahassee Utilities reported that due to a grease block approximately 25 gallons of untreated wastewater spilled into a storm drain and was unrecoverable.</t>
  </si>
  <si>
    <t>402 E Jefferson St.</t>
  </si>
  <si>
    <t>04/17/2009 04:41 AM EDT</t>
  </si>
  <si>
    <t>County WP</t>
  </si>
  <si>
    <t xml:space="preserve">County WP reports that 22 tons of human waste is reportedly on the roadway due to a vehicle crash involving a semi that was carrying the human waste. One injury reported. No waterways affected. The northbound and southbound lanes of Hwy 441 at Atlas Drive is closed at this time. Caller states it could take a couple of hours to conduct cleanup. 
UPDATE: 04-17-09/0520 EDT: Per Brian / Co.WP: FHP is handling contacting a clean-up contractor. &lt;SWO413&gt;
UPDATE 4/17/09 13:40: Oper 78 advised that the road is now open.&lt;414&gt; 
</t>
  </si>
  <si>
    <t>NB and SB Hwy 441 @ Atlas Dr.</t>
  </si>
  <si>
    <t>04/16/2009 09:07 PM EDT</t>
  </si>
  <si>
    <t>St. Johns Co. Utilities advised that there is a break in a line inside a lift station. The lift station is owned by a private party. 300 gallons of wastewater was released onto the ground. The area has been cleaned and limed and signs placed around affected area. No boil water notice needed.</t>
  </si>
  <si>
    <t>Crescent Garden Condos</t>
  </si>
  <si>
    <t>04/18/2009 02:00 AM EDT</t>
  </si>
  <si>
    <t>Susan Macpherson</t>
  </si>
  <si>
    <t xml:space="preserve"> American Water </t>
  </si>
  <si>
    <t>American Water runs a desalination plant in Gibsonton for Tampa Bay Water. 15,000 gallons of water release early this morning. The spill was on site. The water had a pH of 10.3. 10,000 gallons of the material drained into a retention pond and is being pumped back into the system. 5,000 gallons of the material drained into a parking lot on site.</t>
  </si>
  <si>
    <t>13041 Myanzotte Road</t>
  </si>
  <si>
    <t>pumped back into system</t>
  </si>
  <si>
    <t>04/18/2009 06:00 PM EDT</t>
  </si>
  <si>
    <t>Bill Lemay</t>
  </si>
  <si>
    <t>City of Kissimmee</t>
  </si>
  <si>
    <t xml:space="preserve">Report from the City of Kissimmee Utilities of a 7000 on-site spill of wastewater onto ground due to a broken air release valve on a line. The area was washed-down and treated with disinfectant and lime. 
</t>
  </si>
  <si>
    <t>704 Dyer Blvd.</t>
  </si>
  <si>
    <t>washed down/limed</t>
  </si>
  <si>
    <t>04/19/2009 03:38 PM EDT</t>
  </si>
  <si>
    <t>Dan Dawson</t>
  </si>
  <si>
    <t>A private caller states that a lift station has backed up causing sewage to overflow through a near by manhole and drain into a storm drain. Caller states that he does not know who to contact about this spill.</t>
  </si>
  <si>
    <t>100 Hammock Trail</t>
  </si>
  <si>
    <t>04/20/2009 09:49 AM EDT</t>
  </si>
  <si>
    <t>Chris</t>
  </si>
  <si>
    <t>Orange Co. Fire</t>
  </si>
  <si>
    <t xml:space="preserve">Orange Co. Fire advised that 150 gallons of wastewater was spilled by Shelley's Septic Systems. Shelley's Septic Systems is doing the clean up. No road closures at this time. No waterway affected.
UPDATE: 04/20/2009: 1023 EDT: Per James Fisher of Shelley's Septic Systems. The spill was 50 gallons of treated wastewater. The spill was from a transport truck. Another driver cut their driver off and caused an over flow. The cover could not stop the material overflowing. clean-up by the responsible party. </t>
  </si>
  <si>
    <t>State Road 500 and County Road 437</t>
  </si>
  <si>
    <t>12/20/2008 12:00 PM EST</t>
  </si>
  <si>
    <t>Anonymous report of an ongoing release of sewage behind a warehouse in Tallahassee. No clean-up actions or repairs reported. The caller reported the smell is horrible and is puddled behind the warehouse.</t>
  </si>
  <si>
    <t>4920 Woodlane Circle</t>
  </si>
  <si>
    <t>04/20/2009 05:30 PM EDT</t>
  </si>
  <si>
    <t>Tampa Wastewater</t>
  </si>
  <si>
    <t xml:space="preserve">A representative with Tampa Wastewater reports a spill 10,000 gallons of raw sewage. Caller advises that no waterways have been affected. Caller states that the scene has been vacuumed and disinfected. 
</t>
  </si>
  <si>
    <t>3011 North Orient Road</t>
  </si>
  <si>
    <t>vac's/disinfected</t>
  </si>
  <si>
    <t>04/20/2009 07:52 PM EDT</t>
  </si>
  <si>
    <t xml:space="preserve">Pasco Co. Utilities advised that 6000 gallons of wastewater was released from a manhole due to a lift station malfunction. Pasco Co. Utilities is doing the clean up from a retention pond and ditch.  
</t>
  </si>
  <si>
    <t>7732 Izabella Drive</t>
  </si>
  <si>
    <t>04/21/2009 06:55 AM EDT</t>
  </si>
  <si>
    <t>David Haring</t>
  </si>
  <si>
    <t>Aqua Utilities reported a 3,000 gallon treated wastewater spill in Astor due to an equipment malfunction. No waterways affected. Lime was applied to the affected area. No assistance requested.</t>
  </si>
  <si>
    <t>Pearl Street &amp; Lisa Street</t>
  </si>
  <si>
    <t>04/20/2009 09:46 PM EDT</t>
  </si>
  <si>
    <t>Orange Co. Utilities advised that due to a system malfunction, 29,613 gallons of wastewater was released onto the ground. "General" clean up was conducted.</t>
  </si>
  <si>
    <t>13100 Balcombe Road</t>
  </si>
  <si>
    <t>04/20/2009 04:00 PM EDT</t>
  </si>
  <si>
    <t>Clay County Utilities reported a 20 gallon raw sewage spill in Middleburg due to a ruptured line. Clean-up conducted by the responsible party. No waterways affected.</t>
  </si>
  <si>
    <t>1694 Blanding Blvd</t>
  </si>
  <si>
    <t>04/20/2009 11:14 AM EDT</t>
  </si>
  <si>
    <t>Daniel</t>
  </si>
  <si>
    <t xml:space="preserve">City of Orlando advised that over 1000 gallons but under 5000 gallons of wastewater was released from a manhole in the parking lot of an apartment building. The affected area is being vacuumed.  
</t>
  </si>
  <si>
    <t>2803 West Arlington Street</t>
  </si>
  <si>
    <t>04/21/2009 07:00 AM EDT</t>
  </si>
  <si>
    <t>City of West Melbourne reported a 15,000 gallon untreated wastewater spill due to a contractor damaging a force main. No waterways directly affected. However, a large amount drained into a nearby storm drain system.</t>
  </si>
  <si>
    <t>2129 West NewHaven Ave</t>
  </si>
  <si>
    <t>04/21/2009 02:46 PM EDT</t>
  </si>
  <si>
    <t>JEA reported a 2,000 gallon treated wastewater spill in Jacksonville (incident is actually located in St. Johns County, just across the county line, but still considered Jacksonville) due to a ruptured line. Some of the material drained into a storm drain.</t>
  </si>
  <si>
    <t>328 Blackthorn Place</t>
  </si>
  <si>
    <t>04/20/2009 07:30 PM EDT</t>
  </si>
  <si>
    <t xml:space="preserve">Fax report states that a 90 gallon wastewater spill occurred due to a clogged 10" line. Fax states that some of the spill made its way into a storm drain. Fax is unclear if any clean up action has been taken. 
</t>
  </si>
  <si>
    <t xml:space="preserve">1000 Cardinal Cove </t>
  </si>
  <si>
    <t>04/21/2009 01:20 PM CDT</t>
  </si>
  <si>
    <t>Joseph</t>
  </si>
  <si>
    <t xml:space="preserve">A representative with city of Crestview advised that approximately 500 gallons of untreated wastewater spilled due to break in 8 inch force main line. Caller reports nearby Juniper Creek affected. Material vacuumed up and lime applied to affected area. 
</t>
  </si>
  <si>
    <t>PJ Adams Parkway near SR 85</t>
  </si>
  <si>
    <t>04/21/2009 08:00 PM EDT</t>
  </si>
  <si>
    <t>US Water Services advised that due to a lift station malfunction, 1000 gallons of wastewater was released from a manhole cover onto the ground. The affected area was limed.</t>
  </si>
  <si>
    <t>1014 North Berlin Road</t>
  </si>
  <si>
    <t>04/22/2009 11:15 AM EDT</t>
  </si>
  <si>
    <t>Due to a contractor hitting a force main, between 10000 and 15000 gallons of wastewater was released onto ground. Some of the spill went into a drainage canal. The area is being pumped and washed down at this time.</t>
  </si>
  <si>
    <t>8801 Route 60</t>
  </si>
  <si>
    <t>pumped/washed downed</t>
  </si>
  <si>
    <t>04/22/2009 12:45 PM EDT</t>
  </si>
  <si>
    <t>Miami Dade Water</t>
  </si>
  <si>
    <t>Miami Dade Water advised that due to a broken valve, 8370 gallons of wastewater was released on site. The are has been cleaned and limed.</t>
  </si>
  <si>
    <t>541 Southwest 8th Street</t>
  </si>
  <si>
    <t>cleaned/limed</t>
  </si>
  <si>
    <t>04/22/2009 03:30 PM EDT</t>
  </si>
  <si>
    <t>Pasco Co. Utilities advised that due to a valve malfunction, 4000 gallons of wastewater was released onto the ground. The area was cleaned with a sludge truck and lime was applied to the affected area. No waterway affected.</t>
  </si>
  <si>
    <t>Old Dixie Highway at Hatteras Drive</t>
  </si>
  <si>
    <t>04/23/2009 04:45 PM EDT</t>
  </si>
  <si>
    <t>A representative of the University of Florida Reclamation Facility reports a spill of 92000 gallons of treated reclaim water. Caller advises that the spill did make its way to a wooded area. No waterways were affected.</t>
  </si>
  <si>
    <t>04/24/2009 01:05 PM EDT</t>
  </si>
  <si>
    <t>Jacksonville Electrical Authority reported a wastewater spill in the township of Nocatee. A 12 inch force main ruptured spilling an unknown amount of wastewater into a wetlands area. Most of the material soaked into the ground. Repairs have been made and lime has been placed on the affected ground.</t>
  </si>
  <si>
    <t>15095 Del Webb Parkway, Nocatee</t>
  </si>
  <si>
    <t>04/25/2009 11:00 AM EDT</t>
  </si>
  <si>
    <t>Persecto Rivera</t>
  </si>
  <si>
    <t>North Spring Improvement District</t>
  </si>
  <si>
    <t>North Spring Improvement District reproted a 500 gallon wastewater spill due to a grease clog in a main line. No waterways affected. Clean-up conducted by the responsble party.</t>
  </si>
  <si>
    <t>NW 49th Dr. &amp; N 115 Terrace, Coral Springs</t>
  </si>
  <si>
    <t>04/25/2009 03:14 PM EDT</t>
  </si>
  <si>
    <t>A representative with the city of Tallahassee reports a sewage spill of 150 gallons due to a clogged line. Caller reports that the spill did drain into a drainage ditch.The site was washed down.</t>
  </si>
  <si>
    <t>Intersection of Jennings and Adams street</t>
  </si>
  <si>
    <t>04/26/2009 05:04 PM EDT</t>
  </si>
  <si>
    <t xml:space="preserve">Paul </t>
  </si>
  <si>
    <t>A representative with Emerald Coast Utilities reports a wastewater spill of 6000 gallons due to a 12" force main rupture. Caller reports that the spill was contained and the site was vacuumed and cleaned</t>
  </si>
  <si>
    <t>Blue Angle Pkwy &amp; Gulf Beach Hwy, Pensacola</t>
  </si>
  <si>
    <t>04/27/2009 08:46 AM EDT</t>
  </si>
  <si>
    <t>Seminole County Environmental</t>
  </si>
  <si>
    <t>Seminole County Environmental reported a 3,000 gallon treated wastewater spill on site at a facility in Sanford. No waterways affected. No clean-up actions required. The spill occurred due to a damaged valve.</t>
  </si>
  <si>
    <t>04/27/2009 01:01 PM EDT</t>
  </si>
  <si>
    <t>City of Alachua</t>
  </si>
  <si>
    <t>A representative of the City of Alachua reported that due to a force main failure approximately 250,000 gallons of untreated wastewater spilled and has been contained in a ditch. It is believed that 80% of the spill can be recovered. No waterways affected.</t>
  </si>
  <si>
    <t>NW 147th Ln. &amp; NW 122nd Terr.</t>
  </si>
  <si>
    <t>04/28/2009 06:00 AM EDT</t>
  </si>
  <si>
    <t>Rim Bishop</t>
  </si>
  <si>
    <t>Beeline Community Development District</t>
  </si>
  <si>
    <t>800 gallons of neutralized industrial wastewater was spilled onto ground in Jupiter due to a failed sump pump. The spill has been stopped but is not recoverable.</t>
  </si>
  <si>
    <t>Innovation Dr. at Endeavor Dr., Jupiter</t>
  </si>
  <si>
    <t>04/28/2009 10:23 AM EDT</t>
  </si>
  <si>
    <t>Rex</t>
  </si>
  <si>
    <t>A representative with Palm Beach Co. Water Utilities reports a sludge spill of 5000 gallons. Caller reports the spill was contained on site and that no waterways were affected. Caller reports that the site was vacuumed and washed down.</t>
  </si>
  <si>
    <t>12751 Hagan Ranch Road , Boynton Bch.</t>
  </si>
  <si>
    <t>04/28/2009 11:30 AM EDT</t>
  </si>
  <si>
    <t>Mike Jolly</t>
  </si>
  <si>
    <t>A representative of the City of Port St. Lucie reported that due to electrical failure approximately 800 gallons of untreated wastewater spilled onto the ground affecting a nearby waterway. The area will be vac and limed.</t>
  </si>
  <si>
    <t>6951 E. Torino Pkwy</t>
  </si>
  <si>
    <t>yes - name not given</t>
  </si>
  <si>
    <t>04/29/2009 08:12 AM EDT</t>
  </si>
  <si>
    <t>Erick Velaquez</t>
  </si>
  <si>
    <t>A representative of The City of Orlando reported that due to a broken valve approximately 72,000 gallons of treated reclaim wastewater spilled onto the ground and flowed into an unnamed lake. No clean up has been done.</t>
  </si>
  <si>
    <t xml:space="preserve">9043 Bevington Ln. </t>
  </si>
  <si>
    <t>yes-name not given</t>
  </si>
  <si>
    <t>04/29/2009 09:52 AM EDT</t>
  </si>
  <si>
    <t>A representative of The City of Ormond Beach reported that due to a mechanical failure approximately 2,000 gallons of untreated wastewater spilled onto the ground. Clean up consisted of a wash down and pump. No waterways affected.</t>
  </si>
  <si>
    <t>pump &amp; wash</t>
  </si>
  <si>
    <t>04/29/2009 10:16 AM EDT</t>
  </si>
  <si>
    <t>Bobby Valentich</t>
  </si>
  <si>
    <t>A representative of The City of Wildwood reported that due to a busted 16 inch line approximately 25,000 gallons of untreated wastewater spilled onto the ground remaining on site. No waterways were affected.</t>
  </si>
  <si>
    <t>C.R. 501 near the prison</t>
  </si>
  <si>
    <t>04/30/2009 10:30 AM EDT</t>
  </si>
  <si>
    <t>Josh McDermott</t>
  </si>
  <si>
    <t>City of West Palm Beach reported a 4,000 gallon sewage spill in West Palm Beach due to a contractor hitting a 2 inch force main. No waterways affected. Clean-up conducted by the responsible party.</t>
  </si>
  <si>
    <t>8007 Okeechobee Road</t>
  </si>
  <si>
    <t>05/01/2009 11:31 AM EDT</t>
  </si>
  <si>
    <t>A representative of The City of Orlando reported that due to a curb stop coming off undetected approximately 2,600,000 gallons of treated reclaim water spilled affecting a body of water.. No clean up was done.</t>
  </si>
  <si>
    <t xml:space="preserve">7540 Toscana Blvd. </t>
  </si>
  <si>
    <t>05/01/2009 12:49 PM EDT</t>
  </si>
  <si>
    <t>Leanne McDonald</t>
  </si>
  <si>
    <t>The City of Melbourne reported a 22,000 gallon treated wastewater spill in Melbourne due to a ruptured line. A large piece of construction equipment damaged the sewer line. The released material drained into a nearby canal that drains into a creek. Repairs completed. No clean-up actions required</t>
  </si>
  <si>
    <t>Edgewood Drive &amp; Country Club Road</t>
  </si>
  <si>
    <t>canal -&gt; creek (name?)</t>
  </si>
  <si>
    <t>05/01/2009 03:18 PM EDT</t>
  </si>
  <si>
    <t>Hillsborough Water &amp; Sewer</t>
  </si>
  <si>
    <t>A representative with Hillsborough Water and Sewer reports a 3500 gallon spill due to a force main rupture. Caller reports no waterways were affected and that the scene was washed down and vacuumed</t>
  </si>
  <si>
    <t>Plantation Blvd @ Line Baugh Ave., Tampa</t>
  </si>
  <si>
    <t>05/01/2009 11:16 PM EDT</t>
  </si>
  <si>
    <t>Doug Patterson</t>
  </si>
  <si>
    <t>Florida Utilities</t>
  </si>
  <si>
    <t>A representative with Florida Utilities reports a spill of an unknown amount spilled into an unnamed creek. Caller states that the site was washed down and vacuumed.</t>
  </si>
  <si>
    <t>Ramblewood Trailer Park, US 301, Zepherhills</t>
  </si>
  <si>
    <t>04/29/2009 12:00 PM EDT</t>
  </si>
  <si>
    <t>Kathleen Pawelczyk</t>
  </si>
  <si>
    <t>A private citizen reported an ongoing raw sewage leak at a mobile home park next to her home. The release has been ongoing for 4 day. The sewage is flowing from 2 large pipes (8 to 12 inches wide). The sewage is now draining into her property. She can not find anyone to help her and is requesting assistance from the State.  Call back requested from a State Agency.</t>
  </si>
  <si>
    <t>Eastwood Estates Mobile Home Park ;12118 US-41 South, Gibsonton</t>
  </si>
  <si>
    <t>05/02/2009 05:41 PM EDT</t>
  </si>
  <si>
    <t>Scott</t>
  </si>
  <si>
    <t>A representative Utilities Inc. advised that approximately 5,000 gallons of untreated wastewater spilled from lift station due to overflow caused by power failure. Material contained on-site. Material was vacuumed up and lime was applied to affected area</t>
  </si>
  <si>
    <t>367 Sable Palm Dr., Longwood</t>
  </si>
  <si>
    <t>05/03/2009 04:02 PM EDT</t>
  </si>
  <si>
    <t>A representative with the City of West Melbourne reports a 5000 gallon spill due to a blocked gravity main. Caller reports that there are no waterways affected. Caller reprts that GHG and lime was applied and the site has been vacuumed</t>
  </si>
  <si>
    <t>Henry Avenue @ Edward Street</t>
  </si>
  <si>
    <t>FROG</t>
  </si>
  <si>
    <t>05/04/2009 09:02 AM EDT</t>
  </si>
  <si>
    <t>John Rabaut</t>
  </si>
  <si>
    <t>A representative of The City of Titusville reported a 2,000 gallon treated sludge spill the impacted a storm drain. They are vacuuming out the drain at this time</t>
  </si>
  <si>
    <t>05/03/2009 01:30 PM EDT</t>
  </si>
  <si>
    <t>65,000 gallons of wastewater was released due to a mechanical issue at lift station. The area was limed and samples are being taken of surface waters that were affected.</t>
  </si>
  <si>
    <t>2127 Harley Ave., Sarasota</t>
  </si>
  <si>
    <t>name not given</t>
  </si>
  <si>
    <t>04/30/2009 11:56 AM EDT</t>
  </si>
  <si>
    <t>Randall Farrington</t>
  </si>
  <si>
    <t>Aqua Utilities advised that 36000 gallons of reuse was released onto a golf coarse due to a malfunction at a lift station. No clean up needed.</t>
  </si>
  <si>
    <t>5400 Plantation Road, Captiva</t>
  </si>
  <si>
    <t>05/04/2009 12:33 PM EDT</t>
  </si>
  <si>
    <t xml:space="preserve">Jason </t>
  </si>
  <si>
    <t>St Johns County Utilities</t>
  </si>
  <si>
    <t>A representative of St. Johns County Utilities reported that due to a lift station failure at a private lift station approximately 250 gallons of sewage spilled affecting a detention pond</t>
  </si>
  <si>
    <t>El Pisa Pl &amp; Gargonza Ct., St. Augustine</t>
  </si>
  <si>
    <t>detention pond</t>
  </si>
  <si>
    <t>05/04/2009 05:25 PM EDT</t>
  </si>
  <si>
    <t>A representative with Aqua Utilities reports a 300 gallon spill due to a broken line. Caller states that the spill was contained on site and that the site was limed and washed down</t>
  </si>
  <si>
    <t>1616 Wendell Kent Road, Sarasota</t>
  </si>
  <si>
    <t>05/04/2009 10:30 PM EDT</t>
  </si>
  <si>
    <t>4000 gallons of sewage spilled onto ground due to mechanical failure at the lift station. The area was vacuumed and treated with HTH</t>
  </si>
  <si>
    <t>1496 Tuskawilla Rd., Winter Springs</t>
  </si>
  <si>
    <t>05/05/2009 07:57 PM EDT</t>
  </si>
  <si>
    <t>Rachel</t>
  </si>
  <si>
    <t>Miami-Dade Water and Sewer</t>
  </si>
  <si>
    <t>A representative with Miami-Dade Water and Sewer reports a 7830 gallons sewage spill due to a broken air release valve. Caller reports that some of the spill did drain into a canal. Caller states that the site was cleaned and disinfected.</t>
  </si>
  <si>
    <t>South West 268th Street and 107 Avenue</t>
  </si>
  <si>
    <t>cleaned/disinfected</t>
  </si>
  <si>
    <t>05/06/2009 11:30 AM EDT</t>
  </si>
  <si>
    <t xml:space="preserve">Eglin AFB reported a 1,200 gallon treated wastewater spill on the base due to a contractor hitting a line while digging. The spill was contained in the hole. No waterways affected. </t>
  </si>
  <si>
    <t>Nomad Way &amp; Haul Road</t>
  </si>
  <si>
    <t>05/06/2009 05:18 PM EDT</t>
  </si>
  <si>
    <t xml:space="preserve">City of Tallahassee reported a 50 gallon sewage spill in Tallahassee due to a clogged line (roots). The material overflowed from a nearby manhole. No waterways affected. Clean-up conducted by the City of Tallahassee. </t>
  </si>
  <si>
    <t>Airport Road &amp; Jackson Bluff</t>
  </si>
  <si>
    <t>05/06/2009 07:27 PM EDT</t>
  </si>
  <si>
    <t xml:space="preserve">100 to 500 gallons of wastewater spilled in Temple Terrace due to a ruptured line. Repairs are underway at the time of the call. Clean-up will follow once the repairs are complete. No waterways affected. </t>
  </si>
  <si>
    <t>8713 Temple Terrace Highway</t>
  </si>
  <si>
    <t>05/06/2009 08:10 PM EDT</t>
  </si>
  <si>
    <t>Susan</t>
  </si>
  <si>
    <t>Seminole County Warning Point</t>
  </si>
  <si>
    <t>Seminole County Warning Point reported an ongoing wastewater spill in Oviedo due to a clogged line. The sewage is overflowing from a manhole into a retention pond. At least 1,000 gallons of wastewater released. The county is trying to contact the responsible party.
UPDATE: 05/06/2009: 2008 EDT: John Marinelli of Utilities Inc called to report the release. Work crews are en route to the scene. Release is about 1,500 gallons. A storm drain may have been affected. &lt;SWO415&gt;</t>
  </si>
  <si>
    <t>905 Ekana Green Court</t>
  </si>
  <si>
    <t>05/06/2009 08:06 PM EDT</t>
  </si>
  <si>
    <t xml:space="preserve">Hillsborough County Water Resource Services reported a 2,000 gallon raw sewage spill from the Big Bend pump station due to an equipment failure. All of the material remained on-site. No waterways affected. Clean-up conducted by Hillsborough County Water Resource Services. 
</t>
  </si>
  <si>
    <t>11870 Big Bend Road</t>
  </si>
  <si>
    <t>05/07/2009 04:29 PM EDT</t>
  </si>
  <si>
    <t>Lake Co. Correctional Wastewater Treatment Plan</t>
  </si>
  <si>
    <t>A representative of Lake Co. Correctional Wastewater Treatment Plant reported that due to an electrical malfunction approximately 7,800 gallons of untreated wastewater spilled onto the ground. No clean up was done and no waterways affected</t>
  </si>
  <si>
    <t>19225 US 27, Claremont</t>
  </si>
  <si>
    <t>05/07/2009 06:02 PM EDT</t>
  </si>
  <si>
    <t>Anonymous report of raw sewage in the water at the east end of the 7-mile bridge along the shore line next to a restaurant name Chippers. Caller stated the sewage is from the restaurant</t>
  </si>
  <si>
    <t>US-1 at the South end of the 7-mile bridge</t>
  </si>
  <si>
    <t>Atlantic/Gulf</t>
  </si>
  <si>
    <t>05/08/2009 07:00 AM EDT</t>
  </si>
  <si>
    <t>Joe Teolis</t>
  </si>
  <si>
    <t>City of Oakland Park</t>
  </si>
  <si>
    <t>900 gallons of raw sewage released from a pump station (D7) in Oakland Park due to a power failure. Some of the release drained into a storm drain which drains into a nearby lake. Vac truck used for clean-up.</t>
  </si>
  <si>
    <t>2500 NW 44th Street</t>
  </si>
  <si>
    <t>vac truck</t>
  </si>
  <si>
    <t>stormdrain into nearby lake</t>
  </si>
  <si>
    <t>05/08/2009 04:15 PM EDT</t>
  </si>
  <si>
    <t>Brevard Co. Utilities</t>
  </si>
  <si>
    <t>Brevard Co. Utilities advised that a contractor broke a gravity sewer line causing 1000 gallons of wastewater to be released into a drainage ditch that drains into the indian River Lagoon. No clean up could be done.</t>
  </si>
  <si>
    <t>South Patrick Drive cross Street: Nautilus Drive</t>
  </si>
  <si>
    <t>drainage ditch to Indian River Lagoon</t>
  </si>
  <si>
    <t>05/08/2009 03:23 PM EDT</t>
  </si>
  <si>
    <t>Mike Wagner</t>
  </si>
  <si>
    <t>Marion Co. Utilities advised that due to a malfunction, about 2000 gallons of wastewater was released on site. The area was cleaned and limed.</t>
  </si>
  <si>
    <t>5231 Northeast 35th Street</t>
  </si>
  <si>
    <t>05/08/2009 05:46 PM EDT</t>
  </si>
  <si>
    <t>Josh Kramer</t>
  </si>
  <si>
    <t>Marion Co. Utilities advised that a contractor hit a 6' force main was hit by a contractor and caused 2000 gallons of wastewater to be released onto the ground and 1500 of those gallons was recovered. Unknown further.</t>
  </si>
  <si>
    <t>Southeast 115th Street Road</t>
  </si>
  <si>
    <t>05/09/2009 11:21 AM EDT</t>
  </si>
  <si>
    <t>Kay Harton</t>
  </si>
  <si>
    <t>Florida DOT investigated and found a sewage release has occurred. The City of Melbourne was doing some Utility/Sewer line relocations due to the construction and rupter a sewer line. About 1,000 gallons of sewage released. No clean-up actions reported.</t>
  </si>
  <si>
    <t>405 Nautilus Drive</t>
  </si>
  <si>
    <t>05/09/2009 06:40 PM EDT</t>
  </si>
  <si>
    <t>Letitia</t>
  </si>
  <si>
    <t>A representative with Miami-Dade Water and Sewer advised that approximately 1,000 gallons of sludge released from digester due to pressure build up. Material contained on-site, no waterways affected. Dry chlorine applied to clean up material.</t>
  </si>
  <si>
    <t>3989 Rickenbacker Causeway</t>
  </si>
  <si>
    <t>dry chlorine</t>
  </si>
  <si>
    <t>05/11/2009 01:30 PM EDT</t>
  </si>
  <si>
    <t>Ron Troyer</t>
  </si>
  <si>
    <t>Ripa and Associates</t>
  </si>
  <si>
    <t>due to a force main break causing between 10000-15000 gallons of wastewater to be released into a berm area. Bay Area is doing the clean up.</t>
  </si>
  <si>
    <t>Bray and Memeorial Highway</t>
  </si>
  <si>
    <t>05/11/2009 08:30 PM EDT</t>
  </si>
  <si>
    <t xml:space="preserve">Donna </t>
  </si>
  <si>
    <t>due to a greaase clog in a pipeline, 200 gallons of wastewater was released into a storm drain that leads to the intercoastal waterway. HTH was placed on the affected area.</t>
  </si>
  <si>
    <t>Atlantic Beach</t>
  </si>
  <si>
    <t>hth</t>
  </si>
  <si>
    <t>05/11/2009 09:35 PM EDT</t>
  </si>
  <si>
    <t>A representative with JEA advised that approximately 5,000 gallons of untreated wastewater spilled due to lift station overflow caused by power failure. No waterways were affected. Material was vacuumed up and lime was applied to affected area.</t>
  </si>
  <si>
    <t>200 SR A1A</t>
  </si>
  <si>
    <t>05/12/2009 10:26 AM EDT</t>
  </si>
  <si>
    <t>Bay Co Utilities</t>
  </si>
  <si>
    <t>A representative of Bay Co Utilities reported that approximately 3,000 gallons of untreated wastewater spilled onto the ground and into a retention pond. The pond is being vacuumed and no surface waters were affected. Spill was caused by an electrical malfunction at a lift station.</t>
  </si>
  <si>
    <t xml:space="preserve">dead end of Bob Jones Dr. </t>
  </si>
  <si>
    <t>05/12/2009 11:30 AM EDT</t>
  </si>
  <si>
    <t>Steve McLellan</t>
  </si>
  <si>
    <t>Tyndall Air Force Base</t>
  </si>
  <si>
    <t>A representative of Tyndall Air Force Base reported that due to a wetwell overflow approximately 60,000 gallons of raw sewage spilled onto the ground but did not affect any waterways. The area was vacuumed and limed.</t>
  </si>
  <si>
    <t>end of Mississippi Ave.</t>
  </si>
  <si>
    <t>05/12/2009 02:44 PM EDT</t>
  </si>
  <si>
    <t xml:space="preserve">Port Orange Utilities </t>
  </si>
  <si>
    <t>A representative of Port Orange Utilities reported that due to unknown reasons approximately 40,000 gallons of reclaim water spilled and affected Spruce Creek. No clean up will be conducted.</t>
  </si>
  <si>
    <t>Williamson Blvd. @ Moody Bridge</t>
  </si>
  <si>
    <t>Spruce Creek</t>
  </si>
  <si>
    <t>05/12/2009 03:01 PM EDT</t>
  </si>
  <si>
    <t>Caron</t>
  </si>
  <si>
    <t>A representative of The City of Orlando reported and due to a broken bypass connection approximately 5,000 gallons of untreated wastewater that affected a retention pond. The area is being vacuumed.</t>
  </si>
  <si>
    <t>3911 McCoy Rd.</t>
  </si>
  <si>
    <t>05/12/2009 08:49 PM EDT</t>
  </si>
  <si>
    <t>Orange County Utilities reported a 1,000 gallon treated wastewater spill in Orlando due to a power outage at a pump station. No waterways affected. Most of the material drained into a filed and soaked into the ground. The pump station was washed down.</t>
  </si>
  <si>
    <t>3500 All Children's Way; pump station #3031 Sunland</t>
  </si>
  <si>
    <t>05/13/2009 11:44 AM EDT</t>
  </si>
  <si>
    <t>Stygar</t>
  </si>
  <si>
    <t>A representative of South Walton Utilities reported that due to unknown reason approximately 1,500 gallons of untreated wastewater spilled into a ditch. The area was vac and limed.</t>
  </si>
  <si>
    <t>136 Darrow Dr.</t>
  </si>
  <si>
    <t>05/13/2009 12:02 PM EDT</t>
  </si>
  <si>
    <t>Orange Co Utilities</t>
  </si>
  <si>
    <t>A representative of Orange Co Utilities reported that due to a contractor hitting a 3 inch force main approximately 1,000 gallons of untreated wastewater spilled onto the ground not affecting any waterways.</t>
  </si>
  <si>
    <t xml:space="preserve">1755 Econlockhatchee Tr. </t>
  </si>
  <si>
    <t>05/14/2009 07:00 AM EDT</t>
  </si>
  <si>
    <t>A representative with City of Tallahassee Utilities advised that approximately 50 gallons of untreated wastewater was spilled due to a leaking air release valve. Some of the spill went into a storm drain. The affected area was washed down.</t>
  </si>
  <si>
    <t>Intersection of Capital Circle NE and Miccosukee Road</t>
  </si>
  <si>
    <t>05/14/2009 01:30 PM EDT</t>
  </si>
  <si>
    <t>Reggie Tim</t>
  </si>
  <si>
    <t xml:space="preserve">City of Tampa Wastewater Department </t>
  </si>
  <si>
    <t>City of Tampa Wastewater Department reported a 5,000 to 10,000 gallon treated wastewater spill in Tampa due to a ruptured line. No waterways affected. Clean-up conducted by the responsible party.</t>
  </si>
  <si>
    <t>05/14/2009 07:37 PM EDT</t>
  </si>
  <si>
    <t xml:space="preserve">A private citizen reported raw sewage in the water around the shrimp boat "Venture" located at an unknown named marina in Hudson. The boat has been docked for years and is used as a home for a man named George Sharp. The area around the boat smells bad and no one wants to go near it.  
</t>
  </si>
  <si>
    <t>Clark Street &amp; Old Dixie</t>
  </si>
  <si>
    <t>05/14/2009 09:25 PM EDT</t>
  </si>
  <si>
    <t>Patrick Carter</t>
  </si>
  <si>
    <t>Florida Department of Corrections</t>
  </si>
  <si>
    <t>Florida Department of Corrections reported a raw sewage release of less than 1,000 gallons due to a 20 minutes power outage during a storm. The back-up generator did not start and sewage overflowed from a manhole outside the pump station. The material drained into a nearby ditch. Lime was applied to the spill.</t>
  </si>
  <si>
    <t xml:space="preserve">7819 Northwest 228 Street, </t>
  </si>
  <si>
    <t>05/14/2009 12:25 PM EDT</t>
  </si>
  <si>
    <t xml:space="preserve">A representative with Orange County Utilities advised that over 1,000 gallons of untreated domestic wastewater was spilled due to a broken 24 inch force main. No waterways were affected. Caller advised that clean up actions are still taking place. 
</t>
  </si>
  <si>
    <t>13300 Rhode Island Woods Circle</t>
  </si>
  <si>
    <t>05/15/2009 08:30 AM EDT</t>
  </si>
  <si>
    <t>A representative with City of Orlando Utilities advised that approximately 54,000 gallons of treated re-claim water was spilled due to a contractor breaking the re-claim line. Some of the spill went into a storm drain. No clean up actions will be taken due to the spill being treated.</t>
  </si>
  <si>
    <t>500 feet south of Narcosse Road and State Road 528</t>
  </si>
  <si>
    <t>05/14/2009 06:00 PM EDT</t>
  </si>
  <si>
    <t>Robert Ward</t>
  </si>
  <si>
    <t>Hardee County Utilities</t>
  </si>
  <si>
    <t>Hardee County Utilities reported 500 gallons of raw sewage released at the South Florida Community College Lift Station in Bowling Green due to a ruptured underground line. No waterways affected. Clean-up conducted by the responsible party.</t>
  </si>
  <si>
    <t>Hwy-17 &amp; Bostick Road</t>
  </si>
  <si>
    <t>05/15/2009 04:45 PM EDT</t>
  </si>
  <si>
    <t>Per the City of Orlando, 168,000 gallons of treated reclaim water spilled due to a contractor breaking a line. The spill is not recoverable but has been stopped. The water went into a retention pond and was fully contained there.</t>
  </si>
  <si>
    <t xml:space="preserve">Airport Blvd. West, to B Terminal </t>
  </si>
  <si>
    <t>05/17/2009 10:48 PM EDT</t>
  </si>
  <si>
    <t>Per JEA, 45000 gallons of wastewater spilled on site at a Wastewater Reclomation Facility. Lime was applied to the affected.</t>
  </si>
  <si>
    <t>5802 Harris Ave.</t>
  </si>
  <si>
    <t>05/17/2009 10:30 PM EDT</t>
  </si>
  <si>
    <t>Jacksonville Electrical Authority (JEA) reports a spill of 700 gallons of sewage/rain water from a manhole due to heavy storms in the area last night. The spill is not recoverable.</t>
  </si>
  <si>
    <t>4757 Mandarin Station Dr, N</t>
  </si>
  <si>
    <t>05/18/2009 10:00 AM EDT</t>
  </si>
  <si>
    <t>Carmen</t>
  </si>
  <si>
    <t xml:space="preserve">The City of Plantation reports a spill of less than 1000 gallons of treated effluent into the C-12 Holloway canal. The spill occurred due to electrical failure at the pump. The spill is not recoverable. 
</t>
  </si>
  <si>
    <t>6500 NW 11th PL</t>
  </si>
  <si>
    <t>05/17/2009 08:23 PM EDT</t>
  </si>
  <si>
    <t>Ines Tores</t>
  </si>
  <si>
    <t>Per Pinellas County Utilities, 675 gallons of sewage spilled into the ICW due to a broken valve on a line. The area was washed-down. The spill has been stopped.</t>
  </si>
  <si>
    <t>601 Flamingo Dr.</t>
  </si>
  <si>
    <t>05/17/2009 01:30 PM EDT</t>
  </si>
  <si>
    <t>Perry Heise</t>
  </si>
  <si>
    <t>City of Brooksville</t>
  </si>
  <si>
    <t>Report from The City of Brooksville of 200,000 gallons a day of treated effluent spilling onto ground since Sunday due to a break in a line. The spill is being stopped and line repaired.
UPDATE: 05/19/2009: 1537 EDT: Per Perry Heise: All repairs have been completed.&lt;SWO415&gt;</t>
  </si>
  <si>
    <t>9306 Cobb Rd.</t>
  </si>
  <si>
    <t>05/19/2009 09:50 AM EDT</t>
  </si>
  <si>
    <t>Jerry Smith</t>
  </si>
  <si>
    <t>Co.WP / Lake-Sumter EMS</t>
  </si>
  <si>
    <t xml:space="preserve">Report from Lake Co.WP of a sewage pump truck crashing and spilling what appears to be blue portable-toilet water spilled onto ground, approximately 300 gallons. Unknown if it contains sewage. Local FD is on scene. The responsible party company is handling clean-up. 
</t>
  </si>
  <si>
    <t>Lake Dr. at SR-44, just east if Eustis</t>
  </si>
  <si>
    <t>05/19/2009 08:30 AM EDT</t>
  </si>
  <si>
    <t>Jim Kay</t>
  </si>
  <si>
    <t>City of Coral Gables Public Works</t>
  </si>
  <si>
    <t>City of Coral Gables Public Works reported a 5,000 gallon raw sewage spill due to a ruptured line. No waterways affected. Clean-up conducted by the City.</t>
  </si>
  <si>
    <t>Red Road &amp; Campamen Ave</t>
  </si>
  <si>
    <t>05/19/2009 03:08 PM EDT</t>
  </si>
  <si>
    <t>Collier County</t>
  </si>
  <si>
    <t>Collier County reported a 1,000 gallon treated wastewater spill in Naples due to a ruptured line. No waterways affected. No clean-up required.</t>
  </si>
  <si>
    <t>2728 Tiburon Blvd East</t>
  </si>
  <si>
    <t>05/20/2009 06:48 AM EDT</t>
  </si>
  <si>
    <t>Orange County WP reports a spill of sewage over 1000 gallons due to a 4" main break (pipe failure). The County is performing clean-up. No waterways reported affected.</t>
  </si>
  <si>
    <t>E Colonial Dr. at Selma Ave.</t>
  </si>
  <si>
    <t>05/19/2009 05:30 PM EDT</t>
  </si>
  <si>
    <t>Emerald Coast Utilities called on   ??????</t>
  </si>
  <si>
    <t>corner of University and Johnson Sve., S?W corner</t>
  </si>
  <si>
    <t>05/19/2009 10:00 PM EDT</t>
  </si>
  <si>
    <t xml:space="preserve">Volusia Co. Utilities reports two wastewater spills associated with heavy rains last night: Daytona Beach: at Midnight - 3651 LPGA Blvd. - 5000 gallons contained on-site at the Regional WWTF. Area cleaned up.
Bethune Point - 2200 last night: 50,000 gallons of wastewater spilled and contained on-site.  
</t>
  </si>
  <si>
    <t xml:space="preserve">Bethune Point </t>
  </si>
  <si>
    <t>05/20/2009 11:51 AM EDT</t>
  </si>
  <si>
    <t xml:space="preserve">County Utilities reports an ongoing sewage/rain water spill due to heavy rains in the area of Astor. Unknown amount spilled, but over 1000 gallons. Unknown clean-up. 
</t>
  </si>
  <si>
    <t>Alice Dr. at Yellow Brick Rd.</t>
  </si>
  <si>
    <t>05/20/2009 12:00 AM EDT</t>
  </si>
  <si>
    <t>Michael Junker</t>
  </si>
  <si>
    <t xml:space="preserve">Report of an on-going release of wastewater and rain water from heavy rains in the area of Holly Hill. </t>
  </si>
  <si>
    <t xml:space="preserve">453 LPGA Blvd. </t>
  </si>
  <si>
    <t>05/20/2009 03:00 AM EDT</t>
  </si>
  <si>
    <t xml:space="preserve">An unknown amount of wastewater/rain water mixture is over-flowing due to heavy rains in Ormond Beach. 
</t>
  </si>
  <si>
    <t>550 N Orchard St.</t>
  </si>
  <si>
    <t>Pam</t>
  </si>
  <si>
    <t xml:space="preserve">The City of Jacksonville is experiencing wastewater/rain water over-flow from the WWTF. The spill is on-going at this time due to heavy rains in the area. 
</t>
  </si>
  <si>
    <t>910 10th St. South</t>
  </si>
  <si>
    <t>05/20/2009 03:32 PM EDT</t>
  </si>
  <si>
    <t>60,000 gallons of treated wastewater reported spilled in Ruskin due to an equipment malfunction at a treatment facility. No waterways affected. No clean-up actions reported.</t>
  </si>
  <si>
    <t>05/20/2009 04:01 PM EDT</t>
  </si>
  <si>
    <t xml:space="preserve">City of Palm Coast Utilities reports multiple sewage / rain-water over-flows from manholes in the City. Manholes on the following streets are releasing at this time:
Palm Coast Parkway, Pritchard Dr., Barrington, Barkley, Banton, Barrister, and Webster. The caller will call back when the spillage has stopped and the City has a volume amount to report. The affected areas are being pumped with vacuum trucks and treated with lime. An areal reverse 911 message has gone out to the community to let people know not to let their children play in the streets during this time. 
</t>
  </si>
  <si>
    <t>Palm Coast Parkway, Pritchard Dr., Barrington, Barkley, Banton, Barrister, and Webster</t>
  </si>
  <si>
    <t>05/20/2009 12:00 PM EDT</t>
  </si>
  <si>
    <t>JEA reported a 15 gallon raw sewage release in Jacksonville due to a clogged line. No clean-up conducted due to heavy storms in the area washing the material away. Some of the material drained into McCoy's Creek.</t>
  </si>
  <si>
    <t>2130 Woodside St.</t>
  </si>
  <si>
    <t>05/20/2009 03:00 PM EDT</t>
  </si>
  <si>
    <t>Tyler Wyndham</t>
  </si>
  <si>
    <t>City of Panama City Beach</t>
  </si>
  <si>
    <t>City of Panama City Beach reported a 2,000 gallon wastewater spill. Clean-up conducted by the responsible party. No assistance requested</t>
  </si>
  <si>
    <t>8623 North Lagoon Drive</t>
  </si>
  <si>
    <t>05/20/2009 05:44 PM EDT</t>
  </si>
  <si>
    <t xml:space="preserve">JEA reported an ongoing wastewater spill in Jacksonville due to unknown cause(s). The material is draining into a nearby retention pond. 
Per Paul James with JEA, this report will service as notifications that there are flooding constions in Jacksonville.&lt;414&gt; 
</t>
  </si>
  <si>
    <t>7799 Ortega Bluff Parkway</t>
  </si>
  <si>
    <t>05/20/2009 05:13 PM EDT</t>
  </si>
  <si>
    <t xml:space="preserve">Jessica from Orange Co. Utilities advised that 80000 gallons of wastewater was released on site at a lift station due to power issues at the lift station. Unknown clean up at this time. 
</t>
  </si>
  <si>
    <t>9603 Winter Garden Vineland Road</t>
  </si>
  <si>
    <t>05/20/2009 05:30 PM EDT</t>
  </si>
  <si>
    <t>Woodard and Currin Inc.</t>
  </si>
  <si>
    <t>Woodard and Currin Inc. advised that 5000 gallons of a mixture of effluent and rain water overflowed from a retention pond onto the ground. No clean up needed.</t>
  </si>
  <si>
    <t>Highway 545 (Alavlon) between Hartwood March and Highway 50</t>
  </si>
  <si>
    <t xml:space="preserve">Sarasota County Utilities advised that there was a 2000 gallon wastewater release from a broken force main that was broken due to unknown causes. The release was vacuumed and lime placed on the affected area. Due to heavy rains this was all the clean up that could be done. The force main has been repaired. No waterway affected. State Health and Local Pollution Control have been notified by the caller. No evacuations.  
</t>
  </si>
  <si>
    <t>3315 Venice Ave East</t>
  </si>
  <si>
    <t>05/21/2009 03:54 PM EDT</t>
  </si>
  <si>
    <t>St. Johns County Utility Department</t>
  </si>
  <si>
    <t>St. Johns County Utility Department reported a 7,000 gallon wastewater spill due to heavy rains in the area. The spill was on site with no off-site impact. Clean-up conducted by the responsible party. No assistance requested.</t>
  </si>
  <si>
    <t>166 marsh Cove Drive</t>
  </si>
  <si>
    <t>05/21/2009 04:04 PM EDT</t>
  </si>
  <si>
    <t xml:space="preserve">City of St. Augustine reported multiple releases from manholes in the city due to heavy rains in the area. The hydraulic overload of their system caused the following releases: 
</t>
  </si>
  <si>
    <t xml:space="preserve">750 gallons spilled from manhole at Cordova &amp; St. Frances
</t>
  </si>
  <si>
    <t xml:space="preserve">City of St. Augustine reported multiple releases from manholes in the city due to heavy rains in the area. The hydraulic overload of their system caused the following releases: </t>
  </si>
  <si>
    <t>750 gallons spilled from manhole at Oglethorpe Blvd &amp; Arretondo Ave</t>
  </si>
  <si>
    <t>500 gallons spilled from manhole at 5 Pine Street</t>
  </si>
  <si>
    <t>500 gallons spilled from manhole at South Street &amp; Washington Street</t>
  </si>
  <si>
    <t>05/22/2009 04:00 AM EDT</t>
  </si>
  <si>
    <t>Report from County Utilities of several wastewater over-flows from manholes due to heavy rains:</t>
  </si>
  <si>
    <t>Tarramar Village - 121 Oak St.</t>
  </si>
  <si>
    <t xml:space="preserve">Hart St. </t>
  </si>
  <si>
    <t>Shangri La - 104 Shangri La St.</t>
  </si>
  <si>
    <t>05/21/2009 06:00 PM EDT</t>
  </si>
  <si>
    <t>Vaughan Milson</t>
  </si>
  <si>
    <t>City of Umatilla Utilities</t>
  </si>
  <si>
    <t xml:space="preserve">City of Umatilla Utilities reports a spill of 25,000 gallons of wastewater from a manhole due to heavy rains in the area last night. Spill was contained and area limed. </t>
  </si>
  <si>
    <t>511 Putuola Rd.</t>
  </si>
  <si>
    <t>03/25/2009 11:02 AM EDT</t>
  </si>
  <si>
    <t>Miami-Dade County</t>
  </si>
  <si>
    <t xml:space="preserve">Per Miami-Dade Sewer &amp; Water, a spill of 10,920 gallons of wastewater spilled on March 25, 2009 due to power outage to Pump Station #12. The spill has been cleaned-up (vacuumed / limed). No waterways reported to have been affected. Unknown reason for late report. 
</t>
  </si>
  <si>
    <t>NW 85th St. and 6th Ct.</t>
  </si>
  <si>
    <t>05/22/2009 09:12 AM EDT</t>
  </si>
  <si>
    <t xml:space="preserve">Per Orange Co. Utilities, a spill of a little over 1000 gallons occurred at a new construction site in Orlando. The spill was contained and cleaned-up.  
</t>
  </si>
  <si>
    <t>Narcoossee Rd. (N of Tyson Rd.)</t>
  </si>
  <si>
    <t>05/22/2009 12:30 PM EDT</t>
  </si>
  <si>
    <t>Jennifer Fernandez</t>
  </si>
  <si>
    <t xml:space="preserve">Per Equity Lifestyle Properties in Ormond Beach, a spill of less than 1000 gallons occurred at a percolation pond, which over-flowed due to heavy rains in Ormond Beach. </t>
  </si>
  <si>
    <t>1701 N US-1</t>
  </si>
  <si>
    <t>05/18/2009 02:35 PM EDT</t>
  </si>
  <si>
    <t>Charlie Rynn</t>
  </si>
  <si>
    <t>charlotte Co. Utilties</t>
  </si>
  <si>
    <t>Charlotte Co. Utilties advised that due to a force main break, about 1500 gallons of wastewater was released onto the ground. The area was cleaned and limed. No waterway affected.</t>
  </si>
  <si>
    <t>Keystone Blvd and Zorn Street</t>
  </si>
  <si>
    <t>05/22/2009 04:15 PM EDT</t>
  </si>
  <si>
    <t>Mark Robinson</t>
  </si>
  <si>
    <t>Orange Co. Utilities advised that due to a pump failure, 30000 gallons of raw wastewater spilled onto the ground on site. The area is being cleaned. No waterway affected.</t>
  </si>
  <si>
    <t>4760 Sand Lake Road</t>
  </si>
  <si>
    <t>05/22/2009 03:55 PM EDT</t>
  </si>
  <si>
    <t>Shane OBrien</t>
  </si>
  <si>
    <t>Severen Trent Services</t>
  </si>
  <si>
    <t>Severen Trent Services advised that due to heavy rains, 17000 gallons of wastewater mixed with rain water spilled onto the ground on site. The area is being cleaned with vacuum trucks. No waterway affected.</t>
  </si>
  <si>
    <t>05/23/2009 12:50 PM EDT</t>
  </si>
  <si>
    <t>Terry Kelsi</t>
  </si>
  <si>
    <t>Report from Florida Utilities Group of approximately 2000 gallons of sewage spilled due to lift station failure that occurred because of heavy rains. The station has temporary pumps on scene and has stopped releasing. The area has been cleaned and treated with HTH and lime.</t>
  </si>
  <si>
    <t>Wild Horse Rd. at Pershing Ave.</t>
  </si>
  <si>
    <t>HTH/lime</t>
  </si>
  <si>
    <t>05/23/2009 01:20 PM EDT</t>
  </si>
  <si>
    <t>David Dibiasi</t>
  </si>
  <si>
    <t>Severn Trent Environmental Services reports a spill of 4000 gallons of sewage on-site due to heavy rains. Lime has been put down in the affected area.</t>
  </si>
  <si>
    <t>5299 Robert McCain Blvd.</t>
  </si>
  <si>
    <t>05/23/2009 01:41 PM EDT</t>
  </si>
  <si>
    <t>Dan Spooner</t>
  </si>
  <si>
    <t>City of Boynton Beach Water</t>
  </si>
  <si>
    <t>City of Boynton Beach Water advised that due to a transformer being lost from the bad weather, 1500 gallons was released on site. No clean up could be done due to the rain. There is a storm drain that leads to the L26 canal close by but it is unknown if any of the spill made it that far.</t>
  </si>
  <si>
    <t>4901 Golf Road; lift station #316</t>
  </si>
  <si>
    <t>05/23/2009 03:59 PM EDT</t>
  </si>
  <si>
    <t>Palm Beach Co. Utilities advised that there was a wastewater spill at the Southside of Lake Worth Road West of Haverhill Road, in Lake Worth estimated amount is more than 10000 gallons spilled from a lift station.</t>
  </si>
  <si>
    <t>Lake Worth and West Palm Beach</t>
  </si>
  <si>
    <t>unknown; amount may be more</t>
  </si>
  <si>
    <t>05/23/2009 10:45 PM EDT</t>
  </si>
  <si>
    <t>Jim Wright with DEP advised that there is a private lift station that is releasing wastewater. Unknown further.</t>
  </si>
  <si>
    <t>Rolling Hills Drive near State Road 207</t>
  </si>
  <si>
    <t>hernando</t>
  </si>
  <si>
    <t>swd</t>
  </si>
  <si>
    <t>05/23/2009 11:00 PM EDT</t>
  </si>
  <si>
    <t>Daniel LeCompte</t>
  </si>
  <si>
    <t>Report from Hernando Utilities of a spill of 2000 gallons of sewage onto ground due to extreme weather knocking-out a lift station The spill has been stopped.</t>
  </si>
  <si>
    <t>Commercial Way (US-19) at Glenn Lakes Blvd.</t>
  </si>
  <si>
    <t>walton</t>
  </si>
  <si>
    <t>nwd</t>
  </si>
  <si>
    <t>05/24/2009 10:30 AM CDT</t>
  </si>
  <si>
    <t>Per wastewater handlers for DeFuniak Springs, OMI, 2600 gallons of wastewater has spilled onto ground and has been washed away by the rain. Not recoverable. The incident occurred due to heavy rains in the area.</t>
  </si>
  <si>
    <t>209 N 4th St.; DeFuniak Springs</t>
  </si>
  <si>
    <t>05/19/2009 12:00 PM EDT</t>
  </si>
  <si>
    <t>St. Johns County Utilities reported a sewage overflow at a private lift station in St. Augustine. 8,600 gallon of raw sewage released due to a power failure at the lift station. The material drained into a nearby storm drain. Clean-up conducted by as private contractor &amp; St. Johns County Utilities.</t>
  </si>
  <si>
    <t>112 Theater Drive</t>
  </si>
  <si>
    <t>05/24/2009 10:15 PM EDT</t>
  </si>
  <si>
    <t>Regional Utilities of Walton County reported an 800 gallon raw sewage spill at the Resort San Destin. Clean-up conducted by the Regional Utilities of Walton County. It is unknown if any waterway was affected.</t>
  </si>
  <si>
    <t xml:space="preserve">Link Side Lane </t>
  </si>
  <si>
    <t>05/24/2009 06:06 PM EDT</t>
  </si>
  <si>
    <t>Orange County Utilities reported a sewer overflow of over 1,000 gallons in Orlando due to a clogged line. Clean-up conducted by Orange County Utilities. Unknown amount of the material drained into a nearby waterway.</t>
  </si>
  <si>
    <t>Bonniville Road &amp; Scranton Ave</t>
  </si>
  <si>
    <t>unknown amount into nearby waterway</t>
  </si>
  <si>
    <t>lake</t>
  </si>
  <si>
    <t>05/25/2009 02:00 AM EDT</t>
  </si>
  <si>
    <t xml:space="preserve">Vaughan Milson </t>
  </si>
  <si>
    <t>The City of Umatilla reports 8000 gallons of wastewater/rainwater mixture released from a manhole into Lake Enola due to heavy rains in the area over the last few days.</t>
  </si>
  <si>
    <t>22 Buford Dr.</t>
  </si>
  <si>
    <t>Report from City of Miramar of a spill of 20,000 gallons of wastewater that was spilled and contained on-site at the wastewater facility. The incident occurred due to a break in a line. The spill was recovered back into the system. No waterways reported affected.</t>
  </si>
  <si>
    <t>13900 Pembroke Rd.</t>
  </si>
  <si>
    <t>05/25/2009 09:41 AM EDT</t>
  </si>
  <si>
    <t>Report from Equity Lifestyle Properties of a spill of 1500 gallons of treated effluent / rain water over-flowed from percolation ponds on-site at a treatment facility in Grand Island. The spill has been completely contained on-site.</t>
  </si>
  <si>
    <t>13330 Seabreeze Lane</t>
  </si>
  <si>
    <t>05/25/2009 11:04 AM EDT</t>
  </si>
  <si>
    <t>Alachua Co. Utilities</t>
  </si>
  <si>
    <t>Alachua Utilities reports a spill of 5000 gallons of sewage onto ground due to heavy rains. The spill has stopped and area limed.</t>
  </si>
  <si>
    <t>cd</t>
  </si>
  <si>
    <t>05/25/2009 12:00 PM EDT</t>
  </si>
  <si>
    <t>Gary Williams</t>
  </si>
  <si>
    <t>Per Orange County Utilities, 1,000,000 gallons of reclaim water was spilled onto ground and into a parking lot of a local business due to a break in a 20" high-pressure line. The spill has been stopped. There were no solids in the water, but it washed a lot of mud into the parking lot. the area was vacuumed and cleaned-up.</t>
  </si>
  <si>
    <t xml:space="preserve">5501 Kirkman Rd. </t>
  </si>
  <si>
    <t>sd</t>
  </si>
  <si>
    <t>05/25/2009 10:27 PM EDT</t>
  </si>
  <si>
    <t>Richard Moulton</t>
  </si>
  <si>
    <t>City of Ft. Myers Utility Department</t>
  </si>
  <si>
    <t>City of Ft. Myers Utility Department reported a lift station failure that caused five (5) manholes to overflow; around 1,000 gallons spilled. The high level alarm did not sound at lift station #4. Five (5) manholes along Cranford Ave overflowed between Michigan Ave &amp; Rhode Island Ave. Clean-up was conducted by the responsible party.</t>
  </si>
  <si>
    <t>Cranford Ave from Michigan to Rhode Island</t>
  </si>
  <si>
    <t>05/25/2009 08:00 PM EDT</t>
  </si>
  <si>
    <t>Tim Madhanagopal</t>
  </si>
  <si>
    <t>Orange Co. Utilities advised that about 10000 gallons of effluent was released into a storm drain. No clean up could be done.</t>
  </si>
  <si>
    <t>1631 South Alafia Trail, Orlando</t>
  </si>
  <si>
    <t>05/26/2009 09:24 AM EDT</t>
  </si>
  <si>
    <t>Geral Robinson</t>
  </si>
  <si>
    <t>due to pump station malfunction, about 5000 gallons of effluent went into a spray field. No clean up was needed.</t>
  </si>
  <si>
    <t>Northland Treatment Site, CR470, Leesburg</t>
  </si>
  <si>
    <t>05/26/2009 11:53 AM EDT</t>
  </si>
  <si>
    <t>due to a force main break, 5000 gallons of wastewater was released into a holding pond. Vacuum trucks are on scene doing the clean up</t>
  </si>
  <si>
    <t>Narcoossee Rd, north of Tyson Rd., Orlando</t>
  </si>
  <si>
    <t>05/26/2009 10:12 PM EDT</t>
  </si>
  <si>
    <t>1250 gallons of wastewater spilled in Tallahassee due to an equipment malfunction at a lift station. The material drained into a near by drianage pond. Clean-up codncuted by the responsible party</t>
  </si>
  <si>
    <t>De la Rose Drive, Pump  Station #4</t>
  </si>
  <si>
    <t>pond</t>
  </si>
  <si>
    <t>05/27/2009 10:31 AM EDT</t>
  </si>
  <si>
    <t>Palm Beach Co. Water advised that there is a wastewater release of about 1100 gallons on site at a wastewater plant. No clean up has been started at this point. No offsite area affected</t>
  </si>
  <si>
    <t>Sans Bury Way between Okeechobee Blvd and Belvedere Road</t>
  </si>
  <si>
    <t>05/27/2009 01:40 PM EDT</t>
  </si>
  <si>
    <t>Palm Beach Co. Waste</t>
  </si>
  <si>
    <t>Palm Beach Co. Water advised that an air release valve on a force main broke causing 2000 gallons of wastewater to be released onto the ground. One storm drain has been affected</t>
  </si>
  <si>
    <t>2401 Vista Parkway, WPB</t>
  </si>
  <si>
    <t>05/25/2009 11:30 AM EDT</t>
  </si>
  <si>
    <t>20000 gallons of wastewater was released due to power failure at a pump station. Lime was placed on the affected area.</t>
  </si>
  <si>
    <t>860 West 16th Street, St. Augustine</t>
  </si>
  <si>
    <t>05/27/2009 09:10 AM EDT</t>
  </si>
  <si>
    <t>Orange Co. Utilities advised that a 16 inch reclaim main line broke causing about 10000 gallons of reclaim water to be released onto the ground. No clean up was done</t>
  </si>
  <si>
    <t xml:space="preserve">Util. esmnt 1000 ft east of Prairie Meadow Dr., Orlando </t>
  </si>
  <si>
    <t>05/27/2009 11:00 PM EDT</t>
  </si>
  <si>
    <t>Severn-Trent</t>
  </si>
  <si>
    <t>Severn-Trent reported a 7,000 gallon partially treated wastewater spill in Poinciana due to a faulty pump. The spill was contained mostly on-site (95%), with a small amount going under the fence. Clean-up conducted by the facility employees. No assistance requested</t>
  </si>
  <si>
    <t>Robert McLane Blvd WWTP, Poinciana</t>
  </si>
  <si>
    <t>05/27/2009 09:40 PM EDT</t>
  </si>
  <si>
    <t>Orange County Utilities reported a ruptured line in Orlando that has caused over 1,000 gallons to spill. Release due to line failure. Crews are on scene repairing the line now. No clean-up actions reported</t>
  </si>
  <si>
    <t>8122 Arrezzo Way, Orlando</t>
  </si>
  <si>
    <t>05/27/2009 06:00 PM EDT</t>
  </si>
  <si>
    <t>Caller from Charlotte County Utilities reports a spill of less than 1000 gallons of sewage onto ground due to a break in a line. The spill has been cleaned-up. No waterways reported affected</t>
  </si>
  <si>
    <t>N Lake Shore Circle &amp; Linden Ln., Port Charlotte</t>
  </si>
  <si>
    <t>05/28/2009 08:15 AM EDT</t>
  </si>
  <si>
    <t>Report from St. Johns County Utilities of less than 50 gallons of sewage that has spilled onto ground and into a storm drain. The ground has been treated with lime and signs have been put around the storm water retention pond that is affected</t>
  </si>
  <si>
    <t>Seagate Lane S., St. Augustine</t>
  </si>
  <si>
    <t>storm water pond</t>
  </si>
  <si>
    <t>05/28/2009 01:12 PM EDT</t>
  </si>
  <si>
    <t>Phillip Loarrimore</t>
  </si>
  <si>
    <t>Volusia Co. Wastewater</t>
  </si>
  <si>
    <t>Volusia Co. Wastewater advised that there was an effluent release on site due to a flash flood. The spill was about 3200 gallons. No cleanup was needed. No waterway affected</t>
  </si>
  <si>
    <t>SW Reg. WWTP, DeBary Plantation Blvd</t>
  </si>
  <si>
    <t>05/28/2009 03:00 PM EDT</t>
  </si>
  <si>
    <t>Pam Ridolfi</t>
  </si>
  <si>
    <t>City of Northport</t>
  </si>
  <si>
    <t>due to a force main break about 2000 gallons of wastewater was released onto the ground. A vacuum truck is doing the clean up. No waterway affected</t>
  </si>
  <si>
    <t>Toledo Blade Blvd cross street Bobcat Road</t>
  </si>
  <si>
    <t>05/28/2009 10:45 AM EDT</t>
  </si>
  <si>
    <t>Report from Lee County Utilities of a spill of 5000 gallons of sewage due to a contractor breaking a pressure line during construction on a roadway The spill was contained and recovered with pump trucks</t>
  </si>
  <si>
    <t>Gladiolas Blvd. Wall St., Fort Myers</t>
  </si>
  <si>
    <t>05/28/2009 08:30 AM EDT</t>
  </si>
  <si>
    <t>City of Mt. Dora advised that there was a 5000 gallon wastewater release from a broken line. The spill was contained in a retention pond. The area was cleaned and limed</t>
  </si>
  <si>
    <t xml:space="preserve">Summit Ct, 1500 ft from intersection of Hilltop Rd </t>
  </si>
  <si>
    <t>05/25/2009 11:12 AM EDT</t>
  </si>
  <si>
    <t>Adrian Sanchez</t>
  </si>
  <si>
    <t>Loxahatchee River District</t>
  </si>
  <si>
    <t>Loxahatchee River District due to a malfunction at a lift station, about 2000 gallons of wastewater was released onto the ground. There was a retention pond in the area of the spill that was affected. The area was vacuumed and limed</t>
  </si>
  <si>
    <t>900 Juno Ocean Walk, Juno</t>
  </si>
  <si>
    <t>05/29/2009 11:59 AM EDT</t>
  </si>
  <si>
    <t>Bruce Sloan</t>
  </si>
  <si>
    <t>City of Port St. Lucie advised that there was an effluent release of 1000 gallons onto the ground due to a broken pipe. No cleanup could be done.</t>
  </si>
  <si>
    <t>Westport WWTP, 3721 Southwest Darwin Blvd</t>
  </si>
  <si>
    <t>05/26/2009 01:00 PM EDT</t>
  </si>
  <si>
    <t>Severn Trent advised that 139790 gallons of treated effluent has spilled into surrounding wetlands. No clean up needed.</t>
  </si>
  <si>
    <t>5299 Roberts McClain Blvd., Poinciana/Kissimmee</t>
  </si>
  <si>
    <t>05/27/2009 08:30 PM EDT</t>
  </si>
  <si>
    <t>Aqua Utilties</t>
  </si>
  <si>
    <t>Aqua Utilities advised that due to a pump station malfunction, 20000 gallons of wastewater was released onto the ground on Captiva Island. The area was cleaned and limed</t>
  </si>
  <si>
    <t>pump station on Captiva Island</t>
  </si>
  <si>
    <t>05/29/2009 10:45 AM EDT</t>
  </si>
  <si>
    <t>Gerald</t>
  </si>
  <si>
    <t>City of Venice advised that 2000 gallons of reuse water was released to the ground. No clean up was needed</t>
  </si>
  <si>
    <t>684 Egret Way</t>
  </si>
  <si>
    <t>05/29/2009 02:00 PM EDT</t>
  </si>
  <si>
    <t>Gregory Gustitus</t>
  </si>
  <si>
    <t>City of Margate advised that 110000 gallons of treated effluent was released into the 1 mile canal. Samples will be taken of the water</t>
  </si>
  <si>
    <t>6630 NW 9th Street</t>
  </si>
  <si>
    <t xml:space="preserve">canal </t>
  </si>
  <si>
    <t>05/29/2009 11:30 AM EDT</t>
  </si>
  <si>
    <t>Destin Water Users Inc.</t>
  </si>
  <si>
    <t>Destin Water Users Inc. advised that under 6500 gallons of wastewater was released into a ditch on Highway 98 from a broken line. The affected area was pumped clean and lime was applied to the area</t>
  </si>
  <si>
    <t>in front of The Home Depot store, Hwy 98</t>
  </si>
  <si>
    <t>stormwater ditch</t>
  </si>
  <si>
    <t>05/29/2009 06:30 PM EDT</t>
  </si>
  <si>
    <t>Polk Co. Water</t>
  </si>
  <si>
    <t>Polk Co. Utilties advised that 3000 gallons of wastewater was released from a lift station in Bartow</t>
  </si>
  <si>
    <t>05/30/2009 02:21 PM EDT</t>
  </si>
  <si>
    <t>City of Tallahassee advised that 3600 gallons of wastewater was released into a creek when lightning hit the pump station control panal. The area has been limed and samples will be taken of the creek</t>
  </si>
  <si>
    <t>Summerbrook at Meridian Road</t>
  </si>
  <si>
    <t>05/30/2009 07:23 PM EDT</t>
  </si>
  <si>
    <t>Todd Grant</t>
  </si>
  <si>
    <t>City of St. Augustine advised that there is a wastewater pipeline that runs through the San Sebastian River that has broken. At this time the flow is still coming out of the pipeline into the river. The estimated amount at this time is 800,000-1.1 million gallons. When the tide rolls out, the wastewater crew members will go to the pipeline and try to fix it. Samples of the river are being taken at various locations along the river. vacuum trucks are being sent to other lift stations to remove large amounts of wastewater so the flow through the broken pipe is less. The fluids in the vacuum trucks will be taken to other lift stations on the other side of the river that lead directly to the wastewater treatment plant. Caller will callback as progress is made on the pipeline. UPDATE: 05/31/2009: 0720 EDT: Per Todd Grant of the City of St. Augustine: The ruptured line in the river is 10 inches wide. Repair crews still on scene. Three vac-trcuks on scene removing as much sewage as possible. A private contractor has been hired to assist. Patrols have been set up to roam the river, post signs and warn people of the release. Sampling is being done. &lt;SWO415&gt;
UPDATE: 05-31-2009 21:03 EST: Per Todd Grant 260000 gallons was recovered and transported to another site. Contractors will arrive on 06-01-2009 for evaluation for repairs &lt;SWO411</t>
  </si>
  <si>
    <t>322 ft NE West Ave &amp; Lewis Blvd. intersection</t>
  </si>
  <si>
    <t>San Sebastian River</t>
  </si>
  <si>
    <t>05/31/2009 03:17 PM EDT</t>
  </si>
  <si>
    <t>Phillip Roberts</t>
  </si>
  <si>
    <t>A representative with ToHo Water Authority reports that a force main has ruptured at a lift station causing a spill of more than 1000 gallons. Caller states that the spill is ongoing at this time but repairs are being made</t>
  </si>
  <si>
    <t>8398 West 192, Kissimmee</t>
  </si>
  <si>
    <t>ongong</t>
  </si>
  <si>
    <t>05/31/2009 07:24 PM EDT</t>
  </si>
  <si>
    <t>Clay Co. Utility Authority</t>
  </si>
  <si>
    <t>A representative with Clay Co. Utility Authority reports that due to a faulty air release valve a spill of 9000 gallons occurred. The spill did drain into a wooded area. Caller reports that lime will be placed down and that no waterways were affected</t>
  </si>
  <si>
    <t>Constitution Ave. &amp; Pinkley St., Orange Park</t>
  </si>
  <si>
    <t>06/01/2009 10:00 AM EDT</t>
  </si>
  <si>
    <t>A representative with Emerald Coast Utility Authority reports that a pump lost prime at a lift station and spilled 1000 gallons of sewage. No waterways were affected and the spill has been vacuumed and will be disinfected</t>
  </si>
  <si>
    <t>210 Cevallof, Pensacola</t>
  </si>
  <si>
    <t>vac &amp; disinfect.</t>
  </si>
  <si>
    <t>06/02/2009 07:00 AM EDT</t>
  </si>
  <si>
    <t>Larry Hazelwood</t>
  </si>
  <si>
    <t>City of Auburndale</t>
  </si>
  <si>
    <t>A representative with City of Auburndale advised that less than 600 gallons of untreated wastewater spilled due to lift station overflow. Nearby Lake Ariana affected. Lime applied to affected area and samples being taken from lake.</t>
  </si>
  <si>
    <t>Auburn Rd. near PK Ave; Lake Ariana</t>
  </si>
  <si>
    <t>06/02/2009 12:30 PM EDT</t>
  </si>
  <si>
    <t>Paul</t>
  </si>
  <si>
    <t>A representative with City of Delray Beach advised that over 10,000 gallons of untreated wastewater spilled due to force main line break. Nearby storm drainage system affected that leads to ICW. Line being repaired, material vacuumed up, and samples taken.</t>
  </si>
  <si>
    <t>Andrews Ave. near Lowery St.</t>
  </si>
  <si>
    <t>06/02/2009 08:30 AM EDT</t>
  </si>
  <si>
    <t>A representative with Pasco Co. Utilities advised that 14,800 gallons of untreated wastewater spilled due to 20 inch force main break. No waterways affected. Material was vacuumed up and lime was applied to affected area.</t>
  </si>
  <si>
    <t>15633 US Hwy. 19 near Sea Pines Dr.</t>
  </si>
  <si>
    <t>06/03/2009 11:00 AM EDT</t>
  </si>
  <si>
    <t>A representative with Pasco Co. Utilities advised that 10,300 gallons of untreated wastewater spilled due to 16 inch force main break. No waterways affected. Material was vacuumed up and lime was applied to affected area.</t>
  </si>
  <si>
    <t>15949 US Hwy. 19 near Denton Ave.</t>
  </si>
  <si>
    <t>06/03/2009 08:41 AM EDT</t>
  </si>
  <si>
    <t>Wile</t>
  </si>
  <si>
    <t xml:space="preserve">A representative with Clay Co. Utility Authority reports a manhole overflow of 900 gallons. Caller reports that the spill did run into a drainage ditch. Caller reports that the site was flushed. 
</t>
  </si>
  <si>
    <t>380 Blanding Blvd</t>
  </si>
  <si>
    <t>flushed</t>
  </si>
  <si>
    <t>06/03/2009 02:00 PM EDT</t>
  </si>
  <si>
    <t>Report from the City of Deltona Utilities of a spill of 2000 to 3000 gallons of sewage from a Walmart-owned force main that was broken at the City tie-in force main. The City of Deltona is on scene and has the spill stopped. They have put out lime in the affected area. Walmart has been notified and will have clean-up/repairs done by a contractor.</t>
  </si>
  <si>
    <t>101 Howland Blvd.</t>
  </si>
  <si>
    <t>06/03/2009 12:21 PM EDT</t>
  </si>
  <si>
    <t>Reggie Kim</t>
  </si>
  <si>
    <t xml:space="preserve">Report from the City of Tampa Utilities of 1364 gallons of sewage spilled onto ground due to a grease blockage in a gravity line. The affected area is cleaned up. </t>
  </si>
  <si>
    <t>4802 N Himes Ave.</t>
  </si>
  <si>
    <t>06/03/2009 09:00 AM EDT</t>
  </si>
  <si>
    <t>David Vallandingham</t>
  </si>
  <si>
    <t>City of Cape Coral</t>
  </si>
  <si>
    <t xml:space="preserve">A representative with City of Cape Coral advised that 1.07 million gallons of untreated wastewater spilled due to 20 inch force main break. Nearby unnamed canal affected. Material was pumped and vacuumed up and lime was applied. 
</t>
  </si>
  <si>
    <t>intersection of Veteran's Parkway and Country Club Blvd.</t>
  </si>
  <si>
    <t>06/03/2009 03:00 PM EDT</t>
  </si>
  <si>
    <t>A representative with City of Cape Coral advised that 4,000 gallons of treated reuse wastewater spilled due to irrigation main rupture. No waterways affected. No clean up actions needed, material soaked into ground.</t>
  </si>
  <si>
    <t>intersection of Santa Barbara Blvd. and SE 20th St.</t>
  </si>
  <si>
    <t>06/04/2009 11:15 AM CDT</t>
  </si>
  <si>
    <t>Kathleen Gainer</t>
  </si>
  <si>
    <t>Representative from City of Lynn Haven reported waster water spill of approx 2400 gallons caused by heavy equipment rupturing line. Spill has been contained in retention pond and area affected has been limed.</t>
  </si>
  <si>
    <t>2507 Baldwin Rd.</t>
  </si>
  <si>
    <t>06/04/2009 06:30 AM EDT</t>
  </si>
  <si>
    <t>City of St. Cloud Utilities</t>
  </si>
  <si>
    <t>A representative with City of St. Cloud Utilities advised that approximately 4,050 gallons of untreated wastewater spilled due to manhole overflow. Nearby storm drainage system affected. Material was vacuumed up and lime was applied to affected areas.</t>
  </si>
  <si>
    <t>intersection of Cross Creek Rd. and Kelsey Ave.</t>
  </si>
  <si>
    <t>06/05/2009 12:30 PM CDT</t>
  </si>
  <si>
    <t>Regional Utilities</t>
  </si>
  <si>
    <t>A representative with Regional Utilities advised that approximately 600 gallons of untreated wastewater spilled due to 6 inch force main break. No waterways affected. Material was vacuumed up and lime was applied to affected areas.</t>
  </si>
  <si>
    <t>intersection of Hwy. 38 and Gulf Trace</t>
  </si>
  <si>
    <t>06/05/2009 12:30 PM EDT</t>
  </si>
  <si>
    <t xml:space="preserve">Per The City of Tallahassee 18,000 gallons of sewage was spilled off-site due to a broken 24" main. The main broke due to unknown causes, but was possibly weather-related due to heavy rain run-off. The spill was all lost into Lake Lafayette. Repairs are being made at this time and the spillage has been stopped. 
</t>
  </si>
  <si>
    <t>intersection of Mahan Dr. and Capital Cir. NE</t>
  </si>
  <si>
    <t>06/05/2009 12:08 PM EDT</t>
  </si>
  <si>
    <t xml:space="preserve">Per Orange County Utilities, 32,000 gallons of sewage spilled in a commercial area in Orlando due to a contractor boring through a sewage line. The spill has been stopped and clean-up has been done.  
</t>
  </si>
  <si>
    <t>7901 E Colonial Dr.</t>
  </si>
  <si>
    <t>06/06/2009 01:00 PM EDT</t>
  </si>
  <si>
    <t>Roy Gerstner</t>
  </si>
  <si>
    <t>Per Polk County Utilities, up due 1000 gallons of Class B bio-solids spilled onto ground due to mechanical failure. The spill has been stopped and the area clean-up. No waterways affected.</t>
  </si>
  <si>
    <t>200 West View Dr.</t>
  </si>
  <si>
    <t>06/07/2009 12:59 PM EDT</t>
  </si>
  <si>
    <t xml:space="preserve">A representative with JEA reports that due to a system overload 1000 gallons of sewage did overflow.Caller reports that some of the spill did drain into a storm drain. Unknown on the clean up at this time. 
</t>
  </si>
  <si>
    <t>6977 Delisle Drive</t>
  </si>
  <si>
    <t>06/08/2009 08:38 PM EDT</t>
  </si>
  <si>
    <t>Kim-Palm Beach Co. WP</t>
  </si>
  <si>
    <t>Palm Beach Co. WP</t>
  </si>
  <si>
    <t>A representative with Palm Beach Co. WP reports a sewage leak of at least 5000 gallons on I-95 just south of Gateway Blvd Exit. Caller states that I-95 is not closed at this time. Caller states that Boynton Beach FR is on scene with a vacuum truck removing the spill. Caller states that it is unknown at this time on the reason for the spill. Caller states that some of the spill did run into a storm drain. 
UPDATE: 06-08-2009 21:02 EST: Per Daniel Spooner at Boynton Beach Water Authority the spill was due to a contractor rupturing a 12" force main and repairs are being made at this time &lt;SWO411&gt;
UPDATE: 06-08-2009 21:46 EST: Per John Mattis at FDOT the spill is at 100,000 gallons &lt;SWO411&gt;.</t>
  </si>
  <si>
    <t>I-95 @ Gateway Blvd</t>
  </si>
  <si>
    <t>06/09/2009 09:00 AM EDT</t>
  </si>
  <si>
    <t xml:space="preserve">Randy
</t>
  </si>
  <si>
    <t>City of Chiefland</t>
  </si>
  <si>
    <t xml:space="preserve">A representative with City of Chiefland advised that approximately 2,000 gallons of treated effluent wastewater released due to pump failure at the digester. Caller reports the material was pumped into on-site emergency pond. No clean up actions needed. 
</t>
  </si>
  <si>
    <t>2216 SW 4th Place</t>
  </si>
  <si>
    <t>pumped into pond</t>
  </si>
  <si>
    <t>on-site</t>
  </si>
  <si>
    <t>06/09/2009 08:00 PM EDT</t>
  </si>
  <si>
    <t>Per City of Tallahassee, up to 1000 gallons of sewage spilled into a storm drain due to a stoppage in a line. The line has been unstopped and efforts are being made to locate the flow of the spillage in the storm drain system.</t>
  </si>
  <si>
    <t>1000 N. Duval St.</t>
  </si>
  <si>
    <t>05/18/2009 02:00 PM EDT</t>
  </si>
  <si>
    <t>Clark Collins</t>
  </si>
  <si>
    <t>Univ. of Florida Water Reclamation Facility</t>
  </si>
  <si>
    <t>A representative with University of Florida Water Reclamation Facility advised that approximately 250,000 gallons of treated effluent wastewater released from underground irrigation line causing manhole to overflow. Nearby storm drainage system was affected. No clean up actions taken, material dissipated naturally. Spill has ceased as of 06/09/2009 at 14:00 EDT</t>
  </si>
  <si>
    <t>N. South Dr. &amp; Museum Rd, Gainesville</t>
  </si>
  <si>
    <t>06/10/2009 02:28 PM EDT</t>
  </si>
  <si>
    <t>Jeremiah Marick</t>
  </si>
  <si>
    <t>FDOT</t>
  </si>
  <si>
    <t>A representative with FDOT reports a wastewater truck spill approximately 50 gallons of waste on the Florida Turn Pike. Caller reports that clean up is under way. Caller states that there are no waterways affected</t>
  </si>
  <si>
    <t>FTP @mm 20</t>
  </si>
  <si>
    <t>hauling</t>
  </si>
  <si>
    <t>06/09/2009 04:00 PM EDT</t>
  </si>
  <si>
    <t>Per Englewood Water District, 5000 gallons of sewage spilled onto a gravel driveway at a wastewater treatment facility due to a contractor breaking a line. The spill has been vacuumed and area cleaned. It all was contained on-site</t>
  </si>
  <si>
    <t>140 Telman Rd., Englewood / Placida</t>
  </si>
  <si>
    <t>06/11/2009 07:25 AM CDT</t>
  </si>
  <si>
    <t>Walton Prison</t>
  </si>
  <si>
    <t>A representative with Walton Prison advised that over 1,000 gallons of treated effluent wastewater spilled from lift station due to power failure. No waterways were affected and no clean up actions were needed</t>
  </si>
  <si>
    <t>691 Institution Rd., DeFuniak Springs</t>
  </si>
  <si>
    <t>06/11/2009 11:00 AM EDT</t>
  </si>
  <si>
    <t>Prince Contracting</t>
  </si>
  <si>
    <t>A representative with Prince Contracting advised that approximately 2,000 gallons of untreated wastewater was spilled due to a contractor hitting a pipeline at a lift station. The spill was contained on-site. No waterways were affected. The broken pipe was repaired and the affected area was vacuumed and covered with lime</t>
  </si>
  <si>
    <t>US 301 just S. of Panther Trace Blvd.,Riverview</t>
  </si>
  <si>
    <t>06/12/2009 03:00 PM EDT</t>
  </si>
  <si>
    <t>Bretney Cook</t>
  </si>
  <si>
    <t>Charlotte Co. DOH</t>
  </si>
  <si>
    <t>Charlotte Co. DOH advised that a medium brown colored sludge is covering the surface of Como Waterway (manmade canal) and is heading out to possibly a river. There is also a sheen in the sludge. DEP callback requested.</t>
  </si>
  <si>
    <t>2514 Como Street, Port Charlotte</t>
  </si>
  <si>
    <t>unk. sludge</t>
  </si>
  <si>
    <t>Como Waterway</t>
  </si>
  <si>
    <t>06/13/2009 08:04 AM EDT</t>
  </si>
  <si>
    <t>Teri</t>
  </si>
  <si>
    <t>Woodyard &amp; Curran</t>
  </si>
  <si>
    <t>A representative with Woodyard &amp; Curran reports that due to an electrical problem 300 gallons of sewage spilled from a lift station overflow. Caller states that no waterways were affected. Caller states that the site was limed</t>
  </si>
  <si>
    <t>Sand Piper &amp; Old Floral Rd., Inverness</t>
  </si>
  <si>
    <t>06/13/2009 08:27 AM EDT</t>
  </si>
  <si>
    <t>Mel Fischer</t>
  </si>
  <si>
    <t>A representative with Bonita Springs Utilities reports a 30,000 gallon sewage spill due to a censor failure. Caller states that the site was limed and vacuumed. Caller states that know waterways were affected</t>
  </si>
  <si>
    <t>Front Street and Pennsylvania</t>
  </si>
  <si>
    <t>06/13/2009 11:42 AM EDT</t>
  </si>
  <si>
    <t>A representative with OMI reports a 5000 gallon sewage spill due to a lift station failure. Caller reports that there were no waterways affected. Caller states that the site was limed</t>
  </si>
  <si>
    <t>Industrial Park Drive, DeFuniak Springs</t>
  </si>
  <si>
    <t>06/14/2009 08:00 AM EDT</t>
  </si>
  <si>
    <t>A representative with the City of Leesburg advised that approximately 800 gallons of partially treated wastewater spilled from aeration basin due hydraulic overload. Nearby reuse pond was affected. HTH was applied to affected area</t>
  </si>
  <si>
    <t>25753 Belle Helen</t>
  </si>
  <si>
    <t>partially trtd</t>
  </si>
  <si>
    <t>reuse pond</t>
  </si>
  <si>
    <t>06/14/2009 12:10 PM EDT</t>
  </si>
  <si>
    <t>5,000 gallons of treated wastewater spilled in Naples due to a damaged service line. No waterways affected. no clean-up actions required. Repairs complete.</t>
  </si>
  <si>
    <t>245 Silverado Circle, Naples</t>
  </si>
  <si>
    <t>06/14/2009 10:05 AM EDT</t>
  </si>
  <si>
    <t>Robert Beard</t>
  </si>
  <si>
    <t>Per City of Leesburg, 4000 gallons of sewage spilled onto ground and into a retention pond due to a force main break. Crews recovered 3000 gallons of the spill. Area was vacuumed, limed and treated with HTH. 1000 gallons went into a storm water pond.</t>
  </si>
  <si>
    <t>inter Johns Ave. and Taladega St.</t>
  </si>
  <si>
    <t>vac, lime, HTH</t>
  </si>
  <si>
    <t>06/15/2009 02:30 PM EDT</t>
  </si>
  <si>
    <t>Report of 900 gallons of sewage that spilled in Pensacola due to a contractor breaking a line. The spill has been cleaned-up and Sano 128 applied to the affected area. 8-Mile Creek may have been impacted by some of the spillage</t>
  </si>
  <si>
    <t>2201 W Detroit Blvd, Pensacola</t>
  </si>
  <si>
    <t>yes + Sano 128</t>
  </si>
  <si>
    <t>8-Mile Creek</t>
  </si>
  <si>
    <t>06/16/2009 08:17 AM EDT</t>
  </si>
  <si>
    <t>Mike Brink</t>
  </si>
  <si>
    <t>A representative with the City of Melbourne reports a 1000 gallon spill of sewage due to a lift station malfunction. Caller reports that some of the spill did drain into a nearby canal. Caller reports that the site was washed down with chlorine</t>
  </si>
  <si>
    <t>Intersection of Croton and Leewood Blvd</t>
  </si>
  <si>
    <t>chlorine</t>
  </si>
  <si>
    <t>06/16/2009 08:28 AM EDT</t>
  </si>
  <si>
    <t>Henry Nothdurft</t>
  </si>
  <si>
    <t>private</t>
  </si>
  <si>
    <t>Caller reports that a lift station next to his property is overflowing leaking raw sewage into the street. Caller states he has made contact with the county in reference of the spill</t>
  </si>
  <si>
    <t>3391 S.W. 21st Street, Ft. Lauderdale</t>
  </si>
  <si>
    <t>06/16/2009 02:25 PM EDT</t>
  </si>
  <si>
    <t>A representative with Hillsborough Co. Water Department reports a 14900 gallon spill due to a contractor rupturing a 4" force main. Responsible party will conduct the clean up</t>
  </si>
  <si>
    <t>9811 Sheldon Road, Tampa</t>
  </si>
  <si>
    <t>06/17/2009 10:00 AM EDT</t>
  </si>
  <si>
    <t>Seth Kohn</t>
  </si>
  <si>
    <t>City of Bradenton</t>
  </si>
  <si>
    <t>Report from the City of Bradenton of a spill of 1000 gallons of sewage at Palmasola Causeway Beach in Bradenton. The beach has been closed at this time. Daily testing will be done and the beach will remain closed until bacteriological testing comes back within normal range. The area was treated with lime. The incident occurred due to a break in a force main</t>
  </si>
  <si>
    <t>Palmasola Causeway, the south side, West of 75th St.</t>
  </si>
  <si>
    <t>Palmasola Causeway Beach</t>
  </si>
  <si>
    <t>06/17/2009 04:30 PM EDT</t>
  </si>
  <si>
    <t xml:space="preserve">David </t>
  </si>
  <si>
    <t>Report from Severn Trent Services of a treated wastewater pond over-flowing into a wetland area due to heavy rains. The amount estimated spilled is 30,000 gallons. The spillage is not recoverable</t>
  </si>
  <si>
    <t>5299 Robert McLean Blvd., Kissimmee</t>
  </si>
  <si>
    <t>06/18/2009 08:56 AM EDT</t>
  </si>
  <si>
    <t>A representative with Pasco Co. Utilities reports a 3000 gallon spill due to a contractor rupturing a 6" force main. Caller states that all of the spill was recovered</t>
  </si>
  <si>
    <t>Trouble Creek Rd &amp; Little Rd, Newport Richey</t>
  </si>
  <si>
    <t>06/18/2009 04:15 AM EDT</t>
  </si>
  <si>
    <t>A representative with Polk Co. Utilities advised that approximately 29,000 gallons of treated reuse wastewater spilled from chlorine contact chamber due to electrical malfunction. Material contained on-site and no clean up actions needed</t>
  </si>
  <si>
    <t>2000 4th St., Mulberry</t>
  </si>
  <si>
    <t>06/18/2009 09:00 AM CDT</t>
  </si>
  <si>
    <t>A representative with Emerald Coast Utilities advised that over 1,000 gallons of untreated wastewater spilled due to broken force main line. Nearby Intercoastal Waterway affected. No clean up actions taken at this time, spill is still ongoing</t>
  </si>
  <si>
    <t>13534 Perdido Key Dr, Pensacola</t>
  </si>
  <si>
    <t>06/17/2009 03:50 PM EDT</t>
  </si>
  <si>
    <t>Steve Concepcion</t>
  </si>
  <si>
    <t>Lake Correctional Institution</t>
  </si>
  <si>
    <t>Lake Correctional Institution advised that 30000 gallons of wastewater overflowed from a lift station at the Lake Concrectional Institution. There is a boil water notice for the Lake Correctional Institution due to the drinking water tank being emptied and causing the wastewater overflow. There has been no clean up</t>
  </si>
  <si>
    <t>19225 US Highway 27, Clermont</t>
  </si>
  <si>
    <t>06/19/2009 09:44 AM EDT</t>
  </si>
  <si>
    <t>A representative with Miami-Dade Water and sewer reports a 500 gallon spill of sewage due to a broken release valve. Responsible party is conducting the clean up. UPDATE: 06-19-2009 10:51 EST: Per Ramon at Miami-Dade Water and sewer the total amount of spill was 1992 gallons &lt;SWO411&gt;.</t>
  </si>
  <si>
    <t>23333 South Dixie Highway, Miami</t>
  </si>
  <si>
    <t>06/20/2009 08:30 PM EDT</t>
  </si>
  <si>
    <t>Larry Terich</t>
  </si>
  <si>
    <t>06/21/2009 10:30 PM EDT</t>
  </si>
  <si>
    <t>A representative with Regional Utilities of Walton Co. advised that approximately 400 gallons of untreated wastewater spilled due to lift station overflow caused by power outage. No waterways were affected. Material was vacuumed up and lime was applied.</t>
  </si>
  <si>
    <t>Hwy. 30A near intersection of Allen Loop Rd.</t>
  </si>
  <si>
    <t>06/23/2009 05:00 PM EDT</t>
  </si>
  <si>
    <t>Steven Jordan</t>
  </si>
  <si>
    <t>The City of Tampa is working a wastewater spill of over 1000 gallons due to a force main break. The spill is being shut-off and crews are on scene to make line repairs and handle clean-up.</t>
  </si>
  <si>
    <t xml:space="preserve">4000 block of East Bouganvilla Ave. at McKinley Dr. </t>
  </si>
  <si>
    <t>06/23/2009 09:50 AM EDT</t>
  </si>
  <si>
    <t>Orange county Utilities</t>
  </si>
  <si>
    <t>Approximately 19,000 gallons of reclaim wastewater spilled due to a lightning strike to the main reclaim line. No waterways affected. The material was washed down.</t>
  </si>
  <si>
    <t>International Drive South / World Gateway Drive</t>
  </si>
  <si>
    <t>bay</t>
  </si>
  <si>
    <t>06/23/2009 05:30 PM CDT</t>
  </si>
  <si>
    <t>Shane Mercer</t>
  </si>
  <si>
    <t>City of Springfield</t>
  </si>
  <si>
    <t>Approximately 850 gallons of sewage spilled due to a lift station failure. No waterways affected. Lime was laid down on the material.</t>
  </si>
  <si>
    <t>701 Jones Lane</t>
  </si>
  <si>
    <t>06/24/2009 01:00 AM EDT</t>
  </si>
  <si>
    <t>Robert Henderson</t>
  </si>
  <si>
    <t>Hillsborough County Water Dept.</t>
  </si>
  <si>
    <t>Approximately 2.076 million gallons of reclaimed wastewater released due to a contractor hitting a pipe. A nearby on-site pond was affected. No cleanup actions taken.</t>
  </si>
  <si>
    <t>10888 South Mobley Road</t>
  </si>
  <si>
    <t>on-site pond</t>
  </si>
  <si>
    <t>polk</t>
  </si>
  <si>
    <t>06/24/2009 01:41 PM EDT</t>
  </si>
  <si>
    <t>A representative with Polk Co. Utilities reports a spill of 12500 gallons due to a lightning strike at a lift station. Caller reports that the spill contained on site. Caller states that the site will be vacuumed and limed.</t>
  </si>
  <si>
    <t>214 Citrus Avenue</t>
  </si>
  <si>
    <t>06/24/2009 12:00 AM EDT</t>
  </si>
  <si>
    <t>Paul O'Conner</t>
  </si>
  <si>
    <t>Parthenon Prints</t>
  </si>
  <si>
    <t>The City of Panama reports 8000 gallons of rinse wastewater from tank-rinsing was spilled due to a failed pipe at the bottom of a tank. The spill is not recoverable.</t>
  </si>
  <si>
    <t xml:space="preserve">909 W 39th St. </t>
  </si>
  <si>
    <t>06/23/2009 06:00 PM EDT</t>
  </si>
  <si>
    <t>This Parslon</t>
  </si>
  <si>
    <t>Report from the City of Orlando of a spill of 60,000 gallons of wastewater from a manhole due to a grease blockage in the line. The repairs have been made and the area deodorized.</t>
  </si>
  <si>
    <t>3024 S Rio Grande Ave.</t>
  </si>
  <si>
    <t>deodorized</t>
  </si>
  <si>
    <t>fog</t>
  </si>
  <si>
    <t>06/24/2009 12:00 PM EDT</t>
  </si>
  <si>
    <t>Report from Pasco County Utilities of 50,000 gallons of reclaim water that spilled onto ground due to a contractor breaking a line. The spillage has been stopped, contained and recovered.</t>
  </si>
  <si>
    <t>US-41 at Connerton Blvd. Subdivision</t>
  </si>
  <si>
    <t>contained</t>
  </si>
  <si>
    <t>06/25/2009 10:40 AM EDT</t>
  </si>
  <si>
    <t>Per Pasco County Utilities, 4000 gallons of sewage spilled due to a crack in a force main. The spill has been stopped and cleaned up. Some of the spill went into a storm water drain. The spill was contained and recovered.</t>
  </si>
  <si>
    <t>rear easement of 9215 Crab Tree Lane</t>
  </si>
  <si>
    <t>06/25/2009 06:30 PM EDT</t>
  </si>
  <si>
    <t>Tampa Electric Authority</t>
  </si>
  <si>
    <t>Tampa Electric reports a spill of 3000 gallons of industrial wastewater from a wastewater holding pond due to a break in a pipe. Some of the spill went into Delaney Creek. The spill was not recoverable.</t>
  </si>
  <si>
    <t>Bayside Power Plant</t>
  </si>
  <si>
    <t>Delaney Creek</t>
  </si>
  <si>
    <t>06/26/2009 11:55 AM EDT</t>
  </si>
  <si>
    <t>Hillsborough Water</t>
  </si>
  <si>
    <t>A representative with Hillsborough Water reports a 35000 gallon spill of treated wastewater. Caller states the spilled occurred from an electrical failure. No clean up action needed.</t>
  </si>
  <si>
    <t>520 Teko Road</t>
  </si>
  <si>
    <t>06/26/2009 02:54 PM EDT</t>
  </si>
  <si>
    <t>A representative with the City of Temple Terrace reports a spill of 3000 gallons due to a 12" force main rupture. Caller states that the spill did drain into a storm drain. Caller states that the site has had HGH and washed down.</t>
  </si>
  <si>
    <t>8142 Tom Sawyer</t>
  </si>
  <si>
    <t>06/26/2009 03:16 PM EDT</t>
  </si>
  <si>
    <t>Don Labadie</t>
  </si>
  <si>
    <t xml:space="preserve">Hillsborough Co. Water </t>
  </si>
  <si>
    <t>Caller reports a spill of 2000 gallons due to an overflow at a water plant. Caller states that the spill was contained on site.Responsible party will conduct the clean up.</t>
  </si>
  <si>
    <t>06/26/2009 03:48 PM EDT</t>
  </si>
  <si>
    <t>Kasey Smith</t>
  </si>
  <si>
    <t>A representative with DEP reports a spill of an unknown amount. Caller reports that the spill occurred due to contractor error. Caller reports some of the spill did drain into a storm water pond. Unknown on clean up action.</t>
  </si>
  <si>
    <t>3221 North Monroe</t>
  </si>
  <si>
    <t>06/26/2009 06:00 PM EDT</t>
  </si>
  <si>
    <t>Charles Reed</t>
  </si>
  <si>
    <t>Reddy Creek Energy Services</t>
  </si>
  <si>
    <t>1,500 to 2,000 gallons of wastewater spilled at Walt Disney World. The release was at a lift station in a remote undeveloped area. The spill is due to a ruptured line in the lift station. The released wastewater drained into the street and into a storm drain. Clean-up was conducted by Reddy Creek Energy Services employees. No assistance requested.</t>
  </si>
  <si>
    <t>450 North Victory Way</t>
  </si>
  <si>
    <t>Paul Witney</t>
  </si>
  <si>
    <t xml:space="preserve">Emerald Coast Utilities reported a 15,000 gallon wastewater release due to a ruptured 3-inch force main. No waterways affected. Clean-up conducted by the responsible party. </t>
  </si>
  <si>
    <t>intersection of Gulf Beach Hwy &amp; Flamingo Street</t>
  </si>
  <si>
    <t>06/27/2009 10:49 AM EDT</t>
  </si>
  <si>
    <t>Marion Co. Water</t>
  </si>
  <si>
    <t>A representative with Marion Co. Water reports a spill of 200 gallons from a man hole overflow. Caller reports the site was limed.</t>
  </si>
  <si>
    <t>818 Oak Road</t>
  </si>
  <si>
    <t>06/27/2009 04:15 PM EDT</t>
  </si>
  <si>
    <t>Per Collier County Utilities, 20,000 gallons of treated reclaim water spilled on the customer side of the meter due to mechanical failure. The spill has been stopped. It is not recoverable but has soaked into the ground.</t>
  </si>
  <si>
    <t>1854 Ivy Point Dr.</t>
  </si>
  <si>
    <t>06/27/2009 12:57 PM EDT</t>
  </si>
  <si>
    <t>Orange County Utilities reports over 1000 gallons of sewage spilled onto ground due to a broken air release valve. Area was washed down. The spill has been stopped and repairs made.</t>
  </si>
  <si>
    <t>intersection of Orange Blossom Trail and Sand Lake Rd.</t>
  </si>
  <si>
    <t>06/28/2009 11:30 AM EDT</t>
  </si>
  <si>
    <t>A representative with Hillsborough Co. Water Resources advised that approximately 1,100 gallons of untreated wastewater spilled due to lift station overflow caused by pump failure. Nearby storm drain affected. Material was washed down and vacuumed up.</t>
  </si>
  <si>
    <t>9214 Lynn Field Dr.</t>
  </si>
  <si>
    <t>06/28/2009 09:33 AM EDT</t>
  </si>
  <si>
    <t xml:space="preserve">A representative with Hillsborough Co. Water Resources advised that approximately 5,000 gallons of wastewater spilled due to lift station overflow caused by electrical problem. Nearby storm drain was affected. Material was washed down and vacuumed up. 
</t>
  </si>
  <si>
    <t>10115 Westgate Dr.</t>
  </si>
  <si>
    <t>06/26/2009 03:15 PM EDT</t>
  </si>
  <si>
    <t>City of Orlando Wastewater Dept.</t>
  </si>
  <si>
    <t>A representative with City of Orlando Wastewater Dept. advised that 1,000 gallons of wastewater spilled from lift station due to overflow. Nearby drainage ditch was affected. Material was vacuumed up and deodorizer was applied.</t>
  </si>
  <si>
    <t>2424 North John Young Parkway</t>
  </si>
  <si>
    <t>06/29/2009 09:10 AM EDT</t>
  </si>
  <si>
    <t>A representative with City of Deerfield Beach advised that approximately 10,000 gallons of untreated wastewater spilled from a broken 6 inch force main caused by contractors digging in the area. Nearby storm drain affected. Material was pumped and vacuumed up, and area was chlorinated.</t>
  </si>
  <si>
    <t>SW 10th St. at the intersection of South Military Trail</t>
  </si>
  <si>
    <t>vac'd/chlorinated</t>
  </si>
  <si>
    <t>06/29/2009 07:00 AM EDT</t>
  </si>
  <si>
    <t>A representative with Absolute Water advised that approximately 10,000 gallons of partially treated wastewater spilled from wastewater tank due to hole in tank caused by rusting. No waterways affected, material contained on-site. Lime was applied to affected area.</t>
  </si>
  <si>
    <t>2001 East Southport Rd.</t>
  </si>
  <si>
    <t>06/29/2009 01:00 PM EDT</t>
  </si>
  <si>
    <t>City of Tallahassee Utilities reports a spill of 500 gallons of sewage into a swamp area due to a grease blockage in a line. The spill has been stopped and cleaned up.</t>
  </si>
  <si>
    <t>3425 Sunnyside Dr.</t>
  </si>
  <si>
    <t>06/30/2009 12:32 PM EDT</t>
  </si>
  <si>
    <t>John Logsden</t>
  </si>
  <si>
    <t xml:space="preserve">Manatee Co. </t>
  </si>
  <si>
    <t>A representative with Manatee Co. reports a spill of 1500 gallons due to a contractor error. Caller states that the spill was vacuumed up and limed. No waterways were affected.</t>
  </si>
  <si>
    <t>8720 44th Avenue West</t>
  </si>
  <si>
    <t>07/01/2009 10:00 AM EDT</t>
  </si>
  <si>
    <t>Walter Gerard</t>
  </si>
  <si>
    <t>A representative with the City of Sunrise reports a retention pond holding treated effluent is overflowing at the rate of 1000 gallons per hour due to the localized flooding</t>
  </si>
  <si>
    <t>15450 Sludgemill Road</t>
  </si>
  <si>
    <t>07/01/2009 11:08 AM EDT</t>
  </si>
  <si>
    <t>Gaines Alexander</t>
  </si>
  <si>
    <t>A representative with Consta Flow Inc. reports a spill of 14000 gallons due to a circuit breaker being tripped. Caller states that the spill was bleached and vacuumed</t>
  </si>
  <si>
    <t>3606 Lazy Lake Drive South, Lakeland</t>
  </si>
  <si>
    <t>bleach &amp; vac</t>
  </si>
  <si>
    <t>06/30/2009 11:30 AM EDT</t>
  </si>
  <si>
    <t>A representative with Englewood Water District advised that approximately 8,000 gallons of untreated wastewater spilled due broken 8 inch force main line. No waterways affected, material was vacuumed up and lime was applied</t>
  </si>
  <si>
    <t>501 Eden Harbor Rd.</t>
  </si>
  <si>
    <t>07/01/2009 10:15 AM CDT</t>
  </si>
  <si>
    <t>A representative with Emerald Coast Utility Authority advised that over 1,000 gallons of untreated wastewater spilled due to 12 inch force main line break. No waterways affected, material vacuumed up and lime applied to affected area</t>
  </si>
  <si>
    <t>2990 S. Blue Angel Pkwy. Pensacola</t>
  </si>
  <si>
    <t>07/02/2009 09:48 AM EDT</t>
  </si>
  <si>
    <t>Buddy Morris</t>
  </si>
  <si>
    <t>Enviro Masters</t>
  </si>
  <si>
    <t>A representative with Enviro Masters reports a 1000 to 2000 gallon spill at a local treated effluent retention pond due to recent weather. Caller states that clean up action was already completed</t>
  </si>
  <si>
    <t>Ft. Island Trail , Crystal River</t>
  </si>
  <si>
    <t>07/02/2009 10:00 AM EDT</t>
  </si>
  <si>
    <t>A representative with Miami-Dade Water and Sewer advised that approximately 1,500 gallons of untreated wastewater spilled due to manhole overflow caused by heavy grease blockage. Nearby storm drainage system affected. Material was vacuumed up and lime was applied</t>
  </si>
  <si>
    <t>189th St. and SW 114th Ave., Miami</t>
  </si>
  <si>
    <t>07/01/2009 11:15 AM EDT</t>
  </si>
  <si>
    <t>Philip Clark</t>
  </si>
  <si>
    <t>City of Tampa Wastewater Treatment Plant</t>
  </si>
  <si>
    <t>A representative with City of Tampa Wastewater Treatment Plant advised that over 1,000 gallons of untreated wastewater spilled from bar screen due to debris in the system caused by heavy rains in the area. Nearby storm drainage system affected. Material pumped up and lime was applied.</t>
  </si>
  <si>
    <t>2700 Maritime Blvd.</t>
  </si>
  <si>
    <t>07/01/2009 12:45 PM EDT</t>
  </si>
  <si>
    <t>A representative with City of Tampa Wastewater Treatment Plant advised that over 1,000 gallons of untreated wastewater spilled due to lift station overflow caused by heavy rains in the area. Nearby Tampa Bay was affected. Material was unrecoverable, water samples will be taken from Tampa Bay</t>
  </si>
  <si>
    <t>intersection of Bayshore Dr. and Mason St.</t>
  </si>
  <si>
    <t>Tampa Bay</t>
  </si>
  <si>
    <t>07/02/2009 11:00 AM EDT</t>
  </si>
  <si>
    <t>Sheryl Putnam</t>
  </si>
  <si>
    <t>A representative with City of Largo advised that approximately 300,000 gallons of treated reclaim wastewater spilled from reclaim water tank due to failed sensor. Nearby Cross Bayou canal was affected. No clean up actions needed.</t>
  </si>
  <si>
    <t>07/02/2009 09:55 AM EDT</t>
  </si>
  <si>
    <t>Inez Torres</t>
  </si>
  <si>
    <t>representative with Pinellas Co. Utilities advised that approximately 2,000 gallons of untreated wastewater spilled due to manhole overflow caused by grease blockage. Lake Seminole was affected by spill. Material was rinsed down and vacuumed up. Water samples and signs were posted</t>
  </si>
  <si>
    <t>10724 Village Green Ave, Seminole</t>
  </si>
  <si>
    <t>rinse, vac,lime</t>
  </si>
  <si>
    <t>Lake Seminole</t>
  </si>
  <si>
    <t>07/02/2009 03:00 PM EDT</t>
  </si>
  <si>
    <t>Polk Co. Utilties</t>
  </si>
  <si>
    <t>Polk Co. Utilties advised that over 10000 gallons of wastewater was released onto the ground from a broken force main. No waterway affected. Polk Co. Utilties is handling the clean up. No road closures</t>
  </si>
  <si>
    <t>204 Valencia Circle, Davenport</t>
  </si>
  <si>
    <t>07/02/2009 05:00 PM EDT</t>
  </si>
  <si>
    <t>City of Tallahassee Utilities reports 500 gallons of sewage that spilled due to a grease block. The spill was washed away by heavy rains in the area</t>
  </si>
  <si>
    <t>3506 Limerick Dr.</t>
  </si>
  <si>
    <t>07/02/2009 08:30 PM EDT</t>
  </si>
  <si>
    <t>Regional Utilities advised that due to a lightning strike at a lift station, 1000 gallons of wastewater was released onto the ground on site. The spill was vacuumed up and the area was limed. No waterway affected</t>
  </si>
  <si>
    <t>Hwy 30A &amp; Dune Allen Rd, Santa Rosa Bch.</t>
  </si>
  <si>
    <t>07/03/2009 10:09 AM EDT</t>
  </si>
  <si>
    <t xml:space="preserve">Michael Powers </t>
  </si>
  <si>
    <t>A representative with Severn Trent Services reports that due to waters exceeding a tank capacity 180000 gallons of treated wastewater overflowed onto the facility property. Caller reports that the spill was contained on site and no need for clean up</t>
  </si>
  <si>
    <t>4601 Rhododendron Rd., Poinciana</t>
  </si>
  <si>
    <t>07/03/2009 04:33 PM EDT</t>
  </si>
  <si>
    <t>Debbie Lamacchia</t>
  </si>
  <si>
    <t>A private resident advised that there is what appears to be a large wastewater release in the waterway behind her house. Caller would like a callback from DEP</t>
  </si>
  <si>
    <t>101 Galleon Road, Islamorada</t>
  </si>
  <si>
    <t>07/03/2009 03:55 PM EDT</t>
  </si>
  <si>
    <t>Larry Teich</t>
  </si>
  <si>
    <t>due to a broken line at a pump station, more than 1000 gallons but less than 5000 gallons was released on the ground on site and some went into a canal. The area is being cleaned with vacuum trucks. Samples are being taken of the waterway</t>
  </si>
  <si>
    <t>2523 Barber Drive, Ft. Lauderdale</t>
  </si>
  <si>
    <t>07/05/2009 08:13 PM EDT</t>
  </si>
  <si>
    <t>Wanda</t>
  </si>
  <si>
    <t>Report from Co.WP of a sewage spill at a mobile home park in Tampa due to lift station failure. The lift station is owned by the mobile home park owners</t>
  </si>
  <si>
    <t>Lamplighter on the River, near 8206 Cindy Way</t>
  </si>
  <si>
    <t>07/05/2009 08:47 PM EDT</t>
  </si>
  <si>
    <t>Lisa Conover</t>
  </si>
  <si>
    <t>Putnam Co.WP</t>
  </si>
  <si>
    <t>Request for DEP call-back concerning a marina in Georgetown that has either dumped or has allowed dumping of chemical toilets from vessels at the marina. An unknown amount of blue water and sewage is visible in the river adjacent to the marina and several residences in the area</t>
  </si>
  <si>
    <t>across from 205 Palm Dr., Georgetown</t>
  </si>
  <si>
    <t>negligence</t>
  </si>
  <si>
    <t>unnamed river</t>
  </si>
  <si>
    <t>07/05/2009 08:00 PM EDT</t>
  </si>
  <si>
    <t>TOHO Water Authority reported they found a wastewater overflow from a privately owned lift station in Kissimmee. For public safety reasons, they sent a pump truck to the location to clean-up the raw sewage. Owner of the lift station was notified by TOHO Water Authority and will be conducting repairs in the morning. An estimated 1,000 gallons of wastewater was released into the street. Some of the material drained into a nearby storm drain system. No waterways affected</t>
  </si>
  <si>
    <t>4312 Paradise Cove Circle, Kissimmee</t>
  </si>
  <si>
    <t>07/06/2009 11:45 AM EDT</t>
  </si>
  <si>
    <t>A representative with Miami-Dade Water and Sewer advised that approximately 1,000 gallons of untreated wastewater spilled due to main line stoppage. Nearby storm drainage system was affected. Material will be vacuumed up and lime will be applied</t>
  </si>
  <si>
    <t>SW 114th Ave. and 189th St., Miami</t>
  </si>
  <si>
    <t>07/06/2009 08:00 AM EDT</t>
  </si>
  <si>
    <t>Immokalee Water District</t>
  </si>
  <si>
    <t>A representative with Immokalee Water District advised that approximately 1,500 gallons of untreated wastewater spilled due to lift station overflow caused by electrical failure. Nearby retention pond affected. Material was vacuumed up and lime was applied</t>
  </si>
  <si>
    <t>301 Wells St.</t>
  </si>
  <si>
    <t>07/06/2009 02:53 PM EDT</t>
  </si>
  <si>
    <t>Paul Nelson</t>
  </si>
  <si>
    <t>A representative with JEA advised that approximately 360 gallons of untreated wastewater spilled due to manhole overflow. Nearby retention pond affected. Material vacuumed up and lime was applied</t>
  </si>
  <si>
    <t>8983 Hunt Valley Dr. west, Jacksonville</t>
  </si>
  <si>
    <t>07/05/2009 06:30 PM EDT</t>
  </si>
  <si>
    <t>University of Florida Physical Plant Division</t>
  </si>
  <si>
    <t>A representative with University of Florida Physical Plant Division advised that approximately 30,000 gallons of treated reuse wastewater spilled due to pipe failure. Nearby retention basin and Lake Alice were affected. No clean up actions were needed</t>
  </si>
  <si>
    <t>Lemerand Dr. and Museum Rd</t>
  </si>
  <si>
    <t>Lake Alice</t>
  </si>
  <si>
    <t>07/06/2009 04:00 PM EDT</t>
  </si>
  <si>
    <t>A representative with City of Apopka advised that approximately 3,000 gallons of untreated wastewater spilled due to 4 inch force main break. Nearby storm drainage system that leads to a dry pond was affected. Material was pumped and vacuumed up and lime was applied to affected areas</t>
  </si>
  <si>
    <t>942 Don Wilson Ave.</t>
  </si>
  <si>
    <t>07/01/2009 06:00 AM EDT</t>
  </si>
  <si>
    <t>Dennis</t>
  </si>
  <si>
    <t>A representative with Aqua Utilities Florida advised that approximately 25,000 gallons of treated effluent wastewater spilled from on-site pond due to heavy rain in the area. Nearby storm drainage system and canal affected. Material was unrecoverable, no clean up actions taken</t>
  </si>
  <si>
    <t>7616 Arbor Dale Dr., Port Richey</t>
  </si>
  <si>
    <t>storm drain &amp; canal</t>
  </si>
  <si>
    <t>07/07/2009 11:20 AM EDT</t>
  </si>
  <si>
    <t>Lee County Utilities reports a spill of 2000 gallons of sewage onto ground due to a failed lift station. The spill was contained and did not enter any waterways. The spill was vacuumed and the affected area washed down and treated with lime</t>
  </si>
  <si>
    <t>14011 Jet Port Loop, Fort Myers</t>
  </si>
  <si>
    <t>07/08/2009 02:48 PM EDT</t>
  </si>
  <si>
    <t>Al Fisher</t>
  </si>
  <si>
    <t>CH2MIL Hill</t>
  </si>
  <si>
    <t>Caller states that a contractor ruptured a 24 " force main causing an undetermined amount of sewage to spill. Caller states that some of the spill did drain into a drainage ditch</t>
  </si>
  <si>
    <t>30th Street @ Hillsborough, Tampa</t>
  </si>
  <si>
    <t>07/08/2009 02:52 PM EDT</t>
  </si>
  <si>
    <t>A representative with City of West Palm Beach advised the approximately 10,000 gallons of treated effluent wastewater released due to broken pipe. No waterways were affected and no clean up actions needed</t>
  </si>
  <si>
    <t>4325 Haverhill Rd</t>
  </si>
  <si>
    <t>07/08/2009 07:41 PM EDT</t>
  </si>
  <si>
    <t>Report from Miami Utilities of a 4680 gallon spill of sewage onto ground due to a broken valve on a line. The spill was stopped and the line repaired. The area was vacuumed and limed</t>
  </si>
  <si>
    <t>intersect of SW 115 Ave. and 101 Terrace</t>
  </si>
  <si>
    <t>07/08/2009 11:35 PM EDT</t>
  </si>
  <si>
    <t>City of Boynton Beach</t>
  </si>
  <si>
    <t>The City of Boynton Beach reported an ongoing wastewater spill due to a broken air release valve. Unknown amount of wastewater spilled. The release is draining into the C-16 canal.  UPDATE: 07/09/2009: 0158 EDT: Per Daniel Spooner: The leak has stopped. repairs underway. No clean-up actions have started yet. Still no estimate on the amount released.&lt;SWO415&gt;</t>
  </si>
  <si>
    <t>1500 Park Ridge Blvd</t>
  </si>
  <si>
    <t>none yet</t>
  </si>
  <si>
    <t>C-16 canal</t>
  </si>
  <si>
    <t>07/03/2009 10:00 AM EDT</t>
  </si>
  <si>
    <t>A representative with DEP advised that at a rate of approximately 300 gallons per day, untreated wastewater spilled from private connection due to broken force main line. The Intercoastal Waterway was affected. Lime was applied to the affected area. Caller states this has been ongoing since March. Private connection is owned by individual named Dean Russell, who states the force main was broken by JEA or St. Johns Co. Utilities. Dean Russell also states JEA and St. Johns Co. Utilities are both denying they are not responsible for the force main line.</t>
  </si>
  <si>
    <t>331 Roscoe Blvd. south, Ponte Vedra</t>
  </si>
  <si>
    <t>07/09/2009 02:00 PM EDT</t>
  </si>
  <si>
    <t>Leanne Merriweather</t>
  </si>
  <si>
    <t>CSX Transportation</t>
  </si>
  <si>
    <t xml:space="preserve">Report from CSX Transportation of approximately 3000 to 5000 gallons of storm water spilled from a storm water sewage line that was damaged at the CSX Tampa Railyard. The spill has been stopped. The spill was contained and routed back into the system. </t>
  </si>
  <si>
    <t xml:space="preserve">3201 Causeway Blvd. </t>
  </si>
  <si>
    <t>routed back to system</t>
  </si>
  <si>
    <t>07/09/2009 05:00 PM EDT</t>
  </si>
  <si>
    <t xml:space="preserve">Per JEA, 1500 gallons of sewage spilled at Royal Lakes Water Reclamation Facility due to heavy rains in the area. The spill was contained on-site. </t>
  </si>
  <si>
    <t>8651 Western Way</t>
  </si>
  <si>
    <t>07/10/2009 03:00 PM EDT</t>
  </si>
  <si>
    <t>Report via City of Margate Utilities of less than 50 gallons of sewage spilling onto ground due to a crack in a force main. The spill has been stopped. No waterways affected.</t>
  </si>
  <si>
    <t>SW corner of Atlantic Blvd. and Rock Island Rd.</t>
  </si>
  <si>
    <t>07/10/2009 10:00 AM EDT</t>
  </si>
  <si>
    <t xml:space="preserve">Report from the City of Hallandale Beach of 8000 gallons of sewage spilled onto ground. Some of the spill went into a storm drain that flows into a canal. The repairs have been made and the spill stopped. The area was treated with HTH. Signs were put out on canal. 
</t>
  </si>
  <si>
    <t>601 Layne Blvd.</t>
  </si>
  <si>
    <t>07/11/2009 11:27 AM EDT</t>
  </si>
  <si>
    <t>Hillsborough Co. WP</t>
  </si>
  <si>
    <t>A representative with Hillsborough Co. WP reports several manholes over flowing in the area of 4038 Forecast Drive. Caller states that Hillsborough Co. Water has been contacted and they are checking the lift stations in the area.</t>
  </si>
  <si>
    <t>4038 Forecast Drive</t>
  </si>
  <si>
    <t>07/11/2009 01:43 PM EDT</t>
  </si>
  <si>
    <t>Dave Parker</t>
  </si>
  <si>
    <t>St. Johns Water Utilities</t>
  </si>
  <si>
    <t>A representative with St. Johns Water Utilities reports an 8000 gallon spill due to a 6" force main rupture. Caller states that some of the spill did drain into a drainage ditch. Caller states that the site has been limed and vacuumed.</t>
  </si>
  <si>
    <t>Kenton Morrison Road @ SR 16</t>
  </si>
  <si>
    <t>07/11/2009 06:30 PM EDT</t>
  </si>
  <si>
    <t>Toho Water</t>
  </si>
  <si>
    <t xml:space="preserve">Report from Toho Water that heavy rains have resulted in an unknown amount of flood water/sewage over 1000 gallons to be spilled onto ground and roadways in Kissimmee, mainly in the Osceola Park Subdivision. The spillage is not recoverable. 
UPDATE: 07/12/2009: 0130 EDT: per John Keebler of TOHO Water: A new area was found with wastewater release due to heavy rains. The area affected is Dyer Blvd at Commerace Street. This release has stopped, but is still flooded. </t>
  </si>
  <si>
    <t>Osceola Park Rd., Oak St./Dyer Blvd</t>
  </si>
  <si>
    <t>07/11/2009 08:00 AM EDT</t>
  </si>
  <si>
    <t>A representative with Marion Co. Utilities advised that approximately 150 gallons of untreated wastewater spilled due to lift station overflow caused by electrical failure. No waterways were affected. Lime was applied to affected area.</t>
  </si>
  <si>
    <t>9848 SW 110th St.</t>
  </si>
  <si>
    <t>07/13/2009 10:00 AM CDT</t>
  </si>
  <si>
    <t>Sheila Jones</t>
  </si>
  <si>
    <t>Villas at Jasmine Fields</t>
  </si>
  <si>
    <t xml:space="preserve">A representative with Villas at Jasmine Fields advised that less than 1,000 gallons of untreated wastewater spilled from sewage tank due overflow caused by pump failure. No waterways were affected. Lime has been applied and Roto-Rooter en-route to conduct clean up.  
</t>
  </si>
  <si>
    <t>6880 West Fairfield Dr.</t>
  </si>
  <si>
    <t>07/13/2009 01:00 PM EDT</t>
  </si>
  <si>
    <t>Hillsborough Co. Wastewater</t>
  </si>
  <si>
    <t xml:space="preserve">Hillsborough Co. Wastewater advised that 1500 gallons of wastewater was released onto the ground due to faulty lines. The area was hosed down and then limed. </t>
  </si>
  <si>
    <t xml:space="preserve">3808 Pinedale </t>
  </si>
  <si>
    <t>07/14/2009 10:04 AM EDT</t>
  </si>
  <si>
    <t xml:space="preserve">Orange Co. Water Utilities </t>
  </si>
  <si>
    <t>A representative with Orange Co. Water Utilities reports a 5500 gallon spill of treated waste water. Caller reports no clean up action taken.</t>
  </si>
  <si>
    <t>1621 South Alafaya</t>
  </si>
  <si>
    <t>07/13/2009 09:00 AM EDT</t>
  </si>
  <si>
    <t xml:space="preserve">A representative with Toho Water Authority advised that approximately 10,000 gallons of untreated wastewater spilled due to cracked 12 inch force main. Nearby ditch that leads to retention pond affected. Line was repaired, further clean up actions not reported.
UPDATE: 07/14/2009 13:20 EDT Amber with Toho Water Authority advised the material was washed down and the area was sprayed with deodorizer and disinfectant. &lt;SWO416&gt; 
</t>
  </si>
  <si>
    <t>intersection Siesta Lago Blvd. and Royal Bay Blvd.</t>
  </si>
  <si>
    <t xml:space="preserve"> 07/10/2009 04:00 PM EDT </t>
  </si>
  <si>
    <t>Mike Kraweley</t>
  </si>
  <si>
    <t>city utilities</t>
  </si>
  <si>
    <t xml:space="preserve">Report from city utilities of a 3 to 4 gallon spill of sewage onto ground due to a failed pump. The spill has been cleaned-up and has not been reported to have affected any waterway.
UPDATE: 07/15/2009 07:36 EDT Jim Wright with DEP Jacksonville advised the spill amount is more than reported amount, but less than 1,000 gallons. Also the Trout River was affected and no clean up actions had been taken as of yesterday. Caller advised he will be going back out today to make sure clean up is conducted. &lt;SWO416&gt; 
</t>
  </si>
  <si>
    <t>8406 New Kings Rd.</t>
  </si>
  <si>
    <t>07/15/2009 07:23 AM EDT</t>
  </si>
  <si>
    <t>Orlando Wastewater Division</t>
  </si>
  <si>
    <t xml:space="preserve">A representative with The City of Orlando Wastewater Division reports a 2000 gallon spill of wastewater due to a 24" force rupture. Caller states that a storm drain was affected. Caller reports that the site was vacuumed and cleaned. 
</t>
  </si>
  <si>
    <t>intersection of Bunche Street @ Drew Avenue</t>
  </si>
  <si>
    <t>vac'd/cleaned</t>
  </si>
  <si>
    <t>07/13/2009 06:30 PM EDT</t>
  </si>
  <si>
    <t>University of Florida Wastewater Dept.</t>
  </si>
  <si>
    <t xml:space="preserve">A representative with University of Florida Wastewater Dept. advised that approximately 500,000 gallons of treated reclaim wastewater spilled from storage tank due to pipe failure. Nearby retention basin, wooded area, and Lake Alice were affected. No clean up actions were needed, material soaked into ground. 
</t>
  </si>
  <si>
    <t>intersection of Lemerand Dr. and Museum Rd.</t>
  </si>
  <si>
    <t>07/15/2009 08:18 AM EDT</t>
  </si>
  <si>
    <t>A representative with Pasco Co. Utlities reports a spill of 10125 gallons due to a by pass pump failure. Caller states that the spill drained through 7 manholes on two seperate streets, Weymouth Drive and Haskel Place. Caller states that the spill was vacuumed and cleaned. Caller states that some of the spill did run into a storm drain.</t>
  </si>
  <si>
    <t>Weymouth Drive and Haskel Place</t>
  </si>
  <si>
    <t>07/14/2009 04:00 PM EDT</t>
  </si>
  <si>
    <t>Broward Co. Wastewater Dept.</t>
  </si>
  <si>
    <t>A representative with Broward Co. Wastewater Dept. advised that approximately 100 gallons on untreated wastewater spilled due to 16 inch force main break. No waterways affected. Material was vacuumed up and deodorizer applied.</t>
  </si>
  <si>
    <t>intersection of Powerline Rd. and Palm Air DR.</t>
  </si>
  <si>
    <t>07/15/2009 09:00 AM EDT</t>
  </si>
  <si>
    <t>A representative with City of Orlando advised the approximately 6,000 gallons of untreated wastewater spilled due to air release valve failure. Lake Susanna was affected. Material was vacuumed up and deodorizer was applied.</t>
  </si>
  <si>
    <t>4326 Rousch Ave.</t>
  </si>
  <si>
    <t>07/15/2009 01:13 PM EDT</t>
  </si>
  <si>
    <t>Mike Frawley</t>
  </si>
  <si>
    <t>Approximately 50 gallons or less of sewage was spilled onto ground due to a failed pumped. The spill has been cleaned-up and the area treated with lime.</t>
  </si>
  <si>
    <t>07/15/2009 08:00 AM EDT</t>
  </si>
  <si>
    <t>Per Jacksonville Electrical Authority, less than 1000 gallons of sewage spilled onto ground and into a ditch due to a break in a force main. The spill has been stopped. The area has been vacuumed and limed.</t>
  </si>
  <si>
    <t>8198 Oxford Forest Dr.</t>
  </si>
  <si>
    <t>07/15/2009 02:30 PM EDT</t>
  </si>
  <si>
    <t>Spence</t>
  </si>
  <si>
    <t xml:space="preserve">The City of Miramar reports a spill of 15,000 gallons of effluent on-site at the treatment facility in Miramar due to electrical failure (mechanical, not weather-related). The spill has been recovered and the area treated with HTH. 
</t>
  </si>
  <si>
    <t>13900 Pembroke Rd</t>
  </si>
  <si>
    <t>yes/hth</t>
  </si>
  <si>
    <t>07/16/2009 07:28 AM EDT</t>
  </si>
  <si>
    <t>Lon Katschor</t>
  </si>
  <si>
    <t xml:space="preserve">A representative wit the City of Winter Park reports that three lift stations over flowed due to recent storms in the area. Caller states that the spill was estimated at 15000 gallons. Unknown on the clean up. </t>
  </si>
  <si>
    <t>07/16/2009 10:33 AM EDT</t>
  </si>
  <si>
    <t>Rich Simms</t>
  </si>
  <si>
    <t>A representative with Lee Co. Utilities reports a 1000 gallon plus spill due to a 20" force main break. Caller states that the site is being vacuumed and limed.</t>
  </si>
  <si>
    <t>19260 Old San Carlos Blvd</t>
  </si>
  <si>
    <t>07/16/2009 12:54 PM EDT</t>
  </si>
  <si>
    <t>Ralph Edwards</t>
  </si>
  <si>
    <t>Miami Water Sewer</t>
  </si>
  <si>
    <t>A representative with Miami Water and Sewer reports a 2000 gallon spill. Caller states that the site was limed and decreased. No waterways were affected.
UPDATE: 07-16-09/1638 EDT: Per David / Miami Water &amp; Sewer: The total amount of spillage is 30,270 gallons. The incident occurred due to a 6" force main that an FP&amp;L crew broke while working. &lt;SWO413&gt;</t>
  </si>
  <si>
    <t>10850 S.W. 88th Street</t>
  </si>
  <si>
    <t>07/16/2009 07:00 AM EDT</t>
  </si>
  <si>
    <t>David Fell</t>
  </si>
  <si>
    <t>A representative with Sarasota Co. Utilities advised that approximately 4,000 gallons of treated reclaim wastewater released from reclaim pond due to overflow. No waterways affected and no clean up actions needed.</t>
  </si>
  <si>
    <t>500 Rockley Blvd.</t>
  </si>
  <si>
    <t>07/13/2009 08:00 AM EDT</t>
  </si>
  <si>
    <t>Report from the City of Milton of a 1000 to 2000 gallons spill of sewage from a lift station at Santa Rosa Prison. The spill occurred due to a screen failure at the lift. The spill has been stopped, repairs made and clean-up performed.</t>
  </si>
  <si>
    <t>5755 E Milton Rd.</t>
  </si>
  <si>
    <t>wakulla</t>
  </si>
  <si>
    <t>07/17/2009 08:15 PM EDT</t>
  </si>
  <si>
    <t>Wakulla County</t>
  </si>
  <si>
    <t xml:space="preserve">Wakulla County reported a wastewater spill from a manhole in Crawfordville, due to a power failure at a nearby lift station. Clean-up conducted by the county.  
</t>
  </si>
  <si>
    <t>2784 Coastal Highway</t>
  </si>
  <si>
    <t>07/16/2009 02:00 PM EDT</t>
  </si>
  <si>
    <t>Broward County Wastewater Services reported a 50 gallon spill of raw sewage in the Oakland Park area due to line degradation. No waterways affected. Clean-up conducted by the responsible party. No assistance requested.</t>
  </si>
  <si>
    <t>2924 Northwest 29th Street</t>
  </si>
  <si>
    <t>07/17/2009 11:14 AM EDT</t>
  </si>
  <si>
    <t>Mark Harris</t>
  </si>
  <si>
    <t>Sarasota Co.</t>
  </si>
  <si>
    <t xml:space="preserve">A representative with Sarasota Co. reports a spill of between three to five thousand gallons due to a lift station failure. Caller reports that there are no waterways affected. Caller states that the spill is being vacuumed. 
</t>
  </si>
  <si>
    <t>2420 US 41</t>
  </si>
  <si>
    <t>07/17/2009 04:57 PM EDT</t>
  </si>
  <si>
    <t>A representative with the Emerald Coast Utility Authority reports a 250 gallon spill of sewage that ran into a storm drain. Unknown on the clean up.</t>
  </si>
  <si>
    <t>9 MILE Road @ University Parkway</t>
  </si>
  <si>
    <t>07/17/2009 03:36 PM EDT</t>
  </si>
  <si>
    <t>Orange County reported a wastewater spill of over 4,000 gallons in the Orlando area due to a ruptured line. A nearby canal was affected. Clean-up conducted by the responsible party.</t>
  </si>
  <si>
    <t>1948 Bonnieville Drive</t>
  </si>
  <si>
    <t>nearby canal</t>
  </si>
  <si>
    <t>07/18/2009 12:00 PM EDT</t>
  </si>
  <si>
    <t>Cindy Beddows</t>
  </si>
  <si>
    <t>NRC fax #912016 "VERBATIM" states caller reported that vessel is dumping raw sewage into the water from his vessel. Caller states that this has been ongoing for approximately a month.</t>
  </si>
  <si>
    <t>1/2 mile west of Brooks Bridge; next to 4 Miracle Strip Parkway; Intercoastal waterway</t>
  </si>
  <si>
    <t>07/19/2009 07:13 AM EDT</t>
  </si>
  <si>
    <t>A representative with Orange Co. Utilities advised that over 1,000 gallons of untreated wastewater spilled due to force main break. No waterways were affected. Caller unsure of what clean up actions have or will be taken.</t>
  </si>
  <si>
    <t>1050 Mendoza Dr.</t>
  </si>
  <si>
    <t>07/17/2009 12:30 PM EDT</t>
  </si>
  <si>
    <t>Ralph Marriott</t>
  </si>
  <si>
    <t>Aqua Utilities reported an estimated 35,000 gallon treated wastewater spill in the East Palatka area due to a damage irrigation line. The material drained into a nearby wet lands.</t>
  </si>
  <si>
    <t>Palm Port Wastewater Treatment Plant; Dog Branch Road</t>
  </si>
  <si>
    <t>07/20/2009 08:21 AM EDT</t>
  </si>
  <si>
    <t>A representative with Polk Co. Utilities advised that approximately 10,000 gallons of treated reclaim wastewater spilled due to ruptured irrigation line. No waterways were affected and no clean up actions needed.</t>
  </si>
  <si>
    <t>4000 SR-37 north</t>
  </si>
  <si>
    <t>07/20/2009 05:15 PM EDT</t>
  </si>
  <si>
    <t>Don Keirn</t>
  </si>
  <si>
    <t>A representative with DEP advised that approximately 20 gallons of untreated wastewater spilled from a Pot-a-Potty that accidentally fell over. A nearby storm drain was affected. No clean up actions reported at this time. Caller would be contacting DOT to responded for clean up.</t>
  </si>
  <si>
    <t>I-95 on-ramp near Palm Beach Lakes Blvd.</t>
  </si>
  <si>
    <t>07/20/2009 09:30 AM EDT</t>
  </si>
  <si>
    <t>Phil Roberts</t>
  </si>
  <si>
    <t>A representative with Toho Water Authority advised that approximately 3,600 gallons of untreated wastewater spilled due to lift station overflow caused by heavy rain in the area. No waterways were affected. Material vacuumed up and lime applied to affected area.</t>
  </si>
  <si>
    <t>Budget Host Inn: 4624 Hwy. 192; Continental Motel: 4650 Hwy. 192; Budget Inn: 4686 Hwy. 192</t>
  </si>
  <si>
    <t>07/21/2009 09:23 AM EDT</t>
  </si>
  <si>
    <t>Robert Hinkel</t>
  </si>
  <si>
    <t>A representative with the City of Palm Bay reports a 50000 gallon sewage spill due to a contractor rupturing an 8" force main. Caller states that the spill has been contained to a storm drain. Caller states that he storm drain is being vacuumed and the site will be chlorinated.</t>
  </si>
  <si>
    <t>intersection Jupiter and Mitten Avenue</t>
  </si>
  <si>
    <t>Vac&amp;Chlorinated</t>
  </si>
  <si>
    <t>07/21/2009 09:33 AM EDT</t>
  </si>
  <si>
    <t>Caller states that a privately owned lift station is overflowing and has spilled 1000 to 1500 gallons of sewage. Caller states that there are no waterways affected at this time.</t>
  </si>
  <si>
    <t>Lane Avenue Mini Mall</t>
  </si>
  <si>
    <t>privately owned l/s</t>
  </si>
  <si>
    <t>07/21/2009 10:04 AM EDT</t>
  </si>
  <si>
    <t>A representative with the City of Orlando reports a 7000 gallon spill due to a contracting error. Caller states that he spill has possibly has drained into a nearby pond.Caller states that clean up action is underway.</t>
  </si>
  <si>
    <t>Tyson Road at Narcoossee Road</t>
  </si>
  <si>
    <t>07/21/2009 01:30 PM EDT</t>
  </si>
  <si>
    <t>A representative with City of Deerfield Beach advised that approximately 600 gallons of untreated wastewater spilled due to broken 6 inch force main. Nearby storm drain was affected. Material was vacuumed up, lime was applied, and line was repaired.</t>
  </si>
  <si>
    <t>SE 15th Ave. near the intersection of SE 2nd St.</t>
  </si>
  <si>
    <t>nearby stormdrain</t>
  </si>
  <si>
    <t>07/22/2009 09:44 AM EDT</t>
  </si>
  <si>
    <t>Coral Gables</t>
  </si>
  <si>
    <t>A representative with the City of Coral Gables reports a 3000 gallon spill due to a 16 " force main break. Caller states that the site was vacuumed and powder chlorine was placed down. Caller states that no waterways were affected.</t>
  </si>
  <si>
    <t>Davis Road at Ponce De Leon</t>
  </si>
  <si>
    <t>clay</t>
  </si>
  <si>
    <t>07/22/2009 01:04 PM EDT</t>
  </si>
  <si>
    <t xml:space="preserve">Mike </t>
  </si>
  <si>
    <t>Clay Co. Utility</t>
  </si>
  <si>
    <t>A representative with Clay Co. Utility reports that an undetermined amount of sewage spilled into Bradley Creel due to a lift station failure. Caller reports clean up action is underway.</t>
  </si>
  <si>
    <t>Orange Park</t>
  </si>
  <si>
    <t>Bradley Creel</t>
  </si>
  <si>
    <t>07/22/2009 02:56 PM EDT</t>
  </si>
  <si>
    <t>Mike McCrum</t>
  </si>
  <si>
    <t>Caller reports an ongoing treated wastewater spill less than 1,000 gallons. Pipe was fixed a few days ago but not done properly. Contractor (Honc Construction) should be back todoay to fix again.</t>
  </si>
  <si>
    <t>Sanibel</t>
  </si>
  <si>
    <t>07/22/2009 08:00 PM EDT</t>
  </si>
  <si>
    <t>A representative with City of Orlando Wastewater advised that approximately 100 gallons of untreated wastewater spilled due to sewer lateral overflow. Nearby storm drain affected. Material was vacuumed up and lime was applied to affected areas.</t>
  </si>
  <si>
    <t>723 North Mills Ave. near East Colonial Dr.</t>
  </si>
  <si>
    <t>07/23/2009 02:20 PM EDT</t>
  </si>
  <si>
    <t>Florida Utilities Group advised that there is a spill from a wastewater treatment site at a mobile home park that is between 1000 gallons and 5000 gallons. No clean up has been started.</t>
  </si>
  <si>
    <t>3150 Northeast 36th Ave.</t>
  </si>
  <si>
    <t>07/24/2009 12:44 PM EDT</t>
  </si>
  <si>
    <t>Caller reports a sewage spill of 2000 gallons due to a discharge valve rupture. Caller states that the spill drained into a retention pond. Caller states that the contaminated soil has been dug up and removed.</t>
  </si>
  <si>
    <t>103 Street; Walmart</t>
  </si>
  <si>
    <t>dug up</t>
  </si>
  <si>
    <t>07/24/2009 02:06 PM EDT</t>
  </si>
  <si>
    <t>George</t>
  </si>
  <si>
    <t>A representative with the City of St. Augustine reports a 75 gallon spill due to a lift station failure. Caller reports that some of the spill drained into a storm drain. Caller states that 50 gallons was recovered with a vac. truck.</t>
  </si>
  <si>
    <t>Rio Vista @ Spencer Street</t>
  </si>
  <si>
    <t>07/25/2009 09:46 AM EDT</t>
  </si>
  <si>
    <t>A representative with JEA reports a 5000 gallon spill due to a leak in a 12" force main. Caller states that there are no waterways affected. Caller states that lime was applied to the unrecoverable portion of the spill.</t>
  </si>
  <si>
    <t>9598 Crystal Springs Road, Jax</t>
  </si>
  <si>
    <t>07/25/2009 11:00 AM EDT</t>
  </si>
  <si>
    <t>A representative with Seminole Cole reports a spill of unknown amount. Caller is unaware of the spills origin. Caller states that a clean up crew has been hired for clean up</t>
  </si>
  <si>
    <t>714 Idyll wild Drive, Sanford</t>
  </si>
  <si>
    <t>07/25/2009 11:11 AM EDT</t>
  </si>
  <si>
    <t>Millie</t>
  </si>
  <si>
    <t>Naples</t>
  </si>
  <si>
    <t>A representative with the City of Naples reports a spill between 5000 to 10000 gallons of treated wastewater due to equipment failure. No clean up action reported.</t>
  </si>
  <si>
    <t>155 Estelle Ave</t>
  </si>
  <si>
    <t>07/25/2009 04:09 PM EDT</t>
  </si>
  <si>
    <t>Escambia Co</t>
  </si>
  <si>
    <t>A representative with Escambia Co. reports a 20000 gallon spill due to a pump failure. Caller states that the spill drained into the Bayou Texar. Clean up action has not been done as of yet</t>
  </si>
  <si>
    <t>1505 Bayou Blvd, Pensacola</t>
  </si>
  <si>
    <t>07/25/2009 12:03 PM EDT</t>
  </si>
  <si>
    <t>JEA reported a 150 gallon wastewater spill from a manhole in front of a home in Jacksonville. The overflow was caused by a clogged line. The overflow drained into a storm drain that flowed into a ditch and then the Ribault River. Clean-up was conducted by JEA.</t>
  </si>
  <si>
    <t>6805 Champlain Road, Jax</t>
  </si>
  <si>
    <t>storm drain -&gt; Ribault River</t>
  </si>
  <si>
    <t>07/26/2009 06:30 AM EDT</t>
  </si>
  <si>
    <t>James Cooper White</t>
  </si>
  <si>
    <t>Jacksonville Port Authority</t>
  </si>
  <si>
    <t>NRC fax #912755 "VERBATIM" states caller is reporting a vessel seen dumping raw sewage into the water by a security guard</t>
  </si>
  <si>
    <t>3100 Talleyrand Ave, Jax</t>
  </si>
  <si>
    <t>Jax Port</t>
  </si>
  <si>
    <t>07/26/2009 10:30 PM EDT</t>
  </si>
  <si>
    <t>Ed Hatcher</t>
  </si>
  <si>
    <t>Seminole Co. Water and Sewer</t>
  </si>
  <si>
    <t>A representative with Seminole Co. Water and Sewer advised that approximately 800 gallons of untreated wastewater spilled due to broken 6 inch force main. Nearby drainage ditch was affected. Material was vacuumed up and HTH was applied</t>
  </si>
  <si>
    <t>Clinging Vine Place off Red Buck Lake Rd, Winter Springs</t>
  </si>
  <si>
    <t>Marie Guarimo</t>
  </si>
  <si>
    <t>A representative with City of Ft. Lauderdale advised that approximately 2,000 gallons of untreated wastewater spilled due to manhole overflow. A nearby storm drain that leads to Intercoastal Waterway was affected. Material was vacuumed up from storm drain and water samples have been taken at the Intercoastal Waterway. Caller advised local and county DEP were notified on Saturday, however SWO was not notified until today</t>
  </si>
  <si>
    <t>3006 NE 19th St.</t>
  </si>
  <si>
    <t>storm drain-&gt;ICW</t>
  </si>
  <si>
    <t>07/27/2009 09:30 AM EDT</t>
  </si>
  <si>
    <t>A representative with City of Port St. Lucie advised that approximately 1,000 gallons of wastewater spilled due to broken 12 inch force main. No waterways were affected. Caller advised affected soil will be dug up and removed off-site</t>
  </si>
  <si>
    <t>281 NW St. James Dr</t>
  </si>
  <si>
    <t>07/24/2009 12:30 PM EDT</t>
  </si>
  <si>
    <t>A representative with Sarasota Co. Utilities advised that approximately 2,500 gallons of untreated wastewater spilled due to gravity main collapse. Nearby storm drain that leads to unnamed canal affected. Material was vacuumed up and lime was applied to affected area. Also water samples were taken at the unnamed canal</t>
  </si>
  <si>
    <t>4705 Bay Cider Lane, Sarasota</t>
  </si>
  <si>
    <t>storm drain-&gt;canal</t>
  </si>
  <si>
    <t>07/25/2009 07:00 AM EDT</t>
  </si>
  <si>
    <t>A representative with Bonita Springs Utilities advised that approximately 2,000 gallons of treated reclaim wastewater spilled from holding pond due to valve being left open. No waterways were affected and no clean up actions were needed.</t>
  </si>
  <si>
    <t>Cedar Creek holding pond , off of Elementary Way</t>
  </si>
  <si>
    <t>Cedar Creek holding pond</t>
  </si>
  <si>
    <t>07/27/2009 08:00 AM EDT</t>
  </si>
  <si>
    <t>A representative with City of Auburndale advised that greater than 1,000 gallons of untreated wastewater spilled due to lift station overflow caused by power failure. No waterways were affected, contained on-site. Material was vacuumed up and lime was applied to affected area</t>
  </si>
  <si>
    <t>Braddock Rd. near 655 Berkeley Rd.</t>
  </si>
  <si>
    <t>07/11/2009 02:00 PM EDT</t>
  </si>
  <si>
    <t>Jerry Baker</t>
  </si>
  <si>
    <t>Broward Co. Water and Waste Service</t>
  </si>
  <si>
    <t>A representative with Broward Co. Water and Waste Service advised that approximately 2,160 gallons of untreated wastewater spilled from force main due to air release valve failure. Nearby storm drain was affected. No clean up actions were reported</t>
  </si>
  <si>
    <t>4100 North Powerline Rd, Pompano Beach</t>
  </si>
  <si>
    <t>07/27/2009 12:50 PM EDT</t>
  </si>
  <si>
    <t>A representative with City of Sanford advised that approximately 200 gallons of untreated wastewater spilled due to lift station overflow. No waterways were affected. Material has been cleaned up. Seminole Co. Health Dept. was notified</t>
  </si>
  <si>
    <t>Carriage Cove subdivision ,430 and 432 Ascott Ct.</t>
  </si>
  <si>
    <t>07/27/2009 04:20 PM EDT</t>
  </si>
  <si>
    <t>Chris James</t>
  </si>
  <si>
    <t>A representative with US Water Services advised that over 1,000 gallons of untreated wastewater spilled due to broken coupling on 4 inch pipe. No waterways were affected, contained on-site. Lime applied and material will be raked up</t>
  </si>
  <si>
    <t>240 Sombrero Beach Rd., Marathon</t>
  </si>
  <si>
    <t>lime +</t>
  </si>
  <si>
    <t>07/27/2009 04:00 PM EDT</t>
  </si>
  <si>
    <t>A representative with Charlotte Co. Utilities advised that approximately 2,000 gallons of untreated wastewater spilled due to 12 inch force main break. No waterways were affected and material was vacuumed up and lime was applied to affected area</t>
  </si>
  <si>
    <t>4161 Tamiami Trail, Port Charlotte</t>
  </si>
  <si>
    <t>07/28/2009 10:49 AM EDT</t>
  </si>
  <si>
    <t>St. Johns Utility Department</t>
  </si>
  <si>
    <t>A representative with St. Johns Utility Department reports a 50 gallon spill due to a 6" force main break. Caller states that all of the spill was recovered and lime was applied to the area</t>
  </si>
  <si>
    <t>7561 A1A South, St. Augustine</t>
  </si>
  <si>
    <t>07/28/2009 03:23 PM EDT</t>
  </si>
  <si>
    <t>Adam Mengel</t>
  </si>
  <si>
    <t>Flagler Co. Planning</t>
  </si>
  <si>
    <t>A representative with Flagler Co. reports that a waste truck did spill an unknown amount of sewage in the intersection of SR 11 and CR 304. Caller is unaware of the exact amount. Caller states local FR has started the clean up.
UPDATE: 07/28/2009 16:12 EDT: Per James at Shelleys Environmental Services the spill was estimated at 3.2 cubic yards ( 646 gallons) &lt;SWO411&gt;.</t>
  </si>
  <si>
    <t>Intersection of SR 11 @ CR 304</t>
  </si>
  <si>
    <t>07/28/2009 05:00 PM EDT</t>
  </si>
  <si>
    <t>Victor</t>
  </si>
  <si>
    <t>DeSoto Co. Utilities</t>
  </si>
  <si>
    <t>A representative with DeSoto Co. Utilities advised that between 2,000-3,000 gallons untreated wastewater spilled due to broken air release valve on force main. Nearby drainage ditch was affected. Lime was applied to affected area.</t>
  </si>
  <si>
    <t>South Hwy. 17</t>
  </si>
  <si>
    <t>07/28/2009 08:45 AM EDT</t>
  </si>
  <si>
    <t>Eric Egbert</t>
  </si>
  <si>
    <t xml:space="preserve">A representative with Pasco Co. Utilities advised that over 1,000 gallons of untreated wastewater spilled due to 8 inch force main break. No waterways were affected. Material was vacuumed up and lime was applied. 
</t>
  </si>
  <si>
    <t>6818 US SR-41</t>
  </si>
  <si>
    <t>07/29/2009 09:00 AM CDT</t>
  </si>
  <si>
    <t xml:space="preserve">A representative with City of Milton advised that approximately 250 gallons of untreated wastewater spilled due manhole overflow. Nearby storm drain that leads to holding pond affected. Material was vacuumed up and lime was applied to affected area. 
</t>
  </si>
  <si>
    <t>07/29/2009 09:35 AM EDT</t>
  </si>
  <si>
    <t>Tod Hunt</t>
  </si>
  <si>
    <t>OMI Liveoak</t>
  </si>
  <si>
    <t xml:space="preserve">Per OMI Utilities in Liveoak, 224 gallons of untreated sewage spilled from a manhole due to a blockage in a line. The spill has been stopped and the area was vacuumed and limed. </t>
  </si>
  <si>
    <t>6th St. at Green Ave.</t>
  </si>
  <si>
    <t>07/29/2009 01:00 PM EDT</t>
  </si>
  <si>
    <t xml:space="preserve">Report from the City of Ocoee of 25,000 gallons of sewage spilling onto ground and into a storm water retention pond due to a break in a force main. The spill has been stopped. Apec is handling clean-up. </t>
  </si>
  <si>
    <t>1100 Nicole Blvd.</t>
  </si>
  <si>
    <t>07/30/2009 07:00 AM EDT</t>
  </si>
  <si>
    <t>Bret</t>
  </si>
  <si>
    <t>City of Flagler Beach Wastewater</t>
  </si>
  <si>
    <t>A representative with City of Flagler Beach Wastewater advised that between 400-500 gallons of untreated wastewater spilled due to lift station overflow caused by power failure. No waterways were affected. Lime was applied to affected area.</t>
  </si>
  <si>
    <t>intersection of 12th St. and Flagler Ave.</t>
  </si>
  <si>
    <t>07/31/2009 08:02 AM EDT</t>
  </si>
  <si>
    <t xml:space="preserve">A representative with Pasco Co. Utilities reports a 2750 gallon spill due to lift station failure. Caller reports that the spill did drain into a retention pond. Caller states that the site has been limed and washed. </t>
  </si>
  <si>
    <t>8228 Chasco Woods Blvd</t>
  </si>
  <si>
    <t>limed/washed</t>
  </si>
  <si>
    <t>07/31/2009 10:19 AM EDT</t>
  </si>
  <si>
    <t>Auto</t>
  </si>
  <si>
    <t>Broward Co. Water &amp; sewer</t>
  </si>
  <si>
    <t>A representative with Broward Co. Water &amp; Sewer reports a spill of less than 1000 gallons. Caller states that the spill resulted from a blocked main line. Caller states that know waterways were affected.</t>
  </si>
  <si>
    <t>N.W. 47th Terrace and Oakland Blvd</t>
  </si>
  <si>
    <t>07/31/2009 05:15 PM EDT</t>
  </si>
  <si>
    <t>Bob Vaughn</t>
  </si>
  <si>
    <t>Pinellas Co. Water</t>
  </si>
  <si>
    <t xml:space="preserve">Pinellas Co. Water advised that an air release valve broke outside of a pump station causing 2000 gallons of wastewater to be released onto the ground and some went into McKay Creek. The area was vacuumed and washed down. Samples of the creek will be taken tomorrow and caution signs were put up around the creek. </t>
  </si>
  <si>
    <t>1415 Indian Rocks Road</t>
  </si>
  <si>
    <t>vac'd/washed</t>
  </si>
  <si>
    <t>08/01/2009 11:32 AM EDT</t>
  </si>
  <si>
    <t xml:space="preserve">North Port Utilities </t>
  </si>
  <si>
    <t xml:space="preserve">A representative with North Port Utility Authority reports that due to a contractor error 2000 gallons of sewage was spilled. Caller states that the leak was completely contained. Caller states that after repairs the site will be limed. 
</t>
  </si>
  <si>
    <t>Toledo Blade Blvd just South of Snover Waterway</t>
  </si>
  <si>
    <t>08/01/2009 02:17 PM EDT</t>
  </si>
  <si>
    <t>Janet</t>
  </si>
  <si>
    <t>Budget Water Services</t>
  </si>
  <si>
    <t>A representative with Budget Water Services reports a spill of less than 1000 gallons. Caller states that a clean up crew is en route for clean up. Caller states that no waterways have been affected.</t>
  </si>
  <si>
    <t>500 South Chaffee Road</t>
  </si>
  <si>
    <t>08/01/2009 02:00 PM EDT</t>
  </si>
  <si>
    <t xml:space="preserve">JEA advised that due to a broken force main over 1000 gallons of wastewater has been released onto the ground. Wills Branch Creek has been affected by the release. Vacuum truck on scene to do the clean up. No boil water notice needed. </t>
  </si>
  <si>
    <t>7951 Lennox Ave.</t>
  </si>
  <si>
    <t>08/01/2009 05:00 PM EDT</t>
  </si>
  <si>
    <t>Sarasota Co. Water</t>
  </si>
  <si>
    <t>due to a machine malfunction, 8000 gallons of wastewater was released onto the ground on site at a lift station. Vacuum truck is doing the clean up and lime will be spread on the affected area. No waterway affected.</t>
  </si>
  <si>
    <t xml:space="preserve">Wyndall Kent Road </t>
  </si>
  <si>
    <t>08/01/2009 10:30 PM EDT</t>
  </si>
  <si>
    <t>A representative with City of Wildwood advised that approximately 50,000 gallons of untreated wastewater spilled due to 14 inch force main break. No waterways were affected. Material was unrecoverable, however line was repaired and lime was applied to affected area.</t>
  </si>
  <si>
    <t>along CR-501, 200 yds south of CR-468</t>
  </si>
  <si>
    <t>08/03/2009 11:09 AM EDT</t>
  </si>
  <si>
    <t>A representative with JEA advised that over 1,000 gallons of untreated wastewater spilled due to manhole overflow. Nearby Old Field Creek was affected. Material was vacuumed up and lime was applied to affected area.</t>
  </si>
  <si>
    <t>intersection of Old Field Crossing and Old St. Augustine Rd.</t>
  </si>
  <si>
    <t>08/01/2009 01:35 AM EDT</t>
  </si>
  <si>
    <t>Susan Kennedy</t>
  </si>
  <si>
    <t>Gulf Power 
Environmental Affairs</t>
  </si>
  <si>
    <t xml:space="preserve">NOTE: This incident occurred Saturday, August 1, 2009.
The responsible party reports a release of 5000 to 10,000 gallons of reclaim water that was released on-site due to equipment failure. The spill has been stopped and repairs made. Not recoverable. </t>
  </si>
  <si>
    <t>5150 S. Alafia Trail</t>
  </si>
  <si>
    <t>08/04/2009 09:49 AM EDT</t>
  </si>
  <si>
    <t>A representative with the City of Melbourne reports a 1500 gallon spill. Caller states that the spill has not affected any waterways. Caller states that the site was washed down and HGH was applied</t>
  </si>
  <si>
    <t>Proton Road @ Colony Drive</t>
  </si>
  <si>
    <t>wash &amp; HTH</t>
  </si>
  <si>
    <t>08/04/2009 10:42 AM EDT</t>
  </si>
  <si>
    <t>A representative with the City of Deerfield Beach reports a 20000 gallon spill due to a 12 " force main break. Caller states that some of the spill drained into a canal. Caller states that the spill will be cleaned after repairs are made.</t>
  </si>
  <si>
    <t>Century Blvd at the Markham S building</t>
  </si>
  <si>
    <t>08/04/2009 07:00 AM EDT</t>
  </si>
  <si>
    <t>A representative with Severn Trent Services advised that at least 2,000 gallons of treated effluent wastewater spilled due to contact chamber overflow. No waterways were affected and no clean up actions were taken</t>
  </si>
  <si>
    <t>601 Country Club Rd., Kissimmee</t>
  </si>
  <si>
    <t>08/04/2009 02:25 PM EDT</t>
  </si>
  <si>
    <t>A representative with Orange Co. Utilities reports a 1000 gallon spill at a lift station due to a pipe failure.Caller states that no waterways were affected. Caller states that a clean up crew is en route for clean up. Caller states that Orange Co. EPD has been notified</t>
  </si>
  <si>
    <t>14001 Pebble Beach Road, Orlando</t>
  </si>
  <si>
    <t>08/04/2009 02:30 PM EDT</t>
  </si>
  <si>
    <t>Shelley's Environmental Services</t>
  </si>
  <si>
    <t>Report from the responsible party (Shelley's Environmental Services) of a spill of 1 cubic yard of waste solids from an over-turned truck. The City of St. Cloud handled clean-up. FHP responded. No injuries reported and no waterways affected</t>
  </si>
  <si>
    <t>Old Hickory Tree Rd. at Hwy 192, St. Cloud</t>
  </si>
  <si>
    <t>solids</t>
  </si>
  <si>
    <t>1 cu. Yard</t>
  </si>
  <si>
    <t>08/04/2009 01:00 PM EDT</t>
  </si>
  <si>
    <t>4000 gallons mechanical failure at pump station onto ground and into a retention pond The area was limed.</t>
  </si>
  <si>
    <t>Palm Beach Central High-school, Lyons Rd. &amp; Forest Hills Rd</t>
  </si>
  <si>
    <t>08/04/2009 05:16 PM EDT</t>
  </si>
  <si>
    <t>Report via County Utilities of a 500 gallons spill of wastewater due to a contractor breaking a 2" line. The spill went onto the ground and into a contained retention pond. The ground and the pond are being vacuumed</t>
  </si>
  <si>
    <t>Linebaugh Ave. &amp; Hennesey Ln., Tampa</t>
  </si>
  <si>
    <t>08/04/2009 12:00 PM EDT</t>
  </si>
  <si>
    <t>Jenny Journegan</t>
  </si>
  <si>
    <t>FL Utilities Group</t>
  </si>
  <si>
    <t>Report from the Florida Utilities Group of 1500 gallons of wastewater spilled onto ground due to a blocked line. Orange County handled clean-up</t>
  </si>
  <si>
    <t>14205 E Colonial Dr, Orlando</t>
  </si>
  <si>
    <t>08/05/2009 07:41 AM EDT</t>
  </si>
  <si>
    <t>A representative with Severn Trent Services reports a 30000 gallon spill of treated wastewater due to a hydraulic overload because of the recent storms in the area. Caller states that there is no clean up action taken</t>
  </si>
  <si>
    <t>601 Country Club Road, Kissimmee</t>
  </si>
  <si>
    <t>08/05/2009 10:50 AM EDT</t>
  </si>
  <si>
    <t>Caller reports a 5000 gallon spill of treated wastewater due to an electrical malfunction. Caller states that no waterways were affected. No clean up action taken</t>
  </si>
  <si>
    <t>08/05/2009 11:29 AM EDT</t>
  </si>
  <si>
    <t>Maria</t>
  </si>
  <si>
    <t>A representative with the City of Ft. Lauderdale reports a spill of 1000 gallons due to a ruptured line. Caller states that the spill did drain into the Inter Coastal waterway. Caller states that the clean up will be complete after repairs are made</t>
  </si>
  <si>
    <t xml:space="preserve">3015 North Ocean </t>
  </si>
  <si>
    <t>08/05/2009 11:00 PM EDT</t>
  </si>
  <si>
    <t xml:space="preserve">Severn Trent Services </t>
  </si>
  <si>
    <t>Severn Trent Services representative reports a release total of 3000 gallons of partially treated wastewater that overflowed during a wash-out (heavy rains). Contained on-site. The spillage was not recoverable but soaked into the ground. The area was limed</t>
  </si>
  <si>
    <t>5299 Robert McLaine Blvd, Poinciana</t>
  </si>
  <si>
    <t>08/05/2009 06:48 PM EDT</t>
  </si>
  <si>
    <t>Water Resource Services</t>
  </si>
  <si>
    <t>Report from the responsible party of 1100 gallons of wastewater spilling from manholes due to equipment failure at the pump. The spill has been stopped and the area washed-down</t>
  </si>
  <si>
    <t>3513 Ehrlich Rd, Tampa</t>
  </si>
  <si>
    <t>08/06/2009 05:21 PM EDT</t>
  </si>
  <si>
    <t xml:space="preserve">Orange Co. Utilities </t>
  </si>
  <si>
    <t>Report from a representative of Orange County Utilities of a spill of an unknown amount of sewage from a failed lift at an apartment complex in Orlando. The responsible party is on scene and Total Septic Company is handling clean-up and repairs</t>
  </si>
  <si>
    <t>11801 Boardwalk Dr., Orlando</t>
  </si>
  <si>
    <t>08/07/2009 08:35 AM EDT</t>
  </si>
  <si>
    <t>City of Dundee</t>
  </si>
  <si>
    <t>A representative with the City of Dundee reports a 500 gallon spill due to an electrical outage. Caller states that the site was vacuumed and limed</t>
  </si>
  <si>
    <t>Lincoln Avenue @ Dell Street</t>
  </si>
  <si>
    <t>08/07/2009 09:44 AM EDT</t>
  </si>
  <si>
    <t>A representative with the Florida Utility Group reports a 1000 to 1500 gallon spill. caller states that the spill did drain into a retention pond. Caller states that lime was applied</t>
  </si>
  <si>
    <t>3700 Palm Valley Drive, Oviedo</t>
  </si>
  <si>
    <t>08/07/2009 10:22 AM EDT</t>
  </si>
  <si>
    <t>Navy Airstation Pensacola</t>
  </si>
  <si>
    <t>A representative with Navy Airstation Pensacola reports a 24000 gallon spill due to a lift station malfunction. Caller states that cleanup action is under way at this time</t>
  </si>
  <si>
    <t>3510 John Towers Drive</t>
  </si>
  <si>
    <t>08/07/2009 05:30 AM EDT</t>
  </si>
  <si>
    <t>A representative with OMI advised that approximately 350 gallons of raw sewage was spilled due to a contractor's error. No waterways were affected. The material is in the process of being recovered at this time</t>
  </si>
  <si>
    <t>701 Lime Ave., Live Oak</t>
  </si>
  <si>
    <t>08/07/2009 12:13 PM EDT</t>
  </si>
  <si>
    <t>A representative with St. Johns Co. Utilities reports a 100 gallon spill. Caller states that the spill has drained into a drainage ditch. Unknown on the clean up</t>
  </si>
  <si>
    <t>5340 Fourth Street, Crescent Beach</t>
  </si>
  <si>
    <t>08/07/2009 12:54 PM EDT</t>
  </si>
  <si>
    <t>Phillip</t>
  </si>
  <si>
    <t>Broward Co. Utilities</t>
  </si>
  <si>
    <t>A representative with Broward Co. Utilities reports a 6000 gallon spill due to a lift station failure. Caller states that the site was chlorinated and washed down</t>
  </si>
  <si>
    <t>3701 North SR 7, Lauderdale Lakes</t>
  </si>
  <si>
    <t>wash &amp; chlorine</t>
  </si>
  <si>
    <t>08/07/2009 01:00 PM EDT</t>
  </si>
  <si>
    <t>Ines</t>
  </si>
  <si>
    <t>A representative with Pinellas Co. Utilities reports a 1000 gallon spill. Caller states that the spill was rinsed and vacuumed</t>
  </si>
  <si>
    <t>14710 Gulf Blvd, Madeira Beach</t>
  </si>
  <si>
    <t>08/07/2009 02:39 PM EDT</t>
  </si>
  <si>
    <t>Email reports a 25 gallon sewage spill due to a blocked line. Email reports no waterways were affected</t>
  </si>
  <si>
    <t>1506 W. 3rd Street, Sanford</t>
  </si>
  <si>
    <t>08/07/2009 02:49 PM EDT</t>
  </si>
  <si>
    <t>A representative with Boynton Beach reports a spill of 11336 gallons due to a lift station failure. Caller states that the site has been vacuumed and washed down. Caller states that some of the spill did drain into a retention pond</t>
  </si>
  <si>
    <t>1500 NW 22nd Avenue</t>
  </si>
  <si>
    <t>08/07/2009 03:00 PM EDT</t>
  </si>
  <si>
    <t>City of Tampa Wastewater</t>
  </si>
  <si>
    <t>City of Tampa Wastewater advised that a main line was blocked and caused between 1000 and 5000 gallons of wastewater to be released. Some of the spill went into a near by pond. Unknown clean up at this time</t>
  </si>
  <si>
    <t>6803 North Lyman Ave</t>
  </si>
  <si>
    <t>08/07/2009 09:10 PM EDT</t>
  </si>
  <si>
    <t>Collier Co. Public Utilities advised that there was an 8 inch line that broke causing 25000 gallons of treated reclaim water to be spilled onto the ground. No clean up needed</t>
  </si>
  <si>
    <t>Pelican Bay Blvd &amp; Grenedere Blvd, Naples</t>
  </si>
  <si>
    <t>08/10/2009 09:30 AM EDT</t>
  </si>
  <si>
    <t>Lis Ferrer</t>
  </si>
  <si>
    <t>A representative with City of Coral Gables advised that approximately 500 gallons of untreated wastewater spilled due to leakage from force main. No waterways were affected. Caller advised jet truck used to clean up material and disinfectant was applied</t>
  </si>
  <si>
    <t>4896 Ponce Rd.</t>
  </si>
  <si>
    <t>08/10/2009 03:51 PM EDT</t>
  </si>
  <si>
    <t>Robert Southerland</t>
  </si>
  <si>
    <t>46,000 gallons of wastewater spilled in the Valrico area due to an electrical problem (The breakers were found tripped). The wastewater drained from the facility into the storm drain system and then into a man-made retention pond. No other waterways affected. Clean-up conducted by the responsible party. The discharge started on the 7th and ended on the 10th of August</t>
  </si>
  <si>
    <t>1701 Guiles Road, Valrico</t>
  </si>
  <si>
    <t>08/10/2009 12:00 PM EDT</t>
  </si>
  <si>
    <t>Melissa Rotteveel</t>
  </si>
  <si>
    <t>US Water Services reported a 500 to 1,000 gallon wastewater spill in the Wellington area due to a power failure at a lift station. Lime was applied to the affected area. Clean-up complete</t>
  </si>
  <si>
    <t>8499 W. Forest Hill Blvd, Wellington</t>
  </si>
  <si>
    <t>08/10/2009 01:00 PM EDT</t>
  </si>
  <si>
    <t>Aleen Gahny</t>
  </si>
  <si>
    <t>The City of North Miami</t>
  </si>
  <si>
    <t>The City of North Miami reported a 300 gallon spill of wastewater due to a power failure at a lift staion. Clean-up actions completed. No assistacne requested</t>
  </si>
  <si>
    <t>12730 Biscayne Bay Blvd</t>
  </si>
  <si>
    <t>08/10/2009 04:32 PM EDT</t>
  </si>
  <si>
    <t xml:space="preserve">Michael McCrumb </t>
  </si>
  <si>
    <t xml:space="preserve">Lee County </t>
  </si>
  <si>
    <t>1,500 gallons of wastewater spilled at the Sunset Capitva Resort on Captiva island due to a problem with the drain field. The pump station is pumping water into the drain field, but the drain field can not hold the water. So, the water is overflowing</t>
  </si>
  <si>
    <t>Sunset Captiva Resort, Captiva Island</t>
  </si>
  <si>
    <t>1500/ongoing</t>
  </si>
  <si>
    <t>08/11/2009 12:00 PM EDT</t>
  </si>
  <si>
    <t>Robyn Cook</t>
  </si>
  <si>
    <t>City of Daytona Wastewater</t>
  </si>
  <si>
    <t>City of Daytona Wastewater advised that a 6 inch pipe broke causing 1000 gallons of wastewater to be released onto the ground. Some of the spill went into a storm drain and was cleaned up</t>
  </si>
  <si>
    <t>Lift Station 108, 300 Brass Wood</t>
  </si>
  <si>
    <t>08/10/2009 04:00 PM EDT</t>
  </si>
  <si>
    <t>A representative with Pasco Co. Utilities advised that approximately 40,000 gallons of treated reclaim wastewater spilled from 24 inch reclaim main pipe due to operator error. No waterways were affected. Caller advised responsible party would pump material into sewer pump station nearby</t>
  </si>
  <si>
    <t>Hwy. 41 south of Wilderness Lake Blvd, Land O'Lakes</t>
  </si>
  <si>
    <t>08/11/2009 09:15 AM EDT</t>
  </si>
  <si>
    <t>John Powell</t>
  </si>
  <si>
    <t>A representative with City of Tallahassee advised that approximately 100 gallons of untreated wastewater spilled from sewer main due to grease and rags blockage in line. Nearby storm drain affected. Material was unrecoverable, however water samples will be taken</t>
  </si>
  <si>
    <t>280 John Knox Rd.</t>
  </si>
  <si>
    <t>08/11/2009 12:50 PM EDT</t>
  </si>
  <si>
    <t>Pasco Co. Utilities advised that under 1000 gallons of wastewater was released onto the ground due to a broken air release valve. Some of the spill reached a culvert. The area is being cleaned and lime. No roads closed</t>
  </si>
  <si>
    <t>I-75 and State Road 54, Wesley Chapel</t>
  </si>
  <si>
    <t>clean &amp; lime</t>
  </si>
  <si>
    <t>storm culvert</t>
  </si>
  <si>
    <t>08/11/2009 10:30 PM EDT</t>
  </si>
  <si>
    <t>Seminole Co. Utilities advised that 2000 gallons of wastewater was released on site of a lift station due to a power outage at the lift station. The area was vacuumed and limed. No waterway affected</t>
  </si>
  <si>
    <t>4610 Creekview Lane, Winterpark</t>
  </si>
  <si>
    <t>08/11/2009 03:00 PM EDT</t>
  </si>
  <si>
    <t>Pasco Co. Utilities advised a pipe was damaged by a backhoe bucket releasing 7000 gallons of reclaim water onto the ground. No clean up was needed</t>
  </si>
  <si>
    <t>US 41 at Connerton Blvd., Land o Lakes</t>
  </si>
  <si>
    <t>08/12/2009 04:08 PM EDT</t>
  </si>
  <si>
    <t>Bob Galan</t>
  </si>
  <si>
    <t>Pepsi Bottling Group</t>
  </si>
  <si>
    <t>Representative from the Pepsi Bottling Group reported waste water pouring into storm drain. 100 gallons on August 11 at 2100 hours and August 12th at 1200 hours, 100 gallons. The PH factor is 5.7-6.2 of the base water</t>
  </si>
  <si>
    <t>1700 Director's Row, Orlando</t>
  </si>
  <si>
    <t>200+/ongoing?</t>
  </si>
  <si>
    <t>08/12/2009 07:59 PM EDT</t>
  </si>
  <si>
    <t>Lynetia</t>
  </si>
  <si>
    <t>A representative with Miami-Dade Water Sewer reports a spill of 6120 gallons due to a leak in a 6" force main. Caller states that the spill did drain into the Biscayne Bay. Caller states that the spill was irretrievable</t>
  </si>
  <si>
    <t>S. Venetian Ct @ S Venetian Way, Miami</t>
  </si>
  <si>
    <t>08/12/2009 08:48 PM EDT</t>
  </si>
  <si>
    <t>A representative with Miami-Dade Water and Sewer reports a 1575 gallon spill. Caller states that no waterways were affected. Caller states that the site has been washed down and limed</t>
  </si>
  <si>
    <t>6213 Paradise Point Drive , Miami</t>
  </si>
  <si>
    <t>Mike Heffinger</t>
  </si>
  <si>
    <t>Florida DOT</t>
  </si>
  <si>
    <t>Florida DOT reported a possible case of illegal dumping of wastewater into a storm drain system or swale. The caller reported a ruptured wastewater line in Ocoee. Repair crews are on scene conducting clean-up. They are not using vac trucks and are possible using pumps to remove the sewage from the hole and dumping it into a storm drain system or swale. The caller has requested DEP to respond to investigate</t>
  </si>
  <si>
    <t>SR-50 eb near (100 ft) Bluford Ave, Ocoee</t>
  </si>
  <si>
    <t>08/13/2009 02:42 PM EDT</t>
  </si>
  <si>
    <t>JEA reported a 36,000 gallon raw sewage spill in Jacksonville due to a ruptured line. The spill was on site at the Northside Power Station. Clean-up conducted by the responsible party</t>
  </si>
  <si>
    <t>4377 Heckshire Drive</t>
  </si>
  <si>
    <t>08/13/2009 05:45 PM EDT</t>
  </si>
  <si>
    <t>A representative with Miami-Dade Water and Sewer reports a 1000 gallon spill. Caller states that no waterways were affected. Caller states that the site was cleaned and disinfected</t>
  </si>
  <si>
    <t>216st St @ SW 98 Ct, Miami</t>
  </si>
  <si>
    <t>08/14/2009 09:27 AM EDT</t>
  </si>
  <si>
    <t>Jay Stackenburg</t>
  </si>
  <si>
    <t>Lee County EM</t>
  </si>
  <si>
    <t>Lee County Emergency Management reported a spill of treated sewage on the Mid Point Bridge between Ft. Myers &amp; Cape Coral. The spill is estimated to be about 6 cubic yards in size. A small amount got into the water below. US Coast Guard en route to check the water. FHP and local fire department on scene. Responsible party has clean-up crew en route for clean-up. No assistance requested</t>
  </si>
  <si>
    <t>Mid Point Bridge, CR-884, Ft. Myers</t>
  </si>
  <si>
    <t>6 cu.yd.</t>
  </si>
  <si>
    <t>08/14/2009 09:00 AM EDT</t>
  </si>
  <si>
    <t>Citrus County Utilities reported a 1,000+ gallon spill of wastewater at a private lift station at a shopping center in Hernando. A county vehicle was in the area and the employee noticed the lift station alarm going off. He investigated and found an ongoing release at the station. Appears the station lost power. The lift station is privately owned and drains into the county system. No waterways affected. No clean-up actions reported.  The caller contacted the manager of the Publix at the shoping center. The Publix manager got on the phone with the shopping center management company. The management company sent people out to investigate the faulty lift station. The caller is worried because there was not audible alarm going off at the lift station; only a red flashing light.</t>
  </si>
  <si>
    <t>2685 N Forest Ridge Blvd, Hernando</t>
  </si>
  <si>
    <t>08/14/2009 10:00 PM EDT</t>
  </si>
  <si>
    <t>Clay County Utilities Authority</t>
  </si>
  <si>
    <t>Clay County Utilities Authority reported a 4,000 to 6,000 gallon spill of wastewater in Orange Park due to an electrical malfunction. The area received 4 to 5 inches of rain in about three hours. Rain water soaked into a lift station and shorted out the system. Sewage overflowed inside the station and drained out onto the property. The station has been repaired and lime placed on the affected area. no assistance requested</t>
  </si>
  <si>
    <t>1616 Constitutional Ave, Orange Park</t>
  </si>
  <si>
    <t>08/13/2009 05:30 PM EDT</t>
  </si>
  <si>
    <t>Bonita Springs Utilities reported a 72,000 gallon release of treated wastewater mixed with ground water. The released was caused by a rupture 2 inch line. The material drained into a nearby retention pond. Repairs completed. No clean-up actions reported</t>
  </si>
  <si>
    <t>Bonita Blvd/1,000 feet west of Country Club Blvd</t>
  </si>
  <si>
    <t>08/14/2009 11:00 PM EDT</t>
  </si>
  <si>
    <t>JEA reported a released of wastewater in Jacksonville due to heavy rains in the area (hydraulic overload to lift station). The amount released is unknown, but around 1,000 gallons. Caller was unsure if it was over 1,000 gallons</t>
  </si>
  <si>
    <t>5533 Broadgate Court, JAX</t>
  </si>
  <si>
    <t>08/15/2009 02:55 PM EDT</t>
  </si>
  <si>
    <t>Danny</t>
  </si>
  <si>
    <t>A representative with the City of Palm Coast states that due to recent storms there is a number of manholes and lift stations that are overflowing. Caller states that a detailed and more accurate report will be called in on 08/17/2009</t>
  </si>
  <si>
    <t>various/multiple</t>
  </si>
  <si>
    <t>08/17/2009 06:07 PM EDT</t>
  </si>
  <si>
    <t>Cherri Moss</t>
  </si>
  <si>
    <t>FWC</t>
  </si>
  <si>
    <t>A representative with FWC advised that a private citizen called in stating there is an unknown amount of wastewater in waterway near boat ramp in the city of Key Largo. The source and cause is unknown, however caller states there are several vessels in the area. Private citizen states this has been occurring on and off for the last two weeks. Call back from DEP requested</t>
  </si>
  <si>
    <t>off Buttonwood Shores Dr. near mile MM 100</t>
  </si>
  <si>
    <t>marine</t>
  </si>
  <si>
    <t>08/17/2009 07:30 PM EDT</t>
  </si>
  <si>
    <t>Ken Carlisle</t>
  </si>
  <si>
    <t>Hillsborough Co. Water Dept.</t>
  </si>
  <si>
    <t>A representative with Hillsborough Co. Water Dept. advised that approximately 1,500 gallons of untreated wastewater spilled due to 16 inch force main break. Nearby creek was affected. No clean up actions taken, material was unrecoverable.</t>
  </si>
  <si>
    <t>15150 Boyette Rd., Valrico</t>
  </si>
  <si>
    <t>nearby creek</t>
  </si>
  <si>
    <t>08/17/2009 04:30 PM EDT</t>
  </si>
  <si>
    <t>Jerry Ray</t>
  </si>
  <si>
    <t>A representative with Sarasota Co. Utilities advised that approximately 1,000 gallons of untreated wastewater spilled due to manhole overflow caused blockage. Nearby storm drain was affected. Material was vacuumed up and lime was applied</t>
  </si>
  <si>
    <t>Beneva Rd. and Fox Run Rd</t>
  </si>
  <si>
    <t>08/17/2009 09:30 PM EDT</t>
  </si>
  <si>
    <t>due to equipment failure, 27000 gallons of wastewater was released onto the ground at a wastewater facility. Some of the spill left the property and went into the Arlington River. The area was vacuumed and washed down then lime was applied. Samples will be taken of the river today and for the next two days</t>
  </si>
  <si>
    <t>5802 Harris Ave</t>
  </si>
  <si>
    <t>vac,wash,lime</t>
  </si>
  <si>
    <t>Arlington River</t>
  </si>
  <si>
    <t>08/18/2009 01:00 PM CDT</t>
  </si>
  <si>
    <t>Eglin AFB advised that about 5000 gallons of treated effluent was released onto the ground. No clean up was needed</t>
  </si>
  <si>
    <t>between Blue WWTP and the spray fields</t>
  </si>
  <si>
    <t>08/19/2009 04:00 AM EDT</t>
  </si>
  <si>
    <t>Per representative of Severn Trent Services, 200,000 gallons of treated wastewater is over-flowing from a reject pond on-site at a wastewater facility in Poinciana due to unspecified plant upset. Spillage is not recoverable, but is contained on-site and percolating into the ground</t>
  </si>
  <si>
    <t>4601 Rhododendron Ave., Poinciana</t>
  </si>
  <si>
    <t>08/19/2009 05:03 AM EDT</t>
  </si>
  <si>
    <t>Dorian Gulledge</t>
  </si>
  <si>
    <t>A representative with Lee Co. Utilities advised that approximately 7,400 gallons of treated reuse wastewater spilled from storage tank due to valve left open caused by power failure. No waterways were affected and no clean up actions needed. Material dissipated into ground</t>
  </si>
  <si>
    <t>12300 Kelly Greens Blvd, Ft. Myers Beach</t>
  </si>
  <si>
    <t>08/19/2009 04:25 PM EDT</t>
  </si>
  <si>
    <t>A representative with Clay Co. Utilities reports a 1.3 million gallon spill of treated wastewater due to recent storms. Caller states that the line was struck by lightning. Caller states that no clean up action has been taken.</t>
  </si>
  <si>
    <t>SR 23 @ Trail Ridge , Middleburg</t>
  </si>
  <si>
    <t>08/20/2009 05:00 PM EDT</t>
  </si>
  <si>
    <t>Mary Collier</t>
  </si>
  <si>
    <t>City of Ft. Myers</t>
  </si>
  <si>
    <t>City of Ft. Myers reported that a contractor bored through a sewer line spilling over 5,000 gallons of wastewater onto the roadway. no waterways affected. Clean-up conducted by the City. Repairs are complete.  The City Electrical Engineer, a Mr. Gnjidic (239-321-7455), knows more about the responsible party that damaged the line</t>
  </si>
  <si>
    <t>SW corner of Colonial Blvd &amp; Winkler Ave ext.</t>
  </si>
  <si>
    <t>08/21/2009 10:06 AM EDT</t>
  </si>
  <si>
    <t>Ed Neefe</t>
  </si>
  <si>
    <t>Lee County Utilities reported a 2,000 gallon treated wastewater release at their facility due to a power failure at a pump station. The release was contained on site. No clean-up actions reported</t>
  </si>
  <si>
    <t>13240 Griffin Drive, Ft. Myers</t>
  </si>
  <si>
    <t>08/19/2009 12:00 PM EDT</t>
  </si>
  <si>
    <t>Katherine Nance</t>
  </si>
  <si>
    <t>The City of Pahokee reported a 1.98 million gallon treated wastewater spill at their facility. The material overflowed from a holding pond due to the large amount of rain in the area. The overflow was expected. The release was over 4 days and stopped on Wednesday</t>
  </si>
  <si>
    <t>1001 Rim Canal Road</t>
  </si>
  <si>
    <t>08/21/2009 08:30 AM EDT</t>
  </si>
  <si>
    <t>The City of Pahokee reported that employees found 8,000 gallons of sludge released at the facility this morning when they arrived for work. The release was caused by a faulty valve. Clean-up being conducted by the city. No off site impact reported</t>
  </si>
  <si>
    <t>08/21/2009 02:01 PM EDT</t>
  </si>
  <si>
    <t>A representative with CH2M Hill reported a wastewater spill of over 1,000 gallons in Live Oak due to a collapsed gravity line. The material backed up in the sewer system, overflowed onto the ground and into a storm drain system. They storm drain system was vacuumed out and lime was applied.</t>
  </si>
  <si>
    <t>Parsley Ave &amp; Church Ave, Live Oak</t>
  </si>
  <si>
    <t>08/22/2009 07:20 AM EDT</t>
  </si>
  <si>
    <t>A representative with JEA reported an industrial wastewater overflow from a basin at a power plant in the Jacksonville area. Water from a basin was being released into a second basin. The second basin overflowed and the industrial wastewater drained into a perimeter ditch around the plant. The ditch drains into a 15 acre retention pond. The industrial wastewater had a pH of 6.61 when it was released from the first basin. No solids, oil or grease reported in the industrial wastewater. No clean-up or recovery possible. Samples have been taken and sent for testing. More samples will be taken.</t>
  </si>
  <si>
    <t>08/22/2009 05:49 PM EDT</t>
  </si>
  <si>
    <t>A representative with Emerald Coast reports a 500 gallon spill. Caller states that he spill did drain into a drainage ditch. Caller states that the site was cleaned with HGH.</t>
  </si>
  <si>
    <t>across the street of 7215 Pine Forrest Road</t>
  </si>
  <si>
    <t>cleaned w/HGH</t>
  </si>
  <si>
    <t>08/22/2009 08:03 PM EDT</t>
  </si>
  <si>
    <t>A representative with Miami Dade Water Sewer reports a 20000 gallon spill due to a force main break. Caller states that the responsible party is conducting the clean up.</t>
  </si>
  <si>
    <t>N.W. 39 Ct. @ 199th Street</t>
  </si>
  <si>
    <t>08/22/2009 11:30 AM EDT</t>
  </si>
  <si>
    <t xml:space="preserve">Report from Miami-Dade Water &amp; Sewer of 1,237,920 gallons of wastewater spilled onto ground due to a contractor breaking a force main. The spill has been stopped. The affected area was vacuumed, limed and disinfected. </t>
  </si>
  <si>
    <t>NW 39th Ct., at 99th St.</t>
  </si>
  <si>
    <t>08/24/2009 02:04 PM EDT</t>
  </si>
  <si>
    <t>Duty Officer Rozsa</t>
  </si>
  <si>
    <t>Florida Highway Patrol (FHP)</t>
  </si>
  <si>
    <t>FHP faxed a report to the SWO in reference to a spill of dehydrated human feces on SR-91 northbound in Miami. A dump truck (2006 Mack Truck) hauling the material overturned and spilled the material onto the roadway. The roadway was block for an unknown amount of time, but is now clear. No waterways affected. Clean-up conducted by a private contractor. No assistance requested. 
The fax states there were no injuries. However, while having a phone conversation with Duty Officer Rozsa, she reported the driver was sent to the hospital with unknown injuries. No other spills (HAZMAT or petroleum) reported.
This incident was called into FHP by a Kenneth Young of TMC #954-934-1370.</t>
  </si>
  <si>
    <t>SR-91 northbound at mile marker 47/Flyover ramp</t>
  </si>
  <si>
    <t>08/24/2009 06:16 PM EDT</t>
  </si>
  <si>
    <t xml:space="preserve">Miami-Dade Water &amp; Sewer reported a 256,520 gallon release of wastewater from a ruptured 4-inch force main. At around 0900 EDT this morning a contractor broke the force main. Repairs started at 1230 hours and were completed at around 1620 EDT. No waterways affected. Clean-up was conducted by Miami-Dade Water &amp; Sewer Department using lime &amp; degreaser. Clean-up and repairs are completed.
Miami-Dade Water &amp; Sewer case number is 163485. 
</t>
  </si>
  <si>
    <t>US-1 &amp; Indigo Street</t>
  </si>
  <si>
    <t>lime &amp; degreaser</t>
  </si>
  <si>
    <t>08/24/2009 12:00 PM EDT</t>
  </si>
  <si>
    <t>Anonymous report of a 4-inch pipe leaking raw sewage at a trailer park in Tallahassee. The caller would not giver her name, but reported the pipe was in her trailer park and started today. The SWO contacted Leon County and found that the callers utilities were through the City of Tallahassee. The caller was transferred to the non-emergency number for the Tallahassee Police Department, who are the after hours contact for the City of Tallahassee Utilities Department.</t>
  </si>
  <si>
    <t xml:space="preserve"> 5876 West Tennessee Street </t>
  </si>
  <si>
    <t>loose cap on line, no spillage</t>
  </si>
  <si>
    <t>08/24/2009 06:07 PM EDT</t>
  </si>
  <si>
    <t>Duty Officer Kathryn Nesmith</t>
  </si>
  <si>
    <t>FWC reported they have received reports of raw sewage in a tributary of the St. Johns River that drains into Lake Oklawaha. FWC is dispatching someone to the area to investigate. FWC incident #6964.</t>
  </si>
  <si>
    <t>just West of SR-19</t>
  </si>
  <si>
    <t>08/24/2009 01:30 PM EDT</t>
  </si>
  <si>
    <t>Freddie Williams</t>
  </si>
  <si>
    <t xml:space="preserve">City of Cocoa advised that due to a broken pipe, 250000 gallons of wastewater spilled onto the ground. The affected soil has been removed and pine oil was applied to the affected area. No waterway affected. </t>
  </si>
  <si>
    <t>Industrial Road between exit 528 East and exit 524</t>
  </si>
  <si>
    <t>soil removal and pine oil</t>
  </si>
  <si>
    <t>08/25/2009 10:15 PM EDT</t>
  </si>
  <si>
    <t xml:space="preserve">A representative with Marion Co. Utilities reports a 500 gallon spill due to a power outage. Caller states that the spill was contained on site and Marion Co. Utilities will provide the clean up/ 
</t>
  </si>
  <si>
    <t>Marion Oaks Blvd</t>
  </si>
  <si>
    <t>08/26/2009 08:00 AM EDT</t>
  </si>
  <si>
    <t>Bruce Hickle</t>
  </si>
  <si>
    <t>City of Bushnell Utilities</t>
  </si>
  <si>
    <t>Due to a force main rupture causing an unknown amount of wastewater to be release. The spill is ongoing and will probably be greater thatn 5000 gallons by the time the spill is stopped. No waterway affected. The spill has been contained in a ditch. 
UPDATE: 08/26/2009 14:33 EDT Bruce with City of Bushnell Utilities advised the spill had ceased at 14:00 EDT. Final spill amount was approximaetly 30,000 gallons. Material pumped out of ditch and lime was affected. &lt;SWO416&gt;</t>
  </si>
  <si>
    <t>North Jumper Point at County Road 475</t>
  </si>
  <si>
    <t>08/26/2009 07:45 AM EDT</t>
  </si>
  <si>
    <t xml:space="preserve">A representative with JEA advised that approximately 1,275 gallons of untreated wastewater spilled from manhole due to overflow caused by cave-in. Nearby drainage ditch was affected. Material was vacuumed up. 
</t>
  </si>
  <si>
    <t>5812 Jason Dr.</t>
  </si>
  <si>
    <t>08/26/2009 03:55 PM EDT</t>
  </si>
  <si>
    <t>Don</t>
  </si>
  <si>
    <t>A representative with the City of Boca Raton reports a 2800 gallon spill. Caller states that repairs will not be made until 08/27/2009 EDT. Caller states that the lift station near by has been shut down until later this evening.</t>
  </si>
  <si>
    <t>Intersection of South Dixie and S.W. 18th Street</t>
  </si>
  <si>
    <t>08/27/2009 09:30 AM EDT</t>
  </si>
  <si>
    <t>Daniel Page</t>
  </si>
  <si>
    <t xml:space="preserve">A representative with City of Tampa advised that at least 10,000 gallons of untreated wastewater spilled from tank due to clogged bar screen. Spill contained to on-site storm sewer system. Caller advised material is being pumped back into the wastewater plant system at this time.
UPDATE: 08/27/2009 10:43 EDT Daniel Page with City of Tampa advised the spill has stopped and the spill amount is in excess of 200,000 gallons. &lt;SWO416&gt; 
</t>
  </si>
  <si>
    <t>08/26/2009 11:30 AM EDT</t>
  </si>
  <si>
    <t>Scott O'Donnell</t>
  </si>
  <si>
    <t>A representative with City of Live Oak advised that less than 1,000 gallons of untreated wastewater spilled from gravity feed line due to break in the line. Nearby storm drain affected. Material was vacuumed up and lime was applied to affected area, and line was repaired.</t>
  </si>
  <si>
    <t>intersection of Brown St. and Spruce St.</t>
  </si>
  <si>
    <t>08/27/2009 07:17 AM EDT</t>
  </si>
  <si>
    <t>Darryl</t>
  </si>
  <si>
    <t>A representative with City of Tampa advised that approximately 5,000 gallons of untreated wastewater spilled due to blow off of an air release valve. Nearby storm drain that leads to Old Tampa Bay affected. Material vacuumed up and lime was applied to affected area.</t>
  </si>
  <si>
    <t>4305 West Palmira Ave.</t>
  </si>
  <si>
    <t>08/27/2009 03:37 PM EDT</t>
  </si>
  <si>
    <t>Sean</t>
  </si>
  <si>
    <t>A representative with Pasco Co. Utilities reports a 9180 gallon spill due to a power outage. Caller states that no waterways were affected.</t>
  </si>
  <si>
    <t>1739 Arcadia Street</t>
  </si>
  <si>
    <t>08/27/2009 10:50 PM EDT</t>
  </si>
  <si>
    <t>A representative with Polk Co. Utilities reports a 1000 gallon spill due to a clogged line. Caller states that the spill was vacuumed.
UPDATE: 08/28/2009: 0914 EDT: John Belangia (863-298-4270) of Polk County Utilities reported the spill was actuallu 500 gallons. &lt;SWO415&gt;</t>
  </si>
  <si>
    <t>601 Robert Avenue</t>
  </si>
  <si>
    <t>08/28/2009 09:07 PM EDT</t>
  </si>
  <si>
    <t>St. Johns County Utilities Department</t>
  </si>
  <si>
    <t>St. Johns County Utilities Department reported a 150 gallon spill of wastewater in St. Augustine due to a clogged line. The material drained into a storm drain and from there into a retention pond. Clean-up conducted by the responsible party</t>
  </si>
  <si>
    <t>117 Terracina Dr.</t>
  </si>
  <si>
    <t>08/27/2009 03:00 PM EDT</t>
  </si>
  <si>
    <t>Jeff Poteet</t>
  </si>
  <si>
    <t>City of Marco Island Utilities</t>
  </si>
  <si>
    <t xml:space="preserve">A representative with the City of Marco Island Utilities advised that approximately 3,000 gallons of return activated sludge was spilled at a treatment plant due to air-binding in a new system that was being brought on line. Approximately 500 gallons of the spill went into a nearby canal. Caller advised the affected area was vacuumed and covered with lime. 
</t>
  </si>
  <si>
    <t>771 Elcam Circle East</t>
  </si>
  <si>
    <t>08/29/2009 01:15 PM EDT</t>
  </si>
  <si>
    <t>Ally Parker</t>
  </si>
  <si>
    <t>City of Hollywood Public Utilities</t>
  </si>
  <si>
    <t>A representative with City of Hollywood Public Utilities advised that an unknown amount of untreated wastewater was spilled due to a break in an underwater line. Caller advised that some of the spill went into the ICW. Caller advised that they have crews on scene and are attempting to repair the break. Caller advised that they have taken water samples and will do so again tomorrow.</t>
  </si>
  <si>
    <t>Washington Street at the ICW</t>
  </si>
  <si>
    <t>08/30/2009 07:00 AM EDT</t>
  </si>
  <si>
    <t>Michelle Rundlett</t>
  </si>
  <si>
    <t>Smurfit-Stone Container Corporation</t>
  </si>
  <si>
    <t>The facility was conducting preventive maintenance on a system and developed a small hole at the top of a tank. 100 gallons of partially treated sanitary filtrate drained through the hole. The spill was contained on-site. Clean-up conducted by the responsible party.</t>
  </si>
  <si>
    <t>9469 East Port Rd</t>
  </si>
  <si>
    <t>iw</t>
  </si>
  <si>
    <t>08/30/2009 11:00 AM EDT</t>
  </si>
  <si>
    <t>Allan</t>
  </si>
  <si>
    <t>Palm Beach Co. Water Dept.</t>
  </si>
  <si>
    <t>A representative with Palm Beach Co. Water Dept. advised that approximately 2,000 gallons of untreated wastewater spilled due to force main break. No waterways were affected. Material was vacuumed up and lime was applied to affected area.</t>
  </si>
  <si>
    <t>intersection of Palmetto Park Rd. and Boca Woods Ln.</t>
  </si>
  <si>
    <t>08/29/2009 02:00 PM EDT</t>
  </si>
  <si>
    <t>Tim Tippery</t>
  </si>
  <si>
    <t>City of Haines City</t>
  </si>
  <si>
    <t>City of Haines City reported a 600,000 gallon raw sewage release due to a power failure at a pump station. The sewage overflowed and drained into a canal and swampy area next to the pump station. The area around the pump station was limed, but the material in the swamp was unreachable.</t>
  </si>
  <si>
    <t>Johnson Street Pump Station / Station #1; 3001 East Johnson Street</t>
  </si>
  <si>
    <t>some lime</t>
  </si>
  <si>
    <t>canal and nearby swamp</t>
  </si>
  <si>
    <t>08/31/2009 09:58 AM EDT</t>
  </si>
  <si>
    <t>Eric Heims</t>
  </si>
  <si>
    <t>Pasco County Board of Commissioners</t>
  </si>
  <si>
    <t>Pasco County Board of Commissioners reported a wastewater spill in Wesley Chapel that is over 1,000 gallons. Exact amount is unknown at this time. Clean-up was conducted by the responsible party. UPDATE: 08/31/2009: 1435 EDT: Per Eric Heims of Pasco County Board of Commissioners. Total amount spilled is 6,000 gallons.&lt;</t>
  </si>
  <si>
    <t>Lift Station #1-436; Winding Brook Trail &amp; Arrow Brook Trail</t>
  </si>
  <si>
    <t>08/31/2009 06:30 AM EDT</t>
  </si>
  <si>
    <t>Sarasota County Utilities Department</t>
  </si>
  <si>
    <t>Sarasota County Utilities reported a 6,500 gallon release of sewage at a lift station near Sarasota due to the failure of some new equipment at the station. The material overflowed from the station and drained into a nearby storm drain system. The material remained in the system and never drained into any type of waterway. Clean-up was conducted by the County Utility Department. No assistance requested.</t>
  </si>
  <si>
    <t>6050 Longwood Run Blvd</t>
  </si>
  <si>
    <t>08/31/2009 12:13 PM EDT</t>
  </si>
  <si>
    <t>City of Tallahassee reported a 30 gallon raw sewage spill in Tallahassee. Some of the material drained into a storm drain system and into Lake Ella. The spill was caused by a blocked line (roots and grease). Repairs have been completed and clean-up is complete. Samples of the lake water have been taken.</t>
  </si>
  <si>
    <t>Lake Ella area; 1420 North Meridian Road</t>
  </si>
  <si>
    <t>stormdrain to Lake Ella</t>
  </si>
  <si>
    <t>08/31/2009 02:51 PM EDT</t>
  </si>
  <si>
    <t>Brian Cutcher</t>
  </si>
  <si>
    <t>TOHO Water Authority reported a 1,600 gallon raw sewage spill in Kissimmee due to a blown fuse at a lift station. No waterways affected. Clean-up conducted by the TOHO Water Authority.</t>
  </si>
  <si>
    <t>Central Ave &amp; Oak Leaf Lane</t>
  </si>
  <si>
    <t>09/01/2009 11:00 AM EDT</t>
  </si>
  <si>
    <t>A representative with City of Apopka advised that approximately 1,500 gallons of untreated wastewater spilled due to 4 inch force main break. Nearby storm drain was affected. Material was vacuumed up and lime was applied to affected area.</t>
  </si>
  <si>
    <t>431 South Orange Blossom Trail</t>
  </si>
  <si>
    <t>09/01/2009 09:24 PM EDT</t>
  </si>
  <si>
    <t>A representative wit JEA reports a 4000 gallon spill due to a lift station malfunction. Caller states that some of the spill did drain into the Pottsburg Creek.</t>
  </si>
  <si>
    <t>7833 Holiday Road</t>
  </si>
  <si>
    <t>09/01/2009 09:26 PM EDT</t>
  </si>
  <si>
    <t>A representative with JEA reports a 1000 gallon spill due to a chill water line leak. Caller states that the spill did drain into the Hogan Creek. Caller states that the spill was unrecoverable.</t>
  </si>
  <si>
    <t>11th Street @ Jefferson Street</t>
  </si>
  <si>
    <t>Hogan Creek</t>
  </si>
  <si>
    <t>09/02/2009 02:30 AM EDT</t>
  </si>
  <si>
    <t>Report from Severn Trent Services of a release of 20,000 gallons of treated effluent at a wastewater treatment facility. The spill soaked into the ground and was not recoverable. No waterways reported to be affected. The spill occurred due to a failed line.</t>
  </si>
  <si>
    <t>08/31/2009 08:00 PM EDT</t>
  </si>
  <si>
    <t>A representative with Pasco Co. Utilities advised that approximately 42,000 gallons of untreated wastewater spilled due to manhole overflow caused by blockage in line. Nearby wetland affected. No clean up actions reported at this time. Caller advised they have meeting with DEP today to determine who will handle clean up.</t>
  </si>
  <si>
    <t>7317 Windsor Mill Rd.</t>
  </si>
  <si>
    <t>09/02/2009 09:02 AM EDT</t>
  </si>
  <si>
    <t>Jacqueline</t>
  </si>
  <si>
    <t>A representative with Polk Co. Utilities advised that 16,920 gallons of treated reuse wastewater spilled due to failed air release valve on reuse line. Nearby drainage ditch was affected. No clean up actions needed, material soaked into the ground.</t>
  </si>
  <si>
    <t>6525 Green Rd.</t>
  </si>
  <si>
    <t>09/02/2009 04:24 PM EDT</t>
  </si>
  <si>
    <t>Nancy</t>
  </si>
  <si>
    <t>Putnam Co. Utilities</t>
  </si>
  <si>
    <t>A representative with Putnam Co. Utilities reports a spill of an unknown amount due to recent storms. Caller states that the spill was contained to the building site.Caller states that a vacuum truck is en route for clean up.</t>
  </si>
  <si>
    <t>Federal Point Road</t>
  </si>
  <si>
    <t>09/02/2009 08:04 PM EDT</t>
  </si>
  <si>
    <t>Cece</t>
  </si>
  <si>
    <t>A representative with Miami-Dade Water and Sewer reports a 1566 gallon spill due to a broken release valve on a force main. Caller states that the site has been cleaned and disinfected.</t>
  </si>
  <si>
    <t>S.W. 154th Street @ 18th Street</t>
  </si>
  <si>
    <t>09/02/2009 01:20 PM EDT</t>
  </si>
  <si>
    <t>A representative with City of Titusville advised that approximately 150,000 gallons of treated effluent wastewater spilled from water tank. No waterways were affected, and no clean up actions needed.</t>
  </si>
  <si>
    <t>1105 Buffalo Rd.</t>
  </si>
  <si>
    <t>09/04/2009 11:03 AM EDT</t>
  </si>
  <si>
    <t>St. Johns County Utility Department reported a 175 gallon raw sewage spill in St. Augustine Beach due to a ruptured force main.</t>
  </si>
  <si>
    <t>South A1A &amp; Boulevard DesPins</t>
  </si>
  <si>
    <t>09/04/2009 02:00 PM EDT</t>
  </si>
  <si>
    <t>Mae Brereton</t>
  </si>
  <si>
    <t>City of Belle Glades</t>
  </si>
  <si>
    <t>City of Belle Glades reported they have a ruptured 16-inch force main. Over 1,000 gallons of wastewater spilled; exact amount unknown. The release is contained at this time. Repair crews are on scene conducteing repairs. No waterways affected.</t>
  </si>
  <si>
    <t>633 Northwest 14th Street</t>
  </si>
  <si>
    <t>09/04/2009 08:30 PM EDT</t>
  </si>
  <si>
    <t>Report from Polk County Utilities of 7000 gallons of sewage spilled onto ground at the lift station in Winter Haven due to a pipe break</t>
  </si>
  <si>
    <t>35 &amp; 1/2 Vaughn Rd., Winter Haven</t>
  </si>
  <si>
    <t>09/05/2009 10:38 AM EDT</t>
  </si>
  <si>
    <t>Jim Petrosky</t>
  </si>
  <si>
    <t>City of Venice reported a 1200 gallon release of reclaimed wastewater due to a ruptured line. Cause of the rupture is unknown. Release was found around 1000 EDT and was stopped around 1230 EDT. No waterways affected. Release stopped and repairs completed. No clean-up actions required</t>
  </si>
  <si>
    <t>1221 North Indies Circle</t>
  </si>
  <si>
    <t>09/06/2009 06:33 PM EDT</t>
  </si>
  <si>
    <t>Frank Owens</t>
  </si>
  <si>
    <t>A citizen is requesting a callback from DEP reference a large sewage release in an RV park in Jacksonville Beach</t>
  </si>
  <si>
    <t>500 Wonderwood Drive lot #47, JAX Bch.</t>
  </si>
  <si>
    <t>09/07/2009 11:35 AM EDT</t>
  </si>
  <si>
    <t>Monte</t>
  </si>
  <si>
    <t>citizen</t>
  </si>
  <si>
    <t>Caller advised that there is wastewater coming out of the manholes on various roads within the neighborhood.  UPDATE: 13:40: SWO 414 spoke to Sandy with Pasco Co. WP who advised there are already 3 Pasco Co. Utility trucks there and they have been there for a little while. SWO 414 called the complainant back to let him know the trucks are already there.&lt;414</t>
  </si>
  <si>
    <t>Old Florida Circle off Ridgedale Rd, Hudson</t>
  </si>
  <si>
    <t>09/04/2009 04:00 PM EDT</t>
  </si>
  <si>
    <t>Charlie</t>
  </si>
  <si>
    <t>Charlotte Co. Utilities advised that due to a force main break about 8000 gallons of wastewater was released onto the ground. A vacuum truck conducted the clean up and lime was spread on the affected area</t>
  </si>
  <si>
    <t>4135 Tamiami Trail, Port Charlotte</t>
  </si>
  <si>
    <t>09/08/2009 09:14 AM EDT</t>
  </si>
  <si>
    <t>A representative with Aqua Utilities reports a 500 gallon spill due to equipment failure. Unknown on the clean up action taken</t>
  </si>
  <si>
    <t>5911 Commercial Way, Sarasota</t>
  </si>
  <si>
    <t>09/06/2009 10:00 AM EDT</t>
  </si>
  <si>
    <t>A representative with the City of Coral Gables reports a 1000 gallon spill due to a broken 16" force main. Caller states that the site was cleaned and disinfected. Caller states that no waterways were affected</t>
  </si>
  <si>
    <t>8345 Ponce Road</t>
  </si>
  <si>
    <t>clean, disinfect</t>
  </si>
  <si>
    <t>09/08/2009 12:34 PM EDT</t>
  </si>
  <si>
    <t>A representative with Shelley Environmental Services reports a spill of treated water of less than 5 gallons. Caller states no there is no clean up taken</t>
  </si>
  <si>
    <t>Old Canoe Rd @ Canoe Rd, St. Cloud</t>
  </si>
  <si>
    <t>09/08/2009 05:01 PM EDT</t>
  </si>
  <si>
    <t>City of Lake City</t>
  </si>
  <si>
    <t xml:space="preserve">Dave with the City of Lake City advised that there is a force main break underground. The crews are on scene trying to find the break. Dave thinks the release will be over 5000 gallons. No clean up has been done at this time because the release has not been found.  UPDATE: 09/09/2009 06:30 EDT No answer at the City of Lake City on the status of wastewater spill. &lt;SWO416&gt; 
Incident Location 
</t>
  </si>
  <si>
    <t>SR100A (nearest cross street is Center St)</t>
  </si>
  <si>
    <t>09/09/2009 05:30 AM EDT</t>
  </si>
  <si>
    <t>Kirk Kettler</t>
  </si>
  <si>
    <t>A representative with Charlotte Co. Utilities advised that approximately 48,000 gallons of untreated wastewater spilled due to tank overflow caused by operator error. No waterways were affected. Affected area hosed down and lime was applied</t>
  </si>
  <si>
    <t>29751 Zemel Rd, Punta Gorda</t>
  </si>
  <si>
    <t>hose &amp; lime</t>
  </si>
  <si>
    <t>09/09/2009 08:07 AM EDT</t>
  </si>
  <si>
    <t>Lee County Warning Point</t>
  </si>
  <si>
    <t>A representative with Lee County Warning Point advised of a wastewater spill of 8000 gallons as a result of a water main break at 12551 South Cleveland Ave occuring at 0930hrs. The water was fully contained in a roadside ditch and was cleaned up by Lee County Utilities and utility restored as of 1400 hours</t>
  </si>
  <si>
    <t>12551 South Cleveland Ave, Ft. Myers</t>
  </si>
  <si>
    <t>09/09/2009 08:19 AM EDT</t>
  </si>
  <si>
    <t>A representative with Lee Coutny Warning Point advised of a wastewarer spill of 2000 gallons occurring at 1400hrs at 12551 South Cleveland Ave. The wastewater was contained in a roadside ditch and was cleaned up by Lee County Utilities. Utilities restored by 6pm</t>
  </si>
  <si>
    <t>12551 South Cleveland Ave. Ft. Myers</t>
  </si>
  <si>
    <t>09/09/2009 07:11 AM EDT</t>
  </si>
  <si>
    <t>Metason Phillip</t>
  </si>
  <si>
    <t>Wastewater Services</t>
  </si>
  <si>
    <t>10,000 gallons of raw sewage released from a lift station in the lauderdale Lakes area due to a power failure. Clean-up conducted by the resposnible party. Some of the material drained into a nearby canal and storm drain system</t>
  </si>
  <si>
    <t>4299 NW 56th St., Lauderdale Lakes</t>
  </si>
  <si>
    <t>storm drain +canal</t>
  </si>
  <si>
    <t>09/09/2009 12:00 PM EDT</t>
  </si>
  <si>
    <t>Eric Velazquez</t>
  </si>
  <si>
    <t>The City of Orlando reports 50,000 gallons of treated effluent spilled into a storm drain. Incident occurred due to a contractor breaking line. The spill has been stopped.</t>
  </si>
  <si>
    <t>Narcoossee Rd., 500 feet South of the Beeline</t>
  </si>
  <si>
    <t>09/09/2009 01:45 PM EDT</t>
  </si>
  <si>
    <t>Report from City of Venice Utilities of 2800 gallons of treated effluent spilled onto ground due to a contractor breaking a line. The spillage was not recoverable.</t>
  </si>
  <si>
    <t>902 E Upland Ave.</t>
  </si>
  <si>
    <t>09/09/2009 04:34 PM EDT</t>
  </si>
  <si>
    <t>City of St. Augustine reported a 1,000 gallon spill of wastewater due to a valve replacement on a 4-inch force main. 985 gallons recovered and 15 gallons drained into Hospital Creek. Clean-up conducted by the responsible party with a vac truck. Signs posted &amp; water samples taken. No assistance requested</t>
  </si>
  <si>
    <t>37 May Street</t>
  </si>
  <si>
    <t>Hospital Creek</t>
  </si>
  <si>
    <t>09/09/2009 10:25 AM EDT</t>
  </si>
  <si>
    <t>Report from Pasco Utilities of 6225 gallons of sewage spilled onto ground on-site due to a power outage at the lift station. The spillage is recovered</t>
  </si>
  <si>
    <t>13536 Old Florida Cir, Newport Richey</t>
  </si>
  <si>
    <t>09/10/2009 09:00 AM EDT</t>
  </si>
  <si>
    <t>Report via Polk County Utilities of approximately 5000 gallons of treated reclaim water that spilled into a wetland area due to a contractor breaking a line. The spillage is not recoverable</t>
  </si>
  <si>
    <t>500 W. Carter Rd.,  Lakeland</t>
  </si>
  <si>
    <t>09/09/2009 04:00 PM EDT</t>
  </si>
  <si>
    <t>Report from City of Cocoa Utilities of a wastewater spill less than 1000 gallons that occurred due to a crack in a line at the lift station. The spillage was contained on-site</t>
  </si>
  <si>
    <t>375 N Cocoa Blvd</t>
  </si>
  <si>
    <t>09/10/2009 04:15 PM EDT</t>
  </si>
  <si>
    <t>Joey Lundquist</t>
  </si>
  <si>
    <t>City of Hastings Utilities</t>
  </si>
  <si>
    <t>City of Hastings utilities reports less than 1000 gallons of sewage spilled onto ground due to a tripped breaker at the lift. The affected area has been vacuumed and disinfected</t>
  </si>
  <si>
    <t>Orange St. at Highway 207</t>
  </si>
  <si>
    <t>vac,disinfect</t>
  </si>
  <si>
    <t>09/10/2009 01:30 PM EDT</t>
  </si>
  <si>
    <t>Dwayne Phillips</t>
  </si>
  <si>
    <t xml:space="preserve">Per County Utilities, 2500 gallons of reclaim water was released on-site at the treatment facility due to mechanical failure. The spillage was contained.  </t>
  </si>
  <si>
    <t>8425 Sheldon Rd.</t>
  </si>
  <si>
    <t>09/11/2009 01:00 AM EDT</t>
  </si>
  <si>
    <t>County Utilities reports 10,000 gallons of reclaim (treated effluent) water spilled due to a broken air release valve. Not recoverable. Spill is stopped and line being repaired.</t>
  </si>
  <si>
    <t>Big Bend Rd. and Lincoln Rd.</t>
  </si>
  <si>
    <t>09/11/2009 11:35 AM EDT</t>
  </si>
  <si>
    <t>Report from Orange County Utilities of 1000 gallons of sewage spilled due to a line break. Spillage is contained. General clean-up performed.</t>
  </si>
  <si>
    <t>14503 Wyndham Lakes Blvd.</t>
  </si>
  <si>
    <t>09/11/2009 02:00 PM EDT</t>
  </si>
  <si>
    <t xml:space="preserve">City of Palm Bay Utilities reports a spill of more than 1000 gallons of sewage onto ground due to a break in a pipe. Unknown exact amount. Spill has been stopped at this time. The area will be vacuumed and treated with chlorine. 
</t>
  </si>
  <si>
    <t xml:space="preserve"> 916 Nevada Ave. </t>
  </si>
  <si>
    <t>vac'd/chlorine</t>
  </si>
  <si>
    <t>09/12/2009 08:30 AM EDT</t>
  </si>
  <si>
    <t>Neil Buckeriedg</t>
  </si>
  <si>
    <t>City of Davie</t>
  </si>
  <si>
    <t xml:space="preserve">Report from Davie Utilities of approximately 2000 gallons of sewage spilled due to tripped breakers at the lift station (#19). The spill is being stopped at this time. Unknown clean-up at this time. </t>
  </si>
  <si>
    <t>3335 College Ave.</t>
  </si>
  <si>
    <t>09/12/2009 11:00 AM EDT</t>
  </si>
  <si>
    <t xml:space="preserve">Report from Manatee Utilities of an on-going wastewater release due to heavy rains over-loading the system. Unknown amount spilled.
UPDATE: 09-12-09/1504 EDT: Per Pat Logsdon: At US-301 in Ellenton, near Campbell Mansion. Unknown amount is spilling due to heavy rains. Lift station the spillage is coming from is 1311 41st Ave. East, Ellenton. &lt;SWO413&gt; 
</t>
  </si>
  <si>
    <t>1311 41st Ave. East, Ellenton</t>
  </si>
  <si>
    <t>09/12/2009 02:23 PM EDT</t>
  </si>
  <si>
    <t>Lanisha</t>
  </si>
  <si>
    <t>Per Miami-Dade Water &amp; Sewer, 2280 gallons of sewage leaking from a force main. The spill has been stopped. Not recoverable as the spill went into Biscayne Bay.</t>
  </si>
  <si>
    <t>1229 S Venecian Way</t>
  </si>
  <si>
    <t>09/12/2009 01:00 PM EDT</t>
  </si>
  <si>
    <t xml:space="preserve">Report from Manatee County Utilities of two wastewater spills that occurred due to heavy rains / flooding in Bradenton:
1. 210,000 gallons spilled at the water reclamation facility on 17th Ave. &amp; 1st St. West Spillage went into the Manatee River. Not recoverable.
2. 100,000 gallons spilled at Ace. Ave. &amp; 22nd St. East. Not recoverable. 
</t>
  </si>
  <si>
    <t>17th Ave. &amp; 1st St West</t>
  </si>
  <si>
    <t xml:space="preserve">2. 100,000 gallons spilled at Ace. Ave. &amp; 22nd St. East. Not recoverable. </t>
  </si>
  <si>
    <t>Ace. Ave. &amp; 22nd St. East</t>
  </si>
  <si>
    <t>09/12/2009 08:30 PM EDT</t>
  </si>
  <si>
    <t>Miami-Dade Water &amp; Sewer reported a 15,000 gallon spill of raw sewage in Miami. The release was caused by a faulty air release valve. The release drained into the Tamiami Canal. Very little clean-up was possible. Signs were posted in the affected area. No assistance requested.</t>
  </si>
  <si>
    <t>SW 8th Street &amp; 122 Ave</t>
  </si>
  <si>
    <t>little</t>
  </si>
  <si>
    <t>09/13/2009 08:19 PM EDT</t>
  </si>
  <si>
    <t>Jaime</t>
  </si>
  <si>
    <t>A representative with Orange Co. Utilities advised that over 1,000 gallons on untreated wastewater spilled due to force main break. Unknown if any waterways were affected. No clean up actions taken at this time.</t>
  </si>
  <si>
    <t>intersection of Apopka Vineland Rd. and Monterey Cyprus Rd.</t>
  </si>
  <si>
    <t>09/11/2009 11:03 AM EDT</t>
  </si>
  <si>
    <t>Jim Roberts</t>
  </si>
  <si>
    <t>Apopka School District</t>
  </si>
  <si>
    <t>Apopka School District advised that due to a broken pipe, less than 1000 gallons of wastewater was released onto the ground at Apopka High School. Clean up has not been started.</t>
  </si>
  <si>
    <t>555 West Martin Street</t>
  </si>
  <si>
    <t>09/14/2009 12:43 PM EDT</t>
  </si>
  <si>
    <t xml:space="preserve">A representative with the City of Sunrise reports a 5000 to 8000 gallon spill of treated wastewater due to the recent storms overflowing a holding pond. Caller states that the spill was contained on site and no clean up action has been taken. 
</t>
  </si>
  <si>
    <t>15400 Slydgmill Road</t>
  </si>
  <si>
    <t>09/15/2009 08:05 AM EDT</t>
  </si>
  <si>
    <t>Lockheed Martin</t>
  </si>
  <si>
    <t>Lockheed Martin advised that 50 gallons of industrial sludge from an electroplating facility was spilled onto the ground from a broken pipe. The area was vacuumed and the impacted soil was removed. No waterway affected.
UPDATE: 09/15/2009 11:46 EDT: NRC Fax# 917841 has nothing new to add &lt;SWO411&gt;.</t>
  </si>
  <si>
    <t>5600 Sand Lake Road</t>
  </si>
  <si>
    <t>vac'd/soil removed</t>
  </si>
  <si>
    <t>09/15/2009 03:00 AM EDT</t>
  </si>
  <si>
    <t xml:space="preserve">St. Johns Co. Utilities advised that a break in a sewer line caused about 1500 gallons of wastewater to spill onto the ground. No waterway affected. All of the spill was recovered via a vacuum truck. </t>
  </si>
  <si>
    <t>1968 US Highway 1 South</t>
  </si>
  <si>
    <t>09/15/2009 04:16 PM EDT</t>
  </si>
  <si>
    <t>Cape Canaveral Air Force Base</t>
  </si>
  <si>
    <t xml:space="preserve">A representative with Cape Canaveral Air Force Air Force Base reports a 13000 gallon treated wastewater spill due to a broken 10" force main. Caller states there was no clean up action taken. 
</t>
  </si>
  <si>
    <t>Cape Canaveral</t>
  </si>
  <si>
    <t>09/16/2009 08:08 AM EDT</t>
  </si>
  <si>
    <t>Wakulla WP</t>
  </si>
  <si>
    <t xml:space="preserve">A representative with Wakulla Co. advised of a sewage line breach that leaked approximately 2,500 - 5,000 gallons of raw sewage between 1630 and 1915 on 09/15/09 caused by flooding due to rainwater runoff. Some of the dewage (unknown amount) was released into a canal that feeds into the Ochlokonee River. Cleanup conducted by Wakulla County Sewer. &lt;Godsey&gt; 
</t>
  </si>
  <si>
    <t>2633 Surf Road</t>
  </si>
  <si>
    <t>09/16/2009 02:00 PM EDT</t>
  </si>
  <si>
    <t>Osceola Water Authority</t>
  </si>
  <si>
    <t xml:space="preserve">A representative with Osceola Water Authority advised that approximately 2,500 gallons of untreated wastewater was spilled due to an equalization tank that overflowed. No waterways were affected. Spill was contained on-site. The affected area was covered with lime. 
</t>
  </si>
  <si>
    <t>Harmony Development off of US 192</t>
  </si>
  <si>
    <t>08/15/2009 07:40 PM EDT</t>
  </si>
  <si>
    <t>Dennis Fuller</t>
  </si>
  <si>
    <t>Advance Water Treatment</t>
  </si>
  <si>
    <t>A representative from the Advance Water Treatment Plant reported a spillage of less than 5,000 gallons on the back of the plant and the neighboring TECON easement. No waterways were impacted. EPC and Hillsborough County were notified on August 15th. &lt;SWO White &gt;</t>
  </si>
  <si>
    <t>102 N. Falkenberg Rd</t>
  </si>
  <si>
    <t>09/17/2009 10:36 AM EDT</t>
  </si>
  <si>
    <t>Over 1,000 gallons of patially treated wastewater reported spilled at a facility in Destin due to human error. No waterways affected. The overflow was mixed with rain water and soaked into the ground. Spill was reported as unrecoverable due to heavy rain in the area.</t>
  </si>
  <si>
    <t>14 Industral Park Road</t>
  </si>
  <si>
    <t>09/17/2009 11:55 AM EDT</t>
  </si>
  <si>
    <t>UPDATE: 09/17/2009: 1212 EDT: (CORRECTION TO AMOUNT SPILLED) Marie of the City of Ft. Lauderdale called the SWO to correct the original incident entry. She received a call from DEP saying the spill was 20,000 gallons and that is not correct. She originally reported that the release is estimated to be over 1,000 gallons and they will not know the real amount until tomorrow. She will call back when the amount spilled in known. &lt;SWO415&gt;
Caller with the city of Ft. Lauderdale reports an effluent sewage spill. Unknown on quantity at this point but is estimated at around 20,000 gallons. It started as a water main break on 9-15-2009 but then it was discovered that the material was treated sewage. The spill was stopped at 1800 on 9-16-2009. Unknown if waterways were affected.</t>
  </si>
  <si>
    <t>1401 SW 21 Street</t>
  </si>
  <si>
    <t>09/17/2009 03:57 PM EDT</t>
  </si>
  <si>
    <t>Randal Farrington</t>
  </si>
  <si>
    <t>South Seas Island Resort on Captiva</t>
  </si>
  <si>
    <t xml:space="preserve">A representative from the South Seas Island Resort on Captiva Island reported a wastewater spill of treated effluent water erupting from one of their tanks. Approximately 6,000 gallons was released at about 10:00 AM EDT. The facilities maintenance crew id diverting the flow of water into the Gulf of Mexico. Treated wastewater is still flowing in the Mangroves emptiying into the Gulf, but it has slowed. DEP in Ft. Myers was contacted. No evacuations. &lt;SWO White &gt; 
</t>
  </si>
  <si>
    <t>09/17/2009 05:43 PM EDT</t>
  </si>
  <si>
    <t>Nelson</t>
  </si>
  <si>
    <t>JEA Jacksonville</t>
  </si>
  <si>
    <t>Caller reports that approx 100 gallons of untreated wastewater have spilled due to a possible broken pipe. The release has stopped.</t>
  </si>
  <si>
    <t>09/18/2009 08:30 AM EDT</t>
  </si>
  <si>
    <t>John Grant</t>
  </si>
  <si>
    <t>City of Port St. Joe</t>
  </si>
  <si>
    <t xml:space="preserve">City of Port St. Joe reported a 2,000 plus gallon wastewater spill due to heavy rains/hydraulic overload. The material overflowed from a manhole and drained into a nearby storm drain system. The storm drain system flows into a retention pond and then into St. Joseph Bay. Lime was applied and samples were taken. 
</t>
  </si>
  <si>
    <t>Hwy-98 &amp; Ave A</t>
  </si>
  <si>
    <t>09/18/2009 03:31 PM EDT</t>
  </si>
  <si>
    <t>Kacey Smith</t>
  </si>
  <si>
    <t>10,000 gallons of untreated wastewater released into Blackwater River due to heavy rains in the area. Lime was applied and samples were taken. &lt;SWO415&gt; *NOTE: This incident was inadvertantly logged-in to the 2008 SWP Incident recorder, #SWP090918-10101. &lt;SWO413&gt;</t>
  </si>
  <si>
    <t>Willings St. next to the board walk, Milton</t>
  </si>
  <si>
    <t>Black Water River</t>
  </si>
  <si>
    <t>09/18/2009 01:52 PM EDT</t>
  </si>
  <si>
    <t>Wayne Corrnish</t>
  </si>
  <si>
    <t>Over 1,000 gallons of wastewater spilled in Tampa due to a damaged/faulty air release valve. Clean-up conducted by the responsible party.</t>
  </si>
  <si>
    <t>1103 50th Street</t>
  </si>
  <si>
    <t>09/19/2009 04:30 AM EDT</t>
  </si>
  <si>
    <t>50,000 gallons of treated reclaimed wastewater spilled in North Naples due to a ruptured line. No clean-up required. Repairs completed. No waterways affected. No assistance requested</t>
  </si>
  <si>
    <t>Pelican Bay Blvd at Bay Colony entrance, Naples</t>
  </si>
  <si>
    <t>09/19/2009 08:00 AM EDT</t>
  </si>
  <si>
    <t>City of Century</t>
  </si>
  <si>
    <t>9,000 to 10,000 gallons of raw sewage released form a lift station in the Century area due to a power failure at a lift station. Clean-up was conduced by the responsible party. Repairs have been completed. No waterways affected. No assistance requested</t>
  </si>
  <si>
    <t>Teddard Rd between Corrections facility &amp; Hwy-29</t>
  </si>
  <si>
    <t>lime+</t>
  </si>
  <si>
    <t>09/20/2009 03:37 PM EDT</t>
  </si>
  <si>
    <t>Caller reports a 2,288 gallon raw sewage spill. The spill has stopped but some sewage did spill into the Biscayne Bay Canal &lt;Mayfield&gt;</t>
  </si>
  <si>
    <t>1220 South Venetian Way, Miami</t>
  </si>
  <si>
    <t>Biscayne Bay Canal</t>
  </si>
  <si>
    <t>09/20/2009 05:15 PM EDT</t>
  </si>
  <si>
    <t>Caller with Emerald Coast Utilities reports that 15 gallons of untreated domestic wastewater was spilled into a storm drain connected to a creek. Leak has stoped and cleanup has been conducted. &lt;Mayfield&gt;</t>
  </si>
  <si>
    <t>4600 Twin Oaks Dr. in front of bldg 308, Miami</t>
  </si>
  <si>
    <t>storm drain-&gt;creek</t>
  </si>
  <si>
    <t>09/20/2009 09:19 PM EDT</t>
  </si>
  <si>
    <t>City of High Springs</t>
  </si>
  <si>
    <t>City of High Springs advised that less than 1000 gallons of wastewater was released onto the ground along a railroad track. The area will be cleaned and lime applied when the line is fixed</t>
  </si>
  <si>
    <t>Railroad Ave at SE 6th St., High Springs</t>
  </si>
  <si>
    <t>09/18/2009 09:11 AM EDT</t>
  </si>
  <si>
    <t>A representative with Pasco Co. Utilities reports a 17300 gallon spill due to an electrical problem. Caller states some of the spill did drain into a retention pond. Caller states that lime was placed on the infected area</t>
  </si>
  <si>
    <t>26541 Florida Power Rd, Wesley Chapel</t>
  </si>
  <si>
    <t>09/21/2009 09:59 AM EDT</t>
  </si>
  <si>
    <t>A representative with Collier Co. Utilities reports a 500000 gallon spill of treated wastewater due to a lightning strike to a control panel. Caller states that there was no clean up action taken</t>
  </si>
  <si>
    <t>5500 Radio Road, Naples</t>
  </si>
  <si>
    <t>09/21/2009 12:25 PM EDT</t>
  </si>
  <si>
    <t>Jesse</t>
  </si>
  <si>
    <t>A representative with Collier Co. Utilities reports a 30000 gallon spill due to a blocked line. Caller states that the site is being vacuumed and will be disinfected with lime.Caller states that no waterways were affected</t>
  </si>
  <si>
    <t>Cardinal Ave. @ Estey Ave., Naples</t>
  </si>
  <si>
    <t>09/21/2009 01:15 PM EDT</t>
  </si>
  <si>
    <t>Caloosa Golf Course</t>
  </si>
  <si>
    <t>A representative with Colloser Golf Course reports that 51, 000 gallons treated wastewater spill into retention pond due to a water meter being turned on. No clean up action reported</t>
  </si>
  <si>
    <t>2115 Caloosa Blvd, Tampa</t>
  </si>
  <si>
    <t>09/21/2009 02:15 PM EDT</t>
  </si>
  <si>
    <t>Luis Nieves</t>
  </si>
  <si>
    <t>Gerdau Ameristeel Company</t>
  </si>
  <si>
    <t>A representative of Gerdau Ameristeel Company reported a malfunction in the sewage pumping station while being repaired that caused a Wastewater spill in to an on-site drainage ditch that eventually drained into an on-site retention pond. No clean up action been reported.</t>
  </si>
  <si>
    <t>7105 East 6th Ave., Tampa</t>
  </si>
  <si>
    <t>repair</t>
  </si>
  <si>
    <t>09/21/2009 02:48 PM EDT</t>
  </si>
  <si>
    <t>Charles Tony</t>
  </si>
  <si>
    <t>A representative from the Pinellas Co. Utilities reported a power failure at a lift station in St. Petersburg, Fl. which caused a release of 109,200 gallons of wastewater. Other agencies that have been contacted includes the health Dept. and DEP. No clean up actions have been taken</t>
  </si>
  <si>
    <t>4500 North 28th Street, St. Petersburg</t>
  </si>
  <si>
    <t>09/22/2009 08:02 AM EDT</t>
  </si>
  <si>
    <t>A representative with Orange Co. Utilities reports a spill of treated wastewater due to a lightning strike to an 8 " force main. Caller states that 60 percent of the spill made it to a near by Lake.No clean up action reported</t>
  </si>
  <si>
    <t>Grand Lake Blvd @ Central Florida Pkwy, Orlando</t>
  </si>
  <si>
    <t>09/22/2009 01:41 PM EDT</t>
  </si>
  <si>
    <t>Shelley</t>
  </si>
  <si>
    <t>A representative with Shelley reports a 3 yard spill of bio solid waste. Caller reports that the spill occurred due to a traffic occurrence. Caller states that a clean up crew was sent to the site an cleaned the area</t>
  </si>
  <si>
    <t>Hwy 441 in front of the Zellwood Station, Zellwood</t>
  </si>
  <si>
    <t>3 yards</t>
  </si>
  <si>
    <t>09/22/2009 03:05 PM EDT</t>
  </si>
  <si>
    <t>Havem Tamimi</t>
  </si>
  <si>
    <t>A representative called to report a man hole overflow. Caller stated that there was a build up in the main because of a grease. No clean up action taken.</t>
  </si>
  <si>
    <t>3425 Sunnyside Drive</t>
  </si>
  <si>
    <t>09/23/2009 03:30 AM EDT</t>
  </si>
  <si>
    <t>Steve Magy</t>
  </si>
  <si>
    <t>Collier Co. Utilities advised that 3000 gallons of wastewater was released into a holding area at a lift station. Some of the spill went into a canal. The affected area is being vacuumed and limed</t>
  </si>
  <si>
    <t>400 Vally Stream Drive, Naples</t>
  </si>
  <si>
    <t>09/22/2009 07:00 PM EDT</t>
  </si>
  <si>
    <t>Charlotte County WP</t>
  </si>
  <si>
    <t>A representative with Charlotte County WP advised of a raw sewage spill occurring on 9/22 at the intersection of Antwerp Circle and Calumet Blvd in Port Charlotte. Approximately 1,500 gallons was spilled as a result of a force main break. No waterways affected. Charlotte County Utilities was on-scene to clean-up. &lt;Godsey</t>
  </si>
  <si>
    <t>Antwerp Cir and Calumet Blvd., Port Charlotte</t>
  </si>
  <si>
    <t>09/21/2009 12:01 PM EDT</t>
  </si>
  <si>
    <t>Molly Mahns</t>
  </si>
  <si>
    <t>private business owner/ Lillian's Sports Grill</t>
  </si>
  <si>
    <t>A private business owner reported an unknown amount of raw sewage in a tidal pond next to her business. The smell is horrible and is costing her business. Source of the material is unknown. She has seen JEA works crews in the area working in the past few days, but the sewage is still in the pond.</t>
  </si>
  <si>
    <t>5393 Roosevelt Blvd</t>
  </si>
  <si>
    <t>09/22/2009 11:30 PM EDT</t>
  </si>
  <si>
    <t>Meton Phillips</t>
  </si>
  <si>
    <t xml:space="preserve">The Broward County Water and Wastewater Services called to report that at 23:30 on 9/22/2009 500 of untreated wastewater was released at a treatment station due to power loss. The leak was stopped within 20 minutes and clean-up was conducted. No injuries or health concerns were reported. </t>
  </si>
  <si>
    <t>3701 State Road 7</t>
  </si>
  <si>
    <t>09/24/2009 02:00 PM EDT</t>
  </si>
  <si>
    <t>Broward County</t>
  </si>
  <si>
    <t xml:space="preserve">Report from Sarasota County Utilities of 8000 gallons of wastewater spilled due to a construction crew damaging a force main. The area was contained, vacuumed and limed. </t>
  </si>
  <si>
    <t xml:space="preserve"> NW inter Colonial Dr. and New England Ave. </t>
  </si>
  <si>
    <t>09/24/2009 08:00 PM EDT</t>
  </si>
  <si>
    <t>Miami-Dade Sewer &amp; Water</t>
  </si>
  <si>
    <t xml:space="preserve">UPDATE: 09/25/09: 0910 EST: Jerry from Miami-Dade Water and Sewer reported that the broken hose was on a bypass pump by a contractor. 
Miami-Dade Sewer &amp; Water reports a 50 gallon sewage spill due to a hole in a hose at a pump station in Miami. The area has been cleaned-up and spillage stopped.  
</t>
  </si>
  <si>
    <t>intersection of NW 14th St. and NW 12th Ave.</t>
  </si>
  <si>
    <t>09/25/2009 12:50 PM EDT</t>
  </si>
  <si>
    <t xml:space="preserve">City of Tallahassee representative reports that at 0830 approximately 900 gallons of Treated, Domestic Wastewater was released due to a faulty Air Release Valve from the Lake Bradford Road Wastewater Treatment Facility and was repaired by 0930. An unknown amount did escape into the storm drain adjacent to the facility. No health risk exists at this time, but testing is being conducted for fecal matter as a precaution. No clean-up has been conducted. No evacuations are reported and no assistance is requested. </t>
  </si>
  <si>
    <t>Lake Bradford Rd</t>
  </si>
  <si>
    <t>09/25/2009 11:30 AM EDT</t>
  </si>
  <si>
    <t xml:space="preserve">A representative of Polk County Utilities reports a Wastewater spill of approximately 1300 gallons as a result of a contractor hitting a force main. The leak had been stopped and clean-up is being conducted through use of lime and vacuums. The spill resulted in wastewarer on both the roadway and a small pond nearby. No assistance has been request and no evacuations or health issues have been reported. The spill is contained within the roadway and small pond. </t>
  </si>
  <si>
    <t>358 Village Green Rd</t>
  </si>
  <si>
    <t>09/25/2009 08:00 AM EDT</t>
  </si>
  <si>
    <t>Chris Fabnasht</t>
  </si>
  <si>
    <t xml:space="preserve">A representative of the City of St. cloud reports that a contractor for Osceola County struck a sewage main resulting in the release of approximately 1350 gallons of untreated, domestic wastewater into the Gator Bay Branch Canal. The spill was stopped by 0845. The City of St. Cloud is conducting clean-up at the scene and has dammed the wastewater into a secondary portion of the canal. Osceola County has been notified. No assistance has been requested and no evacuations or health risks apply.  
</t>
  </si>
  <si>
    <t>Canoe Creek Rd, Gator Bay Branch Canal intersection</t>
  </si>
  <si>
    <t>damed up in canal</t>
  </si>
  <si>
    <t>09/26/2009 12:30 PM EDT</t>
  </si>
  <si>
    <t>3,000 gallons of treated wastewater spilled onto the ground in the pelican Bay area due to a damaged air release valve. No clean-up actions required. The material soaked into the ground. No waterways affected. Repairs complete.</t>
  </si>
  <si>
    <t>7215 Torrey Road</t>
  </si>
  <si>
    <t>09/26/2009 08:50 AM EDT</t>
  </si>
  <si>
    <t>Matthew</t>
  </si>
  <si>
    <t>Report from Pinellas County of a spill of an unknown amount of sewage in Seminole due to lift station failure. The spill has been stopped and the area hosed down.</t>
  </si>
  <si>
    <t>13049 Poincianna Ave.</t>
  </si>
  <si>
    <t>hosed down</t>
  </si>
  <si>
    <t>09/26/2009 06:21 PM EDT</t>
  </si>
  <si>
    <t>John Stanton</t>
  </si>
  <si>
    <t>Report from St. Lucie County Utilities of 20,000 gallons of wastewater spilled from the South Florida Water Reclamation Facility due to mechanical malfunction. Some of the spill went into Clam Bayou.</t>
  </si>
  <si>
    <t>Fort Pierce</t>
  </si>
  <si>
    <t>Clam Bayou</t>
  </si>
  <si>
    <t>09/27/2009 09:25 AM EDT</t>
  </si>
  <si>
    <t>Dan Foster</t>
  </si>
  <si>
    <t>A representative with City of Port Orange advised that over 1,000 gallons of untreated wastewater spilled from gravity line due to blockage in line. A nearby retention ditch was affected. Material being vacuumed up at this time.</t>
  </si>
  <si>
    <t>intersection of Dunlawton Ave. and Clyde Morris Blvd.</t>
  </si>
  <si>
    <t>nearby retention ditch</t>
  </si>
  <si>
    <t>09/27/2009 05:39 PM EDT</t>
  </si>
  <si>
    <t>Miami Dade Water and Sewer advised that due to a ruptured pipe, 73,656 gallons of wastewater was released onto the ground and into storm drains. A vacuum truck was used to clean the area and lime was placed on the affected ground area. UPDATE: 09/28/2009 11:25 EDT Mark with Miami Dade Water and Sewer advised the spill was stopped and contained at 22:00 EDT last night.</t>
  </si>
  <si>
    <t>Southwest 144th Ave and 160th Street; between Homestead and Doral</t>
  </si>
  <si>
    <t>stormdrains</t>
  </si>
  <si>
    <t>09/28/2009 07:10 PM EDT</t>
  </si>
  <si>
    <t>Mark Carranza</t>
  </si>
  <si>
    <t>Hillsborough Co. Wastewater advised that due to an overflowing tank, about 5000 gallons of wastewater sludge spilled onto the ground. No waterway affected. No clean up has been started at this time.</t>
  </si>
  <si>
    <t>Van Dyke Wastewater Treatment Plant; 19140 Ramblewood Road</t>
  </si>
  <si>
    <t>09/28/2009 10:32 PM EDT</t>
  </si>
  <si>
    <t>A representative with Orange Co. Utilities advised that over 1,000 gallons of untreated wastewater spilled due to 8 inch force main break. Nearby storm drain that leads to retention pond was affected. Material being vacuumed up at this time.</t>
  </si>
  <si>
    <t>12615 Lake Sawyer Dr.</t>
  </si>
  <si>
    <t>nearby stormdrain to ret. Ponds</t>
  </si>
  <si>
    <t>09/28/2009 10:00 AM EDT</t>
  </si>
  <si>
    <t>A representative with Pasco Co. Utilities advised that approximately 3,000 gallons of untreated wastewater spilled due to 10 inch force main break. Nearby storm drain was affected. Material was vacuumed up and lime was applied.</t>
  </si>
  <si>
    <t>9341 Palm Ave. near Embassy Blvd.; Port Richey</t>
  </si>
  <si>
    <t>09/30/2009 09:45 AM EDT</t>
  </si>
  <si>
    <t>A representative with Escambia County (Emerald Coast Utilities) advised of a sewage spill as a result of a force main break at a lift station on the property of Reichhold Chemical Company in Pensacola. Approximately 10,000 gallons of sewage spilled for about 15 minutes before leaked was ceased. A small amount was released into a nearby storm drain, but unknown if it was released into a waterway. Emerald Coast Utilities on-scene to conduct clean-up actions.</t>
  </si>
  <si>
    <t xml:space="preserve">Reichhold Chemical Company; 425 S Pace Blvd. </t>
  </si>
  <si>
    <t>09/30/2009 11:37 AM EDT</t>
  </si>
  <si>
    <t xml:space="preserve">Florida Department of Corrections reported an ongoing wastewater spill from a 6-inch force main. The release has been ongoing for over 24 hours. The material is leaking into a wetlands area that is connected to a creek. The spill is estimated to be over 5,000 gallons. The city of Pembroke Pines is on scene to assist. No assistance is requested at this time. UPDATE: 09/30/2009: 1455 EDT: Per Joe Jereb of Florida DOC: A Joanna Swing of Broward County Wastewater responded and determined the sewage is not draining into a wetlands but a distch. None of the material is flowing into the River. </t>
  </si>
  <si>
    <t>20421 Sheridan St.; Pembroke Pines, FL</t>
  </si>
  <si>
    <t>09/30/2009 11:54 AM EDT</t>
  </si>
  <si>
    <t xml:space="preserve">St. Johns County Untilities </t>
  </si>
  <si>
    <t>A represensative with St,. Johns Utilities advisedon Monday 9/29 there ws a wasterwater spill of unknown amount that went into a storm drain which leads to an irrigation pond, in the vicinty of Southwood Drive and Knolwood Street. They were notified of it at 1230 hours and it was stopped by 1245hours, same day. No clean up was perform but samples were taken for testing purpose. The nearby Homeowners Association was advise to discontinue watering and signs were posted in the area. UPDATE/CORRECTON: 09/30/2009: 1305 EDT: Per David Parker of St. Johns County Untilities: Change to first notification of the release to the responsible party. The responsible party was first notifed of the spill at 1230 EDT on Tuesday, Sept. 29, 2009</t>
  </si>
  <si>
    <t>Southwood Drive and Knolwood Street</t>
  </si>
  <si>
    <t>irrigation pond</t>
  </si>
  <si>
    <t>09/30/2009 01:16 PM EDT</t>
  </si>
  <si>
    <t>City of Melbourne reported raw sewage backing up into a home in Melbourne. Less than 1,000 gallon released. Utility crews arrived on scene to investigate. They opened a manhole near the home and found a clogged main line. Between the material inside the home and the material overflowing from the manhole, once it was opened, the spillage was reported to be slightly less than 1,000 gallons. Some of the material drained into a nearby canal that runs into the Eau Gallie River.</t>
  </si>
  <si>
    <t>1835 Lansing Street</t>
  </si>
  <si>
    <t>10/01/2009 08:38 AM EDT</t>
  </si>
  <si>
    <t>Tom Pfiester</t>
  </si>
  <si>
    <t>Florida Keys Aqueduct Authority</t>
  </si>
  <si>
    <t>Caller reported that there was a wastewater spill out of the equalization basin. Caller stated that this incident happened due to a rag or some sort of debris that stopped the water pumping. Caller stated that clean up actions have been taken with lime and H2H. No waterways were affected.</t>
  </si>
  <si>
    <t>Key Haven Wastewater Treatment Plant</t>
  </si>
  <si>
    <t>lime&amp;HTH</t>
  </si>
  <si>
    <t>10/01/2009 10:30 AM EDT</t>
  </si>
  <si>
    <t xml:space="preserve">JEA reported a 500 gallon wastewater spill in Jacksonville due to a contractor hitting a 6-inch force main. Some of the material drained into the Broward River (amount unknown). Clean-up was conducted by JEA using a vac truck and lime. No assistance requested. 
</t>
  </si>
  <si>
    <t>11101 Harts Road</t>
  </si>
  <si>
    <t>09/16/2009 12:00 PM EDT</t>
  </si>
  <si>
    <t xml:space="preserve">Anonymous report of an ongoing overflow from a manhole at the Village Square Townhouses in Tallahassee. The release is from a manhole behind the complex. Exact amount of the release is unknown but has been ongoing for weeks. The material is a foul smelling water running into a storm drain. Flow is estimated to be one or two gallon per minute.The release can be located by pulling into the driveway between rows 'B' &amp; 'C' (town homes in row 'B' are numbered in the 20's &amp; homes in row 'C' are numbered in the 30's). Go to the end next to the tennis court and you will see the storm drain where the water is flowing into. Use the water flow to back track to the storm drain behind row 'A'. 
</t>
  </si>
  <si>
    <t>intersection of Paul Russell Road &amp; St. Augustine Road</t>
  </si>
  <si>
    <t>10/02/2009 10:00 AM EDT</t>
  </si>
  <si>
    <t>Larry Quattloebaum</t>
  </si>
  <si>
    <t>Regional Walton County Utilities</t>
  </si>
  <si>
    <t>Caller reports that approximately 900 gallons of raw wastewater was spilled at a lift station. No waterways affected and cleanup was conducted (vacuummed and limed). No assistance requested.</t>
  </si>
  <si>
    <t>HW 395 South at Naturewalk</t>
  </si>
  <si>
    <t>10/02/2009 03:16 PM EDT</t>
  </si>
  <si>
    <t>City of Daytona</t>
  </si>
  <si>
    <t>Caller reports that sometime overnight a wastewater release developed to due wastewater overflowing the filter structure. This release is continuous and the only estimate is that the total amount to date is over 100,000 gallons. The release is reported to have been maintained on-site. The caller states that it will be at least 2 days until a more accurate estimate can be submitted. No clean-up has been conducted due to the on-going nature of the release. No injuries, evacuations or requests for assistance were reported. The wastewater is partially treated domestic wastewater.</t>
  </si>
  <si>
    <t xml:space="preserve">3651 LPGA Blvd </t>
  </si>
  <si>
    <t>10/02/2009 05:20 PM EDT</t>
  </si>
  <si>
    <t>City of Orlando Wastewater Management</t>
  </si>
  <si>
    <t>Caller reported a wastewater release from a ruptured line at the intersection of Bailey Ln and Wilford Rd. The rupture was due to debris build up. The release is reported as 300 gallons of untreated domestic wastewater at 1720 10-2-2009 and stopped at 1845 that same day. Some escaped into a nearby storm drain, but it is not believed to have affected any waterways. Clean-up was conducted and no injuries, illness, health risk or evacuation was reported.</t>
  </si>
  <si>
    <t>intersection of Bailey Ln and Wilford Rd</t>
  </si>
  <si>
    <t>10/03/2009 03:33 PM EDT</t>
  </si>
  <si>
    <t xml:space="preserve">Caller reports that a wastewater spill occurred in Naples involving a spill of 3000 gallons of treated, reclaimed, domestic wastewater. The spill resulted from a line break due to line degradation. The spill took place at 521 Bay Villas Dr in Naples. The spill was stopped, isolated and is being repaired currently. No waterways were affected. No injuries or road closures were reported and no clean-up was conducted.  
</t>
  </si>
  <si>
    <t>521 Bay Villas Ave</t>
  </si>
  <si>
    <t>10/03/2009 06:30 PM EDT</t>
  </si>
  <si>
    <t xml:space="preserve">Clay County Utilities advised that due to a grease backup, 300-500 gallons of wastewater was released onto the ground from a manhole. The area was cleaned and limed. </t>
  </si>
  <si>
    <t>234 Foxridge Road</t>
  </si>
  <si>
    <t>10/05/2009 09:30 AM EDT</t>
  </si>
  <si>
    <t>Ruland</t>
  </si>
  <si>
    <t>City of Deltona Wastewater</t>
  </si>
  <si>
    <t>City of Deltona advised of a privately owned lift station (owned by Walmart) has released possibly over 1000 gallons of wastewater onto the ground. No clean up has been done because City of Deltona is not the responsible party.</t>
  </si>
  <si>
    <t>203 Howland Blvd</t>
  </si>
  <si>
    <t>10/05/2009 04:00 PM EDT</t>
  </si>
  <si>
    <t>NRC fax #919803 "VERBATIM" states caller is reporting that a passenger vessel emptied the septic system into the bay.</t>
  </si>
  <si>
    <t xml:space="preserve"> intersection of Causeway Blvd. at 22nd St. </t>
  </si>
  <si>
    <t>10/05/2009 01:30 PM EDT</t>
  </si>
  <si>
    <t>Charlotte County Utilities</t>
  </si>
  <si>
    <t xml:space="preserve">Charlotte County Utilities advised that 15000 gallons of wastewater was released from a force main that broke. The wastewater was released onto the ground. The area was vacuumed and limed. No waterway affected. </t>
  </si>
  <si>
    <t>4461 Tamiami Trail</t>
  </si>
  <si>
    <t>10/06/2009 08:15 AM EDT</t>
  </si>
  <si>
    <t xml:space="preserve">Roglio 
</t>
  </si>
  <si>
    <t>Water Authority</t>
  </si>
  <si>
    <t>Water Authority advised that 70000 gallons of wastewater was released onto the ground. The area was covered with San-0-128 and then washed down.</t>
  </si>
  <si>
    <t>Pamosa Blvd and Pamosa Garden</t>
  </si>
  <si>
    <t>San-0-128/washed</t>
  </si>
  <si>
    <t>10/06/2009 02:40 PM EDT</t>
  </si>
  <si>
    <t>A representative with City of Tallahassee advised that approximately 800 gallons of untreated wastewater spilled due to broken force main. Nearby storm drain was affected. Material was vacuumed up and lime was applied.</t>
  </si>
  <si>
    <t>4745 Jackson Bluff Rd.</t>
  </si>
  <si>
    <t>10/07/2009 02:44 PM EDT</t>
  </si>
  <si>
    <t xml:space="preserve">Caller reported that a fencing company cut into the water force main while putting up a fence, causing raw sewage water to be released. No agency has been contacted. No clean up action has been taken. 
</t>
  </si>
  <si>
    <t>13814 Seven Pines Drive</t>
  </si>
  <si>
    <t>10/07/2009 03:03 PM EDT</t>
  </si>
  <si>
    <t>Paul Cole</t>
  </si>
  <si>
    <t xml:space="preserve">Per NRC fax # 919937, "caller stated when individual pump stations for raw sewage that sends sewage from residential homes to the waste treatment facility lose power, a backup of sewage is caused and sewage is released into residential homes. Caller stated there has been sewage release of 4 to 6 inches deep inside of homes. Caller also stated if all the systems are backed up, materials will be released into a nearby lake...material was cleaned up for the occurrence but this problem is ongoing."  
</t>
  </si>
  <si>
    <t>Eagle Lake Residential Homes</t>
  </si>
  <si>
    <t>10/08/2009 10:14 AM EDT</t>
  </si>
  <si>
    <t>Caller reported that a broken sprinkler head released reclaim water. No agencies has been contacted. Water main was shut off and sprinkler head was replaced.</t>
  </si>
  <si>
    <t>Northwest Corner of Vineland and Concord</t>
  </si>
  <si>
    <t>repaired sprinkler head</t>
  </si>
  <si>
    <t>10/01/2009 08:00 AM EDT</t>
  </si>
  <si>
    <t>John Henry</t>
  </si>
  <si>
    <t>Hudson Water Works</t>
  </si>
  <si>
    <t>Caller reports that they were unaware that they were required to report wastewater spills and were notified by DEP to do so. A spill of an unknown amount of untreated, domestic wastewater was released from a force main on C-Ranch Dr two blocks west of Old Dixie Highway in Hudson. The neighborhood has numerous canals and some is believed to entered the waterway. The cause of the release is unknown.</t>
  </si>
  <si>
    <t>C-Ranch Dr.</t>
  </si>
  <si>
    <t>10/07/2009 08:00 AM EDT</t>
  </si>
  <si>
    <t>Mark</t>
  </si>
  <si>
    <t>Caller reports that due to a power outage a spill occurred yesterday at the plant when an overflow released approximately 1200 gallons of domestic, treated water into the plant's West Pond, used to catch releases. Clean-up efforts are underway with HTH. No health risks exist and no evacuations have been reported. DEP and Alachua County Public Health have been notified</t>
  </si>
  <si>
    <t>7117 SW Archer Rd, Gainesville</t>
  </si>
  <si>
    <t>West Pond</t>
  </si>
  <si>
    <t>10/08/2009 01:59 PM EDT</t>
  </si>
  <si>
    <t>Linesha</t>
  </si>
  <si>
    <t>Caller reports that a broken air release valve caused the spill of 15 gallons of raw sewage into the Tamiami Canal which was not contained. The valve was repaired and the release stopped. No injuries or evacuations have been reported.</t>
  </si>
  <si>
    <t>SW 8th St &amp; 122nd Ave in Tamiami Canal, Miami</t>
  </si>
  <si>
    <t>Tamiami Canal</t>
  </si>
  <si>
    <t>10/08/2009 06:40 PM EDT</t>
  </si>
  <si>
    <t>Edgar Gromnicki</t>
  </si>
  <si>
    <t>Collier County Wastewater</t>
  </si>
  <si>
    <t>Caller reports that a wastewater spill had been occurring at the intersection of Port au Prince and Moon Bay in Collier County for an undetermined amount of time. The release has been stopped but an unknown amount has spilled into a nearby canal</t>
  </si>
  <si>
    <t>Port au Prince and Moon Bay, Naples</t>
  </si>
  <si>
    <t>10/08/2009 09:52 PM EDT</t>
  </si>
  <si>
    <t>Reginald Lofton</t>
  </si>
  <si>
    <t>City of Tampa Wastewater reported a 6,000 gallon wastewater spill in Tampa due to unknown cause(s). On scene crews believe the cause is a faulty air release valve. No waterways affected. Clean-up conducted by the responsible party</t>
  </si>
  <si>
    <t>3697 West Waters Ave</t>
  </si>
  <si>
    <t>10/08/2009 01:45 PM EDT</t>
  </si>
  <si>
    <t>JEA reported a 500 gallon wastewater spill in Jacksonville due to a faulty valve. Some of the material drained into the Chicopit Bay. Clean-up conducted by the responsible party</t>
  </si>
  <si>
    <t>3400 SR-A1A, Jax</t>
  </si>
  <si>
    <t>Chicopit Bay</t>
  </si>
  <si>
    <t>10/09/2009 09:11 AM EDT</t>
  </si>
  <si>
    <t>Vincent Lanquanti</t>
  </si>
  <si>
    <t>City of Orlando Wastewater Environmental Control</t>
  </si>
  <si>
    <t>Caller reported that a manhole cover between two buildings, located at The Palms Apartments released approximately 2,000 gallons of untreated water. Caller stated that they have blocked the wastewater from entering any waterways and clean up actions are being taken. No other agency assistance requested</t>
  </si>
  <si>
    <t>1488 Mercy Drive</t>
  </si>
  <si>
    <t>10/09/2009 11:45 AM EDT</t>
  </si>
  <si>
    <t>Caller reports wastewater release at a pump station due to operator error on the part of a contractor utilizing a bypass. Thew release was stopped within 20 minutes by was not entirely contained on site. An unknown amount did escape into a storm drain. No injuries or evacuations were reported and no waterways were affected</t>
  </si>
  <si>
    <t>18225 Kinnan St</t>
  </si>
  <si>
    <t>10/09/2009 01:26 PM EDT</t>
  </si>
  <si>
    <t>Caller reports that wastewater spill has released an amount close to 1000 gallons at the location of 14920 SW 137th St in Miami. The release is ongoing but has been contained. No waterways have been effected and no injuries or evacuations have been reported.  UPDATE: 10/10/2009: 08:58 EST: Annette Jobson with Miami Water and Sewer reports the final amount released at 4415 gallons.</t>
  </si>
  <si>
    <t>14920 SW 137th St, Miami</t>
  </si>
  <si>
    <t>10/11/2009 10:30 PM EDT</t>
  </si>
  <si>
    <t>City of Boynton Beach reported that over 2,000 gallons of untreated wastewater spilled in Boynton Beach due to a 6-inch valve failure. Repairs crews responded and have stopped the release. Clean-up being conducted by the City of Boynton Beach. No assistance requested</t>
  </si>
  <si>
    <t>NW corner of North Seacrest &amp; NW 19th Ave</t>
  </si>
  <si>
    <t>10/11/2009 11:30 AM EDT</t>
  </si>
  <si>
    <t>OMI advised that 2500 gallons of wastewater was released onto the ground from a manhole due to a blocked pipe . The area was washed and vacuumed them limed.</t>
  </si>
  <si>
    <t>1475 El Camino Realle, The Villages</t>
  </si>
  <si>
    <t>10/12/2009 02:51 PM EDT</t>
  </si>
  <si>
    <t>Steve Lamonte</t>
  </si>
  <si>
    <t>Caller reported that a contractor, performing a service hit a water line with his backhoe. Caller stated that 50,000 gallons of untreated wastewater was released. Caller stated that of that 50,000 gallons, 30,000 gallons was recovered during clean up. No waterways were affected. No other assistance from other agencies was requested</t>
  </si>
  <si>
    <t>200 West View Drive,  Davenport</t>
  </si>
  <si>
    <t>10/13/2009 11:00 AM EDT</t>
  </si>
  <si>
    <t>Collier Co. Utilities advised that due to a contractor hitting a line, 18000 gallons of treated reclaim water was released onto the ground. No waterway affected. No clean up needed.</t>
  </si>
  <si>
    <t>Myra Jenko Danials Blvd ,cross street is Bridgeway Blvd.</t>
  </si>
  <si>
    <t>10/13/2009 03:54 PM EDT</t>
  </si>
  <si>
    <t>Caller reported that a JEA step pump caused a release of untreated domestic wastewater into the bathroom of a resident. Clean up action was taken. No other agency is requested.</t>
  </si>
  <si>
    <t xml:space="preserve">712 Chesswood Ct. </t>
  </si>
  <si>
    <t>resident's home</t>
  </si>
  <si>
    <t>10/14/2009 11:00 AM EDT</t>
  </si>
  <si>
    <t xml:space="preserve">Caller reports that a wastewater spill of 3500 gallons occurred at 19 North Washington St. in Titusville due to a leak on the 14 inch gate valve of the force main. The release was stopped and the valve was repaired. The spill was contained on site and the spill was vacuumed. No injuries or evacuations have been reported. </t>
  </si>
  <si>
    <t>19 North Washington St.</t>
  </si>
  <si>
    <t>10/15/2009 09:43 AM EDT</t>
  </si>
  <si>
    <t xml:space="preserve">North Fort Myers Utility </t>
  </si>
  <si>
    <t>Caller reported that an electric company truck ran over an air release valve and caused a release of 13,000 gallons of untreated wastewater. Caller stated that there was no waterways affected and the release was contained. Caller stated that clean up actions was taken and they lime stabilized the area. No other agencies assistance was requested.</t>
  </si>
  <si>
    <t>The Northeast corner of Bayshore Road and Wells Road</t>
  </si>
  <si>
    <t>10/16/2009 08:56 AM EDT</t>
  </si>
  <si>
    <t>Alexis Bruehler</t>
  </si>
  <si>
    <t>TOHO Water Authority reported a 15,000 gallon wastewater spill at their Southern Bermuda Wastewater Treatment Plant. A force main was being replaced at the facility and the line was still in service when they tried to replace it. The spill was on site with no off site impact.</t>
  </si>
  <si>
    <t>1616 South John Young Parkway</t>
  </si>
  <si>
    <t>10/16/2009 08:15 AM EDT</t>
  </si>
  <si>
    <t>Eric Maday</t>
  </si>
  <si>
    <t>Volusia County Health Department</t>
  </si>
  <si>
    <t>Volusia County Health Department reported an ongoing release of sewage from a private lift station at an apartment complex in Ormond Beach. They tried to contact the owners but were unsuccessful. A voice message was left on an emergency line. The Health Department contacted the Ormond beach Utilities Department and they reported the lift station was on private property and not their responsibility.</t>
  </si>
  <si>
    <t>500 Shadow Lakes Blvd</t>
  </si>
  <si>
    <t>10/16/2009 07:00 PM EDT</t>
  </si>
  <si>
    <t>Ralph</t>
  </si>
  <si>
    <t xml:space="preserve">Miami-Dade Water &amp; Sewer reports 2000 gallons of sewage spilled onto ground due to power failure at the lift. The spill has been cleaned-up. 
</t>
  </si>
  <si>
    <t>3989 Rickenbecker Causeway</t>
  </si>
  <si>
    <t>10/17/2009 05:16 PM EDT</t>
  </si>
  <si>
    <t>Miami-Dade Water &amp; Sewer reports 25 gallons of sewage leaked into Biscayne Bay due to a crack in a force main. The leak has been stopped and repairs being made. Spillage not recoverable.</t>
  </si>
  <si>
    <t>intersect of S Venetian Dr. and S Venetian Ct.</t>
  </si>
  <si>
    <t>10/17/2009 09:30 AM EDT</t>
  </si>
  <si>
    <t>Brett Strickland</t>
  </si>
  <si>
    <t>A representative with Gainesville Regional Utilities advised that no more than 5,000 gallons of untreated wastewater spilled due to 12 inch force main break. No waterways were affected. Material was vacuumed up and lime was applied.</t>
  </si>
  <si>
    <t>3880 NE 39th Ave.</t>
  </si>
  <si>
    <t>10/17/2009 10:30 AM EDT</t>
  </si>
  <si>
    <t>Bruce Schellinger</t>
  </si>
  <si>
    <t>A representative with Charlotte Co. Utilities advised that approximately 4,000 gallons of untreated wastewater spilled due to 10 inch force main break. No waterways were affected. Material was vacuumed up and lime was applied to affected area.</t>
  </si>
  <si>
    <t>intersection of South Access Rd. and South Tamiami Trail</t>
  </si>
  <si>
    <t>10/19/2009 12:02 PM EDT</t>
  </si>
  <si>
    <t>Caller reported that a broken pipe caused a release of 4,000 gallons of wastewater. Clean up actions was taking. No other agency assistance needed.</t>
  </si>
  <si>
    <t>1721 County Road 25A</t>
  </si>
  <si>
    <t>10/19/2009 01:30 PM EDT</t>
  </si>
  <si>
    <t>A representative with City of Orlando advised that approximately 108,000 gallons of treated reclaim wastewater spilled due to broken irrigation line. Nearby storm drain was affected. No clean up actions needed. Line will be repaired by responsible party</t>
  </si>
  <si>
    <t>920 South Kirkman Rd</t>
  </si>
  <si>
    <t>10/19/2009 01:00 PM EDT</t>
  </si>
  <si>
    <t>A representative with City of Ft. Lauderdale advised that approximately 1,000 gallons of untreated wastewater spilled due to lift station overflow caused by faulty check valve. Nearby New River was affected. Material was vacuumed up and lime was applied to affected area.</t>
  </si>
  <si>
    <t>580 SW 12th Ave.</t>
  </si>
  <si>
    <t>New River</t>
  </si>
  <si>
    <t>10/20/2009 02:00 PM EDT</t>
  </si>
  <si>
    <t>A representative with City of Temple Terrace advised that approximately 20 gallons of untreated wastewater spilled due to 8 inch force main break. Nearby storm drain was affected. Material was vacuumed up.</t>
  </si>
  <si>
    <t>8140 Tom Sawyer Dr.</t>
  </si>
  <si>
    <t>10/20/2009 12:47 PM EDT</t>
  </si>
  <si>
    <t>Miami Dade Water Sewer</t>
  </si>
  <si>
    <t xml:space="preserve">UPDATE: 10/21/2009: 0905 EDT: Robert Cooper of Miami-Dade Water and Sewer updated the amount to 325 gallons released that was stopped at 1455 10/20/2009. &lt;Fuller&gt;
A representative with Miami Dade Water Sewer advised that approximately 10 gallons of untreated wastewater spilled due to leakage from 6 inch force main. Nearby Biscayne Bay was affected. Caller advised the material was unrecoverable. 
</t>
  </si>
  <si>
    <t>intersection of East Venetian Way and North Venetian Court</t>
  </si>
  <si>
    <t>10/20/2009 04:20 PM EDT</t>
  </si>
  <si>
    <t xml:space="preserve">JEA advised that due to a broken force main, over 1000 gallons of wastewater was realeased onto a roadway and some onto the ground. The area is being washed and lime is being applied in the morning.  
</t>
  </si>
  <si>
    <t>North Main Street and Sara Drive</t>
  </si>
  <si>
    <t>10/20/2009 04:15 PM EDT</t>
  </si>
  <si>
    <t>JEA advised that due to a broken 4 inch force main, over 1000 gallons of wastewater was released and contained on the side of the road. The area is being cleaned and washed.</t>
  </si>
  <si>
    <t>I-10 and Chaffee Road</t>
  </si>
  <si>
    <t>cleaned/washed</t>
  </si>
  <si>
    <t>10/21/2009 01:34 PM EDT</t>
  </si>
  <si>
    <t>Caller reported that there was a wastewater spill of 100,000 gallons that was released due to an air pipe seal failure on the aeretion tank. Caller state the spill was contained on site and clean up actions are underway. No other agency has been notified and no other agency assistance is requested.</t>
  </si>
  <si>
    <t>5420 LB McCloud Road</t>
  </si>
  <si>
    <t>10/21/2009 04:24 PM EDT</t>
  </si>
  <si>
    <t xml:space="preserve">UPDATE: 10/22/2009: 0942 EDT: Mr. Cooper (786-552-8901) with the Miami-Dade Water and Sewer contacted the SWO with an update. The station is off-line for repairs to a corroded pipe. The line is being replaced. The problem was with the line not the station. &lt;Lawhon&gt;
Caller with Miami-Dade Water and Sewer reports a 100 gallon raw sewage spill. The spill has stopped and has affected the Venitian Causeway Waterway. Local DERM (Dept. of Environmental Resources Management) was contaced. No further information reported. 
</t>
  </si>
  <si>
    <t>Venetian Way and South Venetian Court - Pump Station 58</t>
  </si>
  <si>
    <t>10/22/2009 02:20 PM EDT</t>
  </si>
  <si>
    <t>Justin Prince</t>
  </si>
  <si>
    <t>City of Orlando Environmental Control</t>
  </si>
  <si>
    <t>Caller reports a wastewater spill of 1000 gallons at the intersection of Narcoossee and Moss Park Rd in Orlando due to a blockage in the force main causing a back-up out of a valve. No evacuations, injuries or evacuations were reported.</t>
  </si>
  <si>
    <t>intersection of Narcoossee and Moss Park Rd</t>
  </si>
  <si>
    <t>10/22/2009 08:00 AM EDT</t>
  </si>
  <si>
    <t>City of Orlando Water Reclamation Department</t>
  </si>
  <si>
    <t>Caller reports a release of approximately 3500 gallons of treated/domestic reclaimed water at the intersection of Kirkman Rd and Conroy Rd. No clean-up has been conducted due to the water escaping into a storm drain. No injuries, evacuations or road closures have been reported.</t>
  </si>
  <si>
    <t>SE Corner of intersection of Kirkman Rd and Conroy Rd</t>
  </si>
  <si>
    <t>10/22/2009 10:15 AM EDT</t>
  </si>
  <si>
    <t>Brian Mathews</t>
  </si>
  <si>
    <t xml:space="preserve">Caller reports that force main was ruptured by an FPL subcontractor causing 3000 of untreated/domestic wastewater to be released. No waterway was affected and the release was contained on scene approximately 200 ft south of Braddock Ln and Belle Terre Pkwy North (29' 33".739N and 81' 14" .49W). No injuries, evacuations or road closures have been reported.  
Incident Location 
</t>
  </si>
  <si>
    <t>200 Ft South of Braddock Ln and Belle Terre Pkwy North</t>
  </si>
  <si>
    <t>10/22/2009 03:30 PM EDT</t>
  </si>
  <si>
    <t>Caller reports that a contractor broken a small service line causing approximately 5000 gallons of treated/domestic wastewater to be released. The wastewater consisted of irrigation water and was contained on-site and absorbed into the ground. No clean-up was conducted.</t>
  </si>
  <si>
    <t>Intersection of Rattle Snake Hammock and Polly Ave</t>
  </si>
  <si>
    <t>10/22/2009 01:56 PM EDT</t>
  </si>
  <si>
    <t>Miami-Dade Water Management</t>
  </si>
  <si>
    <t xml:space="preserve">Caller reports a release of approximately 30 gallons from a force main at East Venetian Way and South Venetian Ct. on the Venetian Causeway due to corrosion of a clam p on a force main. The release went into the ocean and was not able to be contained. No injuries, evacuation or road closures were reported. </t>
  </si>
  <si>
    <t>East Venetian Way and South Venetian Ct.</t>
  </si>
  <si>
    <t>10/23/2009 07:30 PM EDT</t>
  </si>
  <si>
    <t>Reggie Lofton</t>
  </si>
  <si>
    <t>Per Tampa Water &amp; Sewer, approximately 1000 gallons of sewage spilled onto ground due to operator error. The area was cleaned up and limed</t>
  </si>
  <si>
    <t>121 Ave. at Nebraska Ave.</t>
  </si>
  <si>
    <t>10/25/2009 09:30 PM EDT</t>
  </si>
  <si>
    <t>Brenda</t>
  </si>
  <si>
    <t>City of Edgewater Wastewater</t>
  </si>
  <si>
    <t>City of Edgewater Wastewater advised that 20 inch force main pipe split causing about 50000 gallons of wastewater to be released onto the ground and some went into a drainage canal that has been dammed off. The spill is being cleaned up using a vacuum truck and lime will be applied to the affected area. No boil water notice needed</t>
  </si>
  <si>
    <t>1728 Orange Tree Drive</t>
  </si>
  <si>
    <t>10/27/2009 09:30 AM EDT</t>
  </si>
  <si>
    <t>Dave Watts</t>
  </si>
  <si>
    <t>Silverlake Mobile Home Park</t>
  </si>
  <si>
    <t>A representative with Silverlake Mobile Home Park advised less than a 1000 gallons of untreated wastewater spill due to manhole overflow caused by heavy rains in the area. No waterways were affected and Economy Septic is enroute with pump truck to conduct cleanup. Caller advised he is contacting DEP</t>
  </si>
  <si>
    <t>7333 Pine Forest Road , Pensacola</t>
  </si>
  <si>
    <t>10/27/2009 10:45 AM EDT</t>
  </si>
  <si>
    <t>A representative from Collier County Public Utilities advised approximately 1000 gallons of treated reclaim wastewater spilled into grassy area around service line punctured by contractor. No waterways affected and the spill has been isolated and repaired</t>
  </si>
  <si>
    <t>830 Bentwood Road, Naples</t>
  </si>
  <si>
    <t>10/27/2009 01:51 PM EDT</t>
  </si>
  <si>
    <t>Barr</t>
  </si>
  <si>
    <t>Jacksonville Fire Rescue</t>
  </si>
  <si>
    <t xml:space="preserve">A representative with Jacksonville Fire Rescue advised of traffic crash involving septic truck which caused an unknown amount of raw sewage to spill onto the roadway. Caller states the spill occurred on MLK Jr. Blvd. near Phoenix Ave. and the eastbound lanes are closed at this time. Nearby storm drainage ditch affected. No clean up or remedial actions taken at this time. No injuries reported during traffic crash. UPDATE: 10/27/2009 14:32 EDT Barr with Jacksonville FR advised the material will be washed down by Jacksonville FR. Caller also reports there were 2 injuries, the driver and passenger of the septic truck. Roadway is still closed at this time. </t>
  </si>
  <si>
    <t>MLK Jr. Blvd near Phoenix Ave</t>
  </si>
  <si>
    <t>10/27/2009 08:30 AM EDT</t>
  </si>
  <si>
    <t>Jesse Cornell</t>
  </si>
  <si>
    <t>Representative of City of Milton stated they a manhole overflow with 200 gallons of untreated domestic wastewater due to heavy rainfall. The overflow went into the Blackwater River. They used Lime, Bano, and Chlorine bleach to clean-up the sewage</t>
  </si>
  <si>
    <t>5200 North Willing Street</t>
  </si>
  <si>
    <t>Representative of City of Milton stated they a manhole overflow with 300 gallons of untreated domestic wastewater due to heavy rainfall. The overflow went into the Blackwater River. They used Lime and Bano to clean-up the sewage</t>
  </si>
  <si>
    <t>5400 Broad Street</t>
  </si>
  <si>
    <t>10/27/2009 12:45 PM EDT</t>
  </si>
  <si>
    <t>Pasco County Utilities reported a clogged line in the Summer lakes Subdivision. The sewage backed up at four manholes in the area:  7100,  7028 &amp; 7150 Waxwing Drive and 4709 Wellbrooke, New Port Richey.  2250 gallon of raw sewage released. The clog was found and cleared. The material drained into a storm drain system. The system was flushed (3000 gallon of sewage tained water) with a vac truck and 50 pounds of lime spread on the area. No assistance requested</t>
  </si>
  <si>
    <t xml:space="preserve"> - see description - </t>
  </si>
  <si>
    <t>10/28/2009 12:16 PM EDT</t>
  </si>
  <si>
    <t>Willfrado Ramos</t>
  </si>
  <si>
    <t>Unknown amount of wastewater spilled in Poinciana due to a ruptured force main. No waterways affected. Clean-up conducted by the responsible party</t>
  </si>
  <si>
    <t>635 Elbridge</t>
  </si>
  <si>
    <t>10/28/2009 11:51 AM EDT</t>
  </si>
  <si>
    <t>Donna Kalucniak</t>
  </si>
  <si>
    <t>100 gallons of wastewater spilled in Atlantic Beach due to a ruptured line. Some of the material drained into a nearby storm drain that drains into Hopkins Creek basin. Clean-up and repairs conducted by the responsible party</t>
  </si>
  <si>
    <t>Plaza Road &amp; Mayport Road</t>
  </si>
  <si>
    <t>10/28/2009 01:20 PM EDT</t>
  </si>
  <si>
    <t>Leslie P. Mangali</t>
  </si>
  <si>
    <t>Over 1,000 gallons of wastewater spilled in Orlando due to a failed fitting on a sewer line. The material drained into a neaby storm drain. No body of water was affected by the release. Caller estimates the spill was probably over 5,000 gallons but he can not confirm at amount until later. Clean-up conducted by the responsible party</t>
  </si>
  <si>
    <t>5607 South acess Road</t>
  </si>
  <si>
    <t>10/27/2009 11:00 PM EDT</t>
  </si>
  <si>
    <t>Bill Coleman</t>
  </si>
  <si>
    <t>City of Zephyrhills</t>
  </si>
  <si>
    <t>Unknown amount of wastewater spilled in Zephyrhills due to a pump station failure. Clean-up conducted by the responsible party. No assistance requested</t>
  </si>
  <si>
    <t>16th street &amp; North Ave</t>
  </si>
  <si>
    <t>vac/lime/HTH</t>
  </si>
  <si>
    <t>10/29/2009 09:15 AM EDT</t>
  </si>
  <si>
    <t>Shane Benner</t>
  </si>
  <si>
    <t>Caller reports approximately 800 gallons of wastewater being spilled when an inadvertently closed valve caused overflow to escape through a grating. Some was contained on surface plates with approximately 400 gallons soaking into the ground. No injuries evacuations or health risks have been reported</t>
  </si>
  <si>
    <t>701 West McCormick, Apopka</t>
  </si>
  <si>
    <t>wash area</t>
  </si>
  <si>
    <t>onsite</t>
  </si>
  <si>
    <t>10/28/2009 12:00 PM EDT</t>
  </si>
  <si>
    <t>Natalie Plowden</t>
  </si>
  <si>
    <t>Duke Realty Corporation</t>
  </si>
  <si>
    <t>Caller reports that approximately 1000 to 5000 gallons of treated/domestic (irrigation) water was released due to a main line break. All of the water soaked into the ground and no clean-up was conducted. No injuries or evacuations have been reported</t>
  </si>
  <si>
    <t xml:space="preserve">1060 Greenwood Blvd, Lake Mary </t>
  </si>
  <si>
    <t>10/31/2009 11:00 AM EDT</t>
  </si>
  <si>
    <t>William Coats</t>
  </si>
  <si>
    <t>Caller reports approximately 1500 gallons of untreated, domestic wastewater being released onto the ground and a retention pond at lift station #6 due to a cracked fitting. HTC has been spread onto affected areas. No injuries or health risks have been reported</t>
  </si>
  <si>
    <t>Lift Station #6, Hutchinson Island</t>
  </si>
  <si>
    <t>HTC</t>
  </si>
  <si>
    <t>10/31/2009 09:00 AM EDT</t>
  </si>
  <si>
    <t>William Parker</t>
  </si>
  <si>
    <t xml:space="preserve">Report from City of Milton of 200 gallons of sewage that spilled onto ground due to a line stoppage. The line is cleared, spilled cleaned up and lime put down.  </t>
  </si>
  <si>
    <t>5500 Stewart St</t>
  </si>
  <si>
    <t>yes+lime</t>
  </si>
  <si>
    <t>10/31/2009 02:00 PM EDT</t>
  </si>
  <si>
    <t>Michele</t>
  </si>
  <si>
    <t>Lake Co. WP</t>
  </si>
  <si>
    <t>Caller reports a septic system in a subdivision is over-flowing very close to some drinking water well-sites in Leesburg. The caller is asking for a call-back from DEP.</t>
  </si>
  <si>
    <t>8648 Silver Trail; Treasure Cove Subdivision</t>
  </si>
  <si>
    <t>10/31/2009 10:50 AM EDT</t>
  </si>
  <si>
    <t>Caller reports 5000 gallons of sewage was spilled onto ground due to lift failure at a pump station The area was vacuumed and washed down. Lime was applied.</t>
  </si>
  <si>
    <t>4193 Oldfield Crossing Dr.</t>
  </si>
  <si>
    <t>vac/washed/limed</t>
  </si>
  <si>
    <t>11/01/2009 06:15 AM EST</t>
  </si>
  <si>
    <t>Harry Mcnally</t>
  </si>
  <si>
    <t>Representative from The City of Atlantic Beach advised they had a small wastewater spill of less than 25 gallons. The spill was located at the screens and was caused by an electrical malfunction. The spill was contained within a matter of minutes and the cleanup was taken care of in-house.</t>
  </si>
  <si>
    <t>1100 Sandpiper Lane</t>
  </si>
  <si>
    <t>&lt;25</t>
  </si>
  <si>
    <t>11/01/2009 09:54 AM EST</t>
  </si>
  <si>
    <t>A representative with Aqua Utilities advised that between 500 - 800 gallons of raw sewage was spilled due to neighborhood kids opening a manhole and throwing cinder blocks into the manhole. The spill went into a nearby ditch. The affected area was covered with lime.</t>
  </si>
  <si>
    <t>3511 24th Parkway</t>
  </si>
  <si>
    <t>nearby ditch</t>
  </si>
  <si>
    <t>10/31/2009 09:00 PM EST</t>
  </si>
  <si>
    <t>Susan MacPherson</t>
  </si>
  <si>
    <t>Tampa Bay Water Desalination</t>
  </si>
  <si>
    <t>A representative with Tampa Bay Water Desalination advised that approximately 10,000 gallons of treated sea water spilled from lamella clarifier due to comms failure. No waterways were affected, contained on-site. Material soaked into the ground, no clean up needed.</t>
  </si>
  <si>
    <t>13041 Wyandotte Rd.; Gibsonton</t>
  </si>
  <si>
    <t>treated sea water</t>
  </si>
  <si>
    <t>11/01/2009 06:30 PM EST</t>
  </si>
  <si>
    <t>Richard Retz</t>
  </si>
  <si>
    <t>Rolling Oaks Utilities</t>
  </si>
  <si>
    <t>Rolling Oaks Utilities advised that due to a grease block in a line, 1500 gallons of wastewater was released onto the ground. No waterway affected. The area was cleaned and lime applied to the affected area.</t>
  </si>
  <si>
    <t>Lee and Oak Hollow Streets</t>
  </si>
  <si>
    <t>11/01/2009 07:30 AM EST</t>
  </si>
  <si>
    <t>Bill Johnston</t>
  </si>
  <si>
    <t>Representative from The City of Eustis called to inform SWO of a 15,000 gallon wastewater spill. The spill came from a valve that was left partially open on a tank digester. The valve was partially open all night and was discovered at 0730 hours on 11/01/2009. The spill was contained in spill area and lime was used for clean-up. No waterways were affected and no evacuations have been ordered.</t>
  </si>
  <si>
    <t>801 Bates Drive</t>
  </si>
  <si>
    <t>11/01/2009 06:00 PM EST</t>
  </si>
  <si>
    <t xml:space="preserve">Gary </t>
  </si>
  <si>
    <t>Reiss Engineering</t>
  </si>
  <si>
    <t>Reiss Engineering advised that there is a failure at the air release valve on a force main causing over 1000 gallons of wastewater to be released onto the ground and into Crane Strand Canal. The area is being cleaned at this time, unknown method. Samples of the canal will be taken.</t>
  </si>
  <si>
    <t>Seagrate Road and Eastbrook Blvd</t>
  </si>
  <si>
    <t>11/02/2009 06:40 AM EST</t>
  </si>
  <si>
    <t>Representative from the Florida Utility Group called to advise on a partially treated wastewater spill at the Country Wood Mobile Home Park. The wastewater spilled when the overflow pipe was clogged with solids which caused 15-20,000 gallons of wastewater to spill. There is a clean-up crew on site vaccuming up the spill and no waterways have been affected/.</t>
  </si>
  <si>
    <t>723 Sam Allen Road</t>
  </si>
  <si>
    <t>11/01/2009 02:00 AM EST</t>
  </si>
  <si>
    <t>Charles Toney</t>
  </si>
  <si>
    <t>Pinellas County OPS and Water Quality</t>
  </si>
  <si>
    <t>Representative from Pinellas County called to report a 35,000 gallon untreated domestic wastewater spill. The spill came from an obstructed manhole. The spill went into a retention pond and lake nearby. They posted signs and took samples from both bodies of water. The leaked started at 2:00 pm and did not stop until 7:00 pm. They have bleached, rinsed, and vactored the spill site.</t>
  </si>
  <si>
    <t>11041 105TH Avenue North</t>
  </si>
  <si>
    <t>bleach/rinse/vac</t>
  </si>
  <si>
    <t>retention pond &amp; lake</t>
  </si>
  <si>
    <t>11/02/2009 12:50 PM EST</t>
  </si>
  <si>
    <t>Miami Dade Water and Sewer advised that 82,401gallons of wastewater was released from a broken force main due to salty water. An unknown amount went into the ICW. The area was vacuumed and limed.</t>
  </si>
  <si>
    <t>Northeast 35th Ave and Northeast 169th Ave.</t>
  </si>
  <si>
    <t>Intracoastal Waterway</t>
  </si>
  <si>
    <t>11/02/2009 02:00 PM EST</t>
  </si>
  <si>
    <t>Donovan Hultgren</t>
  </si>
  <si>
    <t>Representative from the City of Hollywood called to report a sewer line break that went into the Intercoastal near Washington Street in Hollywood, Florida. The flow has been diverted to another pipe and they are unable to advise on how much sewage discharged. The cause of the rupture is also unknown.</t>
  </si>
  <si>
    <t>Washington Street in Hollywood, Florida</t>
  </si>
  <si>
    <t>desoto</t>
  </si>
  <si>
    <t>11/02/2009 11:00 AM EST</t>
  </si>
  <si>
    <t>Aurther Brown</t>
  </si>
  <si>
    <t>due to a broken air release valve 875 gallons of wastewater were released onto the ground. The area was vacuumed and limed.</t>
  </si>
  <si>
    <t>Highway 17 South, 1/4 mile from Enterprise Drive</t>
  </si>
  <si>
    <t>11/02/2009 08:00 AM EST</t>
  </si>
  <si>
    <t>Randy</t>
  </si>
  <si>
    <t>City of Tampa Wastewater advised that a private gravity line failed and caused more than 5000 gallons of wastewater to be released onto the ground. No waterway affected. The area was vacuumed and lime was applied to the affected area.</t>
  </si>
  <si>
    <t>2604 East Hannah Ave at 24th Street</t>
  </si>
  <si>
    <t>11/03/2009 08:15 AM EST</t>
  </si>
  <si>
    <t>Shelley's Environmental RMF</t>
  </si>
  <si>
    <t>Representative from Shelley's Environmental RMF called to report a small wastewater spill on Lake Mary Blvd just east of Hwy 417. One of their drivers was forced to brake very hard to avoid a collision and approximately 25 gallons of semi-solid spilled out of the open bed trailer. This is equivalent to one "yard" measurement. They have a pump truck and a service truck en-route to clean up the spill utilizing additional lime and water. No waterways were affected and caller was unsure if there were any road closures.</t>
  </si>
  <si>
    <t>Lake Mary Blvd and Hwy 417</t>
  </si>
  <si>
    <t>11/03/2009 01:45 AM EST</t>
  </si>
  <si>
    <t>Representative from Polk County Utilities called and reported a wastewater spill of 1,000 gallons of untreated domestic wastewater. They were completing a tie-in to a 24 inch main when the spill occurred. There were no waterways affected and 90 percent of the sewage was recovered and they used lime to clean-up the remainder.</t>
  </si>
  <si>
    <t>200 Westview Drive</t>
  </si>
  <si>
    <t>11/02/2009 11:30 PM EST</t>
  </si>
  <si>
    <t>Broward County Water Services</t>
  </si>
  <si>
    <t>Representative from Broward County Water Services called and stated a discharge line broke last night at 23:30 hours causing 20,000 gallons of untreated wastewater to spill. The used vacuum trucks, pump trucks, and bleach to clean-up the spill. No waterways were affected.</t>
  </si>
  <si>
    <t>1740 SW 42nd Street; Lift Station 310</t>
  </si>
  <si>
    <t>vac&amp;bleach</t>
  </si>
  <si>
    <t>11/03/2009 03:09 PM EST</t>
  </si>
  <si>
    <t>Caller reported that a 2 inch line running off of a force main was ran over by a semi truck and released 10, 000 gallons of untreated wastewater. Caller stated that clean up actions has been taken and DEP will be notified. No other agency has been requested.</t>
  </si>
  <si>
    <t>Intersection of Old Blake Wilson Road and Robin Road</t>
  </si>
  <si>
    <t>11/04/2009 10:30 AM EST</t>
  </si>
  <si>
    <t>NRC Fax #922565</t>
  </si>
  <si>
    <t>National Response Center</t>
  </si>
  <si>
    <t>A Nation Response Center fax was received reporting that there was a spill of raw sewage, in to the street and over flowing into a local cafeteria, the cause of the spill is unknown.</t>
  </si>
  <si>
    <t>Perimeter Road; Coral Gables</t>
  </si>
  <si>
    <t>11/04/2009 02:22 PM EST</t>
  </si>
  <si>
    <t>City of Sanford Utility Operations</t>
  </si>
  <si>
    <t>LAKE JESSUP BRIDGE CONNECTION RECLAIM WATER MAIN CONNECTION 85,000 GALLONS WEDNESDAY- NOV 4,2009 &amp; THURSDAY - NOV. 5, 2009 WILL BE CONTAINED ON SITE IN EXISTING SWELLS.</t>
  </si>
  <si>
    <t>Lake Jessup Bridge Project Area</t>
  </si>
  <si>
    <t>11/04/2009 03:23 PM EST</t>
  </si>
  <si>
    <t>Caller reported a broken force main at Pump Station 59 that released 6,000 gallons of untreated wastewater. Caller stated that the released has been ceased and an unknown amount was spilled into a nearby creek. Caller stated that clean up action was taken. No other agencies has been requested.</t>
  </si>
  <si>
    <t>3801 McFarlen Drive</t>
  </si>
  <si>
    <t>11/04/2009 04:28 PM EST</t>
  </si>
  <si>
    <t>Caller reported that a broken force main released greater than 1,000 gallons of untreated wastewater into a ditch that flowed into the St. Johns River. Clean up action is being done. No other agency assistance is being requested.</t>
  </si>
  <si>
    <t>11741 Mandarin Road</t>
  </si>
  <si>
    <t>st. johns river</t>
  </si>
  <si>
    <t>11/04/2009 02:52 PM EST</t>
  </si>
  <si>
    <t>Miami Dade Water and Sewer advised that a broken force main caused 15,075 gallons of wastewater to be released onto the ground. An unknown amount went into a canal that leads to the ICW. The area was vacuumed and lime placed on the affected area. Miami Dade advised they have never taken samples of affected waterways and will not be taking a sample of this canal</t>
  </si>
  <si>
    <t xml:space="preserve">3685 NE 195th St., Miami </t>
  </si>
  <si>
    <t>canal -&gt; ICW</t>
  </si>
  <si>
    <t>11/03/2009 06:00 AM EST</t>
  </si>
  <si>
    <t>Caller reports 315,400 gallons of treated effluent spilled onto ground and into Shingle Creek due to a line break. The spill has been stopped and line repaired</t>
  </si>
  <si>
    <t>intersect of WB I-4 at Conroy Rd.</t>
  </si>
  <si>
    <t>11/05/2009 01:00 PM EST</t>
  </si>
  <si>
    <t>Marcus Johnson</t>
  </si>
  <si>
    <t>Tampa Wastewater Department</t>
  </si>
  <si>
    <t>Caller reports multiple ongoing wastewater spills at six different locations, each spills totaling more than 1000 gallons each from a force main. The cause is currently unknown. No health risk or affected waterways have been reported. Tampa Wastewater Department will be conducting clean-up</t>
  </si>
  <si>
    <t>13th St &amp; Sly Ave, Comanche &amp; 19th St, 18th &amp; Frierson, Harris &amp; 13th St, Chelsea &amp; 22nd</t>
  </si>
  <si>
    <t>11/06/2009 04:30 PM EST</t>
  </si>
  <si>
    <t>Caller reports 15,000 gallons of treated effluent spilled in Naples, due to a degraded line, and soaked into the ground. The spill is not recoverable but has been stopped and line repaired.</t>
  </si>
  <si>
    <t>Pelican Bay Blvd. at entrance to "The Commons" subdivision</t>
  </si>
  <si>
    <t>11/06/2009 06:41 PM EST</t>
  </si>
  <si>
    <t>Caller reports 200 gallons of reclaim water spilled onto ground due to a failed line valve. The spill has been stopped. Not recoverable as it soaked into the ground</t>
  </si>
  <si>
    <t>1700 Monument Rd.</t>
  </si>
  <si>
    <t>11/07/2009 04:48 PM EST</t>
  </si>
  <si>
    <t>Marie Gurino</t>
  </si>
  <si>
    <t>Caller with City of Ft. Lauderdale reports that there is a 1,000-2,000 gallon wastewater spill at 2807 Coral Shore Drive due to a pump station mechanical failure. No storm drains or waterways affected and a mechanic is on site to fix the problem</t>
  </si>
  <si>
    <t>2807 Coral Shore Drive</t>
  </si>
  <si>
    <t>11/07/2009 07:39 PM EST</t>
  </si>
  <si>
    <t>Paul Spengler</t>
  </si>
  <si>
    <t>500 gallons of wastewater overflowed from a manhole in the St. Augustine area due to a pump station control failure. Some of the material drained into a catch basin. Clean-up conducted by the responsible party</t>
  </si>
  <si>
    <t>South Matanzas &amp; Solano Ave</t>
  </si>
  <si>
    <t>11/08/2009 08:00 AM EST</t>
  </si>
  <si>
    <t>Arthur Black</t>
  </si>
  <si>
    <t>NRC Fax #922924 VERBATIM: Caller stated the canal that runs through the back of the residence is a milky color and the other canals in the area are clean. Caller stated he has bait fish in the canal and all the fish were dead this morning. Caller stated the material may be coming from a tank from the sewer department and this has been going on for awhile</t>
  </si>
  <si>
    <t>304 South Coconut Palm Blvd, Tavernier</t>
  </si>
  <si>
    <t>11/08/2009 09:10 PM EST</t>
  </si>
  <si>
    <t>A representative with JEA advised that less than 500 gallons of wastewater spilled due to manhole overflow. Nearby ditch that leads to Mill Cove was affected. Material was vacuumed up and lime was applied to affected area</t>
  </si>
  <si>
    <t>6457 Heidi Rd., JAX</t>
  </si>
  <si>
    <t>11/09/2009 08:00 AM EST</t>
  </si>
  <si>
    <t>Marion Corrections</t>
  </si>
  <si>
    <t>Marion Corrections advised that there was a broken line at the on site wastewater plant due to a plant upgrade. It is estimated that between 500-1500 gallons was released onto the ground. The affected area was limed</t>
  </si>
  <si>
    <t>3269 Northwest 105th Street, Ocala</t>
  </si>
  <si>
    <t>11/09/2009 01:00 PM EST</t>
  </si>
  <si>
    <t>Bobby Clayton</t>
  </si>
  <si>
    <t>A representative from Pompano Beach Utilities called and reported a wastewater spill. The spill ocurred at lift station 44 and was caused by a camlock breaking on a bypass pump which caused 1200 gallons of untreated domestic wastewater to spill. A small portion of then spill entered the storm drain system which leads to an unknwon body of water. They have vactored, used lime and chlorine to clean-up as well as taking some of the water out of the storm drain system</t>
  </si>
  <si>
    <t>2100 SE 12th Street</t>
  </si>
  <si>
    <t>vac,lime,chlorine</t>
  </si>
  <si>
    <t>storm drain-&gt;unk. Waterbody</t>
  </si>
  <si>
    <t>11/07/2009 08:00 AM EST</t>
  </si>
  <si>
    <t>A representative from the City of Tallahassee called and reported an effluent wastewater spill that occurred at the Thomas P. Smith Wastewater Reclamation Facility. A 4 inch pipe ruptured during demolition and 91,000 gallons of treated wastewater used for irrigation spilled. There have not been any clean-up actions taken at this time. The wastewater absorbed into the ground</t>
  </si>
  <si>
    <t>Springhill Road</t>
  </si>
  <si>
    <t>11/09/2009 04:14 PM EST</t>
  </si>
  <si>
    <t>A representative with Orange Co. Utilities advised that over 1,000 gallons of wastewater spilled due to broken force main. No waterways were affected, material contained on-site. Clean up actions taken, material was washed down</t>
  </si>
  <si>
    <t>1925 Ocoee Crown Point Pkwy, Orlando</t>
  </si>
  <si>
    <t>11/09/2009 09:00 PM EST</t>
  </si>
  <si>
    <t>per NRC Fax#923034, "caller stated that there is sewage backed up in the street as well as in private residents, the cause of the sewage release is unknown."</t>
  </si>
  <si>
    <t>4360 Southeast Geneva Drive, Stuart</t>
  </si>
  <si>
    <t>11/10/2009 09:00 AM EST</t>
  </si>
  <si>
    <t>Caller reports an overflow at lift station 150 of over 1000 gallons due to rainfall. No clean up has been conducted and no waterways have been affected.</t>
  </si>
  <si>
    <t>731 Francis Dr, Pensacola</t>
  </si>
  <si>
    <t>11/10/2009 08:00 AM EST</t>
  </si>
  <si>
    <t>Caller reports a wastewater release due to a contractor failing to close a valve of 5000 gallons at the intersection of County Line Rd and Darnell Ave in Spring Hill. Clean-up will be conducted by the contractor and the spill has been contained onsite</t>
  </si>
  <si>
    <t>ICounty Line Rd &amp; Darnell Ave, Spring Hill</t>
  </si>
  <si>
    <t>11/09/2009 12:12 PM EST</t>
  </si>
  <si>
    <t>Caller reports that 1000 gallons of untreated/domestic wastewater was released and absorbed into the ground at the intersection of Centerville Rd and Killardo Way due to a contractor inadvertently boring into a force main. The City of Tallahassee conducted clean-up. No health risk or injuries reported</t>
  </si>
  <si>
    <t>intersection of Centerville Rd. and Killardo Rd</t>
  </si>
  <si>
    <t>11/10/2009 02:30 PM EST</t>
  </si>
  <si>
    <t>Rachel Jackson</t>
  </si>
  <si>
    <t>A representative from Miami Dade Water and Sewer called and reported a raw sewage spill at the intersection of NW 58th Street and NW 82nd Avenue. This spill was caused by a main line blockage that then caused a manhole overflow which released 55 gallons. The release went into a canal with an unknown title located at that intersection. Clean-up crews used lime and vactored the affected areas other than the canal. It was untreated domestic wastewater</t>
  </si>
  <si>
    <t>intersection of NW 58th St.&amp; NW 82nd Ave.</t>
  </si>
  <si>
    <t>11/10/2009 02:22 PM EST</t>
  </si>
  <si>
    <t>Cici Carter</t>
  </si>
  <si>
    <t>A representative with Miami-Dade Water and Sewer advised that approximately 547,050 gallons of wastewater spilled due to 10 inch force main break. Nearby storm drain was affected. Line repaired and vacuumed up</t>
  </si>
  <si>
    <t>intersection of SW 149th Ave. and 80th St</t>
  </si>
  <si>
    <t>11/11/2009 05:30 AM EST</t>
  </si>
  <si>
    <t>Steven Ulrich</t>
  </si>
  <si>
    <t>A representative from the City of Plantation called to report a wastewater spill that occurred at the Regional Wastewater Treatment Plant located at 6500 NW 11th Place. A pipe burst inside the building which caused 9,000 gallons of partially treated sludge to spill. 4,000 gallons was contained inside the building, approximately 4,000 gallons went into an adjacent manhole next to the building and approximately 1,100 gallons went into a retention area. The pipe was repaired at 06:15 and the spill has been vactored and chlorinated. No waterways were affected</t>
  </si>
  <si>
    <t>6500 NW 11th Place, Plantation</t>
  </si>
  <si>
    <t>vac &amp; chlorine</t>
  </si>
  <si>
    <t>11/10/2009 11:59 PM EST</t>
  </si>
  <si>
    <t xml:space="preserve">Caller reports that sometime between the evening of the 10th and morning or the 11th of November approximately 2000 gallons of treated sludge was release due to a broken pipe. Some waste did enter the retention pond on-site. Clean-up is being conducted by City personnel. No injuries, evacuations or health risks have been reported. </t>
  </si>
  <si>
    <t>1648 Kenneth Cope Rd</t>
  </si>
  <si>
    <t>11/11/2009 08:00 PM EST</t>
  </si>
  <si>
    <t xml:space="preserve">Caller reports 1500 gallons of sewage spilled onto ground from a manhole due to a blockage in a line. Some of the spill may have went into a nearby drainage pond. The city took lab samples of the water for bacteriological testing and have posted signs. No other clean-up reported. </t>
  </si>
  <si>
    <t>4085 Trovita Blvd</t>
  </si>
  <si>
    <t>11/11/2009 02:30 PM EST</t>
  </si>
  <si>
    <t xml:space="preserve">Roy </t>
  </si>
  <si>
    <t>Caller reports 8000 gallons of sewage was spilled into a hole on-site at Northeast Regional WWTF in Davenport due to a broken force main. The spillage was contained on-site and was pumped out of the hole and back into the sewage system. The affected ground was limed</t>
  </si>
  <si>
    <t>200 Westview Rd, Davenport</t>
  </si>
  <si>
    <t>11/12/2009 12:02 PM EST</t>
  </si>
  <si>
    <t>Caller reports an ongoing untreated wastewater spill of unknown quantity due to an ARV on a force main. Wastewater is spilling from a 2 inch pipe at this time and is spilling into a storm drain and canal. A boom is being put in place to contain and isolate the spill at this time. Caller states that they contacted DEP Ft. Myers to make them aware of the situation. No further assistance is requested</t>
  </si>
  <si>
    <t>Airport Rd &amp; Orange Blossom Dr, Naples</t>
  </si>
  <si>
    <t>11/12/2009 01:22 PM EST</t>
  </si>
  <si>
    <t>Caller reports that 2,000 gallons of untreated wastewater was released from a lift station due to a phase monitor run out. Caller stated that wastewater has been ceased and repaired. Wastewater did run into a ditch which ran in to the Witicker Bayou. Clean up actions has been taken and affected area has been limed. Pollution control and DEP was notified, no other agencies are being requested.</t>
  </si>
  <si>
    <t>2401 Martin Luther King Jr. Blvd.</t>
  </si>
  <si>
    <t>11/12/2009 04:03 PM EST</t>
  </si>
  <si>
    <t>Wastewater Collection Department</t>
  </si>
  <si>
    <t xml:space="preserve">Caller reports unknown amount of treated wastewater released from a broken air release valve on a force main. Caller stated that the release has been ceased, vacuumed, and area has been treated. Waterways affected unknown and no other agencies are requested. </t>
  </si>
  <si>
    <t>1800 East Comanche and 18th Street</t>
  </si>
  <si>
    <t>vac'd/treated</t>
  </si>
  <si>
    <t>11/12/2009 07:00 PM EST</t>
  </si>
  <si>
    <t xml:space="preserve">Caller reports 100 gallons of sewage was spilled into a canal by a contractor breaking a force main. The spill has been stopped. No clean-up reported. </t>
  </si>
  <si>
    <t>Perimeter Rd. Canal, between 57 and 72 Aves.</t>
  </si>
  <si>
    <t>11/13/2009 10:24 AM EST</t>
  </si>
  <si>
    <t>Emerald coast Utilities Authority</t>
  </si>
  <si>
    <t xml:space="preserve">A representative form the Emerald Coast Utilities Authority reported a swage spill less than 500 gallons spilling into an unkown creek at the intersection of Kingfisher Way and Kingfisher Court. The representative has called DEP. No assistance from the State is required and the Emerald Coast Utilities Authority is cleaning up and taking samples. &lt;SWO: White&gt; 
</t>
  </si>
  <si>
    <t>Kingfisher Way and Kingfisher Court</t>
  </si>
  <si>
    <t>11/13/2009 10:42 AM EST</t>
  </si>
  <si>
    <t>Debbie Bloss</t>
  </si>
  <si>
    <t>Assistant to Deputy County Commissioner for Citrus County</t>
  </si>
  <si>
    <t xml:space="preserve">A representative from the Board of County Commissioners for Citrus County reported that a citizen reported wastewater and petroleum spills from local commercial shrimp and fishing industries. Local business in the area have been seen dumping wastewater and petroleum into the canals which flow into the Gulf of Mexico. The caller would like a callback, so the Board of County Commissioners can be informed of results. &lt;SWO: White&gt; </t>
  </si>
  <si>
    <t>5464 Cedar Mill Pass</t>
  </si>
  <si>
    <t>11/04/2009 11:31 AM EST</t>
  </si>
  <si>
    <t>Garfield Blair</t>
  </si>
  <si>
    <t>Orlando Utilities Commission</t>
  </si>
  <si>
    <t>A representative from the Orlando Utilities Commission reported a 12,000 gallon treated wastewater on the ground of their facility. No waterways were affected. No state assistance required. DEP were notified. &lt;SWO: White&gt;</t>
  </si>
  <si>
    <t>5100 s. Alla Faya Trail</t>
  </si>
  <si>
    <t>11/13/2009 02:29 PM EST</t>
  </si>
  <si>
    <t>2,000 gallons of wastewater spilled in the Deep Creek area of Punta Gorda due to a back up at a master lift station. No waterways affected. Clean-up conducted by the responsible party.</t>
  </si>
  <si>
    <t>Hong Kong Street &amp; Taipei</t>
  </si>
  <si>
    <t>11/13/2009 03:00 PM EST</t>
  </si>
  <si>
    <t>Orange County Public Schools</t>
  </si>
  <si>
    <t xml:space="preserve">Caller reports that wastewater spilled out of a manhole at Orlo Vista Elementary School spilling 200 to 300 gallons of untreated/domestic wastewater due to a blockage in the sewage. No injuries, closures or evacuations have been reported. Clean-up is being conducted using lime. </t>
  </si>
  <si>
    <t>3 N. Hastings St</t>
  </si>
  <si>
    <t>11/14/2009 10:30 AM EST</t>
  </si>
  <si>
    <t>Caller reports that approximately 1500 gallons of domestic/untreated wastewater was released at a spray field due to a burst pipe. Clean-up was conducted using lime and collection. No injuries, evacuations or closures were reported.</t>
  </si>
  <si>
    <t>5101 Arena Rd</t>
  </si>
  <si>
    <t>11/16/2009 11:34 AM EST</t>
  </si>
  <si>
    <t>A representative with City of Milton advised that between 5,000-6,000 gallons of raw sewage spilled from lift station due to overflow caused by mechanical failure. No waterways were affected. Material was vacuumed up and lime was applied.</t>
  </si>
  <si>
    <t>North end of Industrial Blvd.</t>
  </si>
  <si>
    <t>11/14/2009 02:30 PM EST</t>
  </si>
  <si>
    <t xml:space="preserve">A representative from CH2M Hill called to report a wastewater spill. The spill occurred on 11/14/2009 at 14:30 EST at the 6th Street Lift Station which failed and caused 100 gallons to be released into a retention pond. It was untreated domestic wastewater and the limed the area to deactivate. </t>
  </si>
  <si>
    <t>6th Street and Johnson Drive</t>
  </si>
  <si>
    <t>11/16/2009 01:00 PM EST</t>
  </si>
  <si>
    <t>A representative with City of Temple Terrace advised that over 1,000 gallons of raw sewage spilled due to 2 inch force main break. Caller states Autumn Place Apartments is responsible for the line, not the City of Temple Terrace. Nearby storm drain that leads to retention pond affected. Line being repaired, no clean up actions taken at this time.</t>
  </si>
  <si>
    <t>10412 Autumn Dr.</t>
  </si>
  <si>
    <t>11/14/2009 06:00 PM EST</t>
  </si>
  <si>
    <t>Edward Hern</t>
  </si>
  <si>
    <t>NRC Fax#923725 VERBATIM: The caller is reporting that a lot of raw sewage discharged into an unnamed lake. The caller stated that there are several lakes nearby but none of the others are polluted. There is a pumping station in the polluted lake, and several fish have died. Also the caller stated that this is the third time that this has occurred.</t>
  </si>
  <si>
    <t>311 SE Third Street</t>
  </si>
  <si>
    <t>11/16/2009 08:30 AM EST</t>
  </si>
  <si>
    <t>Broward Co. Water and Wastewater Division</t>
  </si>
  <si>
    <t xml:space="preserve">A representative with Broward Co. Water and Wastewater Division advised that between 20-30 gallons of raw sewage spilled due to 10 inch force main break. Nearby unnamed canal was affected. Caller advised vacon truck was used and water samples will be taken from waterway. 
</t>
  </si>
  <si>
    <t>3401 West Sunrise Blvd.</t>
  </si>
  <si>
    <t>11/17/2009 11:30 AM EST</t>
  </si>
  <si>
    <t>St. Johns County Utility Company</t>
  </si>
  <si>
    <t>A representative from The St. Johns County Utility Company called to report a untreated domestic wastewater spill. The spill occurred at 1205 SR 16 St. Augustine, Florida at approximately 11:30 EST on 11/17/2009. The spill was caused by a PVC Ball Check Valve and the spill was estimated at 1,500 gallons. The spill ceased flowing at 14:15 EST and they are recovering the sewage from the roadside ditch. The roadside ditch connects to "4 Mile Swamp".</t>
  </si>
  <si>
    <t>1205 SR 16</t>
  </si>
  <si>
    <t>11/17/2009 04:12 PM EST</t>
  </si>
  <si>
    <t xml:space="preserve">A representative with Hillsborough Co. Water Resource Services advised that approximately 45,000 gallons of raw sewage spilled due to broken 24 inch force main. Material contained on-site and pump trucks were used to pump up the material. Lime was applied to affected area. 
</t>
  </si>
  <si>
    <t>11/18/2009 07:17 AM EST</t>
  </si>
  <si>
    <t>Mickey Healing</t>
  </si>
  <si>
    <t>Caller reports a release of 35,000 gallons of treated/domestic wastewater due to a contractor striking a 12" pipe with excavating equipment. No injuries, evacuations or health risks have been reported. The wastewater is highly disinfected and soaking into the ground. No clean-up will be conducted.</t>
  </si>
  <si>
    <t>1800 South Harbor Dr</t>
  </si>
  <si>
    <t>11/18/2009 09:00 AM EST</t>
  </si>
  <si>
    <t>Karen Vedorelli</t>
  </si>
  <si>
    <t xml:space="preserve">Caller reports a spill of 1300 gallons of untreated/domestic wastewater on Melaleuca Ln in Green Acres due to a electrical problem at a pumping station. Lime has been applied and a Vac Truck is en route to clean up the area. No evacuations, injuries or health risks were reported.  
</t>
  </si>
  <si>
    <t>Melaleuca Ln</t>
  </si>
  <si>
    <t>11/18/2009 08:15 AM EST</t>
  </si>
  <si>
    <t>Wade Giddons</t>
  </si>
  <si>
    <t>City of St. Augustine Utilities</t>
  </si>
  <si>
    <t xml:space="preserve">100 gallons of raw sewage released in the St. Augustine area due to a manhole overflow caused be a lift station failure. Clean-up was conducted by the responsible party. An estimated 85 gallon drained into a DOT storm drain that flows into the Sebastian River. No assistance requested. 
</t>
  </si>
  <si>
    <t>34 Rio Vista Drive (40 ft from address at dead end of Rio Vista Drive)</t>
  </si>
  <si>
    <t>11/18/2009 04:32 PM EST</t>
  </si>
  <si>
    <t>Keith</t>
  </si>
  <si>
    <t>Naval Station Wastewater</t>
  </si>
  <si>
    <t>A representative from the USN Naval Station Wastewater Treatment Facility reported 14,000 spilled out of three manholes up to the lift stations. No outside assistance required. &lt;SWO:White&gt;</t>
  </si>
  <si>
    <t>1966 Bon-Homme Richard Street</t>
  </si>
  <si>
    <t>11/18/2009 04:00 PM EST</t>
  </si>
  <si>
    <t>Ed Gromnicki</t>
  </si>
  <si>
    <t>A representative with Collier Co. Wastewater advised that less than 50 gallons of untreated wastewater was spilled due to a broken cap and kids throwing rocks into it. No waterways were affected. The line was cleaned out and the affected area was covered with lime.</t>
  </si>
  <si>
    <t>4004 Mindy Avenue</t>
  </si>
  <si>
    <t>11/19/2009 07:45 AM EST</t>
  </si>
  <si>
    <t>Sarasota County</t>
  </si>
  <si>
    <t>1,400 gallons of wastewater released in Sarasota due to a tripped breaker at a lift station. 700 to 800 gallon drained into a nearby storm drain. Clean-up is in progress at this time. No assistance requested.</t>
  </si>
  <si>
    <t>2722 Constitution Blvd; Station #LS0634</t>
  </si>
  <si>
    <t>800 to nearby stormdrain</t>
  </si>
  <si>
    <t>11/18/2009 11:37 PM EST</t>
  </si>
  <si>
    <t>Caller reports a wastewater release of at least 1500 gallons of untreated/domestic due to faulty valve operation at two related locations in Saint Augustine. No public health risk exists at this time, but the public has been notified in the area. Lime has been spread at both locations and some wastewater has been reclaimed. UPDATE: 11/20/2009: 1153 EST: per Jason Rickards of St. Johns County Utilities: At the A1A South location, 1500 gallons spilled and 1500 gallons was recovered. At the Shore Drive location, 57,296 gallons spilled &amp; 6,000 gallons reclaimed.</t>
  </si>
  <si>
    <t>1420 AIA South &amp; Shore Drive near US Hwy 1</t>
  </si>
  <si>
    <t>1500 gal recoved at AIA &amp; 6000 gal from shore drive</t>
  </si>
  <si>
    <t>11/19/2009 05:13 PM EST</t>
  </si>
  <si>
    <t>Drew Brown</t>
  </si>
  <si>
    <t>Unknown amount of wastewater overflowing from a privately owned lift station located at a mobile home park in Jacksonville. The owner of the lift station is being located at this time.</t>
  </si>
  <si>
    <t>11/19/2009 08:30 PM EST</t>
  </si>
  <si>
    <t>Mike Bailey</t>
  </si>
  <si>
    <t>Cooper City Utilities</t>
  </si>
  <si>
    <t>Cooper City Utility Director reports that approximately 150,000 of untreated/domestic wastewater was spilled at 5701 SW 89th Way from pump station #47 due to a pressure fitting coming off. About half of the waste escaped into a storm drain that empties into a lake. No health risk is known to exist, but no swimming/fishing signs have been placed around the lake until testing confirms its safety. All visitable waste has been vacuumed and granular disinfectant has been spread on the ground.</t>
  </si>
  <si>
    <t>5701 SW 89th Way; Pump Station #47</t>
  </si>
  <si>
    <t>lime&amp;vac</t>
  </si>
  <si>
    <t>brevard</t>
  </si>
  <si>
    <t>11/19/2009 02:45 PM EST</t>
  </si>
  <si>
    <t>Brevard County Utility Services</t>
  </si>
  <si>
    <t>Caller reports a wastewater release of 30000 gallons behind a residence at 1875 Sand Bar Rd. in Merritt Island due to a force main failure. Most of the domestic/untreated wastewater escaped into a nearby canal which empties into a storm water pond to the east. No health risk was reported. The only clean-up reported was collection of what waste was left on the yard.</t>
  </si>
  <si>
    <t>1875 Sand Bar Dr</t>
  </si>
  <si>
    <t>martin</t>
  </si>
  <si>
    <t>11/20/2009 10:00 AM EST</t>
  </si>
  <si>
    <t>Melisa Rottevell</t>
  </si>
  <si>
    <t>Caller reports that approximately 5000 gallons of solids content was spilled when a pipe broke at St. Lucie Mobile Home Village in Indian Town. The spill was stopped and HTH (Chlorine) was applied. No waterways were affected and no health risks were reported.</t>
  </si>
  <si>
    <t xml:space="preserve">11500 SW Kanner Hwy </t>
  </si>
  <si>
    <t>11/20/2009 05:49 PM EST</t>
  </si>
  <si>
    <t>James Healy</t>
  </si>
  <si>
    <t>City of Venice Utilities</t>
  </si>
  <si>
    <t>A contractor hit and broke open an abandoned treated wastewater line in Venice. The contractor was doing excavation when they hit the line. A brown water was in the line and they estimate 4,500 gallon of the water filled the excavation site. The line was found to have been abondoned for about 5 years. At one time it held highly chlornated treated wastewater and then later was used to transfer pond water. The caller believes the water in the line was old pond water. No waterways affected.</t>
  </si>
  <si>
    <t>1800 South Harbor Drive</t>
  </si>
  <si>
    <t>11/20/2009 08:00 PM EST</t>
  </si>
  <si>
    <t>Pat O'Conner</t>
  </si>
  <si>
    <t>Report from a private citizen of a sewage spill that is occurring on Beach Blvd. in Jacksonville. SWO413 contacted the Duval Co.WP who then referred to JEA. The operator at JEA advised she would put in a priority trouble ticket for it asap and that a crew would be en route to the scene very soon..</t>
  </si>
  <si>
    <t>14051 Beach Blvd.</t>
  </si>
  <si>
    <t>11/20/2009 04:00 PM EST</t>
  </si>
  <si>
    <t>Russell Whiter</t>
  </si>
  <si>
    <t>Report from the City of Tallahassee of 42,000 gallons of sewage spilled due to lift station failure at lift #20. The spill has been stopped and the area cleaned &amp; limed.</t>
  </si>
  <si>
    <t>701 Blairstone Rd.; Lift Pump Station #20</t>
  </si>
  <si>
    <t>11/22/2009 12:30 PM EST</t>
  </si>
  <si>
    <t>Danette Huff</t>
  </si>
  <si>
    <t>A representative from Collier County Utilities called to inform SWO of a reclaimed treated water spill. The spill occurred 100 feet north of Carlton Lakes Blvd in Naples, FL. It began at 12:30 EST with a busted pipe and has now ceased flowing; however, they estimated the amount spilled at 100,000 gallons. They are on scene and are diverting the water to a storm drain. No waterways have been affected.</t>
  </si>
  <si>
    <t>Carlton Lakes Blvd.</t>
  </si>
  <si>
    <t>11/23/2009 09:15 AM EST</t>
  </si>
  <si>
    <t>A representative from Emerald Coast Utilities called to report a wastewater spill that has occurred at 8769 Meadowbrook Drive. The sewer clean-out has spilled approximately 600 gallons onto the ground and it may possibly have contaminated a creek behind the residence. The are attempting to implement clean-up measures at this time.</t>
  </si>
  <si>
    <t>8769 Meadowbrook Drive</t>
  </si>
  <si>
    <t>11/23/2009 10:02 PM EST</t>
  </si>
  <si>
    <t>Mike Colon</t>
  </si>
  <si>
    <t>Orange Co. Environmental</t>
  </si>
  <si>
    <t>Orange Co. Environmental advised that due to unknown causes, there is a a spill of wastewater on a roadway in Orlando. Caller thinks the spill may have come from a sewage truck that drove on the road.</t>
  </si>
  <si>
    <t>Clay Street and Staunton Ave.</t>
  </si>
  <si>
    <t>11/23/2009 08:00 AM EST</t>
  </si>
  <si>
    <t>JEA-Jacksonville</t>
  </si>
  <si>
    <t>A representative from JEA in Jacksonville called to report a wastewater spill. He advised on 11/23/2009 at 20:00 EST two manholes overflowed at 5375 Ortega Farms Blvd. The overflow was caused by a failed secondary by-pass pump being used by a JEA contractor. Approximately 3,000 gallons released and went into the ditch and also into the Ortega River. The recoverable portion was vacuumed up and the affected ground was washed down with potable water and limed. The water spilled was untreated domestic wastewater.</t>
  </si>
  <si>
    <t>5375 Ortega Farms Blvd.</t>
  </si>
  <si>
    <t>11/24/2009 11:30 AM EST</t>
  </si>
  <si>
    <t>Collier County Wastewater Collections</t>
  </si>
  <si>
    <t>A representative from the Collier County Wastewater Collections called to report a wastewater spill of 9,000 gallons caused by a broken ARV on a force main. The spill flowed into a retention pond. They have put out booms and rinsed off the affected areas. The spill occurred in close proximity to The Heron Point Subdivision off of Orange Blossom Drive</t>
  </si>
  <si>
    <t>Orange Blossom Drive; Heron Point Subdivision</t>
  </si>
  <si>
    <t>11/25/2009 08:15 AM EST</t>
  </si>
  <si>
    <t>A representative from Emerald Coast Utilities called to report an ongoing wastewater spill. The spill originated from a broken pipe at lift station #147 and it is running into a ditch that drains into Jones Swamp. The spill is at 1,000 gallons and counting, but it has not reached the swamp at this time. UPDATE// 11/25/2009 1328 EST: A representative from Emerald Coast Utilities called to report that the broken Force Main had been repaired. Caller also stated that 1,350 gallons had been leaked and that it did make its way into Jones' Swamp. Samples and testing have been undertaken in house at the Emerald Coast Utilities Authority and caller claims notification of ESF8 and ESF10.&lt;</t>
  </si>
  <si>
    <t>1800 Southbay Drive</t>
  </si>
  <si>
    <t>Jones Swamp</t>
  </si>
  <si>
    <t>11/24/2009 11:30 PM EST</t>
  </si>
  <si>
    <t xml:space="preserve">Cliff </t>
  </si>
  <si>
    <t>Caller reports a spill of 2000 gallons of raw sewage onto ground due to a failed valve on a force main. Crews vacuumed and limed the affected area.</t>
  </si>
  <si>
    <t>5th St. and Columbia Ave.</t>
  </si>
  <si>
    <t>11/25/2009 02:45 PM EST</t>
  </si>
  <si>
    <t>CH2ML</t>
  </si>
  <si>
    <t>Caller reports that a release of an unknown amount of domestic/untreated wastewater was discovered in a vacant lot between Pinewood Dr and Silas Dr in Live Oak. The slow release is due to grease build-up coming from the Silas Oaks Apartments. Vacuuming and lime application are being conducted by the caller. No health risk or affected waterways have been reported.</t>
  </si>
  <si>
    <t xml:space="preserve">undeveloped lot between Pinewood and Silas Dr </t>
  </si>
  <si>
    <t>11/27/2009 06:40 AM EST</t>
  </si>
  <si>
    <t>Per caller, an unknown amount of sewage (more than 1000 gallons) was spilled onto ground due to mechanical failure at a pump station in Orlando. Area was vacuumed and washed down. Orange County EP responded. No waterways reported affected</t>
  </si>
  <si>
    <t>2789 N Hiawassee Rd., Orlando</t>
  </si>
  <si>
    <t>&gt;1000</t>
  </si>
  <si>
    <t>11/27/2009 04:00 PM EST</t>
  </si>
  <si>
    <t>Roland Whitfield</t>
  </si>
  <si>
    <t>Osceola County</t>
  </si>
  <si>
    <t>Report of 1500 gallons of partially treated (chlorinated) effluent that spilled due to mechanical failure at the pump station. The spill was vacuumed</t>
  </si>
  <si>
    <t>11/27/2009 06:40 PM EST</t>
  </si>
  <si>
    <t>Jason Brewton</t>
  </si>
  <si>
    <t>Caller advised of a sewage spill coming from a lift in Pensacola. Local Sheriff's deputies are on scene at this time</t>
  </si>
  <si>
    <t>900 Johnson St. at Chisholm St., Pensacola</t>
  </si>
  <si>
    <t>11/28/2009 12:00 AM EST</t>
  </si>
  <si>
    <t xml:space="preserve">A representative from Severen Trent Services called to advised they sprayed 1,080,000 gallons of substandard treated water onto their sprayfields at Plant # 2 located at 461 Rhododendron Avenue. This event took 24 hours to complete. They began spraying at 00:00 EST on 11/28/2009 and concluded spraying at 24:00 hours on 11/28/2009.  UPDATE : 11/30/2009 17:25EST / Same caller reported that 700,000 gallons of treated water escaped their containment ponds and spilled into a marsh around the site. Water was chlorinated domestic water and release is still persisting. Caller says that it looks like situation is de-escalating. Caller has notified the Department of Health and the owners of the facility. &lt;Jones&gt;
</t>
  </si>
  <si>
    <t>461 Rhododendron Ave., Poinciana</t>
  </si>
  <si>
    <t>wetland/marsh</t>
  </si>
  <si>
    <t>11/28/2009 05:30 PM EST</t>
  </si>
  <si>
    <t>Bill Hill</t>
  </si>
  <si>
    <t>City of Leesburg advised that due to a main line blockage, 1200 gallons of wastewater was released onto the ground. Some of the spill went in Lake Lorraine. Lime was placed on the affected area</t>
  </si>
  <si>
    <t>1107 Oak Drive</t>
  </si>
  <si>
    <t>Lake Lorraine</t>
  </si>
  <si>
    <t>11/30/2009 09:00 AM EST</t>
  </si>
  <si>
    <t>Progress Energy advised that 1000 gallons of cooling tower wastewater (containing products like bleach) was released onto the ground. The spill soaked into the ground. No clean up done. No waterway affected</t>
  </si>
  <si>
    <t>3219 CR 630 West, Ft. Meade</t>
  </si>
  <si>
    <t>11/23/2009 01:09 PM EST</t>
  </si>
  <si>
    <t>West Briarwood Mobile Home Park</t>
  </si>
  <si>
    <t>West Briarwood Mobile Home Park advised that due to a bad pump, 300 gallons of wastewater was released onto the ground. The area was cleaned and lime placed on the affected area. Unknown if any water was affected</t>
  </si>
  <si>
    <t>8406 New Kings Road, JAX</t>
  </si>
  <si>
    <t>11/30/2009 01:30 PM EST</t>
  </si>
  <si>
    <t>Caller notified of an untreated wastewater spill of 150 gallons from a clogged force main. All overflow was lost in the unnamed creek nearby. Maintenance was done on the main but no action was possible to deal with the spill</t>
  </si>
  <si>
    <t>adjacent stream</t>
  </si>
  <si>
    <t>11/27/2009 04:25 PM EST</t>
  </si>
  <si>
    <t>Walter Eagan</t>
  </si>
  <si>
    <t>Seminole Electric Coop. Inc</t>
  </si>
  <si>
    <t>Seminole Electric Coop. Inc. advised that 1500 gallons of effluent was released from the wastewater generating station in Palatka. The spill was released onto the ground. There was no clean up needed</t>
  </si>
  <si>
    <t>890 Highway 17 North, Palatka</t>
  </si>
  <si>
    <t>A representative from Marion County Utilities called and reported a wastewater spill of less than 100 gallons. The spill was caused by a lift station malfunction from a power outage. The wastewater was untreated domestic sewer and they used HDH and Lime for clean-up. No waterways were affected.</t>
  </si>
  <si>
    <t>9048 SR 200, Ocala</t>
  </si>
  <si>
    <t>HTH &amp; lime</t>
  </si>
  <si>
    <t>A representative with Miami-Dade Water and Sewer advised that approximately 19,800 gallons of raw sewage spilled from lift station due to electrical problem. Nearby storm drain that leads to Little River Canal was affected. Material was vacuumed up and lime was applied to affected area</t>
  </si>
  <si>
    <t>NW 7th Ave. &amp; 85th St, Miami</t>
  </si>
  <si>
    <t>storm drain-&gt;Little River Canal</t>
  </si>
  <si>
    <t>12/01/2009 02:00 PM EST</t>
  </si>
  <si>
    <t>A representative from Pasco County Utilities called and reported a reclaimed water spill of 8,000 gallons that occurred at the intersection of Bruce B. Downs Road and Route 56 at a relamation facility. A truck ran over a line and cracked a bell on a valve. Caller advised no clean-up was needed due to it being reclaimed and on site</t>
  </si>
  <si>
    <t>Bruce B. Downs and Route 56</t>
  </si>
  <si>
    <t>12/02/2009 09:30 AM EST</t>
  </si>
  <si>
    <t xml:space="preserve">Emerald Coast Utility Authority </t>
  </si>
  <si>
    <t>Caller reports 2 lift station releases of domestic/untreated wastewater due to heavy rain and power failure at lift station 52 and 54 of approximately 2000 gallons and 500 gallons respectively. The spills escaped into a storm drain that empties into an unknown creek. Samples are being requested. No injuries or evacuations have been reported. San-O-128 has been applied and the street has been washed down</t>
  </si>
  <si>
    <t>1056 Still Broke Rd &amp; 4325 Woodrun Dr, Pensacola</t>
  </si>
  <si>
    <t>12/02/2009 08:00 AM EST</t>
  </si>
  <si>
    <t>Caller reports a release of approximately 80,000 gallons of domestic/untreated wastewater from lift station 150 due to heavy rain and power failure. The spill emptied into a clay pit holding pond and is contained there</t>
  </si>
  <si>
    <t>Francis Dr and 49th Ave, Pensacola</t>
  </si>
  <si>
    <t>12/01/2009 03:00 PM EST</t>
  </si>
  <si>
    <t>City of Ocoee Utilities</t>
  </si>
  <si>
    <t>Caller reports a release of approximately 720,000 gallons of domestic/untreated wastewater due to excessive build-up during the holiday weekend creating a blockage. The spill has been contained in a retention pond. No health risk or injuries have been reported. The affected area has been cleaned and lime has been applied</t>
  </si>
  <si>
    <t>Nicole Blvd</t>
  </si>
  <si>
    <t>12/02/2009 01:55 PM EST</t>
  </si>
  <si>
    <t>City of Lakeland Utilities</t>
  </si>
  <si>
    <t>Caller reports a release of between 1500 and 3000 gallons of wastewater at the West Lakeland Waste Load Reduction Facility due to a contractor opening a valve that overwhelmed the lift station. The release has been contained on site in a retention pond. No health risk exists and lime and HTH have been applied to surface areas. The waste is being drained back into the collection system</t>
  </si>
  <si>
    <t xml:space="preserve">3000 Old Tampa Highway </t>
  </si>
  <si>
    <t>lime &amp; HTH</t>
  </si>
  <si>
    <t>12/02/2009 07:00 AM EST</t>
  </si>
  <si>
    <t>2000 to 3000 gallons of wastewater released in Milton from two manholes. All material is untreated wastewater mixed with rain water. Cause of the release is heavy rains in the area. Clean-up conducted by the city of Milton</t>
  </si>
  <si>
    <t>5400 block of Broad St., 5200 block of Willing St.</t>
  </si>
  <si>
    <t>12/02/2009 01:45 PM EST</t>
  </si>
  <si>
    <t>City of Tallahassee advised that due to heavy rains at a pump station 90,230 gallons of wastewater was released onto the ground. Some of the spill was able to be recovered (about half of the spill). Tomorrow the rest of the clean up will take place</t>
  </si>
  <si>
    <t>Fleetwood Drive</t>
  </si>
  <si>
    <t>12/02/2009 05:30 PM EST</t>
  </si>
  <si>
    <t>City of Tallahassee advised that 2000 gallons of wastewater were released from pump station 74 due to heavy rains. The clean up will take place tomorrow. The spill is contained on site</t>
  </si>
  <si>
    <t>12/03/2009 05:14 PM EST</t>
  </si>
  <si>
    <t>Mike Mull</t>
  </si>
  <si>
    <t>City of Green Cove Springs</t>
  </si>
  <si>
    <t>500 gallons of wastewater spilled in Green Copve Springs due to a private lift station malfunction. Clean-up conducted by the City of Green Coe Springs. No waterways affected. No assistacne requested</t>
  </si>
  <si>
    <t>1010 SR-16</t>
  </si>
  <si>
    <t>12/03/2009 02:32 PM EST</t>
  </si>
  <si>
    <t>Reggie Sims</t>
  </si>
  <si>
    <t>Caller reports a spill of over 5000 gallons of wastewater onto ground in Tampa due to a break in a sewage line. The spill has been stopped and cleaned up. No waterways reported affected</t>
  </si>
  <si>
    <t>9330 Adams Dr.</t>
  </si>
  <si>
    <t>12/04/2009 02:10 PM EST</t>
  </si>
  <si>
    <t>Bill Fly</t>
  </si>
  <si>
    <t xml:space="preserve">Toho Water </t>
  </si>
  <si>
    <t xml:space="preserve">Caller reports 6000 gallons of sewage spilled from manholes onto ground in Kissimmee due to a failed lift station. The area was washed by heavy rains.  
</t>
  </si>
  <si>
    <t>839 W Birchwood Circle &amp; at intersect of Florida Parkway &amp; Tamarack Ct.</t>
  </si>
  <si>
    <t>washed away by rain</t>
  </si>
  <si>
    <t>12/07/2009 11:16 AM EST</t>
  </si>
  <si>
    <t>Gary Priske</t>
  </si>
  <si>
    <t>City of Castleberry</t>
  </si>
  <si>
    <t>Caller stated that an equipment malfunction caused a sewage spill. Three of the starter motors burnt up causing 2,000 to 5,000 gallons to be released into the area around the facility. Clean up actions have been completed and repairs have been made.</t>
  </si>
  <si>
    <t>South Winter Park Dr. @ Marigold Rd. NW</t>
  </si>
  <si>
    <t>12/07/2009 02:27 PM EST</t>
  </si>
  <si>
    <t xml:space="preserve">Due to a force main break, well over 10000 gallons of wastewater was released onto the ground and some went into the Melody canal. The area is being cleaned and limed. Samples of the waterway will be taken. No boil water notice needed. </t>
  </si>
  <si>
    <t>Ingrahm Blvd and Calumet Blvd.</t>
  </si>
  <si>
    <t>12/07/2009 08:30 AM EST</t>
  </si>
  <si>
    <t>John Radtke</t>
  </si>
  <si>
    <t>Putnam Co. Public Works</t>
  </si>
  <si>
    <t xml:space="preserve">due to a valve that was closed (not suppose to be closed), about 1000 gallons of sludge was transferred into clear water tanks then some was pumped out to the bottom of the St. Johns River. No samples of river taken, no signs posted. The tanks have since been cleaned and the sludge was hauled away. No spill onto the ground. All cleanup measures for tanks and sludge have been done. </t>
  </si>
  <si>
    <t>341 Paradise Circle</t>
  </si>
  <si>
    <t>12/07/2009 11:58 AM EST</t>
  </si>
  <si>
    <t>30,000 gallons of untreated domestic wastewater spilled in the Frostproof area due to a contractor hitting an underground force main. Some of the material drained into a nearby wetlands. Clean-up was conducted by the responsible party using lime and a vac truck (9000 gallons recovered).</t>
  </si>
  <si>
    <t>US-27 / 1 mile from Lilly Lake</t>
  </si>
  <si>
    <t>12/08/2009 10:47 AM EST</t>
  </si>
  <si>
    <t>Stephen Bozman</t>
  </si>
  <si>
    <t>200 gallons of cake sludge spilled onto the roadway in Punta Gorda area. The driver of a dump truck hauling the sludge had to slam on the breaks due to another vehicle pulling out in front of his vehicle. An estimated 200 gallons of cake sludge mixed with an unknown amount of water ran over the bucket onto the cab of the vehicle and onto the roadway. No waterways affected. Clean-up will be conducted by the responsible party.</t>
  </si>
  <si>
    <t>US-41 / North of Burt Store and south of Aquiesta Road</t>
  </si>
  <si>
    <t>12/08/2009 10:52 AM EST</t>
  </si>
  <si>
    <t>Jenny Gernijen</t>
  </si>
  <si>
    <t>4,000 gallons of raw sewage released from a manhole and lift station in the New Port Richey area due to a tripped breaker at a lift station. The release started Sunday night. The responsible party found out about the release on Monday. Two contractors where hired for clean-up (one for the manhole and one for the lift station). The storm drains in the area were plugged so none of the material got into the storm drain system. Lime was applied by the responsible party.</t>
  </si>
  <si>
    <t>7850 Old Field Road</t>
  </si>
  <si>
    <t>12/08/2009 10:30 AM EST</t>
  </si>
  <si>
    <t>Eric Velasquez</t>
  </si>
  <si>
    <t>City of Orlando Reclaim Dept.</t>
  </si>
  <si>
    <t>Caller reports that an estimated 150,000 gallons of treated, reclaimed water was released due to a broken blowoff valve. The line was shutdown and the hole was repaired at 11:30 EST same day. Release was in an empty lot where the line was placed for future construction.</t>
  </si>
  <si>
    <t>545 Millennia Lakes Blvd.</t>
  </si>
  <si>
    <t>12/08/2009 10:00 AM EST</t>
  </si>
  <si>
    <t>Matt Borchert</t>
  </si>
  <si>
    <t>Florida East Coast Railway</t>
  </si>
  <si>
    <t>Florida East Coast Railway 4,000 gallons of pre treated industrial wastewater was released into a ditch. Shawl Environmental is en route to take samples. The affected ditch drains into the 10th Street Canal. No clean up can be done.</t>
  </si>
  <si>
    <t>508 South Mertile Ave</t>
  </si>
  <si>
    <t>12/07/2009 05:00 PM EST</t>
  </si>
  <si>
    <t>Don Stevens</t>
  </si>
  <si>
    <t>Caller reports that the failure of a 12 inch water main and resulting failure of a sewer manhole caused the release of 1,191,300 gallons of treated, drinkable water and 1,155 gallons of sewage. Combined water was released and pumped down the storm drain and repairs were made. City of Cocoa will follow up with a letter to DEP.</t>
  </si>
  <si>
    <t>121 Orange Ave.</t>
  </si>
  <si>
    <t>pumped down</t>
  </si>
  <si>
    <t>12/08/2009 03:00 PM EST</t>
  </si>
  <si>
    <t xml:space="preserve">Caller reports a collapsed manhole 24 inch trunk line which spilled an excess of 1000 gallons into Carpenter's Creek at 246 Pre Swallow Dr. in the Robins Ridge subdivision in Pensacola. Caller stated that the release had probably happened for a few weeks, but they just found out about it and there was no way of knowing the exact amount released. 
</t>
  </si>
  <si>
    <t>246 Pre Swallow Dr.</t>
  </si>
  <si>
    <t>12/09/2009 10:00 AM EST</t>
  </si>
  <si>
    <t>Tony Jonilaf</t>
  </si>
  <si>
    <t>Caller reported that an excavator with Rainey Construction, broke into a force main resulting in the spill of an estimated 600 gallons of untreated domestic sewage spilled. Caller noted that they would be able to recover about half and that the rest would be dealt with by laying out sodium hyper-chloride and that repairs would be made.</t>
  </si>
  <si>
    <t>SW 60th Ave., 1/4 of a mile north of SW 95 st.</t>
  </si>
  <si>
    <t>12/09/2009 08:45 AM EST</t>
  </si>
  <si>
    <t>Don Pringle</t>
  </si>
  <si>
    <t>City of Pembroke Pines Utilities</t>
  </si>
  <si>
    <t xml:space="preserve">Per caller, 3000 gallons of sewage spilled into a retention pond in Pembroke Pines due to a break in a sewage line caused by a contractor. The line has been fixed and the area treated with HTH. The retention pond is being aerated.  
</t>
  </si>
  <si>
    <t xml:space="preserve">178th Ave. at Pines Blvd. </t>
  </si>
  <si>
    <t>aerated/HTH</t>
  </si>
  <si>
    <t>12/09/2009 06:41 PM EST</t>
  </si>
  <si>
    <t xml:space="preserve">Caller reports a release of 5000 gallons of treated/domestic irrigation water due to a contractor hitting a pipe. The water was absorbed into the ground. No evacuations, injuries or health risks have been reported. </t>
  </si>
  <si>
    <t>intersection of Rattlesnake Hammock and Poly Ave</t>
  </si>
  <si>
    <t>12/10/2009 11:00 AM EST</t>
  </si>
  <si>
    <t>Sandy Creek Utilities</t>
  </si>
  <si>
    <t>7,000 gallons of untreated wastewater spilled in the Panama City area due to a ruptured force main. Repairs are completed and clean-up is underway (Vac Truck &amp; HTH applied). No waterways affected. No assistance requested.</t>
  </si>
  <si>
    <t>2000 Par Drive</t>
  </si>
  <si>
    <t>vac'd/HTH</t>
  </si>
  <si>
    <t>12/10/2009 01:00 PM EST</t>
  </si>
  <si>
    <t xml:space="preserve">County Utilities reports a spill of 2500 gallons of raw sewage that spilled into storm drains in Sarasota due to lift station malfunction The spill was vacuumed / limed. </t>
  </si>
  <si>
    <t>2195 Linwood Dr.</t>
  </si>
  <si>
    <t>12/11/2009 09:45 AM EST</t>
  </si>
  <si>
    <t>City of Marianna Utilities reports 1500 gallons of sewage spilled from a manhole into the roadside ditch. Incident occurred due to electrical failure at lift station. Area is being vacuumed &amp; treated with HTH.</t>
  </si>
  <si>
    <t>Old US Road at Highway 90</t>
  </si>
  <si>
    <t>12/11/2009 08:48 PM EST</t>
  </si>
  <si>
    <t>A representative with Miami-Dade Water &amp; Sewer advised that approximately 7,656 gallons of raw sewage spilled due to broken air release valve. No waterways were affected. Material was vacuumed up and lime was applied to affected area</t>
  </si>
  <si>
    <t>136th St. and SW 129th Ave., Miami</t>
  </si>
  <si>
    <t>12/12/2009 11:02 AM EST</t>
  </si>
  <si>
    <t>David Park</t>
  </si>
  <si>
    <t>100 gallons of raw sewage overflowed from a manhole in the old Winn-Dixie shopping center parking lot in St. Augustine. The material overflowed due to a clogged line. Clean-up conducted by St. Johns County Utilities. Some of the material drained into a nearby storm drain. Ownership of the manhole is unsure at this time</t>
  </si>
  <si>
    <t>1965 Pope Road, St. Augustine</t>
  </si>
  <si>
    <t>12/13/2009 06:26 PM EST</t>
  </si>
  <si>
    <t>Caller reported that due to the failure of a pump logic control, a spill of 17,500 gallons of untreated domestic wastewater was released on site. Release has ceased and clean up is complete. Clean up consisted of collection of recoverable material, cleaning asphalt with potable water and application of lime on effected soil</t>
  </si>
  <si>
    <t>10828 Hampton Rd</t>
  </si>
  <si>
    <t>12/13/2009 06:29 PM EST</t>
  </si>
  <si>
    <t>Jeff Grindle</t>
  </si>
  <si>
    <t>The City of Callaway</t>
  </si>
  <si>
    <t>Caller stated that flood water mixed in to the waste water system and that a small amount of wastewater may have mixed with the flood water at Cherry St. and Hwy 98. It lead to a creek that leads to Callaway Bay. Amount is unknown</t>
  </si>
  <si>
    <t>Cherry St. and Hwy 98</t>
  </si>
  <si>
    <t>trib. To Callaway Bay</t>
  </si>
  <si>
    <t>12/13/2009 08:15 AM EST</t>
  </si>
  <si>
    <t>A representative from Emerald Coast Utilities called and advised at lift station #150 Pen Haven, they had a release of 73,500 gallons of untreated domestic wastewater. The station overflowed because of very heavy rain and it flowed for approximately ten hours. The water was vacuumed up and they used neutra-dis to clean up the ground. No waterways were affected</t>
  </si>
  <si>
    <t>Francis Dr. &amp; 48th Ave., Pensacola</t>
  </si>
  <si>
    <t>12/14/2009 01:00 AM EST</t>
  </si>
  <si>
    <t>City of Sanibel Wastewater</t>
  </si>
  <si>
    <t>A representative with City of Sanibel Wastewater advised that approximately 120,000 gallons of effluent wastewater spilled due to pump failure causing overflow. No waterways were affected. No clean up actions were needed</t>
  </si>
  <si>
    <t>930 Donax Rd</t>
  </si>
  <si>
    <t>12/13/2009 07:00 AM EST</t>
  </si>
  <si>
    <t>Caller notified of a broken force main that resulted in 800 gallons of untreated domestic wastewater being spilled into Watson Bayou. Caller stated that repairs have been made and that cleanup has been completed, but there wasn't much they could due besides wash down the road. no chemicals were put down due to the nature of the spill</t>
  </si>
  <si>
    <t>Cherry St. @ Bonita Ave</t>
  </si>
  <si>
    <t>wash, only</t>
  </si>
  <si>
    <t>12/13/2009 05:00 PM EST</t>
  </si>
  <si>
    <t>Doug Taylor</t>
  </si>
  <si>
    <t>City of Winter Springs</t>
  </si>
  <si>
    <t>Caller stated that a manhole overflowed due to grease blockage and resulting in the release of 2,000 gallons of untreated domestic wastewater @ Sheoah Blvd. and Morie Loop. Caller stated that repairs have been made and that cleanup is complete. Caller stated that no health risk existed and that no waterways were effected. Cleanup consisted of washing down roadway and application of lime to effected areas</t>
  </si>
  <si>
    <t>Sheoah Blvd. @ Morie Loop</t>
  </si>
  <si>
    <t>12/14/2009 06:30 PM EST</t>
  </si>
  <si>
    <t>Caller reports a release of 2000 gallons of untreated/domestic wastewater at 54521 Mariner Blvd in Spring Hill due to a cracked pipe. Most has soaked into the ground and the remaining waste is going to be vacuumed. No health risk or affected waterways have been reported</t>
  </si>
  <si>
    <t>54521 Mariner Blvd, Spring hill</t>
  </si>
  <si>
    <t>12/15/2009 09:00 AM EST</t>
  </si>
  <si>
    <t>Robert Knight</t>
  </si>
  <si>
    <t xml:space="preserve">Hillsborough Co. Wastewater </t>
  </si>
  <si>
    <t>Hillsborough Co. Wastewater advised that 2000 gallons of wastewater was released into a pond from a force main. The area is being cleaned and limed. Signs have been posted around the lake. No boil water notice needed. The leak has stopped at this time</t>
  </si>
  <si>
    <t>5571 East State Road 674, Wyammama</t>
  </si>
  <si>
    <t>unnamed pond</t>
  </si>
  <si>
    <t>12/15/2009 11:45 AM EST</t>
  </si>
  <si>
    <t>Jim Gannon</t>
  </si>
  <si>
    <t>A representative with Collier Co. Wastewater advised that 9,135 gallons of untreated wastewater was spilled due to a blocked gravity line. The spill went into a nearby tidal canal. The affected area along the canal was covered with lime. Caller advised that wate samples were taken and will be sent to DEP. Caller also advised that Collier County Pollution Control is on scene and have put up signs to notify the public</t>
  </si>
  <si>
    <t>2552 Longboat Drive, Naples</t>
  </si>
  <si>
    <t>tidal canal</t>
  </si>
  <si>
    <t>12/15/2009 11:00 AM EST</t>
  </si>
  <si>
    <t>JEA advised that over 1000 gallons of industrial wastewater was released into a ditch. Anheiser Busch is the handling the clean up</t>
  </si>
  <si>
    <t xml:space="preserve">2601 Armsdale Road North, </t>
  </si>
  <si>
    <t>adjacent ditch</t>
  </si>
  <si>
    <t>12/14/2009 02:00 PM EST</t>
  </si>
  <si>
    <t>Robert C Green Jr.</t>
  </si>
  <si>
    <t>City of Altamonte Springs</t>
  </si>
  <si>
    <t>The City of Altamonte Springs advised that a private lift station at a Burger King is not working properly. The release is believed to be over 1000 gallons. The area around the lift station was cleaned by the Burger King company. A local waterway has been affected and that has not been cleaned at this time. No boil water notice needed</t>
  </si>
  <si>
    <t>1190 Spring Center South</t>
  </si>
  <si>
    <t>some</t>
  </si>
  <si>
    <t>"local waterway"</t>
  </si>
  <si>
    <t>12/15/2009 05:00 PM EST</t>
  </si>
  <si>
    <t>Blount Utilities Inc</t>
  </si>
  <si>
    <t>Blount Utilities Inc. advised that due to a pump failure, 3000 gallons of wastewater was released on site at the wastewater treatment plant. No waterway affected. Clean up will be done tomorrow</t>
  </si>
  <si>
    <t>North Blvd. 1 mile north of CR 547, Davenport</t>
  </si>
  <si>
    <t>12/15/2009 06:00 PM EST</t>
  </si>
  <si>
    <t>Caller reports an on-site spill of 85,000 gallons of sewage/rain water into a clay holding pond due to severe weather. The spillage was pumped out with vac trucks and put back into the system. No waterways affected.</t>
  </si>
  <si>
    <t>Francis Ave. and N 40th Ave, Pensacola</t>
  </si>
  <si>
    <t>12/16/2009 07:40 AM EST</t>
  </si>
  <si>
    <t>City of Hawthorne</t>
  </si>
  <si>
    <t>City of Hawthorne advised that due to a station malfunction, 2000 gallons of wastewater was released on site. No waterway affected. Area was cleaned and limed</t>
  </si>
  <si>
    <t>SE 216 Terrace and SE 72nd Lane</t>
  </si>
  <si>
    <t>12/16/2009 09:25 AM EST</t>
  </si>
  <si>
    <t>Caller reports that a blockage caused 250 gallons of untreated domestic wastewater to be spilled from a manhole and escaped down a storm drain at 505 W. Pensecola St. in Tallahassee, Tallahassee Civic Center. Cleanup has been completed for effected area although majority was lost down storm drain. Repairs and clean up complete by 1000 EST&lt;Jones&gt;</t>
  </si>
  <si>
    <t>505 W. Pensecola St</t>
  </si>
  <si>
    <t>12/16/2009 11:43 AM EST</t>
  </si>
  <si>
    <t>Jay Catty</t>
  </si>
  <si>
    <t>NAS Jax</t>
  </si>
  <si>
    <t>NAS Jax advised that a grease blockage caused sewage to overflow from a manhole behind a house. The 100 gallons of wastewater spilled onto the ground. A few gallons may have gone to an unknown named storm water creek. Samples are being taken of the creek. The affected ground area was limed</t>
  </si>
  <si>
    <t>6031 Eagle Run Lane</t>
  </si>
  <si>
    <t>12/16/2009 12:53 PM EST</t>
  </si>
  <si>
    <t>Damette Huff</t>
  </si>
  <si>
    <t>Caller advised that a break on the customers end caused a release of 6,000 gallons of treated domestic water</t>
  </si>
  <si>
    <t>SW corner of Immokalee Rd, Livingston</t>
  </si>
  <si>
    <t>12/16/2009 01:50 PM EST</t>
  </si>
  <si>
    <t>Tim Pittman</t>
  </si>
  <si>
    <t>Anheuser Bush</t>
  </si>
  <si>
    <t>Unknown amount of raw sewage released in Jacksonville due to a punctured line. No waterways affected. Clean-up conducted by the responsible party. No assistance requested.  UPDATE: 12/17/2009: 1236 EST: Per Tim Pittman of Anheuser Bush: 1,200 to 1,300 gallons of treated industral wastewater released (not raw sewage). All of the material was recovered. &lt;Lawhon&gt;</t>
  </si>
  <si>
    <t>2601 Duval Road, JAX</t>
  </si>
  <si>
    <t>12/16/2009 12:38 PM EST</t>
  </si>
  <si>
    <t>Caller reports that due to a blockage of the main line, 1,000 gallons was released out of a manhole @ Nashville St. and 45th St.. A general wash down has taken place to clean up the waste and all escaped down a storm drain</t>
  </si>
  <si>
    <t>Nashville St. &amp; 45th St., Orlando</t>
  </si>
  <si>
    <t>12/16/2009 10:15 AM EST</t>
  </si>
  <si>
    <t>5000 gallons of wastewater spilled in the Springhill area due to a faulty valve. Clean-up conducted by the responsible party. No assistance requested</t>
  </si>
  <si>
    <t>Pinehurst Dr. &amp; Alderwood St., Springhill</t>
  </si>
  <si>
    <t>12/17/2009 08:48 AM EST</t>
  </si>
  <si>
    <t>Tom Eubanks</t>
  </si>
  <si>
    <t>Unknown amount of sewage released at the Florida Correctional facility in Raiford. The release is reported to be behind the motor pool in a part of the facility that is located in Union County. The release was caused by a grease clog in the line. The clog has been cleared. It is unknown at this time if the release was able to drain into the New River that is nearby</t>
  </si>
  <si>
    <t>off River Rd behind the motor pool, Raiford</t>
  </si>
  <si>
    <t>New River - unknown</t>
  </si>
  <si>
    <t>12/17/2009 03:00 PM EST</t>
  </si>
  <si>
    <t>Report of 500 gallons of sewage that over-flowed from a manhole in Orange Park due to a line blockage. The spill has been stopped, retention pond pumped out, area limed and signs put out</t>
  </si>
  <si>
    <t>39-40 Blanding Blvd, Orange Park</t>
  </si>
  <si>
    <t>12/18/2009 06:30 AM EST</t>
  </si>
  <si>
    <t>39,000 gallons of sewage and rain water released from lift station #150 due to hydraulic overload. The material drained into a containment pond next to the lift station. Clean-up conducted by the responsible party</t>
  </si>
  <si>
    <t>Francis &amp; North 48th Ave, Pensacola</t>
  </si>
  <si>
    <t>12/19/2009 10:19 AM EST</t>
  </si>
  <si>
    <t xml:space="preserve">Caller reported that a construction crew broke into a 10 in. force main @ the southeast corner of NW 65th Ave. and Royal Palms Blvd. resulting in 10,000 gallons of untreated domestic wastewater to be released into a storm drain that empties into the flamingo canal @ rear if 2055 NW 65th Ave. Repairs have been made. There is public access into Flamingo canal. Responsible party will take samples at point of discharge and 200 yards up and down stream in order to insure acceptable water quality.  UPDATE: 12/19.2009 1801 EST: Duty Officer Hersinhorn stated that the Emergency Cordinator for the city reported that the situation had been resolved.&lt;Jones&gt;
</t>
  </si>
  <si>
    <t>SE corner of NW 65th Ave. &amp; Royal Palms Blvd</t>
  </si>
  <si>
    <t>Flamingo Canal</t>
  </si>
  <si>
    <t>12/19/2009 08:15 PM EST</t>
  </si>
  <si>
    <t>Broward County Wastewater</t>
  </si>
  <si>
    <t xml:space="preserve">Caller reports a spill of approximately 5,000 gallons of domestic/untreated wastewater due to a power loss at lift station 24D1-1. The area was cleaned with a wash down and vacuum truck. No affected waterways or health risks were reported. </t>
  </si>
  <si>
    <t>4031 NE 26th Ave</t>
  </si>
  <si>
    <t>12/20/2009 10:00 AM EST</t>
  </si>
  <si>
    <t>Immokalee Water and Sewer</t>
  </si>
  <si>
    <t xml:space="preserve">Immokalee Water and Sewer advised that due to a power failure, 1500 gallons of wastewater was released on site of a lift station. The spill has been cleaned and the area has been limed. No waterway affected. </t>
  </si>
  <si>
    <t>Trade Port Parkway at Commerce Ave.</t>
  </si>
  <si>
    <t>12/19/2009 06:12 PM EST</t>
  </si>
  <si>
    <t xml:space="preserve">A representative with St. Johns Utilities advised that 200 gallons of raw sewage spilled from manhole due to overflow caused by faulty float sensor. Nearby storm drain that leads to retention pond was affected. Material was vacuumed up and fecal samples were taken. 
</t>
  </si>
  <si>
    <t>Pope Rd. near Mizell Rd.</t>
  </si>
  <si>
    <t>12/20/2009 07:45 AM EST</t>
  </si>
  <si>
    <t>Frank</t>
  </si>
  <si>
    <t>City of Tampa advised that 2200 gallons of wastewater was released onto the ground from a manhole. Some of the spill went into a near by pond. The affected area was vacuumed and limed.</t>
  </si>
  <si>
    <t>4307 West Bay Ave at Manhattan Ave</t>
  </si>
  <si>
    <t>12/21/2009 10:00 AM EST</t>
  </si>
  <si>
    <t>City of Temple Terrace advised that less than 50 gallons of wastewater was released onto the ground when a pump station malfunctioned. Some of the spill went into a storm drain. The manager of the complex is washing the area down.</t>
  </si>
  <si>
    <t>9135 Talina Lane</t>
  </si>
  <si>
    <t>12/20/2009 06:00 PM EST</t>
  </si>
  <si>
    <t xml:space="preserve">due to an electric problem, breakers were shut down causing about 500 gallons of wastewater to be released on site. General clean up was done and HTH was applied to the affected area.  
Incident Location 
</t>
  </si>
  <si>
    <t>739 Rannault</t>
  </si>
  <si>
    <t>12/21/2009 08:00 AM EST</t>
  </si>
  <si>
    <t>Sprague</t>
  </si>
  <si>
    <t>NAVY Jax</t>
  </si>
  <si>
    <t xml:space="preserve">NAVY Jax advised that due to a grease build up in a sewer line caused about 80 gallons of wastewater to be released onto the ground. The area was limed. </t>
  </si>
  <si>
    <t>Eagle Run Road</t>
  </si>
  <si>
    <t>12/21/2009 02:30 PM EST</t>
  </si>
  <si>
    <t>DH2m Hill</t>
  </si>
  <si>
    <t xml:space="preserve">There is a break in a line in Live Oak at an unknown location near Van Burren Street at White Ave. The spill is going into Lake Mary which is a storm water retention pond. Crews are en route to find the break and stop the leak. It is unknown how many gallons have been released so far. The flow is on going. 
</t>
  </si>
  <si>
    <t>Van Burren Street and White Ave</t>
  </si>
  <si>
    <t>12/21/2009 12:00 PM EST</t>
  </si>
  <si>
    <t xml:space="preserve">A representative with Gainesville Regional Utilities called and reported a domestic untreated wastewater spill that occurred at 4600 NW 43rd Avenue in Gainesville. The spill was discovered at 1200 EST and had been spilling for approximately 3 to 4 days. Caller was unsure of the total amount of wastewater spilled but was sure that it was over 5,000 gallons. The spill began in a fenced-in area but leaked over into Millhopper Creek. They were unable to recover thias water that went into the creek. The spill was caused by a blockage in a gravity line.  
</t>
  </si>
  <si>
    <t>4600 NW 43rd Avenue</t>
  </si>
  <si>
    <t>12/22/2009 10:15 AM EST</t>
  </si>
  <si>
    <t xml:space="preserve">Destin Water Users advised that almost 3000 gallons of wastewater was released on site. Most of the spill went into a secondary containment system. A small amount was spilled onto the ground. The affected ground area was limed.  
</t>
  </si>
  <si>
    <t>14 Industrial Park lane</t>
  </si>
  <si>
    <t>12/22/2009 11:00 AM EST</t>
  </si>
  <si>
    <t>Sarasota County Water</t>
  </si>
  <si>
    <t xml:space="preserve">6 inch storm drain split causing over 1000 gallons of wastewater to be released into a retention pond. The area was vacuumed. limed and samples taken. </t>
  </si>
  <si>
    <t>Sunset Ave at Astey Lane</t>
  </si>
  <si>
    <t>12/22/2009 08:00 AM EST</t>
  </si>
  <si>
    <t>Bob Merkle</t>
  </si>
  <si>
    <t>Citrus County</t>
  </si>
  <si>
    <t xml:space="preserve">Citrus County advised that about 5000 gallons of wastewater was released from a valve that malfunctioned. Lime was applied to the affected area. </t>
  </si>
  <si>
    <t>County Road 480 at Power Line Way</t>
  </si>
  <si>
    <t>12/23/2009 01:00 AM EST</t>
  </si>
  <si>
    <t>Kenneth Carlisle</t>
  </si>
  <si>
    <t>Hillsborough Utilities</t>
  </si>
  <si>
    <t>Caller reports 1200 gallons of reclaim water that spilled onto ground due to a mechanical malfunction. The spill has been stopped and is not recoverable.</t>
  </si>
  <si>
    <t>332 N Falkenburg Rd.</t>
  </si>
  <si>
    <t>12/23/2009 08:15 AM EST</t>
  </si>
  <si>
    <t>Per JEA representative, 500 gallons of sewage spilled onto roadway and into a storm drain in Jacksonville due to a broken 8" force main. Most spillage was recovered with vacuum truck. The asphalt area was washed down and the ditch flushed with potable water</t>
  </si>
  <si>
    <t xml:space="preserve">7690 Holiday Rd. South </t>
  </si>
  <si>
    <t>12/23/2009 01:00 PM EST</t>
  </si>
  <si>
    <t>Miquel Plaza</t>
  </si>
  <si>
    <t>Tyndall AFB Environmental Office</t>
  </si>
  <si>
    <t>Caller reports 8000 gallons of sewage spilled on-site onto ground at Tyndall Air Force Base due to a break in a force main. The spill has been stopped. It has been recovered and put back into the system</t>
  </si>
  <si>
    <t>Tyndall AFB, Bldg. #1448, Heritage , Panama City</t>
  </si>
  <si>
    <t>12/24/2009 08:20 PM EST</t>
  </si>
  <si>
    <t>Alicia</t>
  </si>
  <si>
    <t>Palm Beach Water Utilities</t>
  </si>
  <si>
    <t>Caller reports a release of approximately 1,000 gallons of domestic/untreated wastewater due to a power failure to lift station 603 in Del Ray Beach. The lift station is currently utilizing a generator and FPL is o working to restore power. A Vac-Truck and Lime are being used for clean-up. No affected waterways or health risks have been reported</t>
  </si>
  <si>
    <t>L.S. 603, Pheasant Walk Community, Delray Bch.</t>
  </si>
  <si>
    <t>12/25/2009 04:46 AM EST</t>
  </si>
  <si>
    <t>Chet Atkins</t>
  </si>
  <si>
    <t>Caller reports a sewage release of approximately 1,000 gallons from a force main due to plant material. No affected waterways of health risk have been reported. Final clean-up will be completed in the morning</t>
  </si>
  <si>
    <t>926 Ensenado Dr., Orlando</t>
  </si>
  <si>
    <t>12/24/2009 08:45 PM EST</t>
  </si>
  <si>
    <t>A representative with OMI in The Villages called and reported that a blockage between two manholes caused a domestic untreated wastewater spill of 500 gallons to occur at 2576 Landale Loop. The blockage was open by 20:45 ESTand cleaned up by 22:00 EST. The wastewater ran into a storm drain that led to a retention pond. They are taking dissolved oxygen readings in the pond</t>
  </si>
  <si>
    <t>2576 Landale Loop</t>
  </si>
  <si>
    <t>removed</t>
  </si>
  <si>
    <t>12/26/2009 12:15 PM EST</t>
  </si>
  <si>
    <t>Anthony Donofrio</t>
  </si>
  <si>
    <t>Private Resident</t>
  </si>
  <si>
    <t>Caller stated that he had hired a company to pump out his septic tank and while pumping out the tank, a dispute between the owner and the contractor occured and resulting in the contractor pumping 1,025 gallons back into the septic tank and the last 25 gallons spilled out onto the ground. Caller didn't know what was in the contractor's tank previous and doesn't know the procedure to clean up the resulting mess and would like a call back from DEP</t>
  </si>
  <si>
    <t>3716 West Brassie Way, Palm City</t>
  </si>
  <si>
    <t>12/26/2009 03:07 PM EST</t>
  </si>
  <si>
    <t>David Gonzlaez</t>
  </si>
  <si>
    <t>Caller stated that a power surge tripped the pumps at the lift station on the corner of Delarane and MacBeth in Mayland, resulting in the release of less then 1,000 gallons. Caller stated that the problem is fixed and clean up is underway</t>
  </si>
  <si>
    <t>Corner Delarane and MacBeth</t>
  </si>
  <si>
    <t>12/27/2009 11:00 AM EST</t>
  </si>
  <si>
    <t>Loren Pratt</t>
  </si>
  <si>
    <t>Caller reports that a controller failed causing the release of 5,000 gallons of mostly treated wastewater (water in final stages of the treatment process) into the retention pond onsite. Caller reports no clean up required</t>
  </si>
  <si>
    <t>Martial St. AWWTS, 1605 Harbor Dr.</t>
  </si>
  <si>
    <t>12/26/2009 10:30 PM EST</t>
  </si>
  <si>
    <t>Clay County Utilities advised that due to a malfunction at a wastewater plant, 6000-7000 gallons of return sludge was released on site. No off site area affected. No waterway affected. The area is being cleaned with a vacuum truck and area will be limed.  UPDATE 12/29/2009 09:20 EST: Marty Moore with Clay County Utlities called and advised 25-30 gallons of sludge did reach their retention pond on site. They are cleaning the yard and vacuuming the affected area of the pond. Also samples have been taken for fecal matter. &lt;Rankin&gt;</t>
  </si>
  <si>
    <t>1770 Radar Road, Orange Park</t>
  </si>
  <si>
    <t>act. Sludge</t>
  </si>
  <si>
    <t>12/28/2009 11:30 AM EST</t>
  </si>
  <si>
    <t>City of Panama City advised that less than 30 gallons of wastewater was released from a broken force main and has gone into Lake Ware. the area has been washed down</t>
  </si>
  <si>
    <t>13th Street at Beck Ave</t>
  </si>
  <si>
    <t>Lake Ware</t>
  </si>
  <si>
    <t>12/28/2009 12:00 PM EST</t>
  </si>
  <si>
    <t>Jason Edwards</t>
  </si>
  <si>
    <t>due to a line break, 10,000 gallons of treated reuse water went into the spray field used by Severn trent</t>
  </si>
  <si>
    <t>4601 Rhododendron Ave, Poinciana</t>
  </si>
  <si>
    <t>treated reuse</t>
  </si>
  <si>
    <t>12/29/2009 07:05 AM EST</t>
  </si>
  <si>
    <t>Gregg Schoener</t>
  </si>
  <si>
    <t>NRC Fax # 927281 VERBATIM: Caller stated there are person dumping raw sewage from their house boat into the water</t>
  </si>
  <si>
    <t>CowKey Channel, 200 yards offshore, Key West</t>
  </si>
  <si>
    <t>CowKey Channel</t>
  </si>
  <si>
    <t>12/29/2009 07:30 AM EST</t>
  </si>
  <si>
    <t>Lee Co. Utilities adivsed that due to a malfunction on a valve, 14000 gallons of reuse water was released into a ditch. No clean up needed</t>
  </si>
  <si>
    <t>Three Oaks Pkwy at Corkscrew Rd, Ft. Myers</t>
  </si>
  <si>
    <t>Casandra</t>
  </si>
  <si>
    <t>due to a force main malfunction, about 6000 gallons of reclaim water was released into a storm drain. No clean up needed</t>
  </si>
  <si>
    <t xml:space="preserve">Whitcomb Blvd </t>
  </si>
  <si>
    <t>JEA advised that due to a grease stoppage in a line, 1440 gallons of wastewater was released into a pond at an apartment complex. The spill is behind the northeast corner of building 12 at the complex. The affected area will be limed</t>
  </si>
  <si>
    <t>401 Monument Road</t>
  </si>
  <si>
    <t>12/30/2009 08:00 AM EST</t>
  </si>
  <si>
    <t>Don Bell</t>
  </si>
  <si>
    <t>Per NRC Fax#927379, "Caller is reporting an unknown white foamy material observed on the surface of the Intercoastal waterway. Caller suspects barges that move down north Choctawhatchee Bay releasing what is believed to be sewage into the water. This material has been observed on the water for 3 days out of the last week."</t>
  </si>
  <si>
    <t>near the mid-bay bridge, Niceville</t>
  </si>
  <si>
    <t>12/29/2009 11:30 PM EST</t>
  </si>
  <si>
    <t>Caller reports that a line break caused the release of 30,000 gallons treated domestic wastewater contained on site. Caller stated that most went into a drain that recycles into the plant and some of it went into a retention pond that they have on site. No clean up required. Has been reduced to a trickle and repairs are underway</t>
  </si>
  <si>
    <t>8425 Sheldon Rd., Tampa</t>
  </si>
  <si>
    <t>12/31/2009 03:07 PM EST</t>
  </si>
  <si>
    <t>Hazen Tamimi</t>
  </si>
  <si>
    <t>Unknown amount of wastewater spilled in Tallahassee due to a ruptured line. Clean-up was conducted by the responsible party</t>
  </si>
  <si>
    <t>1219 Lee Wood Hallow</t>
  </si>
  <si>
    <t>12/31/2009 10:30 AM EST</t>
  </si>
  <si>
    <t>Robert Conner</t>
  </si>
  <si>
    <t>Unknown amount of untreated wastewater spilled in Lakeland due to a ruptured 12 inch force main. The City Power Company was putting in new light polls and punctured the 12-inch line. The release is ongoing, but the material is draining into a retention pond. Utility Crews (wastewaster) are on scene conducting repairs. No assistacne requested</t>
  </si>
  <si>
    <t>4141 Lakeland Hills Blvd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</si>
</sst>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8" formatCode="&quot;$&quot;#,##0.00_);[Red]\(&quot;$&quot;#,##0.00\)"/>
    <numFmt numFmtId="44" formatCode="_(&quot;$&quot;* #,##0.00_);_(&quot;$&quot;* \(#,##0.00\);_(&quot;$&quot;* &quot;-&quot;??_);_(@_)"/>
    <numFmt numFmtId="43" formatCode="_(* #,##0.00_);_(* \(#,##0.00\);_(* &quot;-&quot;??_);_(@_)"/>
    <numFmt numFmtId="164" formatCode="mm/dd/yy"/>
    <numFmt numFmtId="165" formatCode="#,##0.00000"/>
    <numFmt numFmtId="166" formatCode="#,##0;[Red]#,##0"/>
    <numFmt numFmtId="167" formatCode="0_);\(0\)"/>
    <numFmt numFmtId="168" formatCode="0.0%"/>
    <numFmt numFmtId="169" formatCode="mm/dd/yy;@"/>
    <numFmt numFmtId="170" formatCode="m/d/yy;@"/>
    <numFmt numFmtId="171" formatCode="[$-409]m/d/yy\ h:mm\ AM/PM;@"/>
    <numFmt numFmtId="172" formatCode="&quot;$&quot;#,##0.00"/>
    <numFmt numFmtId="173" formatCode="000\-00\-0000"/>
  </numFmts>
  <fonts count="30" x14ac:knownFonts="1">
    <font>
      <sz val="11"/>
      <color theme="1"/>
      <name val="Calibri"/>
      <family val="2"/>
      <scheme val="minor"/>
    </font>
    <font>
      <sz val="11"/>
      <color theme="1"/>
      <name val="Calibri"/>
      <family val="2"/>
      <scheme val="minor"/>
    </font>
    <font>
      <sz val="10"/>
      <color indexed="8"/>
      <name val="MS Sans Serif"/>
    </font>
    <font>
      <sz val="10"/>
      <color indexed="8"/>
      <name val="Arial"/>
    </font>
    <font>
      <sz val="11"/>
      <color indexed="8"/>
      <name val="Arial"/>
      <family val="2"/>
    </font>
    <font>
      <sz val="11"/>
      <name val="Arial"/>
      <family val="2"/>
    </font>
    <font>
      <b/>
      <sz val="10"/>
      <name val="Arial"/>
      <family val="2"/>
    </font>
    <font>
      <sz val="10"/>
      <name val="Arial"/>
      <family val="2"/>
    </font>
    <font>
      <sz val="10"/>
      <color indexed="8"/>
      <name val="Arial"/>
      <family val="2"/>
    </font>
    <font>
      <sz val="11"/>
      <color indexed="10"/>
      <name val="Arial"/>
      <family val="2"/>
    </font>
    <font>
      <b/>
      <sz val="11"/>
      <name val="Arial"/>
      <family val="2"/>
    </font>
    <font>
      <sz val="12"/>
      <name val="Arial"/>
      <family val="2"/>
    </font>
    <font>
      <sz val="12"/>
      <color indexed="8"/>
      <name val="Arial"/>
      <family val="2"/>
    </font>
    <font>
      <sz val="11"/>
      <name val="Helvetica"/>
    </font>
    <font>
      <sz val="10"/>
      <name val="Courier New"/>
      <family val="3"/>
    </font>
    <font>
      <b/>
      <sz val="12"/>
      <name val="Arial"/>
      <family val="2"/>
    </font>
    <font>
      <b/>
      <sz val="12"/>
      <color indexed="8"/>
      <name val="Arial"/>
      <family val="2"/>
    </font>
    <font>
      <sz val="12"/>
      <name val="Helvetica"/>
    </font>
    <font>
      <b/>
      <sz val="14"/>
      <name val="Arial"/>
      <family val="2"/>
    </font>
    <font>
      <sz val="12"/>
      <name val="Calibri"/>
      <family val="2"/>
    </font>
    <font>
      <sz val="12"/>
      <name val="Times New Roman"/>
      <family val="1"/>
    </font>
    <font>
      <u/>
      <sz val="12"/>
      <name val="Arial"/>
      <family val="2"/>
    </font>
    <font>
      <sz val="12"/>
      <name val="Calibri Light"/>
      <family val="1"/>
      <scheme val="major"/>
    </font>
    <font>
      <sz val="12"/>
      <color rgb="FF0000FF"/>
      <name val="Calibri Light"/>
      <family val="1"/>
      <scheme val="major"/>
    </font>
    <font>
      <sz val="12"/>
      <color indexed="12"/>
      <name val="Calibri Light"/>
      <family val="1"/>
      <scheme val="major"/>
    </font>
    <font>
      <sz val="12"/>
      <color indexed="8"/>
      <name val="Calibri Light"/>
      <family val="1"/>
      <scheme val="major"/>
    </font>
    <font>
      <sz val="12"/>
      <color rgb="FF000000"/>
      <name val="Calibri Light"/>
      <family val="1"/>
      <scheme val="major"/>
    </font>
    <font>
      <b/>
      <sz val="12"/>
      <name val="Calibri Light"/>
      <family val="1"/>
      <scheme val="major"/>
    </font>
    <font>
      <b/>
      <sz val="8"/>
      <color indexed="81"/>
      <name val="Tahoma"/>
      <family val="2"/>
    </font>
    <font>
      <sz val="8"/>
      <color indexed="81"/>
      <name val="Tahoma"/>
      <family val="2"/>
    </font>
  </fonts>
  <fills count="7">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indexed="22"/>
        <bgColor indexed="64"/>
      </patternFill>
    </fill>
    <fill>
      <patternFill patternType="solid">
        <fgColor rgb="FFFFFF00"/>
        <bgColor indexed="64"/>
      </patternFill>
    </fill>
    <fill>
      <patternFill patternType="solid">
        <fgColor indexed="9"/>
        <bgColor indexed="64"/>
      </patternFill>
    </fill>
  </fills>
  <borders count="9">
    <border>
      <left/>
      <right/>
      <top/>
      <bottom/>
      <diagonal/>
    </border>
    <border>
      <left style="thin">
        <color indexed="22"/>
      </left>
      <right style="thin">
        <color indexed="22"/>
      </right>
      <top/>
      <bottom style="thin">
        <color indexed="22"/>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cellStyleXfs>
  <cellXfs count="396">
    <xf numFmtId="0" fontId="0" fillId="0" borderId="0" xfId="0"/>
    <xf numFmtId="164" fontId="0" fillId="0" borderId="0" xfId="0" applyNumberFormat="1" applyAlignment="1">
      <alignment horizontal="center"/>
    </xf>
    <xf numFmtId="0" fontId="0" fillId="0" borderId="0" xfId="0" applyAlignment="1">
      <alignment horizontal="center"/>
    </xf>
    <xf numFmtId="3" fontId="0" fillId="0" borderId="0" xfId="0" applyNumberFormat="1" applyAlignment="1">
      <alignment horizontal="center"/>
    </xf>
    <xf numFmtId="0" fontId="3" fillId="0" borderId="0" xfId="3" applyFont="1" applyAlignment="1">
      <alignment horizontal="center"/>
    </xf>
    <xf numFmtId="0" fontId="4" fillId="0" borderId="0" xfId="3" applyFont="1" applyAlignment="1">
      <alignment horizontal="center"/>
    </xf>
    <xf numFmtId="3" fontId="4" fillId="0" borderId="0" xfId="3" applyNumberFormat="1" applyFont="1" applyAlignment="1">
      <alignment horizontal="center"/>
    </xf>
    <xf numFmtId="3" fontId="5" fillId="0" borderId="0" xfId="0" applyNumberFormat="1" applyFont="1" applyAlignment="1">
      <alignment horizontal="center"/>
    </xf>
    <xf numFmtId="9" fontId="5" fillId="0" borderId="0" xfId="0" applyNumberFormat="1" applyFont="1" applyAlignment="1">
      <alignment horizontal="center"/>
    </xf>
    <xf numFmtId="0" fontId="5" fillId="0" borderId="0" xfId="0" applyFont="1"/>
    <xf numFmtId="0" fontId="5" fillId="0" borderId="0" xfId="0" applyFont="1" applyAlignment="1">
      <alignment horizontal="center"/>
    </xf>
    <xf numFmtId="44" fontId="5" fillId="0" borderId="0" xfId="0" applyNumberFormat="1" applyFont="1"/>
    <xf numFmtId="3" fontId="0" fillId="0" borderId="0" xfId="0" applyNumberFormat="1" applyAlignment="1">
      <alignment horizontal="left"/>
    </xf>
    <xf numFmtId="0" fontId="3" fillId="0" borderId="1" xfId="3" applyFont="1" applyBorder="1" applyAlignment="1">
      <alignment horizontal="center" wrapText="1"/>
    </xf>
    <xf numFmtId="0" fontId="3" fillId="0" borderId="2" xfId="3" applyFont="1" applyBorder="1" applyAlignment="1">
      <alignment horizontal="center" wrapText="1"/>
    </xf>
    <xf numFmtId="20" fontId="0" fillId="0" borderId="0" xfId="0" applyNumberFormat="1" applyAlignment="1">
      <alignment horizontal="center"/>
    </xf>
    <xf numFmtId="3" fontId="0" fillId="0" borderId="0" xfId="0" applyNumberFormat="1"/>
    <xf numFmtId="0" fontId="0" fillId="0" borderId="0" xfId="0" applyAlignment="1">
      <alignment horizontal="left"/>
    </xf>
    <xf numFmtId="164" fontId="0" fillId="0" borderId="0" xfId="0" applyNumberFormat="1" applyAlignment="1">
      <alignment horizontal="left"/>
    </xf>
    <xf numFmtId="1" fontId="0" fillId="0" borderId="0" xfId="0" applyNumberFormat="1" applyAlignment="1">
      <alignment horizontal="center"/>
    </xf>
    <xf numFmtId="165" fontId="0" fillId="0" borderId="0" xfId="0" applyNumberFormat="1" applyAlignment="1">
      <alignment horizontal="left"/>
    </xf>
    <xf numFmtId="165" fontId="0" fillId="0" borderId="0" xfId="0" applyNumberFormat="1" applyAlignment="1">
      <alignment horizontal="center"/>
    </xf>
    <xf numFmtId="164" fontId="7" fillId="0" borderId="0" xfId="0" applyNumberFormat="1" applyFont="1" applyAlignment="1">
      <alignment horizontal="center"/>
    </xf>
    <xf numFmtId="0" fontId="7" fillId="0" borderId="0" xfId="0" applyFont="1" applyAlignment="1">
      <alignment horizontal="center"/>
    </xf>
    <xf numFmtId="3" fontId="7" fillId="0" borderId="0" xfId="0" applyNumberFormat="1" applyFont="1" applyAlignment="1">
      <alignment horizontal="center"/>
    </xf>
    <xf numFmtId="0" fontId="7" fillId="0" borderId="0" xfId="0" applyFont="1"/>
    <xf numFmtId="3" fontId="7" fillId="0" borderId="0" xfId="0" applyNumberFormat="1" applyFont="1" applyAlignment="1">
      <alignment horizontal="right"/>
    </xf>
    <xf numFmtId="0" fontId="8" fillId="0" borderId="0" xfId="3" applyFont="1" applyAlignment="1">
      <alignment horizontal="center"/>
    </xf>
    <xf numFmtId="3" fontId="7" fillId="0" borderId="0" xfId="0" applyNumberFormat="1" applyFont="1"/>
    <xf numFmtId="9" fontId="7" fillId="0" borderId="0" xfId="0" applyNumberFormat="1" applyFont="1"/>
    <xf numFmtId="44" fontId="7" fillId="0" borderId="0" xfId="0" applyNumberFormat="1" applyFont="1"/>
    <xf numFmtId="3" fontId="7" fillId="0" borderId="0" xfId="0" applyNumberFormat="1" applyFont="1" applyAlignment="1">
      <alignment horizontal="left"/>
    </xf>
    <xf numFmtId="0" fontId="8" fillId="0" borderId="2" xfId="3" applyFont="1" applyBorder="1" applyAlignment="1">
      <alignment horizontal="center" wrapText="1"/>
    </xf>
    <xf numFmtId="0" fontId="8" fillId="0" borderId="0" xfId="3" applyFont="1" applyAlignment="1">
      <alignment horizontal="center" wrapText="1"/>
    </xf>
    <xf numFmtId="0" fontId="7" fillId="0" borderId="0" xfId="0" applyFont="1" applyAlignment="1">
      <alignment horizontal="left"/>
    </xf>
    <xf numFmtId="166" fontId="7" fillId="0" borderId="0" xfId="0" applyNumberFormat="1" applyFont="1" applyAlignment="1">
      <alignment horizontal="center"/>
    </xf>
    <xf numFmtId="8" fontId="7" fillId="0" borderId="0" xfId="0" applyNumberFormat="1" applyFont="1"/>
    <xf numFmtId="164" fontId="5" fillId="0" borderId="0" xfId="0" applyNumberFormat="1" applyFont="1" applyAlignment="1">
      <alignment horizontal="center"/>
    </xf>
    <xf numFmtId="166" fontId="5" fillId="0" borderId="0" xfId="0" applyNumberFormat="1" applyFont="1" applyAlignment="1">
      <alignment horizontal="center"/>
    </xf>
    <xf numFmtId="3" fontId="5" fillId="0" borderId="0" xfId="0" applyNumberFormat="1" applyFont="1" applyAlignment="1">
      <alignment horizontal="right"/>
    </xf>
    <xf numFmtId="0" fontId="4" fillId="0" borderId="2" xfId="3" applyFont="1" applyBorder="1" applyAlignment="1">
      <alignment horizontal="center" wrapText="1"/>
    </xf>
    <xf numFmtId="0" fontId="4" fillId="0" borderId="0" xfId="3" applyFont="1" applyAlignment="1">
      <alignment horizontal="center" wrapText="1"/>
    </xf>
    <xf numFmtId="3" fontId="4" fillId="0" borderId="0" xfId="3" applyNumberFormat="1" applyFont="1" applyAlignment="1">
      <alignment horizontal="center" wrapText="1"/>
    </xf>
    <xf numFmtId="0" fontId="5" fillId="0" borderId="2" xfId="0" applyFont="1" applyBorder="1" applyAlignment="1">
      <alignment horizontal="center"/>
    </xf>
    <xf numFmtId="166" fontId="5" fillId="0" borderId="0" xfId="0" applyNumberFormat="1" applyFont="1" applyAlignment="1">
      <alignment horizontal="left"/>
    </xf>
    <xf numFmtId="3" fontId="5" fillId="0" borderId="0" xfId="0" applyNumberFormat="1" applyFont="1" applyAlignment="1">
      <alignment horizontal="left"/>
    </xf>
    <xf numFmtId="8" fontId="5" fillId="0" borderId="0" xfId="0" applyNumberFormat="1" applyFont="1"/>
    <xf numFmtId="9" fontId="5" fillId="0" borderId="0" xfId="0" applyNumberFormat="1" applyFont="1"/>
    <xf numFmtId="0" fontId="5" fillId="0" borderId="0" xfId="0" applyFont="1" applyAlignment="1">
      <alignment horizontal="left"/>
    </xf>
    <xf numFmtId="0" fontId="5" fillId="0" borderId="0" xfId="3" applyFont="1" applyAlignment="1">
      <alignment horizontal="center" wrapText="1"/>
    </xf>
    <xf numFmtId="3" fontId="5" fillId="0" borderId="0" xfId="3" applyNumberFormat="1" applyFont="1" applyAlignment="1">
      <alignment horizontal="center" wrapText="1"/>
    </xf>
    <xf numFmtId="3" fontId="5" fillId="0" borderId="0" xfId="0" applyNumberFormat="1" applyFont="1"/>
    <xf numFmtId="0" fontId="9" fillId="0" borderId="0" xfId="0" applyFont="1"/>
    <xf numFmtId="18" fontId="5" fillId="0" borderId="0" xfId="0" applyNumberFormat="1" applyFont="1" applyAlignment="1">
      <alignment horizontal="center"/>
    </xf>
    <xf numFmtId="164" fontId="5" fillId="0" borderId="0" xfId="0" applyNumberFormat="1" applyFont="1" applyAlignment="1">
      <alignment horizontal="left"/>
    </xf>
    <xf numFmtId="166" fontId="10" fillId="0" borderId="0" xfId="0" applyNumberFormat="1" applyFont="1" applyAlignment="1">
      <alignment horizontal="center"/>
    </xf>
    <xf numFmtId="3" fontId="10" fillId="0" borderId="0" xfId="0" applyNumberFormat="1" applyFont="1" applyAlignment="1">
      <alignment horizontal="center"/>
    </xf>
    <xf numFmtId="167" fontId="5" fillId="0" borderId="0" xfId="0" applyNumberFormat="1" applyFont="1" applyAlignment="1">
      <alignment horizontal="center"/>
    </xf>
    <xf numFmtId="168" fontId="5" fillId="0" borderId="0" xfId="0" applyNumberFormat="1" applyFont="1" applyAlignment="1">
      <alignment horizontal="center"/>
    </xf>
    <xf numFmtId="44" fontId="5" fillId="0" borderId="0" xfId="0" applyNumberFormat="1" applyFont="1" applyAlignment="1">
      <alignment horizontal="center"/>
    </xf>
    <xf numFmtId="164" fontId="11" fillId="0" borderId="0" xfId="0" applyNumberFormat="1" applyFont="1" applyAlignment="1">
      <alignment horizontal="center"/>
    </xf>
    <xf numFmtId="0" fontId="11" fillId="0" borderId="0" xfId="0" applyFont="1" applyAlignment="1">
      <alignment horizontal="center"/>
    </xf>
    <xf numFmtId="3" fontId="11" fillId="0" borderId="0" xfId="0" applyNumberFormat="1" applyFont="1" applyAlignment="1">
      <alignment horizontal="center"/>
    </xf>
    <xf numFmtId="0" fontId="11" fillId="0" borderId="0" xfId="0" applyFont="1"/>
    <xf numFmtId="0" fontId="11" fillId="0" borderId="2" xfId="0" applyFont="1" applyBorder="1" applyAlignment="1">
      <alignment horizontal="center"/>
    </xf>
    <xf numFmtId="0" fontId="12" fillId="0" borderId="0" xfId="3" applyFont="1" applyAlignment="1">
      <alignment horizontal="center" wrapText="1"/>
    </xf>
    <xf numFmtId="3" fontId="12" fillId="0" borderId="0" xfId="3" applyNumberFormat="1" applyFont="1" applyAlignment="1">
      <alignment horizontal="center" wrapText="1"/>
    </xf>
    <xf numFmtId="9" fontId="11" fillId="0" borderId="0" xfId="0" applyNumberFormat="1" applyFont="1" applyAlignment="1">
      <alignment horizontal="center"/>
    </xf>
    <xf numFmtId="3" fontId="11" fillId="0" borderId="0" xfId="0" applyNumberFormat="1" applyFont="1"/>
    <xf numFmtId="44" fontId="11" fillId="0" borderId="0" xfId="0" applyNumberFormat="1" applyFont="1"/>
    <xf numFmtId="14" fontId="5" fillId="0" borderId="0" xfId="0" applyNumberFormat="1" applyFont="1" applyAlignment="1">
      <alignment horizontal="center"/>
    </xf>
    <xf numFmtId="164" fontId="13" fillId="0" borderId="0" xfId="0" applyNumberFormat="1" applyFont="1" applyAlignment="1">
      <alignment horizontal="center"/>
    </xf>
    <xf numFmtId="167" fontId="13" fillId="0" borderId="0" xfId="0" applyNumberFormat="1" applyFont="1" applyAlignment="1">
      <alignment horizontal="center"/>
    </xf>
    <xf numFmtId="0" fontId="13" fillId="0" borderId="0" xfId="0" applyFont="1" applyAlignment="1">
      <alignment horizontal="center"/>
    </xf>
    <xf numFmtId="0" fontId="13" fillId="0" borderId="0" xfId="0" applyFont="1"/>
    <xf numFmtId="169" fontId="5" fillId="0" borderId="0" xfId="0" applyNumberFormat="1" applyFont="1" applyAlignment="1">
      <alignment horizontal="center"/>
    </xf>
    <xf numFmtId="166" fontId="11" fillId="0" borderId="0" xfId="0" applyNumberFormat="1" applyFont="1" applyAlignment="1">
      <alignment horizontal="center"/>
    </xf>
    <xf numFmtId="0" fontId="5" fillId="0" borderId="0" xfId="0" applyFont="1" applyAlignment="1">
      <alignment wrapText="1"/>
    </xf>
    <xf numFmtId="170" fontId="5" fillId="0" borderId="0" xfId="0" applyNumberFormat="1" applyFont="1" applyAlignment="1">
      <alignment horizontal="center"/>
    </xf>
    <xf numFmtId="164" fontId="14" fillId="0" borderId="0" xfId="0" applyNumberFormat="1" applyFont="1" applyAlignment="1">
      <alignment horizontal="center"/>
    </xf>
    <xf numFmtId="167" fontId="14" fillId="0" borderId="0" xfId="0" applyNumberFormat="1" applyFont="1" applyAlignment="1">
      <alignment horizontal="center"/>
    </xf>
    <xf numFmtId="0" fontId="14" fillId="0" borderId="0" xfId="0" applyFont="1" applyAlignment="1">
      <alignment horizontal="center"/>
    </xf>
    <xf numFmtId="0" fontId="14" fillId="0" borderId="0" xfId="0" applyFont="1"/>
    <xf numFmtId="164" fontId="15" fillId="0" borderId="3" xfId="0" applyNumberFormat="1" applyFont="1" applyBorder="1" applyAlignment="1">
      <alignment horizontal="center"/>
    </xf>
    <xf numFmtId="167" fontId="15" fillId="0" borderId="3" xfId="0" applyNumberFormat="1" applyFont="1" applyBorder="1" applyAlignment="1">
      <alignment horizontal="center"/>
    </xf>
    <xf numFmtId="0" fontId="15" fillId="0" borderId="3" xfId="0" applyFont="1" applyBorder="1" applyAlignment="1">
      <alignment horizontal="center"/>
    </xf>
    <xf numFmtId="3" fontId="15" fillId="0" borderId="3" xfId="0" applyNumberFormat="1" applyFont="1" applyBorder="1" applyAlignment="1">
      <alignment horizontal="center"/>
    </xf>
    <xf numFmtId="0" fontId="16" fillId="0" borderId="3" xfId="3" applyFont="1" applyBorder="1" applyAlignment="1">
      <alignment horizontal="center"/>
    </xf>
    <xf numFmtId="3" fontId="16" fillId="0" borderId="3" xfId="3" applyNumberFormat="1" applyFont="1" applyBorder="1" applyAlignment="1">
      <alignment horizontal="center"/>
    </xf>
    <xf numFmtId="168" fontId="15" fillId="0" borderId="3" xfId="0" applyNumberFormat="1" applyFont="1" applyBorder="1" applyAlignment="1">
      <alignment horizontal="center"/>
    </xf>
    <xf numFmtId="44" fontId="15" fillId="0" borderId="3" xfId="0" applyNumberFormat="1" applyFont="1" applyBorder="1" applyAlignment="1">
      <alignment horizontal="center"/>
    </xf>
    <xf numFmtId="0" fontId="15" fillId="0" borderId="0" xfId="0" applyFont="1"/>
    <xf numFmtId="164" fontId="11" fillId="0" borderId="3" xfId="0" applyNumberFormat="1" applyFont="1" applyBorder="1" applyAlignment="1">
      <alignment horizontal="center"/>
    </xf>
    <xf numFmtId="0" fontId="11" fillId="0" borderId="3" xfId="0" applyFont="1" applyBorder="1" applyAlignment="1">
      <alignment horizontal="center"/>
    </xf>
    <xf numFmtId="3" fontId="11" fillId="0" borderId="3" xfId="0" applyNumberFormat="1" applyFont="1" applyBorder="1" applyAlignment="1">
      <alignment horizontal="center"/>
    </xf>
    <xf numFmtId="0" fontId="11" fillId="0" borderId="3" xfId="0" applyFont="1" applyBorder="1"/>
    <xf numFmtId="0" fontId="12" fillId="0" borderId="3" xfId="3" applyFont="1" applyBorder="1" applyAlignment="1">
      <alignment horizontal="center" wrapText="1"/>
    </xf>
    <xf numFmtId="168" fontId="11" fillId="0" borderId="3" xfId="0" applyNumberFormat="1" applyFont="1" applyBorder="1" applyAlignment="1">
      <alignment horizontal="center"/>
    </xf>
    <xf numFmtId="44" fontId="11" fillId="0" borderId="3" xfId="0" applyNumberFormat="1" applyFont="1" applyBorder="1"/>
    <xf numFmtId="164" fontId="17" fillId="0" borderId="3" xfId="0" applyNumberFormat="1" applyFont="1" applyBorder="1" applyAlignment="1">
      <alignment horizontal="center"/>
    </xf>
    <xf numFmtId="167" fontId="17" fillId="0" borderId="3" xfId="0" applyNumberFormat="1" applyFont="1" applyBorder="1" applyAlignment="1">
      <alignment horizontal="center"/>
    </xf>
    <xf numFmtId="0" fontId="17" fillId="0" borderId="3" xfId="0" applyFont="1" applyBorder="1" applyAlignment="1">
      <alignment horizontal="center"/>
    </xf>
    <xf numFmtId="0" fontId="17" fillId="0" borderId="3" xfId="0" applyFont="1" applyBorder="1"/>
    <xf numFmtId="166" fontId="11" fillId="0" borderId="3" xfId="0" applyNumberFormat="1" applyFont="1" applyBorder="1" applyAlignment="1">
      <alignment horizontal="center"/>
    </xf>
    <xf numFmtId="9" fontId="11" fillId="0" borderId="3" xfId="0" applyNumberFormat="1" applyFont="1" applyBorder="1" applyAlignment="1">
      <alignment horizontal="center"/>
    </xf>
    <xf numFmtId="169" fontId="11" fillId="0" borderId="3" xfId="0" applyNumberFormat="1" applyFont="1" applyBorder="1" applyAlignment="1">
      <alignment horizontal="center"/>
    </xf>
    <xf numFmtId="0" fontId="11" fillId="0" borderId="3" xfId="0" applyFont="1" applyBorder="1" applyAlignment="1">
      <alignment wrapText="1"/>
    </xf>
    <xf numFmtId="3" fontId="11" fillId="0" borderId="3" xfId="3" applyNumberFormat="1" applyFont="1" applyBorder="1" applyAlignment="1">
      <alignment horizontal="center"/>
    </xf>
    <xf numFmtId="8" fontId="11" fillId="0" borderId="3" xfId="0" applyNumberFormat="1" applyFont="1" applyBorder="1"/>
    <xf numFmtId="164" fontId="12" fillId="0" borderId="3" xfId="0" applyNumberFormat="1" applyFont="1" applyBorder="1" applyAlignment="1">
      <alignment horizontal="center"/>
    </xf>
    <xf numFmtId="0" fontId="12" fillId="0" borderId="3" xfId="0" applyFont="1" applyBorder="1" applyAlignment="1">
      <alignment horizontal="center"/>
    </xf>
    <xf numFmtId="0" fontId="12" fillId="0" borderId="3" xfId="0" applyFont="1" applyBorder="1"/>
    <xf numFmtId="0" fontId="12" fillId="0" borderId="3" xfId="0" applyFont="1" applyBorder="1" applyAlignment="1">
      <alignment wrapText="1"/>
    </xf>
    <xf numFmtId="9" fontId="11" fillId="0" borderId="3" xfId="0" applyNumberFormat="1" applyFont="1" applyBorder="1"/>
    <xf numFmtId="0" fontId="11" fillId="0" borderId="3" xfId="0" applyFont="1" applyBorder="1" applyAlignment="1">
      <alignment horizontal="left"/>
    </xf>
    <xf numFmtId="3" fontId="11" fillId="0" borderId="3" xfId="0" applyNumberFormat="1" applyFont="1" applyBorder="1" applyAlignment="1">
      <alignment horizontal="left"/>
    </xf>
    <xf numFmtId="0" fontId="11" fillId="0" borderId="3" xfId="3" applyFont="1" applyBorder="1" applyAlignment="1">
      <alignment horizontal="center" wrapText="1"/>
    </xf>
    <xf numFmtId="167" fontId="11" fillId="0" borderId="3" xfId="0" applyNumberFormat="1" applyFont="1" applyBorder="1" applyAlignment="1">
      <alignment horizontal="center"/>
    </xf>
    <xf numFmtId="3" fontId="12" fillId="0" borderId="3" xfId="3" applyNumberFormat="1" applyFont="1" applyBorder="1" applyAlignment="1">
      <alignment horizontal="center" wrapText="1"/>
    </xf>
    <xf numFmtId="3" fontId="11" fillId="0" borderId="3" xfId="0" applyNumberFormat="1" applyFont="1" applyBorder="1"/>
    <xf numFmtId="164" fontId="11" fillId="2" borderId="3" xfId="0" applyNumberFormat="1" applyFont="1" applyFill="1" applyBorder="1" applyAlignment="1">
      <alignment horizontal="center"/>
    </xf>
    <xf numFmtId="0" fontId="11" fillId="2" borderId="3" xfId="0" applyFont="1" applyFill="1" applyBorder="1" applyAlignment="1">
      <alignment horizontal="center"/>
    </xf>
    <xf numFmtId="3" fontId="11" fillId="2" borderId="3" xfId="0" applyNumberFormat="1" applyFont="1" applyFill="1" applyBorder="1" applyAlignment="1">
      <alignment horizontal="center"/>
    </xf>
    <xf numFmtId="0" fontId="11" fillId="2" borderId="3" xfId="0" applyFont="1" applyFill="1" applyBorder="1" applyAlignment="1">
      <alignment horizontal="left" vertical="top" wrapText="1"/>
    </xf>
    <xf numFmtId="0" fontId="11" fillId="2" borderId="0" xfId="0" applyFont="1" applyFill="1" applyAlignment="1">
      <alignment horizontal="center"/>
    </xf>
    <xf numFmtId="3" fontId="11" fillId="2" borderId="0" xfId="0" applyNumberFormat="1" applyFont="1" applyFill="1" applyAlignment="1">
      <alignment horizontal="center"/>
    </xf>
    <xf numFmtId="168" fontId="11" fillId="2" borderId="0" xfId="0" applyNumberFormat="1" applyFont="1" applyFill="1" applyAlignment="1">
      <alignment horizontal="center"/>
    </xf>
    <xf numFmtId="0" fontId="11" fillId="2" borderId="0" xfId="0" applyFont="1" applyFill="1"/>
    <xf numFmtId="44" fontId="11" fillId="2" borderId="0" xfId="0" applyNumberFormat="1" applyFont="1" applyFill="1"/>
    <xf numFmtId="167" fontId="11" fillId="0" borderId="0" xfId="0" applyNumberFormat="1" applyFont="1" applyAlignment="1">
      <alignment horizontal="center"/>
    </xf>
    <xf numFmtId="3" fontId="15" fillId="0" borderId="0" xfId="0" applyNumberFormat="1" applyFont="1" applyAlignment="1">
      <alignment horizontal="center"/>
    </xf>
    <xf numFmtId="168" fontId="11" fillId="0" borderId="0" xfId="0" applyNumberFormat="1" applyFont="1" applyAlignment="1">
      <alignment horizontal="center"/>
    </xf>
    <xf numFmtId="0" fontId="15" fillId="3" borderId="3" xfId="0" applyFont="1" applyFill="1" applyBorder="1" applyAlignment="1">
      <alignment vertical="top"/>
    </xf>
    <xf numFmtId="164" fontId="15" fillId="3" borderId="3" xfId="0" applyNumberFormat="1" applyFont="1" applyFill="1" applyBorder="1" applyAlignment="1">
      <alignment horizontal="center" vertical="top"/>
    </xf>
    <xf numFmtId="167" fontId="15" fillId="3" borderId="3" xfId="0" applyNumberFormat="1" applyFont="1" applyFill="1" applyBorder="1" applyAlignment="1">
      <alignment horizontal="center" vertical="top"/>
    </xf>
    <xf numFmtId="0" fontId="15" fillId="3" borderId="3" xfId="0" applyFont="1" applyFill="1" applyBorder="1" applyAlignment="1">
      <alignment horizontal="center" vertical="top"/>
    </xf>
    <xf numFmtId="0" fontId="15" fillId="3" borderId="3" xfId="0" applyFont="1" applyFill="1" applyBorder="1" applyAlignment="1">
      <alignment horizontal="left" vertical="top"/>
    </xf>
    <xf numFmtId="0" fontId="15" fillId="3" borderId="3" xfId="0" applyFont="1" applyFill="1" applyBorder="1" applyAlignment="1">
      <alignment horizontal="left" vertical="top" wrapText="1"/>
    </xf>
    <xf numFmtId="0" fontId="15" fillId="3" borderId="3" xfId="0" applyFont="1" applyFill="1" applyBorder="1" applyAlignment="1">
      <alignment horizontal="center" vertical="top" wrapText="1"/>
    </xf>
    <xf numFmtId="0" fontId="15" fillId="3" borderId="3" xfId="3" applyFont="1" applyFill="1" applyBorder="1" applyAlignment="1">
      <alignment horizontal="center" vertical="top" wrapText="1"/>
    </xf>
    <xf numFmtId="3" fontId="15" fillId="3" borderId="3" xfId="0" applyNumberFormat="1" applyFont="1" applyFill="1" applyBorder="1" applyAlignment="1">
      <alignment horizontal="center" vertical="top" wrapText="1"/>
    </xf>
    <xf numFmtId="168" fontId="15" fillId="3" borderId="3" xfId="0" applyNumberFormat="1" applyFont="1" applyFill="1" applyBorder="1" applyAlignment="1">
      <alignment horizontal="center" vertical="top"/>
    </xf>
    <xf numFmtId="44" fontId="15" fillId="3" borderId="3" xfId="0" applyNumberFormat="1" applyFont="1" applyFill="1" applyBorder="1" applyAlignment="1">
      <alignment horizontal="center" vertical="top"/>
    </xf>
    <xf numFmtId="0" fontId="18" fillId="3" borderId="0" xfId="0" applyFont="1" applyFill="1" applyAlignment="1">
      <alignment vertical="top"/>
    </xf>
    <xf numFmtId="0" fontId="11" fillId="2" borderId="3" xfId="0" applyFont="1" applyFill="1" applyBorder="1"/>
    <xf numFmtId="0" fontId="11" fillId="2" borderId="3" xfId="0" applyFont="1" applyFill="1" applyBorder="1" applyAlignment="1">
      <alignment horizontal="left"/>
    </xf>
    <xf numFmtId="0" fontId="11" fillId="2" borderId="3" xfId="0" applyFont="1" applyFill="1" applyBorder="1" applyAlignment="1">
      <alignment wrapText="1"/>
    </xf>
    <xf numFmtId="0" fontId="11" fillId="2" borderId="3" xfId="0" applyFont="1" applyFill="1" applyBorder="1" applyAlignment="1">
      <alignment horizontal="center" vertical="top" wrapText="1"/>
    </xf>
    <xf numFmtId="0" fontId="11" fillId="2" borderId="3" xfId="3" applyFont="1" applyFill="1" applyBorder="1" applyAlignment="1">
      <alignment horizontal="center" wrapText="1"/>
    </xf>
    <xf numFmtId="168" fontId="11" fillId="2" borderId="3" xfId="0" applyNumberFormat="1" applyFont="1" applyFill="1" applyBorder="1" applyAlignment="1">
      <alignment horizontal="center"/>
    </xf>
    <xf numFmtId="44" fontId="11" fillId="2" borderId="3" xfId="0" applyNumberFormat="1" applyFont="1" applyFill="1" applyBorder="1"/>
    <xf numFmtId="0" fontId="11" fillId="2" borderId="3" xfId="0" applyFont="1" applyFill="1" applyBorder="1" applyAlignment="1">
      <alignment horizontal="center" wrapText="1"/>
    </xf>
    <xf numFmtId="164" fontId="11" fillId="2" borderId="3" xfId="0" applyNumberFormat="1" applyFont="1" applyFill="1" applyBorder="1" applyAlignment="1">
      <alignment horizontal="left" wrapText="1"/>
    </xf>
    <xf numFmtId="0" fontId="11" fillId="2" borderId="3" xfId="0" applyFont="1" applyFill="1" applyBorder="1" applyAlignment="1">
      <alignment horizontal="left" wrapText="1"/>
    </xf>
    <xf numFmtId="3" fontId="11" fillId="2" borderId="3" xfId="0" applyNumberFormat="1" applyFont="1" applyFill="1" applyBorder="1" applyAlignment="1">
      <alignment horizontal="center" wrapText="1"/>
    </xf>
    <xf numFmtId="168" fontId="11" fillId="2" borderId="3" xfId="0" applyNumberFormat="1" applyFont="1" applyFill="1" applyBorder="1" applyAlignment="1">
      <alignment horizontal="left" wrapText="1"/>
    </xf>
    <xf numFmtId="44" fontId="11" fillId="2" borderId="3" xfId="0" applyNumberFormat="1" applyFont="1" applyFill="1" applyBorder="1" applyAlignment="1">
      <alignment horizontal="left" wrapText="1"/>
    </xf>
    <xf numFmtId="170" fontId="11" fillId="2" borderId="3" xfId="0" applyNumberFormat="1" applyFont="1" applyFill="1" applyBorder="1" applyAlignment="1">
      <alignment horizontal="center"/>
    </xf>
    <xf numFmtId="171" fontId="11" fillId="2" borderId="3" xfId="0" applyNumberFormat="1" applyFont="1" applyFill="1" applyBorder="1" applyAlignment="1">
      <alignment horizontal="center"/>
    </xf>
    <xf numFmtId="0" fontId="5" fillId="2" borderId="3" xfId="0" applyFont="1" applyFill="1" applyBorder="1"/>
    <xf numFmtId="164" fontId="5" fillId="2" borderId="3" xfId="0" applyNumberFormat="1" applyFont="1" applyFill="1" applyBorder="1" applyAlignment="1">
      <alignment horizontal="center"/>
    </xf>
    <xf numFmtId="0" fontId="5" fillId="2" borderId="3" xfId="0" applyFont="1" applyFill="1" applyBorder="1" applyAlignment="1">
      <alignment horizontal="center"/>
    </xf>
    <xf numFmtId="0" fontId="5" fillId="2" borderId="3" xfId="0" applyFont="1" applyFill="1" applyBorder="1" applyAlignment="1">
      <alignment horizontal="left"/>
    </xf>
    <xf numFmtId="0" fontId="5" fillId="2" borderId="3" xfId="0" applyFont="1" applyFill="1" applyBorder="1" applyAlignment="1">
      <alignment horizontal="left" vertical="top" wrapText="1"/>
    </xf>
    <xf numFmtId="0" fontId="5" fillId="2" borderId="3" xfId="0" applyFont="1" applyFill="1" applyBorder="1" applyAlignment="1">
      <alignment wrapText="1"/>
    </xf>
    <xf numFmtId="0" fontId="5" fillId="2" borderId="3" xfId="0" applyFont="1" applyFill="1" applyBorder="1" applyAlignment="1">
      <alignment horizontal="center" vertical="top" wrapText="1"/>
    </xf>
    <xf numFmtId="3" fontId="5" fillId="2" borderId="3" xfId="0" applyNumberFormat="1" applyFont="1" applyFill="1" applyBorder="1" applyAlignment="1">
      <alignment horizontal="center"/>
    </xf>
    <xf numFmtId="168" fontId="5" fillId="2" borderId="3" xfId="0" applyNumberFormat="1" applyFont="1" applyFill="1" applyBorder="1" applyAlignment="1">
      <alignment horizontal="center"/>
    </xf>
    <xf numFmtId="172" fontId="5" fillId="2" borderId="3" xfId="0" applyNumberFormat="1" applyFont="1" applyFill="1" applyBorder="1"/>
    <xf numFmtId="0" fontId="11" fillId="2" borderId="3" xfId="0" applyFont="1" applyFill="1" applyBorder="1" applyAlignment="1" applyProtection="1">
      <alignment horizontal="center"/>
      <protection locked="0"/>
    </xf>
    <xf numFmtId="164" fontId="11" fillId="2" borderId="3" xfId="0" applyNumberFormat="1" applyFont="1" applyFill="1" applyBorder="1" applyAlignment="1" applyProtection="1">
      <alignment horizontal="center"/>
      <protection locked="0"/>
    </xf>
    <xf numFmtId="167" fontId="11" fillId="2" borderId="3" xfId="0" applyNumberFormat="1" applyFont="1" applyFill="1" applyBorder="1" applyAlignment="1" applyProtection="1">
      <alignment horizontal="center"/>
      <protection locked="0"/>
    </xf>
    <xf numFmtId="0" fontId="11" fillId="2" borderId="3" xfId="0" applyFont="1" applyFill="1" applyBorder="1" applyAlignment="1" applyProtection="1">
      <alignment horizontal="center" wrapText="1"/>
      <protection locked="0"/>
    </xf>
    <xf numFmtId="0" fontId="11" fillId="2" borderId="3" xfId="0" applyFont="1" applyFill="1" applyBorder="1" applyAlignment="1" applyProtection="1">
      <alignment horizontal="left" wrapText="1"/>
      <protection locked="0"/>
    </xf>
    <xf numFmtId="0" fontId="11" fillId="2" borderId="3" xfId="3" applyFont="1" applyFill="1" applyBorder="1" applyAlignment="1" applyProtection="1">
      <alignment horizontal="center" wrapText="1"/>
      <protection locked="0"/>
    </xf>
    <xf numFmtId="3" fontId="11" fillId="2" borderId="3" xfId="0" applyNumberFormat="1" applyFont="1" applyFill="1" applyBorder="1" applyAlignment="1" applyProtection="1">
      <alignment horizontal="center" wrapText="1"/>
      <protection locked="0"/>
    </xf>
    <xf numFmtId="9" fontId="11" fillId="2" borderId="3" xfId="0" applyNumberFormat="1" applyFont="1" applyFill="1" applyBorder="1" applyAlignment="1" applyProtection="1">
      <alignment horizontal="center" wrapText="1"/>
      <protection locked="0"/>
    </xf>
    <xf numFmtId="4" fontId="11" fillId="2" borderId="3" xfId="0" applyNumberFormat="1" applyFont="1" applyFill="1" applyBorder="1" applyAlignment="1" applyProtection="1">
      <alignment horizontal="left" wrapText="1"/>
      <protection locked="0"/>
    </xf>
    <xf numFmtId="0" fontId="11" fillId="2" borderId="3" xfId="0" applyFont="1" applyFill="1" applyBorder="1" applyAlignment="1" applyProtection="1">
      <alignment wrapText="1"/>
      <protection locked="0"/>
    </xf>
    <xf numFmtId="49" fontId="11" fillId="2" borderId="3" xfId="0" applyNumberFormat="1" applyFont="1" applyFill="1" applyBorder="1" applyAlignment="1" applyProtection="1">
      <alignment horizontal="center" wrapText="1"/>
      <protection locked="0"/>
    </xf>
    <xf numFmtId="4" fontId="11" fillId="2" borderId="3" xfId="0" applyNumberFormat="1" applyFont="1" applyFill="1" applyBorder="1" applyAlignment="1" applyProtection="1">
      <alignment horizontal="right" wrapText="1"/>
      <protection locked="0"/>
    </xf>
    <xf numFmtId="0" fontId="5" fillId="2" borderId="3" xfId="3" applyFont="1" applyFill="1" applyBorder="1" applyAlignment="1">
      <alignment horizontal="center" wrapText="1"/>
    </xf>
    <xf numFmtId="0" fontId="11" fillId="2" borderId="3" xfId="3" applyFont="1" applyFill="1" applyBorder="1" applyAlignment="1">
      <alignment horizontal="left" wrapText="1"/>
    </xf>
    <xf numFmtId="173" fontId="11" fillId="2" borderId="3" xfId="0" applyNumberFormat="1" applyFont="1" applyFill="1" applyBorder="1" applyAlignment="1">
      <alignment horizontal="center" wrapText="1"/>
    </xf>
    <xf numFmtId="3" fontId="11" fillId="2" borderId="3" xfId="0" applyNumberFormat="1" applyFont="1" applyFill="1" applyBorder="1" applyAlignment="1" applyProtection="1">
      <alignment horizontal="left" wrapText="1"/>
      <protection locked="0"/>
    </xf>
    <xf numFmtId="14" fontId="11" fillId="2" borderId="3" xfId="0" applyNumberFormat="1" applyFont="1" applyFill="1" applyBorder="1" applyAlignment="1">
      <alignment horizontal="left" wrapText="1"/>
    </xf>
    <xf numFmtId="1" fontId="11" fillId="2" borderId="3" xfId="0" applyNumberFormat="1" applyFont="1" applyFill="1" applyBorder="1" applyAlignment="1">
      <alignment horizontal="center" wrapText="1"/>
    </xf>
    <xf numFmtId="3" fontId="11" fillId="2" borderId="3" xfId="0" applyNumberFormat="1" applyFont="1" applyFill="1" applyBorder="1" applyAlignment="1">
      <alignment horizontal="left" wrapText="1"/>
    </xf>
    <xf numFmtId="14" fontId="11" fillId="2" borderId="3" xfId="0" applyNumberFormat="1" applyFont="1" applyFill="1" applyBorder="1" applyAlignment="1">
      <alignment horizontal="center" wrapText="1"/>
    </xf>
    <xf numFmtId="20" fontId="11" fillId="2" borderId="3" xfId="0" applyNumberFormat="1" applyFont="1" applyFill="1" applyBorder="1" applyAlignment="1">
      <alignment horizontal="center"/>
    </xf>
    <xf numFmtId="22" fontId="11" fillId="2" borderId="3" xfId="0" applyNumberFormat="1" applyFont="1" applyFill="1" applyBorder="1" applyAlignment="1">
      <alignment horizontal="center"/>
    </xf>
    <xf numFmtId="14" fontId="11" fillId="2" borderId="3" xfId="0" applyNumberFormat="1" applyFont="1" applyFill="1" applyBorder="1" applyAlignment="1">
      <alignment horizontal="center"/>
    </xf>
    <xf numFmtId="9" fontId="11" fillId="2" borderId="3" xfId="0" applyNumberFormat="1" applyFont="1" applyFill="1" applyBorder="1" applyAlignment="1" applyProtection="1">
      <alignment horizontal="left" wrapText="1"/>
      <protection locked="0"/>
    </xf>
    <xf numFmtId="14" fontId="11" fillId="2" borderId="3" xfId="0" applyNumberFormat="1" applyFont="1" applyFill="1" applyBorder="1" applyAlignment="1" applyProtection="1">
      <alignment horizontal="center"/>
      <protection locked="0"/>
    </xf>
    <xf numFmtId="49" fontId="11" fillId="2" borderId="3" xfId="0" applyNumberFormat="1" applyFont="1" applyFill="1" applyBorder="1" applyAlignment="1" applyProtection="1">
      <alignment wrapText="1"/>
      <protection locked="0"/>
    </xf>
    <xf numFmtId="168" fontId="11" fillId="2" borderId="3" xfId="0" applyNumberFormat="1" applyFont="1" applyFill="1" applyBorder="1" applyAlignment="1">
      <alignment horizontal="left"/>
    </xf>
    <xf numFmtId="3" fontId="11" fillId="2" borderId="3" xfId="0" applyNumberFormat="1" applyFont="1" applyFill="1" applyBorder="1" applyAlignment="1">
      <alignment horizontal="left"/>
    </xf>
    <xf numFmtId="0" fontId="5" fillId="2" borderId="3" xfId="0" applyFont="1" applyFill="1" applyBorder="1" applyAlignment="1">
      <alignment horizontal="left" wrapText="1"/>
    </xf>
    <xf numFmtId="14" fontId="5" fillId="2" borderId="3" xfId="0" applyNumberFormat="1" applyFont="1" applyFill="1" applyBorder="1" applyAlignment="1">
      <alignment horizontal="center"/>
    </xf>
    <xf numFmtId="0" fontId="11" fillId="2" borderId="3" xfId="0" applyFont="1" applyFill="1" applyBorder="1" applyProtection="1">
      <protection locked="0"/>
    </xf>
    <xf numFmtId="22" fontId="5" fillId="2" borderId="3" xfId="0" applyNumberFormat="1" applyFont="1" applyFill="1" applyBorder="1" applyAlignment="1">
      <alignment horizontal="center"/>
    </xf>
    <xf numFmtId="0" fontId="5" fillId="2" borderId="3" xfId="0" applyFont="1" applyFill="1" applyBorder="1" applyAlignment="1">
      <alignment horizontal="center" vertical="center" wrapText="1"/>
    </xf>
    <xf numFmtId="9" fontId="11" fillId="2" borderId="3" xfId="0" applyNumberFormat="1" applyFont="1" applyFill="1" applyBorder="1" applyAlignment="1">
      <alignment horizontal="left" wrapText="1"/>
    </xf>
    <xf numFmtId="0" fontId="5" fillId="2" borderId="3" xfId="0" applyFont="1" applyFill="1" applyBorder="1" applyAlignment="1">
      <alignment horizontal="center" wrapText="1"/>
    </xf>
    <xf numFmtId="9" fontId="5" fillId="2" borderId="3" xfId="0" applyNumberFormat="1" applyFont="1" applyFill="1" applyBorder="1" applyAlignment="1">
      <alignment horizontal="left"/>
    </xf>
    <xf numFmtId="9" fontId="5" fillId="2" borderId="3" xfId="0" applyNumberFormat="1" applyFont="1" applyFill="1" applyBorder="1"/>
    <xf numFmtId="0" fontId="11" fillId="2" borderId="3" xfId="0" applyFont="1" applyFill="1" applyBorder="1" applyAlignment="1">
      <alignment vertical="top" wrapText="1"/>
    </xf>
    <xf numFmtId="0" fontId="5" fillId="2" borderId="3" xfId="0" applyFont="1" applyFill="1" applyBorder="1" applyAlignment="1">
      <alignment vertical="top" wrapText="1"/>
    </xf>
    <xf numFmtId="43" fontId="11" fillId="2" borderId="3" xfId="1" applyNumberFormat="1" applyFont="1" applyFill="1" applyBorder="1" applyAlignment="1" applyProtection="1">
      <alignment horizontal="right" wrapText="1"/>
      <protection locked="0"/>
    </xf>
    <xf numFmtId="171" fontId="11" fillId="2" borderId="3" xfId="0" applyNumberFormat="1" applyFont="1" applyFill="1" applyBorder="1" applyAlignment="1">
      <alignment horizontal="center" vertical="top" wrapText="1"/>
    </xf>
    <xf numFmtId="9" fontId="11" fillId="2" borderId="3" xfId="0" applyNumberFormat="1" applyFont="1" applyFill="1" applyBorder="1" applyAlignment="1">
      <alignment horizontal="center"/>
    </xf>
    <xf numFmtId="9" fontId="11" fillId="2" borderId="3" xfId="0" applyNumberFormat="1" applyFont="1" applyFill="1" applyBorder="1"/>
    <xf numFmtId="3" fontId="11" fillId="2" borderId="3" xfId="0" applyNumberFormat="1" applyFont="1" applyFill="1" applyBorder="1"/>
    <xf numFmtId="164" fontId="11" fillId="2" borderId="3" xfId="0" applyNumberFormat="1" applyFont="1" applyFill="1" applyBorder="1" applyAlignment="1" applyProtection="1">
      <alignment horizontal="center" wrapText="1"/>
      <protection locked="0"/>
    </xf>
    <xf numFmtId="20" fontId="11" fillId="2" borderId="3" xfId="0" applyNumberFormat="1" applyFont="1" applyFill="1" applyBorder="1" applyAlignment="1" applyProtection="1">
      <alignment horizontal="left" wrapText="1"/>
      <protection locked="0"/>
    </xf>
    <xf numFmtId="168" fontId="11" fillId="2" borderId="3" xfId="0" applyNumberFormat="1" applyFont="1" applyFill="1" applyBorder="1" applyAlignment="1" applyProtection="1">
      <alignment horizontal="center" wrapText="1"/>
      <protection locked="0"/>
    </xf>
    <xf numFmtId="49" fontId="11" fillId="2" borderId="3" xfId="0" applyNumberFormat="1" applyFont="1" applyFill="1" applyBorder="1" applyAlignment="1" applyProtection="1">
      <alignment horizontal="left" wrapText="1"/>
      <protection locked="0"/>
    </xf>
    <xf numFmtId="167" fontId="11" fillId="2" borderId="3" xfId="0" applyNumberFormat="1" applyFont="1" applyFill="1" applyBorder="1" applyAlignment="1">
      <alignment horizontal="center"/>
    </xf>
    <xf numFmtId="0" fontId="7" fillId="2" borderId="3" xfId="0" applyFont="1" applyFill="1" applyBorder="1"/>
    <xf numFmtId="3" fontId="7" fillId="2" borderId="3" xfId="0" applyNumberFormat="1" applyFont="1" applyFill="1" applyBorder="1"/>
    <xf numFmtId="4" fontId="11" fillId="2" borderId="3" xfId="1" applyNumberFormat="1" applyFont="1" applyFill="1" applyBorder="1" applyAlignment="1" applyProtection="1">
      <alignment horizontal="right" wrapText="1"/>
      <protection locked="0"/>
    </xf>
    <xf numFmtId="20" fontId="11" fillId="2" borderId="3" xfId="0" applyNumberFormat="1" applyFont="1" applyFill="1" applyBorder="1" applyAlignment="1">
      <alignment horizontal="left" wrapText="1"/>
    </xf>
    <xf numFmtId="22" fontId="11" fillId="2" borderId="3" xfId="0" applyNumberFormat="1" applyFont="1" applyFill="1" applyBorder="1" applyAlignment="1">
      <alignment horizontal="left" wrapText="1"/>
    </xf>
    <xf numFmtId="49" fontId="11" fillId="2" borderId="3" xfId="0" applyNumberFormat="1" applyFont="1" applyFill="1" applyBorder="1" applyAlignment="1">
      <alignment horizontal="center"/>
    </xf>
    <xf numFmtId="168" fontId="5" fillId="2" borderId="3" xfId="0" applyNumberFormat="1" applyFont="1" applyFill="1" applyBorder="1" applyAlignment="1">
      <alignment horizontal="left"/>
    </xf>
    <xf numFmtId="10" fontId="5" fillId="2" borderId="3" xfId="0" applyNumberFormat="1" applyFont="1" applyFill="1" applyBorder="1" applyAlignment="1">
      <alignment horizontal="center"/>
    </xf>
    <xf numFmtId="9" fontId="5" fillId="2" borderId="3" xfId="0" applyNumberFormat="1" applyFont="1" applyFill="1" applyBorder="1" applyAlignment="1">
      <alignment horizontal="center"/>
    </xf>
    <xf numFmtId="0" fontId="11" fillId="2" borderId="3" xfId="3" applyFont="1" applyFill="1" applyBorder="1" applyAlignment="1" applyProtection="1">
      <alignment horizontal="left" wrapText="1"/>
      <protection locked="0"/>
    </xf>
    <xf numFmtId="168" fontId="11" fillId="2" borderId="3" xfId="0" applyNumberFormat="1" applyFont="1" applyFill="1" applyBorder="1" applyAlignment="1" applyProtection="1">
      <alignment horizontal="left" wrapText="1"/>
      <protection locked="0"/>
    </xf>
    <xf numFmtId="172" fontId="5" fillId="2" borderId="3" xfId="0" applyNumberFormat="1" applyFont="1" applyFill="1" applyBorder="1" applyAlignment="1">
      <alignment horizontal="center"/>
    </xf>
    <xf numFmtId="0" fontId="20" fillId="2" borderId="3" xfId="0" applyFont="1" applyFill="1" applyBorder="1" applyAlignment="1">
      <alignment wrapText="1"/>
    </xf>
    <xf numFmtId="3" fontId="11" fillId="2" borderId="3" xfId="0" applyNumberFormat="1" applyFont="1" applyFill="1" applyBorder="1" applyAlignment="1">
      <alignment horizontal="left" vertical="top" wrapText="1"/>
    </xf>
    <xf numFmtId="14" fontId="11" fillId="2" borderId="3" xfId="0" applyNumberFormat="1" applyFont="1" applyFill="1" applyBorder="1" applyAlignment="1" applyProtection="1">
      <alignment horizontal="center" wrapText="1"/>
      <protection locked="0"/>
    </xf>
    <xf numFmtId="49" fontId="11" fillId="2" borderId="3" xfId="0" applyNumberFormat="1" applyFont="1" applyFill="1" applyBorder="1" applyAlignment="1">
      <alignment horizontal="center" wrapText="1"/>
    </xf>
    <xf numFmtId="4" fontId="11" fillId="2" borderId="3" xfId="0" applyNumberFormat="1" applyFont="1" applyFill="1" applyBorder="1" applyAlignment="1">
      <alignment wrapText="1"/>
    </xf>
    <xf numFmtId="3" fontId="11" fillId="2" borderId="3" xfId="2" applyNumberFormat="1" applyFont="1" applyFill="1" applyBorder="1" applyAlignment="1">
      <alignment horizontal="center"/>
    </xf>
    <xf numFmtId="18" fontId="11" fillId="2" borderId="3" xfId="0" applyNumberFormat="1" applyFont="1" applyFill="1" applyBorder="1"/>
    <xf numFmtId="9" fontId="11" fillId="2" borderId="3" xfId="0" applyNumberFormat="1" applyFont="1" applyFill="1" applyBorder="1" applyAlignment="1">
      <alignment horizontal="center" vertical="top" wrapText="1"/>
    </xf>
    <xf numFmtId="9" fontId="11" fillId="2" borderId="3" xfId="0" applyNumberFormat="1" applyFont="1" applyFill="1" applyBorder="1" applyAlignment="1">
      <alignment horizontal="center" wrapText="1"/>
    </xf>
    <xf numFmtId="49" fontId="11" fillId="2" borderId="3" xfId="0" applyNumberFormat="1" applyFont="1" applyFill="1" applyBorder="1" applyAlignment="1">
      <alignment wrapText="1"/>
    </xf>
    <xf numFmtId="44" fontId="5" fillId="2" borderId="3" xfId="0" applyNumberFormat="1" applyFont="1" applyFill="1" applyBorder="1"/>
    <xf numFmtId="3" fontId="5" fillId="2" borderId="3" xfId="0" applyNumberFormat="1" applyFont="1" applyFill="1" applyBorder="1"/>
    <xf numFmtId="22" fontId="11" fillId="2" borderId="3" xfId="0" applyNumberFormat="1" applyFont="1" applyFill="1" applyBorder="1" applyAlignment="1" applyProtection="1">
      <alignment horizontal="center"/>
      <protection locked="0"/>
    </xf>
    <xf numFmtId="0" fontId="7" fillId="2" borderId="3" xfId="0" applyFont="1" applyFill="1" applyBorder="1" applyAlignment="1">
      <alignment horizontal="center"/>
    </xf>
    <xf numFmtId="0" fontId="7" fillId="2" borderId="3" xfId="0" applyFont="1" applyFill="1" applyBorder="1" applyAlignment="1">
      <alignment horizontal="left"/>
    </xf>
    <xf numFmtId="14" fontId="11" fillId="2" borderId="3" xfId="0" applyNumberFormat="1" applyFont="1" applyFill="1" applyBorder="1"/>
    <xf numFmtId="44" fontId="11" fillId="2" borderId="3" xfId="0" applyNumberFormat="1" applyFont="1" applyFill="1" applyBorder="1" applyAlignment="1">
      <alignment wrapText="1"/>
    </xf>
    <xf numFmtId="167" fontId="5" fillId="2" borderId="3" xfId="0" applyNumberFormat="1" applyFont="1" applyFill="1" applyBorder="1" applyAlignment="1">
      <alignment horizontal="center"/>
    </xf>
    <xf numFmtId="0" fontId="11" fillId="2" borderId="3" xfId="0" applyFont="1" applyFill="1" applyBorder="1" applyAlignment="1">
      <alignment horizontal="left" vertical="top"/>
    </xf>
    <xf numFmtId="0" fontId="11" fillId="2" borderId="3" xfId="0" applyFont="1" applyFill="1" applyBorder="1" applyAlignment="1">
      <alignment horizontal="right"/>
    </xf>
    <xf numFmtId="0" fontId="11" fillId="2" borderId="3" xfId="3" applyFont="1" applyFill="1" applyBorder="1" applyAlignment="1">
      <alignment horizontal="center"/>
    </xf>
    <xf numFmtId="44" fontId="11" fillId="2" borderId="3" xfId="0" applyNumberFormat="1" applyFont="1" applyFill="1" applyBorder="1" applyAlignment="1">
      <alignment horizontal="left"/>
    </xf>
    <xf numFmtId="0" fontId="11" fillId="2" borderId="3" xfId="0" applyFont="1" applyFill="1" applyBorder="1" applyAlignment="1">
      <alignment horizontal="right" wrapText="1"/>
    </xf>
    <xf numFmtId="164" fontId="11" fillId="2" borderId="3" xfId="0" applyNumberFormat="1" applyFont="1" applyFill="1" applyBorder="1" applyAlignment="1">
      <alignment horizontal="center" wrapText="1"/>
    </xf>
    <xf numFmtId="0" fontId="11" fillId="2" borderId="3" xfId="0" applyFont="1" applyFill="1" applyBorder="1" applyAlignment="1">
      <alignment horizontal="center" vertical="top"/>
    </xf>
    <xf numFmtId="0" fontId="11" fillId="2" borderId="3" xfId="3" applyFont="1" applyFill="1" applyBorder="1" applyAlignment="1">
      <alignment horizontal="left"/>
    </xf>
    <xf numFmtId="164" fontId="11" fillId="2" borderId="0" xfId="0" applyNumberFormat="1" applyFont="1" applyFill="1" applyAlignment="1">
      <alignment horizontal="center"/>
    </xf>
    <xf numFmtId="167" fontId="11" fillId="2" borderId="0" xfId="0" applyNumberFormat="1" applyFont="1" applyFill="1" applyAlignment="1">
      <alignment horizontal="center"/>
    </xf>
    <xf numFmtId="0" fontId="11" fillId="2" borderId="0" xfId="0" applyFont="1" applyFill="1" applyAlignment="1">
      <alignment horizontal="left"/>
    </xf>
    <xf numFmtId="0" fontId="11" fillId="2" borderId="0" xfId="0" applyFont="1" applyFill="1" applyAlignment="1">
      <alignment horizontal="left" vertical="top" wrapText="1"/>
    </xf>
    <xf numFmtId="0" fontId="11" fillId="2" borderId="0" xfId="0" applyFont="1" applyFill="1" applyAlignment="1">
      <alignment wrapText="1"/>
    </xf>
    <xf numFmtId="0" fontId="11" fillId="2" borderId="0" xfId="0" applyFont="1" applyFill="1" applyAlignment="1">
      <alignment horizontal="center" vertical="top" wrapText="1"/>
    </xf>
    <xf numFmtId="0" fontId="22" fillId="4" borderId="3" xfId="0" applyFont="1" applyFill="1" applyBorder="1" applyAlignment="1">
      <alignment horizontal="center" vertical="top"/>
    </xf>
    <xf numFmtId="164" fontId="23" fillId="4" borderId="3" xfId="0" applyNumberFormat="1" applyFont="1" applyFill="1" applyBorder="1" applyAlignment="1">
      <alignment horizontal="center" vertical="top"/>
    </xf>
    <xf numFmtId="167" fontId="22" fillId="4" borderId="3" xfId="0" applyNumberFormat="1" applyFont="1" applyFill="1" applyBorder="1" applyAlignment="1">
      <alignment horizontal="center" vertical="top"/>
    </xf>
    <xf numFmtId="0" fontId="23" fillId="4" borderId="3" xfId="0" applyFont="1" applyFill="1" applyBorder="1" applyAlignment="1">
      <alignment horizontal="center" vertical="top"/>
    </xf>
    <xf numFmtId="0" fontId="23" fillId="4" borderId="3" xfId="3" applyFont="1" applyFill="1" applyBorder="1" applyAlignment="1">
      <alignment horizontal="center" vertical="top"/>
    </xf>
    <xf numFmtId="0" fontId="23" fillId="4" borderId="3" xfId="0" applyFont="1" applyFill="1" applyBorder="1" applyAlignment="1">
      <alignment horizontal="left" vertical="top"/>
    </xf>
    <xf numFmtId="0" fontId="22" fillId="4" borderId="3" xfId="0" applyFont="1" applyFill="1" applyBorder="1" applyAlignment="1">
      <alignment horizontal="left" vertical="top" wrapText="1"/>
    </xf>
    <xf numFmtId="0" fontId="22" fillId="4" borderId="3" xfId="0" applyFont="1" applyFill="1" applyBorder="1" applyAlignment="1">
      <alignment horizontal="center" vertical="top" wrapText="1"/>
    </xf>
    <xf numFmtId="0" fontId="24" fillId="4" borderId="3" xfId="0" applyFont="1" applyFill="1" applyBorder="1" applyAlignment="1">
      <alignment horizontal="center" vertical="top" wrapText="1"/>
    </xf>
    <xf numFmtId="0" fontId="24" fillId="4" borderId="3" xfId="3" applyFont="1" applyFill="1" applyBorder="1" applyAlignment="1">
      <alignment horizontal="center" vertical="top" wrapText="1"/>
    </xf>
    <xf numFmtId="3" fontId="23" fillId="4" borderId="3" xfId="0" applyNumberFormat="1" applyFont="1" applyFill="1" applyBorder="1" applyAlignment="1">
      <alignment horizontal="center" vertical="top"/>
    </xf>
    <xf numFmtId="168" fontId="22" fillId="0" borderId="3" xfId="0" applyNumberFormat="1" applyFont="1" applyBorder="1" applyAlignment="1">
      <alignment horizontal="center" vertical="top" wrapText="1"/>
    </xf>
    <xf numFmtId="0" fontId="23" fillId="0" borderId="3" xfId="0" applyFont="1" applyBorder="1" applyAlignment="1">
      <alignment horizontal="center" vertical="top"/>
    </xf>
    <xf numFmtId="0" fontId="23" fillId="0" borderId="3" xfId="0" applyFont="1" applyBorder="1" applyAlignment="1">
      <alignment horizontal="left" vertical="top"/>
    </xf>
    <xf numFmtId="0" fontId="22" fillId="0" borderId="3" xfId="0" applyFont="1" applyBorder="1" applyAlignment="1">
      <alignment horizontal="center" vertical="top"/>
    </xf>
    <xf numFmtId="44" fontId="22" fillId="0" borderId="3" xfId="0" applyNumberFormat="1" applyFont="1" applyBorder="1" applyAlignment="1">
      <alignment horizontal="center" vertical="top"/>
    </xf>
    <xf numFmtId="0" fontId="22" fillId="0" borderId="3" xfId="0" applyFont="1" applyBorder="1" applyAlignment="1">
      <alignment horizontal="center"/>
    </xf>
    <xf numFmtId="164" fontId="22" fillId="0" borderId="3" xfId="0" applyNumberFormat="1" applyFont="1" applyBorder="1" applyAlignment="1">
      <alignment horizontal="center"/>
    </xf>
    <xf numFmtId="0" fontId="22" fillId="0" borderId="3" xfId="0" applyFont="1" applyBorder="1" applyAlignment="1">
      <alignment horizontal="left"/>
    </xf>
    <xf numFmtId="0" fontId="22" fillId="0" borderId="3" xfId="0" applyFont="1" applyBorder="1" applyAlignment="1">
      <alignment horizontal="center" vertical="top" wrapText="1"/>
    </xf>
    <xf numFmtId="3" fontId="22" fillId="0" borderId="3" xfId="0" applyNumberFormat="1" applyFont="1" applyBorder="1" applyAlignment="1">
      <alignment horizontal="center"/>
    </xf>
    <xf numFmtId="168" fontId="22" fillId="0" borderId="3" xfId="0" applyNumberFormat="1" applyFont="1" applyBorder="1" applyAlignment="1">
      <alignment horizontal="center"/>
    </xf>
    <xf numFmtId="44" fontId="22" fillId="0" borderId="3" xfId="0" applyNumberFormat="1" applyFont="1" applyBorder="1" applyAlignment="1">
      <alignment horizontal="center"/>
    </xf>
    <xf numFmtId="0" fontId="25" fillId="0" borderId="3" xfId="3" applyFont="1" applyBorder="1" applyAlignment="1">
      <alignment horizontal="center" wrapText="1"/>
    </xf>
    <xf numFmtId="0" fontId="22" fillId="2" borderId="3" xfId="0" applyFont="1" applyFill="1" applyBorder="1" applyAlignment="1">
      <alignment horizontal="center"/>
    </xf>
    <xf numFmtId="0" fontId="22" fillId="5" borderId="3" xfId="0" applyFont="1" applyFill="1" applyBorder="1" applyAlignment="1">
      <alignment horizontal="center"/>
    </xf>
    <xf numFmtId="164" fontId="22" fillId="2" borderId="3" xfId="0" applyNumberFormat="1" applyFont="1" applyFill="1" applyBorder="1" applyAlignment="1">
      <alignment horizontal="center"/>
    </xf>
    <xf numFmtId="0" fontId="25" fillId="2" borderId="3" xfId="3" applyFont="1" applyFill="1" applyBorder="1" applyAlignment="1">
      <alignment horizontal="center" wrapText="1"/>
    </xf>
    <xf numFmtId="0" fontId="22" fillId="2" borderId="3" xfId="0" applyFont="1" applyFill="1" applyBorder="1" applyAlignment="1">
      <alignment horizontal="left"/>
    </xf>
    <xf numFmtId="0" fontId="22" fillId="2" borderId="3" xfId="0" applyFont="1" applyFill="1" applyBorder="1" applyAlignment="1">
      <alignment horizontal="center" vertical="top" wrapText="1"/>
    </xf>
    <xf numFmtId="3" fontId="22" fillId="2" borderId="3" xfId="0" applyNumberFormat="1" applyFont="1" applyFill="1" applyBorder="1" applyAlignment="1">
      <alignment horizontal="center"/>
    </xf>
    <xf numFmtId="168" fontId="22" fillId="2" borderId="3" xfId="0" applyNumberFormat="1" applyFont="1" applyFill="1" applyBorder="1" applyAlignment="1">
      <alignment horizontal="center"/>
    </xf>
    <xf numFmtId="44" fontId="22" fillId="2" borderId="3" xfId="0" applyNumberFormat="1" applyFont="1" applyFill="1" applyBorder="1" applyAlignment="1">
      <alignment horizontal="center"/>
    </xf>
    <xf numFmtId="0" fontId="22" fillId="0" borderId="3" xfId="0" applyFont="1" applyBorder="1" applyAlignment="1">
      <alignment horizontal="left" vertical="top" wrapText="1"/>
    </xf>
    <xf numFmtId="0" fontId="22" fillId="0" borderId="3" xfId="0" applyFont="1" applyBorder="1" applyAlignment="1">
      <alignment horizontal="left" wrapText="1"/>
    </xf>
    <xf numFmtId="0" fontId="22" fillId="0" borderId="3" xfId="0" applyFont="1" applyBorder="1" applyAlignment="1">
      <alignment horizontal="center" wrapText="1"/>
    </xf>
    <xf numFmtId="3" fontId="22" fillId="0" borderId="3" xfId="0" applyNumberFormat="1" applyFont="1" applyBorder="1" applyAlignment="1">
      <alignment horizontal="center" vertical="top" wrapText="1"/>
    </xf>
    <xf numFmtId="0" fontId="25" fillId="0" borderId="3" xfId="0" applyFont="1" applyBorder="1" applyAlignment="1">
      <alignment horizontal="left"/>
    </xf>
    <xf numFmtId="8" fontId="22" fillId="0" borderId="3" xfId="0" applyNumberFormat="1" applyFont="1" applyBorder="1" applyAlignment="1">
      <alignment horizontal="center"/>
    </xf>
    <xf numFmtId="0" fontId="26" fillId="0" borderId="0" xfId="0" applyFont="1"/>
    <xf numFmtId="0" fontId="22" fillId="0" borderId="0" xfId="0" applyFont="1" applyAlignment="1">
      <alignment horizontal="center"/>
    </xf>
    <xf numFmtId="0" fontId="22" fillId="0" borderId="0" xfId="0" applyFont="1" applyAlignment="1">
      <alignment horizontal="left"/>
    </xf>
    <xf numFmtId="0" fontId="22" fillId="2" borderId="3" xfId="0" applyFont="1" applyFill="1" applyBorder="1" applyAlignment="1">
      <alignment horizontal="left" vertical="top" wrapText="1"/>
    </xf>
    <xf numFmtId="0" fontId="22" fillId="2" borderId="3" xfId="0" applyFont="1" applyFill="1" applyBorder="1" applyAlignment="1">
      <alignment horizontal="left" wrapText="1"/>
    </xf>
    <xf numFmtId="0" fontId="22" fillId="0" borderId="4" xfId="0" applyFont="1" applyBorder="1" applyAlignment="1">
      <alignment horizontal="left" vertical="top" wrapText="1"/>
    </xf>
    <xf numFmtId="0" fontId="22" fillId="0" borderId="0" xfId="0" applyFont="1"/>
    <xf numFmtId="0" fontId="22" fillId="0" borderId="5" xfId="0" applyFont="1" applyBorder="1" applyAlignment="1">
      <alignment horizontal="center"/>
    </xf>
    <xf numFmtId="164" fontId="22" fillId="0" borderId="5" xfId="0" applyNumberFormat="1" applyFont="1" applyBorder="1" applyAlignment="1">
      <alignment horizontal="center"/>
    </xf>
    <xf numFmtId="0" fontId="25" fillId="0" borderId="5" xfId="3" applyFont="1" applyBorder="1" applyAlignment="1">
      <alignment horizontal="center" wrapText="1"/>
    </xf>
    <xf numFmtId="0" fontId="22" fillId="0" borderId="5" xfId="0" applyFont="1" applyBorder="1" applyAlignment="1">
      <alignment horizontal="center" vertical="top" wrapText="1"/>
    </xf>
    <xf numFmtId="3" fontId="22" fillId="0" borderId="5" xfId="0" applyNumberFormat="1" applyFont="1" applyBorder="1" applyAlignment="1">
      <alignment horizontal="center"/>
    </xf>
    <xf numFmtId="168" fontId="22" fillId="0" borderId="5" xfId="0" applyNumberFormat="1" applyFont="1" applyBorder="1" applyAlignment="1">
      <alignment horizontal="center"/>
    </xf>
    <xf numFmtId="44" fontId="22" fillId="0" borderId="5" xfId="0" applyNumberFormat="1" applyFont="1" applyBorder="1" applyAlignment="1">
      <alignment horizontal="center"/>
    </xf>
    <xf numFmtId="0" fontId="22" fillId="0" borderId="3" xfId="0" applyFont="1" applyBorder="1"/>
    <xf numFmtId="0" fontId="22" fillId="2" borderId="3" xfId="0" applyFont="1" applyFill="1" applyBorder="1" applyAlignment="1">
      <alignment horizontal="center" wrapText="1"/>
    </xf>
    <xf numFmtId="0" fontId="25" fillId="2" borderId="3" xfId="0" applyFont="1" applyFill="1" applyBorder="1" applyAlignment="1">
      <alignment horizontal="left"/>
    </xf>
    <xf numFmtId="164" fontId="25" fillId="0" borderId="3" xfId="0" applyNumberFormat="1" applyFont="1" applyBorder="1" applyAlignment="1">
      <alignment horizontal="center"/>
    </xf>
    <xf numFmtId="0" fontId="25" fillId="0" borderId="3" xfId="0" applyFont="1" applyBorder="1" applyAlignment="1">
      <alignment horizontal="center"/>
    </xf>
    <xf numFmtId="0" fontId="25" fillId="0" borderId="3" xfId="0" applyFont="1" applyBorder="1" applyAlignment="1">
      <alignment horizontal="left" vertical="top" wrapText="1"/>
    </xf>
    <xf numFmtId="164" fontId="25" fillId="2" borderId="3" xfId="0" applyNumberFormat="1" applyFont="1" applyFill="1" applyBorder="1" applyAlignment="1">
      <alignment horizontal="center"/>
    </xf>
    <xf numFmtId="0" fontId="25" fillId="2" borderId="3" xfId="0" applyFont="1" applyFill="1" applyBorder="1" applyAlignment="1">
      <alignment horizontal="center"/>
    </xf>
    <xf numFmtId="0" fontId="25" fillId="2" borderId="3" xfId="0" applyFont="1" applyFill="1" applyBorder="1" applyAlignment="1">
      <alignment horizontal="left" vertical="top" wrapText="1"/>
    </xf>
    <xf numFmtId="0" fontId="25" fillId="0" borderId="3" xfId="0" applyFont="1" applyBorder="1" applyAlignment="1">
      <alignment horizontal="center" wrapText="1"/>
    </xf>
    <xf numFmtId="0" fontId="22" fillId="0" borderId="4" xfId="0" applyFont="1" applyBorder="1" applyAlignment="1">
      <alignment vertical="top" wrapText="1"/>
    </xf>
    <xf numFmtId="164" fontId="25" fillId="0" borderId="5" xfId="0" applyNumberFormat="1" applyFont="1" applyBorder="1" applyAlignment="1">
      <alignment horizontal="center"/>
    </xf>
    <xf numFmtId="0" fontId="25" fillId="0" borderId="5" xfId="0" applyFont="1" applyBorder="1" applyAlignment="1">
      <alignment horizontal="center"/>
    </xf>
    <xf numFmtId="0" fontId="25" fillId="2" borderId="3" xfId="0" applyFont="1" applyFill="1" applyBorder="1" applyAlignment="1">
      <alignment horizontal="center" wrapText="1"/>
    </xf>
    <xf numFmtId="0" fontId="22" fillId="2" borderId="0" xfId="0" applyFont="1" applyFill="1" applyAlignment="1">
      <alignment wrapText="1"/>
    </xf>
    <xf numFmtId="0" fontId="25" fillId="0" borderId="3" xfId="0" applyFont="1" applyBorder="1" applyAlignment="1">
      <alignment horizontal="left" wrapText="1"/>
    </xf>
    <xf numFmtId="0" fontId="22" fillId="0" borderId="6" xfId="0" applyFont="1" applyBorder="1" applyAlignment="1">
      <alignment vertical="top" wrapText="1"/>
    </xf>
    <xf numFmtId="0" fontId="22" fillId="0" borderId="3" xfId="0" applyFont="1" applyBorder="1" applyAlignment="1">
      <alignment vertical="top" wrapText="1"/>
    </xf>
    <xf numFmtId="0" fontId="22" fillId="2" borderId="7" xfId="0" applyFont="1" applyFill="1" applyBorder="1" applyAlignment="1">
      <alignment horizontal="center"/>
    </xf>
    <xf numFmtId="164" fontId="25" fillId="2" borderId="7" xfId="0" applyNumberFormat="1" applyFont="1" applyFill="1" applyBorder="1" applyAlignment="1">
      <alignment horizontal="center"/>
    </xf>
    <xf numFmtId="0" fontId="25" fillId="2" borderId="7" xfId="0" applyFont="1" applyFill="1" applyBorder="1" applyAlignment="1">
      <alignment horizontal="center"/>
    </xf>
    <xf numFmtId="0" fontId="25" fillId="2" borderId="7" xfId="3" applyFont="1" applyFill="1" applyBorder="1" applyAlignment="1">
      <alignment horizontal="center" wrapText="1"/>
    </xf>
    <xf numFmtId="0" fontId="22" fillId="2" borderId="8" xfId="0" applyFont="1" applyFill="1" applyBorder="1" applyAlignment="1">
      <alignment horizontal="center"/>
    </xf>
    <xf numFmtId="0" fontId="22" fillId="2" borderId="0" xfId="0" applyFont="1" applyFill="1" applyAlignment="1">
      <alignment horizontal="center" wrapText="1"/>
    </xf>
    <xf numFmtId="0" fontId="22" fillId="2" borderId="8" xfId="0" applyFont="1" applyFill="1" applyBorder="1"/>
    <xf numFmtId="0" fontId="22" fillId="2" borderId="7" xfId="0" applyFont="1" applyFill="1" applyBorder="1" applyAlignment="1">
      <alignment horizontal="center" vertical="top" wrapText="1"/>
    </xf>
    <xf numFmtId="3" fontId="22" fillId="2" borderId="7" xfId="0" applyNumberFormat="1" applyFont="1" applyFill="1" applyBorder="1" applyAlignment="1">
      <alignment horizontal="center"/>
    </xf>
    <xf numFmtId="168" fontId="22" fillId="2" borderId="7" xfId="0" applyNumberFormat="1" applyFont="1" applyFill="1" applyBorder="1" applyAlignment="1">
      <alignment horizontal="center"/>
    </xf>
    <xf numFmtId="44" fontId="22" fillId="2" borderId="7" xfId="0" applyNumberFormat="1" applyFont="1" applyFill="1" applyBorder="1" applyAlignment="1">
      <alignment horizontal="center"/>
    </xf>
    <xf numFmtId="22" fontId="22" fillId="0" borderId="3" xfId="0" applyNumberFormat="1" applyFont="1" applyBorder="1" applyAlignment="1">
      <alignment horizontal="center"/>
    </xf>
    <xf numFmtId="1" fontId="22" fillId="0" borderId="3" xfId="0" applyNumberFormat="1" applyFont="1" applyBorder="1" applyAlignment="1">
      <alignment horizontal="center"/>
    </xf>
    <xf numFmtId="9" fontId="22" fillId="0" borderId="3" xfId="0" applyNumberFormat="1" applyFont="1" applyBorder="1" applyAlignment="1">
      <alignment horizontal="center"/>
    </xf>
    <xf numFmtId="0" fontId="22" fillId="0" borderId="0" xfId="0" applyFont="1" applyAlignment="1">
      <alignment wrapText="1"/>
    </xf>
    <xf numFmtId="167" fontId="22" fillId="0" borderId="3" xfId="0" applyNumberFormat="1" applyFont="1" applyBorder="1" applyAlignment="1">
      <alignment horizontal="center"/>
    </xf>
    <xf numFmtId="9" fontId="22" fillId="0" borderId="5" xfId="0" applyNumberFormat="1" applyFont="1" applyBorder="1" applyAlignment="1">
      <alignment horizontal="center"/>
    </xf>
    <xf numFmtId="0" fontId="22" fillId="0" borderId="5" xfId="0" applyFont="1" applyBorder="1" applyAlignment="1">
      <alignment horizontal="left"/>
    </xf>
    <xf numFmtId="168" fontId="22" fillId="6" borderId="3" xfId="0" applyNumberFormat="1" applyFont="1" applyFill="1" applyBorder="1" applyAlignment="1">
      <alignment horizontal="center"/>
    </xf>
    <xf numFmtId="9" fontId="22" fillId="6" borderId="3" xfId="0" applyNumberFormat="1" applyFont="1" applyFill="1" applyBorder="1" applyAlignment="1">
      <alignment horizontal="center"/>
    </xf>
    <xf numFmtId="0" fontId="22" fillId="6" borderId="3" xfId="0" applyFont="1" applyFill="1" applyBorder="1" applyAlignment="1">
      <alignment horizontal="center"/>
    </xf>
    <xf numFmtId="44" fontId="22" fillId="4" borderId="3" xfId="0" applyNumberFormat="1" applyFont="1" applyFill="1" applyBorder="1" applyAlignment="1">
      <alignment horizontal="center"/>
    </xf>
    <xf numFmtId="0" fontId="22" fillId="4" borderId="3" xfId="0" applyFont="1" applyFill="1" applyBorder="1" applyAlignment="1">
      <alignment horizontal="center"/>
    </xf>
    <xf numFmtId="44" fontId="22" fillId="6" borderId="3" xfId="0" applyNumberFormat="1" applyFont="1" applyFill="1" applyBorder="1" applyAlignment="1">
      <alignment horizontal="center"/>
    </xf>
    <xf numFmtId="0" fontId="25" fillId="2" borderId="3" xfId="0" applyFont="1" applyFill="1" applyBorder="1" applyAlignment="1">
      <alignment horizontal="left" wrapText="1"/>
    </xf>
    <xf numFmtId="0" fontId="25" fillId="2" borderId="8" xfId="0" applyFont="1" applyFill="1" applyBorder="1" applyAlignment="1">
      <alignment horizontal="left"/>
    </xf>
    <xf numFmtId="0" fontId="25" fillId="2" borderId="8" xfId="0" applyFont="1" applyFill="1" applyBorder="1" applyAlignment="1">
      <alignment horizontal="left" wrapText="1"/>
    </xf>
    <xf numFmtId="0" fontId="22" fillId="2" borderId="8" xfId="0" applyFont="1" applyFill="1" applyBorder="1" applyAlignment="1">
      <alignment horizontal="left"/>
    </xf>
    <xf numFmtId="3" fontId="22" fillId="2" borderId="3" xfId="0" applyNumberFormat="1" applyFont="1" applyFill="1" applyBorder="1" applyAlignment="1">
      <alignment horizontal="left"/>
    </xf>
    <xf numFmtId="0" fontId="25" fillId="2" borderId="8" xfId="0" applyFont="1" applyFill="1" applyBorder="1" applyAlignment="1">
      <alignment horizontal="center"/>
    </xf>
    <xf numFmtId="44" fontId="22" fillId="0" borderId="3" xfId="0" applyNumberFormat="1" applyFont="1" applyBorder="1"/>
    <xf numFmtId="0" fontId="22" fillId="0" borderId="3" xfId="3" applyFont="1" applyBorder="1" applyAlignment="1">
      <alignment horizontal="center" wrapText="1"/>
    </xf>
    <xf numFmtId="0" fontId="22" fillId="2" borderId="0" xfId="0" applyFont="1" applyFill="1"/>
    <xf numFmtId="9" fontId="22" fillId="2" borderId="3" xfId="0" applyNumberFormat="1" applyFont="1" applyFill="1" applyBorder="1" applyAlignment="1">
      <alignment horizontal="center"/>
    </xf>
    <xf numFmtId="0" fontId="25" fillId="2" borderId="7" xfId="0" applyFont="1" applyFill="1" applyBorder="1" applyAlignment="1">
      <alignment horizontal="left"/>
    </xf>
    <xf numFmtId="0" fontId="22" fillId="2" borderId="7" xfId="0" applyFont="1" applyFill="1" applyBorder="1" applyAlignment="1">
      <alignment horizontal="left"/>
    </xf>
    <xf numFmtId="9" fontId="22" fillId="2" borderId="7" xfId="0" applyNumberFormat="1" applyFont="1" applyFill="1" applyBorder="1" applyAlignment="1">
      <alignment horizontal="center"/>
    </xf>
    <xf numFmtId="9" fontId="22" fillId="0" borderId="3" xfId="0" applyNumberFormat="1" applyFont="1" applyBorder="1" applyAlignment="1">
      <alignment horizontal="center" vertical="top" wrapText="1"/>
    </xf>
    <xf numFmtId="0" fontId="22" fillId="2" borderId="5" xfId="0" applyFont="1" applyFill="1" applyBorder="1" applyAlignment="1">
      <alignment horizontal="center"/>
    </xf>
    <xf numFmtId="164" fontId="25" fillId="2" borderId="5" xfId="0" applyNumberFormat="1" applyFont="1" applyFill="1" applyBorder="1" applyAlignment="1">
      <alignment horizontal="center"/>
    </xf>
    <xf numFmtId="0" fontId="25" fillId="2" borderId="5" xfId="0" applyFont="1" applyFill="1" applyBorder="1" applyAlignment="1">
      <alignment horizontal="center"/>
    </xf>
    <xf numFmtId="0" fontId="25" fillId="2" borderId="5" xfId="0" applyFont="1" applyFill="1" applyBorder="1" applyAlignment="1">
      <alignment horizontal="left"/>
    </xf>
    <xf numFmtId="0" fontId="22" fillId="2" borderId="5" xfId="0" applyFont="1" applyFill="1" applyBorder="1" applyAlignment="1">
      <alignment horizontal="left"/>
    </xf>
    <xf numFmtId="0" fontId="22" fillId="2" borderId="5" xfId="0" applyFont="1" applyFill="1" applyBorder="1" applyAlignment="1">
      <alignment horizontal="center" vertical="top" wrapText="1"/>
    </xf>
    <xf numFmtId="0" fontId="25" fillId="2" borderId="5" xfId="3" applyFont="1" applyFill="1" applyBorder="1" applyAlignment="1">
      <alignment horizontal="center" wrapText="1"/>
    </xf>
    <xf numFmtId="3" fontId="22" fillId="2" borderId="5" xfId="0" applyNumberFormat="1" applyFont="1" applyFill="1" applyBorder="1" applyAlignment="1">
      <alignment horizontal="center"/>
    </xf>
    <xf numFmtId="9" fontId="22" fillId="2" borderId="5" xfId="0" applyNumberFormat="1" applyFont="1" applyFill="1" applyBorder="1" applyAlignment="1">
      <alignment horizontal="center"/>
    </xf>
    <xf numFmtId="44" fontId="22" fillId="2" borderId="5" xfId="0" applyNumberFormat="1" applyFont="1" applyFill="1" applyBorder="1" applyAlignment="1">
      <alignment horizontal="center"/>
    </xf>
    <xf numFmtId="164" fontId="25" fillId="6" borderId="3" xfId="0" applyNumberFormat="1" applyFont="1" applyFill="1" applyBorder="1" applyAlignment="1">
      <alignment horizontal="center"/>
    </xf>
    <xf numFmtId="0" fontId="25" fillId="6" borderId="3" xfId="0" applyFont="1" applyFill="1" applyBorder="1" applyAlignment="1">
      <alignment horizontal="center"/>
    </xf>
    <xf numFmtId="0" fontId="25" fillId="6" borderId="3" xfId="0" applyFont="1" applyFill="1" applyBorder="1" applyAlignment="1">
      <alignment horizontal="left"/>
    </xf>
    <xf numFmtId="0" fontId="25" fillId="6" borderId="3" xfId="0" applyFont="1" applyFill="1" applyBorder="1" applyAlignment="1">
      <alignment horizontal="left" vertical="top" wrapText="1"/>
    </xf>
    <xf numFmtId="0" fontId="25" fillId="6" borderId="3" xfId="0" applyFont="1" applyFill="1" applyBorder="1" applyAlignment="1">
      <alignment horizontal="left" wrapText="1"/>
    </xf>
    <xf numFmtId="0" fontId="22" fillId="6" borderId="3" xfId="0" applyFont="1" applyFill="1" applyBorder="1" applyAlignment="1">
      <alignment horizontal="center" vertical="top" wrapText="1"/>
    </xf>
    <xf numFmtId="0" fontId="25" fillId="6" borderId="3" xfId="3" applyFont="1" applyFill="1" applyBorder="1" applyAlignment="1">
      <alignment horizontal="center" wrapText="1"/>
    </xf>
    <xf numFmtId="3" fontId="22" fillId="6" borderId="3" xfId="0" applyNumberFormat="1" applyFont="1" applyFill="1" applyBorder="1" applyAlignment="1">
      <alignment horizontal="center"/>
    </xf>
    <xf numFmtId="0" fontId="27" fillId="0" borderId="3" xfId="0" applyFont="1" applyBorder="1"/>
    <xf numFmtId="0" fontId="25" fillId="6" borderId="3" xfId="0" applyFont="1" applyFill="1" applyBorder="1" applyAlignment="1">
      <alignment horizontal="center" vertical="top" wrapText="1"/>
    </xf>
    <xf numFmtId="0" fontId="25" fillId="0" borderId="3" xfId="0" applyFont="1" applyBorder="1" applyAlignment="1">
      <alignment horizontal="center" vertical="top" wrapText="1"/>
    </xf>
    <xf numFmtId="0" fontId="25" fillId="2" borderId="3" xfId="0" applyFont="1" applyFill="1" applyBorder="1" applyAlignment="1">
      <alignment horizontal="center" vertical="top" wrapText="1"/>
    </xf>
    <xf numFmtId="0" fontId="22" fillId="0" borderId="8" xfId="0" applyFont="1" applyBorder="1" applyAlignment="1">
      <alignment horizontal="left"/>
    </xf>
    <xf numFmtId="167" fontId="22" fillId="2" borderId="3" xfId="0" applyNumberFormat="1" applyFont="1" applyFill="1" applyBorder="1" applyAlignment="1">
      <alignment horizontal="center"/>
    </xf>
    <xf numFmtId="166" fontId="22" fillId="0" borderId="3" xfId="0" applyNumberFormat="1" applyFont="1" applyBorder="1" applyAlignment="1">
      <alignment horizontal="center"/>
    </xf>
  </cellXfs>
  <cellStyles count="4">
    <cellStyle name="Currency" xfId="1" builtinId="4"/>
    <cellStyle name="Normal" xfId="0" builtinId="0"/>
    <cellStyle name="Normal_Sheet1" xfId="3" xr:uid="{B7AE3EDC-0858-458B-B4AD-00064C3340E6}"/>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1698</xdr:row>
      <xdr:rowOff>0</xdr:rowOff>
    </xdr:from>
    <xdr:to>
      <xdr:col>7</xdr:col>
      <xdr:colOff>152400</xdr:colOff>
      <xdr:row>1698</xdr:row>
      <xdr:rowOff>152400</xdr:rowOff>
    </xdr:to>
    <xdr:pic>
      <xdr:nvPicPr>
        <xdr:cNvPr id="2" name="Picture 560" descr="Show details for Incident Location">
          <a:extLst>
            <a:ext uri="{FF2B5EF4-FFF2-40B4-BE49-F238E27FC236}">
              <a16:creationId xmlns:a16="http://schemas.microsoft.com/office/drawing/2014/main" id="{D44C2D1E-F2CE-4B0B-AA95-93F82352C2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34500" y="324231000"/>
          <a:ext cx="1524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1687</xdr:row>
      <xdr:rowOff>0</xdr:rowOff>
    </xdr:from>
    <xdr:to>
      <xdr:col>7</xdr:col>
      <xdr:colOff>152400</xdr:colOff>
      <xdr:row>1687</xdr:row>
      <xdr:rowOff>152400</xdr:rowOff>
    </xdr:to>
    <xdr:pic>
      <xdr:nvPicPr>
        <xdr:cNvPr id="3" name="Picture 552" descr="Show details for Incident Location">
          <a:extLst>
            <a:ext uri="{FF2B5EF4-FFF2-40B4-BE49-F238E27FC236}">
              <a16:creationId xmlns:a16="http://schemas.microsoft.com/office/drawing/2014/main" id="{ABFFF452-1674-43EC-B180-7909092FBC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34500" y="322135500"/>
          <a:ext cx="1524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1700</xdr:row>
      <xdr:rowOff>0</xdr:rowOff>
    </xdr:from>
    <xdr:to>
      <xdr:col>7</xdr:col>
      <xdr:colOff>152400</xdr:colOff>
      <xdr:row>1700</xdr:row>
      <xdr:rowOff>152400</xdr:rowOff>
    </xdr:to>
    <xdr:pic>
      <xdr:nvPicPr>
        <xdr:cNvPr id="4" name="Picture 561" descr="Hide details for Incident Location">
          <a:extLst>
            <a:ext uri="{FF2B5EF4-FFF2-40B4-BE49-F238E27FC236}">
              <a16:creationId xmlns:a16="http://schemas.microsoft.com/office/drawing/2014/main" id="{25C04E22-B23C-47A0-A124-D4B8ABD4BCE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34500" y="324612000"/>
          <a:ext cx="1524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543</xdr:row>
      <xdr:rowOff>0</xdr:rowOff>
    </xdr:from>
    <xdr:to>
      <xdr:col>8</xdr:col>
      <xdr:colOff>152400</xdr:colOff>
      <xdr:row>543</xdr:row>
      <xdr:rowOff>152400</xdr:rowOff>
    </xdr:to>
    <xdr:pic>
      <xdr:nvPicPr>
        <xdr:cNvPr id="2" name="Picture 420" descr="Show details for Incident Location">
          <a:extLst>
            <a:ext uri="{FF2B5EF4-FFF2-40B4-BE49-F238E27FC236}">
              <a16:creationId xmlns:a16="http://schemas.microsoft.com/office/drawing/2014/main" id="{5373B407-9C60-4D6B-83CD-FA4CC8576B74}"/>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789920" y="103647240"/>
          <a:ext cx="152400" cy="152400"/>
        </a:xfrm>
        <a:prstGeom prst="rect">
          <a:avLst/>
        </a:prstGeom>
        <a:noFill/>
        <a:ln w="9525">
          <a:noFill/>
          <a:miter lim="800000"/>
          <a:headEnd/>
          <a:tailEnd/>
        </a:ln>
      </xdr:spPr>
    </xdr:pic>
    <xdr:clientData/>
  </xdr:twoCellAnchor>
  <xdr:twoCellAnchor editAs="oneCell">
    <xdr:from>
      <xdr:col>8</xdr:col>
      <xdr:colOff>0</xdr:colOff>
      <xdr:row>1156</xdr:row>
      <xdr:rowOff>0</xdr:rowOff>
    </xdr:from>
    <xdr:to>
      <xdr:col>8</xdr:col>
      <xdr:colOff>152400</xdr:colOff>
      <xdr:row>1156</xdr:row>
      <xdr:rowOff>152400</xdr:rowOff>
    </xdr:to>
    <xdr:pic>
      <xdr:nvPicPr>
        <xdr:cNvPr id="3" name="Picture 552" descr="Show details for Incident Location">
          <a:extLst>
            <a:ext uri="{FF2B5EF4-FFF2-40B4-BE49-F238E27FC236}">
              <a16:creationId xmlns:a16="http://schemas.microsoft.com/office/drawing/2014/main" id="{35D02FFD-02A2-4086-B6EF-A30CF3B7B194}"/>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789920" y="220659960"/>
          <a:ext cx="152400" cy="152400"/>
        </a:xfrm>
        <a:prstGeom prst="rect">
          <a:avLst/>
        </a:prstGeom>
        <a:noFill/>
        <a:ln w="9525">
          <a:noFill/>
          <a:miter lim="800000"/>
          <a:headEnd/>
          <a:tailEnd/>
        </a:ln>
      </xdr:spPr>
    </xdr:pic>
    <xdr:clientData/>
  </xdr:twoCellAnchor>
  <xdr:twoCellAnchor editAs="oneCell">
    <xdr:from>
      <xdr:col>8</xdr:col>
      <xdr:colOff>0</xdr:colOff>
      <xdr:row>1161</xdr:row>
      <xdr:rowOff>0</xdr:rowOff>
    </xdr:from>
    <xdr:to>
      <xdr:col>8</xdr:col>
      <xdr:colOff>152400</xdr:colOff>
      <xdr:row>1161</xdr:row>
      <xdr:rowOff>152400</xdr:rowOff>
    </xdr:to>
    <xdr:pic>
      <xdr:nvPicPr>
        <xdr:cNvPr id="4" name="Picture 560" descr="Show details for Incident Location">
          <a:extLst>
            <a:ext uri="{FF2B5EF4-FFF2-40B4-BE49-F238E27FC236}">
              <a16:creationId xmlns:a16="http://schemas.microsoft.com/office/drawing/2014/main" id="{2D243369-6684-444F-B2E1-70FEEDC2E3D8}"/>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789920" y="221612460"/>
          <a:ext cx="152400" cy="152400"/>
        </a:xfrm>
        <a:prstGeom prst="rect">
          <a:avLst/>
        </a:prstGeom>
        <a:noFill/>
        <a:ln w="9525">
          <a:noFill/>
          <a:miter lim="800000"/>
          <a:headEnd/>
          <a:tailEnd/>
        </a:ln>
      </xdr:spPr>
    </xdr:pic>
    <xdr:clientData/>
  </xdr:twoCellAnchor>
  <xdr:twoCellAnchor editAs="oneCell">
    <xdr:from>
      <xdr:col>8</xdr:col>
      <xdr:colOff>0</xdr:colOff>
      <xdr:row>1162</xdr:row>
      <xdr:rowOff>0</xdr:rowOff>
    </xdr:from>
    <xdr:to>
      <xdr:col>8</xdr:col>
      <xdr:colOff>152400</xdr:colOff>
      <xdr:row>1162</xdr:row>
      <xdr:rowOff>152400</xdr:rowOff>
    </xdr:to>
    <xdr:pic>
      <xdr:nvPicPr>
        <xdr:cNvPr id="5" name="Picture 561" descr="Hide details for Incident Location">
          <a:extLst>
            <a:ext uri="{FF2B5EF4-FFF2-40B4-BE49-F238E27FC236}">
              <a16:creationId xmlns:a16="http://schemas.microsoft.com/office/drawing/2014/main" id="{0EE93405-27A9-428C-B61C-5FC962657D12}"/>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0789920" y="221802960"/>
          <a:ext cx="152400" cy="152400"/>
        </a:xfrm>
        <a:prstGeom prst="rect">
          <a:avLst/>
        </a:prstGeom>
        <a:noFill/>
        <a:ln w="9525">
          <a:noFill/>
          <a:miter lim="800000"/>
          <a:headEnd/>
          <a:tailEnd/>
        </a:ln>
      </xdr:spPr>
    </xdr:pic>
    <xdr:clientData/>
  </xdr:twoCellAnchor>
  <xdr:twoCellAnchor editAs="oneCell">
    <xdr:from>
      <xdr:col>8</xdr:col>
      <xdr:colOff>0</xdr:colOff>
      <xdr:row>1165</xdr:row>
      <xdr:rowOff>0</xdr:rowOff>
    </xdr:from>
    <xdr:to>
      <xdr:col>8</xdr:col>
      <xdr:colOff>152400</xdr:colOff>
      <xdr:row>1165</xdr:row>
      <xdr:rowOff>152400</xdr:rowOff>
    </xdr:to>
    <xdr:pic>
      <xdr:nvPicPr>
        <xdr:cNvPr id="6" name="Picture 571" descr="Show details for Incident Location">
          <a:extLst>
            <a:ext uri="{FF2B5EF4-FFF2-40B4-BE49-F238E27FC236}">
              <a16:creationId xmlns:a16="http://schemas.microsoft.com/office/drawing/2014/main" id="{31F1FCAA-A77A-48E3-8CF7-4AC641DC285E}"/>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789920" y="222374460"/>
          <a:ext cx="152400" cy="152400"/>
        </a:xfrm>
        <a:prstGeom prst="rect">
          <a:avLst/>
        </a:prstGeom>
        <a:noFill/>
        <a:ln w="9525">
          <a:noFill/>
          <a:miter lim="800000"/>
          <a:headEnd/>
          <a:tailEnd/>
        </a:ln>
      </xdr:spPr>
    </xdr:pic>
    <xdr:clientData/>
  </xdr:twoCellAnchor>
  <xdr:oneCellAnchor>
    <xdr:from>
      <xdr:col>17</xdr:col>
      <xdr:colOff>774700</xdr:colOff>
      <xdr:row>680</xdr:row>
      <xdr:rowOff>25400</xdr:rowOff>
    </xdr:from>
    <xdr:ext cx="184731" cy="264560"/>
    <xdr:sp macro="" textlink="">
      <xdr:nvSpPr>
        <xdr:cNvPr id="7" name="TextBox 6">
          <a:extLst>
            <a:ext uri="{FF2B5EF4-FFF2-40B4-BE49-F238E27FC236}">
              <a16:creationId xmlns:a16="http://schemas.microsoft.com/office/drawing/2014/main" id="{BC065D25-1674-452B-B664-42B7BD3A2040}"/>
            </a:ext>
          </a:extLst>
        </xdr:cNvPr>
        <xdr:cNvSpPr txBox="1"/>
      </xdr:nvSpPr>
      <xdr:spPr>
        <a:xfrm>
          <a:off x="29182060" y="1297711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oneCellAnchor>
    <xdr:from>
      <xdr:col>17</xdr:col>
      <xdr:colOff>774700</xdr:colOff>
      <xdr:row>680</xdr:row>
      <xdr:rowOff>25400</xdr:rowOff>
    </xdr:from>
    <xdr:ext cx="184731" cy="264560"/>
    <xdr:sp macro="" textlink="">
      <xdr:nvSpPr>
        <xdr:cNvPr id="8" name="TextBox 7">
          <a:extLst>
            <a:ext uri="{FF2B5EF4-FFF2-40B4-BE49-F238E27FC236}">
              <a16:creationId xmlns:a16="http://schemas.microsoft.com/office/drawing/2014/main" id="{EAB39056-FC5B-4E1E-9619-8C595C4A437C}"/>
            </a:ext>
          </a:extLst>
        </xdr:cNvPr>
        <xdr:cNvSpPr txBox="1"/>
      </xdr:nvSpPr>
      <xdr:spPr>
        <a:xfrm>
          <a:off x="29182060" y="1297711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oneCellAnchor>
    <xdr:from>
      <xdr:col>17</xdr:col>
      <xdr:colOff>774700</xdr:colOff>
      <xdr:row>680</xdr:row>
      <xdr:rowOff>25400</xdr:rowOff>
    </xdr:from>
    <xdr:ext cx="184731" cy="264560"/>
    <xdr:sp macro="" textlink="">
      <xdr:nvSpPr>
        <xdr:cNvPr id="9" name="TextBox 8">
          <a:extLst>
            <a:ext uri="{FF2B5EF4-FFF2-40B4-BE49-F238E27FC236}">
              <a16:creationId xmlns:a16="http://schemas.microsoft.com/office/drawing/2014/main" id="{BD831751-C229-447F-8F4D-05056816F0E3}"/>
            </a:ext>
          </a:extLst>
        </xdr:cNvPr>
        <xdr:cNvSpPr txBox="1"/>
      </xdr:nvSpPr>
      <xdr:spPr>
        <a:xfrm>
          <a:off x="29182060" y="1297711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oneCellAnchor>
    <xdr:from>
      <xdr:col>17</xdr:col>
      <xdr:colOff>774700</xdr:colOff>
      <xdr:row>689</xdr:row>
      <xdr:rowOff>0</xdr:rowOff>
    </xdr:from>
    <xdr:ext cx="184731" cy="264560"/>
    <xdr:sp macro="" textlink="">
      <xdr:nvSpPr>
        <xdr:cNvPr id="10" name="TextBox 9">
          <a:extLst>
            <a:ext uri="{FF2B5EF4-FFF2-40B4-BE49-F238E27FC236}">
              <a16:creationId xmlns:a16="http://schemas.microsoft.com/office/drawing/2014/main" id="{8B0E53B8-C275-4F85-8B3E-B667F31F11F0}"/>
            </a:ext>
          </a:extLst>
        </xdr:cNvPr>
        <xdr:cNvSpPr txBox="1"/>
      </xdr:nvSpPr>
      <xdr:spPr>
        <a:xfrm>
          <a:off x="29182060" y="1314602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oneCellAnchor>
    <xdr:from>
      <xdr:col>17</xdr:col>
      <xdr:colOff>774700</xdr:colOff>
      <xdr:row>689</xdr:row>
      <xdr:rowOff>0</xdr:rowOff>
    </xdr:from>
    <xdr:ext cx="184731" cy="264560"/>
    <xdr:sp macro="" textlink="">
      <xdr:nvSpPr>
        <xdr:cNvPr id="11" name="TextBox 10">
          <a:extLst>
            <a:ext uri="{FF2B5EF4-FFF2-40B4-BE49-F238E27FC236}">
              <a16:creationId xmlns:a16="http://schemas.microsoft.com/office/drawing/2014/main" id="{B6E7F64A-6D30-4EE4-B7BC-C040E6790EF5}"/>
            </a:ext>
          </a:extLst>
        </xdr:cNvPr>
        <xdr:cNvSpPr txBox="1"/>
      </xdr:nvSpPr>
      <xdr:spPr>
        <a:xfrm>
          <a:off x="29182060" y="1314602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oneCellAnchor>
    <xdr:from>
      <xdr:col>17</xdr:col>
      <xdr:colOff>774700</xdr:colOff>
      <xdr:row>689</xdr:row>
      <xdr:rowOff>0</xdr:rowOff>
    </xdr:from>
    <xdr:ext cx="184731" cy="264560"/>
    <xdr:sp macro="" textlink="">
      <xdr:nvSpPr>
        <xdr:cNvPr id="12" name="TextBox 11">
          <a:extLst>
            <a:ext uri="{FF2B5EF4-FFF2-40B4-BE49-F238E27FC236}">
              <a16:creationId xmlns:a16="http://schemas.microsoft.com/office/drawing/2014/main" id="{AD6D2684-C6F4-4EE6-9F45-B77D648DF492}"/>
            </a:ext>
          </a:extLst>
        </xdr:cNvPr>
        <xdr:cNvSpPr txBox="1"/>
      </xdr:nvSpPr>
      <xdr:spPr>
        <a:xfrm>
          <a:off x="29182060" y="1314602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oneCellAnchor>
    <xdr:from>
      <xdr:col>17</xdr:col>
      <xdr:colOff>774700</xdr:colOff>
      <xdr:row>689</xdr:row>
      <xdr:rowOff>0</xdr:rowOff>
    </xdr:from>
    <xdr:ext cx="184731" cy="264560"/>
    <xdr:sp macro="" textlink="">
      <xdr:nvSpPr>
        <xdr:cNvPr id="13" name="TextBox 12">
          <a:extLst>
            <a:ext uri="{FF2B5EF4-FFF2-40B4-BE49-F238E27FC236}">
              <a16:creationId xmlns:a16="http://schemas.microsoft.com/office/drawing/2014/main" id="{601AE7B0-0FF8-4E31-A997-842EC0159688}"/>
            </a:ext>
          </a:extLst>
        </xdr:cNvPr>
        <xdr:cNvSpPr txBox="1"/>
      </xdr:nvSpPr>
      <xdr:spPr>
        <a:xfrm>
          <a:off x="29182060" y="1314602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oneCellAnchor>
    <xdr:from>
      <xdr:col>17</xdr:col>
      <xdr:colOff>774700</xdr:colOff>
      <xdr:row>689</xdr:row>
      <xdr:rowOff>0</xdr:rowOff>
    </xdr:from>
    <xdr:ext cx="184731" cy="264560"/>
    <xdr:sp macro="" textlink="">
      <xdr:nvSpPr>
        <xdr:cNvPr id="14" name="TextBox 13">
          <a:extLst>
            <a:ext uri="{FF2B5EF4-FFF2-40B4-BE49-F238E27FC236}">
              <a16:creationId xmlns:a16="http://schemas.microsoft.com/office/drawing/2014/main" id="{B15B176A-3857-4370-823C-3DA9E4F3D44C}"/>
            </a:ext>
          </a:extLst>
        </xdr:cNvPr>
        <xdr:cNvSpPr txBox="1"/>
      </xdr:nvSpPr>
      <xdr:spPr>
        <a:xfrm>
          <a:off x="29182060" y="1314602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oneCellAnchor>
    <xdr:from>
      <xdr:col>17</xdr:col>
      <xdr:colOff>774700</xdr:colOff>
      <xdr:row>689</xdr:row>
      <xdr:rowOff>0</xdr:rowOff>
    </xdr:from>
    <xdr:ext cx="184731" cy="264560"/>
    <xdr:sp macro="" textlink="">
      <xdr:nvSpPr>
        <xdr:cNvPr id="15" name="TextBox 14">
          <a:extLst>
            <a:ext uri="{FF2B5EF4-FFF2-40B4-BE49-F238E27FC236}">
              <a16:creationId xmlns:a16="http://schemas.microsoft.com/office/drawing/2014/main" id="{E95B9768-5B9B-42CB-83A7-0C11B4A3FAD0}"/>
            </a:ext>
          </a:extLst>
        </xdr:cNvPr>
        <xdr:cNvSpPr txBox="1"/>
      </xdr:nvSpPr>
      <xdr:spPr>
        <a:xfrm>
          <a:off x="29182060" y="1314602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oneCellAnchor>
    <xdr:from>
      <xdr:col>17</xdr:col>
      <xdr:colOff>774700</xdr:colOff>
      <xdr:row>689</xdr:row>
      <xdr:rowOff>0</xdr:rowOff>
    </xdr:from>
    <xdr:ext cx="184731" cy="264560"/>
    <xdr:sp macro="" textlink="">
      <xdr:nvSpPr>
        <xdr:cNvPr id="16" name="TextBox 15">
          <a:extLst>
            <a:ext uri="{FF2B5EF4-FFF2-40B4-BE49-F238E27FC236}">
              <a16:creationId xmlns:a16="http://schemas.microsoft.com/office/drawing/2014/main" id="{34638435-0E58-4B3E-B83C-4AEDD0B19620}"/>
            </a:ext>
          </a:extLst>
        </xdr:cNvPr>
        <xdr:cNvSpPr txBox="1"/>
      </xdr:nvSpPr>
      <xdr:spPr>
        <a:xfrm>
          <a:off x="29182060" y="1314602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oneCellAnchor>
    <xdr:from>
      <xdr:col>17</xdr:col>
      <xdr:colOff>774700</xdr:colOff>
      <xdr:row>689</xdr:row>
      <xdr:rowOff>0</xdr:rowOff>
    </xdr:from>
    <xdr:ext cx="184731" cy="264560"/>
    <xdr:sp macro="" textlink="">
      <xdr:nvSpPr>
        <xdr:cNvPr id="17" name="TextBox 16">
          <a:extLst>
            <a:ext uri="{FF2B5EF4-FFF2-40B4-BE49-F238E27FC236}">
              <a16:creationId xmlns:a16="http://schemas.microsoft.com/office/drawing/2014/main" id="{9F3A0951-5150-4D82-9BDB-5674BB2DE129}"/>
            </a:ext>
          </a:extLst>
        </xdr:cNvPr>
        <xdr:cNvSpPr txBox="1"/>
      </xdr:nvSpPr>
      <xdr:spPr>
        <a:xfrm>
          <a:off x="29182060" y="1314602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oneCellAnchor>
    <xdr:from>
      <xdr:col>17</xdr:col>
      <xdr:colOff>774700</xdr:colOff>
      <xdr:row>689</xdr:row>
      <xdr:rowOff>0</xdr:rowOff>
    </xdr:from>
    <xdr:ext cx="184731" cy="264560"/>
    <xdr:sp macro="" textlink="">
      <xdr:nvSpPr>
        <xdr:cNvPr id="18" name="TextBox 17">
          <a:extLst>
            <a:ext uri="{FF2B5EF4-FFF2-40B4-BE49-F238E27FC236}">
              <a16:creationId xmlns:a16="http://schemas.microsoft.com/office/drawing/2014/main" id="{80D534B3-36FF-403F-B4F3-9CC56A635329}"/>
            </a:ext>
          </a:extLst>
        </xdr:cNvPr>
        <xdr:cNvSpPr txBox="1"/>
      </xdr:nvSpPr>
      <xdr:spPr>
        <a:xfrm>
          <a:off x="29182060" y="1314602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oneCellAnchor>
    <xdr:from>
      <xdr:col>17</xdr:col>
      <xdr:colOff>774700</xdr:colOff>
      <xdr:row>689</xdr:row>
      <xdr:rowOff>25400</xdr:rowOff>
    </xdr:from>
    <xdr:ext cx="184731" cy="264560"/>
    <xdr:sp macro="" textlink="">
      <xdr:nvSpPr>
        <xdr:cNvPr id="19" name="TextBox 18">
          <a:extLst>
            <a:ext uri="{FF2B5EF4-FFF2-40B4-BE49-F238E27FC236}">
              <a16:creationId xmlns:a16="http://schemas.microsoft.com/office/drawing/2014/main" id="{53F5F28D-8693-41C2-BB68-20C3106079CC}"/>
            </a:ext>
          </a:extLst>
        </xdr:cNvPr>
        <xdr:cNvSpPr txBox="1"/>
      </xdr:nvSpPr>
      <xdr:spPr>
        <a:xfrm>
          <a:off x="29182060" y="1314856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oneCellAnchor>
    <xdr:from>
      <xdr:col>17</xdr:col>
      <xdr:colOff>774700</xdr:colOff>
      <xdr:row>689</xdr:row>
      <xdr:rowOff>25400</xdr:rowOff>
    </xdr:from>
    <xdr:ext cx="184731" cy="264560"/>
    <xdr:sp macro="" textlink="">
      <xdr:nvSpPr>
        <xdr:cNvPr id="20" name="TextBox 19">
          <a:extLst>
            <a:ext uri="{FF2B5EF4-FFF2-40B4-BE49-F238E27FC236}">
              <a16:creationId xmlns:a16="http://schemas.microsoft.com/office/drawing/2014/main" id="{AC50035B-3166-4CB8-857B-F29BAADE9DB1}"/>
            </a:ext>
          </a:extLst>
        </xdr:cNvPr>
        <xdr:cNvSpPr txBox="1"/>
      </xdr:nvSpPr>
      <xdr:spPr>
        <a:xfrm>
          <a:off x="29182060" y="1314856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oneCellAnchor>
    <xdr:from>
      <xdr:col>17</xdr:col>
      <xdr:colOff>774700</xdr:colOff>
      <xdr:row>689</xdr:row>
      <xdr:rowOff>25400</xdr:rowOff>
    </xdr:from>
    <xdr:ext cx="184731" cy="264560"/>
    <xdr:sp macro="" textlink="">
      <xdr:nvSpPr>
        <xdr:cNvPr id="21" name="TextBox 20">
          <a:extLst>
            <a:ext uri="{FF2B5EF4-FFF2-40B4-BE49-F238E27FC236}">
              <a16:creationId xmlns:a16="http://schemas.microsoft.com/office/drawing/2014/main" id="{3D9D682B-F171-4F15-8C56-9FCCAF329B49}"/>
            </a:ext>
          </a:extLst>
        </xdr:cNvPr>
        <xdr:cNvSpPr txBox="1"/>
      </xdr:nvSpPr>
      <xdr:spPr>
        <a:xfrm>
          <a:off x="29182060" y="1314856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oneCellAnchor>
    <xdr:from>
      <xdr:col>17</xdr:col>
      <xdr:colOff>774700</xdr:colOff>
      <xdr:row>690</xdr:row>
      <xdr:rowOff>25400</xdr:rowOff>
    </xdr:from>
    <xdr:ext cx="184731" cy="264560"/>
    <xdr:sp macro="" textlink="">
      <xdr:nvSpPr>
        <xdr:cNvPr id="22" name="TextBox 21">
          <a:extLst>
            <a:ext uri="{FF2B5EF4-FFF2-40B4-BE49-F238E27FC236}">
              <a16:creationId xmlns:a16="http://schemas.microsoft.com/office/drawing/2014/main" id="{913E9456-7343-4DC5-BB16-42C211F87E29}"/>
            </a:ext>
          </a:extLst>
        </xdr:cNvPr>
        <xdr:cNvSpPr txBox="1"/>
      </xdr:nvSpPr>
      <xdr:spPr>
        <a:xfrm>
          <a:off x="29182060" y="1316761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oneCellAnchor>
    <xdr:from>
      <xdr:col>17</xdr:col>
      <xdr:colOff>774700</xdr:colOff>
      <xdr:row>690</xdr:row>
      <xdr:rowOff>25400</xdr:rowOff>
    </xdr:from>
    <xdr:ext cx="184731" cy="264560"/>
    <xdr:sp macro="" textlink="">
      <xdr:nvSpPr>
        <xdr:cNvPr id="23" name="TextBox 22">
          <a:extLst>
            <a:ext uri="{FF2B5EF4-FFF2-40B4-BE49-F238E27FC236}">
              <a16:creationId xmlns:a16="http://schemas.microsoft.com/office/drawing/2014/main" id="{9A99F839-A5CB-4D4E-8772-C2844691C9CD}"/>
            </a:ext>
          </a:extLst>
        </xdr:cNvPr>
        <xdr:cNvSpPr txBox="1"/>
      </xdr:nvSpPr>
      <xdr:spPr>
        <a:xfrm>
          <a:off x="29182060" y="1316761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oneCellAnchor>
    <xdr:from>
      <xdr:col>17</xdr:col>
      <xdr:colOff>774700</xdr:colOff>
      <xdr:row>690</xdr:row>
      <xdr:rowOff>25400</xdr:rowOff>
    </xdr:from>
    <xdr:ext cx="184731" cy="264560"/>
    <xdr:sp macro="" textlink="">
      <xdr:nvSpPr>
        <xdr:cNvPr id="24" name="TextBox 23">
          <a:extLst>
            <a:ext uri="{FF2B5EF4-FFF2-40B4-BE49-F238E27FC236}">
              <a16:creationId xmlns:a16="http://schemas.microsoft.com/office/drawing/2014/main" id="{3BB010AB-F94E-42EA-9AA7-4EC7A279EE1B}"/>
            </a:ext>
          </a:extLst>
        </xdr:cNvPr>
        <xdr:cNvSpPr txBox="1"/>
      </xdr:nvSpPr>
      <xdr:spPr>
        <a:xfrm>
          <a:off x="29182060" y="1316761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oneCellAnchor>
    <xdr:from>
      <xdr:col>17</xdr:col>
      <xdr:colOff>774700</xdr:colOff>
      <xdr:row>691</xdr:row>
      <xdr:rowOff>25400</xdr:rowOff>
    </xdr:from>
    <xdr:ext cx="184731" cy="264560"/>
    <xdr:sp macro="" textlink="">
      <xdr:nvSpPr>
        <xdr:cNvPr id="25" name="TextBox 24">
          <a:extLst>
            <a:ext uri="{FF2B5EF4-FFF2-40B4-BE49-F238E27FC236}">
              <a16:creationId xmlns:a16="http://schemas.microsoft.com/office/drawing/2014/main" id="{2A51F2FE-5BCE-4C65-A62E-895867EB3B33}"/>
            </a:ext>
          </a:extLst>
        </xdr:cNvPr>
        <xdr:cNvSpPr txBox="1"/>
      </xdr:nvSpPr>
      <xdr:spPr>
        <a:xfrm>
          <a:off x="29182060" y="1318666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oneCellAnchor>
    <xdr:from>
      <xdr:col>17</xdr:col>
      <xdr:colOff>774700</xdr:colOff>
      <xdr:row>691</xdr:row>
      <xdr:rowOff>25400</xdr:rowOff>
    </xdr:from>
    <xdr:ext cx="184731" cy="264560"/>
    <xdr:sp macro="" textlink="">
      <xdr:nvSpPr>
        <xdr:cNvPr id="26" name="TextBox 25">
          <a:extLst>
            <a:ext uri="{FF2B5EF4-FFF2-40B4-BE49-F238E27FC236}">
              <a16:creationId xmlns:a16="http://schemas.microsoft.com/office/drawing/2014/main" id="{33AFC630-1200-4F86-8025-748AE4FA8AE8}"/>
            </a:ext>
          </a:extLst>
        </xdr:cNvPr>
        <xdr:cNvSpPr txBox="1"/>
      </xdr:nvSpPr>
      <xdr:spPr>
        <a:xfrm>
          <a:off x="29182060" y="1318666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oneCellAnchor>
    <xdr:from>
      <xdr:col>17</xdr:col>
      <xdr:colOff>774700</xdr:colOff>
      <xdr:row>691</xdr:row>
      <xdr:rowOff>25400</xdr:rowOff>
    </xdr:from>
    <xdr:ext cx="184731" cy="264560"/>
    <xdr:sp macro="" textlink="">
      <xdr:nvSpPr>
        <xdr:cNvPr id="27" name="TextBox 26">
          <a:extLst>
            <a:ext uri="{FF2B5EF4-FFF2-40B4-BE49-F238E27FC236}">
              <a16:creationId xmlns:a16="http://schemas.microsoft.com/office/drawing/2014/main" id="{327E2A22-9118-4FD9-9EE8-B9CD2D23F7E8}"/>
            </a:ext>
          </a:extLst>
        </xdr:cNvPr>
        <xdr:cNvSpPr txBox="1"/>
      </xdr:nvSpPr>
      <xdr:spPr>
        <a:xfrm>
          <a:off x="29182060" y="1318666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C9F31-F76A-4238-B226-676276ABC912}">
  <dimension ref="A1:V64"/>
  <sheetViews>
    <sheetView workbookViewId="0">
      <selection activeCell="K19" sqref="K19"/>
    </sheetView>
  </sheetViews>
  <sheetFormatPr defaultRowHeight="14.4" x14ac:dyDescent="0.3"/>
  <cols>
    <col min="1" max="1" width="10.109375" style="1" bestFit="1" customWidth="1"/>
    <col min="2" max="2" width="6.44140625" style="2" customWidth="1"/>
    <col min="3" max="3" width="13.5546875" style="2" customWidth="1"/>
    <col min="4" max="4" width="11.44140625" style="3" customWidth="1"/>
    <col min="5" max="5" width="46.109375" customWidth="1"/>
    <col min="6" max="6" width="9.6640625" style="2" bestFit="1" customWidth="1"/>
    <col min="7" max="7" width="10.109375" style="3" bestFit="1" customWidth="1"/>
    <col min="8" max="8" width="6.88671875" style="2" bestFit="1" customWidth="1"/>
    <col min="9" max="9" width="11.109375" style="2" customWidth="1"/>
    <col min="11" max="11" width="11.33203125" bestFit="1" customWidth="1"/>
    <col min="257" max="257" width="10.109375" bestFit="1" customWidth="1"/>
    <col min="258" max="258" width="6.44140625" customWidth="1"/>
    <col min="259" max="259" width="13.5546875" customWidth="1"/>
    <col min="260" max="260" width="11.44140625" customWidth="1"/>
    <col min="261" max="261" width="46.109375" customWidth="1"/>
    <col min="262" max="262" width="9.6640625" bestFit="1" customWidth="1"/>
    <col min="263" max="263" width="10.109375" bestFit="1" customWidth="1"/>
    <col min="264" max="264" width="6.88671875" bestFit="1" customWidth="1"/>
    <col min="265" max="265" width="11.109375" customWidth="1"/>
    <col min="267" max="267" width="11.33203125" bestFit="1" customWidth="1"/>
    <col min="513" max="513" width="10.109375" bestFit="1" customWidth="1"/>
    <col min="514" max="514" width="6.44140625" customWidth="1"/>
    <col min="515" max="515" width="13.5546875" customWidth="1"/>
    <col min="516" max="516" width="11.44140625" customWidth="1"/>
    <col min="517" max="517" width="46.109375" customWidth="1"/>
    <col min="518" max="518" width="9.6640625" bestFit="1" customWidth="1"/>
    <col min="519" max="519" width="10.109375" bestFit="1" customWidth="1"/>
    <col min="520" max="520" width="6.88671875" bestFit="1" customWidth="1"/>
    <col min="521" max="521" width="11.109375" customWidth="1"/>
    <col min="523" max="523" width="11.33203125" bestFit="1" customWidth="1"/>
    <col min="769" max="769" width="10.109375" bestFit="1" customWidth="1"/>
    <col min="770" max="770" width="6.44140625" customWidth="1"/>
    <col min="771" max="771" width="13.5546875" customWidth="1"/>
    <col min="772" max="772" width="11.44140625" customWidth="1"/>
    <col min="773" max="773" width="46.109375" customWidth="1"/>
    <col min="774" max="774" width="9.6640625" bestFit="1" customWidth="1"/>
    <col min="775" max="775" width="10.109375" bestFit="1" customWidth="1"/>
    <col min="776" max="776" width="6.88671875" bestFit="1" customWidth="1"/>
    <col min="777" max="777" width="11.109375" customWidth="1"/>
    <col min="779" max="779" width="11.33203125" bestFit="1" customWidth="1"/>
    <col min="1025" max="1025" width="10.109375" bestFit="1" customWidth="1"/>
    <col min="1026" max="1026" width="6.44140625" customWidth="1"/>
    <col min="1027" max="1027" width="13.5546875" customWidth="1"/>
    <col min="1028" max="1028" width="11.44140625" customWidth="1"/>
    <col min="1029" max="1029" width="46.109375" customWidth="1"/>
    <col min="1030" max="1030" width="9.6640625" bestFit="1" customWidth="1"/>
    <col min="1031" max="1031" width="10.109375" bestFit="1" customWidth="1"/>
    <col min="1032" max="1032" width="6.88671875" bestFit="1" customWidth="1"/>
    <col min="1033" max="1033" width="11.109375" customWidth="1"/>
    <col min="1035" max="1035" width="11.33203125" bestFit="1" customWidth="1"/>
    <col min="1281" max="1281" width="10.109375" bestFit="1" customWidth="1"/>
    <col min="1282" max="1282" width="6.44140625" customWidth="1"/>
    <col min="1283" max="1283" width="13.5546875" customWidth="1"/>
    <col min="1284" max="1284" width="11.44140625" customWidth="1"/>
    <col min="1285" max="1285" width="46.109375" customWidth="1"/>
    <col min="1286" max="1286" width="9.6640625" bestFit="1" customWidth="1"/>
    <col min="1287" max="1287" width="10.109375" bestFit="1" customWidth="1"/>
    <col min="1288" max="1288" width="6.88671875" bestFit="1" customWidth="1"/>
    <col min="1289" max="1289" width="11.109375" customWidth="1"/>
    <col min="1291" max="1291" width="11.33203125" bestFit="1" customWidth="1"/>
    <col min="1537" max="1537" width="10.109375" bestFit="1" customWidth="1"/>
    <col min="1538" max="1538" width="6.44140625" customWidth="1"/>
    <col min="1539" max="1539" width="13.5546875" customWidth="1"/>
    <col min="1540" max="1540" width="11.44140625" customWidth="1"/>
    <col min="1541" max="1541" width="46.109375" customWidth="1"/>
    <col min="1542" max="1542" width="9.6640625" bestFit="1" customWidth="1"/>
    <col min="1543" max="1543" width="10.109375" bestFit="1" customWidth="1"/>
    <col min="1544" max="1544" width="6.88671875" bestFit="1" customWidth="1"/>
    <col min="1545" max="1545" width="11.109375" customWidth="1"/>
    <col min="1547" max="1547" width="11.33203125" bestFit="1" customWidth="1"/>
    <col min="1793" max="1793" width="10.109375" bestFit="1" customWidth="1"/>
    <col min="1794" max="1794" width="6.44140625" customWidth="1"/>
    <col min="1795" max="1795" width="13.5546875" customWidth="1"/>
    <col min="1796" max="1796" width="11.44140625" customWidth="1"/>
    <col min="1797" max="1797" width="46.109375" customWidth="1"/>
    <col min="1798" max="1798" width="9.6640625" bestFit="1" customWidth="1"/>
    <col min="1799" max="1799" width="10.109375" bestFit="1" customWidth="1"/>
    <col min="1800" max="1800" width="6.88671875" bestFit="1" customWidth="1"/>
    <col min="1801" max="1801" width="11.109375" customWidth="1"/>
    <col min="1803" max="1803" width="11.33203125" bestFit="1" customWidth="1"/>
    <col min="2049" max="2049" width="10.109375" bestFit="1" customWidth="1"/>
    <col min="2050" max="2050" width="6.44140625" customWidth="1"/>
    <col min="2051" max="2051" width="13.5546875" customWidth="1"/>
    <col min="2052" max="2052" width="11.44140625" customWidth="1"/>
    <col min="2053" max="2053" width="46.109375" customWidth="1"/>
    <col min="2054" max="2054" width="9.6640625" bestFit="1" customWidth="1"/>
    <col min="2055" max="2055" width="10.109375" bestFit="1" customWidth="1"/>
    <col min="2056" max="2056" width="6.88671875" bestFit="1" customWidth="1"/>
    <col min="2057" max="2057" width="11.109375" customWidth="1"/>
    <col min="2059" max="2059" width="11.33203125" bestFit="1" customWidth="1"/>
    <col min="2305" max="2305" width="10.109375" bestFit="1" customWidth="1"/>
    <col min="2306" max="2306" width="6.44140625" customWidth="1"/>
    <col min="2307" max="2307" width="13.5546875" customWidth="1"/>
    <col min="2308" max="2308" width="11.44140625" customWidth="1"/>
    <col min="2309" max="2309" width="46.109375" customWidth="1"/>
    <col min="2310" max="2310" width="9.6640625" bestFit="1" customWidth="1"/>
    <col min="2311" max="2311" width="10.109375" bestFit="1" customWidth="1"/>
    <col min="2312" max="2312" width="6.88671875" bestFit="1" customWidth="1"/>
    <col min="2313" max="2313" width="11.109375" customWidth="1"/>
    <col min="2315" max="2315" width="11.33203125" bestFit="1" customWidth="1"/>
    <col min="2561" max="2561" width="10.109375" bestFit="1" customWidth="1"/>
    <col min="2562" max="2562" width="6.44140625" customWidth="1"/>
    <col min="2563" max="2563" width="13.5546875" customWidth="1"/>
    <col min="2564" max="2564" width="11.44140625" customWidth="1"/>
    <col min="2565" max="2565" width="46.109375" customWidth="1"/>
    <col min="2566" max="2566" width="9.6640625" bestFit="1" customWidth="1"/>
    <col min="2567" max="2567" width="10.109375" bestFit="1" customWidth="1"/>
    <col min="2568" max="2568" width="6.88671875" bestFit="1" customWidth="1"/>
    <col min="2569" max="2569" width="11.109375" customWidth="1"/>
    <col min="2571" max="2571" width="11.33203125" bestFit="1" customWidth="1"/>
    <col min="2817" max="2817" width="10.109375" bestFit="1" customWidth="1"/>
    <col min="2818" max="2818" width="6.44140625" customWidth="1"/>
    <col min="2819" max="2819" width="13.5546875" customWidth="1"/>
    <col min="2820" max="2820" width="11.44140625" customWidth="1"/>
    <col min="2821" max="2821" width="46.109375" customWidth="1"/>
    <col min="2822" max="2822" width="9.6640625" bestFit="1" customWidth="1"/>
    <col min="2823" max="2823" width="10.109375" bestFit="1" customWidth="1"/>
    <col min="2824" max="2824" width="6.88671875" bestFit="1" customWidth="1"/>
    <col min="2825" max="2825" width="11.109375" customWidth="1"/>
    <col min="2827" max="2827" width="11.33203125" bestFit="1" customWidth="1"/>
    <col min="3073" max="3073" width="10.109375" bestFit="1" customWidth="1"/>
    <col min="3074" max="3074" width="6.44140625" customWidth="1"/>
    <col min="3075" max="3075" width="13.5546875" customWidth="1"/>
    <col min="3076" max="3076" width="11.44140625" customWidth="1"/>
    <col min="3077" max="3077" width="46.109375" customWidth="1"/>
    <col min="3078" max="3078" width="9.6640625" bestFit="1" customWidth="1"/>
    <col min="3079" max="3079" width="10.109375" bestFit="1" customWidth="1"/>
    <col min="3080" max="3080" width="6.88671875" bestFit="1" customWidth="1"/>
    <col min="3081" max="3081" width="11.109375" customWidth="1"/>
    <col min="3083" max="3083" width="11.33203125" bestFit="1" customWidth="1"/>
    <col min="3329" max="3329" width="10.109375" bestFit="1" customWidth="1"/>
    <col min="3330" max="3330" width="6.44140625" customWidth="1"/>
    <col min="3331" max="3331" width="13.5546875" customWidth="1"/>
    <col min="3332" max="3332" width="11.44140625" customWidth="1"/>
    <col min="3333" max="3333" width="46.109375" customWidth="1"/>
    <col min="3334" max="3334" width="9.6640625" bestFit="1" customWidth="1"/>
    <col min="3335" max="3335" width="10.109375" bestFit="1" customWidth="1"/>
    <col min="3336" max="3336" width="6.88671875" bestFit="1" customWidth="1"/>
    <col min="3337" max="3337" width="11.109375" customWidth="1"/>
    <col min="3339" max="3339" width="11.33203125" bestFit="1" customWidth="1"/>
    <col min="3585" max="3585" width="10.109375" bestFit="1" customWidth="1"/>
    <col min="3586" max="3586" width="6.44140625" customWidth="1"/>
    <col min="3587" max="3587" width="13.5546875" customWidth="1"/>
    <col min="3588" max="3588" width="11.44140625" customWidth="1"/>
    <col min="3589" max="3589" width="46.109375" customWidth="1"/>
    <col min="3590" max="3590" width="9.6640625" bestFit="1" customWidth="1"/>
    <col min="3591" max="3591" width="10.109375" bestFit="1" customWidth="1"/>
    <col min="3592" max="3592" width="6.88671875" bestFit="1" customWidth="1"/>
    <col min="3593" max="3593" width="11.109375" customWidth="1"/>
    <col min="3595" max="3595" width="11.33203125" bestFit="1" customWidth="1"/>
    <col min="3841" max="3841" width="10.109375" bestFit="1" customWidth="1"/>
    <col min="3842" max="3842" width="6.44140625" customWidth="1"/>
    <col min="3843" max="3843" width="13.5546875" customWidth="1"/>
    <col min="3844" max="3844" width="11.44140625" customWidth="1"/>
    <col min="3845" max="3845" width="46.109375" customWidth="1"/>
    <col min="3846" max="3846" width="9.6640625" bestFit="1" customWidth="1"/>
    <col min="3847" max="3847" width="10.109375" bestFit="1" customWidth="1"/>
    <col min="3848" max="3848" width="6.88671875" bestFit="1" customWidth="1"/>
    <col min="3849" max="3849" width="11.109375" customWidth="1"/>
    <col min="3851" max="3851" width="11.33203125" bestFit="1" customWidth="1"/>
    <col min="4097" max="4097" width="10.109375" bestFit="1" customWidth="1"/>
    <col min="4098" max="4098" width="6.44140625" customWidth="1"/>
    <col min="4099" max="4099" width="13.5546875" customWidth="1"/>
    <col min="4100" max="4100" width="11.44140625" customWidth="1"/>
    <col min="4101" max="4101" width="46.109375" customWidth="1"/>
    <col min="4102" max="4102" width="9.6640625" bestFit="1" customWidth="1"/>
    <col min="4103" max="4103" width="10.109375" bestFit="1" customWidth="1"/>
    <col min="4104" max="4104" width="6.88671875" bestFit="1" customWidth="1"/>
    <col min="4105" max="4105" width="11.109375" customWidth="1"/>
    <col min="4107" max="4107" width="11.33203125" bestFit="1" customWidth="1"/>
    <col min="4353" max="4353" width="10.109375" bestFit="1" customWidth="1"/>
    <col min="4354" max="4354" width="6.44140625" customWidth="1"/>
    <col min="4355" max="4355" width="13.5546875" customWidth="1"/>
    <col min="4356" max="4356" width="11.44140625" customWidth="1"/>
    <col min="4357" max="4357" width="46.109375" customWidth="1"/>
    <col min="4358" max="4358" width="9.6640625" bestFit="1" customWidth="1"/>
    <col min="4359" max="4359" width="10.109375" bestFit="1" customWidth="1"/>
    <col min="4360" max="4360" width="6.88671875" bestFit="1" customWidth="1"/>
    <col min="4361" max="4361" width="11.109375" customWidth="1"/>
    <col min="4363" max="4363" width="11.33203125" bestFit="1" customWidth="1"/>
    <col min="4609" max="4609" width="10.109375" bestFit="1" customWidth="1"/>
    <col min="4610" max="4610" width="6.44140625" customWidth="1"/>
    <col min="4611" max="4611" width="13.5546875" customWidth="1"/>
    <col min="4612" max="4612" width="11.44140625" customWidth="1"/>
    <col min="4613" max="4613" width="46.109375" customWidth="1"/>
    <col min="4614" max="4614" width="9.6640625" bestFit="1" customWidth="1"/>
    <col min="4615" max="4615" width="10.109375" bestFit="1" customWidth="1"/>
    <col min="4616" max="4616" width="6.88671875" bestFit="1" customWidth="1"/>
    <col min="4617" max="4617" width="11.109375" customWidth="1"/>
    <col min="4619" max="4619" width="11.33203125" bestFit="1" customWidth="1"/>
    <col min="4865" max="4865" width="10.109375" bestFit="1" customWidth="1"/>
    <col min="4866" max="4866" width="6.44140625" customWidth="1"/>
    <col min="4867" max="4867" width="13.5546875" customWidth="1"/>
    <col min="4868" max="4868" width="11.44140625" customWidth="1"/>
    <col min="4869" max="4869" width="46.109375" customWidth="1"/>
    <col min="4870" max="4870" width="9.6640625" bestFit="1" customWidth="1"/>
    <col min="4871" max="4871" width="10.109375" bestFit="1" customWidth="1"/>
    <col min="4872" max="4872" width="6.88671875" bestFit="1" customWidth="1"/>
    <col min="4873" max="4873" width="11.109375" customWidth="1"/>
    <col min="4875" max="4875" width="11.33203125" bestFit="1" customWidth="1"/>
    <col min="5121" max="5121" width="10.109375" bestFit="1" customWidth="1"/>
    <col min="5122" max="5122" width="6.44140625" customWidth="1"/>
    <col min="5123" max="5123" width="13.5546875" customWidth="1"/>
    <col min="5124" max="5124" width="11.44140625" customWidth="1"/>
    <col min="5125" max="5125" width="46.109375" customWidth="1"/>
    <col min="5126" max="5126" width="9.6640625" bestFit="1" customWidth="1"/>
    <col min="5127" max="5127" width="10.109375" bestFit="1" customWidth="1"/>
    <col min="5128" max="5128" width="6.88671875" bestFit="1" customWidth="1"/>
    <col min="5129" max="5129" width="11.109375" customWidth="1"/>
    <col min="5131" max="5131" width="11.33203125" bestFit="1" customWidth="1"/>
    <col min="5377" max="5377" width="10.109375" bestFit="1" customWidth="1"/>
    <col min="5378" max="5378" width="6.44140625" customWidth="1"/>
    <col min="5379" max="5379" width="13.5546875" customWidth="1"/>
    <col min="5380" max="5380" width="11.44140625" customWidth="1"/>
    <col min="5381" max="5381" width="46.109375" customWidth="1"/>
    <col min="5382" max="5382" width="9.6640625" bestFit="1" customWidth="1"/>
    <col min="5383" max="5383" width="10.109375" bestFit="1" customWidth="1"/>
    <col min="5384" max="5384" width="6.88671875" bestFit="1" customWidth="1"/>
    <col min="5385" max="5385" width="11.109375" customWidth="1"/>
    <col min="5387" max="5387" width="11.33203125" bestFit="1" customWidth="1"/>
    <col min="5633" max="5633" width="10.109375" bestFit="1" customWidth="1"/>
    <col min="5634" max="5634" width="6.44140625" customWidth="1"/>
    <col min="5635" max="5635" width="13.5546875" customWidth="1"/>
    <col min="5636" max="5636" width="11.44140625" customWidth="1"/>
    <col min="5637" max="5637" width="46.109375" customWidth="1"/>
    <col min="5638" max="5638" width="9.6640625" bestFit="1" customWidth="1"/>
    <col min="5639" max="5639" width="10.109375" bestFit="1" customWidth="1"/>
    <col min="5640" max="5640" width="6.88671875" bestFit="1" customWidth="1"/>
    <col min="5641" max="5641" width="11.109375" customWidth="1"/>
    <col min="5643" max="5643" width="11.33203125" bestFit="1" customWidth="1"/>
    <col min="5889" max="5889" width="10.109375" bestFit="1" customWidth="1"/>
    <col min="5890" max="5890" width="6.44140625" customWidth="1"/>
    <col min="5891" max="5891" width="13.5546875" customWidth="1"/>
    <col min="5892" max="5892" width="11.44140625" customWidth="1"/>
    <col min="5893" max="5893" width="46.109375" customWidth="1"/>
    <col min="5894" max="5894" width="9.6640625" bestFit="1" customWidth="1"/>
    <col min="5895" max="5895" width="10.109375" bestFit="1" customWidth="1"/>
    <col min="5896" max="5896" width="6.88671875" bestFit="1" customWidth="1"/>
    <col min="5897" max="5897" width="11.109375" customWidth="1"/>
    <col min="5899" max="5899" width="11.33203125" bestFit="1" customWidth="1"/>
    <col min="6145" max="6145" width="10.109375" bestFit="1" customWidth="1"/>
    <col min="6146" max="6146" width="6.44140625" customWidth="1"/>
    <col min="6147" max="6147" width="13.5546875" customWidth="1"/>
    <col min="6148" max="6148" width="11.44140625" customWidth="1"/>
    <col min="6149" max="6149" width="46.109375" customWidth="1"/>
    <col min="6150" max="6150" width="9.6640625" bestFit="1" customWidth="1"/>
    <col min="6151" max="6151" width="10.109375" bestFit="1" customWidth="1"/>
    <col min="6152" max="6152" width="6.88671875" bestFit="1" customWidth="1"/>
    <col min="6153" max="6153" width="11.109375" customWidth="1"/>
    <col min="6155" max="6155" width="11.33203125" bestFit="1" customWidth="1"/>
    <col min="6401" max="6401" width="10.109375" bestFit="1" customWidth="1"/>
    <col min="6402" max="6402" width="6.44140625" customWidth="1"/>
    <col min="6403" max="6403" width="13.5546875" customWidth="1"/>
    <col min="6404" max="6404" width="11.44140625" customWidth="1"/>
    <col min="6405" max="6405" width="46.109375" customWidth="1"/>
    <col min="6406" max="6406" width="9.6640625" bestFit="1" customWidth="1"/>
    <col min="6407" max="6407" width="10.109375" bestFit="1" customWidth="1"/>
    <col min="6408" max="6408" width="6.88671875" bestFit="1" customWidth="1"/>
    <col min="6409" max="6409" width="11.109375" customWidth="1"/>
    <col min="6411" max="6411" width="11.33203125" bestFit="1" customWidth="1"/>
    <col min="6657" max="6657" width="10.109375" bestFit="1" customWidth="1"/>
    <col min="6658" max="6658" width="6.44140625" customWidth="1"/>
    <col min="6659" max="6659" width="13.5546875" customWidth="1"/>
    <col min="6660" max="6660" width="11.44140625" customWidth="1"/>
    <col min="6661" max="6661" width="46.109375" customWidth="1"/>
    <col min="6662" max="6662" width="9.6640625" bestFit="1" customWidth="1"/>
    <col min="6663" max="6663" width="10.109375" bestFit="1" customWidth="1"/>
    <col min="6664" max="6664" width="6.88671875" bestFit="1" customWidth="1"/>
    <col min="6665" max="6665" width="11.109375" customWidth="1"/>
    <col min="6667" max="6667" width="11.33203125" bestFit="1" customWidth="1"/>
    <col min="6913" max="6913" width="10.109375" bestFit="1" customWidth="1"/>
    <col min="6914" max="6914" width="6.44140625" customWidth="1"/>
    <col min="6915" max="6915" width="13.5546875" customWidth="1"/>
    <col min="6916" max="6916" width="11.44140625" customWidth="1"/>
    <col min="6917" max="6917" width="46.109375" customWidth="1"/>
    <col min="6918" max="6918" width="9.6640625" bestFit="1" customWidth="1"/>
    <col min="6919" max="6919" width="10.109375" bestFit="1" customWidth="1"/>
    <col min="6920" max="6920" width="6.88671875" bestFit="1" customWidth="1"/>
    <col min="6921" max="6921" width="11.109375" customWidth="1"/>
    <col min="6923" max="6923" width="11.33203125" bestFit="1" customWidth="1"/>
    <col min="7169" max="7169" width="10.109375" bestFit="1" customWidth="1"/>
    <col min="7170" max="7170" width="6.44140625" customWidth="1"/>
    <col min="7171" max="7171" width="13.5546875" customWidth="1"/>
    <col min="7172" max="7172" width="11.44140625" customWidth="1"/>
    <col min="7173" max="7173" width="46.109375" customWidth="1"/>
    <col min="7174" max="7174" width="9.6640625" bestFit="1" customWidth="1"/>
    <col min="7175" max="7175" width="10.109375" bestFit="1" customWidth="1"/>
    <col min="7176" max="7176" width="6.88671875" bestFit="1" customWidth="1"/>
    <col min="7177" max="7177" width="11.109375" customWidth="1"/>
    <col min="7179" max="7179" width="11.33203125" bestFit="1" customWidth="1"/>
    <col min="7425" max="7425" width="10.109375" bestFit="1" customWidth="1"/>
    <col min="7426" max="7426" width="6.44140625" customWidth="1"/>
    <col min="7427" max="7427" width="13.5546875" customWidth="1"/>
    <col min="7428" max="7428" width="11.44140625" customWidth="1"/>
    <col min="7429" max="7429" width="46.109375" customWidth="1"/>
    <col min="7430" max="7430" width="9.6640625" bestFit="1" customWidth="1"/>
    <col min="7431" max="7431" width="10.109375" bestFit="1" customWidth="1"/>
    <col min="7432" max="7432" width="6.88671875" bestFit="1" customWidth="1"/>
    <col min="7433" max="7433" width="11.109375" customWidth="1"/>
    <col min="7435" max="7435" width="11.33203125" bestFit="1" customWidth="1"/>
    <col min="7681" max="7681" width="10.109375" bestFit="1" customWidth="1"/>
    <col min="7682" max="7682" width="6.44140625" customWidth="1"/>
    <col min="7683" max="7683" width="13.5546875" customWidth="1"/>
    <col min="7684" max="7684" width="11.44140625" customWidth="1"/>
    <col min="7685" max="7685" width="46.109375" customWidth="1"/>
    <col min="7686" max="7686" width="9.6640625" bestFit="1" customWidth="1"/>
    <col min="7687" max="7687" width="10.109375" bestFit="1" customWidth="1"/>
    <col min="7688" max="7688" width="6.88671875" bestFit="1" customWidth="1"/>
    <col min="7689" max="7689" width="11.109375" customWidth="1"/>
    <col min="7691" max="7691" width="11.33203125" bestFit="1" customWidth="1"/>
    <col min="7937" max="7937" width="10.109375" bestFit="1" customWidth="1"/>
    <col min="7938" max="7938" width="6.44140625" customWidth="1"/>
    <col min="7939" max="7939" width="13.5546875" customWidth="1"/>
    <col min="7940" max="7940" width="11.44140625" customWidth="1"/>
    <col min="7941" max="7941" width="46.109375" customWidth="1"/>
    <col min="7942" max="7942" width="9.6640625" bestFit="1" customWidth="1"/>
    <col min="7943" max="7943" width="10.109375" bestFit="1" customWidth="1"/>
    <col min="7944" max="7944" width="6.88671875" bestFit="1" customWidth="1"/>
    <col min="7945" max="7945" width="11.109375" customWidth="1"/>
    <col min="7947" max="7947" width="11.33203125" bestFit="1" customWidth="1"/>
    <col min="8193" max="8193" width="10.109375" bestFit="1" customWidth="1"/>
    <col min="8194" max="8194" width="6.44140625" customWidth="1"/>
    <col min="8195" max="8195" width="13.5546875" customWidth="1"/>
    <col min="8196" max="8196" width="11.44140625" customWidth="1"/>
    <col min="8197" max="8197" width="46.109375" customWidth="1"/>
    <col min="8198" max="8198" width="9.6640625" bestFit="1" customWidth="1"/>
    <col min="8199" max="8199" width="10.109375" bestFit="1" customWidth="1"/>
    <col min="8200" max="8200" width="6.88671875" bestFit="1" customWidth="1"/>
    <col min="8201" max="8201" width="11.109375" customWidth="1"/>
    <col min="8203" max="8203" width="11.33203125" bestFit="1" customWidth="1"/>
    <col min="8449" max="8449" width="10.109375" bestFit="1" customWidth="1"/>
    <col min="8450" max="8450" width="6.44140625" customWidth="1"/>
    <col min="8451" max="8451" width="13.5546875" customWidth="1"/>
    <col min="8452" max="8452" width="11.44140625" customWidth="1"/>
    <col min="8453" max="8453" width="46.109375" customWidth="1"/>
    <col min="8454" max="8454" width="9.6640625" bestFit="1" customWidth="1"/>
    <col min="8455" max="8455" width="10.109375" bestFit="1" customWidth="1"/>
    <col min="8456" max="8456" width="6.88671875" bestFit="1" customWidth="1"/>
    <col min="8457" max="8457" width="11.109375" customWidth="1"/>
    <col min="8459" max="8459" width="11.33203125" bestFit="1" customWidth="1"/>
    <col min="8705" max="8705" width="10.109375" bestFit="1" customWidth="1"/>
    <col min="8706" max="8706" width="6.44140625" customWidth="1"/>
    <col min="8707" max="8707" width="13.5546875" customWidth="1"/>
    <col min="8708" max="8708" width="11.44140625" customWidth="1"/>
    <col min="8709" max="8709" width="46.109375" customWidth="1"/>
    <col min="8710" max="8710" width="9.6640625" bestFit="1" customWidth="1"/>
    <col min="8711" max="8711" width="10.109375" bestFit="1" customWidth="1"/>
    <col min="8712" max="8712" width="6.88671875" bestFit="1" customWidth="1"/>
    <col min="8713" max="8713" width="11.109375" customWidth="1"/>
    <col min="8715" max="8715" width="11.33203125" bestFit="1" customWidth="1"/>
    <col min="8961" max="8961" width="10.109375" bestFit="1" customWidth="1"/>
    <col min="8962" max="8962" width="6.44140625" customWidth="1"/>
    <col min="8963" max="8963" width="13.5546875" customWidth="1"/>
    <col min="8964" max="8964" width="11.44140625" customWidth="1"/>
    <col min="8965" max="8965" width="46.109375" customWidth="1"/>
    <col min="8966" max="8966" width="9.6640625" bestFit="1" customWidth="1"/>
    <col min="8967" max="8967" width="10.109375" bestFit="1" customWidth="1"/>
    <col min="8968" max="8968" width="6.88671875" bestFit="1" customWidth="1"/>
    <col min="8969" max="8969" width="11.109375" customWidth="1"/>
    <col min="8971" max="8971" width="11.33203125" bestFit="1" customWidth="1"/>
    <col min="9217" max="9217" width="10.109375" bestFit="1" customWidth="1"/>
    <col min="9218" max="9218" width="6.44140625" customWidth="1"/>
    <col min="9219" max="9219" width="13.5546875" customWidth="1"/>
    <col min="9220" max="9220" width="11.44140625" customWidth="1"/>
    <col min="9221" max="9221" width="46.109375" customWidth="1"/>
    <col min="9222" max="9222" width="9.6640625" bestFit="1" customWidth="1"/>
    <col min="9223" max="9223" width="10.109375" bestFit="1" customWidth="1"/>
    <col min="9224" max="9224" width="6.88671875" bestFit="1" customWidth="1"/>
    <col min="9225" max="9225" width="11.109375" customWidth="1"/>
    <col min="9227" max="9227" width="11.33203125" bestFit="1" customWidth="1"/>
    <col min="9473" max="9473" width="10.109375" bestFit="1" customWidth="1"/>
    <col min="9474" max="9474" width="6.44140625" customWidth="1"/>
    <col min="9475" max="9475" width="13.5546875" customWidth="1"/>
    <col min="9476" max="9476" width="11.44140625" customWidth="1"/>
    <col min="9477" max="9477" width="46.109375" customWidth="1"/>
    <col min="9478" max="9478" width="9.6640625" bestFit="1" customWidth="1"/>
    <col min="9479" max="9479" width="10.109375" bestFit="1" customWidth="1"/>
    <col min="9480" max="9480" width="6.88671875" bestFit="1" customWidth="1"/>
    <col min="9481" max="9481" width="11.109375" customWidth="1"/>
    <col min="9483" max="9483" width="11.33203125" bestFit="1" customWidth="1"/>
    <col min="9729" max="9729" width="10.109375" bestFit="1" customWidth="1"/>
    <col min="9730" max="9730" width="6.44140625" customWidth="1"/>
    <col min="9731" max="9731" width="13.5546875" customWidth="1"/>
    <col min="9732" max="9732" width="11.44140625" customWidth="1"/>
    <col min="9733" max="9733" width="46.109375" customWidth="1"/>
    <col min="9734" max="9734" width="9.6640625" bestFit="1" customWidth="1"/>
    <col min="9735" max="9735" width="10.109375" bestFit="1" customWidth="1"/>
    <col min="9736" max="9736" width="6.88671875" bestFit="1" customWidth="1"/>
    <col min="9737" max="9737" width="11.109375" customWidth="1"/>
    <col min="9739" max="9739" width="11.33203125" bestFit="1" customWidth="1"/>
    <col min="9985" max="9985" width="10.109375" bestFit="1" customWidth="1"/>
    <col min="9986" max="9986" width="6.44140625" customWidth="1"/>
    <col min="9987" max="9987" width="13.5546875" customWidth="1"/>
    <col min="9988" max="9988" width="11.44140625" customWidth="1"/>
    <col min="9989" max="9989" width="46.109375" customWidth="1"/>
    <col min="9990" max="9990" width="9.6640625" bestFit="1" customWidth="1"/>
    <col min="9991" max="9991" width="10.109375" bestFit="1" customWidth="1"/>
    <col min="9992" max="9992" width="6.88671875" bestFit="1" customWidth="1"/>
    <col min="9993" max="9993" width="11.109375" customWidth="1"/>
    <col min="9995" max="9995" width="11.33203125" bestFit="1" customWidth="1"/>
    <col min="10241" max="10241" width="10.109375" bestFit="1" customWidth="1"/>
    <col min="10242" max="10242" width="6.44140625" customWidth="1"/>
    <col min="10243" max="10243" width="13.5546875" customWidth="1"/>
    <col min="10244" max="10244" width="11.44140625" customWidth="1"/>
    <col min="10245" max="10245" width="46.109375" customWidth="1"/>
    <col min="10246" max="10246" width="9.6640625" bestFit="1" customWidth="1"/>
    <col min="10247" max="10247" width="10.109375" bestFit="1" customWidth="1"/>
    <col min="10248" max="10248" width="6.88671875" bestFit="1" customWidth="1"/>
    <col min="10249" max="10249" width="11.109375" customWidth="1"/>
    <col min="10251" max="10251" width="11.33203125" bestFit="1" customWidth="1"/>
    <col min="10497" max="10497" width="10.109375" bestFit="1" customWidth="1"/>
    <col min="10498" max="10498" width="6.44140625" customWidth="1"/>
    <col min="10499" max="10499" width="13.5546875" customWidth="1"/>
    <col min="10500" max="10500" width="11.44140625" customWidth="1"/>
    <col min="10501" max="10501" width="46.109375" customWidth="1"/>
    <col min="10502" max="10502" width="9.6640625" bestFit="1" customWidth="1"/>
    <col min="10503" max="10503" width="10.109375" bestFit="1" customWidth="1"/>
    <col min="10504" max="10504" width="6.88671875" bestFit="1" customWidth="1"/>
    <col min="10505" max="10505" width="11.109375" customWidth="1"/>
    <col min="10507" max="10507" width="11.33203125" bestFit="1" customWidth="1"/>
    <col min="10753" max="10753" width="10.109375" bestFit="1" customWidth="1"/>
    <col min="10754" max="10754" width="6.44140625" customWidth="1"/>
    <col min="10755" max="10755" width="13.5546875" customWidth="1"/>
    <col min="10756" max="10756" width="11.44140625" customWidth="1"/>
    <col min="10757" max="10757" width="46.109375" customWidth="1"/>
    <col min="10758" max="10758" width="9.6640625" bestFit="1" customWidth="1"/>
    <col min="10759" max="10759" width="10.109375" bestFit="1" customWidth="1"/>
    <col min="10760" max="10760" width="6.88671875" bestFit="1" customWidth="1"/>
    <col min="10761" max="10761" width="11.109375" customWidth="1"/>
    <col min="10763" max="10763" width="11.33203125" bestFit="1" customWidth="1"/>
    <col min="11009" max="11009" width="10.109375" bestFit="1" customWidth="1"/>
    <col min="11010" max="11010" width="6.44140625" customWidth="1"/>
    <col min="11011" max="11011" width="13.5546875" customWidth="1"/>
    <col min="11012" max="11012" width="11.44140625" customWidth="1"/>
    <col min="11013" max="11013" width="46.109375" customWidth="1"/>
    <col min="11014" max="11014" width="9.6640625" bestFit="1" customWidth="1"/>
    <col min="11015" max="11015" width="10.109375" bestFit="1" customWidth="1"/>
    <col min="11016" max="11016" width="6.88671875" bestFit="1" customWidth="1"/>
    <col min="11017" max="11017" width="11.109375" customWidth="1"/>
    <col min="11019" max="11019" width="11.33203125" bestFit="1" customWidth="1"/>
    <col min="11265" max="11265" width="10.109375" bestFit="1" customWidth="1"/>
    <col min="11266" max="11266" width="6.44140625" customWidth="1"/>
    <col min="11267" max="11267" width="13.5546875" customWidth="1"/>
    <col min="11268" max="11268" width="11.44140625" customWidth="1"/>
    <col min="11269" max="11269" width="46.109375" customWidth="1"/>
    <col min="11270" max="11270" width="9.6640625" bestFit="1" customWidth="1"/>
    <col min="11271" max="11271" width="10.109375" bestFit="1" customWidth="1"/>
    <col min="11272" max="11272" width="6.88671875" bestFit="1" customWidth="1"/>
    <col min="11273" max="11273" width="11.109375" customWidth="1"/>
    <col min="11275" max="11275" width="11.33203125" bestFit="1" customWidth="1"/>
    <col min="11521" max="11521" width="10.109375" bestFit="1" customWidth="1"/>
    <col min="11522" max="11522" width="6.44140625" customWidth="1"/>
    <col min="11523" max="11523" width="13.5546875" customWidth="1"/>
    <col min="11524" max="11524" width="11.44140625" customWidth="1"/>
    <col min="11525" max="11525" width="46.109375" customWidth="1"/>
    <col min="11526" max="11526" width="9.6640625" bestFit="1" customWidth="1"/>
    <col min="11527" max="11527" width="10.109375" bestFit="1" customWidth="1"/>
    <col min="11528" max="11528" width="6.88671875" bestFit="1" customWidth="1"/>
    <col min="11529" max="11529" width="11.109375" customWidth="1"/>
    <col min="11531" max="11531" width="11.33203125" bestFit="1" customWidth="1"/>
    <col min="11777" max="11777" width="10.109375" bestFit="1" customWidth="1"/>
    <col min="11778" max="11778" width="6.44140625" customWidth="1"/>
    <col min="11779" max="11779" width="13.5546875" customWidth="1"/>
    <col min="11780" max="11780" width="11.44140625" customWidth="1"/>
    <col min="11781" max="11781" width="46.109375" customWidth="1"/>
    <col min="11782" max="11782" width="9.6640625" bestFit="1" customWidth="1"/>
    <col min="11783" max="11783" width="10.109375" bestFit="1" customWidth="1"/>
    <col min="11784" max="11784" width="6.88671875" bestFit="1" customWidth="1"/>
    <col min="11785" max="11785" width="11.109375" customWidth="1"/>
    <col min="11787" max="11787" width="11.33203125" bestFit="1" customWidth="1"/>
    <col min="12033" max="12033" width="10.109375" bestFit="1" customWidth="1"/>
    <col min="12034" max="12034" width="6.44140625" customWidth="1"/>
    <col min="12035" max="12035" width="13.5546875" customWidth="1"/>
    <col min="12036" max="12036" width="11.44140625" customWidth="1"/>
    <col min="12037" max="12037" width="46.109375" customWidth="1"/>
    <col min="12038" max="12038" width="9.6640625" bestFit="1" customWidth="1"/>
    <col min="12039" max="12039" width="10.109375" bestFit="1" customWidth="1"/>
    <col min="12040" max="12040" width="6.88671875" bestFit="1" customWidth="1"/>
    <col min="12041" max="12041" width="11.109375" customWidth="1"/>
    <col min="12043" max="12043" width="11.33203125" bestFit="1" customWidth="1"/>
    <col min="12289" max="12289" width="10.109375" bestFit="1" customWidth="1"/>
    <col min="12290" max="12290" width="6.44140625" customWidth="1"/>
    <col min="12291" max="12291" width="13.5546875" customWidth="1"/>
    <col min="12292" max="12292" width="11.44140625" customWidth="1"/>
    <col min="12293" max="12293" width="46.109375" customWidth="1"/>
    <col min="12294" max="12294" width="9.6640625" bestFit="1" customWidth="1"/>
    <col min="12295" max="12295" width="10.109375" bestFit="1" customWidth="1"/>
    <col min="12296" max="12296" width="6.88671875" bestFit="1" customWidth="1"/>
    <col min="12297" max="12297" width="11.109375" customWidth="1"/>
    <col min="12299" max="12299" width="11.33203125" bestFit="1" customWidth="1"/>
    <col min="12545" max="12545" width="10.109375" bestFit="1" customWidth="1"/>
    <col min="12546" max="12546" width="6.44140625" customWidth="1"/>
    <col min="12547" max="12547" width="13.5546875" customWidth="1"/>
    <col min="12548" max="12548" width="11.44140625" customWidth="1"/>
    <col min="12549" max="12549" width="46.109375" customWidth="1"/>
    <col min="12550" max="12550" width="9.6640625" bestFit="1" customWidth="1"/>
    <col min="12551" max="12551" width="10.109375" bestFit="1" customWidth="1"/>
    <col min="12552" max="12552" width="6.88671875" bestFit="1" customWidth="1"/>
    <col min="12553" max="12553" width="11.109375" customWidth="1"/>
    <col min="12555" max="12555" width="11.33203125" bestFit="1" customWidth="1"/>
    <col min="12801" max="12801" width="10.109375" bestFit="1" customWidth="1"/>
    <col min="12802" max="12802" width="6.44140625" customWidth="1"/>
    <col min="12803" max="12803" width="13.5546875" customWidth="1"/>
    <col min="12804" max="12804" width="11.44140625" customWidth="1"/>
    <col min="12805" max="12805" width="46.109375" customWidth="1"/>
    <col min="12806" max="12806" width="9.6640625" bestFit="1" customWidth="1"/>
    <col min="12807" max="12807" width="10.109375" bestFit="1" customWidth="1"/>
    <col min="12808" max="12808" width="6.88671875" bestFit="1" customWidth="1"/>
    <col min="12809" max="12809" width="11.109375" customWidth="1"/>
    <col min="12811" max="12811" width="11.33203125" bestFit="1" customWidth="1"/>
    <col min="13057" max="13057" width="10.109375" bestFit="1" customWidth="1"/>
    <col min="13058" max="13058" width="6.44140625" customWidth="1"/>
    <col min="13059" max="13059" width="13.5546875" customWidth="1"/>
    <col min="13060" max="13060" width="11.44140625" customWidth="1"/>
    <col min="13061" max="13061" width="46.109375" customWidth="1"/>
    <col min="13062" max="13062" width="9.6640625" bestFit="1" customWidth="1"/>
    <col min="13063" max="13063" width="10.109375" bestFit="1" customWidth="1"/>
    <col min="13064" max="13064" width="6.88671875" bestFit="1" customWidth="1"/>
    <col min="13065" max="13065" width="11.109375" customWidth="1"/>
    <col min="13067" max="13067" width="11.33203125" bestFit="1" customWidth="1"/>
    <col min="13313" max="13313" width="10.109375" bestFit="1" customWidth="1"/>
    <col min="13314" max="13314" width="6.44140625" customWidth="1"/>
    <col min="13315" max="13315" width="13.5546875" customWidth="1"/>
    <col min="13316" max="13316" width="11.44140625" customWidth="1"/>
    <col min="13317" max="13317" width="46.109375" customWidth="1"/>
    <col min="13318" max="13318" width="9.6640625" bestFit="1" customWidth="1"/>
    <col min="13319" max="13319" width="10.109375" bestFit="1" customWidth="1"/>
    <col min="13320" max="13320" width="6.88671875" bestFit="1" customWidth="1"/>
    <col min="13321" max="13321" width="11.109375" customWidth="1"/>
    <col min="13323" max="13323" width="11.33203125" bestFit="1" customWidth="1"/>
    <col min="13569" max="13569" width="10.109375" bestFit="1" customWidth="1"/>
    <col min="13570" max="13570" width="6.44140625" customWidth="1"/>
    <col min="13571" max="13571" width="13.5546875" customWidth="1"/>
    <col min="13572" max="13572" width="11.44140625" customWidth="1"/>
    <col min="13573" max="13573" width="46.109375" customWidth="1"/>
    <col min="13574" max="13574" width="9.6640625" bestFit="1" customWidth="1"/>
    <col min="13575" max="13575" width="10.109375" bestFit="1" customWidth="1"/>
    <col min="13576" max="13576" width="6.88671875" bestFit="1" customWidth="1"/>
    <col min="13577" max="13577" width="11.109375" customWidth="1"/>
    <col min="13579" max="13579" width="11.33203125" bestFit="1" customWidth="1"/>
    <col min="13825" max="13825" width="10.109375" bestFit="1" customWidth="1"/>
    <col min="13826" max="13826" width="6.44140625" customWidth="1"/>
    <col min="13827" max="13827" width="13.5546875" customWidth="1"/>
    <col min="13828" max="13828" width="11.44140625" customWidth="1"/>
    <col min="13829" max="13829" width="46.109375" customWidth="1"/>
    <col min="13830" max="13830" width="9.6640625" bestFit="1" customWidth="1"/>
    <col min="13831" max="13831" width="10.109375" bestFit="1" customWidth="1"/>
    <col min="13832" max="13832" width="6.88671875" bestFit="1" customWidth="1"/>
    <col min="13833" max="13833" width="11.109375" customWidth="1"/>
    <col min="13835" max="13835" width="11.33203125" bestFit="1" customWidth="1"/>
    <col min="14081" max="14081" width="10.109375" bestFit="1" customWidth="1"/>
    <col min="14082" max="14082" width="6.44140625" customWidth="1"/>
    <col min="14083" max="14083" width="13.5546875" customWidth="1"/>
    <col min="14084" max="14084" width="11.44140625" customWidth="1"/>
    <col min="14085" max="14085" width="46.109375" customWidth="1"/>
    <col min="14086" max="14086" width="9.6640625" bestFit="1" customWidth="1"/>
    <col min="14087" max="14087" width="10.109375" bestFit="1" customWidth="1"/>
    <col min="14088" max="14088" width="6.88671875" bestFit="1" customWidth="1"/>
    <col min="14089" max="14089" width="11.109375" customWidth="1"/>
    <col min="14091" max="14091" width="11.33203125" bestFit="1" customWidth="1"/>
    <col min="14337" max="14337" width="10.109375" bestFit="1" customWidth="1"/>
    <col min="14338" max="14338" width="6.44140625" customWidth="1"/>
    <col min="14339" max="14339" width="13.5546875" customWidth="1"/>
    <col min="14340" max="14340" width="11.44140625" customWidth="1"/>
    <col min="14341" max="14341" width="46.109375" customWidth="1"/>
    <col min="14342" max="14342" width="9.6640625" bestFit="1" customWidth="1"/>
    <col min="14343" max="14343" width="10.109375" bestFit="1" customWidth="1"/>
    <col min="14344" max="14344" width="6.88671875" bestFit="1" customWidth="1"/>
    <col min="14345" max="14345" width="11.109375" customWidth="1"/>
    <col min="14347" max="14347" width="11.33203125" bestFit="1" customWidth="1"/>
    <col min="14593" max="14593" width="10.109375" bestFit="1" customWidth="1"/>
    <col min="14594" max="14594" width="6.44140625" customWidth="1"/>
    <col min="14595" max="14595" width="13.5546875" customWidth="1"/>
    <col min="14596" max="14596" width="11.44140625" customWidth="1"/>
    <col min="14597" max="14597" width="46.109375" customWidth="1"/>
    <col min="14598" max="14598" width="9.6640625" bestFit="1" customWidth="1"/>
    <col min="14599" max="14599" width="10.109375" bestFit="1" customWidth="1"/>
    <col min="14600" max="14600" width="6.88671875" bestFit="1" customWidth="1"/>
    <col min="14601" max="14601" width="11.109375" customWidth="1"/>
    <col min="14603" max="14603" width="11.33203125" bestFit="1" customWidth="1"/>
    <col min="14849" max="14849" width="10.109375" bestFit="1" customWidth="1"/>
    <col min="14850" max="14850" width="6.44140625" customWidth="1"/>
    <col min="14851" max="14851" width="13.5546875" customWidth="1"/>
    <col min="14852" max="14852" width="11.44140625" customWidth="1"/>
    <col min="14853" max="14853" width="46.109375" customWidth="1"/>
    <col min="14854" max="14854" width="9.6640625" bestFit="1" customWidth="1"/>
    <col min="14855" max="14855" width="10.109375" bestFit="1" customWidth="1"/>
    <col min="14856" max="14856" width="6.88671875" bestFit="1" customWidth="1"/>
    <col min="14857" max="14857" width="11.109375" customWidth="1"/>
    <col min="14859" max="14859" width="11.33203125" bestFit="1" customWidth="1"/>
    <col min="15105" max="15105" width="10.109375" bestFit="1" customWidth="1"/>
    <col min="15106" max="15106" width="6.44140625" customWidth="1"/>
    <col min="15107" max="15107" width="13.5546875" customWidth="1"/>
    <col min="15108" max="15108" width="11.44140625" customWidth="1"/>
    <col min="15109" max="15109" width="46.109375" customWidth="1"/>
    <col min="15110" max="15110" width="9.6640625" bestFit="1" customWidth="1"/>
    <col min="15111" max="15111" width="10.109375" bestFit="1" customWidth="1"/>
    <col min="15112" max="15112" width="6.88671875" bestFit="1" customWidth="1"/>
    <col min="15113" max="15113" width="11.109375" customWidth="1"/>
    <col min="15115" max="15115" width="11.33203125" bestFit="1" customWidth="1"/>
    <col min="15361" max="15361" width="10.109375" bestFit="1" customWidth="1"/>
    <col min="15362" max="15362" width="6.44140625" customWidth="1"/>
    <col min="15363" max="15363" width="13.5546875" customWidth="1"/>
    <col min="15364" max="15364" width="11.44140625" customWidth="1"/>
    <col min="15365" max="15365" width="46.109375" customWidth="1"/>
    <col min="15366" max="15366" width="9.6640625" bestFit="1" customWidth="1"/>
    <col min="15367" max="15367" width="10.109375" bestFit="1" customWidth="1"/>
    <col min="15368" max="15368" width="6.88671875" bestFit="1" customWidth="1"/>
    <col min="15369" max="15369" width="11.109375" customWidth="1"/>
    <col min="15371" max="15371" width="11.33203125" bestFit="1" customWidth="1"/>
    <col min="15617" max="15617" width="10.109375" bestFit="1" customWidth="1"/>
    <col min="15618" max="15618" width="6.44140625" customWidth="1"/>
    <col min="15619" max="15619" width="13.5546875" customWidth="1"/>
    <col min="15620" max="15620" width="11.44140625" customWidth="1"/>
    <col min="15621" max="15621" width="46.109375" customWidth="1"/>
    <col min="15622" max="15622" width="9.6640625" bestFit="1" customWidth="1"/>
    <col min="15623" max="15623" width="10.109375" bestFit="1" customWidth="1"/>
    <col min="15624" max="15624" width="6.88671875" bestFit="1" customWidth="1"/>
    <col min="15625" max="15625" width="11.109375" customWidth="1"/>
    <col min="15627" max="15627" width="11.33203125" bestFit="1" customWidth="1"/>
    <col min="15873" max="15873" width="10.109375" bestFit="1" customWidth="1"/>
    <col min="15874" max="15874" width="6.44140625" customWidth="1"/>
    <col min="15875" max="15875" width="13.5546875" customWidth="1"/>
    <col min="15876" max="15876" width="11.44140625" customWidth="1"/>
    <col min="15877" max="15877" width="46.109375" customWidth="1"/>
    <col min="15878" max="15878" width="9.6640625" bestFit="1" customWidth="1"/>
    <col min="15879" max="15879" width="10.109375" bestFit="1" customWidth="1"/>
    <col min="15880" max="15880" width="6.88671875" bestFit="1" customWidth="1"/>
    <col min="15881" max="15881" width="11.109375" customWidth="1"/>
    <col min="15883" max="15883" width="11.33203125" bestFit="1" customWidth="1"/>
    <col min="16129" max="16129" width="10.109375" bestFit="1" customWidth="1"/>
    <col min="16130" max="16130" width="6.44140625" customWidth="1"/>
    <col min="16131" max="16131" width="13.5546875" customWidth="1"/>
    <col min="16132" max="16132" width="11.44140625" customWidth="1"/>
    <col min="16133" max="16133" width="46.109375" customWidth="1"/>
    <col min="16134" max="16134" width="9.6640625" bestFit="1" customWidth="1"/>
    <col min="16135" max="16135" width="10.109375" bestFit="1" customWidth="1"/>
    <col min="16136" max="16136" width="6.88671875" bestFit="1" customWidth="1"/>
    <col min="16137" max="16137" width="11.109375" customWidth="1"/>
    <col min="16139" max="16139" width="11.33203125" bestFit="1" customWidth="1"/>
  </cols>
  <sheetData>
    <row r="1" spans="1:22" x14ac:dyDescent="0.3">
      <c r="A1" s="1" t="s">
        <v>0</v>
      </c>
      <c r="B1" s="2" t="s">
        <v>1</v>
      </c>
      <c r="C1" s="2" t="s">
        <v>2</v>
      </c>
      <c r="D1" s="3" t="s">
        <v>3</v>
      </c>
      <c r="E1" t="s">
        <v>4</v>
      </c>
      <c r="F1" s="2" t="s">
        <v>4</v>
      </c>
      <c r="G1" s="3" t="s">
        <v>5</v>
      </c>
      <c r="H1" s="4" t="s">
        <v>6</v>
      </c>
      <c r="I1" s="5" t="s">
        <v>7</v>
      </c>
      <c r="J1" s="5" t="s">
        <v>8</v>
      </c>
      <c r="K1" s="6" t="s">
        <v>9</v>
      </c>
      <c r="L1" s="7" t="s">
        <v>10</v>
      </c>
      <c r="M1" s="8" t="s">
        <v>11</v>
      </c>
      <c r="N1" s="9" t="s">
        <v>12</v>
      </c>
      <c r="O1" s="9" t="s">
        <v>13</v>
      </c>
      <c r="P1" s="9" t="s">
        <v>14</v>
      </c>
      <c r="Q1" s="9" t="s">
        <v>15</v>
      </c>
      <c r="R1" s="9" t="s">
        <v>16</v>
      </c>
      <c r="S1" s="9" t="s">
        <v>17</v>
      </c>
      <c r="T1" s="10" t="s">
        <v>18</v>
      </c>
      <c r="U1" s="9" t="s">
        <v>19</v>
      </c>
      <c r="V1" s="11" t="s">
        <v>20</v>
      </c>
    </row>
    <row r="2" spans="1:22" x14ac:dyDescent="0.3">
      <c r="A2" s="1">
        <v>36856</v>
      </c>
      <c r="B2" s="2">
        <v>1115</v>
      </c>
      <c r="C2" s="2" t="s">
        <v>21</v>
      </c>
      <c r="D2" s="3">
        <v>3000</v>
      </c>
      <c r="E2" s="12" t="s">
        <v>22</v>
      </c>
      <c r="F2" s="3" t="s">
        <v>23</v>
      </c>
      <c r="G2" s="3">
        <v>3000</v>
      </c>
      <c r="H2" s="13" t="s">
        <v>24</v>
      </c>
      <c r="I2" s="3" t="s">
        <v>25</v>
      </c>
    </row>
    <row r="3" spans="1:22" x14ac:dyDescent="0.3">
      <c r="A3" s="1">
        <v>36859</v>
      </c>
      <c r="B3" s="2">
        <v>1105</v>
      </c>
      <c r="C3" s="2" t="s">
        <v>26</v>
      </c>
      <c r="D3" s="3" t="s">
        <v>27</v>
      </c>
      <c r="E3" s="12" t="s">
        <v>28</v>
      </c>
      <c r="F3" s="3" t="s">
        <v>29</v>
      </c>
      <c r="G3" s="3">
        <v>1</v>
      </c>
      <c r="H3" s="14" t="s">
        <v>30</v>
      </c>
      <c r="I3" s="3" t="s">
        <v>25</v>
      </c>
    </row>
    <row r="4" spans="1:22" x14ac:dyDescent="0.3">
      <c r="A4" s="1">
        <v>36860</v>
      </c>
      <c r="C4" s="2" t="s">
        <v>31</v>
      </c>
      <c r="D4" s="3">
        <v>2000</v>
      </c>
      <c r="E4" t="s">
        <v>32</v>
      </c>
      <c r="F4" s="2" t="s">
        <v>33</v>
      </c>
      <c r="G4" s="3">
        <v>2000</v>
      </c>
      <c r="H4" s="14" t="s">
        <v>34</v>
      </c>
      <c r="I4" s="3" t="s">
        <v>25</v>
      </c>
    </row>
    <row r="5" spans="1:22" x14ac:dyDescent="0.3">
      <c r="A5" s="1">
        <v>36861</v>
      </c>
      <c r="B5" s="2">
        <v>758</v>
      </c>
      <c r="C5" s="2" t="s">
        <v>35</v>
      </c>
      <c r="D5" s="3">
        <v>4000</v>
      </c>
      <c r="E5" s="12" t="s">
        <v>36</v>
      </c>
      <c r="F5" s="3" t="s">
        <v>37</v>
      </c>
      <c r="G5" s="3">
        <v>4000</v>
      </c>
      <c r="H5" s="14" t="s">
        <v>38</v>
      </c>
      <c r="I5" s="3" t="s">
        <v>25</v>
      </c>
    </row>
    <row r="6" spans="1:22" x14ac:dyDescent="0.3">
      <c r="A6" s="1">
        <v>36861</v>
      </c>
      <c r="B6" s="2">
        <v>1604</v>
      </c>
      <c r="C6" s="2" t="s">
        <v>21</v>
      </c>
      <c r="D6" s="3">
        <v>100</v>
      </c>
      <c r="E6" s="12" t="s">
        <v>39</v>
      </c>
      <c r="F6" s="3" t="s">
        <v>23</v>
      </c>
      <c r="G6" s="3">
        <v>100</v>
      </c>
      <c r="H6" s="14" t="s">
        <v>24</v>
      </c>
      <c r="I6" s="3" t="s">
        <v>25</v>
      </c>
    </row>
    <row r="7" spans="1:22" x14ac:dyDescent="0.3">
      <c r="A7" s="1">
        <v>36861</v>
      </c>
      <c r="B7" s="2">
        <v>1611</v>
      </c>
      <c r="C7" s="2" t="s">
        <v>40</v>
      </c>
      <c r="D7" s="3">
        <v>5000</v>
      </c>
      <c r="E7" s="12" t="s">
        <v>41</v>
      </c>
      <c r="F7" s="3" t="s">
        <v>30</v>
      </c>
      <c r="G7" s="3">
        <v>5000</v>
      </c>
      <c r="H7" s="14" t="s">
        <v>34</v>
      </c>
      <c r="I7" s="3" t="s">
        <v>25</v>
      </c>
    </row>
    <row r="8" spans="1:22" x14ac:dyDescent="0.3">
      <c r="A8" s="1">
        <v>36861</v>
      </c>
      <c r="B8" s="2">
        <v>1616</v>
      </c>
      <c r="C8" s="2" t="s">
        <v>42</v>
      </c>
      <c r="D8" s="3">
        <v>2000</v>
      </c>
      <c r="E8" s="12" t="s">
        <v>43</v>
      </c>
      <c r="F8" s="3" t="s">
        <v>23</v>
      </c>
      <c r="G8" s="3">
        <v>2000</v>
      </c>
      <c r="H8" s="14" t="s">
        <v>44</v>
      </c>
      <c r="I8" s="3" t="s">
        <v>25</v>
      </c>
    </row>
    <row r="9" spans="1:22" x14ac:dyDescent="0.3">
      <c r="A9" s="1">
        <v>36862</v>
      </c>
      <c r="B9" s="2">
        <v>1714</v>
      </c>
      <c r="C9" s="2" t="s">
        <v>35</v>
      </c>
      <c r="D9" s="3">
        <v>2000</v>
      </c>
      <c r="E9" s="12" t="s">
        <v>45</v>
      </c>
      <c r="F9" s="3" t="s">
        <v>33</v>
      </c>
      <c r="G9" s="3">
        <v>2000</v>
      </c>
      <c r="H9" s="14" t="s">
        <v>38</v>
      </c>
      <c r="I9" s="3" t="s">
        <v>25</v>
      </c>
    </row>
    <row r="10" spans="1:22" x14ac:dyDescent="0.3">
      <c r="A10" s="1">
        <v>36863</v>
      </c>
      <c r="B10" s="2">
        <v>1440</v>
      </c>
      <c r="C10" s="2" t="s">
        <v>46</v>
      </c>
      <c r="D10" s="3">
        <v>300000</v>
      </c>
      <c r="E10" s="12" t="s">
        <v>47</v>
      </c>
      <c r="F10" s="2" t="s">
        <v>48</v>
      </c>
      <c r="G10" s="3">
        <v>300000</v>
      </c>
      <c r="H10" s="14" t="s">
        <v>49</v>
      </c>
      <c r="I10" s="3" t="s">
        <v>25</v>
      </c>
    </row>
    <row r="11" spans="1:22" x14ac:dyDescent="0.3">
      <c r="A11" s="1">
        <v>36864</v>
      </c>
      <c r="B11" s="2">
        <v>1440</v>
      </c>
      <c r="C11" s="2" t="s">
        <v>40</v>
      </c>
      <c r="D11" s="3">
        <v>1500</v>
      </c>
      <c r="E11" s="12" t="s">
        <v>50</v>
      </c>
      <c r="F11" s="3" t="s">
        <v>37</v>
      </c>
      <c r="G11" s="3">
        <v>1500</v>
      </c>
      <c r="H11" s="14" t="s">
        <v>34</v>
      </c>
      <c r="I11" s="3" t="s">
        <v>25</v>
      </c>
    </row>
    <row r="12" spans="1:22" x14ac:dyDescent="0.3">
      <c r="A12" s="1">
        <v>36864</v>
      </c>
      <c r="B12" s="2">
        <v>1454</v>
      </c>
      <c r="C12" s="2" t="s">
        <v>51</v>
      </c>
      <c r="D12" s="3">
        <v>300</v>
      </c>
      <c r="E12" s="12" t="s">
        <v>52</v>
      </c>
      <c r="F12" s="3" t="s">
        <v>37</v>
      </c>
      <c r="G12" s="3">
        <v>300</v>
      </c>
      <c r="H12" s="14" t="s">
        <v>24</v>
      </c>
      <c r="I12" s="3" t="s">
        <v>25</v>
      </c>
    </row>
    <row r="13" spans="1:22" x14ac:dyDescent="0.3">
      <c r="A13" s="1">
        <v>36864</v>
      </c>
      <c r="B13" s="2">
        <v>1520</v>
      </c>
      <c r="C13" s="2" t="s">
        <v>35</v>
      </c>
      <c r="D13" s="3">
        <v>2000</v>
      </c>
      <c r="E13" s="12" t="s">
        <v>53</v>
      </c>
      <c r="F13" s="3" t="s">
        <v>54</v>
      </c>
      <c r="G13" s="3">
        <v>2000</v>
      </c>
      <c r="H13" s="14" t="s">
        <v>38</v>
      </c>
      <c r="I13" s="3" t="s">
        <v>25</v>
      </c>
    </row>
    <row r="14" spans="1:22" x14ac:dyDescent="0.3">
      <c r="A14" s="1">
        <v>36865</v>
      </c>
      <c r="B14" s="2">
        <v>959</v>
      </c>
      <c r="C14" s="2" t="s">
        <v>21</v>
      </c>
      <c r="D14" s="3">
        <v>1000</v>
      </c>
      <c r="E14" s="12" t="s">
        <v>55</v>
      </c>
      <c r="F14" s="3" t="s">
        <v>30</v>
      </c>
      <c r="G14" s="3">
        <v>1000</v>
      </c>
      <c r="H14" s="14" t="s">
        <v>24</v>
      </c>
      <c r="I14" s="3" t="s">
        <v>25</v>
      </c>
    </row>
    <row r="15" spans="1:22" x14ac:dyDescent="0.3">
      <c r="A15" s="1">
        <v>36865</v>
      </c>
      <c r="B15" s="2">
        <v>1242</v>
      </c>
      <c r="C15" s="2" t="s">
        <v>56</v>
      </c>
      <c r="D15" s="3" t="s">
        <v>27</v>
      </c>
      <c r="E15" s="12" t="s">
        <v>57</v>
      </c>
      <c r="F15" s="3" t="s">
        <v>58</v>
      </c>
      <c r="G15" s="3">
        <v>1</v>
      </c>
      <c r="H15" s="14" t="s">
        <v>34</v>
      </c>
      <c r="I15" s="3" t="s">
        <v>25</v>
      </c>
    </row>
    <row r="16" spans="1:22" x14ac:dyDescent="0.3">
      <c r="A16" s="1">
        <v>36865</v>
      </c>
      <c r="B16" s="2">
        <v>1607</v>
      </c>
      <c r="C16" s="2" t="s">
        <v>59</v>
      </c>
      <c r="D16" s="3">
        <v>100000</v>
      </c>
      <c r="E16" s="12" t="s">
        <v>60</v>
      </c>
      <c r="F16" s="3" t="s">
        <v>23</v>
      </c>
      <c r="G16" s="3">
        <v>100000</v>
      </c>
      <c r="H16" s="14" t="s">
        <v>38</v>
      </c>
      <c r="I16" s="3" t="s">
        <v>25</v>
      </c>
    </row>
    <row r="17" spans="1:9" x14ac:dyDescent="0.3">
      <c r="A17" s="1">
        <v>36865</v>
      </c>
      <c r="B17" s="2">
        <v>2148</v>
      </c>
      <c r="C17" s="2" t="s">
        <v>61</v>
      </c>
      <c r="D17" s="3">
        <v>1000</v>
      </c>
      <c r="E17" s="12" t="s">
        <v>62</v>
      </c>
      <c r="F17" s="3" t="s">
        <v>63</v>
      </c>
      <c r="G17" s="3">
        <v>1000</v>
      </c>
      <c r="H17" s="14" t="s">
        <v>49</v>
      </c>
      <c r="I17" s="3" t="s">
        <v>25</v>
      </c>
    </row>
    <row r="18" spans="1:9" x14ac:dyDescent="0.3">
      <c r="A18" s="1">
        <v>36866</v>
      </c>
      <c r="B18" s="2">
        <v>1348</v>
      </c>
      <c r="C18" s="2" t="s">
        <v>64</v>
      </c>
      <c r="D18" s="3">
        <v>1000</v>
      </c>
      <c r="E18" s="12" t="s">
        <v>65</v>
      </c>
      <c r="F18" s="3" t="s">
        <v>33</v>
      </c>
      <c r="G18" s="3">
        <v>1000</v>
      </c>
      <c r="H18" s="14" t="s">
        <v>30</v>
      </c>
      <c r="I18" s="3" t="s">
        <v>25</v>
      </c>
    </row>
    <row r="19" spans="1:9" x14ac:dyDescent="0.3">
      <c r="A19" s="1">
        <v>36866</v>
      </c>
      <c r="B19" s="2">
        <v>1509</v>
      </c>
      <c r="C19" s="2" t="s">
        <v>46</v>
      </c>
      <c r="D19" s="3">
        <v>1000000</v>
      </c>
      <c r="E19" s="12" t="s">
        <v>66</v>
      </c>
      <c r="F19" s="3" t="s">
        <v>67</v>
      </c>
      <c r="G19" s="3">
        <v>1000000</v>
      </c>
      <c r="H19" s="14" t="s">
        <v>49</v>
      </c>
      <c r="I19" s="3" t="s">
        <v>25</v>
      </c>
    </row>
    <row r="20" spans="1:9" x14ac:dyDescent="0.3">
      <c r="A20" s="1">
        <v>36867</v>
      </c>
      <c r="B20" s="2">
        <v>819</v>
      </c>
      <c r="C20" s="2" t="s">
        <v>68</v>
      </c>
      <c r="D20" s="3">
        <v>1000</v>
      </c>
      <c r="E20" s="12" t="s">
        <v>69</v>
      </c>
      <c r="F20" s="3" t="s">
        <v>67</v>
      </c>
      <c r="G20" s="3">
        <v>1000</v>
      </c>
      <c r="H20" s="14" t="s">
        <v>49</v>
      </c>
      <c r="I20" s="3" t="s">
        <v>25</v>
      </c>
    </row>
    <row r="21" spans="1:9" x14ac:dyDescent="0.3">
      <c r="A21" s="1">
        <v>36867</v>
      </c>
      <c r="B21" s="2">
        <v>1036</v>
      </c>
      <c r="C21" s="2" t="s">
        <v>70</v>
      </c>
      <c r="D21" s="3">
        <v>1000</v>
      </c>
      <c r="E21" s="12" t="s">
        <v>71</v>
      </c>
      <c r="F21" s="3" t="s">
        <v>33</v>
      </c>
      <c r="G21" s="3">
        <v>1000</v>
      </c>
      <c r="H21" s="14" t="s">
        <v>49</v>
      </c>
      <c r="I21" s="3" t="s">
        <v>25</v>
      </c>
    </row>
    <row r="22" spans="1:9" x14ac:dyDescent="0.3">
      <c r="A22" s="1">
        <v>36867</v>
      </c>
      <c r="B22" s="2">
        <v>1356</v>
      </c>
      <c r="C22" s="2" t="s">
        <v>72</v>
      </c>
      <c r="D22" s="3">
        <v>65000</v>
      </c>
      <c r="E22" s="12" t="s">
        <v>73</v>
      </c>
      <c r="F22" s="3" t="s">
        <v>33</v>
      </c>
      <c r="G22" s="3">
        <v>65000</v>
      </c>
      <c r="H22" s="14" t="s">
        <v>49</v>
      </c>
      <c r="I22" s="3" t="s">
        <v>25</v>
      </c>
    </row>
    <row r="23" spans="1:9" x14ac:dyDescent="0.3">
      <c r="A23" s="1">
        <v>36867</v>
      </c>
      <c r="B23" s="2">
        <v>1420</v>
      </c>
      <c r="C23" s="2" t="s">
        <v>35</v>
      </c>
      <c r="D23" s="3">
        <v>8000</v>
      </c>
      <c r="E23" s="12" t="s">
        <v>74</v>
      </c>
      <c r="F23" s="3" t="s">
        <v>29</v>
      </c>
      <c r="G23" s="3">
        <v>8000</v>
      </c>
      <c r="H23" s="14" t="s">
        <v>38</v>
      </c>
      <c r="I23" s="3" t="s">
        <v>25</v>
      </c>
    </row>
    <row r="24" spans="1:9" x14ac:dyDescent="0.3">
      <c r="A24" s="1">
        <v>36868</v>
      </c>
      <c r="B24" s="2">
        <v>1431</v>
      </c>
      <c r="C24" s="2" t="s">
        <v>46</v>
      </c>
      <c r="D24" s="3">
        <v>5000</v>
      </c>
      <c r="E24" s="12" t="s">
        <v>75</v>
      </c>
      <c r="F24" s="2" t="s">
        <v>48</v>
      </c>
      <c r="G24" s="3">
        <v>5000</v>
      </c>
      <c r="H24" s="14" t="s">
        <v>49</v>
      </c>
      <c r="I24" s="3" t="s">
        <v>25</v>
      </c>
    </row>
    <row r="25" spans="1:9" x14ac:dyDescent="0.3">
      <c r="A25" s="1">
        <v>36869</v>
      </c>
      <c r="B25" s="2">
        <v>1257</v>
      </c>
      <c r="C25" s="2" t="s">
        <v>40</v>
      </c>
      <c r="D25" s="3">
        <v>2000</v>
      </c>
      <c r="E25" s="12" t="s">
        <v>76</v>
      </c>
      <c r="F25" s="3" t="s">
        <v>33</v>
      </c>
      <c r="G25" s="3">
        <v>2000</v>
      </c>
      <c r="H25" s="14" t="s">
        <v>34</v>
      </c>
      <c r="I25" s="3" t="s">
        <v>25</v>
      </c>
    </row>
    <row r="26" spans="1:9" x14ac:dyDescent="0.3">
      <c r="A26" s="1">
        <v>36870</v>
      </c>
      <c r="B26" s="2">
        <v>1112</v>
      </c>
      <c r="C26" s="2" t="s">
        <v>64</v>
      </c>
      <c r="D26" s="3">
        <v>30</v>
      </c>
      <c r="E26" s="12" t="s">
        <v>77</v>
      </c>
      <c r="F26" s="3" t="s">
        <v>23</v>
      </c>
      <c r="G26" s="3">
        <v>30</v>
      </c>
      <c r="H26" s="14" t="s">
        <v>30</v>
      </c>
      <c r="I26" s="3" t="s">
        <v>25</v>
      </c>
    </row>
    <row r="27" spans="1:9" x14ac:dyDescent="0.3">
      <c r="A27" s="1">
        <v>36870</v>
      </c>
      <c r="B27" s="2">
        <v>1900</v>
      </c>
      <c r="C27" s="2" t="s">
        <v>46</v>
      </c>
      <c r="D27" s="3">
        <v>1000</v>
      </c>
      <c r="E27" s="12" t="s">
        <v>78</v>
      </c>
      <c r="F27" s="3" t="s">
        <v>67</v>
      </c>
      <c r="G27" s="3">
        <v>1000</v>
      </c>
      <c r="H27" s="14" t="s">
        <v>49</v>
      </c>
      <c r="I27" s="3" t="s">
        <v>25</v>
      </c>
    </row>
    <row r="28" spans="1:9" x14ac:dyDescent="0.3">
      <c r="A28" s="1">
        <v>36871</v>
      </c>
      <c r="B28" s="2">
        <v>1248</v>
      </c>
      <c r="C28" s="2" t="s">
        <v>79</v>
      </c>
      <c r="D28" s="3">
        <v>10000</v>
      </c>
      <c r="E28" s="12" t="s">
        <v>80</v>
      </c>
      <c r="F28" s="3" t="s">
        <v>37</v>
      </c>
      <c r="G28" s="3">
        <v>10000</v>
      </c>
      <c r="H28" s="14" t="s">
        <v>30</v>
      </c>
      <c r="I28" s="3" t="s">
        <v>25</v>
      </c>
    </row>
    <row r="29" spans="1:9" x14ac:dyDescent="0.3">
      <c r="A29" s="1">
        <v>36872</v>
      </c>
      <c r="B29" s="2">
        <v>819</v>
      </c>
      <c r="C29" s="2" t="s">
        <v>81</v>
      </c>
      <c r="D29" s="3">
        <v>750</v>
      </c>
      <c r="E29" s="12" t="s">
        <v>82</v>
      </c>
      <c r="F29" s="3" t="s">
        <v>67</v>
      </c>
      <c r="G29" s="3">
        <v>750</v>
      </c>
      <c r="H29" s="14" t="s">
        <v>30</v>
      </c>
      <c r="I29" s="3" t="s">
        <v>25</v>
      </c>
    </row>
    <row r="30" spans="1:9" x14ac:dyDescent="0.3">
      <c r="A30" s="1">
        <v>36872</v>
      </c>
      <c r="B30" s="2">
        <v>1405</v>
      </c>
      <c r="C30" s="2" t="s">
        <v>42</v>
      </c>
      <c r="D30" s="3">
        <v>4800</v>
      </c>
      <c r="E30" s="12" t="s">
        <v>83</v>
      </c>
      <c r="F30" s="3" t="s">
        <v>29</v>
      </c>
      <c r="G30" s="3">
        <v>4800</v>
      </c>
      <c r="H30" s="14" t="s">
        <v>44</v>
      </c>
      <c r="I30" s="3" t="s">
        <v>25</v>
      </c>
    </row>
    <row r="31" spans="1:9" x14ac:dyDescent="0.3">
      <c r="A31" s="1">
        <v>36873</v>
      </c>
      <c r="B31" s="2">
        <v>902</v>
      </c>
      <c r="C31" s="2" t="s">
        <v>21</v>
      </c>
      <c r="D31" s="3">
        <v>200</v>
      </c>
      <c r="E31" s="12" t="s">
        <v>84</v>
      </c>
      <c r="F31" s="3" t="s">
        <v>23</v>
      </c>
      <c r="G31" s="3">
        <v>200</v>
      </c>
      <c r="H31" s="14" t="s">
        <v>24</v>
      </c>
      <c r="I31" s="3" t="s">
        <v>25</v>
      </c>
    </row>
    <row r="32" spans="1:9" x14ac:dyDescent="0.3">
      <c r="A32" s="1">
        <v>36873</v>
      </c>
      <c r="B32" s="2">
        <v>1145</v>
      </c>
      <c r="C32" s="2" t="s">
        <v>85</v>
      </c>
      <c r="D32" s="3">
        <v>600</v>
      </c>
      <c r="E32" s="12" t="s">
        <v>86</v>
      </c>
      <c r="F32" s="3" t="s">
        <v>33</v>
      </c>
      <c r="G32" s="3">
        <v>600</v>
      </c>
      <c r="H32" s="14" t="s">
        <v>24</v>
      </c>
      <c r="I32" s="3" t="s">
        <v>25</v>
      </c>
    </row>
    <row r="33" spans="1:9" x14ac:dyDescent="0.3">
      <c r="A33" s="1">
        <v>36874</v>
      </c>
      <c r="B33" s="2">
        <v>1137</v>
      </c>
      <c r="C33" s="2" t="s">
        <v>61</v>
      </c>
      <c r="D33" s="3">
        <v>1000</v>
      </c>
      <c r="E33" s="12" t="s">
        <v>87</v>
      </c>
      <c r="F33" s="3" t="s">
        <v>37</v>
      </c>
      <c r="G33" s="3">
        <v>1000</v>
      </c>
      <c r="H33" s="14" t="s">
        <v>49</v>
      </c>
      <c r="I33" s="3" t="s">
        <v>25</v>
      </c>
    </row>
    <row r="34" spans="1:9" x14ac:dyDescent="0.3">
      <c r="A34" s="1">
        <v>36874</v>
      </c>
      <c r="B34" s="2">
        <v>1211</v>
      </c>
      <c r="C34" s="2" t="s">
        <v>40</v>
      </c>
      <c r="D34" s="3">
        <v>200000</v>
      </c>
      <c r="E34" s="12" t="s">
        <v>88</v>
      </c>
      <c r="F34" s="3" t="s">
        <v>33</v>
      </c>
      <c r="G34" s="3">
        <v>200000</v>
      </c>
      <c r="H34" s="14" t="s">
        <v>34</v>
      </c>
      <c r="I34" s="3" t="s">
        <v>25</v>
      </c>
    </row>
    <row r="35" spans="1:9" x14ac:dyDescent="0.3">
      <c r="A35" s="1">
        <v>36875</v>
      </c>
      <c r="B35" s="2">
        <v>1036</v>
      </c>
      <c r="C35" s="2" t="s">
        <v>68</v>
      </c>
      <c r="D35" s="3">
        <v>9000</v>
      </c>
      <c r="E35" s="12" t="s">
        <v>89</v>
      </c>
      <c r="F35" s="3" t="s">
        <v>90</v>
      </c>
      <c r="G35" s="3">
        <v>9000</v>
      </c>
      <c r="H35" s="14" t="s">
        <v>49</v>
      </c>
      <c r="I35" s="3" t="s">
        <v>25</v>
      </c>
    </row>
    <row r="36" spans="1:9" x14ac:dyDescent="0.3">
      <c r="A36" s="1">
        <v>36876</v>
      </c>
      <c r="B36" s="2">
        <v>1512</v>
      </c>
      <c r="C36" s="2" t="s">
        <v>91</v>
      </c>
      <c r="D36" s="3">
        <v>1500</v>
      </c>
      <c r="E36" s="12" t="s">
        <v>92</v>
      </c>
      <c r="F36" s="3" t="s">
        <v>37</v>
      </c>
      <c r="G36" s="3">
        <v>1500</v>
      </c>
      <c r="H36" s="14" t="s">
        <v>30</v>
      </c>
      <c r="I36" s="3" t="s">
        <v>25</v>
      </c>
    </row>
    <row r="37" spans="1:9" x14ac:dyDescent="0.3">
      <c r="A37" s="1">
        <v>36878</v>
      </c>
      <c r="B37" s="2">
        <v>900</v>
      </c>
      <c r="C37" s="2" t="s">
        <v>68</v>
      </c>
      <c r="D37" s="3">
        <v>7000</v>
      </c>
      <c r="E37" s="12" t="s">
        <v>93</v>
      </c>
      <c r="F37" s="3" t="s">
        <v>33</v>
      </c>
      <c r="G37" s="3">
        <v>7000</v>
      </c>
      <c r="H37" s="14" t="s">
        <v>49</v>
      </c>
      <c r="I37" s="3" t="s">
        <v>25</v>
      </c>
    </row>
    <row r="38" spans="1:9" x14ac:dyDescent="0.3">
      <c r="A38" s="1">
        <v>36878</v>
      </c>
      <c r="B38" s="2">
        <v>954</v>
      </c>
      <c r="C38" s="2" t="s">
        <v>94</v>
      </c>
      <c r="D38" s="3">
        <v>4000</v>
      </c>
      <c r="E38" s="12" t="s">
        <v>95</v>
      </c>
      <c r="F38" s="3" t="s">
        <v>23</v>
      </c>
      <c r="G38" s="3">
        <v>4000</v>
      </c>
      <c r="H38" s="14" t="s">
        <v>44</v>
      </c>
      <c r="I38" s="3" t="s">
        <v>25</v>
      </c>
    </row>
    <row r="39" spans="1:9" x14ac:dyDescent="0.3">
      <c r="A39" s="1">
        <v>36878</v>
      </c>
      <c r="B39" s="2">
        <v>1444</v>
      </c>
      <c r="C39" s="2" t="s">
        <v>72</v>
      </c>
      <c r="D39" s="3">
        <v>2000</v>
      </c>
      <c r="E39" s="12" t="s">
        <v>96</v>
      </c>
      <c r="F39" s="3" t="s">
        <v>30</v>
      </c>
      <c r="G39" s="3">
        <v>2000</v>
      </c>
      <c r="H39" s="14" t="s">
        <v>49</v>
      </c>
      <c r="I39" s="3" t="s">
        <v>25</v>
      </c>
    </row>
    <row r="40" spans="1:9" x14ac:dyDescent="0.3">
      <c r="A40" s="1">
        <v>36879</v>
      </c>
      <c r="B40" s="2">
        <v>1423</v>
      </c>
      <c r="C40" s="2" t="s">
        <v>40</v>
      </c>
      <c r="D40" s="3">
        <v>1200</v>
      </c>
      <c r="E40" s="12" t="s">
        <v>97</v>
      </c>
      <c r="F40" s="3" t="s">
        <v>23</v>
      </c>
      <c r="G40" s="3">
        <v>1200</v>
      </c>
      <c r="H40" s="14" t="s">
        <v>34</v>
      </c>
      <c r="I40" s="3" t="s">
        <v>25</v>
      </c>
    </row>
    <row r="41" spans="1:9" x14ac:dyDescent="0.3">
      <c r="A41" s="1">
        <v>36880</v>
      </c>
      <c r="B41" s="2">
        <v>917</v>
      </c>
      <c r="C41" s="2" t="s">
        <v>42</v>
      </c>
      <c r="D41" s="3">
        <v>30000</v>
      </c>
      <c r="E41" s="12" t="s">
        <v>98</v>
      </c>
      <c r="F41" s="3" t="s">
        <v>54</v>
      </c>
      <c r="G41" s="3">
        <v>30000</v>
      </c>
      <c r="H41" s="14" t="s">
        <v>44</v>
      </c>
      <c r="I41" s="3" t="s">
        <v>25</v>
      </c>
    </row>
    <row r="42" spans="1:9" x14ac:dyDescent="0.3">
      <c r="A42" s="1">
        <v>36880</v>
      </c>
      <c r="B42" s="2">
        <v>1440</v>
      </c>
      <c r="C42" s="2" t="s">
        <v>99</v>
      </c>
      <c r="D42" s="3">
        <v>1000</v>
      </c>
      <c r="E42" s="12" t="s">
        <v>100</v>
      </c>
      <c r="F42" s="3" t="s">
        <v>37</v>
      </c>
      <c r="G42" s="3">
        <v>1000</v>
      </c>
      <c r="H42" s="14" t="s">
        <v>24</v>
      </c>
      <c r="I42" s="3" t="s">
        <v>25</v>
      </c>
    </row>
    <row r="43" spans="1:9" x14ac:dyDescent="0.3">
      <c r="A43" s="1">
        <v>36881</v>
      </c>
      <c r="B43" s="2">
        <v>1001</v>
      </c>
      <c r="C43" s="2" t="s">
        <v>91</v>
      </c>
      <c r="D43" s="3">
        <v>5000</v>
      </c>
      <c r="E43" s="12" t="s">
        <v>101</v>
      </c>
      <c r="F43" s="3" t="s">
        <v>23</v>
      </c>
      <c r="G43" s="3">
        <v>5000</v>
      </c>
      <c r="H43" s="14" t="s">
        <v>30</v>
      </c>
      <c r="I43" s="3" t="s">
        <v>25</v>
      </c>
    </row>
    <row r="44" spans="1:9" x14ac:dyDescent="0.3">
      <c r="A44" s="1">
        <v>36881</v>
      </c>
      <c r="B44" s="2">
        <v>1631</v>
      </c>
      <c r="C44" s="2" t="s">
        <v>46</v>
      </c>
      <c r="D44" s="3">
        <v>126000</v>
      </c>
      <c r="E44" s="12" t="s">
        <v>102</v>
      </c>
      <c r="F44" s="2" t="s">
        <v>48</v>
      </c>
      <c r="G44" s="3">
        <v>126000</v>
      </c>
      <c r="H44" s="14" t="s">
        <v>49</v>
      </c>
      <c r="I44" s="3" t="s">
        <v>25</v>
      </c>
    </row>
    <row r="45" spans="1:9" x14ac:dyDescent="0.3">
      <c r="A45" s="1">
        <v>36882</v>
      </c>
      <c r="B45" s="2">
        <v>1034</v>
      </c>
      <c r="C45" s="2" t="s">
        <v>46</v>
      </c>
      <c r="D45" s="3">
        <v>5000</v>
      </c>
      <c r="E45" s="12" t="s">
        <v>103</v>
      </c>
      <c r="F45" s="2" t="s">
        <v>48</v>
      </c>
      <c r="G45" s="3">
        <v>5000</v>
      </c>
      <c r="H45" s="14" t="s">
        <v>49</v>
      </c>
      <c r="I45" s="3" t="s">
        <v>25</v>
      </c>
    </row>
    <row r="46" spans="1:9" x14ac:dyDescent="0.3">
      <c r="A46" s="1">
        <v>36882</v>
      </c>
      <c r="B46" s="2">
        <v>1218</v>
      </c>
      <c r="C46" s="2" t="s">
        <v>35</v>
      </c>
      <c r="D46" s="3">
        <v>5000</v>
      </c>
      <c r="E46" s="12" t="s">
        <v>104</v>
      </c>
      <c r="F46" s="3" t="s">
        <v>63</v>
      </c>
      <c r="G46" s="3">
        <v>5000</v>
      </c>
      <c r="H46" s="14" t="s">
        <v>38</v>
      </c>
      <c r="I46" s="3" t="s">
        <v>25</v>
      </c>
    </row>
    <row r="47" spans="1:9" x14ac:dyDescent="0.3">
      <c r="A47" s="1">
        <v>36882</v>
      </c>
      <c r="B47" s="2">
        <v>1339</v>
      </c>
      <c r="C47" s="2" t="s">
        <v>31</v>
      </c>
      <c r="D47" s="3">
        <v>10000</v>
      </c>
      <c r="E47" s="12" t="s">
        <v>105</v>
      </c>
      <c r="F47" s="3" t="s">
        <v>63</v>
      </c>
      <c r="G47" s="3">
        <v>10000</v>
      </c>
      <c r="H47" s="14" t="s">
        <v>34</v>
      </c>
      <c r="I47" s="3" t="s">
        <v>25</v>
      </c>
    </row>
    <row r="48" spans="1:9" x14ac:dyDescent="0.3">
      <c r="A48" s="1">
        <v>36882</v>
      </c>
      <c r="B48" s="2">
        <v>2021</v>
      </c>
      <c r="C48" s="2" t="s">
        <v>21</v>
      </c>
      <c r="D48" s="3" t="s">
        <v>27</v>
      </c>
      <c r="E48" s="12" t="s">
        <v>106</v>
      </c>
      <c r="F48" s="3" t="s">
        <v>58</v>
      </c>
      <c r="G48" s="3">
        <v>1</v>
      </c>
      <c r="H48" s="14" t="s">
        <v>24</v>
      </c>
      <c r="I48" s="3" t="s">
        <v>25</v>
      </c>
    </row>
    <row r="49" spans="1:9" x14ac:dyDescent="0.3">
      <c r="A49" s="1">
        <v>36883</v>
      </c>
      <c r="B49" s="2">
        <v>1012</v>
      </c>
      <c r="C49" s="2" t="s">
        <v>72</v>
      </c>
      <c r="D49" s="3">
        <v>1000</v>
      </c>
      <c r="E49" s="12" t="s">
        <v>107</v>
      </c>
      <c r="F49" s="3" t="s">
        <v>33</v>
      </c>
      <c r="G49" s="3">
        <v>1000</v>
      </c>
      <c r="H49" s="14" t="s">
        <v>49</v>
      </c>
      <c r="I49" s="3" t="s">
        <v>25</v>
      </c>
    </row>
    <row r="50" spans="1:9" x14ac:dyDescent="0.3">
      <c r="A50" s="1">
        <v>36883</v>
      </c>
      <c r="B50" s="2">
        <v>1514</v>
      </c>
      <c r="C50" s="2" t="s">
        <v>108</v>
      </c>
      <c r="D50" s="3">
        <v>100</v>
      </c>
      <c r="E50" s="12" t="s">
        <v>109</v>
      </c>
      <c r="F50" s="3" t="s">
        <v>67</v>
      </c>
      <c r="G50" s="3">
        <v>100</v>
      </c>
      <c r="H50" s="14" t="s">
        <v>24</v>
      </c>
      <c r="I50" s="3" t="s">
        <v>25</v>
      </c>
    </row>
    <row r="51" spans="1:9" x14ac:dyDescent="0.3">
      <c r="A51" s="1">
        <v>36885</v>
      </c>
      <c r="B51" s="2">
        <v>1310</v>
      </c>
      <c r="C51" s="2" t="s">
        <v>46</v>
      </c>
      <c r="D51" s="3" t="s">
        <v>27</v>
      </c>
      <c r="E51" s="12" t="s">
        <v>110</v>
      </c>
      <c r="F51" s="3" t="s">
        <v>67</v>
      </c>
      <c r="G51" s="3">
        <v>1</v>
      </c>
      <c r="H51" s="14" t="s">
        <v>49</v>
      </c>
      <c r="I51" s="3" t="s">
        <v>25</v>
      </c>
    </row>
    <row r="52" spans="1:9" x14ac:dyDescent="0.3">
      <c r="A52" s="1">
        <v>36886</v>
      </c>
      <c r="B52" s="2">
        <v>1034</v>
      </c>
      <c r="C52" s="2" t="s">
        <v>61</v>
      </c>
      <c r="D52" s="3">
        <v>1000</v>
      </c>
      <c r="E52" s="12" t="s">
        <v>111</v>
      </c>
      <c r="F52" s="3" t="s">
        <v>37</v>
      </c>
      <c r="G52" s="3">
        <v>1000</v>
      </c>
      <c r="H52" s="14" t="s">
        <v>49</v>
      </c>
      <c r="I52" s="3" t="s">
        <v>25</v>
      </c>
    </row>
    <row r="53" spans="1:9" x14ac:dyDescent="0.3">
      <c r="A53" s="1">
        <v>36886</v>
      </c>
      <c r="B53" s="2">
        <v>1317</v>
      </c>
      <c r="C53" s="2" t="s">
        <v>99</v>
      </c>
      <c r="D53" s="3">
        <v>500</v>
      </c>
      <c r="E53" s="12" t="s">
        <v>112</v>
      </c>
      <c r="F53" s="3" t="s">
        <v>37</v>
      </c>
      <c r="G53" s="3">
        <v>500</v>
      </c>
      <c r="H53" s="14" t="s">
        <v>24</v>
      </c>
      <c r="I53" s="3" t="s">
        <v>25</v>
      </c>
    </row>
    <row r="54" spans="1:9" x14ac:dyDescent="0.3">
      <c r="A54" s="1">
        <v>36886</v>
      </c>
      <c r="B54" s="2">
        <v>1433</v>
      </c>
      <c r="C54" s="2" t="s">
        <v>70</v>
      </c>
      <c r="D54" s="3">
        <v>449420</v>
      </c>
      <c r="E54" s="12" t="s">
        <v>113</v>
      </c>
      <c r="F54" s="3" t="s">
        <v>33</v>
      </c>
      <c r="G54" s="3">
        <v>449420</v>
      </c>
      <c r="H54" s="14" t="s">
        <v>49</v>
      </c>
      <c r="I54" s="3" t="s">
        <v>25</v>
      </c>
    </row>
    <row r="55" spans="1:9" x14ac:dyDescent="0.3">
      <c r="A55" s="1">
        <v>36886</v>
      </c>
      <c r="B55" s="2">
        <v>1713</v>
      </c>
      <c r="C55" s="2" t="s">
        <v>46</v>
      </c>
      <c r="D55" s="3">
        <v>3000</v>
      </c>
      <c r="E55" s="12" t="s">
        <v>114</v>
      </c>
      <c r="F55" s="3" t="s">
        <v>54</v>
      </c>
      <c r="G55" s="3">
        <v>3000</v>
      </c>
      <c r="H55" s="14" t="s">
        <v>49</v>
      </c>
      <c r="I55" s="3" t="s">
        <v>25</v>
      </c>
    </row>
    <row r="56" spans="1:9" x14ac:dyDescent="0.3">
      <c r="A56" s="1">
        <v>36887</v>
      </c>
      <c r="B56" s="2">
        <v>1131</v>
      </c>
      <c r="C56" s="2" t="s">
        <v>61</v>
      </c>
      <c r="D56" s="3">
        <v>36000</v>
      </c>
      <c r="E56" s="12" t="s">
        <v>115</v>
      </c>
      <c r="F56" s="2" t="s">
        <v>48</v>
      </c>
      <c r="G56" s="3">
        <v>36000</v>
      </c>
      <c r="H56" s="14" t="s">
        <v>49</v>
      </c>
      <c r="I56" s="3" t="s">
        <v>25</v>
      </c>
    </row>
    <row r="57" spans="1:9" x14ac:dyDescent="0.3">
      <c r="A57" s="1">
        <v>36888</v>
      </c>
      <c r="B57" s="2">
        <v>1216</v>
      </c>
      <c r="C57" s="2" t="s">
        <v>116</v>
      </c>
      <c r="D57" s="3" t="s">
        <v>27</v>
      </c>
      <c r="E57" s="12" t="s">
        <v>117</v>
      </c>
      <c r="F57" s="3" t="s">
        <v>23</v>
      </c>
      <c r="G57" s="3">
        <v>1</v>
      </c>
      <c r="H57" s="14" t="s">
        <v>44</v>
      </c>
      <c r="I57" s="3" t="s">
        <v>25</v>
      </c>
    </row>
    <row r="58" spans="1:9" x14ac:dyDescent="0.3">
      <c r="A58" s="1">
        <v>36888</v>
      </c>
      <c r="B58" s="2">
        <v>1419</v>
      </c>
      <c r="C58" s="2" t="s">
        <v>56</v>
      </c>
      <c r="D58" s="3" t="s">
        <v>27</v>
      </c>
      <c r="E58" s="12" t="s">
        <v>118</v>
      </c>
      <c r="F58" s="3" t="s">
        <v>30</v>
      </c>
      <c r="G58" s="3">
        <v>1</v>
      </c>
      <c r="H58" s="14" t="s">
        <v>34</v>
      </c>
      <c r="I58" s="3" t="s">
        <v>25</v>
      </c>
    </row>
    <row r="59" spans="1:9" x14ac:dyDescent="0.3">
      <c r="A59" s="1">
        <v>36889</v>
      </c>
      <c r="B59" s="2">
        <v>847</v>
      </c>
      <c r="C59" s="2" t="s">
        <v>79</v>
      </c>
      <c r="D59" s="3">
        <v>1540000</v>
      </c>
      <c r="E59" s="12" t="s">
        <v>119</v>
      </c>
      <c r="F59" s="3" t="s">
        <v>67</v>
      </c>
      <c r="G59" s="3">
        <v>1540000</v>
      </c>
      <c r="H59" s="14" t="s">
        <v>30</v>
      </c>
      <c r="I59" s="3" t="s">
        <v>25</v>
      </c>
    </row>
    <row r="60" spans="1:9" x14ac:dyDescent="0.3">
      <c r="A60" s="1">
        <v>36889</v>
      </c>
      <c r="B60" s="2">
        <v>1122</v>
      </c>
      <c r="C60" s="2" t="s">
        <v>46</v>
      </c>
      <c r="D60" s="3">
        <v>9360</v>
      </c>
      <c r="E60" s="12" t="s">
        <v>120</v>
      </c>
      <c r="F60" s="3" t="s">
        <v>67</v>
      </c>
      <c r="G60" s="3">
        <v>9360</v>
      </c>
      <c r="H60" s="14" t="s">
        <v>49</v>
      </c>
      <c r="I60" s="3" t="s">
        <v>25</v>
      </c>
    </row>
    <row r="61" spans="1:9" x14ac:dyDescent="0.3">
      <c r="A61" s="1">
        <v>36889</v>
      </c>
      <c r="B61" s="2">
        <v>1423</v>
      </c>
      <c r="C61" s="2" t="s">
        <v>121</v>
      </c>
      <c r="D61" s="3">
        <v>4000</v>
      </c>
      <c r="E61" s="12" t="s">
        <v>122</v>
      </c>
      <c r="F61" s="3" t="s">
        <v>67</v>
      </c>
      <c r="G61" s="3">
        <v>4000</v>
      </c>
      <c r="H61" s="14" t="s">
        <v>44</v>
      </c>
      <c r="I61" s="3" t="s">
        <v>25</v>
      </c>
    </row>
    <row r="62" spans="1:9" x14ac:dyDescent="0.3">
      <c r="A62" s="1">
        <v>36889</v>
      </c>
      <c r="B62" s="2">
        <v>1524</v>
      </c>
      <c r="C62" s="2" t="s">
        <v>79</v>
      </c>
      <c r="D62" s="3">
        <v>200</v>
      </c>
      <c r="E62" s="12" t="s">
        <v>123</v>
      </c>
      <c r="F62" s="3" t="s">
        <v>67</v>
      </c>
      <c r="G62" s="3">
        <v>200</v>
      </c>
      <c r="H62" s="14" t="s">
        <v>30</v>
      </c>
      <c r="I62" s="3" t="s">
        <v>25</v>
      </c>
    </row>
    <row r="63" spans="1:9" x14ac:dyDescent="0.3">
      <c r="A63" s="1">
        <v>36889</v>
      </c>
      <c r="B63" s="2">
        <v>1632</v>
      </c>
      <c r="C63" s="2" t="s">
        <v>61</v>
      </c>
      <c r="D63" s="3">
        <v>1500</v>
      </c>
      <c r="E63" s="12" t="s">
        <v>124</v>
      </c>
      <c r="F63" s="3" t="s">
        <v>67</v>
      </c>
      <c r="G63" s="3">
        <v>1500</v>
      </c>
      <c r="H63" s="14" t="s">
        <v>49</v>
      </c>
      <c r="I63" s="3" t="s">
        <v>25</v>
      </c>
    </row>
    <row r="64" spans="1:9" x14ac:dyDescent="0.3">
      <c r="A64" s="1">
        <v>36889</v>
      </c>
      <c r="B64" s="2">
        <v>1853</v>
      </c>
      <c r="C64" s="2" t="s">
        <v>42</v>
      </c>
      <c r="D64" s="3" t="s">
        <v>27</v>
      </c>
      <c r="E64" s="12" t="s">
        <v>125</v>
      </c>
      <c r="F64" s="3" t="s">
        <v>67</v>
      </c>
      <c r="G64" s="3">
        <v>1</v>
      </c>
      <c r="H64" s="14" t="s">
        <v>44</v>
      </c>
      <c r="I64" s="3" t="s">
        <v>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4E581-3D2B-47FD-A50A-CF98C87E993A}">
  <dimension ref="A1:V908"/>
  <sheetViews>
    <sheetView workbookViewId="0">
      <selection sqref="A1:XFD1048576"/>
    </sheetView>
  </sheetViews>
  <sheetFormatPr defaultRowHeight="14.4" x14ac:dyDescent="0.3"/>
  <cols>
    <col min="1" max="1" width="10.109375" style="1" bestFit="1" customWidth="1"/>
    <col min="2" max="2" width="6.44140625" style="2" customWidth="1"/>
    <col min="3" max="3" width="13.5546875" style="2" customWidth="1"/>
    <col min="4" max="4" width="11.44140625" style="3" customWidth="1"/>
    <col min="5" max="5" width="46.109375" customWidth="1"/>
    <col min="6" max="6" width="9.6640625" style="2" bestFit="1" customWidth="1"/>
    <col min="7" max="7" width="10.109375" style="3" bestFit="1" customWidth="1"/>
    <col min="8" max="8" width="6.88671875" style="2" bestFit="1" customWidth="1"/>
    <col min="9" max="9" width="9.109375" style="2" customWidth="1"/>
    <col min="11" max="11" width="11.33203125" bestFit="1" customWidth="1"/>
    <col min="257" max="257" width="10.109375" bestFit="1" customWidth="1"/>
    <col min="258" max="258" width="6.44140625" customWidth="1"/>
    <col min="259" max="259" width="13.5546875" customWidth="1"/>
    <col min="260" max="260" width="11.44140625" customWidth="1"/>
    <col min="261" max="261" width="46.109375" customWidth="1"/>
    <col min="262" max="262" width="9.6640625" bestFit="1" customWidth="1"/>
    <col min="263" max="263" width="10.109375" bestFit="1" customWidth="1"/>
    <col min="264" max="264" width="6.88671875" bestFit="1" customWidth="1"/>
    <col min="265" max="265" width="9.109375" customWidth="1"/>
    <col min="267" max="267" width="11.33203125" bestFit="1" customWidth="1"/>
    <col min="513" max="513" width="10.109375" bestFit="1" customWidth="1"/>
    <col min="514" max="514" width="6.44140625" customWidth="1"/>
    <col min="515" max="515" width="13.5546875" customWidth="1"/>
    <col min="516" max="516" width="11.44140625" customWidth="1"/>
    <col min="517" max="517" width="46.109375" customWidth="1"/>
    <col min="518" max="518" width="9.6640625" bestFit="1" customWidth="1"/>
    <col min="519" max="519" width="10.109375" bestFit="1" customWidth="1"/>
    <col min="520" max="520" width="6.88671875" bestFit="1" customWidth="1"/>
    <col min="521" max="521" width="9.109375" customWidth="1"/>
    <col min="523" max="523" width="11.33203125" bestFit="1" customWidth="1"/>
    <col min="769" max="769" width="10.109375" bestFit="1" customWidth="1"/>
    <col min="770" max="770" width="6.44140625" customWidth="1"/>
    <col min="771" max="771" width="13.5546875" customWidth="1"/>
    <col min="772" max="772" width="11.44140625" customWidth="1"/>
    <col min="773" max="773" width="46.109375" customWidth="1"/>
    <col min="774" max="774" width="9.6640625" bestFit="1" customWidth="1"/>
    <col min="775" max="775" width="10.109375" bestFit="1" customWidth="1"/>
    <col min="776" max="776" width="6.88671875" bestFit="1" customWidth="1"/>
    <col min="777" max="777" width="9.109375" customWidth="1"/>
    <col min="779" max="779" width="11.33203125" bestFit="1" customWidth="1"/>
    <col min="1025" max="1025" width="10.109375" bestFit="1" customWidth="1"/>
    <col min="1026" max="1026" width="6.44140625" customWidth="1"/>
    <col min="1027" max="1027" width="13.5546875" customWidth="1"/>
    <col min="1028" max="1028" width="11.44140625" customWidth="1"/>
    <col min="1029" max="1029" width="46.109375" customWidth="1"/>
    <col min="1030" max="1030" width="9.6640625" bestFit="1" customWidth="1"/>
    <col min="1031" max="1031" width="10.109375" bestFit="1" customWidth="1"/>
    <col min="1032" max="1032" width="6.88671875" bestFit="1" customWidth="1"/>
    <col min="1033" max="1033" width="9.109375" customWidth="1"/>
    <col min="1035" max="1035" width="11.33203125" bestFit="1" customWidth="1"/>
    <col min="1281" max="1281" width="10.109375" bestFit="1" customWidth="1"/>
    <col min="1282" max="1282" width="6.44140625" customWidth="1"/>
    <col min="1283" max="1283" width="13.5546875" customWidth="1"/>
    <col min="1284" max="1284" width="11.44140625" customWidth="1"/>
    <col min="1285" max="1285" width="46.109375" customWidth="1"/>
    <col min="1286" max="1286" width="9.6640625" bestFit="1" customWidth="1"/>
    <col min="1287" max="1287" width="10.109375" bestFit="1" customWidth="1"/>
    <col min="1288" max="1288" width="6.88671875" bestFit="1" customWidth="1"/>
    <col min="1289" max="1289" width="9.109375" customWidth="1"/>
    <col min="1291" max="1291" width="11.33203125" bestFit="1" customWidth="1"/>
    <col min="1537" max="1537" width="10.109375" bestFit="1" customWidth="1"/>
    <col min="1538" max="1538" width="6.44140625" customWidth="1"/>
    <col min="1539" max="1539" width="13.5546875" customWidth="1"/>
    <col min="1540" max="1540" width="11.44140625" customWidth="1"/>
    <col min="1541" max="1541" width="46.109375" customWidth="1"/>
    <col min="1542" max="1542" width="9.6640625" bestFit="1" customWidth="1"/>
    <col min="1543" max="1543" width="10.109375" bestFit="1" customWidth="1"/>
    <col min="1544" max="1544" width="6.88671875" bestFit="1" customWidth="1"/>
    <col min="1545" max="1545" width="9.109375" customWidth="1"/>
    <col min="1547" max="1547" width="11.33203125" bestFit="1" customWidth="1"/>
    <col min="1793" max="1793" width="10.109375" bestFit="1" customWidth="1"/>
    <col min="1794" max="1794" width="6.44140625" customWidth="1"/>
    <col min="1795" max="1795" width="13.5546875" customWidth="1"/>
    <col min="1796" max="1796" width="11.44140625" customWidth="1"/>
    <col min="1797" max="1797" width="46.109375" customWidth="1"/>
    <col min="1798" max="1798" width="9.6640625" bestFit="1" customWidth="1"/>
    <col min="1799" max="1799" width="10.109375" bestFit="1" customWidth="1"/>
    <col min="1800" max="1800" width="6.88671875" bestFit="1" customWidth="1"/>
    <col min="1801" max="1801" width="9.109375" customWidth="1"/>
    <col min="1803" max="1803" width="11.33203125" bestFit="1" customWidth="1"/>
    <col min="2049" max="2049" width="10.109375" bestFit="1" customWidth="1"/>
    <col min="2050" max="2050" width="6.44140625" customWidth="1"/>
    <col min="2051" max="2051" width="13.5546875" customWidth="1"/>
    <col min="2052" max="2052" width="11.44140625" customWidth="1"/>
    <col min="2053" max="2053" width="46.109375" customWidth="1"/>
    <col min="2054" max="2054" width="9.6640625" bestFit="1" customWidth="1"/>
    <col min="2055" max="2055" width="10.109375" bestFit="1" customWidth="1"/>
    <col min="2056" max="2056" width="6.88671875" bestFit="1" customWidth="1"/>
    <col min="2057" max="2057" width="9.109375" customWidth="1"/>
    <col min="2059" max="2059" width="11.33203125" bestFit="1" customWidth="1"/>
    <col min="2305" max="2305" width="10.109375" bestFit="1" customWidth="1"/>
    <col min="2306" max="2306" width="6.44140625" customWidth="1"/>
    <col min="2307" max="2307" width="13.5546875" customWidth="1"/>
    <col min="2308" max="2308" width="11.44140625" customWidth="1"/>
    <col min="2309" max="2309" width="46.109375" customWidth="1"/>
    <col min="2310" max="2310" width="9.6640625" bestFit="1" customWidth="1"/>
    <col min="2311" max="2311" width="10.109375" bestFit="1" customWidth="1"/>
    <col min="2312" max="2312" width="6.88671875" bestFit="1" customWidth="1"/>
    <col min="2313" max="2313" width="9.109375" customWidth="1"/>
    <col min="2315" max="2315" width="11.33203125" bestFit="1" customWidth="1"/>
    <col min="2561" max="2561" width="10.109375" bestFit="1" customWidth="1"/>
    <col min="2562" max="2562" width="6.44140625" customWidth="1"/>
    <col min="2563" max="2563" width="13.5546875" customWidth="1"/>
    <col min="2564" max="2564" width="11.44140625" customWidth="1"/>
    <col min="2565" max="2565" width="46.109375" customWidth="1"/>
    <col min="2566" max="2566" width="9.6640625" bestFit="1" customWidth="1"/>
    <col min="2567" max="2567" width="10.109375" bestFit="1" customWidth="1"/>
    <col min="2568" max="2568" width="6.88671875" bestFit="1" customWidth="1"/>
    <col min="2569" max="2569" width="9.109375" customWidth="1"/>
    <col min="2571" max="2571" width="11.33203125" bestFit="1" customWidth="1"/>
    <col min="2817" max="2817" width="10.109375" bestFit="1" customWidth="1"/>
    <col min="2818" max="2818" width="6.44140625" customWidth="1"/>
    <col min="2819" max="2819" width="13.5546875" customWidth="1"/>
    <col min="2820" max="2820" width="11.44140625" customWidth="1"/>
    <col min="2821" max="2821" width="46.109375" customWidth="1"/>
    <col min="2822" max="2822" width="9.6640625" bestFit="1" customWidth="1"/>
    <col min="2823" max="2823" width="10.109375" bestFit="1" customWidth="1"/>
    <col min="2824" max="2824" width="6.88671875" bestFit="1" customWidth="1"/>
    <col min="2825" max="2825" width="9.109375" customWidth="1"/>
    <col min="2827" max="2827" width="11.33203125" bestFit="1" customWidth="1"/>
    <col min="3073" max="3073" width="10.109375" bestFit="1" customWidth="1"/>
    <col min="3074" max="3074" width="6.44140625" customWidth="1"/>
    <col min="3075" max="3075" width="13.5546875" customWidth="1"/>
    <col min="3076" max="3076" width="11.44140625" customWidth="1"/>
    <col min="3077" max="3077" width="46.109375" customWidth="1"/>
    <col min="3078" max="3078" width="9.6640625" bestFit="1" customWidth="1"/>
    <col min="3079" max="3079" width="10.109375" bestFit="1" customWidth="1"/>
    <col min="3080" max="3080" width="6.88671875" bestFit="1" customWidth="1"/>
    <col min="3081" max="3081" width="9.109375" customWidth="1"/>
    <col min="3083" max="3083" width="11.33203125" bestFit="1" customWidth="1"/>
    <col min="3329" max="3329" width="10.109375" bestFit="1" customWidth="1"/>
    <col min="3330" max="3330" width="6.44140625" customWidth="1"/>
    <col min="3331" max="3331" width="13.5546875" customWidth="1"/>
    <col min="3332" max="3332" width="11.44140625" customWidth="1"/>
    <col min="3333" max="3333" width="46.109375" customWidth="1"/>
    <col min="3334" max="3334" width="9.6640625" bestFit="1" customWidth="1"/>
    <col min="3335" max="3335" width="10.109375" bestFit="1" customWidth="1"/>
    <col min="3336" max="3336" width="6.88671875" bestFit="1" customWidth="1"/>
    <col min="3337" max="3337" width="9.109375" customWidth="1"/>
    <col min="3339" max="3339" width="11.33203125" bestFit="1" customWidth="1"/>
    <col min="3585" max="3585" width="10.109375" bestFit="1" customWidth="1"/>
    <col min="3586" max="3586" width="6.44140625" customWidth="1"/>
    <col min="3587" max="3587" width="13.5546875" customWidth="1"/>
    <col min="3588" max="3588" width="11.44140625" customWidth="1"/>
    <col min="3589" max="3589" width="46.109375" customWidth="1"/>
    <col min="3590" max="3590" width="9.6640625" bestFit="1" customWidth="1"/>
    <col min="3591" max="3591" width="10.109375" bestFit="1" customWidth="1"/>
    <col min="3592" max="3592" width="6.88671875" bestFit="1" customWidth="1"/>
    <col min="3593" max="3593" width="9.109375" customWidth="1"/>
    <col min="3595" max="3595" width="11.33203125" bestFit="1" customWidth="1"/>
    <col min="3841" max="3841" width="10.109375" bestFit="1" customWidth="1"/>
    <col min="3842" max="3842" width="6.44140625" customWidth="1"/>
    <col min="3843" max="3843" width="13.5546875" customWidth="1"/>
    <col min="3844" max="3844" width="11.44140625" customWidth="1"/>
    <col min="3845" max="3845" width="46.109375" customWidth="1"/>
    <col min="3846" max="3846" width="9.6640625" bestFit="1" customWidth="1"/>
    <col min="3847" max="3847" width="10.109375" bestFit="1" customWidth="1"/>
    <col min="3848" max="3848" width="6.88671875" bestFit="1" customWidth="1"/>
    <col min="3849" max="3849" width="9.109375" customWidth="1"/>
    <col min="3851" max="3851" width="11.33203125" bestFit="1" customWidth="1"/>
    <col min="4097" max="4097" width="10.109375" bestFit="1" customWidth="1"/>
    <col min="4098" max="4098" width="6.44140625" customWidth="1"/>
    <col min="4099" max="4099" width="13.5546875" customWidth="1"/>
    <col min="4100" max="4100" width="11.44140625" customWidth="1"/>
    <col min="4101" max="4101" width="46.109375" customWidth="1"/>
    <col min="4102" max="4102" width="9.6640625" bestFit="1" customWidth="1"/>
    <col min="4103" max="4103" width="10.109375" bestFit="1" customWidth="1"/>
    <col min="4104" max="4104" width="6.88671875" bestFit="1" customWidth="1"/>
    <col min="4105" max="4105" width="9.109375" customWidth="1"/>
    <col min="4107" max="4107" width="11.33203125" bestFit="1" customWidth="1"/>
    <col min="4353" max="4353" width="10.109375" bestFit="1" customWidth="1"/>
    <col min="4354" max="4354" width="6.44140625" customWidth="1"/>
    <col min="4355" max="4355" width="13.5546875" customWidth="1"/>
    <col min="4356" max="4356" width="11.44140625" customWidth="1"/>
    <col min="4357" max="4357" width="46.109375" customWidth="1"/>
    <col min="4358" max="4358" width="9.6640625" bestFit="1" customWidth="1"/>
    <col min="4359" max="4359" width="10.109375" bestFit="1" customWidth="1"/>
    <col min="4360" max="4360" width="6.88671875" bestFit="1" customWidth="1"/>
    <col min="4361" max="4361" width="9.109375" customWidth="1"/>
    <col min="4363" max="4363" width="11.33203125" bestFit="1" customWidth="1"/>
    <col min="4609" max="4609" width="10.109375" bestFit="1" customWidth="1"/>
    <col min="4610" max="4610" width="6.44140625" customWidth="1"/>
    <col min="4611" max="4611" width="13.5546875" customWidth="1"/>
    <col min="4612" max="4612" width="11.44140625" customWidth="1"/>
    <col min="4613" max="4613" width="46.109375" customWidth="1"/>
    <col min="4614" max="4614" width="9.6640625" bestFit="1" customWidth="1"/>
    <col min="4615" max="4615" width="10.109375" bestFit="1" customWidth="1"/>
    <col min="4616" max="4616" width="6.88671875" bestFit="1" customWidth="1"/>
    <col min="4617" max="4617" width="9.109375" customWidth="1"/>
    <col min="4619" max="4619" width="11.33203125" bestFit="1" customWidth="1"/>
    <col min="4865" max="4865" width="10.109375" bestFit="1" customWidth="1"/>
    <col min="4866" max="4866" width="6.44140625" customWidth="1"/>
    <col min="4867" max="4867" width="13.5546875" customWidth="1"/>
    <col min="4868" max="4868" width="11.44140625" customWidth="1"/>
    <col min="4869" max="4869" width="46.109375" customWidth="1"/>
    <col min="4870" max="4870" width="9.6640625" bestFit="1" customWidth="1"/>
    <col min="4871" max="4871" width="10.109375" bestFit="1" customWidth="1"/>
    <col min="4872" max="4872" width="6.88671875" bestFit="1" customWidth="1"/>
    <col min="4873" max="4873" width="9.109375" customWidth="1"/>
    <col min="4875" max="4875" width="11.33203125" bestFit="1" customWidth="1"/>
    <col min="5121" max="5121" width="10.109375" bestFit="1" customWidth="1"/>
    <col min="5122" max="5122" width="6.44140625" customWidth="1"/>
    <col min="5123" max="5123" width="13.5546875" customWidth="1"/>
    <col min="5124" max="5124" width="11.44140625" customWidth="1"/>
    <col min="5125" max="5125" width="46.109375" customWidth="1"/>
    <col min="5126" max="5126" width="9.6640625" bestFit="1" customWidth="1"/>
    <col min="5127" max="5127" width="10.109375" bestFit="1" customWidth="1"/>
    <col min="5128" max="5128" width="6.88671875" bestFit="1" customWidth="1"/>
    <col min="5129" max="5129" width="9.109375" customWidth="1"/>
    <col min="5131" max="5131" width="11.33203125" bestFit="1" customWidth="1"/>
    <col min="5377" max="5377" width="10.109375" bestFit="1" customWidth="1"/>
    <col min="5378" max="5378" width="6.44140625" customWidth="1"/>
    <col min="5379" max="5379" width="13.5546875" customWidth="1"/>
    <col min="5380" max="5380" width="11.44140625" customWidth="1"/>
    <col min="5381" max="5381" width="46.109375" customWidth="1"/>
    <col min="5382" max="5382" width="9.6640625" bestFit="1" customWidth="1"/>
    <col min="5383" max="5383" width="10.109375" bestFit="1" customWidth="1"/>
    <col min="5384" max="5384" width="6.88671875" bestFit="1" customWidth="1"/>
    <col min="5385" max="5385" width="9.109375" customWidth="1"/>
    <col min="5387" max="5387" width="11.33203125" bestFit="1" customWidth="1"/>
    <col min="5633" max="5633" width="10.109375" bestFit="1" customWidth="1"/>
    <col min="5634" max="5634" width="6.44140625" customWidth="1"/>
    <col min="5635" max="5635" width="13.5546875" customWidth="1"/>
    <col min="5636" max="5636" width="11.44140625" customWidth="1"/>
    <col min="5637" max="5637" width="46.109375" customWidth="1"/>
    <col min="5638" max="5638" width="9.6640625" bestFit="1" customWidth="1"/>
    <col min="5639" max="5639" width="10.109375" bestFit="1" customWidth="1"/>
    <col min="5640" max="5640" width="6.88671875" bestFit="1" customWidth="1"/>
    <col min="5641" max="5641" width="9.109375" customWidth="1"/>
    <col min="5643" max="5643" width="11.33203125" bestFit="1" customWidth="1"/>
    <col min="5889" max="5889" width="10.109375" bestFit="1" customWidth="1"/>
    <col min="5890" max="5890" width="6.44140625" customWidth="1"/>
    <col min="5891" max="5891" width="13.5546875" customWidth="1"/>
    <col min="5892" max="5892" width="11.44140625" customWidth="1"/>
    <col min="5893" max="5893" width="46.109375" customWidth="1"/>
    <col min="5894" max="5894" width="9.6640625" bestFit="1" customWidth="1"/>
    <col min="5895" max="5895" width="10.109375" bestFit="1" customWidth="1"/>
    <col min="5896" max="5896" width="6.88671875" bestFit="1" customWidth="1"/>
    <col min="5897" max="5897" width="9.109375" customWidth="1"/>
    <col min="5899" max="5899" width="11.33203125" bestFit="1" customWidth="1"/>
    <col min="6145" max="6145" width="10.109375" bestFit="1" customWidth="1"/>
    <col min="6146" max="6146" width="6.44140625" customWidth="1"/>
    <col min="6147" max="6147" width="13.5546875" customWidth="1"/>
    <col min="6148" max="6148" width="11.44140625" customWidth="1"/>
    <col min="6149" max="6149" width="46.109375" customWidth="1"/>
    <col min="6150" max="6150" width="9.6640625" bestFit="1" customWidth="1"/>
    <col min="6151" max="6151" width="10.109375" bestFit="1" customWidth="1"/>
    <col min="6152" max="6152" width="6.88671875" bestFit="1" customWidth="1"/>
    <col min="6153" max="6153" width="9.109375" customWidth="1"/>
    <col min="6155" max="6155" width="11.33203125" bestFit="1" customWidth="1"/>
    <col min="6401" max="6401" width="10.109375" bestFit="1" customWidth="1"/>
    <col min="6402" max="6402" width="6.44140625" customWidth="1"/>
    <col min="6403" max="6403" width="13.5546875" customWidth="1"/>
    <col min="6404" max="6404" width="11.44140625" customWidth="1"/>
    <col min="6405" max="6405" width="46.109375" customWidth="1"/>
    <col min="6406" max="6406" width="9.6640625" bestFit="1" customWidth="1"/>
    <col min="6407" max="6407" width="10.109375" bestFit="1" customWidth="1"/>
    <col min="6408" max="6408" width="6.88671875" bestFit="1" customWidth="1"/>
    <col min="6409" max="6409" width="9.109375" customWidth="1"/>
    <col min="6411" max="6411" width="11.33203125" bestFit="1" customWidth="1"/>
    <col min="6657" max="6657" width="10.109375" bestFit="1" customWidth="1"/>
    <col min="6658" max="6658" width="6.44140625" customWidth="1"/>
    <col min="6659" max="6659" width="13.5546875" customWidth="1"/>
    <col min="6660" max="6660" width="11.44140625" customWidth="1"/>
    <col min="6661" max="6661" width="46.109375" customWidth="1"/>
    <col min="6662" max="6662" width="9.6640625" bestFit="1" customWidth="1"/>
    <col min="6663" max="6663" width="10.109375" bestFit="1" customWidth="1"/>
    <col min="6664" max="6664" width="6.88671875" bestFit="1" customWidth="1"/>
    <col min="6665" max="6665" width="9.109375" customWidth="1"/>
    <col min="6667" max="6667" width="11.33203125" bestFit="1" customWidth="1"/>
    <col min="6913" max="6913" width="10.109375" bestFit="1" customWidth="1"/>
    <col min="6914" max="6914" width="6.44140625" customWidth="1"/>
    <col min="6915" max="6915" width="13.5546875" customWidth="1"/>
    <col min="6916" max="6916" width="11.44140625" customWidth="1"/>
    <col min="6917" max="6917" width="46.109375" customWidth="1"/>
    <col min="6918" max="6918" width="9.6640625" bestFit="1" customWidth="1"/>
    <col min="6919" max="6919" width="10.109375" bestFit="1" customWidth="1"/>
    <col min="6920" max="6920" width="6.88671875" bestFit="1" customWidth="1"/>
    <col min="6921" max="6921" width="9.109375" customWidth="1"/>
    <col min="6923" max="6923" width="11.33203125" bestFit="1" customWidth="1"/>
    <col min="7169" max="7169" width="10.109375" bestFit="1" customWidth="1"/>
    <col min="7170" max="7170" width="6.44140625" customWidth="1"/>
    <col min="7171" max="7171" width="13.5546875" customWidth="1"/>
    <col min="7172" max="7172" width="11.44140625" customWidth="1"/>
    <col min="7173" max="7173" width="46.109375" customWidth="1"/>
    <col min="7174" max="7174" width="9.6640625" bestFit="1" customWidth="1"/>
    <col min="7175" max="7175" width="10.109375" bestFit="1" customWidth="1"/>
    <col min="7176" max="7176" width="6.88671875" bestFit="1" customWidth="1"/>
    <col min="7177" max="7177" width="9.109375" customWidth="1"/>
    <col min="7179" max="7179" width="11.33203125" bestFit="1" customWidth="1"/>
    <col min="7425" max="7425" width="10.109375" bestFit="1" customWidth="1"/>
    <col min="7426" max="7426" width="6.44140625" customWidth="1"/>
    <col min="7427" max="7427" width="13.5546875" customWidth="1"/>
    <col min="7428" max="7428" width="11.44140625" customWidth="1"/>
    <col min="7429" max="7429" width="46.109375" customWidth="1"/>
    <col min="7430" max="7430" width="9.6640625" bestFit="1" customWidth="1"/>
    <col min="7431" max="7431" width="10.109375" bestFit="1" customWidth="1"/>
    <col min="7432" max="7432" width="6.88671875" bestFit="1" customWidth="1"/>
    <col min="7433" max="7433" width="9.109375" customWidth="1"/>
    <col min="7435" max="7435" width="11.33203125" bestFit="1" customWidth="1"/>
    <col min="7681" max="7681" width="10.109375" bestFit="1" customWidth="1"/>
    <col min="7682" max="7682" width="6.44140625" customWidth="1"/>
    <col min="7683" max="7683" width="13.5546875" customWidth="1"/>
    <col min="7684" max="7684" width="11.44140625" customWidth="1"/>
    <col min="7685" max="7685" width="46.109375" customWidth="1"/>
    <col min="7686" max="7686" width="9.6640625" bestFit="1" customWidth="1"/>
    <col min="7687" max="7687" width="10.109375" bestFit="1" customWidth="1"/>
    <col min="7688" max="7688" width="6.88671875" bestFit="1" customWidth="1"/>
    <col min="7689" max="7689" width="9.109375" customWidth="1"/>
    <col min="7691" max="7691" width="11.33203125" bestFit="1" customWidth="1"/>
    <col min="7937" max="7937" width="10.109375" bestFit="1" customWidth="1"/>
    <col min="7938" max="7938" width="6.44140625" customWidth="1"/>
    <col min="7939" max="7939" width="13.5546875" customWidth="1"/>
    <col min="7940" max="7940" width="11.44140625" customWidth="1"/>
    <col min="7941" max="7941" width="46.109375" customWidth="1"/>
    <col min="7942" max="7942" width="9.6640625" bestFit="1" customWidth="1"/>
    <col min="7943" max="7943" width="10.109375" bestFit="1" customWidth="1"/>
    <col min="7944" max="7944" width="6.88671875" bestFit="1" customWidth="1"/>
    <col min="7945" max="7945" width="9.109375" customWidth="1"/>
    <col min="7947" max="7947" width="11.33203125" bestFit="1" customWidth="1"/>
    <col min="8193" max="8193" width="10.109375" bestFit="1" customWidth="1"/>
    <col min="8194" max="8194" width="6.44140625" customWidth="1"/>
    <col min="8195" max="8195" width="13.5546875" customWidth="1"/>
    <col min="8196" max="8196" width="11.44140625" customWidth="1"/>
    <col min="8197" max="8197" width="46.109375" customWidth="1"/>
    <col min="8198" max="8198" width="9.6640625" bestFit="1" customWidth="1"/>
    <col min="8199" max="8199" width="10.109375" bestFit="1" customWidth="1"/>
    <col min="8200" max="8200" width="6.88671875" bestFit="1" customWidth="1"/>
    <col min="8201" max="8201" width="9.109375" customWidth="1"/>
    <col min="8203" max="8203" width="11.33203125" bestFit="1" customWidth="1"/>
    <col min="8449" max="8449" width="10.109375" bestFit="1" customWidth="1"/>
    <col min="8450" max="8450" width="6.44140625" customWidth="1"/>
    <col min="8451" max="8451" width="13.5546875" customWidth="1"/>
    <col min="8452" max="8452" width="11.44140625" customWidth="1"/>
    <col min="8453" max="8453" width="46.109375" customWidth="1"/>
    <col min="8454" max="8454" width="9.6640625" bestFit="1" customWidth="1"/>
    <col min="8455" max="8455" width="10.109375" bestFit="1" customWidth="1"/>
    <col min="8456" max="8456" width="6.88671875" bestFit="1" customWidth="1"/>
    <col min="8457" max="8457" width="9.109375" customWidth="1"/>
    <col min="8459" max="8459" width="11.33203125" bestFit="1" customWidth="1"/>
    <col min="8705" max="8705" width="10.109375" bestFit="1" customWidth="1"/>
    <col min="8706" max="8706" width="6.44140625" customWidth="1"/>
    <col min="8707" max="8707" width="13.5546875" customWidth="1"/>
    <col min="8708" max="8708" width="11.44140625" customWidth="1"/>
    <col min="8709" max="8709" width="46.109375" customWidth="1"/>
    <col min="8710" max="8710" width="9.6640625" bestFit="1" customWidth="1"/>
    <col min="8711" max="8711" width="10.109375" bestFit="1" customWidth="1"/>
    <col min="8712" max="8712" width="6.88671875" bestFit="1" customWidth="1"/>
    <col min="8713" max="8713" width="9.109375" customWidth="1"/>
    <col min="8715" max="8715" width="11.33203125" bestFit="1" customWidth="1"/>
    <col min="8961" max="8961" width="10.109375" bestFit="1" customWidth="1"/>
    <col min="8962" max="8962" width="6.44140625" customWidth="1"/>
    <col min="8963" max="8963" width="13.5546875" customWidth="1"/>
    <col min="8964" max="8964" width="11.44140625" customWidth="1"/>
    <col min="8965" max="8965" width="46.109375" customWidth="1"/>
    <col min="8966" max="8966" width="9.6640625" bestFit="1" customWidth="1"/>
    <col min="8967" max="8967" width="10.109375" bestFit="1" customWidth="1"/>
    <col min="8968" max="8968" width="6.88671875" bestFit="1" customWidth="1"/>
    <col min="8969" max="8969" width="9.109375" customWidth="1"/>
    <col min="8971" max="8971" width="11.33203125" bestFit="1" customWidth="1"/>
    <col min="9217" max="9217" width="10.109375" bestFit="1" customWidth="1"/>
    <col min="9218" max="9218" width="6.44140625" customWidth="1"/>
    <col min="9219" max="9219" width="13.5546875" customWidth="1"/>
    <col min="9220" max="9220" width="11.44140625" customWidth="1"/>
    <col min="9221" max="9221" width="46.109375" customWidth="1"/>
    <col min="9222" max="9222" width="9.6640625" bestFit="1" customWidth="1"/>
    <col min="9223" max="9223" width="10.109375" bestFit="1" customWidth="1"/>
    <col min="9224" max="9224" width="6.88671875" bestFit="1" customWidth="1"/>
    <col min="9225" max="9225" width="9.109375" customWidth="1"/>
    <col min="9227" max="9227" width="11.33203125" bestFit="1" customWidth="1"/>
    <col min="9473" max="9473" width="10.109375" bestFit="1" customWidth="1"/>
    <col min="9474" max="9474" width="6.44140625" customWidth="1"/>
    <col min="9475" max="9475" width="13.5546875" customWidth="1"/>
    <col min="9476" max="9476" width="11.44140625" customWidth="1"/>
    <col min="9477" max="9477" width="46.109375" customWidth="1"/>
    <col min="9478" max="9478" width="9.6640625" bestFit="1" customWidth="1"/>
    <col min="9479" max="9479" width="10.109375" bestFit="1" customWidth="1"/>
    <col min="9480" max="9480" width="6.88671875" bestFit="1" customWidth="1"/>
    <col min="9481" max="9481" width="9.109375" customWidth="1"/>
    <col min="9483" max="9483" width="11.33203125" bestFit="1" customWidth="1"/>
    <col min="9729" max="9729" width="10.109375" bestFit="1" customWidth="1"/>
    <col min="9730" max="9730" width="6.44140625" customWidth="1"/>
    <col min="9731" max="9731" width="13.5546875" customWidth="1"/>
    <col min="9732" max="9732" width="11.44140625" customWidth="1"/>
    <col min="9733" max="9733" width="46.109375" customWidth="1"/>
    <col min="9734" max="9734" width="9.6640625" bestFit="1" customWidth="1"/>
    <col min="9735" max="9735" width="10.109375" bestFit="1" customWidth="1"/>
    <col min="9736" max="9736" width="6.88671875" bestFit="1" customWidth="1"/>
    <col min="9737" max="9737" width="9.109375" customWidth="1"/>
    <col min="9739" max="9739" width="11.33203125" bestFit="1" customWidth="1"/>
    <col min="9985" max="9985" width="10.109375" bestFit="1" customWidth="1"/>
    <col min="9986" max="9986" width="6.44140625" customWidth="1"/>
    <col min="9987" max="9987" width="13.5546875" customWidth="1"/>
    <col min="9988" max="9988" width="11.44140625" customWidth="1"/>
    <col min="9989" max="9989" width="46.109375" customWidth="1"/>
    <col min="9990" max="9990" width="9.6640625" bestFit="1" customWidth="1"/>
    <col min="9991" max="9991" width="10.109375" bestFit="1" customWidth="1"/>
    <col min="9992" max="9992" width="6.88671875" bestFit="1" customWidth="1"/>
    <col min="9993" max="9993" width="9.109375" customWidth="1"/>
    <col min="9995" max="9995" width="11.33203125" bestFit="1" customWidth="1"/>
    <col min="10241" max="10241" width="10.109375" bestFit="1" customWidth="1"/>
    <col min="10242" max="10242" width="6.44140625" customWidth="1"/>
    <col min="10243" max="10243" width="13.5546875" customWidth="1"/>
    <col min="10244" max="10244" width="11.44140625" customWidth="1"/>
    <col min="10245" max="10245" width="46.109375" customWidth="1"/>
    <col min="10246" max="10246" width="9.6640625" bestFit="1" customWidth="1"/>
    <col min="10247" max="10247" width="10.109375" bestFit="1" customWidth="1"/>
    <col min="10248" max="10248" width="6.88671875" bestFit="1" customWidth="1"/>
    <col min="10249" max="10249" width="9.109375" customWidth="1"/>
    <col min="10251" max="10251" width="11.33203125" bestFit="1" customWidth="1"/>
    <col min="10497" max="10497" width="10.109375" bestFit="1" customWidth="1"/>
    <col min="10498" max="10498" width="6.44140625" customWidth="1"/>
    <col min="10499" max="10499" width="13.5546875" customWidth="1"/>
    <col min="10500" max="10500" width="11.44140625" customWidth="1"/>
    <col min="10501" max="10501" width="46.109375" customWidth="1"/>
    <col min="10502" max="10502" width="9.6640625" bestFit="1" customWidth="1"/>
    <col min="10503" max="10503" width="10.109375" bestFit="1" customWidth="1"/>
    <col min="10504" max="10504" width="6.88671875" bestFit="1" customWidth="1"/>
    <col min="10505" max="10505" width="9.109375" customWidth="1"/>
    <col min="10507" max="10507" width="11.33203125" bestFit="1" customWidth="1"/>
    <col min="10753" max="10753" width="10.109375" bestFit="1" customWidth="1"/>
    <col min="10754" max="10754" width="6.44140625" customWidth="1"/>
    <col min="10755" max="10755" width="13.5546875" customWidth="1"/>
    <col min="10756" max="10756" width="11.44140625" customWidth="1"/>
    <col min="10757" max="10757" width="46.109375" customWidth="1"/>
    <col min="10758" max="10758" width="9.6640625" bestFit="1" customWidth="1"/>
    <col min="10759" max="10759" width="10.109375" bestFit="1" customWidth="1"/>
    <col min="10760" max="10760" width="6.88671875" bestFit="1" customWidth="1"/>
    <col min="10761" max="10761" width="9.109375" customWidth="1"/>
    <col min="10763" max="10763" width="11.33203125" bestFit="1" customWidth="1"/>
    <col min="11009" max="11009" width="10.109375" bestFit="1" customWidth="1"/>
    <col min="11010" max="11010" width="6.44140625" customWidth="1"/>
    <col min="11011" max="11011" width="13.5546875" customWidth="1"/>
    <col min="11012" max="11012" width="11.44140625" customWidth="1"/>
    <col min="11013" max="11013" width="46.109375" customWidth="1"/>
    <col min="11014" max="11014" width="9.6640625" bestFit="1" customWidth="1"/>
    <col min="11015" max="11015" width="10.109375" bestFit="1" customWidth="1"/>
    <col min="11016" max="11016" width="6.88671875" bestFit="1" customWidth="1"/>
    <col min="11017" max="11017" width="9.109375" customWidth="1"/>
    <col min="11019" max="11019" width="11.33203125" bestFit="1" customWidth="1"/>
    <col min="11265" max="11265" width="10.109375" bestFit="1" customWidth="1"/>
    <col min="11266" max="11266" width="6.44140625" customWidth="1"/>
    <col min="11267" max="11267" width="13.5546875" customWidth="1"/>
    <col min="11268" max="11268" width="11.44140625" customWidth="1"/>
    <col min="11269" max="11269" width="46.109375" customWidth="1"/>
    <col min="11270" max="11270" width="9.6640625" bestFit="1" customWidth="1"/>
    <col min="11271" max="11271" width="10.109375" bestFit="1" customWidth="1"/>
    <col min="11272" max="11272" width="6.88671875" bestFit="1" customWidth="1"/>
    <col min="11273" max="11273" width="9.109375" customWidth="1"/>
    <col min="11275" max="11275" width="11.33203125" bestFit="1" customWidth="1"/>
    <col min="11521" max="11521" width="10.109375" bestFit="1" customWidth="1"/>
    <col min="11522" max="11522" width="6.44140625" customWidth="1"/>
    <col min="11523" max="11523" width="13.5546875" customWidth="1"/>
    <col min="11524" max="11524" width="11.44140625" customWidth="1"/>
    <col min="11525" max="11525" width="46.109375" customWidth="1"/>
    <col min="11526" max="11526" width="9.6640625" bestFit="1" customWidth="1"/>
    <col min="11527" max="11527" width="10.109375" bestFit="1" customWidth="1"/>
    <col min="11528" max="11528" width="6.88671875" bestFit="1" customWidth="1"/>
    <col min="11529" max="11529" width="9.109375" customWidth="1"/>
    <col min="11531" max="11531" width="11.33203125" bestFit="1" customWidth="1"/>
    <col min="11777" max="11777" width="10.109375" bestFit="1" customWidth="1"/>
    <col min="11778" max="11778" width="6.44140625" customWidth="1"/>
    <col min="11779" max="11779" width="13.5546875" customWidth="1"/>
    <col min="11780" max="11780" width="11.44140625" customWidth="1"/>
    <col min="11781" max="11781" width="46.109375" customWidth="1"/>
    <col min="11782" max="11782" width="9.6640625" bestFit="1" customWidth="1"/>
    <col min="11783" max="11783" width="10.109375" bestFit="1" customWidth="1"/>
    <col min="11784" max="11784" width="6.88671875" bestFit="1" customWidth="1"/>
    <col min="11785" max="11785" width="9.109375" customWidth="1"/>
    <col min="11787" max="11787" width="11.33203125" bestFit="1" customWidth="1"/>
    <col min="12033" max="12033" width="10.109375" bestFit="1" customWidth="1"/>
    <col min="12034" max="12034" width="6.44140625" customWidth="1"/>
    <col min="12035" max="12035" width="13.5546875" customWidth="1"/>
    <col min="12036" max="12036" width="11.44140625" customWidth="1"/>
    <col min="12037" max="12037" width="46.109375" customWidth="1"/>
    <col min="12038" max="12038" width="9.6640625" bestFit="1" customWidth="1"/>
    <col min="12039" max="12039" width="10.109375" bestFit="1" customWidth="1"/>
    <col min="12040" max="12040" width="6.88671875" bestFit="1" customWidth="1"/>
    <col min="12041" max="12041" width="9.109375" customWidth="1"/>
    <col min="12043" max="12043" width="11.33203125" bestFit="1" customWidth="1"/>
    <col min="12289" max="12289" width="10.109375" bestFit="1" customWidth="1"/>
    <col min="12290" max="12290" width="6.44140625" customWidth="1"/>
    <col min="12291" max="12291" width="13.5546875" customWidth="1"/>
    <col min="12292" max="12292" width="11.44140625" customWidth="1"/>
    <col min="12293" max="12293" width="46.109375" customWidth="1"/>
    <col min="12294" max="12294" width="9.6640625" bestFit="1" customWidth="1"/>
    <col min="12295" max="12295" width="10.109375" bestFit="1" customWidth="1"/>
    <col min="12296" max="12296" width="6.88671875" bestFit="1" customWidth="1"/>
    <col min="12297" max="12297" width="9.109375" customWidth="1"/>
    <col min="12299" max="12299" width="11.33203125" bestFit="1" customWidth="1"/>
    <col min="12545" max="12545" width="10.109375" bestFit="1" customWidth="1"/>
    <col min="12546" max="12546" width="6.44140625" customWidth="1"/>
    <col min="12547" max="12547" width="13.5546875" customWidth="1"/>
    <col min="12548" max="12548" width="11.44140625" customWidth="1"/>
    <col min="12549" max="12549" width="46.109375" customWidth="1"/>
    <col min="12550" max="12550" width="9.6640625" bestFit="1" customWidth="1"/>
    <col min="12551" max="12551" width="10.109375" bestFit="1" customWidth="1"/>
    <col min="12552" max="12552" width="6.88671875" bestFit="1" customWidth="1"/>
    <col min="12553" max="12553" width="9.109375" customWidth="1"/>
    <col min="12555" max="12555" width="11.33203125" bestFit="1" customWidth="1"/>
    <col min="12801" max="12801" width="10.109375" bestFit="1" customWidth="1"/>
    <col min="12802" max="12802" width="6.44140625" customWidth="1"/>
    <col min="12803" max="12803" width="13.5546875" customWidth="1"/>
    <col min="12804" max="12804" width="11.44140625" customWidth="1"/>
    <col min="12805" max="12805" width="46.109375" customWidth="1"/>
    <col min="12806" max="12806" width="9.6640625" bestFit="1" customWidth="1"/>
    <col min="12807" max="12807" width="10.109375" bestFit="1" customWidth="1"/>
    <col min="12808" max="12808" width="6.88671875" bestFit="1" customWidth="1"/>
    <col min="12809" max="12809" width="9.109375" customWidth="1"/>
    <col min="12811" max="12811" width="11.33203125" bestFit="1" customWidth="1"/>
    <col min="13057" max="13057" width="10.109375" bestFit="1" customWidth="1"/>
    <col min="13058" max="13058" width="6.44140625" customWidth="1"/>
    <col min="13059" max="13059" width="13.5546875" customWidth="1"/>
    <col min="13060" max="13060" width="11.44140625" customWidth="1"/>
    <col min="13061" max="13061" width="46.109375" customWidth="1"/>
    <col min="13062" max="13062" width="9.6640625" bestFit="1" customWidth="1"/>
    <col min="13063" max="13063" width="10.109375" bestFit="1" customWidth="1"/>
    <col min="13064" max="13064" width="6.88671875" bestFit="1" customWidth="1"/>
    <col min="13065" max="13065" width="9.109375" customWidth="1"/>
    <col min="13067" max="13067" width="11.33203125" bestFit="1" customWidth="1"/>
    <col min="13313" max="13313" width="10.109375" bestFit="1" customWidth="1"/>
    <col min="13314" max="13314" width="6.44140625" customWidth="1"/>
    <col min="13315" max="13315" width="13.5546875" customWidth="1"/>
    <col min="13316" max="13316" width="11.44140625" customWidth="1"/>
    <col min="13317" max="13317" width="46.109375" customWidth="1"/>
    <col min="13318" max="13318" width="9.6640625" bestFit="1" customWidth="1"/>
    <col min="13319" max="13319" width="10.109375" bestFit="1" customWidth="1"/>
    <col min="13320" max="13320" width="6.88671875" bestFit="1" customWidth="1"/>
    <col min="13321" max="13321" width="9.109375" customWidth="1"/>
    <col min="13323" max="13323" width="11.33203125" bestFit="1" customWidth="1"/>
    <col min="13569" max="13569" width="10.109375" bestFit="1" customWidth="1"/>
    <col min="13570" max="13570" width="6.44140625" customWidth="1"/>
    <col min="13571" max="13571" width="13.5546875" customWidth="1"/>
    <col min="13572" max="13572" width="11.44140625" customWidth="1"/>
    <col min="13573" max="13573" width="46.109375" customWidth="1"/>
    <col min="13574" max="13574" width="9.6640625" bestFit="1" customWidth="1"/>
    <col min="13575" max="13575" width="10.109375" bestFit="1" customWidth="1"/>
    <col min="13576" max="13576" width="6.88671875" bestFit="1" customWidth="1"/>
    <col min="13577" max="13577" width="9.109375" customWidth="1"/>
    <col min="13579" max="13579" width="11.33203125" bestFit="1" customWidth="1"/>
    <col min="13825" max="13825" width="10.109375" bestFit="1" customWidth="1"/>
    <col min="13826" max="13826" width="6.44140625" customWidth="1"/>
    <col min="13827" max="13827" width="13.5546875" customWidth="1"/>
    <col min="13828" max="13828" width="11.44140625" customWidth="1"/>
    <col min="13829" max="13829" width="46.109375" customWidth="1"/>
    <col min="13830" max="13830" width="9.6640625" bestFit="1" customWidth="1"/>
    <col min="13831" max="13831" width="10.109375" bestFit="1" customWidth="1"/>
    <col min="13832" max="13832" width="6.88671875" bestFit="1" customWidth="1"/>
    <col min="13833" max="13833" width="9.109375" customWidth="1"/>
    <col min="13835" max="13835" width="11.33203125" bestFit="1" customWidth="1"/>
    <col min="14081" max="14081" width="10.109375" bestFit="1" customWidth="1"/>
    <col min="14082" max="14082" width="6.44140625" customWidth="1"/>
    <col min="14083" max="14083" width="13.5546875" customWidth="1"/>
    <col min="14084" max="14084" width="11.44140625" customWidth="1"/>
    <col min="14085" max="14085" width="46.109375" customWidth="1"/>
    <col min="14086" max="14086" width="9.6640625" bestFit="1" customWidth="1"/>
    <col min="14087" max="14087" width="10.109375" bestFit="1" customWidth="1"/>
    <col min="14088" max="14088" width="6.88671875" bestFit="1" customWidth="1"/>
    <col min="14089" max="14089" width="9.109375" customWidth="1"/>
    <col min="14091" max="14091" width="11.33203125" bestFit="1" customWidth="1"/>
    <col min="14337" max="14337" width="10.109375" bestFit="1" customWidth="1"/>
    <col min="14338" max="14338" width="6.44140625" customWidth="1"/>
    <col min="14339" max="14339" width="13.5546875" customWidth="1"/>
    <col min="14340" max="14340" width="11.44140625" customWidth="1"/>
    <col min="14341" max="14341" width="46.109375" customWidth="1"/>
    <col min="14342" max="14342" width="9.6640625" bestFit="1" customWidth="1"/>
    <col min="14343" max="14343" width="10.109375" bestFit="1" customWidth="1"/>
    <col min="14344" max="14344" width="6.88671875" bestFit="1" customWidth="1"/>
    <col min="14345" max="14345" width="9.109375" customWidth="1"/>
    <col min="14347" max="14347" width="11.33203125" bestFit="1" customWidth="1"/>
    <col min="14593" max="14593" width="10.109375" bestFit="1" customWidth="1"/>
    <col min="14594" max="14594" width="6.44140625" customWidth="1"/>
    <col min="14595" max="14595" width="13.5546875" customWidth="1"/>
    <col min="14596" max="14596" width="11.44140625" customWidth="1"/>
    <col min="14597" max="14597" width="46.109375" customWidth="1"/>
    <col min="14598" max="14598" width="9.6640625" bestFit="1" customWidth="1"/>
    <col min="14599" max="14599" width="10.109375" bestFit="1" customWidth="1"/>
    <col min="14600" max="14600" width="6.88671875" bestFit="1" customWidth="1"/>
    <col min="14601" max="14601" width="9.109375" customWidth="1"/>
    <col min="14603" max="14603" width="11.33203125" bestFit="1" customWidth="1"/>
    <col min="14849" max="14849" width="10.109375" bestFit="1" customWidth="1"/>
    <col min="14850" max="14850" width="6.44140625" customWidth="1"/>
    <col min="14851" max="14851" width="13.5546875" customWidth="1"/>
    <col min="14852" max="14852" width="11.44140625" customWidth="1"/>
    <col min="14853" max="14853" width="46.109375" customWidth="1"/>
    <col min="14854" max="14854" width="9.6640625" bestFit="1" customWidth="1"/>
    <col min="14855" max="14855" width="10.109375" bestFit="1" customWidth="1"/>
    <col min="14856" max="14856" width="6.88671875" bestFit="1" customWidth="1"/>
    <col min="14857" max="14857" width="9.109375" customWidth="1"/>
    <col min="14859" max="14859" width="11.33203125" bestFit="1" customWidth="1"/>
    <col min="15105" max="15105" width="10.109375" bestFit="1" customWidth="1"/>
    <col min="15106" max="15106" width="6.44140625" customWidth="1"/>
    <col min="15107" max="15107" width="13.5546875" customWidth="1"/>
    <col min="15108" max="15108" width="11.44140625" customWidth="1"/>
    <col min="15109" max="15109" width="46.109375" customWidth="1"/>
    <col min="15110" max="15110" width="9.6640625" bestFit="1" customWidth="1"/>
    <col min="15111" max="15111" width="10.109375" bestFit="1" customWidth="1"/>
    <col min="15112" max="15112" width="6.88671875" bestFit="1" customWidth="1"/>
    <col min="15113" max="15113" width="9.109375" customWidth="1"/>
    <col min="15115" max="15115" width="11.33203125" bestFit="1" customWidth="1"/>
    <col min="15361" max="15361" width="10.109375" bestFit="1" customWidth="1"/>
    <col min="15362" max="15362" width="6.44140625" customWidth="1"/>
    <col min="15363" max="15363" width="13.5546875" customWidth="1"/>
    <col min="15364" max="15364" width="11.44140625" customWidth="1"/>
    <col min="15365" max="15365" width="46.109375" customWidth="1"/>
    <col min="15366" max="15366" width="9.6640625" bestFit="1" customWidth="1"/>
    <col min="15367" max="15367" width="10.109375" bestFit="1" customWidth="1"/>
    <col min="15368" max="15368" width="6.88671875" bestFit="1" customWidth="1"/>
    <col min="15369" max="15369" width="9.109375" customWidth="1"/>
    <col min="15371" max="15371" width="11.33203125" bestFit="1" customWidth="1"/>
    <col min="15617" max="15617" width="10.109375" bestFit="1" customWidth="1"/>
    <col min="15618" max="15618" width="6.44140625" customWidth="1"/>
    <col min="15619" max="15619" width="13.5546875" customWidth="1"/>
    <col min="15620" max="15620" width="11.44140625" customWidth="1"/>
    <col min="15621" max="15621" width="46.109375" customWidth="1"/>
    <col min="15622" max="15622" width="9.6640625" bestFit="1" customWidth="1"/>
    <col min="15623" max="15623" width="10.109375" bestFit="1" customWidth="1"/>
    <col min="15624" max="15624" width="6.88671875" bestFit="1" customWidth="1"/>
    <col min="15625" max="15625" width="9.109375" customWidth="1"/>
    <col min="15627" max="15627" width="11.33203125" bestFit="1" customWidth="1"/>
    <col min="15873" max="15873" width="10.109375" bestFit="1" customWidth="1"/>
    <col min="15874" max="15874" width="6.44140625" customWidth="1"/>
    <col min="15875" max="15875" width="13.5546875" customWidth="1"/>
    <col min="15876" max="15876" width="11.44140625" customWidth="1"/>
    <col min="15877" max="15877" width="46.109375" customWidth="1"/>
    <col min="15878" max="15878" width="9.6640625" bestFit="1" customWidth="1"/>
    <col min="15879" max="15879" width="10.109375" bestFit="1" customWidth="1"/>
    <col min="15880" max="15880" width="6.88671875" bestFit="1" customWidth="1"/>
    <col min="15881" max="15881" width="9.109375" customWidth="1"/>
    <col min="15883" max="15883" width="11.33203125" bestFit="1" customWidth="1"/>
    <col min="16129" max="16129" width="10.109375" bestFit="1" customWidth="1"/>
    <col min="16130" max="16130" width="6.44140625" customWidth="1"/>
    <col min="16131" max="16131" width="13.5546875" customWidth="1"/>
    <col min="16132" max="16132" width="11.44140625" customWidth="1"/>
    <col min="16133" max="16133" width="46.109375" customWidth="1"/>
    <col min="16134" max="16134" width="9.6640625" bestFit="1" customWidth="1"/>
    <col min="16135" max="16135" width="10.109375" bestFit="1" customWidth="1"/>
    <col min="16136" max="16136" width="6.88671875" bestFit="1" customWidth="1"/>
    <col min="16137" max="16137" width="9.109375" customWidth="1"/>
    <col min="16139" max="16139" width="11.33203125" bestFit="1" customWidth="1"/>
  </cols>
  <sheetData>
    <row r="1" spans="1:22" x14ac:dyDescent="0.3">
      <c r="A1" s="1" t="s">
        <v>0</v>
      </c>
      <c r="B1" s="2" t="s">
        <v>1</v>
      </c>
      <c r="C1" s="2" t="s">
        <v>2</v>
      </c>
      <c r="D1" s="3" t="s">
        <v>3</v>
      </c>
      <c r="E1" t="s">
        <v>4</v>
      </c>
      <c r="F1" s="2" t="s">
        <v>4</v>
      </c>
      <c r="G1" s="3" t="s">
        <v>5</v>
      </c>
      <c r="H1" s="4" t="s">
        <v>6</v>
      </c>
      <c r="I1" s="5" t="s">
        <v>7</v>
      </c>
      <c r="J1" s="5" t="s">
        <v>8</v>
      </c>
      <c r="K1" s="6" t="s">
        <v>9</v>
      </c>
      <c r="L1" s="7" t="s">
        <v>10</v>
      </c>
      <c r="M1" s="8" t="s">
        <v>11</v>
      </c>
      <c r="N1" s="9" t="s">
        <v>12</v>
      </c>
      <c r="O1" s="9" t="s">
        <v>13</v>
      </c>
      <c r="P1" s="9" t="s">
        <v>14</v>
      </c>
      <c r="Q1" s="9" t="s">
        <v>15</v>
      </c>
      <c r="R1" s="9" t="s">
        <v>16</v>
      </c>
      <c r="S1" s="9" t="s">
        <v>17</v>
      </c>
      <c r="T1" s="10" t="s">
        <v>18</v>
      </c>
      <c r="U1" s="9" t="s">
        <v>19</v>
      </c>
      <c r="V1" s="11" t="s">
        <v>20</v>
      </c>
    </row>
    <row r="2" spans="1:22" x14ac:dyDescent="0.3">
      <c r="A2" s="1">
        <v>36892</v>
      </c>
      <c r="B2" s="2">
        <v>1137</v>
      </c>
      <c r="C2" s="2" t="s">
        <v>64</v>
      </c>
      <c r="D2" s="3">
        <v>9000</v>
      </c>
      <c r="E2" s="12" t="s">
        <v>126</v>
      </c>
      <c r="F2" s="3" t="s">
        <v>67</v>
      </c>
      <c r="G2" s="3">
        <v>9000</v>
      </c>
      <c r="H2" s="14" t="s">
        <v>30</v>
      </c>
      <c r="I2" s="2" t="s">
        <v>25</v>
      </c>
    </row>
    <row r="3" spans="1:22" x14ac:dyDescent="0.3">
      <c r="A3" s="1">
        <v>36892</v>
      </c>
      <c r="B3" s="2">
        <v>1838</v>
      </c>
      <c r="C3" s="2" t="s">
        <v>61</v>
      </c>
      <c r="D3" s="3">
        <v>45000</v>
      </c>
      <c r="E3" s="12" t="s">
        <v>127</v>
      </c>
      <c r="F3" s="3" t="s">
        <v>67</v>
      </c>
      <c r="G3" s="3">
        <v>45000</v>
      </c>
      <c r="H3" s="14" t="s">
        <v>49</v>
      </c>
      <c r="I3" s="2" t="s">
        <v>25</v>
      </c>
    </row>
    <row r="4" spans="1:22" x14ac:dyDescent="0.3">
      <c r="A4" s="1">
        <v>36892</v>
      </c>
      <c r="B4" s="2">
        <v>2230</v>
      </c>
      <c r="C4" s="2" t="s">
        <v>42</v>
      </c>
      <c r="D4" s="3" t="s">
        <v>27</v>
      </c>
      <c r="E4" s="12" t="s">
        <v>128</v>
      </c>
      <c r="F4" s="3" t="s">
        <v>37</v>
      </c>
      <c r="G4" s="3">
        <v>1</v>
      </c>
      <c r="H4" s="14" t="s">
        <v>44</v>
      </c>
      <c r="I4" s="2" t="s">
        <v>25</v>
      </c>
    </row>
    <row r="5" spans="1:22" x14ac:dyDescent="0.3">
      <c r="A5" s="1">
        <v>36893</v>
      </c>
      <c r="B5" s="2">
        <v>817</v>
      </c>
      <c r="C5" s="2" t="s">
        <v>121</v>
      </c>
      <c r="D5" s="3" t="s">
        <v>27</v>
      </c>
      <c r="E5" s="12" t="s">
        <v>129</v>
      </c>
      <c r="F5" s="3" t="s">
        <v>63</v>
      </c>
      <c r="G5" s="3">
        <v>1</v>
      </c>
      <c r="H5" s="14" t="s">
        <v>44</v>
      </c>
      <c r="I5" s="2" t="s">
        <v>25</v>
      </c>
    </row>
    <row r="6" spans="1:22" x14ac:dyDescent="0.3">
      <c r="A6" s="1">
        <v>36893</v>
      </c>
      <c r="B6" s="2">
        <v>839</v>
      </c>
      <c r="C6" s="2" t="s">
        <v>130</v>
      </c>
      <c r="D6" s="3">
        <v>25000</v>
      </c>
      <c r="E6" s="12" t="s">
        <v>131</v>
      </c>
      <c r="F6" s="3" t="s">
        <v>67</v>
      </c>
      <c r="G6" s="3">
        <v>25000</v>
      </c>
      <c r="H6" s="14" t="s">
        <v>30</v>
      </c>
      <c r="I6" s="2" t="s">
        <v>25</v>
      </c>
    </row>
    <row r="7" spans="1:22" x14ac:dyDescent="0.3">
      <c r="A7" s="1">
        <v>36893</v>
      </c>
      <c r="B7" s="2">
        <v>1000</v>
      </c>
      <c r="C7" s="2" t="s">
        <v>132</v>
      </c>
      <c r="D7" s="3">
        <v>100000</v>
      </c>
      <c r="E7" s="12" t="s">
        <v>133</v>
      </c>
      <c r="F7" s="3" t="s">
        <v>63</v>
      </c>
      <c r="G7" s="3">
        <v>100000</v>
      </c>
      <c r="H7" s="14" t="s">
        <v>38</v>
      </c>
      <c r="I7" s="2" t="s">
        <v>25</v>
      </c>
    </row>
    <row r="8" spans="1:22" x14ac:dyDescent="0.3">
      <c r="A8" s="1">
        <v>36893</v>
      </c>
      <c r="B8" s="2">
        <v>1105</v>
      </c>
      <c r="C8" s="2" t="s">
        <v>31</v>
      </c>
      <c r="D8" s="3">
        <v>4000</v>
      </c>
      <c r="E8" s="12" t="s">
        <v>134</v>
      </c>
      <c r="F8" s="3" t="s">
        <v>54</v>
      </c>
      <c r="G8" s="3">
        <v>4000</v>
      </c>
      <c r="H8" s="14" t="s">
        <v>34</v>
      </c>
      <c r="I8" s="2" t="s">
        <v>25</v>
      </c>
    </row>
    <row r="9" spans="1:22" x14ac:dyDescent="0.3">
      <c r="A9" s="1">
        <v>36893</v>
      </c>
      <c r="B9" s="2">
        <v>1119</v>
      </c>
      <c r="C9" s="2" t="s">
        <v>35</v>
      </c>
      <c r="D9" s="3">
        <v>20000</v>
      </c>
      <c r="E9" s="12" t="s">
        <v>135</v>
      </c>
      <c r="F9" s="3" t="s">
        <v>67</v>
      </c>
      <c r="G9" s="3">
        <v>20000</v>
      </c>
      <c r="H9" s="14" t="s">
        <v>38</v>
      </c>
      <c r="I9" s="2" t="s">
        <v>25</v>
      </c>
    </row>
    <row r="10" spans="1:22" x14ac:dyDescent="0.3">
      <c r="A10" s="1">
        <v>36893</v>
      </c>
      <c r="B10" s="2">
        <v>1446</v>
      </c>
      <c r="C10" s="2" t="s">
        <v>81</v>
      </c>
      <c r="D10" s="3" t="s">
        <v>27</v>
      </c>
      <c r="E10" s="12" t="s">
        <v>136</v>
      </c>
      <c r="F10" s="3" t="s">
        <v>23</v>
      </c>
      <c r="G10" s="3">
        <v>1</v>
      </c>
      <c r="H10" s="14" t="s">
        <v>30</v>
      </c>
      <c r="I10" s="2" t="s">
        <v>25</v>
      </c>
    </row>
    <row r="11" spans="1:22" x14ac:dyDescent="0.3">
      <c r="A11" s="1">
        <v>36894</v>
      </c>
      <c r="B11" s="2">
        <v>1638</v>
      </c>
      <c r="C11" s="2" t="s">
        <v>46</v>
      </c>
      <c r="D11" s="3">
        <v>11000</v>
      </c>
      <c r="E11" s="12" t="s">
        <v>137</v>
      </c>
      <c r="F11" s="3" t="s">
        <v>67</v>
      </c>
      <c r="G11" s="3">
        <v>11000</v>
      </c>
      <c r="H11" s="14" t="s">
        <v>49</v>
      </c>
      <c r="I11" s="2" t="s">
        <v>25</v>
      </c>
    </row>
    <row r="12" spans="1:22" x14ac:dyDescent="0.3">
      <c r="A12" s="1">
        <v>36895</v>
      </c>
      <c r="B12" s="2">
        <v>830</v>
      </c>
      <c r="C12" s="2" t="s">
        <v>59</v>
      </c>
      <c r="D12" s="3">
        <v>1000</v>
      </c>
      <c r="E12" s="12" t="s">
        <v>138</v>
      </c>
      <c r="F12" s="3" t="s">
        <v>37</v>
      </c>
      <c r="G12" s="3">
        <v>1000</v>
      </c>
      <c r="H12" s="14" t="s">
        <v>38</v>
      </c>
      <c r="I12" s="2" t="s">
        <v>25</v>
      </c>
    </row>
    <row r="13" spans="1:22" x14ac:dyDescent="0.3">
      <c r="A13" s="1">
        <v>36895</v>
      </c>
      <c r="B13" s="2">
        <v>919</v>
      </c>
      <c r="C13" s="2" t="s">
        <v>31</v>
      </c>
      <c r="D13" s="3">
        <v>3000000</v>
      </c>
      <c r="E13" s="12" t="s">
        <v>139</v>
      </c>
      <c r="F13" s="3" t="s">
        <v>33</v>
      </c>
      <c r="G13" s="3">
        <v>3000000</v>
      </c>
      <c r="H13" s="14" t="s">
        <v>34</v>
      </c>
      <c r="I13" s="2" t="s">
        <v>25</v>
      </c>
    </row>
    <row r="14" spans="1:22" x14ac:dyDescent="0.3">
      <c r="A14" s="1">
        <v>36895</v>
      </c>
      <c r="B14" s="2">
        <v>935</v>
      </c>
      <c r="C14" s="2" t="s">
        <v>61</v>
      </c>
      <c r="D14" s="3">
        <v>2400</v>
      </c>
      <c r="E14" s="12" t="s">
        <v>140</v>
      </c>
      <c r="F14" s="3" t="s">
        <v>37</v>
      </c>
      <c r="G14" s="3">
        <v>2400</v>
      </c>
      <c r="H14" s="14" t="s">
        <v>49</v>
      </c>
      <c r="I14" s="2" t="s">
        <v>25</v>
      </c>
    </row>
    <row r="15" spans="1:22" x14ac:dyDescent="0.3">
      <c r="A15" s="1">
        <v>36895</v>
      </c>
      <c r="B15" s="2">
        <v>1419</v>
      </c>
      <c r="C15" s="2" t="s">
        <v>141</v>
      </c>
      <c r="D15" s="3">
        <v>1000</v>
      </c>
      <c r="E15" s="12" t="s">
        <v>142</v>
      </c>
      <c r="F15" s="3" t="s">
        <v>37</v>
      </c>
      <c r="G15" s="3">
        <v>1000</v>
      </c>
      <c r="H15" s="14" t="s">
        <v>30</v>
      </c>
      <c r="I15" s="2" t="s">
        <v>25</v>
      </c>
    </row>
    <row r="16" spans="1:22" x14ac:dyDescent="0.3">
      <c r="A16" s="1">
        <v>36895</v>
      </c>
      <c r="B16" s="2">
        <v>1425</v>
      </c>
      <c r="C16" s="2" t="s">
        <v>143</v>
      </c>
      <c r="D16" s="3">
        <v>24000</v>
      </c>
      <c r="E16" s="12" t="s">
        <v>144</v>
      </c>
      <c r="F16" s="3" t="s">
        <v>33</v>
      </c>
      <c r="G16" s="3">
        <v>24000</v>
      </c>
      <c r="H16" s="14" t="s">
        <v>49</v>
      </c>
      <c r="I16" s="2" t="s">
        <v>25</v>
      </c>
    </row>
    <row r="17" spans="1:9" x14ac:dyDescent="0.3">
      <c r="A17" s="1">
        <v>36895</v>
      </c>
      <c r="B17" s="2">
        <v>1613</v>
      </c>
      <c r="C17" s="2" t="s">
        <v>59</v>
      </c>
      <c r="D17" s="3">
        <v>1000</v>
      </c>
      <c r="E17" s="12" t="s">
        <v>145</v>
      </c>
      <c r="F17" s="3" t="s">
        <v>23</v>
      </c>
      <c r="G17" s="3">
        <v>1000</v>
      </c>
      <c r="H17" s="14" t="s">
        <v>38</v>
      </c>
      <c r="I17" s="2" t="s">
        <v>25</v>
      </c>
    </row>
    <row r="18" spans="1:9" x14ac:dyDescent="0.3">
      <c r="A18" s="1">
        <v>36896</v>
      </c>
      <c r="B18" s="2">
        <v>1629</v>
      </c>
      <c r="C18" s="2" t="s">
        <v>68</v>
      </c>
      <c r="D18" s="3">
        <v>50000</v>
      </c>
      <c r="E18" s="12" t="s">
        <v>146</v>
      </c>
      <c r="F18" s="3" t="s">
        <v>58</v>
      </c>
      <c r="G18" s="3">
        <v>50000</v>
      </c>
      <c r="H18" s="14" t="s">
        <v>49</v>
      </c>
      <c r="I18" s="2" t="s">
        <v>25</v>
      </c>
    </row>
    <row r="19" spans="1:9" x14ac:dyDescent="0.3">
      <c r="A19" s="1">
        <v>36896</v>
      </c>
      <c r="B19" s="2">
        <v>1736</v>
      </c>
      <c r="C19" s="2" t="s">
        <v>42</v>
      </c>
      <c r="D19" s="3" t="s">
        <v>27</v>
      </c>
      <c r="E19" s="12" t="s">
        <v>147</v>
      </c>
      <c r="F19" s="3" t="s">
        <v>67</v>
      </c>
      <c r="G19" s="3">
        <v>1</v>
      </c>
      <c r="H19" s="14" t="s">
        <v>44</v>
      </c>
      <c r="I19" s="2" t="s">
        <v>25</v>
      </c>
    </row>
    <row r="20" spans="1:9" x14ac:dyDescent="0.3">
      <c r="A20" s="1">
        <v>36896</v>
      </c>
      <c r="B20" s="2">
        <v>1759</v>
      </c>
      <c r="C20" s="2" t="s">
        <v>61</v>
      </c>
      <c r="D20" s="3">
        <v>2000</v>
      </c>
      <c r="E20" s="12" t="s">
        <v>148</v>
      </c>
      <c r="F20" s="3" t="s">
        <v>23</v>
      </c>
      <c r="G20" s="3">
        <v>2000</v>
      </c>
      <c r="H20" s="14" t="s">
        <v>49</v>
      </c>
      <c r="I20" s="2" t="s">
        <v>25</v>
      </c>
    </row>
    <row r="21" spans="1:9" x14ac:dyDescent="0.3">
      <c r="A21" s="1">
        <v>36898</v>
      </c>
      <c r="B21" s="2">
        <v>1617</v>
      </c>
      <c r="C21" s="2" t="s">
        <v>99</v>
      </c>
      <c r="D21" s="3">
        <v>8500</v>
      </c>
      <c r="E21" s="12" t="s">
        <v>149</v>
      </c>
      <c r="F21" s="3" t="s">
        <v>67</v>
      </c>
      <c r="G21" s="3">
        <v>8500</v>
      </c>
      <c r="H21" s="14" t="s">
        <v>24</v>
      </c>
      <c r="I21" s="2" t="s">
        <v>25</v>
      </c>
    </row>
    <row r="22" spans="1:9" x14ac:dyDescent="0.3">
      <c r="A22" s="1">
        <v>36899</v>
      </c>
      <c r="B22" s="2">
        <v>822</v>
      </c>
      <c r="C22" s="2" t="s">
        <v>150</v>
      </c>
      <c r="D22" s="3">
        <v>5665</v>
      </c>
      <c r="E22" s="12" t="s">
        <v>151</v>
      </c>
      <c r="F22" s="3" t="s">
        <v>54</v>
      </c>
      <c r="G22" s="3">
        <v>5665</v>
      </c>
      <c r="H22" s="14" t="s">
        <v>49</v>
      </c>
      <c r="I22" s="2" t="s">
        <v>25</v>
      </c>
    </row>
    <row r="23" spans="1:9" x14ac:dyDescent="0.3">
      <c r="A23" s="1">
        <v>36899</v>
      </c>
      <c r="B23" s="2">
        <v>1039</v>
      </c>
      <c r="C23" s="2" t="s">
        <v>152</v>
      </c>
      <c r="D23" s="3">
        <v>5000</v>
      </c>
      <c r="E23" s="12" t="s">
        <v>153</v>
      </c>
      <c r="F23" s="3" t="s">
        <v>37</v>
      </c>
      <c r="G23" s="3">
        <v>5000</v>
      </c>
      <c r="H23" s="14" t="s">
        <v>38</v>
      </c>
      <c r="I23" s="2" t="s">
        <v>25</v>
      </c>
    </row>
    <row r="24" spans="1:9" x14ac:dyDescent="0.3">
      <c r="A24" s="1">
        <v>36899</v>
      </c>
      <c r="B24" s="2">
        <v>1233</v>
      </c>
      <c r="C24" s="2" t="s">
        <v>59</v>
      </c>
      <c r="D24" s="3">
        <v>1000</v>
      </c>
      <c r="E24" s="12" t="s">
        <v>154</v>
      </c>
      <c r="F24" s="3" t="s">
        <v>23</v>
      </c>
      <c r="G24" s="3">
        <v>1000</v>
      </c>
      <c r="H24" s="14" t="s">
        <v>38</v>
      </c>
      <c r="I24" s="2" t="s">
        <v>25</v>
      </c>
    </row>
    <row r="25" spans="1:9" x14ac:dyDescent="0.3">
      <c r="A25" s="1">
        <v>36899</v>
      </c>
      <c r="B25" s="2">
        <v>1518</v>
      </c>
      <c r="C25" s="2" t="s">
        <v>121</v>
      </c>
      <c r="D25" s="3">
        <v>2000</v>
      </c>
      <c r="E25" s="12" t="s">
        <v>155</v>
      </c>
      <c r="F25" s="3" t="s">
        <v>33</v>
      </c>
      <c r="G25" s="3">
        <v>2000</v>
      </c>
      <c r="H25" s="14" t="s">
        <v>44</v>
      </c>
      <c r="I25" s="2" t="s">
        <v>25</v>
      </c>
    </row>
    <row r="26" spans="1:9" x14ac:dyDescent="0.3">
      <c r="A26" s="1">
        <v>36900</v>
      </c>
      <c r="B26" s="2">
        <v>1011</v>
      </c>
      <c r="C26" s="2" t="s">
        <v>70</v>
      </c>
      <c r="D26" s="3">
        <v>1000</v>
      </c>
      <c r="E26" s="12" t="s">
        <v>156</v>
      </c>
      <c r="F26" s="3" t="s">
        <v>67</v>
      </c>
      <c r="G26" s="3">
        <v>1000</v>
      </c>
      <c r="H26" s="14" t="s">
        <v>49</v>
      </c>
      <c r="I26" s="2" t="s">
        <v>25</v>
      </c>
    </row>
    <row r="27" spans="1:9" x14ac:dyDescent="0.3">
      <c r="A27" s="1">
        <v>36900</v>
      </c>
      <c r="B27" s="2">
        <v>1021</v>
      </c>
      <c r="C27" s="2" t="s">
        <v>99</v>
      </c>
      <c r="D27" s="3">
        <v>2000</v>
      </c>
      <c r="E27" s="12" t="s">
        <v>157</v>
      </c>
      <c r="F27" s="3" t="s">
        <v>54</v>
      </c>
      <c r="G27" s="3">
        <v>2000</v>
      </c>
      <c r="H27" s="14" t="s">
        <v>24</v>
      </c>
      <c r="I27" s="2" t="s">
        <v>25</v>
      </c>
    </row>
    <row r="28" spans="1:9" x14ac:dyDescent="0.3">
      <c r="A28" s="1">
        <v>36900</v>
      </c>
      <c r="B28" s="2">
        <v>1337</v>
      </c>
      <c r="C28" s="2" t="s">
        <v>21</v>
      </c>
      <c r="D28" s="3">
        <v>1800</v>
      </c>
      <c r="E28" s="12" t="s">
        <v>158</v>
      </c>
      <c r="F28" s="3" t="s">
        <v>23</v>
      </c>
      <c r="G28" s="3">
        <v>1800</v>
      </c>
      <c r="H28" s="14" t="s">
        <v>24</v>
      </c>
      <c r="I28" s="2" t="s">
        <v>25</v>
      </c>
    </row>
    <row r="29" spans="1:9" x14ac:dyDescent="0.3">
      <c r="A29" s="1">
        <v>36900</v>
      </c>
      <c r="B29" s="2">
        <v>1550</v>
      </c>
      <c r="C29" s="2" t="s">
        <v>35</v>
      </c>
      <c r="D29" s="3">
        <v>20000</v>
      </c>
      <c r="E29" s="12" t="s">
        <v>159</v>
      </c>
      <c r="F29" s="3" t="s">
        <v>37</v>
      </c>
      <c r="G29" s="3">
        <v>20000</v>
      </c>
      <c r="H29" s="14" t="s">
        <v>38</v>
      </c>
      <c r="I29" s="2" t="s">
        <v>25</v>
      </c>
    </row>
    <row r="30" spans="1:9" x14ac:dyDescent="0.3">
      <c r="A30" s="1">
        <v>36901</v>
      </c>
      <c r="B30" s="2">
        <v>727</v>
      </c>
      <c r="C30" s="2" t="s">
        <v>70</v>
      </c>
      <c r="D30" s="3">
        <v>1500</v>
      </c>
      <c r="E30" s="12" t="s">
        <v>160</v>
      </c>
      <c r="F30" s="3" t="s">
        <v>30</v>
      </c>
      <c r="G30" s="3">
        <v>1500</v>
      </c>
      <c r="H30" s="14" t="s">
        <v>49</v>
      </c>
      <c r="I30" s="2" t="s">
        <v>25</v>
      </c>
    </row>
    <row r="31" spans="1:9" x14ac:dyDescent="0.3">
      <c r="A31" s="1">
        <v>36901</v>
      </c>
      <c r="B31" s="2">
        <v>1429</v>
      </c>
      <c r="C31" s="2" t="s">
        <v>70</v>
      </c>
      <c r="D31" s="3">
        <v>1000</v>
      </c>
      <c r="E31" s="12" t="s">
        <v>161</v>
      </c>
      <c r="F31" s="3" t="s">
        <v>23</v>
      </c>
      <c r="G31" s="3">
        <v>1000</v>
      </c>
      <c r="H31" s="14" t="s">
        <v>49</v>
      </c>
      <c r="I31" s="2" t="s">
        <v>25</v>
      </c>
    </row>
    <row r="32" spans="1:9" x14ac:dyDescent="0.3">
      <c r="A32" s="1">
        <v>36902</v>
      </c>
      <c r="B32" s="2">
        <v>1209</v>
      </c>
      <c r="C32" s="2" t="s">
        <v>162</v>
      </c>
      <c r="D32" s="3" t="s">
        <v>27</v>
      </c>
      <c r="E32" s="12" t="s">
        <v>163</v>
      </c>
      <c r="F32" s="3" t="s">
        <v>67</v>
      </c>
      <c r="G32" s="3">
        <v>1</v>
      </c>
      <c r="H32" s="14" t="s">
        <v>44</v>
      </c>
      <c r="I32" s="2" t="s">
        <v>25</v>
      </c>
    </row>
    <row r="33" spans="1:9" x14ac:dyDescent="0.3">
      <c r="A33" s="1">
        <v>36902</v>
      </c>
      <c r="B33" s="2">
        <v>1816</v>
      </c>
      <c r="C33" s="2" t="s">
        <v>143</v>
      </c>
      <c r="D33" s="3">
        <v>5000</v>
      </c>
      <c r="E33" s="12" t="s">
        <v>164</v>
      </c>
      <c r="F33" s="3" t="s">
        <v>23</v>
      </c>
      <c r="G33" s="3">
        <v>5000</v>
      </c>
      <c r="H33" s="14" t="s">
        <v>49</v>
      </c>
      <c r="I33" s="2" t="s">
        <v>25</v>
      </c>
    </row>
    <row r="34" spans="1:9" x14ac:dyDescent="0.3">
      <c r="A34" s="1">
        <v>36903</v>
      </c>
      <c r="B34" s="2">
        <v>315</v>
      </c>
      <c r="C34" s="2" t="s">
        <v>42</v>
      </c>
      <c r="D34" s="3">
        <v>1200</v>
      </c>
      <c r="E34" s="12" t="s">
        <v>165</v>
      </c>
      <c r="F34" s="3" t="s">
        <v>58</v>
      </c>
      <c r="G34" s="3">
        <v>1200</v>
      </c>
      <c r="H34" s="14" t="s">
        <v>44</v>
      </c>
      <c r="I34" s="2" t="s">
        <v>25</v>
      </c>
    </row>
    <row r="35" spans="1:9" x14ac:dyDescent="0.3">
      <c r="A35" s="1">
        <v>36903</v>
      </c>
      <c r="B35" s="2">
        <v>827</v>
      </c>
      <c r="C35" s="2" t="s">
        <v>91</v>
      </c>
      <c r="D35" s="3">
        <v>1500</v>
      </c>
      <c r="E35" s="12" t="s">
        <v>166</v>
      </c>
      <c r="F35" s="3" t="s">
        <v>33</v>
      </c>
      <c r="G35" s="3">
        <v>1500</v>
      </c>
      <c r="H35" s="14" t="s">
        <v>30</v>
      </c>
      <c r="I35" s="2" t="s">
        <v>25</v>
      </c>
    </row>
    <row r="36" spans="1:9" x14ac:dyDescent="0.3">
      <c r="A36" s="1">
        <v>36903</v>
      </c>
      <c r="B36" s="2">
        <v>910</v>
      </c>
      <c r="C36" s="2" t="s">
        <v>94</v>
      </c>
      <c r="D36" s="3">
        <v>1500</v>
      </c>
      <c r="E36" s="12" t="s">
        <v>167</v>
      </c>
      <c r="F36" s="3" t="s">
        <v>67</v>
      </c>
      <c r="G36" s="3">
        <v>1500</v>
      </c>
      <c r="H36" s="14" t="s">
        <v>44</v>
      </c>
      <c r="I36" s="2" t="s">
        <v>25</v>
      </c>
    </row>
    <row r="37" spans="1:9" x14ac:dyDescent="0.3">
      <c r="A37" s="1">
        <v>36903</v>
      </c>
      <c r="B37" s="2">
        <v>939</v>
      </c>
      <c r="C37" s="2" t="s">
        <v>31</v>
      </c>
      <c r="D37" s="3" t="s">
        <v>27</v>
      </c>
      <c r="E37" s="12" t="s">
        <v>168</v>
      </c>
      <c r="F37" s="3" t="s">
        <v>33</v>
      </c>
      <c r="G37" s="3">
        <v>1</v>
      </c>
      <c r="H37" s="14" t="s">
        <v>34</v>
      </c>
      <c r="I37" s="2" t="s">
        <v>25</v>
      </c>
    </row>
    <row r="38" spans="1:9" x14ac:dyDescent="0.3">
      <c r="A38" s="1">
        <v>36903</v>
      </c>
      <c r="B38" s="2">
        <v>1103</v>
      </c>
      <c r="C38" s="2" t="s">
        <v>35</v>
      </c>
      <c r="D38" s="3">
        <v>5000</v>
      </c>
      <c r="E38" s="12" t="s">
        <v>169</v>
      </c>
      <c r="F38" s="3" t="s">
        <v>67</v>
      </c>
      <c r="G38" s="3">
        <v>5000</v>
      </c>
      <c r="H38" s="14" t="s">
        <v>38</v>
      </c>
      <c r="I38" s="2" t="s">
        <v>25</v>
      </c>
    </row>
    <row r="39" spans="1:9" x14ac:dyDescent="0.3">
      <c r="A39" s="1">
        <v>36903</v>
      </c>
      <c r="B39" s="2">
        <v>1231</v>
      </c>
      <c r="C39" s="2" t="s">
        <v>21</v>
      </c>
      <c r="D39" s="3">
        <v>1500</v>
      </c>
      <c r="E39" s="12" t="s">
        <v>170</v>
      </c>
      <c r="F39" s="3" t="s">
        <v>37</v>
      </c>
      <c r="G39" s="3">
        <v>1500</v>
      </c>
      <c r="H39" s="14" t="s">
        <v>24</v>
      </c>
      <c r="I39" s="2" t="s">
        <v>25</v>
      </c>
    </row>
    <row r="40" spans="1:9" x14ac:dyDescent="0.3">
      <c r="A40" s="1">
        <v>36903</v>
      </c>
      <c r="B40" s="2">
        <v>1651</v>
      </c>
      <c r="C40" s="2" t="s">
        <v>121</v>
      </c>
      <c r="D40" s="3">
        <v>1034000</v>
      </c>
      <c r="E40" s="12" t="s">
        <v>171</v>
      </c>
      <c r="F40" s="2" t="s">
        <v>48</v>
      </c>
      <c r="G40" s="3">
        <v>1034000</v>
      </c>
      <c r="H40" s="14" t="s">
        <v>44</v>
      </c>
      <c r="I40" s="2" t="s">
        <v>25</v>
      </c>
    </row>
    <row r="41" spans="1:9" x14ac:dyDescent="0.3">
      <c r="A41" s="1">
        <v>36903</v>
      </c>
      <c r="B41" s="2">
        <v>2216</v>
      </c>
      <c r="C41" s="2" t="s">
        <v>61</v>
      </c>
      <c r="D41" s="3">
        <v>2300</v>
      </c>
      <c r="E41" s="12" t="s">
        <v>172</v>
      </c>
      <c r="F41" s="3" t="s">
        <v>67</v>
      </c>
      <c r="G41" s="3">
        <v>2300</v>
      </c>
      <c r="H41" s="14" t="s">
        <v>49</v>
      </c>
      <c r="I41" s="2" t="s">
        <v>25</v>
      </c>
    </row>
    <row r="42" spans="1:9" x14ac:dyDescent="0.3">
      <c r="A42" s="1">
        <v>36904</v>
      </c>
      <c r="B42" s="2">
        <v>1142</v>
      </c>
      <c r="C42" s="2" t="s">
        <v>46</v>
      </c>
      <c r="D42" s="3">
        <v>250000</v>
      </c>
      <c r="E42" s="12" t="s">
        <v>173</v>
      </c>
      <c r="F42" s="3" t="s">
        <v>33</v>
      </c>
      <c r="G42" s="3">
        <v>250000</v>
      </c>
      <c r="H42" s="14" t="s">
        <v>49</v>
      </c>
      <c r="I42" s="2" t="s">
        <v>25</v>
      </c>
    </row>
    <row r="43" spans="1:9" x14ac:dyDescent="0.3">
      <c r="A43" s="1">
        <v>36904</v>
      </c>
      <c r="B43" s="2">
        <v>1632</v>
      </c>
      <c r="C43" s="2" t="s">
        <v>61</v>
      </c>
      <c r="D43" s="3">
        <v>2000</v>
      </c>
      <c r="E43" s="12" t="s">
        <v>174</v>
      </c>
      <c r="F43" s="3" t="s">
        <v>37</v>
      </c>
      <c r="G43" s="3">
        <v>2000</v>
      </c>
      <c r="H43" s="14" t="s">
        <v>49</v>
      </c>
      <c r="I43" s="2" t="s">
        <v>25</v>
      </c>
    </row>
    <row r="44" spans="1:9" x14ac:dyDescent="0.3">
      <c r="A44" s="1">
        <v>36907</v>
      </c>
      <c r="B44" s="2">
        <v>851</v>
      </c>
      <c r="C44" s="2" t="s">
        <v>64</v>
      </c>
      <c r="D44" s="3">
        <v>17000</v>
      </c>
      <c r="E44" s="12" t="s">
        <v>175</v>
      </c>
      <c r="F44" s="3" t="s">
        <v>67</v>
      </c>
      <c r="G44" s="3">
        <v>17000</v>
      </c>
      <c r="H44" s="14" t="s">
        <v>30</v>
      </c>
      <c r="I44" s="2" t="s">
        <v>25</v>
      </c>
    </row>
    <row r="45" spans="1:9" x14ac:dyDescent="0.3">
      <c r="A45" s="1">
        <v>36907</v>
      </c>
      <c r="B45" s="2">
        <v>1130</v>
      </c>
      <c r="C45" s="2" t="s">
        <v>162</v>
      </c>
      <c r="D45" s="3">
        <v>1000</v>
      </c>
      <c r="E45" s="12" t="s">
        <v>176</v>
      </c>
      <c r="F45" s="3" t="s">
        <v>33</v>
      </c>
      <c r="G45" s="3">
        <v>1000</v>
      </c>
      <c r="H45" s="14" t="s">
        <v>44</v>
      </c>
      <c r="I45" s="2" t="s">
        <v>25</v>
      </c>
    </row>
    <row r="46" spans="1:9" x14ac:dyDescent="0.3">
      <c r="A46" s="1">
        <v>36907</v>
      </c>
      <c r="B46" s="2">
        <v>1502</v>
      </c>
      <c r="C46" s="2" t="s">
        <v>64</v>
      </c>
      <c r="D46" s="3">
        <v>100000</v>
      </c>
      <c r="E46" s="12" t="s">
        <v>177</v>
      </c>
      <c r="F46" s="3" t="s">
        <v>23</v>
      </c>
      <c r="G46" s="3">
        <v>100000</v>
      </c>
      <c r="H46" s="14" t="s">
        <v>30</v>
      </c>
      <c r="I46" s="2" t="s">
        <v>25</v>
      </c>
    </row>
    <row r="47" spans="1:9" x14ac:dyDescent="0.3">
      <c r="A47" s="1">
        <v>36907</v>
      </c>
      <c r="B47" s="2">
        <v>2350</v>
      </c>
      <c r="C47" s="2" t="s">
        <v>46</v>
      </c>
      <c r="D47" s="3">
        <v>1000</v>
      </c>
      <c r="E47" s="12" t="s">
        <v>178</v>
      </c>
      <c r="F47" s="3" t="s">
        <v>67</v>
      </c>
      <c r="G47" s="3">
        <v>1000</v>
      </c>
      <c r="H47" s="14" t="s">
        <v>49</v>
      </c>
      <c r="I47" s="2" t="s">
        <v>25</v>
      </c>
    </row>
    <row r="48" spans="1:9" x14ac:dyDescent="0.3">
      <c r="A48" s="1">
        <v>36908</v>
      </c>
      <c r="B48" s="2">
        <v>919</v>
      </c>
      <c r="C48" s="2" t="s">
        <v>61</v>
      </c>
      <c r="D48" s="3">
        <v>1000</v>
      </c>
      <c r="E48" s="12" t="s">
        <v>179</v>
      </c>
      <c r="F48" s="2" t="s">
        <v>48</v>
      </c>
      <c r="G48" s="3">
        <v>1000</v>
      </c>
      <c r="H48" s="14" t="s">
        <v>49</v>
      </c>
      <c r="I48" s="2" t="s">
        <v>25</v>
      </c>
    </row>
    <row r="49" spans="1:9" x14ac:dyDescent="0.3">
      <c r="A49" s="1">
        <v>36909</v>
      </c>
      <c r="B49" s="2">
        <v>1446</v>
      </c>
      <c r="C49" s="2" t="s">
        <v>64</v>
      </c>
      <c r="D49" s="3">
        <v>30000</v>
      </c>
      <c r="E49" s="12" t="s">
        <v>180</v>
      </c>
      <c r="F49" s="3" t="s">
        <v>23</v>
      </c>
      <c r="G49" s="3">
        <v>30000</v>
      </c>
      <c r="H49" s="14" t="s">
        <v>30</v>
      </c>
      <c r="I49" s="2" t="s">
        <v>25</v>
      </c>
    </row>
    <row r="50" spans="1:9" x14ac:dyDescent="0.3">
      <c r="A50" s="1">
        <v>36909</v>
      </c>
      <c r="B50" s="2">
        <v>1644</v>
      </c>
      <c r="C50" s="2" t="s">
        <v>59</v>
      </c>
      <c r="D50" s="3">
        <v>1000</v>
      </c>
      <c r="E50" s="12" t="s">
        <v>181</v>
      </c>
      <c r="F50" s="3" t="s">
        <v>37</v>
      </c>
      <c r="G50" s="3">
        <v>1000</v>
      </c>
      <c r="H50" s="14" t="s">
        <v>38</v>
      </c>
      <c r="I50" s="2" t="s">
        <v>25</v>
      </c>
    </row>
    <row r="51" spans="1:9" x14ac:dyDescent="0.3">
      <c r="A51" s="1">
        <v>36910</v>
      </c>
      <c r="B51" s="15">
        <v>0.41597222222222219</v>
      </c>
      <c r="C51" s="2" t="s">
        <v>108</v>
      </c>
      <c r="D51" s="3">
        <v>2000</v>
      </c>
      <c r="E51" s="12" t="s">
        <v>182</v>
      </c>
      <c r="F51" s="3" t="s">
        <v>23</v>
      </c>
      <c r="G51" s="3">
        <v>2000</v>
      </c>
      <c r="H51" s="14" t="s">
        <v>24</v>
      </c>
      <c r="I51" s="2" t="s">
        <v>25</v>
      </c>
    </row>
    <row r="52" spans="1:9" x14ac:dyDescent="0.3">
      <c r="A52" s="1">
        <v>36910</v>
      </c>
      <c r="B52" s="15">
        <v>0.65277777777777779</v>
      </c>
      <c r="C52" s="2" t="s">
        <v>42</v>
      </c>
      <c r="D52" s="3">
        <v>3400</v>
      </c>
      <c r="E52" s="12" t="s">
        <v>183</v>
      </c>
      <c r="F52" s="3" t="s">
        <v>67</v>
      </c>
      <c r="G52" s="3">
        <v>3400</v>
      </c>
      <c r="H52" s="14" t="s">
        <v>44</v>
      </c>
      <c r="I52" s="2" t="s">
        <v>25</v>
      </c>
    </row>
    <row r="53" spans="1:9" x14ac:dyDescent="0.3">
      <c r="A53" s="1">
        <v>36911</v>
      </c>
      <c r="B53" s="15">
        <v>0.91041666666666676</v>
      </c>
      <c r="C53" s="2" t="s">
        <v>162</v>
      </c>
      <c r="D53" s="3">
        <v>50</v>
      </c>
      <c r="E53" s="12" t="s">
        <v>184</v>
      </c>
      <c r="F53" s="3" t="s">
        <v>33</v>
      </c>
      <c r="G53" s="3">
        <v>50</v>
      </c>
      <c r="H53" s="14" t="s">
        <v>44</v>
      </c>
      <c r="I53" s="2" t="s">
        <v>25</v>
      </c>
    </row>
    <row r="54" spans="1:9" x14ac:dyDescent="0.3">
      <c r="A54" s="1">
        <v>36911</v>
      </c>
      <c r="B54" s="15">
        <v>0.91319444444444453</v>
      </c>
      <c r="C54" s="2" t="s">
        <v>162</v>
      </c>
      <c r="D54" s="3">
        <v>2</v>
      </c>
      <c r="E54" s="12" t="s">
        <v>185</v>
      </c>
      <c r="F54" s="3" t="s">
        <v>37</v>
      </c>
      <c r="G54" s="3">
        <v>2</v>
      </c>
      <c r="H54" s="14" t="s">
        <v>44</v>
      </c>
      <c r="I54" s="2" t="s">
        <v>25</v>
      </c>
    </row>
    <row r="55" spans="1:9" x14ac:dyDescent="0.3">
      <c r="A55" s="1">
        <v>36912</v>
      </c>
      <c r="B55" s="15">
        <v>0.69305555555555554</v>
      </c>
      <c r="C55" s="2" t="s">
        <v>64</v>
      </c>
      <c r="D55" s="3" t="s">
        <v>27</v>
      </c>
      <c r="E55" s="12" t="s">
        <v>186</v>
      </c>
      <c r="F55" s="3" t="s">
        <v>23</v>
      </c>
      <c r="G55" s="3">
        <v>1</v>
      </c>
      <c r="H55" s="14" t="s">
        <v>30</v>
      </c>
      <c r="I55" s="2" t="s">
        <v>25</v>
      </c>
    </row>
    <row r="56" spans="1:9" x14ac:dyDescent="0.3">
      <c r="A56" s="1">
        <v>36913</v>
      </c>
      <c r="B56" s="2">
        <v>1231</v>
      </c>
      <c r="C56" s="2" t="s">
        <v>35</v>
      </c>
      <c r="D56" s="3" t="s">
        <v>27</v>
      </c>
      <c r="E56" s="16" t="s">
        <v>187</v>
      </c>
      <c r="F56" s="3" t="s">
        <v>37</v>
      </c>
      <c r="G56" s="3">
        <v>1</v>
      </c>
      <c r="H56" s="14" t="s">
        <v>38</v>
      </c>
      <c r="I56" s="2" t="s">
        <v>25</v>
      </c>
    </row>
    <row r="57" spans="1:9" x14ac:dyDescent="0.3">
      <c r="A57" s="1">
        <v>36913</v>
      </c>
      <c r="B57" s="2">
        <v>1236</v>
      </c>
      <c r="C57" s="2" t="s">
        <v>31</v>
      </c>
      <c r="D57" s="3">
        <v>10000</v>
      </c>
      <c r="E57" s="12" t="s">
        <v>188</v>
      </c>
      <c r="F57" s="3" t="s">
        <v>54</v>
      </c>
      <c r="G57" s="3">
        <v>10000</v>
      </c>
      <c r="H57" s="14" t="s">
        <v>34</v>
      </c>
      <c r="I57" s="2" t="s">
        <v>25</v>
      </c>
    </row>
    <row r="58" spans="1:9" x14ac:dyDescent="0.3">
      <c r="A58" s="1">
        <v>36913</v>
      </c>
      <c r="B58" s="2">
        <v>1604</v>
      </c>
      <c r="C58" s="2" t="s">
        <v>162</v>
      </c>
      <c r="D58" s="3">
        <v>200</v>
      </c>
      <c r="E58" s="12" t="s">
        <v>189</v>
      </c>
      <c r="F58" s="3" t="s">
        <v>190</v>
      </c>
      <c r="G58" s="3">
        <v>200</v>
      </c>
      <c r="H58" s="14" t="s">
        <v>44</v>
      </c>
      <c r="I58" s="2" t="s">
        <v>25</v>
      </c>
    </row>
    <row r="59" spans="1:9" x14ac:dyDescent="0.3">
      <c r="A59" s="1">
        <v>36914</v>
      </c>
      <c r="B59" s="2">
        <v>1536</v>
      </c>
      <c r="C59" s="2" t="s">
        <v>61</v>
      </c>
      <c r="D59" s="3">
        <v>1500</v>
      </c>
      <c r="E59" s="12" t="s">
        <v>191</v>
      </c>
      <c r="F59" s="3" t="s">
        <v>67</v>
      </c>
      <c r="G59" s="3">
        <v>1500</v>
      </c>
      <c r="H59" s="14" t="s">
        <v>49</v>
      </c>
      <c r="I59" s="2" t="s">
        <v>25</v>
      </c>
    </row>
    <row r="60" spans="1:9" x14ac:dyDescent="0.3">
      <c r="A60" s="1">
        <v>36914</v>
      </c>
      <c r="B60" s="2">
        <v>1823</v>
      </c>
      <c r="C60" s="2" t="s">
        <v>42</v>
      </c>
      <c r="D60" s="3">
        <v>25000</v>
      </c>
      <c r="E60" s="12" t="s">
        <v>192</v>
      </c>
      <c r="F60" s="3" t="s">
        <v>30</v>
      </c>
      <c r="G60" s="3">
        <v>25000</v>
      </c>
      <c r="H60" s="14" t="s">
        <v>44</v>
      </c>
      <c r="I60" s="2" t="s">
        <v>25</v>
      </c>
    </row>
    <row r="61" spans="1:9" x14ac:dyDescent="0.3">
      <c r="A61" s="1">
        <v>36915</v>
      </c>
      <c r="B61" s="2">
        <v>1609</v>
      </c>
      <c r="C61" s="2" t="s">
        <v>26</v>
      </c>
      <c r="D61" s="3">
        <v>300</v>
      </c>
      <c r="E61" s="12" t="s">
        <v>193</v>
      </c>
      <c r="F61" s="3" t="s">
        <v>67</v>
      </c>
      <c r="G61" s="3">
        <v>300</v>
      </c>
      <c r="H61" s="14" t="s">
        <v>30</v>
      </c>
      <c r="I61" s="2" t="s">
        <v>25</v>
      </c>
    </row>
    <row r="62" spans="1:9" x14ac:dyDescent="0.3">
      <c r="A62" s="1">
        <v>36915</v>
      </c>
      <c r="B62" s="2">
        <v>1802</v>
      </c>
      <c r="C62" s="2" t="s">
        <v>35</v>
      </c>
      <c r="D62" s="3" t="s">
        <v>27</v>
      </c>
      <c r="E62" s="12" t="s">
        <v>194</v>
      </c>
      <c r="F62" s="3" t="s">
        <v>90</v>
      </c>
      <c r="G62" s="3">
        <v>1</v>
      </c>
      <c r="H62" s="14" t="s">
        <v>38</v>
      </c>
      <c r="I62" s="2" t="s">
        <v>25</v>
      </c>
    </row>
    <row r="63" spans="1:9" x14ac:dyDescent="0.3">
      <c r="A63" s="1">
        <v>36916</v>
      </c>
      <c r="B63" s="2">
        <v>1046</v>
      </c>
      <c r="C63" s="2" t="s">
        <v>72</v>
      </c>
      <c r="D63" s="3">
        <v>40000</v>
      </c>
      <c r="E63" s="12" t="s">
        <v>195</v>
      </c>
      <c r="F63" s="3" t="s">
        <v>58</v>
      </c>
      <c r="G63" s="3">
        <v>40000</v>
      </c>
      <c r="H63" s="14" t="s">
        <v>49</v>
      </c>
      <c r="I63" s="2" t="s">
        <v>25</v>
      </c>
    </row>
    <row r="64" spans="1:9" x14ac:dyDescent="0.3">
      <c r="A64" s="1">
        <v>36916</v>
      </c>
      <c r="B64" s="2">
        <v>1420</v>
      </c>
      <c r="C64" s="2" t="s">
        <v>61</v>
      </c>
      <c r="D64" s="3">
        <v>5000</v>
      </c>
      <c r="E64" s="12" t="s">
        <v>196</v>
      </c>
      <c r="F64" s="3" t="s">
        <v>37</v>
      </c>
      <c r="G64" s="3">
        <v>5000</v>
      </c>
      <c r="H64" s="14" t="s">
        <v>49</v>
      </c>
      <c r="I64" s="2" t="s">
        <v>25</v>
      </c>
    </row>
    <row r="65" spans="1:9" x14ac:dyDescent="0.3">
      <c r="A65" s="1">
        <v>36916</v>
      </c>
      <c r="B65" s="2">
        <v>1456</v>
      </c>
      <c r="C65" s="2" t="s">
        <v>85</v>
      </c>
      <c r="D65" s="3">
        <v>500</v>
      </c>
      <c r="E65" s="12" t="s">
        <v>197</v>
      </c>
      <c r="F65" s="3" t="s">
        <v>23</v>
      </c>
      <c r="G65" s="3">
        <v>500</v>
      </c>
      <c r="H65" s="14" t="s">
        <v>24</v>
      </c>
      <c r="I65" s="2" t="s">
        <v>25</v>
      </c>
    </row>
    <row r="66" spans="1:9" x14ac:dyDescent="0.3">
      <c r="A66" s="1">
        <v>36917</v>
      </c>
      <c r="B66" s="2">
        <v>728</v>
      </c>
      <c r="C66" s="2" t="s">
        <v>61</v>
      </c>
      <c r="D66" s="3">
        <v>4000</v>
      </c>
      <c r="E66" s="12" t="s">
        <v>198</v>
      </c>
      <c r="F66" s="3" t="s">
        <v>37</v>
      </c>
      <c r="G66" s="3">
        <v>4000</v>
      </c>
      <c r="H66" s="14" t="s">
        <v>49</v>
      </c>
      <c r="I66" s="2" t="s">
        <v>25</v>
      </c>
    </row>
    <row r="67" spans="1:9" x14ac:dyDescent="0.3">
      <c r="A67" s="1">
        <v>36917</v>
      </c>
      <c r="B67" s="2">
        <v>900</v>
      </c>
      <c r="C67" s="2" t="s">
        <v>70</v>
      </c>
      <c r="D67" s="3">
        <v>10000</v>
      </c>
      <c r="E67" s="12" t="s">
        <v>199</v>
      </c>
      <c r="F67" s="3" t="s">
        <v>67</v>
      </c>
      <c r="G67" s="3">
        <v>10000</v>
      </c>
      <c r="H67" s="14" t="s">
        <v>49</v>
      </c>
      <c r="I67" s="2" t="s">
        <v>25</v>
      </c>
    </row>
    <row r="68" spans="1:9" x14ac:dyDescent="0.3">
      <c r="A68" s="1">
        <v>36917</v>
      </c>
      <c r="B68" s="2">
        <v>1546</v>
      </c>
      <c r="C68" s="2" t="s">
        <v>200</v>
      </c>
      <c r="D68" s="3">
        <v>50000</v>
      </c>
      <c r="E68" s="12" t="s">
        <v>201</v>
      </c>
      <c r="F68" s="3" t="s">
        <v>67</v>
      </c>
      <c r="G68" s="3">
        <v>50000</v>
      </c>
      <c r="H68" s="14" t="s">
        <v>49</v>
      </c>
      <c r="I68" s="2" t="s">
        <v>25</v>
      </c>
    </row>
    <row r="69" spans="1:9" x14ac:dyDescent="0.3">
      <c r="A69" s="1">
        <v>36917</v>
      </c>
      <c r="B69" s="2">
        <v>1600</v>
      </c>
      <c r="C69" s="2" t="s">
        <v>61</v>
      </c>
      <c r="D69" s="3">
        <v>1500</v>
      </c>
      <c r="E69" s="12" t="s">
        <v>202</v>
      </c>
      <c r="F69" s="3" t="s">
        <v>37</v>
      </c>
      <c r="G69" s="3">
        <v>1500</v>
      </c>
      <c r="H69" s="14" t="s">
        <v>49</v>
      </c>
      <c r="I69" s="2" t="s">
        <v>25</v>
      </c>
    </row>
    <row r="70" spans="1:9" x14ac:dyDescent="0.3">
      <c r="A70" s="1">
        <v>36920</v>
      </c>
      <c r="B70" s="2">
        <v>926</v>
      </c>
      <c r="C70" s="2" t="s">
        <v>203</v>
      </c>
      <c r="D70" s="3">
        <v>5000</v>
      </c>
      <c r="E70" s="12" t="s">
        <v>204</v>
      </c>
      <c r="F70" s="3" t="s">
        <v>90</v>
      </c>
      <c r="G70" s="3">
        <v>5000</v>
      </c>
      <c r="H70" s="14" t="s">
        <v>24</v>
      </c>
      <c r="I70" s="2" t="s">
        <v>25</v>
      </c>
    </row>
    <row r="71" spans="1:9" x14ac:dyDescent="0.3">
      <c r="A71" s="1">
        <v>36920</v>
      </c>
      <c r="B71" s="2">
        <v>1043</v>
      </c>
      <c r="C71" s="2" t="s">
        <v>141</v>
      </c>
      <c r="D71" s="3">
        <v>10000</v>
      </c>
      <c r="E71" s="12" t="s">
        <v>205</v>
      </c>
      <c r="F71" s="3" t="s">
        <v>67</v>
      </c>
      <c r="G71" s="3">
        <v>10000</v>
      </c>
      <c r="H71" s="14" t="s">
        <v>30</v>
      </c>
      <c r="I71" s="2" t="s">
        <v>25</v>
      </c>
    </row>
    <row r="72" spans="1:9" x14ac:dyDescent="0.3">
      <c r="A72" s="1">
        <v>36920</v>
      </c>
      <c r="B72" s="2">
        <v>1058</v>
      </c>
      <c r="C72" s="2" t="s">
        <v>206</v>
      </c>
      <c r="D72" s="3">
        <v>9000</v>
      </c>
      <c r="E72" s="12" t="s">
        <v>207</v>
      </c>
      <c r="F72" s="3" t="s">
        <v>33</v>
      </c>
      <c r="G72" s="3">
        <v>9000</v>
      </c>
      <c r="H72" s="14" t="s">
        <v>38</v>
      </c>
      <c r="I72" s="2" t="s">
        <v>25</v>
      </c>
    </row>
    <row r="73" spans="1:9" x14ac:dyDescent="0.3">
      <c r="A73" s="1">
        <v>36920</v>
      </c>
      <c r="B73" s="2">
        <v>1702</v>
      </c>
      <c r="C73" s="2" t="s">
        <v>64</v>
      </c>
      <c r="D73" s="3">
        <v>1000</v>
      </c>
      <c r="E73" s="12" t="s">
        <v>208</v>
      </c>
      <c r="F73" s="2" t="s">
        <v>48</v>
      </c>
      <c r="G73" s="3">
        <v>1000</v>
      </c>
      <c r="H73" s="14" t="s">
        <v>30</v>
      </c>
      <c r="I73" s="2" t="s">
        <v>25</v>
      </c>
    </row>
    <row r="74" spans="1:9" x14ac:dyDescent="0.3">
      <c r="A74" s="1">
        <v>36920</v>
      </c>
      <c r="B74" s="2">
        <v>1830</v>
      </c>
      <c r="C74" s="2" t="s">
        <v>99</v>
      </c>
      <c r="D74" s="3">
        <v>10000</v>
      </c>
      <c r="E74" s="12" t="s">
        <v>209</v>
      </c>
      <c r="F74" s="3" t="s">
        <v>23</v>
      </c>
      <c r="G74" s="3">
        <v>10000</v>
      </c>
      <c r="H74" s="14" t="s">
        <v>24</v>
      </c>
      <c r="I74" s="2" t="s">
        <v>25</v>
      </c>
    </row>
    <row r="75" spans="1:9" x14ac:dyDescent="0.3">
      <c r="A75" s="1">
        <v>36921</v>
      </c>
      <c r="B75" s="2">
        <v>647</v>
      </c>
      <c r="C75" s="2" t="s">
        <v>200</v>
      </c>
      <c r="D75" s="3">
        <v>3500</v>
      </c>
      <c r="E75" s="12" t="s">
        <v>210</v>
      </c>
      <c r="F75" s="3" t="s">
        <v>23</v>
      </c>
      <c r="G75" s="3">
        <v>3500</v>
      </c>
      <c r="H75" s="14" t="s">
        <v>49</v>
      </c>
      <c r="I75" s="2" t="s">
        <v>25</v>
      </c>
    </row>
    <row r="76" spans="1:9" x14ac:dyDescent="0.3">
      <c r="A76" s="1">
        <v>36921</v>
      </c>
      <c r="B76" s="2">
        <v>839</v>
      </c>
      <c r="C76" s="2" t="s">
        <v>121</v>
      </c>
      <c r="D76" s="3">
        <v>2000</v>
      </c>
      <c r="E76" s="12" t="s">
        <v>211</v>
      </c>
      <c r="F76" s="3" t="s">
        <v>23</v>
      </c>
      <c r="G76" s="3">
        <v>2000</v>
      </c>
      <c r="H76" s="14" t="s">
        <v>44</v>
      </c>
      <c r="I76" s="2" t="s">
        <v>25</v>
      </c>
    </row>
    <row r="77" spans="1:9" x14ac:dyDescent="0.3">
      <c r="A77" s="1">
        <v>36921</v>
      </c>
      <c r="B77" s="2">
        <v>1030</v>
      </c>
      <c r="C77" s="2" t="s">
        <v>99</v>
      </c>
      <c r="D77" s="3">
        <v>1000</v>
      </c>
      <c r="E77" s="12" t="s">
        <v>212</v>
      </c>
      <c r="F77" s="3" t="s">
        <v>37</v>
      </c>
      <c r="G77" s="3">
        <v>1000</v>
      </c>
      <c r="H77" s="14" t="s">
        <v>24</v>
      </c>
      <c r="I77" s="2" t="s">
        <v>25</v>
      </c>
    </row>
    <row r="78" spans="1:9" x14ac:dyDescent="0.3">
      <c r="A78" s="1">
        <v>36922</v>
      </c>
      <c r="B78" s="2">
        <v>1118</v>
      </c>
      <c r="C78" s="2" t="s">
        <v>132</v>
      </c>
      <c r="D78" s="3">
        <v>10000</v>
      </c>
      <c r="E78" s="12" t="s">
        <v>213</v>
      </c>
      <c r="F78" s="3" t="s">
        <v>63</v>
      </c>
      <c r="G78" s="3">
        <v>10000</v>
      </c>
      <c r="H78" s="14" t="s">
        <v>38</v>
      </c>
      <c r="I78" s="2" t="s">
        <v>25</v>
      </c>
    </row>
    <row r="79" spans="1:9" x14ac:dyDescent="0.3">
      <c r="A79" s="1">
        <v>36922</v>
      </c>
      <c r="B79" s="2">
        <v>1315</v>
      </c>
      <c r="C79" s="2" t="s">
        <v>68</v>
      </c>
      <c r="D79" s="3">
        <v>1000</v>
      </c>
      <c r="E79" s="12" t="s">
        <v>214</v>
      </c>
      <c r="F79" s="3" t="s">
        <v>30</v>
      </c>
      <c r="G79" s="3">
        <v>1000</v>
      </c>
      <c r="H79" s="14" t="s">
        <v>49</v>
      </c>
      <c r="I79" s="2" t="s">
        <v>25</v>
      </c>
    </row>
    <row r="80" spans="1:9" x14ac:dyDescent="0.3">
      <c r="A80" s="1">
        <v>36923</v>
      </c>
      <c r="B80" s="2">
        <v>1011</v>
      </c>
      <c r="C80" s="2" t="s">
        <v>200</v>
      </c>
      <c r="D80" s="3">
        <v>75000</v>
      </c>
      <c r="E80" s="12" t="s">
        <v>215</v>
      </c>
      <c r="F80" s="3" t="s">
        <v>23</v>
      </c>
      <c r="G80" s="3">
        <v>75000</v>
      </c>
      <c r="H80" s="14" t="s">
        <v>49</v>
      </c>
      <c r="I80" s="2" t="s">
        <v>25</v>
      </c>
    </row>
    <row r="81" spans="1:9" x14ac:dyDescent="0.3">
      <c r="A81" s="1">
        <v>36923</v>
      </c>
      <c r="B81" s="2">
        <v>1224</v>
      </c>
      <c r="C81" s="2" t="s">
        <v>108</v>
      </c>
      <c r="D81" s="3">
        <v>16000</v>
      </c>
      <c r="E81" s="12" t="s">
        <v>216</v>
      </c>
      <c r="F81" s="3" t="s">
        <v>54</v>
      </c>
      <c r="G81" s="3">
        <v>16000</v>
      </c>
      <c r="H81" s="14" t="s">
        <v>24</v>
      </c>
      <c r="I81" s="2" t="s">
        <v>25</v>
      </c>
    </row>
    <row r="82" spans="1:9" x14ac:dyDescent="0.3">
      <c r="A82" s="1">
        <v>36923</v>
      </c>
      <c r="B82" s="2">
        <v>1341</v>
      </c>
      <c r="C82" s="2" t="s">
        <v>72</v>
      </c>
      <c r="D82" s="3">
        <v>3000</v>
      </c>
      <c r="E82" s="12" t="s">
        <v>217</v>
      </c>
      <c r="F82" s="3" t="s">
        <v>23</v>
      </c>
      <c r="G82" s="3">
        <v>3000</v>
      </c>
      <c r="H82" s="14" t="s">
        <v>49</v>
      </c>
      <c r="I82" s="2" t="s">
        <v>25</v>
      </c>
    </row>
    <row r="83" spans="1:9" x14ac:dyDescent="0.3">
      <c r="A83" s="1">
        <v>36924</v>
      </c>
      <c r="B83" s="2">
        <v>1320</v>
      </c>
      <c r="C83" s="2" t="s">
        <v>72</v>
      </c>
      <c r="D83" s="3">
        <v>3600</v>
      </c>
      <c r="E83" s="12" t="s">
        <v>218</v>
      </c>
      <c r="F83" s="3" t="s">
        <v>37</v>
      </c>
      <c r="G83" s="3">
        <v>3600</v>
      </c>
      <c r="H83" s="14" t="s">
        <v>49</v>
      </c>
      <c r="I83" s="2" t="s">
        <v>25</v>
      </c>
    </row>
    <row r="84" spans="1:9" x14ac:dyDescent="0.3">
      <c r="A84" s="1">
        <v>36924</v>
      </c>
      <c r="B84" s="2">
        <v>1538</v>
      </c>
      <c r="C84" s="2" t="s">
        <v>61</v>
      </c>
      <c r="D84" s="3">
        <v>1000</v>
      </c>
      <c r="E84" s="12" t="s">
        <v>219</v>
      </c>
      <c r="F84" s="3" t="s">
        <v>33</v>
      </c>
      <c r="G84" s="3">
        <v>1000</v>
      </c>
      <c r="H84" s="14" t="s">
        <v>49</v>
      </c>
      <c r="I84" s="2" t="s">
        <v>25</v>
      </c>
    </row>
    <row r="85" spans="1:9" x14ac:dyDescent="0.3">
      <c r="A85" s="1">
        <v>36925</v>
      </c>
      <c r="B85" s="2">
        <v>935</v>
      </c>
      <c r="C85" s="2" t="s">
        <v>94</v>
      </c>
      <c r="D85" s="3" t="s">
        <v>27</v>
      </c>
      <c r="E85" s="12" t="s">
        <v>220</v>
      </c>
      <c r="F85" s="3" t="s">
        <v>67</v>
      </c>
      <c r="G85" s="3">
        <v>1</v>
      </c>
      <c r="H85" s="14" t="s">
        <v>44</v>
      </c>
      <c r="I85" s="2" t="s">
        <v>25</v>
      </c>
    </row>
    <row r="86" spans="1:9" x14ac:dyDescent="0.3">
      <c r="A86" s="1">
        <v>36927</v>
      </c>
      <c r="B86" s="2">
        <v>1536</v>
      </c>
      <c r="C86" s="2" t="s">
        <v>64</v>
      </c>
      <c r="D86" s="3">
        <v>1200</v>
      </c>
      <c r="E86" s="12" t="s">
        <v>221</v>
      </c>
      <c r="F86" s="3" t="s">
        <v>37</v>
      </c>
      <c r="G86" s="3">
        <v>1200</v>
      </c>
      <c r="H86" s="14" t="s">
        <v>30</v>
      </c>
      <c r="I86" s="2" t="s">
        <v>25</v>
      </c>
    </row>
    <row r="87" spans="1:9" x14ac:dyDescent="0.3">
      <c r="A87" s="1">
        <v>36927</v>
      </c>
      <c r="B87" s="2">
        <v>1558</v>
      </c>
      <c r="C87" s="2" t="s">
        <v>141</v>
      </c>
      <c r="D87" s="3">
        <v>1000</v>
      </c>
      <c r="E87" s="12" t="s">
        <v>222</v>
      </c>
      <c r="F87" s="3" t="s">
        <v>67</v>
      </c>
      <c r="G87" s="3">
        <v>1000</v>
      </c>
      <c r="H87" s="14" t="s">
        <v>30</v>
      </c>
      <c r="I87" s="2" t="s">
        <v>25</v>
      </c>
    </row>
    <row r="88" spans="1:9" x14ac:dyDescent="0.3">
      <c r="A88" s="1">
        <v>36928</v>
      </c>
      <c r="B88" s="2">
        <v>1044</v>
      </c>
      <c r="C88" s="2" t="s">
        <v>61</v>
      </c>
      <c r="D88" s="3">
        <v>1000</v>
      </c>
      <c r="E88" s="12" t="s">
        <v>223</v>
      </c>
      <c r="F88" s="3" t="s">
        <v>37</v>
      </c>
      <c r="G88" s="3">
        <v>1000</v>
      </c>
      <c r="H88" s="14" t="s">
        <v>49</v>
      </c>
      <c r="I88" s="2" t="s">
        <v>25</v>
      </c>
    </row>
    <row r="89" spans="1:9" x14ac:dyDescent="0.3">
      <c r="A89" s="1">
        <v>36928</v>
      </c>
      <c r="B89" s="2">
        <v>1053</v>
      </c>
      <c r="C89" s="2" t="s">
        <v>31</v>
      </c>
      <c r="D89" s="3">
        <v>5000</v>
      </c>
      <c r="E89" s="12" t="s">
        <v>224</v>
      </c>
      <c r="F89" s="3" t="s">
        <v>37</v>
      </c>
      <c r="G89" s="3">
        <v>5000</v>
      </c>
      <c r="H89" s="14" t="s">
        <v>34</v>
      </c>
      <c r="I89" s="2" t="s">
        <v>25</v>
      </c>
    </row>
    <row r="90" spans="1:9" x14ac:dyDescent="0.3">
      <c r="A90" s="1">
        <v>36928</v>
      </c>
      <c r="B90" s="2">
        <v>1324</v>
      </c>
      <c r="C90" s="2" t="s">
        <v>152</v>
      </c>
      <c r="D90" s="3">
        <v>5500</v>
      </c>
      <c r="E90" s="12" t="s">
        <v>225</v>
      </c>
      <c r="F90" s="3" t="s">
        <v>190</v>
      </c>
      <c r="G90" s="3">
        <v>5500</v>
      </c>
      <c r="H90" s="14" t="s">
        <v>38</v>
      </c>
      <c r="I90" s="2" t="s">
        <v>25</v>
      </c>
    </row>
    <row r="91" spans="1:9" x14ac:dyDescent="0.3">
      <c r="A91" s="1">
        <v>36928</v>
      </c>
      <c r="B91" s="2">
        <v>1408</v>
      </c>
      <c r="C91" s="2" t="s">
        <v>141</v>
      </c>
      <c r="D91" s="3">
        <v>1000</v>
      </c>
      <c r="E91" s="12" t="s">
        <v>226</v>
      </c>
      <c r="F91" s="3" t="s">
        <v>67</v>
      </c>
      <c r="G91" s="3">
        <v>1000</v>
      </c>
      <c r="H91" s="14" t="s">
        <v>30</v>
      </c>
      <c r="I91" s="2" t="s">
        <v>25</v>
      </c>
    </row>
    <row r="92" spans="1:9" x14ac:dyDescent="0.3">
      <c r="A92" s="1">
        <v>36929</v>
      </c>
      <c r="B92" s="2">
        <v>730</v>
      </c>
      <c r="C92" s="2" t="s">
        <v>200</v>
      </c>
      <c r="D92" s="3">
        <v>3000</v>
      </c>
      <c r="E92" s="12" t="s">
        <v>227</v>
      </c>
      <c r="F92" s="3" t="s">
        <v>37</v>
      </c>
      <c r="G92" s="3">
        <v>3000</v>
      </c>
      <c r="H92" s="14" t="s">
        <v>49</v>
      </c>
      <c r="I92" s="2" t="s">
        <v>25</v>
      </c>
    </row>
    <row r="93" spans="1:9" x14ac:dyDescent="0.3">
      <c r="A93" s="1">
        <v>36930</v>
      </c>
      <c r="B93" s="2">
        <v>835</v>
      </c>
      <c r="C93" s="2" t="s">
        <v>200</v>
      </c>
      <c r="D93" s="3">
        <v>3500</v>
      </c>
      <c r="E93" s="12" t="s">
        <v>228</v>
      </c>
      <c r="F93" s="3" t="s">
        <v>23</v>
      </c>
      <c r="G93" s="3">
        <v>3500</v>
      </c>
      <c r="H93" s="14" t="s">
        <v>49</v>
      </c>
      <c r="I93" s="2" t="s">
        <v>25</v>
      </c>
    </row>
    <row r="94" spans="1:9" x14ac:dyDescent="0.3">
      <c r="A94" s="1">
        <v>36930</v>
      </c>
      <c r="B94" s="2">
        <v>853</v>
      </c>
      <c r="C94" s="2" t="s">
        <v>200</v>
      </c>
      <c r="D94" s="3">
        <v>10000</v>
      </c>
      <c r="E94" s="12" t="s">
        <v>229</v>
      </c>
      <c r="F94" s="3" t="s">
        <v>23</v>
      </c>
      <c r="G94" s="3">
        <v>10000</v>
      </c>
      <c r="H94" s="14" t="s">
        <v>49</v>
      </c>
      <c r="I94" s="2" t="s">
        <v>25</v>
      </c>
    </row>
    <row r="95" spans="1:9" x14ac:dyDescent="0.3">
      <c r="A95" s="1">
        <v>36930</v>
      </c>
      <c r="B95" s="2">
        <v>1145</v>
      </c>
      <c r="C95" s="2" t="s">
        <v>42</v>
      </c>
      <c r="D95" s="3">
        <v>1000</v>
      </c>
      <c r="E95" s="12" t="s">
        <v>230</v>
      </c>
      <c r="F95" s="3" t="s">
        <v>63</v>
      </c>
      <c r="G95" s="3">
        <v>1000</v>
      </c>
      <c r="H95" s="14" t="s">
        <v>44</v>
      </c>
      <c r="I95" s="2" t="s">
        <v>25</v>
      </c>
    </row>
    <row r="96" spans="1:9" x14ac:dyDescent="0.3">
      <c r="A96" s="1">
        <v>36930</v>
      </c>
      <c r="B96" s="2">
        <v>1330</v>
      </c>
      <c r="C96" s="2" t="s">
        <v>31</v>
      </c>
      <c r="D96" s="3">
        <v>1200</v>
      </c>
      <c r="E96" s="12" t="s">
        <v>231</v>
      </c>
      <c r="F96" s="3" t="s">
        <v>23</v>
      </c>
      <c r="G96" s="3">
        <v>1200</v>
      </c>
      <c r="H96" s="14" t="s">
        <v>34</v>
      </c>
      <c r="I96" s="2" t="s">
        <v>25</v>
      </c>
    </row>
    <row r="97" spans="1:9" x14ac:dyDescent="0.3">
      <c r="A97" s="1">
        <v>36930</v>
      </c>
      <c r="B97" s="2">
        <v>1521</v>
      </c>
      <c r="C97" s="2" t="s">
        <v>46</v>
      </c>
      <c r="D97" s="3">
        <v>40000</v>
      </c>
      <c r="E97" s="12" t="s">
        <v>232</v>
      </c>
      <c r="F97" s="2" t="s">
        <v>48</v>
      </c>
      <c r="G97" s="3">
        <v>40000</v>
      </c>
      <c r="H97" s="14" t="s">
        <v>49</v>
      </c>
      <c r="I97" s="2" t="s">
        <v>25</v>
      </c>
    </row>
    <row r="98" spans="1:9" x14ac:dyDescent="0.3">
      <c r="A98" s="1">
        <v>36931</v>
      </c>
      <c r="B98" s="2">
        <v>1608</v>
      </c>
      <c r="C98" s="2" t="s">
        <v>162</v>
      </c>
      <c r="D98" s="3">
        <v>10000</v>
      </c>
      <c r="E98" s="12" t="s">
        <v>233</v>
      </c>
      <c r="F98" s="3" t="s">
        <v>30</v>
      </c>
      <c r="G98" s="3">
        <v>10000</v>
      </c>
      <c r="H98" s="14" t="s">
        <v>44</v>
      </c>
      <c r="I98" s="2" t="s">
        <v>25</v>
      </c>
    </row>
    <row r="99" spans="1:9" x14ac:dyDescent="0.3">
      <c r="A99" s="1">
        <v>36931</v>
      </c>
      <c r="B99" s="2">
        <v>2157</v>
      </c>
      <c r="C99" s="2" t="s">
        <v>61</v>
      </c>
      <c r="D99" s="3" t="s">
        <v>27</v>
      </c>
      <c r="E99" s="12" t="s">
        <v>234</v>
      </c>
      <c r="F99" s="3" t="s">
        <v>37</v>
      </c>
      <c r="G99" s="3">
        <v>1</v>
      </c>
      <c r="H99" s="14" t="s">
        <v>49</v>
      </c>
      <c r="I99" s="2" t="s">
        <v>25</v>
      </c>
    </row>
    <row r="100" spans="1:9" x14ac:dyDescent="0.3">
      <c r="A100" s="1">
        <v>36932</v>
      </c>
      <c r="B100" s="2">
        <v>655</v>
      </c>
      <c r="C100" s="2" t="s">
        <v>35</v>
      </c>
      <c r="D100" s="3">
        <v>500</v>
      </c>
      <c r="E100" s="12" t="s">
        <v>235</v>
      </c>
      <c r="F100" s="3" t="s">
        <v>23</v>
      </c>
      <c r="G100" s="3">
        <v>500</v>
      </c>
      <c r="H100" s="14" t="s">
        <v>38</v>
      </c>
      <c r="I100" s="2" t="s">
        <v>25</v>
      </c>
    </row>
    <row r="101" spans="1:9" x14ac:dyDescent="0.3">
      <c r="A101" s="1">
        <v>36932</v>
      </c>
      <c r="B101" s="2">
        <v>1746</v>
      </c>
      <c r="C101" s="2" t="s">
        <v>21</v>
      </c>
      <c r="D101" s="3" t="s">
        <v>27</v>
      </c>
      <c r="E101" s="12" t="s">
        <v>236</v>
      </c>
      <c r="F101" s="3" t="s">
        <v>67</v>
      </c>
      <c r="G101" s="3">
        <v>1</v>
      </c>
      <c r="H101" s="14" t="s">
        <v>24</v>
      </c>
      <c r="I101" s="2" t="s">
        <v>25</v>
      </c>
    </row>
    <row r="102" spans="1:9" x14ac:dyDescent="0.3">
      <c r="A102" s="1">
        <v>36932</v>
      </c>
      <c r="B102" s="2">
        <v>1758</v>
      </c>
      <c r="C102" s="2" t="s">
        <v>132</v>
      </c>
      <c r="D102" s="3">
        <v>1000</v>
      </c>
      <c r="E102" s="12" t="s">
        <v>237</v>
      </c>
      <c r="F102" s="3" t="s">
        <v>33</v>
      </c>
      <c r="G102" s="3">
        <v>1000</v>
      </c>
      <c r="H102" s="14" t="s">
        <v>38</v>
      </c>
      <c r="I102" s="2" t="s">
        <v>25</v>
      </c>
    </row>
    <row r="103" spans="1:9" x14ac:dyDescent="0.3">
      <c r="A103" s="1">
        <v>36932</v>
      </c>
      <c r="B103" s="2">
        <v>1927</v>
      </c>
      <c r="C103" s="2" t="s">
        <v>21</v>
      </c>
      <c r="D103" s="3">
        <v>1000</v>
      </c>
      <c r="E103" s="12" t="s">
        <v>238</v>
      </c>
      <c r="F103" s="3" t="s">
        <v>33</v>
      </c>
      <c r="G103" s="3">
        <v>1000</v>
      </c>
      <c r="H103" s="14" t="s">
        <v>24</v>
      </c>
      <c r="I103" s="2" t="s">
        <v>25</v>
      </c>
    </row>
    <row r="104" spans="1:9" x14ac:dyDescent="0.3">
      <c r="A104" s="1">
        <v>36933</v>
      </c>
      <c r="B104" s="2">
        <v>840</v>
      </c>
      <c r="C104" s="2" t="s">
        <v>162</v>
      </c>
      <c r="D104" s="3">
        <v>2000</v>
      </c>
      <c r="E104" s="12" t="s">
        <v>239</v>
      </c>
      <c r="F104" s="3" t="s">
        <v>23</v>
      </c>
      <c r="G104" s="3">
        <v>2000</v>
      </c>
      <c r="H104" s="14" t="s">
        <v>44</v>
      </c>
      <c r="I104" s="2" t="s">
        <v>25</v>
      </c>
    </row>
    <row r="105" spans="1:9" x14ac:dyDescent="0.3">
      <c r="A105" s="1">
        <v>36934</v>
      </c>
      <c r="B105" s="2">
        <v>753</v>
      </c>
      <c r="C105" s="2" t="s">
        <v>130</v>
      </c>
      <c r="D105" s="3">
        <v>30000</v>
      </c>
      <c r="E105" s="12" t="s">
        <v>240</v>
      </c>
      <c r="F105" s="3" t="s">
        <v>190</v>
      </c>
      <c r="G105" s="3">
        <v>30000</v>
      </c>
      <c r="H105" s="14" t="s">
        <v>30</v>
      </c>
      <c r="I105" s="2" t="s">
        <v>25</v>
      </c>
    </row>
    <row r="106" spans="1:9" x14ac:dyDescent="0.3">
      <c r="A106" s="1">
        <v>36935</v>
      </c>
      <c r="B106" s="2">
        <v>1005</v>
      </c>
      <c r="C106" s="2" t="s">
        <v>64</v>
      </c>
      <c r="D106" s="3">
        <v>130000</v>
      </c>
      <c r="E106" s="12" t="s">
        <v>241</v>
      </c>
      <c r="F106" s="3" t="s">
        <v>63</v>
      </c>
      <c r="G106" s="3">
        <v>130000</v>
      </c>
      <c r="H106" s="14" t="s">
        <v>30</v>
      </c>
      <c r="I106" s="2" t="s">
        <v>25</v>
      </c>
    </row>
    <row r="107" spans="1:9" x14ac:dyDescent="0.3">
      <c r="A107" s="1">
        <v>36935</v>
      </c>
      <c r="B107" s="2">
        <v>1214</v>
      </c>
      <c r="C107" s="2" t="s">
        <v>61</v>
      </c>
      <c r="D107" s="3">
        <v>8000</v>
      </c>
      <c r="E107" s="12" t="s">
        <v>242</v>
      </c>
      <c r="F107" s="3" t="s">
        <v>37</v>
      </c>
      <c r="G107" s="3">
        <v>8000</v>
      </c>
      <c r="H107" s="14" t="s">
        <v>49</v>
      </c>
      <c r="I107" s="2" t="s">
        <v>25</v>
      </c>
    </row>
    <row r="108" spans="1:9" x14ac:dyDescent="0.3">
      <c r="A108" s="1">
        <v>36935</v>
      </c>
      <c r="B108" s="2">
        <v>1430</v>
      </c>
      <c r="C108" s="2" t="s">
        <v>64</v>
      </c>
      <c r="D108" s="3">
        <v>1000</v>
      </c>
      <c r="E108" s="12" t="s">
        <v>243</v>
      </c>
      <c r="F108" s="3" t="s">
        <v>23</v>
      </c>
      <c r="G108" s="3">
        <v>1000</v>
      </c>
      <c r="H108" s="14" t="s">
        <v>30</v>
      </c>
      <c r="I108" s="2" t="s">
        <v>25</v>
      </c>
    </row>
    <row r="109" spans="1:9" x14ac:dyDescent="0.3">
      <c r="A109" s="1">
        <v>36936</v>
      </c>
      <c r="B109" s="2">
        <v>939</v>
      </c>
      <c r="C109" s="2" t="s">
        <v>162</v>
      </c>
      <c r="D109" s="3">
        <v>24000</v>
      </c>
      <c r="E109" s="12" t="s">
        <v>244</v>
      </c>
      <c r="F109" s="3" t="s">
        <v>23</v>
      </c>
      <c r="G109" s="3">
        <v>24000</v>
      </c>
      <c r="H109" s="14" t="s">
        <v>44</v>
      </c>
      <c r="I109" s="2" t="s">
        <v>25</v>
      </c>
    </row>
    <row r="110" spans="1:9" x14ac:dyDescent="0.3">
      <c r="A110" s="1">
        <v>36936</v>
      </c>
      <c r="B110" s="2">
        <v>1033</v>
      </c>
      <c r="C110" s="2" t="s">
        <v>51</v>
      </c>
      <c r="D110" s="3">
        <v>1000</v>
      </c>
      <c r="E110" s="12" t="s">
        <v>245</v>
      </c>
      <c r="F110" s="3" t="s">
        <v>33</v>
      </c>
      <c r="G110" s="3">
        <v>1000</v>
      </c>
      <c r="H110" s="14" t="s">
        <v>24</v>
      </c>
      <c r="I110" s="2" t="s">
        <v>25</v>
      </c>
    </row>
    <row r="111" spans="1:9" x14ac:dyDescent="0.3">
      <c r="A111" s="1">
        <v>36936</v>
      </c>
      <c r="B111" s="2">
        <v>1134</v>
      </c>
      <c r="C111" s="2" t="s">
        <v>26</v>
      </c>
      <c r="D111" s="3">
        <v>200</v>
      </c>
      <c r="E111" s="12" t="s">
        <v>246</v>
      </c>
      <c r="F111" s="3" t="s">
        <v>30</v>
      </c>
      <c r="G111" s="3">
        <v>200</v>
      </c>
      <c r="H111" s="14" t="s">
        <v>30</v>
      </c>
      <c r="I111" s="2" t="s">
        <v>25</v>
      </c>
    </row>
    <row r="112" spans="1:9" x14ac:dyDescent="0.3">
      <c r="A112" s="1">
        <v>36936</v>
      </c>
      <c r="B112" s="2">
        <v>1245</v>
      </c>
      <c r="C112" s="2" t="s">
        <v>42</v>
      </c>
      <c r="D112" s="3">
        <v>10000</v>
      </c>
      <c r="E112" s="12" t="s">
        <v>247</v>
      </c>
      <c r="F112" s="3" t="s">
        <v>33</v>
      </c>
      <c r="G112" s="3">
        <v>10000</v>
      </c>
      <c r="H112" s="14" t="s">
        <v>44</v>
      </c>
      <c r="I112" s="2" t="s">
        <v>25</v>
      </c>
    </row>
    <row r="113" spans="1:9" x14ac:dyDescent="0.3">
      <c r="A113" s="1">
        <v>36936</v>
      </c>
      <c r="B113" s="2">
        <v>1822</v>
      </c>
      <c r="C113" s="2" t="s">
        <v>248</v>
      </c>
      <c r="D113" s="3">
        <v>60</v>
      </c>
      <c r="E113" s="12" t="s">
        <v>249</v>
      </c>
      <c r="F113" s="3" t="s">
        <v>23</v>
      </c>
      <c r="G113" s="3">
        <v>60</v>
      </c>
      <c r="H113" s="14" t="s">
        <v>24</v>
      </c>
      <c r="I113" s="2" t="s">
        <v>25</v>
      </c>
    </row>
    <row r="114" spans="1:9" x14ac:dyDescent="0.3">
      <c r="A114" s="1">
        <v>36937</v>
      </c>
      <c r="B114" s="2">
        <v>1415</v>
      </c>
      <c r="C114" s="2" t="s">
        <v>130</v>
      </c>
      <c r="D114" s="3">
        <v>10000</v>
      </c>
      <c r="E114" s="12" t="s">
        <v>250</v>
      </c>
      <c r="F114" s="3" t="s">
        <v>67</v>
      </c>
      <c r="G114" s="3">
        <v>10000</v>
      </c>
      <c r="H114" s="14" t="s">
        <v>30</v>
      </c>
      <c r="I114" s="2" t="s">
        <v>25</v>
      </c>
    </row>
    <row r="115" spans="1:9" x14ac:dyDescent="0.3">
      <c r="A115" s="1">
        <v>36937</v>
      </c>
      <c r="B115" s="2">
        <v>1547</v>
      </c>
      <c r="C115" s="2" t="s">
        <v>42</v>
      </c>
      <c r="D115" s="3">
        <v>2000</v>
      </c>
      <c r="E115" s="12" t="s">
        <v>251</v>
      </c>
      <c r="F115" s="3" t="s">
        <v>23</v>
      </c>
      <c r="G115" s="3">
        <v>2000</v>
      </c>
      <c r="H115" s="14" t="s">
        <v>44</v>
      </c>
      <c r="I115" s="2" t="s">
        <v>25</v>
      </c>
    </row>
    <row r="116" spans="1:9" x14ac:dyDescent="0.3">
      <c r="A116" s="1">
        <v>36937</v>
      </c>
      <c r="B116" s="2">
        <v>1620</v>
      </c>
      <c r="C116" s="2" t="s">
        <v>42</v>
      </c>
      <c r="D116" s="3">
        <v>30000</v>
      </c>
      <c r="E116" s="12" t="s">
        <v>252</v>
      </c>
      <c r="F116" s="3" t="s">
        <v>33</v>
      </c>
      <c r="G116" s="3">
        <v>30000</v>
      </c>
      <c r="H116" s="14" t="s">
        <v>44</v>
      </c>
      <c r="I116" s="2" t="s">
        <v>25</v>
      </c>
    </row>
    <row r="117" spans="1:9" x14ac:dyDescent="0.3">
      <c r="A117" s="1">
        <v>36937</v>
      </c>
      <c r="B117" s="2">
        <v>2241</v>
      </c>
      <c r="C117" s="2" t="s">
        <v>51</v>
      </c>
      <c r="D117" s="3">
        <v>20000</v>
      </c>
      <c r="E117" s="12" t="s">
        <v>253</v>
      </c>
      <c r="F117" s="3" t="s">
        <v>23</v>
      </c>
      <c r="G117" s="3">
        <v>20000</v>
      </c>
      <c r="H117" s="14" t="s">
        <v>24</v>
      </c>
      <c r="I117" s="2" t="s">
        <v>25</v>
      </c>
    </row>
    <row r="118" spans="1:9" x14ac:dyDescent="0.3">
      <c r="A118" s="1">
        <v>36938</v>
      </c>
      <c r="B118" s="2">
        <v>717</v>
      </c>
      <c r="C118" s="2" t="s">
        <v>70</v>
      </c>
      <c r="D118" s="3">
        <v>1500</v>
      </c>
      <c r="E118" s="12" t="s">
        <v>254</v>
      </c>
      <c r="F118" s="3" t="s">
        <v>63</v>
      </c>
      <c r="G118" s="3">
        <v>1500</v>
      </c>
      <c r="H118" s="14" t="s">
        <v>49</v>
      </c>
      <c r="I118" s="2" t="s">
        <v>25</v>
      </c>
    </row>
    <row r="119" spans="1:9" x14ac:dyDescent="0.3">
      <c r="A119" s="1">
        <v>36938</v>
      </c>
      <c r="B119" s="2">
        <v>847</v>
      </c>
      <c r="C119" s="2" t="s">
        <v>35</v>
      </c>
      <c r="D119" s="3">
        <v>4000</v>
      </c>
      <c r="E119" s="12" t="s">
        <v>255</v>
      </c>
      <c r="F119" s="3" t="s">
        <v>33</v>
      </c>
      <c r="G119" s="3">
        <v>4000</v>
      </c>
      <c r="H119" s="14" t="s">
        <v>38</v>
      </c>
      <c r="I119" s="2" t="s">
        <v>25</v>
      </c>
    </row>
    <row r="120" spans="1:9" x14ac:dyDescent="0.3">
      <c r="A120" s="1">
        <v>36938</v>
      </c>
      <c r="B120" s="2">
        <v>937</v>
      </c>
      <c r="C120" s="2" t="s">
        <v>61</v>
      </c>
      <c r="D120" s="3">
        <v>1000</v>
      </c>
      <c r="E120" s="12" t="s">
        <v>256</v>
      </c>
      <c r="F120" s="2" t="s">
        <v>48</v>
      </c>
      <c r="G120" s="3">
        <v>1000</v>
      </c>
      <c r="H120" s="14" t="s">
        <v>49</v>
      </c>
      <c r="I120" s="2" t="s">
        <v>25</v>
      </c>
    </row>
    <row r="121" spans="1:9" x14ac:dyDescent="0.3">
      <c r="A121" s="1">
        <v>36938</v>
      </c>
      <c r="B121" s="2">
        <v>1249</v>
      </c>
      <c r="C121" s="2" t="s">
        <v>200</v>
      </c>
      <c r="D121" s="3">
        <v>2000</v>
      </c>
      <c r="E121" s="12" t="s">
        <v>257</v>
      </c>
      <c r="F121" s="3" t="s">
        <v>54</v>
      </c>
      <c r="G121" s="3">
        <v>2000</v>
      </c>
      <c r="H121" s="14" t="s">
        <v>49</v>
      </c>
      <c r="I121" s="2" t="s">
        <v>25</v>
      </c>
    </row>
    <row r="122" spans="1:9" x14ac:dyDescent="0.3">
      <c r="A122" s="1">
        <v>36938</v>
      </c>
      <c r="B122" s="2">
        <v>1322</v>
      </c>
      <c r="C122" s="2" t="s">
        <v>35</v>
      </c>
      <c r="D122" s="3">
        <v>10000</v>
      </c>
      <c r="E122" s="12" t="s">
        <v>258</v>
      </c>
      <c r="F122" s="3" t="s">
        <v>23</v>
      </c>
      <c r="G122" s="3">
        <v>10000</v>
      </c>
      <c r="H122" s="14" t="s">
        <v>38</v>
      </c>
      <c r="I122" s="2" t="s">
        <v>25</v>
      </c>
    </row>
    <row r="123" spans="1:9" x14ac:dyDescent="0.3">
      <c r="A123" s="1">
        <v>36938</v>
      </c>
      <c r="B123" s="2">
        <v>2007</v>
      </c>
      <c r="C123" s="2" t="s">
        <v>79</v>
      </c>
      <c r="D123" s="3">
        <v>2500</v>
      </c>
      <c r="E123" s="12" t="s">
        <v>259</v>
      </c>
      <c r="F123" s="3" t="s">
        <v>33</v>
      </c>
      <c r="G123" s="3">
        <v>2500</v>
      </c>
      <c r="H123" s="14" t="s">
        <v>30</v>
      </c>
      <c r="I123" s="2" t="s">
        <v>25</v>
      </c>
    </row>
    <row r="124" spans="1:9" x14ac:dyDescent="0.3">
      <c r="A124" s="1">
        <v>36939</v>
      </c>
      <c r="B124" s="2">
        <v>1401</v>
      </c>
      <c r="C124" s="2" t="s">
        <v>130</v>
      </c>
      <c r="D124" s="3">
        <v>3500</v>
      </c>
      <c r="E124" s="12" t="s">
        <v>260</v>
      </c>
      <c r="F124" s="3" t="s">
        <v>23</v>
      </c>
      <c r="G124" s="3">
        <v>3500</v>
      </c>
      <c r="H124" s="14" t="s">
        <v>30</v>
      </c>
      <c r="I124" s="2" t="s">
        <v>25</v>
      </c>
    </row>
    <row r="125" spans="1:9" x14ac:dyDescent="0.3">
      <c r="A125" s="1">
        <v>36939</v>
      </c>
      <c r="B125" s="2">
        <v>1826</v>
      </c>
      <c r="C125" s="2" t="s">
        <v>26</v>
      </c>
      <c r="D125" s="3" t="s">
        <v>27</v>
      </c>
      <c r="E125" s="12" t="s">
        <v>261</v>
      </c>
      <c r="F125" s="3" t="s">
        <v>23</v>
      </c>
      <c r="G125" s="3">
        <v>1</v>
      </c>
      <c r="H125" s="14" t="s">
        <v>30</v>
      </c>
      <c r="I125" s="2" t="s">
        <v>25</v>
      </c>
    </row>
    <row r="126" spans="1:9" x14ac:dyDescent="0.3">
      <c r="A126" s="1">
        <v>36940</v>
      </c>
      <c r="B126" s="2">
        <v>1230</v>
      </c>
      <c r="C126" s="2" t="s">
        <v>68</v>
      </c>
      <c r="D126" s="3">
        <v>1000</v>
      </c>
      <c r="E126" s="12" t="s">
        <v>262</v>
      </c>
      <c r="F126" s="3" t="s">
        <v>54</v>
      </c>
      <c r="G126" s="3">
        <v>1000</v>
      </c>
      <c r="H126" s="14" t="s">
        <v>49</v>
      </c>
      <c r="I126" s="2" t="s">
        <v>25</v>
      </c>
    </row>
    <row r="127" spans="1:9" x14ac:dyDescent="0.3">
      <c r="A127" s="1">
        <v>36940</v>
      </c>
      <c r="B127" s="2">
        <v>1242</v>
      </c>
      <c r="C127" s="2" t="s">
        <v>40</v>
      </c>
      <c r="D127" s="3" t="s">
        <v>27</v>
      </c>
      <c r="E127" s="12" t="s">
        <v>263</v>
      </c>
      <c r="F127" s="3" t="s">
        <v>67</v>
      </c>
      <c r="G127" s="3">
        <v>1</v>
      </c>
      <c r="H127" s="14" t="s">
        <v>34</v>
      </c>
      <c r="I127" s="2" t="s">
        <v>25</v>
      </c>
    </row>
    <row r="128" spans="1:9" x14ac:dyDescent="0.3">
      <c r="A128" s="1">
        <v>36940</v>
      </c>
      <c r="B128" s="2">
        <v>1502</v>
      </c>
      <c r="C128" s="2" t="s">
        <v>64</v>
      </c>
      <c r="D128" s="3">
        <v>2000</v>
      </c>
      <c r="E128" s="12" t="s">
        <v>264</v>
      </c>
      <c r="F128" s="3" t="s">
        <v>33</v>
      </c>
      <c r="G128" s="3">
        <v>2000</v>
      </c>
      <c r="H128" s="14" t="s">
        <v>30</v>
      </c>
      <c r="I128" s="2" t="s">
        <v>25</v>
      </c>
    </row>
    <row r="129" spans="1:9" x14ac:dyDescent="0.3">
      <c r="A129" s="1">
        <v>36940</v>
      </c>
      <c r="B129" s="2">
        <v>1640</v>
      </c>
      <c r="C129" s="2" t="s">
        <v>61</v>
      </c>
      <c r="D129" s="3">
        <v>1500</v>
      </c>
      <c r="E129" t="s">
        <v>265</v>
      </c>
      <c r="F129" s="2" t="s">
        <v>33</v>
      </c>
      <c r="G129" s="3">
        <v>1500</v>
      </c>
      <c r="H129" s="14" t="s">
        <v>49</v>
      </c>
      <c r="I129" s="2" t="s">
        <v>25</v>
      </c>
    </row>
    <row r="130" spans="1:9" x14ac:dyDescent="0.3">
      <c r="A130" s="1">
        <v>36941</v>
      </c>
      <c r="B130" s="2">
        <v>837</v>
      </c>
      <c r="C130" s="2" t="s">
        <v>121</v>
      </c>
      <c r="D130" s="3">
        <v>1000</v>
      </c>
      <c r="E130" s="12" t="s">
        <v>266</v>
      </c>
      <c r="F130" s="3" t="s">
        <v>30</v>
      </c>
      <c r="G130" s="3">
        <v>1000</v>
      </c>
      <c r="H130" s="14" t="s">
        <v>44</v>
      </c>
      <c r="I130" s="2" t="s">
        <v>25</v>
      </c>
    </row>
    <row r="131" spans="1:9" x14ac:dyDescent="0.3">
      <c r="A131" s="1">
        <v>36941</v>
      </c>
      <c r="B131" s="2">
        <v>2252</v>
      </c>
      <c r="C131" s="2" t="s">
        <v>40</v>
      </c>
      <c r="D131" s="3">
        <v>2500</v>
      </c>
      <c r="E131" s="12" t="s">
        <v>267</v>
      </c>
      <c r="F131" s="3" t="s">
        <v>67</v>
      </c>
      <c r="G131" s="3">
        <v>2500</v>
      </c>
      <c r="H131" s="14" t="s">
        <v>34</v>
      </c>
      <c r="I131" s="2" t="s">
        <v>25</v>
      </c>
    </row>
    <row r="132" spans="1:9" x14ac:dyDescent="0.3">
      <c r="A132" s="1">
        <v>36942</v>
      </c>
      <c r="B132" s="2">
        <v>1019</v>
      </c>
      <c r="C132" s="2" t="s">
        <v>64</v>
      </c>
      <c r="D132" s="3">
        <v>100000</v>
      </c>
      <c r="E132" s="12" t="s">
        <v>268</v>
      </c>
      <c r="F132" s="3" t="s">
        <v>63</v>
      </c>
      <c r="G132" s="3">
        <v>100000</v>
      </c>
      <c r="H132" s="14" t="s">
        <v>30</v>
      </c>
      <c r="I132" s="2" t="s">
        <v>25</v>
      </c>
    </row>
    <row r="133" spans="1:9" x14ac:dyDescent="0.3">
      <c r="A133" s="1">
        <v>36942</v>
      </c>
      <c r="B133" s="2">
        <v>1139</v>
      </c>
      <c r="C133" s="2" t="s">
        <v>40</v>
      </c>
      <c r="D133" s="3">
        <v>6500</v>
      </c>
      <c r="E133" s="12" t="s">
        <v>269</v>
      </c>
      <c r="F133" s="3" t="s">
        <v>23</v>
      </c>
      <c r="G133" s="3">
        <v>6500</v>
      </c>
      <c r="H133" s="14" t="s">
        <v>34</v>
      </c>
      <c r="I133" s="2" t="s">
        <v>25</v>
      </c>
    </row>
    <row r="134" spans="1:9" x14ac:dyDescent="0.3">
      <c r="A134" s="1">
        <v>36942</v>
      </c>
      <c r="B134" s="2">
        <v>1146</v>
      </c>
      <c r="C134" s="2" t="s">
        <v>68</v>
      </c>
      <c r="D134" s="3" t="s">
        <v>27</v>
      </c>
      <c r="E134" s="12" t="s">
        <v>270</v>
      </c>
      <c r="F134" s="3" t="s">
        <v>37</v>
      </c>
      <c r="G134" s="3">
        <v>1</v>
      </c>
      <c r="H134" s="14" t="s">
        <v>49</v>
      </c>
      <c r="I134" s="2" t="s">
        <v>25</v>
      </c>
    </row>
    <row r="135" spans="1:9" x14ac:dyDescent="0.3">
      <c r="A135" s="1">
        <v>36942</v>
      </c>
      <c r="B135" s="2">
        <v>1323</v>
      </c>
      <c r="C135" s="2" t="s">
        <v>46</v>
      </c>
      <c r="D135" s="3">
        <v>2500</v>
      </c>
      <c r="E135" s="12" t="s">
        <v>271</v>
      </c>
      <c r="F135" s="3" t="s">
        <v>67</v>
      </c>
      <c r="G135" s="3">
        <v>2500</v>
      </c>
      <c r="H135" s="14" t="s">
        <v>49</v>
      </c>
      <c r="I135" s="2" t="s">
        <v>25</v>
      </c>
    </row>
    <row r="136" spans="1:9" x14ac:dyDescent="0.3">
      <c r="A136" s="1">
        <v>36942</v>
      </c>
      <c r="B136" s="2">
        <v>1432</v>
      </c>
      <c r="C136" s="2" t="s">
        <v>68</v>
      </c>
      <c r="D136" s="3">
        <v>5000</v>
      </c>
      <c r="E136" s="12" t="s">
        <v>272</v>
      </c>
      <c r="F136" s="3" t="s">
        <v>37</v>
      </c>
      <c r="G136" s="3">
        <v>5000</v>
      </c>
      <c r="H136" s="14" t="s">
        <v>49</v>
      </c>
      <c r="I136" s="2" t="s">
        <v>25</v>
      </c>
    </row>
    <row r="137" spans="1:9" x14ac:dyDescent="0.3">
      <c r="A137" s="1">
        <v>36943</v>
      </c>
      <c r="B137" s="2">
        <v>803</v>
      </c>
      <c r="C137" s="2" t="s">
        <v>130</v>
      </c>
      <c r="D137" s="3">
        <v>3000</v>
      </c>
      <c r="E137" s="12" t="s">
        <v>273</v>
      </c>
      <c r="F137" s="3" t="s">
        <v>23</v>
      </c>
      <c r="G137" s="3">
        <v>3000</v>
      </c>
      <c r="H137" s="14" t="s">
        <v>30</v>
      </c>
      <c r="I137" s="2" t="s">
        <v>25</v>
      </c>
    </row>
    <row r="138" spans="1:9" x14ac:dyDescent="0.3">
      <c r="A138" s="1">
        <v>36943</v>
      </c>
      <c r="B138" s="2">
        <v>824</v>
      </c>
      <c r="C138" s="2" t="s">
        <v>70</v>
      </c>
      <c r="D138" s="3">
        <v>500000</v>
      </c>
      <c r="E138" s="12" t="s">
        <v>274</v>
      </c>
      <c r="F138" s="3" t="s">
        <v>23</v>
      </c>
      <c r="G138" s="3">
        <v>500000</v>
      </c>
      <c r="H138" s="14" t="s">
        <v>49</v>
      </c>
      <c r="I138" s="2" t="s">
        <v>25</v>
      </c>
    </row>
    <row r="139" spans="1:9" x14ac:dyDescent="0.3">
      <c r="A139" s="1">
        <v>36943</v>
      </c>
      <c r="B139" s="2">
        <v>2227</v>
      </c>
      <c r="C139" s="2" t="s">
        <v>35</v>
      </c>
      <c r="D139" s="3" t="s">
        <v>27</v>
      </c>
      <c r="E139" s="12" t="s">
        <v>275</v>
      </c>
      <c r="F139" s="3" t="s">
        <v>67</v>
      </c>
      <c r="G139" s="3">
        <v>1</v>
      </c>
      <c r="H139" s="14" t="s">
        <v>38</v>
      </c>
      <c r="I139" s="2" t="s">
        <v>25</v>
      </c>
    </row>
    <row r="140" spans="1:9" x14ac:dyDescent="0.3">
      <c r="A140" s="1">
        <v>36944</v>
      </c>
      <c r="B140" s="2">
        <v>1013</v>
      </c>
      <c r="C140" s="2" t="s">
        <v>200</v>
      </c>
      <c r="D140" s="3">
        <v>5000</v>
      </c>
      <c r="E140" s="12" t="s">
        <v>276</v>
      </c>
      <c r="F140" s="3" t="s">
        <v>33</v>
      </c>
      <c r="G140" s="3">
        <v>5000</v>
      </c>
      <c r="H140" s="14" t="s">
        <v>49</v>
      </c>
      <c r="I140" s="2" t="s">
        <v>25</v>
      </c>
    </row>
    <row r="141" spans="1:9" x14ac:dyDescent="0.3">
      <c r="A141" s="1">
        <v>36944</v>
      </c>
      <c r="B141" s="2">
        <v>1139</v>
      </c>
      <c r="C141" s="2" t="s">
        <v>277</v>
      </c>
      <c r="D141" s="3">
        <v>22000</v>
      </c>
      <c r="E141" s="12" t="s">
        <v>278</v>
      </c>
      <c r="F141" s="3" t="s">
        <v>23</v>
      </c>
      <c r="G141" s="3">
        <v>22000</v>
      </c>
      <c r="H141" s="14" t="s">
        <v>38</v>
      </c>
      <c r="I141" s="2" t="s">
        <v>25</v>
      </c>
    </row>
    <row r="142" spans="1:9" x14ac:dyDescent="0.3">
      <c r="A142" s="1">
        <v>36944</v>
      </c>
      <c r="B142" s="2">
        <v>1445</v>
      </c>
      <c r="C142" s="2" t="s">
        <v>162</v>
      </c>
      <c r="D142" s="3">
        <v>1000</v>
      </c>
      <c r="E142" s="12" t="s">
        <v>279</v>
      </c>
      <c r="F142" s="3" t="s">
        <v>37</v>
      </c>
      <c r="G142" s="3">
        <v>1000</v>
      </c>
      <c r="H142" s="14" t="s">
        <v>44</v>
      </c>
      <c r="I142" s="2" t="s">
        <v>25</v>
      </c>
    </row>
    <row r="143" spans="1:9" x14ac:dyDescent="0.3">
      <c r="A143" s="1">
        <v>36945</v>
      </c>
      <c r="B143" s="2">
        <v>1114</v>
      </c>
      <c r="C143" s="2" t="s">
        <v>42</v>
      </c>
      <c r="D143" s="3">
        <v>1500000</v>
      </c>
      <c r="E143" s="12" t="s">
        <v>280</v>
      </c>
      <c r="F143" s="3" t="s">
        <v>67</v>
      </c>
      <c r="G143" s="3">
        <v>1500000</v>
      </c>
      <c r="H143" s="14" t="s">
        <v>44</v>
      </c>
      <c r="I143" s="2" t="s">
        <v>25</v>
      </c>
    </row>
    <row r="144" spans="1:9" x14ac:dyDescent="0.3">
      <c r="A144" s="1">
        <v>36945</v>
      </c>
      <c r="B144" s="2">
        <v>1859</v>
      </c>
      <c r="C144" s="2" t="s">
        <v>81</v>
      </c>
      <c r="D144" s="3">
        <v>2000</v>
      </c>
      <c r="E144" s="12" t="s">
        <v>281</v>
      </c>
      <c r="F144" s="3" t="s">
        <v>33</v>
      </c>
      <c r="G144" s="3">
        <v>2000</v>
      </c>
      <c r="H144" s="14" t="s">
        <v>30</v>
      </c>
      <c r="I144" s="2" t="s">
        <v>25</v>
      </c>
    </row>
    <row r="145" spans="1:9" x14ac:dyDescent="0.3">
      <c r="A145" s="1">
        <v>36946</v>
      </c>
      <c r="B145" s="2">
        <v>1257</v>
      </c>
      <c r="C145" s="2" t="s">
        <v>108</v>
      </c>
      <c r="D145" s="3">
        <v>25000</v>
      </c>
      <c r="E145" s="12" t="s">
        <v>282</v>
      </c>
      <c r="F145" s="3" t="s">
        <v>37</v>
      </c>
      <c r="G145" s="3">
        <v>25000</v>
      </c>
      <c r="H145" s="14" t="s">
        <v>24</v>
      </c>
      <c r="I145" s="2" t="s">
        <v>25</v>
      </c>
    </row>
    <row r="146" spans="1:9" x14ac:dyDescent="0.3">
      <c r="A146" s="1">
        <v>36947</v>
      </c>
      <c r="B146" s="2">
        <v>1013</v>
      </c>
      <c r="C146" s="2" t="s">
        <v>26</v>
      </c>
      <c r="D146" s="3">
        <v>50</v>
      </c>
      <c r="E146" s="12" t="s">
        <v>283</v>
      </c>
      <c r="F146" s="3" t="s">
        <v>67</v>
      </c>
      <c r="G146" s="3">
        <v>50</v>
      </c>
      <c r="H146" s="14" t="s">
        <v>30</v>
      </c>
      <c r="I146" s="2" t="s">
        <v>25</v>
      </c>
    </row>
    <row r="147" spans="1:9" x14ac:dyDescent="0.3">
      <c r="A147" s="1">
        <v>36949</v>
      </c>
      <c r="B147" s="2">
        <v>1114</v>
      </c>
      <c r="C147" s="2" t="s">
        <v>61</v>
      </c>
      <c r="D147" s="3">
        <v>20000</v>
      </c>
      <c r="E147" s="12" t="s">
        <v>284</v>
      </c>
      <c r="F147" s="3" t="s">
        <v>30</v>
      </c>
      <c r="G147" s="3">
        <v>20000</v>
      </c>
      <c r="H147" s="14" t="s">
        <v>49</v>
      </c>
      <c r="I147" s="2" t="s">
        <v>25</v>
      </c>
    </row>
    <row r="148" spans="1:9" x14ac:dyDescent="0.3">
      <c r="A148" s="1">
        <v>36949</v>
      </c>
      <c r="B148" s="2">
        <v>1241</v>
      </c>
      <c r="C148" s="2" t="s">
        <v>70</v>
      </c>
      <c r="D148" s="3">
        <v>3000</v>
      </c>
      <c r="E148" s="12" t="s">
        <v>285</v>
      </c>
      <c r="F148" s="3" t="s">
        <v>33</v>
      </c>
      <c r="G148" s="3">
        <v>3000</v>
      </c>
      <c r="H148" s="14" t="s">
        <v>49</v>
      </c>
      <c r="I148" s="2" t="s">
        <v>25</v>
      </c>
    </row>
    <row r="149" spans="1:9" x14ac:dyDescent="0.3">
      <c r="A149" s="1">
        <v>36950</v>
      </c>
      <c r="B149" s="2">
        <v>1020</v>
      </c>
      <c r="C149" s="2" t="s">
        <v>79</v>
      </c>
      <c r="D149" s="3">
        <v>20000</v>
      </c>
      <c r="E149" s="12" t="s">
        <v>286</v>
      </c>
      <c r="F149" s="3" t="s">
        <v>33</v>
      </c>
      <c r="G149" s="3">
        <v>20000</v>
      </c>
      <c r="H149" s="14" t="s">
        <v>30</v>
      </c>
      <c r="I149" s="2" t="s">
        <v>25</v>
      </c>
    </row>
    <row r="150" spans="1:9" x14ac:dyDescent="0.3">
      <c r="A150" s="1">
        <v>36950</v>
      </c>
      <c r="B150" s="2">
        <v>2040</v>
      </c>
      <c r="C150" s="2" t="s">
        <v>42</v>
      </c>
      <c r="D150" s="3">
        <v>10000</v>
      </c>
      <c r="E150" s="12" t="s">
        <v>287</v>
      </c>
      <c r="F150" s="2" t="s">
        <v>48</v>
      </c>
      <c r="G150" s="3">
        <v>10000</v>
      </c>
      <c r="H150" s="14" t="s">
        <v>44</v>
      </c>
      <c r="I150" s="2" t="s">
        <v>25</v>
      </c>
    </row>
    <row r="151" spans="1:9" x14ac:dyDescent="0.3">
      <c r="A151" s="1">
        <v>36950</v>
      </c>
      <c r="B151" s="2">
        <v>2050</v>
      </c>
      <c r="C151" s="2" t="s">
        <v>42</v>
      </c>
      <c r="D151" s="3" t="s">
        <v>27</v>
      </c>
      <c r="E151" s="12" t="s">
        <v>288</v>
      </c>
      <c r="F151" s="2" t="s">
        <v>48</v>
      </c>
      <c r="G151" s="3">
        <v>1</v>
      </c>
      <c r="H151" s="14" t="s">
        <v>44</v>
      </c>
      <c r="I151" s="2" t="s">
        <v>25</v>
      </c>
    </row>
    <row r="152" spans="1:9" x14ac:dyDescent="0.3">
      <c r="A152" s="1">
        <v>36951</v>
      </c>
      <c r="B152" s="2">
        <v>1528</v>
      </c>
      <c r="C152" s="2" t="s">
        <v>42</v>
      </c>
      <c r="D152" s="3">
        <v>175000</v>
      </c>
      <c r="E152" s="12" t="s">
        <v>289</v>
      </c>
      <c r="F152" s="3" t="s">
        <v>63</v>
      </c>
      <c r="G152" s="3">
        <v>175000</v>
      </c>
      <c r="H152" s="14" t="s">
        <v>44</v>
      </c>
      <c r="I152" s="2" t="s">
        <v>25</v>
      </c>
    </row>
    <row r="153" spans="1:9" x14ac:dyDescent="0.3">
      <c r="A153" s="1">
        <v>36952</v>
      </c>
      <c r="B153" s="2">
        <v>1751</v>
      </c>
      <c r="C153" s="2" t="s">
        <v>61</v>
      </c>
      <c r="D153" s="3">
        <v>1000</v>
      </c>
      <c r="E153" s="12" t="s">
        <v>290</v>
      </c>
      <c r="F153" s="3" t="s">
        <v>33</v>
      </c>
      <c r="G153" s="3">
        <v>1000</v>
      </c>
      <c r="H153" s="14" t="s">
        <v>49</v>
      </c>
      <c r="I153" s="2" t="s">
        <v>25</v>
      </c>
    </row>
    <row r="154" spans="1:9" x14ac:dyDescent="0.3">
      <c r="A154" s="1">
        <v>36953</v>
      </c>
      <c r="B154" s="2">
        <v>1156</v>
      </c>
      <c r="C154" s="2" t="s">
        <v>35</v>
      </c>
      <c r="D154" s="3">
        <v>3000</v>
      </c>
      <c r="E154" s="12" t="s">
        <v>291</v>
      </c>
      <c r="F154" s="3" t="s">
        <v>37</v>
      </c>
      <c r="G154" s="3">
        <v>3000</v>
      </c>
      <c r="H154" s="14" t="s">
        <v>38</v>
      </c>
      <c r="I154" s="2" t="s">
        <v>25</v>
      </c>
    </row>
    <row r="155" spans="1:9" x14ac:dyDescent="0.3">
      <c r="A155" s="1">
        <v>36954</v>
      </c>
      <c r="B155" s="2">
        <v>1851</v>
      </c>
      <c r="C155" s="2" t="s">
        <v>64</v>
      </c>
      <c r="D155" s="3">
        <v>100</v>
      </c>
      <c r="E155" s="12" t="s">
        <v>292</v>
      </c>
      <c r="F155" s="3" t="s">
        <v>37</v>
      </c>
      <c r="G155" s="3">
        <v>100</v>
      </c>
      <c r="H155" s="14" t="s">
        <v>30</v>
      </c>
      <c r="I155" s="2" t="s">
        <v>25</v>
      </c>
    </row>
    <row r="156" spans="1:9" x14ac:dyDescent="0.3">
      <c r="A156" s="1">
        <v>36955</v>
      </c>
      <c r="B156" s="2">
        <v>742</v>
      </c>
      <c r="C156" s="2" t="s">
        <v>200</v>
      </c>
      <c r="D156" s="3">
        <v>2000</v>
      </c>
      <c r="E156" s="16" t="s">
        <v>293</v>
      </c>
      <c r="F156" s="3" t="s">
        <v>54</v>
      </c>
      <c r="G156" s="3">
        <v>2000</v>
      </c>
      <c r="H156" s="14" t="s">
        <v>49</v>
      </c>
      <c r="I156" s="2" t="s">
        <v>25</v>
      </c>
    </row>
    <row r="157" spans="1:9" x14ac:dyDescent="0.3">
      <c r="A157" s="1">
        <v>36955</v>
      </c>
      <c r="B157" s="2">
        <v>1103</v>
      </c>
      <c r="C157" s="2" t="s">
        <v>42</v>
      </c>
      <c r="D157" s="3">
        <v>1000</v>
      </c>
      <c r="E157" s="16" t="s">
        <v>294</v>
      </c>
      <c r="F157" s="3" t="s">
        <v>23</v>
      </c>
      <c r="G157" s="3">
        <v>1000</v>
      </c>
      <c r="H157" s="14" t="s">
        <v>44</v>
      </c>
      <c r="I157" s="2" t="s">
        <v>25</v>
      </c>
    </row>
    <row r="158" spans="1:9" x14ac:dyDescent="0.3">
      <c r="A158" s="1">
        <v>36955</v>
      </c>
      <c r="B158" s="2">
        <v>1326</v>
      </c>
      <c r="C158" s="2" t="s">
        <v>35</v>
      </c>
      <c r="D158" s="3">
        <v>5000</v>
      </c>
      <c r="E158" s="16" t="s">
        <v>295</v>
      </c>
      <c r="F158" s="3" t="s">
        <v>33</v>
      </c>
      <c r="G158" s="3">
        <v>5000</v>
      </c>
      <c r="H158" s="14" t="s">
        <v>38</v>
      </c>
      <c r="I158" s="2" t="s">
        <v>25</v>
      </c>
    </row>
    <row r="159" spans="1:9" x14ac:dyDescent="0.3">
      <c r="A159" s="1">
        <v>36955</v>
      </c>
      <c r="B159" s="2">
        <v>1524</v>
      </c>
      <c r="C159" s="2" t="s">
        <v>46</v>
      </c>
      <c r="D159" s="3">
        <v>21000</v>
      </c>
      <c r="E159" s="16" t="s">
        <v>296</v>
      </c>
      <c r="F159" s="2" t="s">
        <v>48</v>
      </c>
      <c r="G159" s="3">
        <v>21000</v>
      </c>
      <c r="H159" s="14" t="s">
        <v>49</v>
      </c>
      <c r="I159" s="2" t="s">
        <v>25</v>
      </c>
    </row>
    <row r="160" spans="1:9" x14ac:dyDescent="0.3">
      <c r="A160" s="1">
        <v>36955</v>
      </c>
      <c r="B160" s="2">
        <v>2129</v>
      </c>
      <c r="C160" s="2" t="s">
        <v>21</v>
      </c>
      <c r="D160" s="3" t="s">
        <v>27</v>
      </c>
      <c r="E160" s="16" t="s">
        <v>297</v>
      </c>
      <c r="F160" s="3" t="s">
        <v>67</v>
      </c>
      <c r="G160" s="3">
        <v>1</v>
      </c>
      <c r="H160" s="14" t="s">
        <v>24</v>
      </c>
      <c r="I160" s="2" t="s">
        <v>25</v>
      </c>
    </row>
    <row r="161" spans="1:9" x14ac:dyDescent="0.3">
      <c r="A161" s="1">
        <v>36956</v>
      </c>
      <c r="B161" s="2">
        <v>907</v>
      </c>
      <c r="C161" s="2" t="s">
        <v>35</v>
      </c>
      <c r="D161" s="3">
        <v>1000</v>
      </c>
      <c r="E161" s="16" t="s">
        <v>298</v>
      </c>
      <c r="F161" s="3" t="s">
        <v>54</v>
      </c>
      <c r="G161" s="3">
        <v>1000</v>
      </c>
      <c r="H161" s="14" t="s">
        <v>38</v>
      </c>
      <c r="I161" s="2" t="s">
        <v>25</v>
      </c>
    </row>
    <row r="162" spans="1:9" x14ac:dyDescent="0.3">
      <c r="A162" s="1">
        <v>36956</v>
      </c>
      <c r="B162" s="2">
        <v>930</v>
      </c>
      <c r="C162" s="2" t="s">
        <v>42</v>
      </c>
      <c r="D162" s="3">
        <v>2000</v>
      </c>
      <c r="E162" s="16" t="s">
        <v>299</v>
      </c>
      <c r="F162" s="2" t="s">
        <v>48</v>
      </c>
      <c r="G162" s="3">
        <v>2000</v>
      </c>
      <c r="H162" s="14" t="s">
        <v>44</v>
      </c>
      <c r="I162" s="2" t="s">
        <v>25</v>
      </c>
    </row>
    <row r="163" spans="1:9" x14ac:dyDescent="0.3">
      <c r="A163" s="1">
        <v>36956</v>
      </c>
      <c r="B163" s="2">
        <v>1502</v>
      </c>
      <c r="C163" s="2" t="s">
        <v>42</v>
      </c>
      <c r="D163" s="3">
        <v>5000</v>
      </c>
      <c r="E163" s="16" t="s">
        <v>300</v>
      </c>
      <c r="F163" s="3" t="s">
        <v>33</v>
      </c>
      <c r="G163" s="3">
        <v>5000</v>
      </c>
      <c r="H163" s="14" t="s">
        <v>44</v>
      </c>
      <c r="I163" s="2" t="s">
        <v>25</v>
      </c>
    </row>
    <row r="164" spans="1:9" x14ac:dyDescent="0.3">
      <c r="A164" s="1">
        <v>36957</v>
      </c>
      <c r="B164" s="2">
        <v>813</v>
      </c>
      <c r="C164" s="2" t="s">
        <v>91</v>
      </c>
      <c r="D164" s="3">
        <v>12000</v>
      </c>
      <c r="E164" s="16" t="s">
        <v>301</v>
      </c>
      <c r="F164" s="3" t="s">
        <v>33</v>
      </c>
      <c r="G164" s="3">
        <v>12000</v>
      </c>
      <c r="H164" s="14" t="s">
        <v>30</v>
      </c>
      <c r="I164" s="2" t="s">
        <v>25</v>
      </c>
    </row>
    <row r="165" spans="1:9" x14ac:dyDescent="0.3">
      <c r="A165" s="1">
        <v>36958</v>
      </c>
      <c r="B165" s="2">
        <v>1044</v>
      </c>
      <c r="C165" s="2" t="s">
        <v>302</v>
      </c>
      <c r="D165" s="3">
        <v>2700</v>
      </c>
      <c r="E165" s="16" t="s">
        <v>303</v>
      </c>
      <c r="F165" s="3" t="s">
        <v>23</v>
      </c>
      <c r="G165" s="3">
        <v>2700</v>
      </c>
      <c r="H165" s="14" t="s">
        <v>34</v>
      </c>
      <c r="I165" s="2" t="s">
        <v>25</v>
      </c>
    </row>
    <row r="166" spans="1:9" x14ac:dyDescent="0.3">
      <c r="A166" s="1">
        <v>36958</v>
      </c>
      <c r="B166" s="2">
        <v>1324</v>
      </c>
      <c r="C166" s="2" t="s">
        <v>42</v>
      </c>
      <c r="D166" s="3" t="s">
        <v>27</v>
      </c>
      <c r="E166" s="16" t="s">
        <v>304</v>
      </c>
      <c r="F166" s="3" t="s">
        <v>190</v>
      </c>
      <c r="G166" s="3">
        <v>1</v>
      </c>
      <c r="H166" s="14" t="s">
        <v>44</v>
      </c>
      <c r="I166" s="2" t="s">
        <v>25</v>
      </c>
    </row>
    <row r="167" spans="1:9" x14ac:dyDescent="0.3">
      <c r="A167" s="1">
        <v>36958</v>
      </c>
      <c r="B167" s="2">
        <v>1959</v>
      </c>
      <c r="C167" s="2" t="s">
        <v>40</v>
      </c>
      <c r="D167" s="3">
        <v>1000</v>
      </c>
      <c r="E167" s="16" t="s">
        <v>305</v>
      </c>
      <c r="F167" s="3" t="s">
        <v>33</v>
      </c>
      <c r="G167" s="3">
        <v>1000</v>
      </c>
      <c r="H167" s="14" t="s">
        <v>34</v>
      </c>
      <c r="I167" s="2" t="s">
        <v>25</v>
      </c>
    </row>
    <row r="168" spans="1:9" x14ac:dyDescent="0.3">
      <c r="A168" s="1">
        <v>36959</v>
      </c>
      <c r="B168" s="2">
        <v>1015</v>
      </c>
      <c r="C168" s="2" t="s">
        <v>143</v>
      </c>
      <c r="D168" s="3">
        <v>3893</v>
      </c>
      <c r="E168" s="16" t="s">
        <v>306</v>
      </c>
      <c r="F168" s="3" t="s">
        <v>33</v>
      </c>
      <c r="G168" s="3">
        <v>3893</v>
      </c>
      <c r="H168" s="14" t="s">
        <v>49</v>
      </c>
      <c r="I168" s="2" t="s">
        <v>25</v>
      </c>
    </row>
    <row r="169" spans="1:9" x14ac:dyDescent="0.3">
      <c r="A169" s="1">
        <v>36959</v>
      </c>
      <c r="B169" s="2">
        <v>1535</v>
      </c>
      <c r="C169" s="2" t="s">
        <v>35</v>
      </c>
      <c r="D169" s="3">
        <v>1000</v>
      </c>
      <c r="E169" s="16" t="s">
        <v>307</v>
      </c>
      <c r="F169" s="3" t="s">
        <v>37</v>
      </c>
      <c r="G169" s="3">
        <v>1000</v>
      </c>
      <c r="H169" s="14" t="s">
        <v>38</v>
      </c>
      <c r="I169" s="2" t="s">
        <v>25</v>
      </c>
    </row>
    <row r="170" spans="1:9" x14ac:dyDescent="0.3">
      <c r="A170" s="1">
        <v>36959</v>
      </c>
      <c r="B170" s="2">
        <v>2136</v>
      </c>
      <c r="C170" s="2" t="s">
        <v>91</v>
      </c>
      <c r="D170" s="3">
        <v>10000</v>
      </c>
      <c r="E170" s="16" t="s">
        <v>308</v>
      </c>
      <c r="F170" s="3" t="s">
        <v>37</v>
      </c>
      <c r="G170" s="3">
        <v>10000</v>
      </c>
      <c r="H170" s="14" t="s">
        <v>30</v>
      </c>
      <c r="I170" s="2" t="s">
        <v>25</v>
      </c>
    </row>
    <row r="171" spans="1:9" x14ac:dyDescent="0.3">
      <c r="A171" s="1">
        <v>36960</v>
      </c>
      <c r="B171" s="2">
        <v>1449</v>
      </c>
      <c r="C171" s="2" t="s">
        <v>162</v>
      </c>
      <c r="D171" s="3">
        <v>2000</v>
      </c>
      <c r="E171" s="16" t="s">
        <v>309</v>
      </c>
      <c r="F171" s="3" t="s">
        <v>33</v>
      </c>
      <c r="G171" s="3">
        <v>2000</v>
      </c>
      <c r="H171" s="14" t="s">
        <v>44</v>
      </c>
      <c r="I171" s="2" t="s">
        <v>25</v>
      </c>
    </row>
    <row r="172" spans="1:9" x14ac:dyDescent="0.3">
      <c r="A172" s="1">
        <v>36960</v>
      </c>
      <c r="B172" s="2">
        <v>1748</v>
      </c>
      <c r="C172" s="2" t="s">
        <v>130</v>
      </c>
      <c r="D172" s="3" t="s">
        <v>27</v>
      </c>
      <c r="E172" s="16" t="s">
        <v>310</v>
      </c>
      <c r="F172" s="3" t="s">
        <v>190</v>
      </c>
      <c r="G172" s="3">
        <v>1</v>
      </c>
      <c r="H172" s="14" t="s">
        <v>30</v>
      </c>
      <c r="I172" s="2" t="s">
        <v>25</v>
      </c>
    </row>
    <row r="173" spans="1:9" x14ac:dyDescent="0.3">
      <c r="A173" s="1">
        <v>36962</v>
      </c>
      <c r="B173" s="2">
        <v>646</v>
      </c>
      <c r="C173" s="2" t="s">
        <v>200</v>
      </c>
      <c r="D173" s="3">
        <v>2500</v>
      </c>
      <c r="E173" s="16" t="s">
        <v>311</v>
      </c>
      <c r="F173" s="3" t="s">
        <v>23</v>
      </c>
      <c r="G173" s="3">
        <v>2500</v>
      </c>
      <c r="H173" s="14" t="s">
        <v>49</v>
      </c>
      <c r="I173" s="2" t="s">
        <v>25</v>
      </c>
    </row>
    <row r="174" spans="1:9" x14ac:dyDescent="0.3">
      <c r="A174" s="1">
        <v>36962</v>
      </c>
      <c r="B174" s="2">
        <v>744</v>
      </c>
      <c r="C174" s="2" t="s">
        <v>200</v>
      </c>
      <c r="D174" s="3">
        <v>3500</v>
      </c>
      <c r="E174" s="12" t="s">
        <v>312</v>
      </c>
      <c r="F174" s="3" t="s">
        <v>23</v>
      </c>
      <c r="G174" s="3">
        <v>3500</v>
      </c>
      <c r="H174" s="14" t="s">
        <v>49</v>
      </c>
      <c r="I174" s="2" t="s">
        <v>25</v>
      </c>
    </row>
    <row r="175" spans="1:9" x14ac:dyDescent="0.3">
      <c r="A175" s="1">
        <v>36962</v>
      </c>
      <c r="B175" s="2">
        <v>2232</v>
      </c>
      <c r="C175" s="2" t="s">
        <v>51</v>
      </c>
      <c r="D175" s="3">
        <v>25000</v>
      </c>
      <c r="E175" s="12" t="s">
        <v>313</v>
      </c>
      <c r="F175" s="3" t="s">
        <v>54</v>
      </c>
      <c r="G175" s="3">
        <v>25000</v>
      </c>
      <c r="H175" s="14" t="s">
        <v>24</v>
      </c>
      <c r="I175" s="2" t="s">
        <v>25</v>
      </c>
    </row>
    <row r="176" spans="1:9" x14ac:dyDescent="0.3">
      <c r="A176" s="1">
        <v>36963</v>
      </c>
      <c r="B176" s="2">
        <v>1816</v>
      </c>
      <c r="C176" s="2" t="s">
        <v>59</v>
      </c>
      <c r="D176" s="3" t="s">
        <v>27</v>
      </c>
      <c r="E176" s="12" t="s">
        <v>314</v>
      </c>
      <c r="F176" s="3" t="s">
        <v>67</v>
      </c>
      <c r="G176" s="3">
        <v>1</v>
      </c>
      <c r="H176" s="14" t="s">
        <v>38</v>
      </c>
      <c r="I176" s="2" t="s">
        <v>25</v>
      </c>
    </row>
    <row r="177" spans="1:9" x14ac:dyDescent="0.3">
      <c r="A177" s="1">
        <v>36963</v>
      </c>
      <c r="B177" s="2">
        <v>1927</v>
      </c>
      <c r="C177" s="2" t="s">
        <v>35</v>
      </c>
      <c r="D177" s="3">
        <v>1000</v>
      </c>
      <c r="E177" s="12" t="s">
        <v>315</v>
      </c>
      <c r="F177" s="3" t="s">
        <v>67</v>
      </c>
      <c r="G177" s="3">
        <v>1000</v>
      </c>
      <c r="H177" s="14" t="s">
        <v>38</v>
      </c>
      <c r="I177" s="2" t="s">
        <v>25</v>
      </c>
    </row>
    <row r="178" spans="1:9" x14ac:dyDescent="0.3">
      <c r="A178" s="1">
        <v>36964</v>
      </c>
      <c r="B178" s="2">
        <v>720</v>
      </c>
      <c r="C178" s="2" t="s">
        <v>200</v>
      </c>
      <c r="D178" s="3">
        <v>3000</v>
      </c>
      <c r="E178" s="12" t="s">
        <v>316</v>
      </c>
      <c r="F178" s="3" t="s">
        <v>67</v>
      </c>
      <c r="G178" s="3">
        <v>3000</v>
      </c>
      <c r="H178" s="14" t="s">
        <v>49</v>
      </c>
      <c r="I178" s="2" t="s">
        <v>25</v>
      </c>
    </row>
    <row r="179" spans="1:9" x14ac:dyDescent="0.3">
      <c r="A179" s="1">
        <v>36964</v>
      </c>
      <c r="B179" s="2">
        <v>832</v>
      </c>
      <c r="C179" s="2" t="s">
        <v>64</v>
      </c>
      <c r="D179" s="3">
        <v>200000</v>
      </c>
      <c r="E179" s="12" t="s">
        <v>317</v>
      </c>
      <c r="F179" s="3" t="s">
        <v>23</v>
      </c>
      <c r="G179" s="3">
        <v>200000</v>
      </c>
      <c r="H179" s="14" t="s">
        <v>30</v>
      </c>
      <c r="I179" s="2" t="s">
        <v>25</v>
      </c>
    </row>
    <row r="180" spans="1:9" x14ac:dyDescent="0.3">
      <c r="A180" s="1">
        <v>36964</v>
      </c>
      <c r="B180" s="2">
        <v>919</v>
      </c>
      <c r="C180" s="2" t="s">
        <v>35</v>
      </c>
      <c r="D180" s="3">
        <v>1000</v>
      </c>
      <c r="E180" s="12" t="s">
        <v>318</v>
      </c>
      <c r="F180" s="3" t="s">
        <v>30</v>
      </c>
      <c r="G180" s="3">
        <v>1000</v>
      </c>
      <c r="H180" s="14" t="s">
        <v>38</v>
      </c>
      <c r="I180" s="2" t="s">
        <v>25</v>
      </c>
    </row>
    <row r="181" spans="1:9" x14ac:dyDescent="0.3">
      <c r="A181" s="1">
        <v>36964</v>
      </c>
      <c r="B181" s="2">
        <v>1119</v>
      </c>
      <c r="C181" s="2" t="s">
        <v>319</v>
      </c>
      <c r="D181" s="3">
        <v>1000</v>
      </c>
      <c r="E181" s="12" t="s">
        <v>320</v>
      </c>
      <c r="F181" s="3" t="s">
        <v>63</v>
      </c>
      <c r="G181" s="3">
        <v>1000</v>
      </c>
      <c r="H181" s="14" t="s">
        <v>24</v>
      </c>
      <c r="I181" s="2" t="s">
        <v>25</v>
      </c>
    </row>
    <row r="182" spans="1:9" x14ac:dyDescent="0.3">
      <c r="A182" s="1">
        <v>36964</v>
      </c>
      <c r="B182" s="2">
        <v>1403</v>
      </c>
      <c r="C182" s="2" t="s">
        <v>70</v>
      </c>
      <c r="D182" s="3">
        <v>400000</v>
      </c>
      <c r="E182" s="12" t="s">
        <v>321</v>
      </c>
      <c r="F182" s="3" t="s">
        <v>54</v>
      </c>
      <c r="G182" s="3">
        <v>400000</v>
      </c>
      <c r="H182" s="14" t="s">
        <v>49</v>
      </c>
      <c r="I182" s="2" t="s">
        <v>25</v>
      </c>
    </row>
    <row r="183" spans="1:9" x14ac:dyDescent="0.3">
      <c r="A183" s="1">
        <v>36965</v>
      </c>
      <c r="B183" s="2">
        <v>1542</v>
      </c>
      <c r="C183" s="2" t="s">
        <v>91</v>
      </c>
      <c r="D183" s="3">
        <v>2000</v>
      </c>
      <c r="E183" s="12" t="s">
        <v>322</v>
      </c>
      <c r="F183" s="3" t="s">
        <v>33</v>
      </c>
      <c r="G183" s="3">
        <v>2000</v>
      </c>
      <c r="H183" s="14" t="s">
        <v>30</v>
      </c>
      <c r="I183" s="2" t="s">
        <v>25</v>
      </c>
    </row>
    <row r="184" spans="1:9" x14ac:dyDescent="0.3">
      <c r="A184" s="1">
        <v>36965</v>
      </c>
      <c r="B184" s="2">
        <v>1546</v>
      </c>
      <c r="C184" s="2" t="s">
        <v>81</v>
      </c>
      <c r="D184" s="3">
        <v>3000</v>
      </c>
      <c r="E184" s="12" t="s">
        <v>323</v>
      </c>
      <c r="F184" s="3" t="s">
        <v>33</v>
      </c>
      <c r="G184" s="3">
        <v>3000</v>
      </c>
      <c r="H184" s="14" t="s">
        <v>30</v>
      </c>
      <c r="I184" s="2" t="s">
        <v>25</v>
      </c>
    </row>
    <row r="185" spans="1:9" x14ac:dyDescent="0.3">
      <c r="A185" s="1">
        <v>36965</v>
      </c>
      <c r="B185" s="2">
        <v>2008</v>
      </c>
      <c r="C185" s="2" t="s">
        <v>40</v>
      </c>
      <c r="D185" s="3">
        <v>2000000</v>
      </c>
      <c r="E185" s="12" t="s">
        <v>324</v>
      </c>
      <c r="F185" s="3" t="s">
        <v>325</v>
      </c>
      <c r="G185" s="3">
        <v>2000000</v>
      </c>
      <c r="H185" s="14" t="s">
        <v>34</v>
      </c>
      <c r="I185" s="2" t="s">
        <v>25</v>
      </c>
    </row>
    <row r="186" spans="1:9" x14ac:dyDescent="0.3">
      <c r="A186" s="1">
        <v>36966</v>
      </c>
      <c r="B186" s="2">
        <v>1556</v>
      </c>
      <c r="C186" s="2" t="s">
        <v>70</v>
      </c>
      <c r="D186" s="3">
        <v>10000</v>
      </c>
      <c r="E186" s="12" t="s">
        <v>326</v>
      </c>
      <c r="F186" s="3" t="s">
        <v>67</v>
      </c>
      <c r="G186" s="3">
        <v>10000</v>
      </c>
      <c r="H186" s="14" t="s">
        <v>49</v>
      </c>
      <c r="I186" s="2" t="s">
        <v>25</v>
      </c>
    </row>
    <row r="187" spans="1:9" x14ac:dyDescent="0.3">
      <c r="A187" s="1">
        <v>36966</v>
      </c>
      <c r="B187" s="2">
        <v>1723</v>
      </c>
      <c r="C187" s="2" t="s">
        <v>162</v>
      </c>
      <c r="D187" s="3">
        <v>100</v>
      </c>
      <c r="E187" s="12" t="s">
        <v>327</v>
      </c>
      <c r="F187" s="3" t="s">
        <v>33</v>
      </c>
      <c r="G187" s="3">
        <v>100</v>
      </c>
      <c r="H187" s="14" t="s">
        <v>44</v>
      </c>
      <c r="I187" s="2" t="s">
        <v>25</v>
      </c>
    </row>
    <row r="188" spans="1:9" x14ac:dyDescent="0.3">
      <c r="A188" s="1">
        <v>36967</v>
      </c>
      <c r="B188" s="2">
        <v>1049</v>
      </c>
      <c r="C188" s="2" t="s">
        <v>31</v>
      </c>
      <c r="D188" s="3">
        <v>5000</v>
      </c>
      <c r="E188" s="12" t="s">
        <v>328</v>
      </c>
      <c r="F188" s="3" t="s">
        <v>67</v>
      </c>
      <c r="G188" s="3">
        <v>5000</v>
      </c>
      <c r="H188" s="14" t="s">
        <v>34</v>
      </c>
      <c r="I188" s="2" t="s">
        <v>25</v>
      </c>
    </row>
    <row r="189" spans="1:9" x14ac:dyDescent="0.3">
      <c r="A189" s="1">
        <v>36969</v>
      </c>
      <c r="B189" s="2">
        <v>1011</v>
      </c>
      <c r="C189" s="2" t="s">
        <v>329</v>
      </c>
      <c r="D189" s="3">
        <v>5000</v>
      </c>
      <c r="E189" s="12" t="s">
        <v>330</v>
      </c>
      <c r="F189" s="3" t="s">
        <v>23</v>
      </c>
      <c r="G189" s="3">
        <v>5000</v>
      </c>
      <c r="H189" s="14" t="s">
        <v>30</v>
      </c>
      <c r="I189" s="2" t="s">
        <v>25</v>
      </c>
    </row>
    <row r="190" spans="1:9" x14ac:dyDescent="0.3">
      <c r="A190" s="1">
        <v>36969</v>
      </c>
      <c r="B190" s="2">
        <v>1141</v>
      </c>
      <c r="C190" s="2" t="s">
        <v>141</v>
      </c>
      <c r="D190" s="3">
        <v>125000</v>
      </c>
      <c r="E190" s="12" t="s">
        <v>331</v>
      </c>
      <c r="F190" s="3" t="s">
        <v>23</v>
      </c>
      <c r="G190" s="3">
        <v>125000</v>
      </c>
      <c r="H190" s="14" t="s">
        <v>30</v>
      </c>
      <c r="I190" s="2" t="s">
        <v>25</v>
      </c>
    </row>
    <row r="191" spans="1:9" x14ac:dyDescent="0.3">
      <c r="A191" s="1">
        <v>36969</v>
      </c>
      <c r="B191" s="2">
        <v>1322</v>
      </c>
      <c r="C191" s="2" t="s">
        <v>81</v>
      </c>
      <c r="D191" s="3">
        <v>2500</v>
      </c>
      <c r="E191" s="12" t="s">
        <v>332</v>
      </c>
      <c r="F191" s="3" t="s">
        <v>67</v>
      </c>
      <c r="G191" s="3">
        <v>2500</v>
      </c>
      <c r="H191" s="14" t="s">
        <v>30</v>
      </c>
      <c r="I191" s="2" t="s">
        <v>25</v>
      </c>
    </row>
    <row r="192" spans="1:9" x14ac:dyDescent="0.3">
      <c r="A192" s="1">
        <v>36969</v>
      </c>
      <c r="B192" s="2">
        <v>1629</v>
      </c>
      <c r="C192" s="2" t="s">
        <v>31</v>
      </c>
      <c r="D192" s="3">
        <v>4000</v>
      </c>
      <c r="E192" s="12" t="s">
        <v>333</v>
      </c>
      <c r="F192" s="3" t="s">
        <v>67</v>
      </c>
      <c r="G192" s="3">
        <v>4000</v>
      </c>
      <c r="H192" s="14" t="s">
        <v>34</v>
      </c>
      <c r="I192" s="2" t="s">
        <v>25</v>
      </c>
    </row>
    <row r="193" spans="1:9" x14ac:dyDescent="0.3">
      <c r="A193" s="1">
        <v>36969</v>
      </c>
      <c r="B193" s="2">
        <v>2348</v>
      </c>
      <c r="C193" s="2" t="s">
        <v>46</v>
      </c>
      <c r="D193" s="3">
        <v>7500</v>
      </c>
      <c r="E193" s="12" t="s">
        <v>334</v>
      </c>
      <c r="F193" s="3" t="s">
        <v>33</v>
      </c>
      <c r="G193" s="3">
        <v>7500</v>
      </c>
      <c r="H193" s="14" t="s">
        <v>49</v>
      </c>
      <c r="I193" s="2" t="s">
        <v>25</v>
      </c>
    </row>
    <row r="194" spans="1:9" x14ac:dyDescent="0.3">
      <c r="A194" s="1">
        <v>36970</v>
      </c>
      <c r="B194" s="2">
        <v>754</v>
      </c>
      <c r="C194" s="2" t="s">
        <v>141</v>
      </c>
      <c r="D194" s="3">
        <v>1100</v>
      </c>
      <c r="E194" s="12" t="s">
        <v>335</v>
      </c>
      <c r="F194" s="3" t="s">
        <v>67</v>
      </c>
      <c r="G194" s="3">
        <v>1100</v>
      </c>
      <c r="H194" s="14" t="s">
        <v>30</v>
      </c>
      <c r="I194" s="2" t="s">
        <v>25</v>
      </c>
    </row>
    <row r="195" spans="1:9" x14ac:dyDescent="0.3">
      <c r="A195" s="1">
        <v>36970</v>
      </c>
      <c r="B195" s="2">
        <v>759</v>
      </c>
      <c r="C195" s="2" t="s">
        <v>42</v>
      </c>
      <c r="D195" s="3">
        <v>2000</v>
      </c>
      <c r="E195" s="12" t="s">
        <v>336</v>
      </c>
      <c r="F195" s="3" t="s">
        <v>54</v>
      </c>
      <c r="G195" s="3">
        <v>2000</v>
      </c>
      <c r="H195" s="14" t="s">
        <v>44</v>
      </c>
      <c r="I195" s="2" t="s">
        <v>25</v>
      </c>
    </row>
    <row r="196" spans="1:9" x14ac:dyDescent="0.3">
      <c r="A196" s="1">
        <v>36970</v>
      </c>
      <c r="B196" s="2">
        <v>850</v>
      </c>
      <c r="C196" s="2" t="s">
        <v>64</v>
      </c>
      <c r="D196" s="3">
        <v>16000</v>
      </c>
      <c r="E196" s="12" t="s">
        <v>337</v>
      </c>
      <c r="F196" s="3" t="s">
        <v>33</v>
      </c>
      <c r="G196" s="3">
        <v>16000</v>
      </c>
      <c r="H196" s="14" t="s">
        <v>30</v>
      </c>
      <c r="I196" s="2" t="s">
        <v>25</v>
      </c>
    </row>
    <row r="197" spans="1:9" x14ac:dyDescent="0.3">
      <c r="A197" s="1">
        <v>36970</v>
      </c>
      <c r="B197" s="2">
        <v>1011</v>
      </c>
      <c r="C197" s="2" t="s">
        <v>26</v>
      </c>
      <c r="D197" s="3">
        <v>500</v>
      </c>
      <c r="E197" s="12" t="s">
        <v>338</v>
      </c>
      <c r="F197" s="3" t="s">
        <v>37</v>
      </c>
      <c r="G197" s="3">
        <v>500</v>
      </c>
      <c r="H197" s="14" t="s">
        <v>30</v>
      </c>
      <c r="I197" s="2" t="s">
        <v>25</v>
      </c>
    </row>
    <row r="198" spans="1:9" x14ac:dyDescent="0.3">
      <c r="A198" s="1">
        <v>36971</v>
      </c>
      <c r="B198" s="2">
        <v>1455</v>
      </c>
      <c r="C198" s="2" t="s">
        <v>40</v>
      </c>
      <c r="D198" s="3">
        <v>7000</v>
      </c>
      <c r="E198" s="12" t="s">
        <v>339</v>
      </c>
      <c r="F198" s="3" t="s">
        <v>67</v>
      </c>
      <c r="G198" s="3">
        <v>7000</v>
      </c>
      <c r="H198" s="14" t="s">
        <v>34</v>
      </c>
      <c r="I198" s="2" t="s">
        <v>25</v>
      </c>
    </row>
    <row r="199" spans="1:9" x14ac:dyDescent="0.3">
      <c r="A199" s="1">
        <v>36971</v>
      </c>
      <c r="B199" s="2">
        <v>1629</v>
      </c>
      <c r="C199" s="2" t="s">
        <v>99</v>
      </c>
      <c r="D199" s="3">
        <v>2000</v>
      </c>
      <c r="E199" s="12" t="s">
        <v>340</v>
      </c>
      <c r="F199" s="3" t="s">
        <v>63</v>
      </c>
      <c r="G199" s="3">
        <v>2000</v>
      </c>
      <c r="H199" s="14" t="s">
        <v>24</v>
      </c>
      <c r="I199" s="2" t="s">
        <v>25</v>
      </c>
    </row>
    <row r="200" spans="1:9" x14ac:dyDescent="0.3">
      <c r="A200" s="1">
        <v>36971</v>
      </c>
      <c r="B200" s="2">
        <v>1715</v>
      </c>
      <c r="C200" s="2" t="s">
        <v>81</v>
      </c>
      <c r="D200" s="3">
        <v>3000</v>
      </c>
      <c r="E200" s="12" t="s">
        <v>341</v>
      </c>
      <c r="F200" s="3" t="s">
        <v>37</v>
      </c>
      <c r="G200" s="3">
        <v>3000</v>
      </c>
      <c r="H200" s="14" t="s">
        <v>30</v>
      </c>
      <c r="I200" s="2" t="s">
        <v>25</v>
      </c>
    </row>
    <row r="201" spans="1:9" x14ac:dyDescent="0.3">
      <c r="A201" s="1">
        <v>36972</v>
      </c>
      <c r="B201" s="2">
        <v>1401</v>
      </c>
      <c r="C201" s="2" t="s">
        <v>91</v>
      </c>
      <c r="D201" s="3">
        <v>30000</v>
      </c>
      <c r="E201" s="12" t="s">
        <v>342</v>
      </c>
      <c r="F201" s="3" t="s">
        <v>67</v>
      </c>
      <c r="G201" s="3">
        <v>30000</v>
      </c>
      <c r="H201" s="14" t="s">
        <v>30</v>
      </c>
      <c r="I201" s="2" t="s">
        <v>25</v>
      </c>
    </row>
    <row r="202" spans="1:9" x14ac:dyDescent="0.3">
      <c r="A202" s="1">
        <v>36972</v>
      </c>
      <c r="B202" s="2">
        <v>1907</v>
      </c>
      <c r="C202" s="2" t="s">
        <v>79</v>
      </c>
      <c r="D202" s="3">
        <v>750</v>
      </c>
      <c r="E202" s="12" t="s">
        <v>343</v>
      </c>
      <c r="F202" s="3" t="s">
        <v>67</v>
      </c>
      <c r="G202" s="3">
        <v>750</v>
      </c>
      <c r="H202" s="14" t="s">
        <v>30</v>
      </c>
      <c r="I202" s="2" t="s">
        <v>25</v>
      </c>
    </row>
    <row r="203" spans="1:9" x14ac:dyDescent="0.3">
      <c r="A203" s="1">
        <v>36973</v>
      </c>
      <c r="B203" s="2">
        <v>1154</v>
      </c>
      <c r="C203" s="2" t="s">
        <v>162</v>
      </c>
      <c r="D203" s="3">
        <v>900</v>
      </c>
      <c r="E203" s="12" t="s">
        <v>344</v>
      </c>
      <c r="F203" s="3" t="s">
        <v>90</v>
      </c>
      <c r="G203" s="3">
        <v>900</v>
      </c>
      <c r="H203" s="14" t="s">
        <v>44</v>
      </c>
      <c r="I203" s="2" t="s">
        <v>25</v>
      </c>
    </row>
    <row r="204" spans="1:9" x14ac:dyDescent="0.3">
      <c r="A204" s="1">
        <v>36973</v>
      </c>
      <c r="B204" s="2">
        <v>1514</v>
      </c>
      <c r="C204" s="2" t="s">
        <v>64</v>
      </c>
      <c r="D204" s="3">
        <v>8000</v>
      </c>
      <c r="E204" s="12" t="s">
        <v>345</v>
      </c>
      <c r="F204" s="2" t="s">
        <v>48</v>
      </c>
      <c r="G204" s="3">
        <v>8000</v>
      </c>
      <c r="H204" s="14" t="s">
        <v>30</v>
      </c>
      <c r="I204" s="2" t="s">
        <v>25</v>
      </c>
    </row>
    <row r="205" spans="1:9" x14ac:dyDescent="0.3">
      <c r="A205" s="1">
        <v>36973</v>
      </c>
      <c r="B205" s="2">
        <v>1647</v>
      </c>
      <c r="C205" s="2" t="s">
        <v>200</v>
      </c>
      <c r="D205" s="3">
        <v>3000</v>
      </c>
      <c r="E205" s="12" t="s">
        <v>346</v>
      </c>
      <c r="F205" s="3" t="s">
        <v>23</v>
      </c>
      <c r="G205" s="3">
        <v>3000</v>
      </c>
      <c r="H205" s="14" t="s">
        <v>49</v>
      </c>
      <c r="I205" s="2" t="s">
        <v>25</v>
      </c>
    </row>
    <row r="206" spans="1:9" x14ac:dyDescent="0.3">
      <c r="A206" s="1">
        <v>36973</v>
      </c>
      <c r="B206" s="2">
        <v>1859</v>
      </c>
      <c r="C206" s="2" t="s">
        <v>347</v>
      </c>
      <c r="D206" s="3" t="s">
        <v>27</v>
      </c>
      <c r="E206" s="12" t="s">
        <v>348</v>
      </c>
      <c r="F206" s="3" t="s">
        <v>90</v>
      </c>
      <c r="G206" s="3">
        <v>1</v>
      </c>
      <c r="H206" s="14" t="s">
        <v>38</v>
      </c>
      <c r="I206" s="2" t="s">
        <v>25</v>
      </c>
    </row>
    <row r="207" spans="1:9" x14ac:dyDescent="0.3">
      <c r="A207" s="1">
        <v>36974</v>
      </c>
      <c r="B207" s="2">
        <v>1901</v>
      </c>
      <c r="C207" s="2" t="s">
        <v>61</v>
      </c>
      <c r="D207" s="3">
        <v>300</v>
      </c>
      <c r="E207" s="12" t="s">
        <v>349</v>
      </c>
      <c r="F207" s="3" t="s">
        <v>37</v>
      </c>
      <c r="G207" s="3">
        <v>300</v>
      </c>
      <c r="H207" s="14" t="s">
        <v>49</v>
      </c>
      <c r="I207" s="2" t="s">
        <v>25</v>
      </c>
    </row>
    <row r="208" spans="1:9" x14ac:dyDescent="0.3">
      <c r="A208" s="1">
        <v>36975</v>
      </c>
      <c r="B208" s="2">
        <v>1240</v>
      </c>
      <c r="C208" s="2" t="s">
        <v>46</v>
      </c>
      <c r="D208" s="3">
        <v>1000</v>
      </c>
      <c r="E208" s="12" t="s">
        <v>350</v>
      </c>
      <c r="F208" s="3" t="s">
        <v>33</v>
      </c>
      <c r="G208" s="3">
        <v>1000</v>
      </c>
      <c r="H208" s="14" t="s">
        <v>49</v>
      </c>
      <c r="I208" s="2" t="s">
        <v>25</v>
      </c>
    </row>
    <row r="209" spans="1:9" x14ac:dyDescent="0.3">
      <c r="A209" s="1">
        <v>36976</v>
      </c>
      <c r="B209" s="2">
        <v>822</v>
      </c>
      <c r="C209" s="2" t="s">
        <v>91</v>
      </c>
      <c r="D209" s="3">
        <v>5000</v>
      </c>
      <c r="E209" s="12" t="s">
        <v>351</v>
      </c>
      <c r="F209" s="3" t="s">
        <v>54</v>
      </c>
      <c r="G209" s="3">
        <v>5000</v>
      </c>
      <c r="H209" s="14" t="s">
        <v>30</v>
      </c>
      <c r="I209" s="2" t="s">
        <v>25</v>
      </c>
    </row>
    <row r="210" spans="1:9" x14ac:dyDescent="0.3">
      <c r="A210" s="1">
        <v>36976</v>
      </c>
      <c r="B210" s="2">
        <v>848</v>
      </c>
      <c r="C210" s="2" t="s">
        <v>162</v>
      </c>
      <c r="D210" s="3">
        <v>16000</v>
      </c>
      <c r="E210" s="12" t="s">
        <v>352</v>
      </c>
      <c r="F210" s="3" t="s">
        <v>54</v>
      </c>
      <c r="G210" s="3">
        <v>16000</v>
      </c>
      <c r="H210" s="14" t="s">
        <v>44</v>
      </c>
      <c r="I210" s="2" t="s">
        <v>25</v>
      </c>
    </row>
    <row r="211" spans="1:9" x14ac:dyDescent="0.3">
      <c r="A211" s="1">
        <v>36977</v>
      </c>
      <c r="B211" s="2">
        <v>823</v>
      </c>
      <c r="C211" s="2" t="s">
        <v>72</v>
      </c>
      <c r="D211" s="3">
        <v>2000</v>
      </c>
      <c r="E211" s="12" t="s">
        <v>353</v>
      </c>
      <c r="F211" s="3" t="s">
        <v>23</v>
      </c>
      <c r="G211" s="3">
        <v>2000</v>
      </c>
      <c r="H211" s="14" t="s">
        <v>49</v>
      </c>
      <c r="I211" s="2" t="s">
        <v>25</v>
      </c>
    </row>
    <row r="212" spans="1:9" x14ac:dyDescent="0.3">
      <c r="A212" s="1">
        <v>36978</v>
      </c>
      <c r="B212" s="2">
        <v>1012</v>
      </c>
      <c r="C212" s="2" t="s">
        <v>94</v>
      </c>
      <c r="D212" s="3" t="s">
        <v>27</v>
      </c>
      <c r="E212" s="12" t="s">
        <v>354</v>
      </c>
      <c r="F212" s="3" t="s">
        <v>67</v>
      </c>
      <c r="G212" s="3">
        <v>1</v>
      </c>
      <c r="H212" s="14" t="s">
        <v>44</v>
      </c>
      <c r="I212" s="2" t="s">
        <v>25</v>
      </c>
    </row>
    <row r="213" spans="1:9" x14ac:dyDescent="0.3">
      <c r="A213" s="1">
        <v>36980</v>
      </c>
      <c r="B213" s="2">
        <v>1058</v>
      </c>
      <c r="C213" s="2" t="s">
        <v>121</v>
      </c>
      <c r="D213" s="3">
        <v>25000</v>
      </c>
      <c r="E213" s="12" t="s">
        <v>355</v>
      </c>
      <c r="F213" s="3" t="s">
        <v>67</v>
      </c>
      <c r="G213" s="3">
        <v>25000</v>
      </c>
      <c r="H213" s="14" t="s">
        <v>44</v>
      </c>
      <c r="I213" s="2" t="s">
        <v>25</v>
      </c>
    </row>
    <row r="214" spans="1:9" x14ac:dyDescent="0.3">
      <c r="A214" s="1">
        <v>36980</v>
      </c>
      <c r="B214" s="2">
        <v>1109</v>
      </c>
      <c r="C214" s="2" t="s">
        <v>72</v>
      </c>
      <c r="D214" s="3">
        <v>25000</v>
      </c>
      <c r="E214" s="12" t="s">
        <v>356</v>
      </c>
      <c r="F214" s="3" t="s">
        <v>29</v>
      </c>
      <c r="G214" s="3">
        <v>25000</v>
      </c>
      <c r="H214" s="14" t="s">
        <v>49</v>
      </c>
      <c r="I214" s="2" t="s">
        <v>25</v>
      </c>
    </row>
    <row r="215" spans="1:9" x14ac:dyDescent="0.3">
      <c r="A215" s="1">
        <v>36980</v>
      </c>
      <c r="B215" s="2">
        <v>1225</v>
      </c>
      <c r="C215" s="2" t="s">
        <v>68</v>
      </c>
      <c r="D215" s="3" t="s">
        <v>27</v>
      </c>
      <c r="E215" s="12" t="s">
        <v>357</v>
      </c>
      <c r="F215" s="3" t="s">
        <v>23</v>
      </c>
      <c r="G215" s="3">
        <v>1</v>
      </c>
      <c r="H215" s="14" t="s">
        <v>49</v>
      </c>
      <c r="I215" s="2" t="s">
        <v>25</v>
      </c>
    </row>
    <row r="216" spans="1:9" x14ac:dyDescent="0.3">
      <c r="A216" s="1">
        <v>36980</v>
      </c>
      <c r="B216" s="2">
        <v>1318</v>
      </c>
      <c r="C216" s="2" t="s">
        <v>150</v>
      </c>
      <c r="D216" s="3">
        <v>1000</v>
      </c>
      <c r="E216" s="12" t="s">
        <v>358</v>
      </c>
      <c r="F216" s="3" t="s">
        <v>359</v>
      </c>
      <c r="G216" s="3">
        <v>1000</v>
      </c>
      <c r="H216" s="14" t="s">
        <v>49</v>
      </c>
      <c r="I216" s="2" t="s">
        <v>25</v>
      </c>
    </row>
    <row r="217" spans="1:9" x14ac:dyDescent="0.3">
      <c r="A217" s="1">
        <v>36980</v>
      </c>
      <c r="B217" s="2">
        <v>2311</v>
      </c>
      <c r="C217" s="2" t="s">
        <v>46</v>
      </c>
      <c r="D217" s="3" t="s">
        <v>27</v>
      </c>
      <c r="E217" s="12" t="s">
        <v>360</v>
      </c>
      <c r="F217" s="3" t="s">
        <v>67</v>
      </c>
      <c r="G217" s="3">
        <v>1</v>
      </c>
      <c r="H217" s="14" t="s">
        <v>49</v>
      </c>
      <c r="I217" s="2" t="s">
        <v>25</v>
      </c>
    </row>
    <row r="218" spans="1:9" x14ac:dyDescent="0.3">
      <c r="A218" s="1">
        <v>36981</v>
      </c>
      <c r="B218" s="2">
        <v>1028</v>
      </c>
      <c r="C218" s="2" t="s">
        <v>361</v>
      </c>
      <c r="D218" s="3">
        <v>1000</v>
      </c>
      <c r="E218" s="12" t="s">
        <v>362</v>
      </c>
      <c r="F218" s="3" t="s">
        <v>67</v>
      </c>
      <c r="G218" s="3">
        <v>1000</v>
      </c>
      <c r="H218" s="14" t="s">
        <v>38</v>
      </c>
      <c r="I218" s="2" t="s">
        <v>25</v>
      </c>
    </row>
    <row r="219" spans="1:9" x14ac:dyDescent="0.3">
      <c r="A219" s="1">
        <v>36981</v>
      </c>
      <c r="B219" s="2">
        <v>1040</v>
      </c>
      <c r="C219" s="2" t="s">
        <v>64</v>
      </c>
      <c r="D219" s="3">
        <v>15400</v>
      </c>
      <c r="E219" s="12" t="s">
        <v>363</v>
      </c>
      <c r="F219" s="3" t="s">
        <v>23</v>
      </c>
      <c r="G219" s="3">
        <v>15400</v>
      </c>
      <c r="H219" s="14" t="s">
        <v>30</v>
      </c>
      <c r="I219" s="2" t="s">
        <v>25</v>
      </c>
    </row>
    <row r="220" spans="1:9" x14ac:dyDescent="0.3">
      <c r="A220" s="1">
        <v>36981</v>
      </c>
      <c r="B220" s="2">
        <v>1222</v>
      </c>
      <c r="C220" s="2" t="s">
        <v>91</v>
      </c>
      <c r="D220" s="3">
        <v>3000</v>
      </c>
      <c r="E220" s="12" t="s">
        <v>364</v>
      </c>
      <c r="F220" s="3" t="s">
        <v>54</v>
      </c>
      <c r="G220" s="3">
        <v>3000</v>
      </c>
      <c r="H220" s="14" t="s">
        <v>30</v>
      </c>
      <c r="I220" s="2" t="s">
        <v>25</v>
      </c>
    </row>
    <row r="221" spans="1:9" x14ac:dyDescent="0.3">
      <c r="A221" s="1">
        <v>36981</v>
      </c>
      <c r="B221" s="2">
        <v>2018</v>
      </c>
      <c r="C221" s="2" t="s">
        <v>46</v>
      </c>
      <c r="D221" s="3" t="s">
        <v>27</v>
      </c>
      <c r="E221" s="12" t="s">
        <v>365</v>
      </c>
      <c r="F221" s="3" t="s">
        <v>67</v>
      </c>
      <c r="G221" s="3">
        <v>1</v>
      </c>
      <c r="H221" s="14" t="s">
        <v>49</v>
      </c>
      <c r="I221" s="2" t="s">
        <v>25</v>
      </c>
    </row>
    <row r="222" spans="1:9" x14ac:dyDescent="0.3">
      <c r="A222" s="1">
        <v>36982</v>
      </c>
      <c r="B222" s="2">
        <v>1619</v>
      </c>
      <c r="C222" s="2" t="s">
        <v>68</v>
      </c>
      <c r="D222" s="3">
        <v>1000</v>
      </c>
      <c r="E222" s="12" t="s">
        <v>366</v>
      </c>
      <c r="F222" s="3" t="s">
        <v>359</v>
      </c>
      <c r="G222" s="3">
        <v>1000</v>
      </c>
      <c r="H222" s="14" t="s">
        <v>49</v>
      </c>
      <c r="I222" s="2" t="s">
        <v>25</v>
      </c>
    </row>
    <row r="223" spans="1:9" x14ac:dyDescent="0.3">
      <c r="A223" s="1">
        <v>36983</v>
      </c>
      <c r="B223" s="2">
        <v>722</v>
      </c>
      <c r="C223" s="2" t="s">
        <v>61</v>
      </c>
      <c r="D223" s="3">
        <v>1200</v>
      </c>
      <c r="E223" s="12" t="s">
        <v>367</v>
      </c>
      <c r="F223" s="3" t="s">
        <v>33</v>
      </c>
      <c r="G223" s="3">
        <v>1200</v>
      </c>
      <c r="H223" s="14" t="s">
        <v>49</v>
      </c>
      <c r="I223" s="2" t="s">
        <v>25</v>
      </c>
    </row>
    <row r="224" spans="1:9" x14ac:dyDescent="0.3">
      <c r="A224" s="1">
        <v>36983</v>
      </c>
      <c r="B224" s="2">
        <v>1441</v>
      </c>
      <c r="C224" s="2" t="s">
        <v>42</v>
      </c>
      <c r="D224" s="3">
        <v>10000</v>
      </c>
      <c r="E224" s="12" t="s">
        <v>368</v>
      </c>
      <c r="F224" s="3" t="s">
        <v>67</v>
      </c>
      <c r="G224" s="3">
        <v>10000</v>
      </c>
      <c r="H224" s="14" t="s">
        <v>44</v>
      </c>
      <c r="I224" s="2" t="s">
        <v>25</v>
      </c>
    </row>
    <row r="225" spans="1:9" x14ac:dyDescent="0.3">
      <c r="A225" s="1">
        <v>36984</v>
      </c>
      <c r="B225" s="2">
        <v>837</v>
      </c>
      <c r="C225" s="2" t="s">
        <v>162</v>
      </c>
      <c r="D225" s="3">
        <v>50</v>
      </c>
      <c r="E225" s="12" t="s">
        <v>369</v>
      </c>
      <c r="F225" s="3" t="s">
        <v>54</v>
      </c>
      <c r="G225" s="3">
        <v>50</v>
      </c>
      <c r="H225" s="14" t="s">
        <v>44</v>
      </c>
      <c r="I225" s="2" t="s">
        <v>25</v>
      </c>
    </row>
    <row r="226" spans="1:9" x14ac:dyDescent="0.3">
      <c r="A226" s="1">
        <v>36984</v>
      </c>
      <c r="B226" s="2">
        <v>838</v>
      </c>
      <c r="C226" s="2" t="s">
        <v>70</v>
      </c>
      <c r="D226" s="3">
        <v>150000</v>
      </c>
      <c r="E226" s="12" t="s">
        <v>370</v>
      </c>
      <c r="F226" s="3" t="s">
        <v>33</v>
      </c>
      <c r="G226" s="3">
        <v>150000</v>
      </c>
      <c r="H226" s="14" t="s">
        <v>49</v>
      </c>
      <c r="I226" s="2" t="s">
        <v>25</v>
      </c>
    </row>
    <row r="227" spans="1:9" x14ac:dyDescent="0.3">
      <c r="A227" s="1">
        <v>36984</v>
      </c>
      <c r="B227" s="2">
        <v>944</v>
      </c>
      <c r="C227" s="2" t="s">
        <v>42</v>
      </c>
      <c r="D227" s="3">
        <v>2500</v>
      </c>
      <c r="E227" s="12" t="s">
        <v>371</v>
      </c>
      <c r="F227" s="3" t="s">
        <v>33</v>
      </c>
      <c r="G227" s="3">
        <v>2500</v>
      </c>
      <c r="H227" s="14" t="s">
        <v>44</v>
      </c>
      <c r="I227" s="2" t="s">
        <v>25</v>
      </c>
    </row>
    <row r="228" spans="1:9" x14ac:dyDescent="0.3">
      <c r="A228" s="1">
        <v>36984</v>
      </c>
      <c r="B228" s="2">
        <v>1439</v>
      </c>
      <c r="C228" s="2" t="s">
        <v>68</v>
      </c>
      <c r="D228" s="3">
        <v>5000</v>
      </c>
      <c r="E228" s="12" t="s">
        <v>372</v>
      </c>
      <c r="F228" s="3" t="s">
        <v>23</v>
      </c>
      <c r="G228" s="3">
        <v>5000</v>
      </c>
      <c r="H228" s="14" t="s">
        <v>49</v>
      </c>
      <c r="I228" s="2" t="s">
        <v>25</v>
      </c>
    </row>
    <row r="229" spans="1:9" x14ac:dyDescent="0.3">
      <c r="A229" s="1">
        <v>36984</v>
      </c>
      <c r="B229" s="2">
        <v>1508</v>
      </c>
      <c r="C229" s="2" t="s">
        <v>373</v>
      </c>
      <c r="D229" s="3">
        <v>1000</v>
      </c>
      <c r="E229" s="12" t="s">
        <v>374</v>
      </c>
      <c r="F229" s="3" t="s">
        <v>30</v>
      </c>
      <c r="G229" s="3">
        <v>1000</v>
      </c>
      <c r="H229" s="14" t="s">
        <v>38</v>
      </c>
      <c r="I229" s="2" t="s">
        <v>25</v>
      </c>
    </row>
    <row r="230" spans="1:9" x14ac:dyDescent="0.3">
      <c r="A230" s="1">
        <v>36985</v>
      </c>
      <c r="B230" s="2">
        <v>853</v>
      </c>
      <c r="C230" s="2" t="s">
        <v>94</v>
      </c>
      <c r="D230" s="3" t="s">
        <v>27</v>
      </c>
      <c r="E230" s="12" t="s">
        <v>375</v>
      </c>
      <c r="F230" s="3" t="s">
        <v>67</v>
      </c>
      <c r="G230" s="3">
        <v>1</v>
      </c>
      <c r="H230" s="14" t="s">
        <v>44</v>
      </c>
      <c r="I230" s="2" t="s">
        <v>25</v>
      </c>
    </row>
    <row r="231" spans="1:9" x14ac:dyDescent="0.3">
      <c r="A231" s="1">
        <v>36986</v>
      </c>
      <c r="B231" s="2">
        <v>857</v>
      </c>
      <c r="C231" s="2" t="s">
        <v>141</v>
      </c>
      <c r="D231" s="3">
        <v>5000</v>
      </c>
      <c r="E231" s="12" t="s">
        <v>376</v>
      </c>
      <c r="F231" s="3" t="s">
        <v>30</v>
      </c>
      <c r="G231" s="3">
        <v>5000</v>
      </c>
      <c r="H231" s="14" t="s">
        <v>30</v>
      </c>
      <c r="I231" s="2" t="s">
        <v>25</v>
      </c>
    </row>
    <row r="232" spans="1:9" x14ac:dyDescent="0.3">
      <c r="A232" s="1">
        <v>36986</v>
      </c>
      <c r="B232" s="2">
        <v>1221</v>
      </c>
      <c r="C232" s="2" t="s">
        <v>70</v>
      </c>
      <c r="D232" s="3">
        <v>500</v>
      </c>
      <c r="E232" s="12" t="s">
        <v>377</v>
      </c>
      <c r="F232" s="3" t="s">
        <v>37</v>
      </c>
      <c r="G232" s="3">
        <v>500</v>
      </c>
      <c r="H232" s="14" t="s">
        <v>49</v>
      </c>
      <c r="I232" s="2" t="s">
        <v>25</v>
      </c>
    </row>
    <row r="233" spans="1:9" x14ac:dyDescent="0.3">
      <c r="A233" s="1">
        <v>36986</v>
      </c>
      <c r="B233" s="2">
        <v>1308</v>
      </c>
      <c r="C233" s="2" t="s">
        <v>248</v>
      </c>
      <c r="D233" s="3">
        <v>27000</v>
      </c>
      <c r="E233" s="12" t="s">
        <v>378</v>
      </c>
      <c r="F233" s="3" t="s">
        <v>33</v>
      </c>
      <c r="G233" s="3">
        <v>27000</v>
      </c>
      <c r="H233" s="14" t="s">
        <v>24</v>
      </c>
      <c r="I233" s="2" t="s">
        <v>25</v>
      </c>
    </row>
    <row r="234" spans="1:9" x14ac:dyDescent="0.3">
      <c r="A234" s="1">
        <v>36987</v>
      </c>
      <c r="B234" s="2">
        <v>1112</v>
      </c>
      <c r="C234" s="2" t="s">
        <v>81</v>
      </c>
      <c r="D234" s="3">
        <v>50000</v>
      </c>
      <c r="E234" s="12" t="s">
        <v>379</v>
      </c>
      <c r="F234" s="3" t="s">
        <v>54</v>
      </c>
      <c r="G234" s="3">
        <v>50000</v>
      </c>
      <c r="H234" s="14" t="s">
        <v>30</v>
      </c>
      <c r="I234" s="2" t="s">
        <v>25</v>
      </c>
    </row>
    <row r="235" spans="1:9" x14ac:dyDescent="0.3">
      <c r="A235" s="1">
        <v>36987</v>
      </c>
      <c r="B235" s="2">
        <v>1312</v>
      </c>
      <c r="C235" s="2" t="s">
        <v>91</v>
      </c>
      <c r="D235" s="3">
        <v>975</v>
      </c>
      <c r="E235" s="12" t="s">
        <v>380</v>
      </c>
      <c r="F235" s="3" t="s">
        <v>33</v>
      </c>
      <c r="G235" s="3">
        <v>975</v>
      </c>
      <c r="H235" s="14" t="s">
        <v>30</v>
      </c>
      <c r="I235" s="2" t="s">
        <v>25</v>
      </c>
    </row>
    <row r="236" spans="1:9" x14ac:dyDescent="0.3">
      <c r="A236" s="1">
        <v>36988</v>
      </c>
      <c r="B236" s="2">
        <v>1707</v>
      </c>
      <c r="C236" s="2" t="s">
        <v>35</v>
      </c>
      <c r="D236" s="3">
        <v>300000</v>
      </c>
      <c r="E236" s="12" t="s">
        <v>381</v>
      </c>
      <c r="F236" s="3" t="s">
        <v>30</v>
      </c>
      <c r="G236" s="3">
        <v>300000</v>
      </c>
      <c r="H236" s="14" t="s">
        <v>38</v>
      </c>
      <c r="I236" s="2" t="s">
        <v>25</v>
      </c>
    </row>
    <row r="237" spans="1:9" x14ac:dyDescent="0.3">
      <c r="A237" s="1">
        <v>36990</v>
      </c>
      <c r="B237" s="2">
        <v>955</v>
      </c>
      <c r="C237" s="2" t="s">
        <v>42</v>
      </c>
      <c r="D237" s="3">
        <v>1000</v>
      </c>
      <c r="E237" s="12" t="s">
        <v>382</v>
      </c>
      <c r="F237" s="3" t="s">
        <v>23</v>
      </c>
      <c r="G237" s="3">
        <v>1000</v>
      </c>
      <c r="H237" s="14" t="s">
        <v>44</v>
      </c>
      <c r="I237" s="2" t="s">
        <v>25</v>
      </c>
    </row>
    <row r="238" spans="1:9" x14ac:dyDescent="0.3">
      <c r="A238" s="1">
        <v>36990</v>
      </c>
      <c r="B238" s="2">
        <v>1008</v>
      </c>
      <c r="C238" s="2" t="s">
        <v>42</v>
      </c>
      <c r="D238" s="3">
        <v>4000</v>
      </c>
      <c r="E238" s="12" t="s">
        <v>383</v>
      </c>
      <c r="F238" s="3" t="s">
        <v>67</v>
      </c>
      <c r="G238" s="3">
        <v>4000</v>
      </c>
      <c r="H238" s="14" t="s">
        <v>44</v>
      </c>
      <c r="I238" s="2" t="s">
        <v>25</v>
      </c>
    </row>
    <row r="239" spans="1:9" x14ac:dyDescent="0.3">
      <c r="A239" s="1">
        <v>36991</v>
      </c>
      <c r="B239" s="2">
        <v>647</v>
      </c>
      <c r="C239" s="2" t="s">
        <v>200</v>
      </c>
      <c r="D239" s="3">
        <v>6000</v>
      </c>
      <c r="E239" s="12" t="s">
        <v>384</v>
      </c>
      <c r="F239" s="3" t="s">
        <v>23</v>
      </c>
      <c r="G239" s="3">
        <v>6000</v>
      </c>
      <c r="H239" s="14" t="s">
        <v>49</v>
      </c>
      <c r="I239" s="2" t="s">
        <v>25</v>
      </c>
    </row>
    <row r="240" spans="1:9" x14ac:dyDescent="0.3">
      <c r="A240" s="1">
        <v>36992</v>
      </c>
      <c r="B240" s="2">
        <v>855</v>
      </c>
      <c r="C240" s="2" t="s">
        <v>79</v>
      </c>
      <c r="D240" s="3">
        <v>12000</v>
      </c>
      <c r="E240" s="12" t="s">
        <v>385</v>
      </c>
      <c r="F240" s="3" t="s">
        <v>33</v>
      </c>
      <c r="G240" s="3">
        <v>12000</v>
      </c>
      <c r="H240" s="14" t="s">
        <v>30</v>
      </c>
      <c r="I240" s="2" t="s">
        <v>25</v>
      </c>
    </row>
    <row r="241" spans="1:9" x14ac:dyDescent="0.3">
      <c r="A241" s="1">
        <v>36992</v>
      </c>
      <c r="B241" s="2">
        <v>1109</v>
      </c>
      <c r="C241" s="2" t="s">
        <v>51</v>
      </c>
      <c r="D241" s="3">
        <v>75000</v>
      </c>
      <c r="E241" s="12" t="s">
        <v>386</v>
      </c>
      <c r="F241" s="3" t="s">
        <v>67</v>
      </c>
      <c r="G241" s="3">
        <v>75000</v>
      </c>
      <c r="H241" s="14" t="s">
        <v>24</v>
      </c>
      <c r="I241" s="2" t="s">
        <v>25</v>
      </c>
    </row>
    <row r="242" spans="1:9" x14ac:dyDescent="0.3">
      <c r="A242" s="1">
        <v>36993</v>
      </c>
      <c r="B242" s="2">
        <v>829</v>
      </c>
      <c r="C242" s="2" t="s">
        <v>35</v>
      </c>
      <c r="D242" s="3">
        <v>1500</v>
      </c>
      <c r="E242" s="12" t="s">
        <v>387</v>
      </c>
      <c r="F242" s="3" t="s">
        <v>23</v>
      </c>
      <c r="G242" s="3">
        <v>1500</v>
      </c>
      <c r="H242" s="14" t="s">
        <v>38</v>
      </c>
      <c r="I242" s="2" t="s">
        <v>25</v>
      </c>
    </row>
    <row r="243" spans="1:9" x14ac:dyDescent="0.3">
      <c r="A243" s="1">
        <v>36993</v>
      </c>
      <c r="B243" s="2">
        <v>954</v>
      </c>
      <c r="C243" s="2" t="s">
        <v>31</v>
      </c>
      <c r="D243" s="3">
        <v>50000</v>
      </c>
      <c r="E243" s="12" t="s">
        <v>388</v>
      </c>
      <c r="F243" s="3" t="s">
        <v>63</v>
      </c>
      <c r="G243" s="3">
        <v>50000</v>
      </c>
      <c r="H243" s="14" t="s">
        <v>34</v>
      </c>
      <c r="I243" s="2" t="s">
        <v>25</v>
      </c>
    </row>
    <row r="244" spans="1:9" x14ac:dyDescent="0.3">
      <c r="A244" s="1">
        <v>36994</v>
      </c>
      <c r="B244" s="2">
        <v>2352</v>
      </c>
      <c r="C244" s="2" t="s">
        <v>64</v>
      </c>
      <c r="D244" s="3">
        <v>3000</v>
      </c>
      <c r="E244" s="12" t="s">
        <v>389</v>
      </c>
      <c r="F244" s="2" t="s">
        <v>48</v>
      </c>
      <c r="G244" s="3">
        <v>3000</v>
      </c>
      <c r="H244" s="14" t="s">
        <v>30</v>
      </c>
      <c r="I244" s="2" t="s">
        <v>25</v>
      </c>
    </row>
    <row r="245" spans="1:9" x14ac:dyDescent="0.3">
      <c r="A245" s="1">
        <v>36995</v>
      </c>
      <c r="B245" s="2">
        <v>1346</v>
      </c>
      <c r="C245" s="2" t="s">
        <v>329</v>
      </c>
      <c r="D245" s="3">
        <v>500</v>
      </c>
      <c r="E245" s="12" t="s">
        <v>390</v>
      </c>
      <c r="F245" s="3" t="s">
        <v>67</v>
      </c>
      <c r="G245" s="3">
        <v>500</v>
      </c>
      <c r="H245" s="14" t="s">
        <v>30</v>
      </c>
      <c r="I245" s="2" t="s">
        <v>25</v>
      </c>
    </row>
    <row r="246" spans="1:9" x14ac:dyDescent="0.3">
      <c r="A246" s="1">
        <v>36997</v>
      </c>
      <c r="B246" s="2">
        <v>833</v>
      </c>
      <c r="C246" s="2" t="s">
        <v>391</v>
      </c>
      <c r="D246" s="3">
        <v>20000</v>
      </c>
      <c r="E246" t="s">
        <v>392</v>
      </c>
      <c r="F246" s="2" t="s">
        <v>190</v>
      </c>
      <c r="G246" s="3">
        <v>20000</v>
      </c>
      <c r="H246" s="14" t="s">
        <v>44</v>
      </c>
      <c r="I246" s="2" t="s">
        <v>25</v>
      </c>
    </row>
    <row r="247" spans="1:9" x14ac:dyDescent="0.3">
      <c r="A247" s="1">
        <v>36997</v>
      </c>
      <c r="B247" s="2">
        <v>952</v>
      </c>
      <c r="C247" s="2" t="s">
        <v>68</v>
      </c>
      <c r="D247" s="3">
        <v>5000</v>
      </c>
      <c r="E247" s="12" t="s">
        <v>393</v>
      </c>
      <c r="F247" s="2" t="s">
        <v>48</v>
      </c>
      <c r="G247" s="3">
        <v>5000</v>
      </c>
      <c r="H247" s="14" t="s">
        <v>49</v>
      </c>
      <c r="I247" s="2" t="s">
        <v>25</v>
      </c>
    </row>
    <row r="248" spans="1:9" x14ac:dyDescent="0.3">
      <c r="A248" s="1">
        <v>36997</v>
      </c>
      <c r="B248" s="2">
        <v>1033</v>
      </c>
      <c r="C248" s="2" t="s">
        <v>329</v>
      </c>
      <c r="D248" s="3">
        <v>500</v>
      </c>
      <c r="E248" s="12" t="s">
        <v>394</v>
      </c>
      <c r="F248" s="3" t="s">
        <v>67</v>
      </c>
      <c r="G248" s="3">
        <v>500</v>
      </c>
      <c r="H248" s="14" t="s">
        <v>30</v>
      </c>
      <c r="I248" s="2" t="s">
        <v>25</v>
      </c>
    </row>
    <row r="249" spans="1:9" x14ac:dyDescent="0.3">
      <c r="A249" s="1">
        <v>36997</v>
      </c>
      <c r="B249" s="2">
        <v>1313</v>
      </c>
      <c r="C249" s="2" t="s">
        <v>162</v>
      </c>
      <c r="D249" s="3">
        <v>18000</v>
      </c>
      <c r="E249" s="12" t="s">
        <v>395</v>
      </c>
      <c r="F249" s="3" t="s">
        <v>190</v>
      </c>
      <c r="G249" s="3">
        <v>18000</v>
      </c>
      <c r="H249" s="14" t="s">
        <v>44</v>
      </c>
      <c r="I249" s="2" t="s">
        <v>25</v>
      </c>
    </row>
    <row r="250" spans="1:9" x14ac:dyDescent="0.3">
      <c r="A250" s="1">
        <v>36999</v>
      </c>
      <c r="B250" s="2">
        <v>811</v>
      </c>
      <c r="C250" s="2" t="s">
        <v>70</v>
      </c>
      <c r="D250" s="3">
        <v>5000</v>
      </c>
      <c r="E250" s="12" t="s">
        <v>396</v>
      </c>
      <c r="F250" s="3" t="s">
        <v>67</v>
      </c>
      <c r="G250" s="3">
        <v>5000</v>
      </c>
      <c r="H250" s="14" t="s">
        <v>49</v>
      </c>
      <c r="I250" s="2" t="s">
        <v>25</v>
      </c>
    </row>
    <row r="251" spans="1:9" x14ac:dyDescent="0.3">
      <c r="A251" s="1">
        <v>36999</v>
      </c>
      <c r="B251" s="2">
        <v>1050</v>
      </c>
      <c r="C251" s="2" t="s">
        <v>391</v>
      </c>
      <c r="D251" s="3">
        <v>3500</v>
      </c>
      <c r="E251" s="12" t="s">
        <v>397</v>
      </c>
      <c r="F251" s="3" t="s">
        <v>37</v>
      </c>
      <c r="G251" s="3">
        <v>3500</v>
      </c>
      <c r="H251" s="14" t="s">
        <v>44</v>
      </c>
      <c r="I251" s="2" t="s">
        <v>25</v>
      </c>
    </row>
    <row r="252" spans="1:9" x14ac:dyDescent="0.3">
      <c r="A252" s="1">
        <v>36999</v>
      </c>
      <c r="B252" s="2">
        <v>1654</v>
      </c>
      <c r="C252" s="2" t="s">
        <v>200</v>
      </c>
      <c r="D252" s="3">
        <v>3000</v>
      </c>
      <c r="E252" s="12" t="s">
        <v>398</v>
      </c>
      <c r="F252" s="3" t="s">
        <v>23</v>
      </c>
      <c r="G252" s="3">
        <v>3000</v>
      </c>
      <c r="H252" s="14" t="s">
        <v>49</v>
      </c>
      <c r="I252" s="2" t="s">
        <v>25</v>
      </c>
    </row>
    <row r="253" spans="1:9" x14ac:dyDescent="0.3">
      <c r="A253" s="1">
        <v>37000</v>
      </c>
      <c r="B253" s="2">
        <v>1233</v>
      </c>
      <c r="C253" s="2" t="s">
        <v>31</v>
      </c>
      <c r="D253" s="3">
        <v>40000</v>
      </c>
      <c r="E253" s="12" t="s">
        <v>399</v>
      </c>
      <c r="F253" s="3" t="s">
        <v>54</v>
      </c>
      <c r="G253" s="3">
        <v>40000</v>
      </c>
      <c r="H253" s="14" t="s">
        <v>34</v>
      </c>
      <c r="I253" s="2" t="s">
        <v>25</v>
      </c>
    </row>
    <row r="254" spans="1:9" x14ac:dyDescent="0.3">
      <c r="A254" s="1">
        <v>37000</v>
      </c>
      <c r="B254" s="2">
        <v>1547</v>
      </c>
      <c r="C254" s="2" t="s">
        <v>46</v>
      </c>
      <c r="D254" s="3">
        <v>1849000</v>
      </c>
      <c r="E254" s="12" t="s">
        <v>400</v>
      </c>
      <c r="F254" s="2" t="s">
        <v>48</v>
      </c>
      <c r="G254" s="3">
        <v>1849000</v>
      </c>
      <c r="H254" s="14" t="s">
        <v>49</v>
      </c>
      <c r="I254" s="2" t="s">
        <v>25</v>
      </c>
    </row>
    <row r="255" spans="1:9" x14ac:dyDescent="0.3">
      <c r="A255" s="1">
        <v>37000</v>
      </c>
      <c r="B255" s="2">
        <v>2152</v>
      </c>
      <c r="C255" s="2" t="s">
        <v>56</v>
      </c>
      <c r="D255" s="3" t="s">
        <v>27</v>
      </c>
      <c r="E255" s="12" t="s">
        <v>401</v>
      </c>
      <c r="F255" s="3" t="s">
        <v>67</v>
      </c>
      <c r="G255" s="3">
        <v>1</v>
      </c>
      <c r="H255" s="14" t="s">
        <v>34</v>
      </c>
      <c r="I255" s="2" t="s">
        <v>25</v>
      </c>
    </row>
    <row r="256" spans="1:9" x14ac:dyDescent="0.3">
      <c r="A256" s="1">
        <v>37001</v>
      </c>
      <c r="B256" s="2">
        <v>1403</v>
      </c>
      <c r="C256" s="2" t="s">
        <v>61</v>
      </c>
      <c r="D256" s="3">
        <v>1800</v>
      </c>
      <c r="E256" s="12" t="s">
        <v>402</v>
      </c>
      <c r="F256" s="2" t="s">
        <v>48</v>
      </c>
      <c r="G256" s="3">
        <v>1800</v>
      </c>
      <c r="H256" s="14" t="s">
        <v>49</v>
      </c>
      <c r="I256" s="2" t="s">
        <v>25</v>
      </c>
    </row>
    <row r="257" spans="1:9" x14ac:dyDescent="0.3">
      <c r="A257" s="1">
        <v>37003</v>
      </c>
      <c r="B257" s="2">
        <v>2312</v>
      </c>
      <c r="C257" s="2" t="s">
        <v>61</v>
      </c>
      <c r="D257" s="3">
        <v>1000</v>
      </c>
      <c r="E257" s="12" t="s">
        <v>403</v>
      </c>
      <c r="F257" s="3" t="s">
        <v>37</v>
      </c>
      <c r="G257" s="3">
        <v>1000</v>
      </c>
      <c r="H257" s="14" t="s">
        <v>49</v>
      </c>
      <c r="I257" s="2" t="s">
        <v>25</v>
      </c>
    </row>
    <row r="258" spans="1:9" x14ac:dyDescent="0.3">
      <c r="A258" s="1">
        <v>37003</v>
      </c>
      <c r="B258" s="2">
        <v>2316</v>
      </c>
      <c r="C258" s="2" t="s">
        <v>61</v>
      </c>
      <c r="D258" s="3">
        <v>1000</v>
      </c>
      <c r="E258" s="12" t="s">
        <v>404</v>
      </c>
      <c r="F258" s="3" t="s">
        <v>63</v>
      </c>
      <c r="G258" s="3">
        <v>1000</v>
      </c>
      <c r="H258" s="14" t="s">
        <v>49</v>
      </c>
      <c r="I258" s="2" t="s">
        <v>25</v>
      </c>
    </row>
    <row r="259" spans="1:9" x14ac:dyDescent="0.3">
      <c r="A259" s="1">
        <v>37004</v>
      </c>
      <c r="B259" s="2">
        <v>857</v>
      </c>
      <c r="C259" s="2" t="s">
        <v>99</v>
      </c>
      <c r="D259" s="3">
        <v>500</v>
      </c>
      <c r="E259" s="12" t="s">
        <v>405</v>
      </c>
      <c r="F259" s="3" t="s">
        <v>67</v>
      </c>
      <c r="G259" s="3">
        <v>500</v>
      </c>
      <c r="H259" s="14" t="s">
        <v>24</v>
      </c>
      <c r="I259" s="2" t="s">
        <v>25</v>
      </c>
    </row>
    <row r="260" spans="1:9" x14ac:dyDescent="0.3">
      <c r="A260" s="1">
        <v>37004</v>
      </c>
      <c r="B260" s="2">
        <v>1417</v>
      </c>
      <c r="C260" s="2" t="s">
        <v>79</v>
      </c>
      <c r="D260" s="3">
        <v>5000</v>
      </c>
      <c r="E260" s="12" t="s">
        <v>406</v>
      </c>
      <c r="F260" s="3" t="s">
        <v>33</v>
      </c>
      <c r="G260" s="3">
        <v>5000</v>
      </c>
      <c r="H260" s="14" t="s">
        <v>30</v>
      </c>
      <c r="I260" s="2" t="s">
        <v>25</v>
      </c>
    </row>
    <row r="261" spans="1:9" x14ac:dyDescent="0.3">
      <c r="A261" s="1">
        <v>37004</v>
      </c>
      <c r="B261" s="2">
        <v>1538</v>
      </c>
      <c r="C261" s="2" t="s">
        <v>162</v>
      </c>
      <c r="D261" s="3">
        <v>1000</v>
      </c>
      <c r="E261" s="12" t="s">
        <v>407</v>
      </c>
      <c r="F261" s="3" t="s">
        <v>63</v>
      </c>
      <c r="G261" s="3">
        <v>1000</v>
      </c>
      <c r="H261" s="14" t="s">
        <v>44</v>
      </c>
      <c r="I261" s="2" t="s">
        <v>25</v>
      </c>
    </row>
    <row r="262" spans="1:9" x14ac:dyDescent="0.3">
      <c r="A262" s="1">
        <v>37004</v>
      </c>
      <c r="B262" s="2">
        <v>1630</v>
      </c>
      <c r="C262" s="2" t="s">
        <v>277</v>
      </c>
      <c r="D262" s="3">
        <v>1500</v>
      </c>
      <c r="E262" s="12" t="s">
        <v>408</v>
      </c>
      <c r="F262" s="3" t="s">
        <v>54</v>
      </c>
      <c r="G262" s="3">
        <v>1500</v>
      </c>
      <c r="H262" s="14" t="s">
        <v>38</v>
      </c>
      <c r="I262" s="2" t="s">
        <v>25</v>
      </c>
    </row>
    <row r="263" spans="1:9" x14ac:dyDescent="0.3">
      <c r="A263" s="1">
        <v>37005</v>
      </c>
      <c r="B263" s="2">
        <v>1354</v>
      </c>
      <c r="C263" s="2" t="s">
        <v>162</v>
      </c>
      <c r="D263" s="3" t="s">
        <v>27</v>
      </c>
      <c r="E263" s="12" t="s">
        <v>409</v>
      </c>
      <c r="F263" s="3" t="s">
        <v>23</v>
      </c>
      <c r="G263" s="3">
        <v>1</v>
      </c>
      <c r="H263" s="14" t="s">
        <v>44</v>
      </c>
      <c r="I263" s="2" t="s">
        <v>25</v>
      </c>
    </row>
    <row r="264" spans="1:9" x14ac:dyDescent="0.3">
      <c r="A264" s="1">
        <v>37005</v>
      </c>
      <c r="B264" s="2">
        <v>1543</v>
      </c>
      <c r="C264" s="2" t="s">
        <v>361</v>
      </c>
      <c r="D264" s="3">
        <v>2000</v>
      </c>
      <c r="E264" s="12" t="s">
        <v>410</v>
      </c>
      <c r="F264" s="3" t="s">
        <v>37</v>
      </c>
      <c r="G264" s="3">
        <v>2000</v>
      </c>
      <c r="H264" s="14" t="s">
        <v>38</v>
      </c>
      <c r="I264" s="2" t="s">
        <v>25</v>
      </c>
    </row>
    <row r="265" spans="1:9" x14ac:dyDescent="0.3">
      <c r="A265" s="1">
        <v>37006</v>
      </c>
      <c r="B265" s="2">
        <v>1003</v>
      </c>
      <c r="C265" s="2" t="s">
        <v>61</v>
      </c>
      <c r="D265" s="3">
        <v>100000</v>
      </c>
      <c r="E265" s="12" t="s">
        <v>411</v>
      </c>
      <c r="F265" s="3" t="s">
        <v>23</v>
      </c>
      <c r="G265" s="3">
        <v>100000</v>
      </c>
      <c r="H265" s="14" t="s">
        <v>49</v>
      </c>
      <c r="I265" s="2" t="s">
        <v>25</v>
      </c>
    </row>
    <row r="266" spans="1:9" x14ac:dyDescent="0.3">
      <c r="A266" s="1">
        <v>37006</v>
      </c>
      <c r="B266" s="2">
        <v>1121</v>
      </c>
      <c r="C266" s="2" t="s">
        <v>91</v>
      </c>
      <c r="D266" s="3">
        <v>3000</v>
      </c>
      <c r="E266" s="12" t="s">
        <v>412</v>
      </c>
      <c r="F266" s="3" t="s">
        <v>37</v>
      </c>
      <c r="G266" s="3">
        <v>3000</v>
      </c>
      <c r="H266" s="14" t="s">
        <v>30</v>
      </c>
      <c r="I266" s="2" t="s">
        <v>25</v>
      </c>
    </row>
    <row r="267" spans="1:9" x14ac:dyDescent="0.3">
      <c r="A267" s="1">
        <v>37006</v>
      </c>
      <c r="B267" s="2">
        <v>1519</v>
      </c>
      <c r="C267" s="2" t="s">
        <v>61</v>
      </c>
      <c r="D267" s="3">
        <v>24000</v>
      </c>
      <c r="E267" s="12" t="s">
        <v>413</v>
      </c>
      <c r="F267" s="3" t="s">
        <v>67</v>
      </c>
      <c r="G267" s="3">
        <v>24000</v>
      </c>
      <c r="H267" s="14" t="s">
        <v>49</v>
      </c>
      <c r="I267" s="2" t="s">
        <v>25</v>
      </c>
    </row>
    <row r="268" spans="1:9" x14ac:dyDescent="0.3">
      <c r="A268" s="1">
        <v>37007</v>
      </c>
      <c r="B268" s="2">
        <v>752</v>
      </c>
      <c r="C268" s="2" t="s">
        <v>46</v>
      </c>
      <c r="D268" s="3">
        <v>1000</v>
      </c>
      <c r="E268" s="12" t="s">
        <v>414</v>
      </c>
      <c r="F268" s="3" t="s">
        <v>54</v>
      </c>
      <c r="G268" s="3">
        <v>1000</v>
      </c>
      <c r="H268" s="14" t="s">
        <v>49</v>
      </c>
      <c r="I268" s="2" t="s">
        <v>25</v>
      </c>
    </row>
    <row r="269" spans="1:9" x14ac:dyDescent="0.3">
      <c r="A269" s="1">
        <v>37010</v>
      </c>
      <c r="B269" s="2">
        <v>2016</v>
      </c>
      <c r="C269" s="2" t="s">
        <v>64</v>
      </c>
      <c r="D269" s="3">
        <v>300</v>
      </c>
      <c r="E269" s="12" t="s">
        <v>415</v>
      </c>
      <c r="F269" s="3" t="s">
        <v>37</v>
      </c>
      <c r="G269" s="3">
        <v>300</v>
      </c>
      <c r="H269" s="14" t="s">
        <v>30</v>
      </c>
      <c r="I269" s="2" t="s">
        <v>25</v>
      </c>
    </row>
    <row r="270" spans="1:9" x14ac:dyDescent="0.3">
      <c r="A270" s="1">
        <v>37011</v>
      </c>
      <c r="B270" s="2">
        <v>1301</v>
      </c>
      <c r="C270" s="2" t="s">
        <v>56</v>
      </c>
      <c r="D270" s="3" t="s">
        <v>27</v>
      </c>
      <c r="E270" t="s">
        <v>416</v>
      </c>
      <c r="F270" s="2" t="s">
        <v>67</v>
      </c>
      <c r="G270" s="3">
        <v>1</v>
      </c>
      <c r="H270" s="14" t="s">
        <v>34</v>
      </c>
      <c r="I270" s="2" t="s">
        <v>25</v>
      </c>
    </row>
    <row r="271" spans="1:9" x14ac:dyDescent="0.3">
      <c r="A271" s="1">
        <v>37011</v>
      </c>
      <c r="B271" s="2">
        <v>2112</v>
      </c>
      <c r="C271" s="2" t="s">
        <v>68</v>
      </c>
      <c r="D271" s="3">
        <v>10000</v>
      </c>
      <c r="E271" t="s">
        <v>417</v>
      </c>
      <c r="F271" s="2" t="s">
        <v>23</v>
      </c>
      <c r="G271" s="3">
        <v>10000</v>
      </c>
      <c r="H271" s="14" t="s">
        <v>49</v>
      </c>
      <c r="I271" s="2" t="s">
        <v>25</v>
      </c>
    </row>
    <row r="272" spans="1:9" x14ac:dyDescent="0.3">
      <c r="A272" s="1">
        <v>37012</v>
      </c>
      <c r="B272" s="2">
        <v>1310</v>
      </c>
      <c r="C272" s="2" t="s">
        <v>64</v>
      </c>
      <c r="D272" s="3">
        <v>7000</v>
      </c>
      <c r="E272" t="s">
        <v>418</v>
      </c>
      <c r="F272" s="2" t="s">
        <v>33</v>
      </c>
      <c r="G272" s="3">
        <v>7000</v>
      </c>
      <c r="H272" s="14" t="s">
        <v>30</v>
      </c>
      <c r="I272" s="2" t="s">
        <v>25</v>
      </c>
    </row>
    <row r="273" spans="1:9" x14ac:dyDescent="0.3">
      <c r="A273" s="1">
        <v>37015</v>
      </c>
      <c r="B273" s="2">
        <v>1050</v>
      </c>
      <c r="C273" s="2" t="s">
        <v>64</v>
      </c>
      <c r="D273" s="3" t="s">
        <v>27</v>
      </c>
      <c r="E273" t="s">
        <v>419</v>
      </c>
      <c r="F273" s="2" t="s">
        <v>23</v>
      </c>
      <c r="G273" s="3">
        <v>1</v>
      </c>
      <c r="H273" s="14" t="s">
        <v>30</v>
      </c>
      <c r="I273" s="2" t="s">
        <v>25</v>
      </c>
    </row>
    <row r="274" spans="1:9" x14ac:dyDescent="0.3">
      <c r="A274" s="1">
        <v>37016</v>
      </c>
      <c r="B274" s="2">
        <v>1125</v>
      </c>
      <c r="C274" s="2" t="s">
        <v>162</v>
      </c>
      <c r="D274" s="3" t="s">
        <v>27</v>
      </c>
      <c r="E274" t="s">
        <v>420</v>
      </c>
      <c r="F274" s="2" t="s">
        <v>67</v>
      </c>
      <c r="G274" s="3">
        <v>1</v>
      </c>
      <c r="H274" s="14" t="s">
        <v>44</v>
      </c>
      <c r="I274" s="2" t="s">
        <v>25</v>
      </c>
    </row>
    <row r="275" spans="1:9" x14ac:dyDescent="0.3">
      <c r="A275" s="1">
        <v>37016</v>
      </c>
      <c r="B275" s="2">
        <v>1427</v>
      </c>
      <c r="C275" s="2" t="s">
        <v>91</v>
      </c>
      <c r="D275" s="3">
        <v>1200</v>
      </c>
      <c r="E275" t="s">
        <v>421</v>
      </c>
      <c r="F275" s="2" t="s">
        <v>33</v>
      </c>
      <c r="G275" s="3">
        <v>1200</v>
      </c>
      <c r="H275" s="14" t="s">
        <v>30</v>
      </c>
      <c r="I275" s="2" t="s">
        <v>25</v>
      </c>
    </row>
    <row r="276" spans="1:9" x14ac:dyDescent="0.3">
      <c r="A276" s="1">
        <v>37016</v>
      </c>
      <c r="B276" s="2">
        <v>1843</v>
      </c>
      <c r="C276" s="2" t="s">
        <v>61</v>
      </c>
      <c r="D276" s="3">
        <v>5000</v>
      </c>
      <c r="E276" t="s">
        <v>422</v>
      </c>
      <c r="F276" s="2" t="s">
        <v>67</v>
      </c>
      <c r="G276" s="3">
        <v>5000</v>
      </c>
      <c r="H276" s="14" t="s">
        <v>49</v>
      </c>
      <c r="I276" s="2" t="s">
        <v>25</v>
      </c>
    </row>
    <row r="277" spans="1:9" x14ac:dyDescent="0.3">
      <c r="A277" s="1">
        <v>37018</v>
      </c>
      <c r="B277" s="2">
        <v>906</v>
      </c>
      <c r="C277" s="2" t="s">
        <v>31</v>
      </c>
      <c r="D277" s="3">
        <v>750000</v>
      </c>
      <c r="E277" s="12" t="s">
        <v>423</v>
      </c>
      <c r="F277" s="3" t="s">
        <v>67</v>
      </c>
      <c r="G277" s="3">
        <v>750000</v>
      </c>
      <c r="H277" s="14" t="s">
        <v>34</v>
      </c>
      <c r="I277" s="2" t="s">
        <v>25</v>
      </c>
    </row>
    <row r="278" spans="1:9" x14ac:dyDescent="0.3">
      <c r="A278" s="1">
        <v>37018</v>
      </c>
      <c r="B278" s="2">
        <v>1012</v>
      </c>
      <c r="C278" s="2" t="s">
        <v>108</v>
      </c>
      <c r="D278" s="3">
        <v>75000</v>
      </c>
      <c r="E278" s="12" t="s">
        <v>424</v>
      </c>
      <c r="F278" s="3" t="s">
        <v>33</v>
      </c>
      <c r="G278" s="3">
        <v>75000</v>
      </c>
      <c r="H278" s="14" t="s">
        <v>24</v>
      </c>
      <c r="I278" s="2" t="s">
        <v>25</v>
      </c>
    </row>
    <row r="279" spans="1:9" x14ac:dyDescent="0.3">
      <c r="A279" s="1">
        <v>37018</v>
      </c>
      <c r="B279" s="2">
        <v>1048</v>
      </c>
      <c r="C279" s="2" t="s">
        <v>99</v>
      </c>
      <c r="D279" s="3">
        <v>1000</v>
      </c>
      <c r="E279" s="12" t="s">
        <v>425</v>
      </c>
      <c r="F279" s="3" t="s">
        <v>23</v>
      </c>
      <c r="G279" s="3">
        <v>1000</v>
      </c>
      <c r="H279" s="14" t="s">
        <v>24</v>
      </c>
      <c r="I279" s="2" t="s">
        <v>25</v>
      </c>
    </row>
    <row r="280" spans="1:9" x14ac:dyDescent="0.3">
      <c r="A280" s="1">
        <v>37019</v>
      </c>
      <c r="B280" s="2">
        <v>1542</v>
      </c>
      <c r="C280" s="2" t="s">
        <v>426</v>
      </c>
      <c r="D280" s="3">
        <v>230000</v>
      </c>
      <c r="E280" s="12" t="s">
        <v>427</v>
      </c>
      <c r="F280" s="3" t="s">
        <v>54</v>
      </c>
      <c r="G280" s="3">
        <v>230000</v>
      </c>
      <c r="H280" s="14" t="s">
        <v>34</v>
      </c>
      <c r="I280" s="2" t="s">
        <v>25</v>
      </c>
    </row>
    <row r="281" spans="1:9" x14ac:dyDescent="0.3">
      <c r="A281" s="1">
        <v>37019</v>
      </c>
      <c r="B281" s="2">
        <v>1846</v>
      </c>
      <c r="C281" s="2" t="s">
        <v>31</v>
      </c>
      <c r="D281" s="3" t="s">
        <v>27</v>
      </c>
      <c r="E281" s="12" t="s">
        <v>428</v>
      </c>
      <c r="F281" s="3" t="s">
        <v>30</v>
      </c>
      <c r="G281" s="3">
        <v>1</v>
      </c>
      <c r="H281" s="14" t="s">
        <v>34</v>
      </c>
      <c r="I281" s="2" t="s">
        <v>25</v>
      </c>
    </row>
    <row r="282" spans="1:9" x14ac:dyDescent="0.3">
      <c r="A282" s="1">
        <v>37020</v>
      </c>
      <c r="B282" s="2">
        <v>1627</v>
      </c>
      <c r="C282" s="2" t="s">
        <v>40</v>
      </c>
      <c r="D282" s="3">
        <v>132000</v>
      </c>
      <c r="E282" s="12" t="s">
        <v>429</v>
      </c>
      <c r="F282" s="3" t="s">
        <v>30</v>
      </c>
      <c r="G282" s="3">
        <v>132000</v>
      </c>
      <c r="H282" s="14" t="s">
        <v>34</v>
      </c>
      <c r="I282" s="2" t="s">
        <v>25</v>
      </c>
    </row>
    <row r="283" spans="1:9" x14ac:dyDescent="0.3">
      <c r="A283" s="1">
        <v>37021</v>
      </c>
      <c r="B283" s="2">
        <v>2155</v>
      </c>
      <c r="C283" s="2" t="s">
        <v>51</v>
      </c>
      <c r="D283" s="3" t="s">
        <v>27</v>
      </c>
      <c r="E283" s="12" t="s">
        <v>430</v>
      </c>
      <c r="F283" s="3" t="s">
        <v>67</v>
      </c>
      <c r="G283" s="3">
        <v>1</v>
      </c>
      <c r="H283" s="14" t="s">
        <v>24</v>
      </c>
      <c r="I283" s="2" t="s">
        <v>25</v>
      </c>
    </row>
    <row r="284" spans="1:9" x14ac:dyDescent="0.3">
      <c r="A284" s="1">
        <v>37024</v>
      </c>
      <c r="B284" s="15">
        <v>0.71597222222222223</v>
      </c>
      <c r="C284" s="2" t="s">
        <v>200</v>
      </c>
      <c r="D284" s="3" t="s">
        <v>27</v>
      </c>
      <c r="E284" s="12" t="s">
        <v>431</v>
      </c>
      <c r="F284" s="3" t="s">
        <v>67</v>
      </c>
      <c r="G284" s="3">
        <v>1</v>
      </c>
      <c r="H284" s="14" t="s">
        <v>49</v>
      </c>
      <c r="I284" s="2" t="s">
        <v>25</v>
      </c>
    </row>
    <row r="285" spans="1:9" x14ac:dyDescent="0.3">
      <c r="A285" s="1">
        <v>37025</v>
      </c>
      <c r="B285" s="2">
        <v>822</v>
      </c>
      <c r="C285" s="2" t="s">
        <v>70</v>
      </c>
      <c r="D285" s="3">
        <v>2000</v>
      </c>
      <c r="E285" s="12" t="s">
        <v>432</v>
      </c>
      <c r="F285" s="3" t="s">
        <v>33</v>
      </c>
      <c r="G285" s="3">
        <v>2000</v>
      </c>
      <c r="H285" s="14" t="s">
        <v>49</v>
      </c>
      <c r="I285" s="2" t="s">
        <v>25</v>
      </c>
    </row>
    <row r="286" spans="1:9" x14ac:dyDescent="0.3">
      <c r="A286" s="1">
        <v>37025</v>
      </c>
      <c r="B286" s="2">
        <v>1233</v>
      </c>
      <c r="C286" s="2" t="s">
        <v>56</v>
      </c>
      <c r="D286" s="3">
        <v>1000</v>
      </c>
      <c r="E286" s="12" t="s">
        <v>433</v>
      </c>
      <c r="F286" s="3" t="s">
        <v>33</v>
      </c>
      <c r="G286" s="3">
        <v>1000</v>
      </c>
      <c r="H286" s="14" t="s">
        <v>34</v>
      </c>
      <c r="I286" s="2" t="s">
        <v>25</v>
      </c>
    </row>
    <row r="287" spans="1:9" x14ac:dyDescent="0.3">
      <c r="A287" s="1">
        <v>37025</v>
      </c>
      <c r="B287" s="2">
        <v>2129</v>
      </c>
      <c r="C287" s="2" t="s">
        <v>81</v>
      </c>
      <c r="D287" s="3">
        <v>5000</v>
      </c>
      <c r="E287" s="12" t="s">
        <v>434</v>
      </c>
      <c r="F287" s="3" t="s">
        <v>54</v>
      </c>
      <c r="G287" s="3">
        <v>5000</v>
      </c>
      <c r="H287" s="14" t="s">
        <v>30</v>
      </c>
      <c r="I287" s="2" t="s">
        <v>25</v>
      </c>
    </row>
    <row r="288" spans="1:9" x14ac:dyDescent="0.3">
      <c r="A288" s="1">
        <v>37027</v>
      </c>
      <c r="B288" s="2">
        <v>1021</v>
      </c>
      <c r="C288" s="2" t="s">
        <v>40</v>
      </c>
      <c r="D288" s="3">
        <v>10000</v>
      </c>
      <c r="E288" s="12" t="s">
        <v>435</v>
      </c>
      <c r="F288" s="3" t="s">
        <v>30</v>
      </c>
      <c r="G288" s="3">
        <v>10000</v>
      </c>
      <c r="H288" s="14" t="s">
        <v>34</v>
      </c>
      <c r="I288" s="2" t="s">
        <v>25</v>
      </c>
    </row>
    <row r="289" spans="1:9" x14ac:dyDescent="0.3">
      <c r="A289" s="1">
        <v>37028</v>
      </c>
      <c r="B289" s="2">
        <v>934</v>
      </c>
      <c r="C289" s="2" t="s">
        <v>46</v>
      </c>
      <c r="D289" s="3">
        <v>3500</v>
      </c>
      <c r="E289" s="12" t="s">
        <v>436</v>
      </c>
      <c r="F289" s="2" t="s">
        <v>48</v>
      </c>
      <c r="G289" s="3">
        <v>3500</v>
      </c>
      <c r="H289" s="14" t="s">
        <v>49</v>
      </c>
      <c r="I289" s="2" t="s">
        <v>25</v>
      </c>
    </row>
    <row r="290" spans="1:9" x14ac:dyDescent="0.3">
      <c r="A290" s="1">
        <v>37028</v>
      </c>
      <c r="B290" s="2">
        <v>2220</v>
      </c>
      <c r="C290" s="2" t="s">
        <v>35</v>
      </c>
      <c r="D290" s="3">
        <v>1000</v>
      </c>
      <c r="E290" s="12" t="s">
        <v>437</v>
      </c>
      <c r="F290" s="3" t="s">
        <v>37</v>
      </c>
      <c r="G290" s="3">
        <v>1000</v>
      </c>
      <c r="H290" s="14" t="s">
        <v>38</v>
      </c>
      <c r="I290" s="2" t="s">
        <v>25</v>
      </c>
    </row>
    <row r="291" spans="1:9" x14ac:dyDescent="0.3">
      <c r="A291" s="1">
        <v>37028</v>
      </c>
      <c r="B291" s="2">
        <v>2350</v>
      </c>
      <c r="C291" s="2" t="s">
        <v>64</v>
      </c>
      <c r="D291" s="3">
        <v>5000</v>
      </c>
      <c r="E291" s="12" t="s">
        <v>438</v>
      </c>
      <c r="F291" s="3" t="s">
        <v>33</v>
      </c>
      <c r="G291" s="3">
        <v>5000</v>
      </c>
      <c r="H291" s="14" t="s">
        <v>30</v>
      </c>
      <c r="I291" s="2" t="s">
        <v>25</v>
      </c>
    </row>
    <row r="292" spans="1:9" x14ac:dyDescent="0.3">
      <c r="A292" s="1">
        <v>37029</v>
      </c>
      <c r="B292" s="15">
        <v>0.65486111111111112</v>
      </c>
      <c r="C292" s="2" t="s">
        <v>329</v>
      </c>
      <c r="D292" s="3">
        <v>500</v>
      </c>
      <c r="E292" s="12" t="s">
        <v>439</v>
      </c>
      <c r="F292" s="3" t="s">
        <v>33</v>
      </c>
      <c r="G292" s="3">
        <v>500</v>
      </c>
      <c r="H292" s="14" t="s">
        <v>30</v>
      </c>
      <c r="I292" s="2" t="s">
        <v>25</v>
      </c>
    </row>
    <row r="293" spans="1:9" x14ac:dyDescent="0.3">
      <c r="A293" s="1">
        <v>37029</v>
      </c>
      <c r="B293" s="15">
        <v>0.67083333333333339</v>
      </c>
      <c r="C293" s="2" t="s">
        <v>200</v>
      </c>
      <c r="D293" s="3">
        <v>5000</v>
      </c>
      <c r="E293" s="12" t="s">
        <v>440</v>
      </c>
      <c r="F293" s="3" t="s">
        <v>23</v>
      </c>
      <c r="G293" s="3">
        <v>5000</v>
      </c>
      <c r="H293" s="14" t="s">
        <v>49</v>
      </c>
      <c r="I293" s="2" t="s">
        <v>25</v>
      </c>
    </row>
    <row r="294" spans="1:9" x14ac:dyDescent="0.3">
      <c r="A294" s="1">
        <v>37029</v>
      </c>
      <c r="B294" s="15">
        <v>0.93125000000000002</v>
      </c>
      <c r="C294" s="2" t="s">
        <v>35</v>
      </c>
      <c r="D294" s="3">
        <v>1000</v>
      </c>
      <c r="E294" s="12" t="s">
        <v>441</v>
      </c>
      <c r="F294" s="3" t="s">
        <v>33</v>
      </c>
      <c r="G294" s="3">
        <v>1000</v>
      </c>
      <c r="H294" s="14" t="s">
        <v>38</v>
      </c>
      <c r="I294" s="2" t="s">
        <v>25</v>
      </c>
    </row>
    <row r="295" spans="1:9" x14ac:dyDescent="0.3">
      <c r="A295" s="1">
        <v>37030</v>
      </c>
      <c r="B295" s="15">
        <v>0.52777777777777779</v>
      </c>
      <c r="C295" s="2" t="s">
        <v>61</v>
      </c>
      <c r="D295" s="3">
        <v>85000</v>
      </c>
      <c r="E295" s="12" t="s">
        <v>442</v>
      </c>
      <c r="F295" s="3" t="s">
        <v>67</v>
      </c>
      <c r="G295" s="3">
        <v>85000</v>
      </c>
      <c r="H295" s="14" t="s">
        <v>49</v>
      </c>
      <c r="I295" s="2" t="s">
        <v>25</v>
      </c>
    </row>
    <row r="296" spans="1:9" x14ac:dyDescent="0.3">
      <c r="A296" s="1">
        <v>37032</v>
      </c>
      <c r="B296" s="2">
        <v>923</v>
      </c>
      <c r="C296" s="2" t="s">
        <v>31</v>
      </c>
      <c r="D296" s="3">
        <v>10000</v>
      </c>
      <c r="E296" s="12" t="s">
        <v>443</v>
      </c>
      <c r="F296" s="3" t="s">
        <v>54</v>
      </c>
      <c r="G296" s="3">
        <v>10000</v>
      </c>
      <c r="H296" s="14" t="s">
        <v>34</v>
      </c>
      <c r="I296" s="2" t="s">
        <v>25</v>
      </c>
    </row>
    <row r="297" spans="1:9" x14ac:dyDescent="0.3">
      <c r="A297" s="1">
        <v>37032</v>
      </c>
      <c r="B297" s="2">
        <v>1431</v>
      </c>
      <c r="C297" s="2" t="s">
        <v>61</v>
      </c>
      <c r="D297" s="3">
        <v>36000</v>
      </c>
      <c r="E297" s="12" t="s">
        <v>444</v>
      </c>
      <c r="F297" s="3" t="s">
        <v>54</v>
      </c>
      <c r="G297" s="3">
        <v>36000</v>
      </c>
      <c r="H297" s="14" t="s">
        <v>49</v>
      </c>
      <c r="I297" s="2" t="s">
        <v>25</v>
      </c>
    </row>
    <row r="298" spans="1:9" x14ac:dyDescent="0.3">
      <c r="A298" s="1">
        <v>37032</v>
      </c>
      <c r="B298" s="2">
        <v>2054</v>
      </c>
      <c r="C298" s="2" t="s">
        <v>130</v>
      </c>
      <c r="D298" s="3">
        <v>10000</v>
      </c>
      <c r="E298" s="12" t="s">
        <v>445</v>
      </c>
      <c r="F298" s="2" t="s">
        <v>48</v>
      </c>
      <c r="G298" s="3">
        <v>10000</v>
      </c>
      <c r="H298" s="14" t="s">
        <v>30</v>
      </c>
      <c r="I298" s="2" t="s">
        <v>25</v>
      </c>
    </row>
    <row r="299" spans="1:9" x14ac:dyDescent="0.3">
      <c r="A299" s="1">
        <v>37033</v>
      </c>
      <c r="B299" s="2">
        <v>1431</v>
      </c>
      <c r="C299" s="2" t="s">
        <v>56</v>
      </c>
      <c r="D299" s="3" t="s">
        <v>27</v>
      </c>
      <c r="E299" s="12" t="s">
        <v>446</v>
      </c>
      <c r="F299" s="3" t="s">
        <v>325</v>
      </c>
      <c r="G299" s="3">
        <v>1</v>
      </c>
      <c r="H299" s="14" t="s">
        <v>34</v>
      </c>
      <c r="I299" s="2" t="s">
        <v>25</v>
      </c>
    </row>
    <row r="300" spans="1:9" x14ac:dyDescent="0.3">
      <c r="A300" s="1">
        <v>37033</v>
      </c>
      <c r="B300" s="2">
        <v>1442</v>
      </c>
      <c r="C300" s="2" t="s">
        <v>46</v>
      </c>
      <c r="D300" s="3" t="s">
        <v>27</v>
      </c>
      <c r="E300" s="12" t="s">
        <v>447</v>
      </c>
      <c r="F300" s="2" t="s">
        <v>48</v>
      </c>
      <c r="G300" s="3">
        <v>1</v>
      </c>
      <c r="H300" s="14" t="s">
        <v>49</v>
      </c>
      <c r="I300" s="2" t="s">
        <v>25</v>
      </c>
    </row>
    <row r="301" spans="1:9" x14ac:dyDescent="0.3">
      <c r="A301" s="1">
        <v>37033</v>
      </c>
      <c r="B301" s="2">
        <v>1458</v>
      </c>
      <c r="C301" s="2" t="s">
        <v>448</v>
      </c>
      <c r="D301" s="3">
        <v>4000</v>
      </c>
      <c r="E301" t="s">
        <v>449</v>
      </c>
      <c r="F301" s="2" t="s">
        <v>23</v>
      </c>
      <c r="G301" s="3">
        <v>4000</v>
      </c>
      <c r="H301" s="14" t="s">
        <v>49</v>
      </c>
      <c r="I301" s="2" t="s">
        <v>25</v>
      </c>
    </row>
    <row r="302" spans="1:9" x14ac:dyDescent="0.3">
      <c r="A302" s="1">
        <v>37033</v>
      </c>
      <c r="B302" s="2">
        <v>1845</v>
      </c>
      <c r="C302" s="2" t="s">
        <v>35</v>
      </c>
      <c r="D302" s="3">
        <v>20000</v>
      </c>
      <c r="E302" s="12" t="s">
        <v>450</v>
      </c>
      <c r="F302" s="3" t="s">
        <v>30</v>
      </c>
      <c r="G302" s="3">
        <v>20000</v>
      </c>
      <c r="H302" s="14" t="s">
        <v>38</v>
      </c>
      <c r="I302" s="2" t="s">
        <v>25</v>
      </c>
    </row>
    <row r="303" spans="1:9" x14ac:dyDescent="0.3">
      <c r="A303" s="1">
        <v>37033</v>
      </c>
      <c r="B303" s="2">
        <v>2324</v>
      </c>
      <c r="C303" s="2" t="s">
        <v>152</v>
      </c>
      <c r="D303" s="3">
        <v>600</v>
      </c>
      <c r="E303" s="12" t="s">
        <v>451</v>
      </c>
      <c r="F303" s="3" t="s">
        <v>90</v>
      </c>
      <c r="G303" s="3">
        <v>600</v>
      </c>
      <c r="H303" s="14" t="s">
        <v>38</v>
      </c>
      <c r="I303" s="2" t="s">
        <v>25</v>
      </c>
    </row>
    <row r="304" spans="1:9" x14ac:dyDescent="0.3">
      <c r="A304" s="1">
        <v>37036</v>
      </c>
      <c r="B304" s="15">
        <v>0.36805555555555558</v>
      </c>
      <c r="C304" s="2" t="s">
        <v>162</v>
      </c>
      <c r="D304" s="3">
        <v>1200</v>
      </c>
      <c r="E304" s="12" t="s">
        <v>452</v>
      </c>
      <c r="F304" s="3" t="s">
        <v>37</v>
      </c>
      <c r="G304" s="3">
        <v>1200</v>
      </c>
      <c r="H304" s="14" t="s">
        <v>44</v>
      </c>
      <c r="I304" s="2" t="s">
        <v>25</v>
      </c>
    </row>
    <row r="305" spans="1:9" x14ac:dyDescent="0.3">
      <c r="A305" s="1">
        <v>37036</v>
      </c>
      <c r="B305" s="15">
        <v>0.40763888888888888</v>
      </c>
      <c r="C305" s="2" t="s">
        <v>51</v>
      </c>
      <c r="D305" s="3">
        <v>2500</v>
      </c>
      <c r="E305" s="12" t="s">
        <v>453</v>
      </c>
      <c r="F305" s="3" t="s">
        <v>67</v>
      </c>
      <c r="G305" s="3">
        <v>2500</v>
      </c>
      <c r="H305" s="14" t="s">
        <v>24</v>
      </c>
      <c r="I305" s="2" t="s">
        <v>25</v>
      </c>
    </row>
    <row r="306" spans="1:9" x14ac:dyDescent="0.3">
      <c r="A306" s="1">
        <v>37036</v>
      </c>
      <c r="B306" s="15">
        <v>0.43263888888888885</v>
      </c>
      <c r="C306" s="2" t="s">
        <v>94</v>
      </c>
      <c r="D306" s="3">
        <v>2000</v>
      </c>
      <c r="E306" s="12" t="s">
        <v>454</v>
      </c>
      <c r="F306" s="3" t="s">
        <v>33</v>
      </c>
      <c r="G306" s="3">
        <v>2000</v>
      </c>
      <c r="H306" s="14" t="s">
        <v>44</v>
      </c>
      <c r="I306" s="2" t="s">
        <v>25</v>
      </c>
    </row>
    <row r="307" spans="1:9" x14ac:dyDescent="0.3">
      <c r="A307" s="1">
        <v>37038</v>
      </c>
      <c r="B307" s="2">
        <v>1636</v>
      </c>
      <c r="C307" s="2" t="s">
        <v>200</v>
      </c>
      <c r="D307" s="3">
        <v>3500</v>
      </c>
      <c r="E307" s="12" t="s">
        <v>455</v>
      </c>
      <c r="F307" s="3" t="s">
        <v>33</v>
      </c>
      <c r="G307" s="3">
        <v>3500</v>
      </c>
      <c r="H307" s="14" t="s">
        <v>49</v>
      </c>
      <c r="I307" s="2" t="s">
        <v>25</v>
      </c>
    </row>
    <row r="308" spans="1:9" x14ac:dyDescent="0.3">
      <c r="A308" s="1">
        <v>37039</v>
      </c>
      <c r="B308" s="2">
        <v>832</v>
      </c>
      <c r="C308" s="2" t="s">
        <v>94</v>
      </c>
      <c r="D308" s="3" t="s">
        <v>27</v>
      </c>
      <c r="E308" s="12" t="s">
        <v>456</v>
      </c>
      <c r="F308" s="3" t="s">
        <v>67</v>
      </c>
      <c r="G308" s="3">
        <v>1</v>
      </c>
      <c r="H308" s="14" t="s">
        <v>44</v>
      </c>
      <c r="I308" s="2" t="s">
        <v>25</v>
      </c>
    </row>
    <row r="309" spans="1:9" x14ac:dyDescent="0.3">
      <c r="A309" s="1">
        <v>37040</v>
      </c>
      <c r="B309" s="2">
        <v>1514</v>
      </c>
      <c r="C309" s="2" t="s">
        <v>152</v>
      </c>
      <c r="D309" s="3">
        <v>45000</v>
      </c>
      <c r="E309" s="12" t="s">
        <v>457</v>
      </c>
      <c r="F309" s="3" t="s">
        <v>190</v>
      </c>
      <c r="G309" s="3">
        <v>45000</v>
      </c>
      <c r="H309" s="14" t="s">
        <v>38</v>
      </c>
      <c r="I309" s="2" t="s">
        <v>25</v>
      </c>
    </row>
    <row r="310" spans="1:9" x14ac:dyDescent="0.3">
      <c r="A310" s="1">
        <v>37041</v>
      </c>
      <c r="B310" s="2">
        <v>1544</v>
      </c>
      <c r="C310" s="2" t="s">
        <v>46</v>
      </c>
      <c r="D310" s="3">
        <v>42000</v>
      </c>
      <c r="E310" s="12" t="s">
        <v>458</v>
      </c>
      <c r="F310" s="3" t="s">
        <v>33</v>
      </c>
      <c r="G310" s="3">
        <v>42000</v>
      </c>
      <c r="H310" s="14" t="s">
        <v>49</v>
      </c>
      <c r="I310" s="2" t="s">
        <v>25</v>
      </c>
    </row>
    <row r="311" spans="1:9" x14ac:dyDescent="0.3">
      <c r="A311" s="1">
        <v>37042</v>
      </c>
      <c r="B311" s="2">
        <v>902</v>
      </c>
      <c r="C311" s="2" t="s">
        <v>46</v>
      </c>
      <c r="D311" s="3">
        <v>7000</v>
      </c>
      <c r="E311" s="12" t="s">
        <v>459</v>
      </c>
      <c r="F311" s="3" t="s">
        <v>190</v>
      </c>
      <c r="G311" s="3">
        <v>7000</v>
      </c>
      <c r="H311" s="14" t="s">
        <v>49</v>
      </c>
      <c r="I311" s="2" t="s">
        <v>25</v>
      </c>
    </row>
    <row r="312" spans="1:9" x14ac:dyDescent="0.3">
      <c r="A312" s="1">
        <v>37042</v>
      </c>
      <c r="B312" s="2">
        <v>1716</v>
      </c>
      <c r="C312" s="2" t="s">
        <v>132</v>
      </c>
      <c r="D312" s="3">
        <v>80000</v>
      </c>
      <c r="E312" s="12" t="s">
        <v>460</v>
      </c>
      <c r="F312" s="3" t="s">
        <v>33</v>
      </c>
      <c r="G312" s="3">
        <v>80000</v>
      </c>
      <c r="H312" s="14" t="s">
        <v>38</v>
      </c>
      <c r="I312" s="2" t="s">
        <v>25</v>
      </c>
    </row>
    <row r="313" spans="1:9" x14ac:dyDescent="0.3">
      <c r="A313" s="1">
        <v>37042</v>
      </c>
      <c r="B313" s="2">
        <v>2138</v>
      </c>
      <c r="C313" s="2" t="s">
        <v>46</v>
      </c>
      <c r="D313" s="3">
        <v>50000</v>
      </c>
      <c r="E313" s="12" t="s">
        <v>461</v>
      </c>
      <c r="F313" s="3" t="s">
        <v>33</v>
      </c>
      <c r="G313" s="3">
        <v>50000</v>
      </c>
      <c r="H313" s="14" t="s">
        <v>49</v>
      </c>
      <c r="I313" s="2" t="s">
        <v>25</v>
      </c>
    </row>
    <row r="314" spans="1:9" x14ac:dyDescent="0.3">
      <c r="A314" s="1">
        <v>37043</v>
      </c>
      <c r="B314" s="15">
        <v>0.33819444444444446</v>
      </c>
      <c r="C314" s="2" t="s">
        <v>31</v>
      </c>
      <c r="D314" s="3">
        <v>50000</v>
      </c>
      <c r="E314" s="12" t="s">
        <v>462</v>
      </c>
      <c r="F314" s="3" t="s">
        <v>67</v>
      </c>
      <c r="G314" s="3">
        <v>50000</v>
      </c>
      <c r="H314" s="14" t="s">
        <v>34</v>
      </c>
      <c r="I314" s="2" t="s">
        <v>25</v>
      </c>
    </row>
    <row r="315" spans="1:9" x14ac:dyDescent="0.3">
      <c r="A315" s="1">
        <v>37043</v>
      </c>
      <c r="B315" s="15">
        <v>0.74583333333333324</v>
      </c>
      <c r="C315" s="2" t="s">
        <v>108</v>
      </c>
      <c r="D315" s="3">
        <v>25000</v>
      </c>
      <c r="E315" s="12" t="s">
        <v>463</v>
      </c>
      <c r="F315" s="3" t="s">
        <v>67</v>
      </c>
      <c r="G315" s="3">
        <v>25000</v>
      </c>
      <c r="H315" s="14" t="s">
        <v>24</v>
      </c>
      <c r="I315" s="2" t="s">
        <v>25</v>
      </c>
    </row>
    <row r="316" spans="1:9" x14ac:dyDescent="0.3">
      <c r="A316" s="1">
        <v>37044</v>
      </c>
      <c r="B316" s="15">
        <v>0.48888888888888887</v>
      </c>
      <c r="C316" s="2" t="s">
        <v>46</v>
      </c>
      <c r="D316" s="3">
        <v>2500</v>
      </c>
      <c r="E316" s="12" t="s">
        <v>464</v>
      </c>
      <c r="F316" s="3" t="s">
        <v>54</v>
      </c>
      <c r="G316" s="3">
        <v>2500</v>
      </c>
      <c r="H316" s="14" t="s">
        <v>49</v>
      </c>
      <c r="I316" s="2" t="s">
        <v>25</v>
      </c>
    </row>
    <row r="317" spans="1:9" x14ac:dyDescent="0.3">
      <c r="A317" s="1">
        <v>37044</v>
      </c>
      <c r="B317" s="15">
        <v>0.63680555555555551</v>
      </c>
      <c r="C317" s="2" t="s">
        <v>70</v>
      </c>
      <c r="D317" s="3">
        <v>40000</v>
      </c>
      <c r="E317" s="12" t="s">
        <v>465</v>
      </c>
      <c r="F317" s="3" t="s">
        <v>33</v>
      </c>
      <c r="G317" s="3">
        <v>40000</v>
      </c>
      <c r="H317" s="14" t="s">
        <v>49</v>
      </c>
      <c r="I317" s="2" t="s">
        <v>25</v>
      </c>
    </row>
    <row r="318" spans="1:9" x14ac:dyDescent="0.3">
      <c r="A318" s="1">
        <v>37044</v>
      </c>
      <c r="B318" s="15">
        <v>0.81597222222222221</v>
      </c>
      <c r="C318" s="2" t="s">
        <v>361</v>
      </c>
      <c r="D318" s="3">
        <v>2000</v>
      </c>
      <c r="E318" s="12" t="s">
        <v>466</v>
      </c>
      <c r="F318" s="3" t="s">
        <v>37</v>
      </c>
      <c r="G318" s="3">
        <v>2000</v>
      </c>
      <c r="H318" s="14" t="s">
        <v>38</v>
      </c>
      <c r="I318" s="2" t="s">
        <v>25</v>
      </c>
    </row>
    <row r="319" spans="1:9" x14ac:dyDescent="0.3">
      <c r="A319" s="1">
        <v>37045</v>
      </c>
      <c r="B319" s="15">
        <v>0.74652777777777779</v>
      </c>
      <c r="C319" s="2" t="s">
        <v>61</v>
      </c>
      <c r="D319" s="3">
        <v>10000</v>
      </c>
      <c r="E319" s="12" t="s">
        <v>467</v>
      </c>
      <c r="F319" s="3" t="s">
        <v>23</v>
      </c>
      <c r="G319" s="3">
        <v>10000</v>
      </c>
      <c r="H319" s="14" t="s">
        <v>49</v>
      </c>
      <c r="I319" s="2" t="s">
        <v>25</v>
      </c>
    </row>
    <row r="320" spans="1:9" x14ac:dyDescent="0.3">
      <c r="A320" s="1">
        <v>37046</v>
      </c>
      <c r="B320" s="2">
        <v>1030</v>
      </c>
      <c r="C320" s="2" t="s">
        <v>46</v>
      </c>
      <c r="D320" s="3">
        <v>5000</v>
      </c>
      <c r="E320" s="12" t="s">
        <v>468</v>
      </c>
      <c r="F320" s="2" t="s">
        <v>48</v>
      </c>
      <c r="G320" s="3">
        <v>5000</v>
      </c>
      <c r="H320" s="14" t="s">
        <v>49</v>
      </c>
      <c r="I320" s="2" t="s">
        <v>25</v>
      </c>
    </row>
    <row r="321" spans="1:9" x14ac:dyDescent="0.3">
      <c r="A321" s="1">
        <v>37046</v>
      </c>
      <c r="B321" s="2">
        <v>1043</v>
      </c>
      <c r="C321" s="2" t="s">
        <v>46</v>
      </c>
      <c r="D321" s="3">
        <v>5000</v>
      </c>
      <c r="E321" s="12" t="s">
        <v>469</v>
      </c>
      <c r="F321" s="3" t="s">
        <v>33</v>
      </c>
      <c r="G321" s="3">
        <v>5000</v>
      </c>
      <c r="H321" s="14" t="s">
        <v>49</v>
      </c>
      <c r="I321" s="2" t="s">
        <v>25</v>
      </c>
    </row>
    <row r="322" spans="1:9" x14ac:dyDescent="0.3">
      <c r="A322" s="1">
        <v>37046</v>
      </c>
      <c r="B322" s="2">
        <v>1411</v>
      </c>
      <c r="C322" s="2" t="s">
        <v>108</v>
      </c>
      <c r="D322" s="3">
        <v>600</v>
      </c>
      <c r="E322" s="12" t="s">
        <v>470</v>
      </c>
      <c r="F322" s="3" t="s">
        <v>67</v>
      </c>
      <c r="G322" s="3">
        <v>600</v>
      </c>
      <c r="H322" s="14" t="s">
        <v>24</v>
      </c>
      <c r="I322" s="2" t="s">
        <v>25</v>
      </c>
    </row>
    <row r="323" spans="1:9" x14ac:dyDescent="0.3">
      <c r="A323" s="1">
        <v>37046</v>
      </c>
      <c r="B323" s="2">
        <v>2343</v>
      </c>
      <c r="C323" s="2" t="s">
        <v>91</v>
      </c>
      <c r="D323" s="3">
        <v>1300</v>
      </c>
      <c r="E323" s="12" t="s">
        <v>471</v>
      </c>
      <c r="F323" s="3" t="s">
        <v>67</v>
      </c>
      <c r="G323" s="3">
        <v>1300</v>
      </c>
      <c r="H323" s="14" t="s">
        <v>30</v>
      </c>
      <c r="I323" s="2" t="s">
        <v>25</v>
      </c>
    </row>
    <row r="324" spans="1:9" x14ac:dyDescent="0.3">
      <c r="A324" s="1">
        <v>37047</v>
      </c>
      <c r="B324" s="2">
        <v>842</v>
      </c>
      <c r="C324" s="2" t="s">
        <v>141</v>
      </c>
      <c r="D324" s="3">
        <v>2000</v>
      </c>
      <c r="E324" s="12" t="s">
        <v>472</v>
      </c>
      <c r="F324" s="3" t="s">
        <v>54</v>
      </c>
      <c r="G324" s="3">
        <v>2000</v>
      </c>
      <c r="H324" s="14" t="s">
        <v>30</v>
      </c>
      <c r="I324" s="2" t="s">
        <v>25</v>
      </c>
    </row>
    <row r="325" spans="1:9" x14ac:dyDescent="0.3">
      <c r="A325" s="1">
        <v>37047</v>
      </c>
      <c r="B325" s="2">
        <v>1036</v>
      </c>
      <c r="C325" s="2" t="s">
        <v>141</v>
      </c>
      <c r="D325" s="3">
        <v>3500</v>
      </c>
      <c r="E325" s="12" t="s">
        <v>473</v>
      </c>
      <c r="F325" s="3" t="s">
        <v>23</v>
      </c>
      <c r="G325" s="3">
        <v>3500</v>
      </c>
      <c r="H325" s="14" t="s">
        <v>30</v>
      </c>
      <c r="I325" s="2" t="s">
        <v>25</v>
      </c>
    </row>
    <row r="326" spans="1:9" x14ac:dyDescent="0.3">
      <c r="A326" s="1">
        <v>37047</v>
      </c>
      <c r="B326" s="2">
        <v>1745</v>
      </c>
      <c r="C326" s="2" t="s">
        <v>203</v>
      </c>
      <c r="D326" s="3">
        <v>2000</v>
      </c>
      <c r="E326" s="12" t="s">
        <v>474</v>
      </c>
      <c r="F326" s="3" t="s">
        <v>67</v>
      </c>
      <c r="G326" s="3">
        <v>2000</v>
      </c>
      <c r="H326" s="14" t="s">
        <v>24</v>
      </c>
      <c r="I326" s="2" t="s">
        <v>25</v>
      </c>
    </row>
    <row r="327" spans="1:9" x14ac:dyDescent="0.3">
      <c r="A327" s="1">
        <v>37048</v>
      </c>
      <c r="B327" s="2">
        <v>1320</v>
      </c>
      <c r="C327" s="2" t="s">
        <v>99</v>
      </c>
      <c r="D327" s="3">
        <v>1500</v>
      </c>
      <c r="E327" s="12" t="s">
        <v>475</v>
      </c>
      <c r="F327" s="3" t="s">
        <v>37</v>
      </c>
      <c r="G327" s="3">
        <v>1500</v>
      </c>
      <c r="H327" s="14" t="s">
        <v>24</v>
      </c>
      <c r="I327" s="2" t="s">
        <v>25</v>
      </c>
    </row>
    <row r="328" spans="1:9" x14ac:dyDescent="0.3">
      <c r="A328" s="1">
        <v>37048</v>
      </c>
      <c r="B328" s="2">
        <v>1520</v>
      </c>
      <c r="C328" s="2" t="s">
        <v>35</v>
      </c>
      <c r="D328" s="3">
        <v>1500</v>
      </c>
      <c r="E328" s="12" t="s">
        <v>476</v>
      </c>
      <c r="F328" s="3" t="s">
        <v>37</v>
      </c>
      <c r="G328" s="3">
        <v>1500</v>
      </c>
      <c r="H328" s="14" t="s">
        <v>38</v>
      </c>
      <c r="I328" s="2" t="s">
        <v>25</v>
      </c>
    </row>
    <row r="329" spans="1:9" x14ac:dyDescent="0.3">
      <c r="A329" s="1">
        <v>37048</v>
      </c>
      <c r="B329" s="2">
        <v>1707</v>
      </c>
      <c r="C329" s="2" t="s">
        <v>35</v>
      </c>
      <c r="D329" s="3">
        <v>1000</v>
      </c>
      <c r="E329" s="12" t="s">
        <v>477</v>
      </c>
      <c r="F329" s="3" t="s">
        <v>30</v>
      </c>
      <c r="G329" s="3">
        <v>1000</v>
      </c>
      <c r="H329" s="14" t="s">
        <v>38</v>
      </c>
      <c r="I329" s="2" t="s">
        <v>25</v>
      </c>
    </row>
    <row r="330" spans="1:9" x14ac:dyDescent="0.3">
      <c r="A330" s="1">
        <v>37049</v>
      </c>
      <c r="B330" s="2">
        <v>1036</v>
      </c>
      <c r="C330" s="2" t="s">
        <v>68</v>
      </c>
      <c r="D330" s="3">
        <v>2000</v>
      </c>
      <c r="E330" s="12" t="s">
        <v>478</v>
      </c>
      <c r="F330" s="3" t="s">
        <v>33</v>
      </c>
      <c r="G330" s="3">
        <v>2000</v>
      </c>
      <c r="H330" s="14" t="s">
        <v>49</v>
      </c>
      <c r="I330" s="2" t="s">
        <v>25</v>
      </c>
    </row>
    <row r="331" spans="1:9" x14ac:dyDescent="0.3">
      <c r="A331" s="1">
        <v>37049</v>
      </c>
      <c r="B331" s="2">
        <v>1536</v>
      </c>
      <c r="C331" s="2" t="s">
        <v>72</v>
      </c>
      <c r="D331" s="3">
        <v>12000</v>
      </c>
      <c r="E331" s="12" t="s">
        <v>479</v>
      </c>
      <c r="F331" s="3" t="s">
        <v>23</v>
      </c>
      <c r="G331" s="3">
        <v>12000</v>
      </c>
      <c r="H331" s="14" t="s">
        <v>49</v>
      </c>
      <c r="I331" s="2" t="s">
        <v>25</v>
      </c>
    </row>
    <row r="332" spans="1:9" x14ac:dyDescent="0.3">
      <c r="A332" s="1">
        <v>37049</v>
      </c>
      <c r="B332" s="2">
        <v>1654</v>
      </c>
      <c r="C332" s="2" t="s">
        <v>200</v>
      </c>
      <c r="D332" s="3">
        <v>20000</v>
      </c>
      <c r="E332" s="12" t="s">
        <v>480</v>
      </c>
      <c r="F332" s="3" t="s">
        <v>23</v>
      </c>
      <c r="G332" s="3">
        <v>20000</v>
      </c>
      <c r="H332" s="14" t="s">
        <v>49</v>
      </c>
      <c r="I332" s="2" t="s">
        <v>25</v>
      </c>
    </row>
    <row r="333" spans="1:9" x14ac:dyDescent="0.3">
      <c r="A333" s="1">
        <v>37050</v>
      </c>
      <c r="B333" s="15">
        <v>0.55069444444444449</v>
      </c>
      <c r="C333" s="2" t="s">
        <v>35</v>
      </c>
      <c r="D333" s="3">
        <v>60000</v>
      </c>
      <c r="E333" s="12" t="s">
        <v>481</v>
      </c>
      <c r="F333" s="3" t="s">
        <v>359</v>
      </c>
      <c r="G333" s="3">
        <v>60000</v>
      </c>
      <c r="H333" s="14" t="s">
        <v>38</v>
      </c>
      <c r="I333" s="2" t="s">
        <v>25</v>
      </c>
    </row>
    <row r="334" spans="1:9" x14ac:dyDescent="0.3">
      <c r="A334" s="1">
        <v>37050</v>
      </c>
      <c r="B334" s="15">
        <v>0.56874999999999998</v>
      </c>
      <c r="C334" s="2" t="s">
        <v>35</v>
      </c>
      <c r="D334" s="3">
        <v>2000</v>
      </c>
      <c r="E334" s="12" t="s">
        <v>482</v>
      </c>
      <c r="F334" s="3" t="s">
        <v>29</v>
      </c>
      <c r="G334" s="3">
        <v>2000</v>
      </c>
      <c r="H334" s="14" t="s">
        <v>38</v>
      </c>
      <c r="I334" s="2" t="s">
        <v>25</v>
      </c>
    </row>
    <row r="335" spans="1:9" x14ac:dyDescent="0.3">
      <c r="A335" s="1">
        <v>37051</v>
      </c>
      <c r="B335" s="15">
        <v>0.50138888888888888</v>
      </c>
      <c r="C335" s="2" t="s">
        <v>40</v>
      </c>
      <c r="D335" s="3">
        <v>2500</v>
      </c>
      <c r="E335" s="12" t="s">
        <v>483</v>
      </c>
      <c r="F335" s="3" t="s">
        <v>67</v>
      </c>
      <c r="G335" s="3">
        <v>2500</v>
      </c>
      <c r="H335" s="14" t="s">
        <v>34</v>
      </c>
      <c r="I335" s="2" t="s">
        <v>25</v>
      </c>
    </row>
    <row r="336" spans="1:9" x14ac:dyDescent="0.3">
      <c r="A336" s="1">
        <v>37053</v>
      </c>
      <c r="B336" s="2">
        <v>1605</v>
      </c>
      <c r="C336" s="2" t="s">
        <v>61</v>
      </c>
      <c r="D336" s="3">
        <v>2000</v>
      </c>
      <c r="E336" s="12" t="s">
        <v>484</v>
      </c>
      <c r="F336" s="3" t="s">
        <v>33</v>
      </c>
      <c r="G336" s="3">
        <v>2000</v>
      </c>
      <c r="H336" s="14" t="s">
        <v>49</v>
      </c>
      <c r="I336" s="2" t="s">
        <v>25</v>
      </c>
    </row>
    <row r="337" spans="1:9" x14ac:dyDescent="0.3">
      <c r="A337" s="1">
        <v>37054</v>
      </c>
      <c r="B337" s="2">
        <v>1049</v>
      </c>
      <c r="C337" s="2" t="s">
        <v>68</v>
      </c>
      <c r="D337" s="3">
        <v>10000</v>
      </c>
      <c r="E337" s="12" t="s">
        <v>485</v>
      </c>
      <c r="F337" s="3" t="s">
        <v>30</v>
      </c>
      <c r="G337" s="3">
        <v>10000</v>
      </c>
      <c r="H337" s="14" t="s">
        <v>49</v>
      </c>
      <c r="I337" s="2" t="s">
        <v>25</v>
      </c>
    </row>
    <row r="338" spans="1:9" x14ac:dyDescent="0.3">
      <c r="A338" s="1">
        <v>37054</v>
      </c>
      <c r="B338" s="2">
        <v>2305</v>
      </c>
      <c r="C338" s="2" t="s">
        <v>21</v>
      </c>
      <c r="D338" s="3" t="s">
        <v>27</v>
      </c>
      <c r="E338" s="12" t="s">
        <v>486</v>
      </c>
      <c r="F338" s="3" t="s">
        <v>33</v>
      </c>
      <c r="G338" s="3">
        <v>1</v>
      </c>
      <c r="H338" s="14" t="s">
        <v>24</v>
      </c>
      <c r="I338" s="2" t="s">
        <v>25</v>
      </c>
    </row>
    <row r="339" spans="1:9" x14ac:dyDescent="0.3">
      <c r="A339" s="1">
        <v>37056</v>
      </c>
      <c r="B339" s="2">
        <v>1917</v>
      </c>
      <c r="C339" s="2" t="s">
        <v>40</v>
      </c>
      <c r="D339" s="3">
        <v>1500</v>
      </c>
      <c r="E339" s="12" t="s">
        <v>487</v>
      </c>
      <c r="F339" s="3" t="s">
        <v>23</v>
      </c>
      <c r="G339" s="3">
        <v>1500</v>
      </c>
      <c r="H339" s="14" t="s">
        <v>34</v>
      </c>
      <c r="I339" s="2" t="s">
        <v>25</v>
      </c>
    </row>
    <row r="340" spans="1:9" x14ac:dyDescent="0.3">
      <c r="A340" s="1">
        <v>37057</v>
      </c>
      <c r="B340" s="15">
        <v>0.60277777777777775</v>
      </c>
      <c r="C340" s="2" t="s">
        <v>162</v>
      </c>
      <c r="D340" s="3">
        <v>2000</v>
      </c>
      <c r="E340" s="12" t="s">
        <v>488</v>
      </c>
      <c r="F340" s="3" t="s">
        <v>67</v>
      </c>
      <c r="G340" s="3">
        <v>2000</v>
      </c>
      <c r="H340" s="14" t="s">
        <v>44</v>
      </c>
      <c r="I340" s="2" t="s">
        <v>25</v>
      </c>
    </row>
    <row r="341" spans="1:9" x14ac:dyDescent="0.3">
      <c r="A341" s="1">
        <v>37057</v>
      </c>
      <c r="B341" s="15">
        <v>0.61111111111111105</v>
      </c>
      <c r="C341" s="2" t="s">
        <v>72</v>
      </c>
      <c r="D341" s="3">
        <v>4000</v>
      </c>
      <c r="E341" s="12" t="s">
        <v>489</v>
      </c>
      <c r="F341" s="3" t="s">
        <v>23</v>
      </c>
      <c r="G341" s="3">
        <v>4000</v>
      </c>
      <c r="H341" s="14" t="s">
        <v>49</v>
      </c>
      <c r="I341" s="2" t="s">
        <v>25</v>
      </c>
    </row>
    <row r="342" spans="1:9" x14ac:dyDescent="0.3">
      <c r="A342" s="1">
        <v>37057</v>
      </c>
      <c r="B342" s="15">
        <v>0.61736111111111114</v>
      </c>
      <c r="C342" s="2" t="s">
        <v>108</v>
      </c>
      <c r="D342" s="3" t="s">
        <v>27</v>
      </c>
      <c r="E342" s="12" t="s">
        <v>490</v>
      </c>
      <c r="F342" s="3" t="s">
        <v>67</v>
      </c>
      <c r="G342" s="3">
        <v>1</v>
      </c>
      <c r="H342" s="14" t="s">
        <v>24</v>
      </c>
      <c r="I342" s="2" t="s">
        <v>25</v>
      </c>
    </row>
    <row r="343" spans="1:9" x14ac:dyDescent="0.3">
      <c r="A343" s="1">
        <v>37057</v>
      </c>
      <c r="B343" s="15">
        <v>0.79374999999999996</v>
      </c>
      <c r="C343" s="2" t="s">
        <v>35</v>
      </c>
      <c r="D343" s="3">
        <v>24000</v>
      </c>
      <c r="E343" s="17" t="s">
        <v>491</v>
      </c>
      <c r="F343" s="2" t="s">
        <v>33</v>
      </c>
      <c r="G343" s="3">
        <v>24000</v>
      </c>
      <c r="H343" s="14" t="s">
        <v>38</v>
      </c>
      <c r="I343" s="2" t="s">
        <v>25</v>
      </c>
    </row>
    <row r="344" spans="1:9" x14ac:dyDescent="0.3">
      <c r="A344" s="1">
        <v>37057</v>
      </c>
      <c r="B344" s="15">
        <v>0.85</v>
      </c>
      <c r="C344" s="2" t="s">
        <v>35</v>
      </c>
      <c r="D344" s="3">
        <v>10000</v>
      </c>
      <c r="E344" s="12" t="s">
        <v>492</v>
      </c>
      <c r="F344" s="3" t="s">
        <v>23</v>
      </c>
      <c r="G344" s="3">
        <v>10000</v>
      </c>
      <c r="H344" s="14" t="s">
        <v>38</v>
      </c>
      <c r="I344" s="2" t="s">
        <v>25</v>
      </c>
    </row>
    <row r="345" spans="1:9" x14ac:dyDescent="0.3">
      <c r="A345" s="1">
        <v>37058</v>
      </c>
      <c r="B345" s="15">
        <v>0.28819444444444448</v>
      </c>
      <c r="C345" s="2" t="s">
        <v>64</v>
      </c>
      <c r="D345" s="3">
        <v>5000000</v>
      </c>
      <c r="E345" s="12" t="s">
        <v>493</v>
      </c>
      <c r="F345" s="3" t="s">
        <v>33</v>
      </c>
      <c r="G345" s="3">
        <v>5000000</v>
      </c>
      <c r="H345" s="14" t="s">
        <v>30</v>
      </c>
      <c r="I345" s="2" t="s">
        <v>25</v>
      </c>
    </row>
    <row r="346" spans="1:9" x14ac:dyDescent="0.3">
      <c r="A346" s="1">
        <v>37059</v>
      </c>
      <c r="B346" s="15">
        <v>0.33611111111111108</v>
      </c>
      <c r="C346" s="2" t="s">
        <v>329</v>
      </c>
      <c r="D346" s="3">
        <v>800</v>
      </c>
      <c r="E346" s="12" t="s">
        <v>494</v>
      </c>
      <c r="F346" s="3" t="s">
        <v>54</v>
      </c>
      <c r="G346" s="3">
        <v>800</v>
      </c>
      <c r="H346" s="14" t="s">
        <v>30</v>
      </c>
      <c r="I346" s="2" t="s">
        <v>25</v>
      </c>
    </row>
    <row r="347" spans="1:9" x14ac:dyDescent="0.3">
      <c r="A347" s="1">
        <v>37059</v>
      </c>
      <c r="B347" s="15">
        <v>0.47361111111111115</v>
      </c>
      <c r="C347" s="2" t="s">
        <v>116</v>
      </c>
      <c r="D347" s="3">
        <v>2000</v>
      </c>
      <c r="E347" s="12" t="s">
        <v>495</v>
      </c>
      <c r="F347" s="3" t="s">
        <v>54</v>
      </c>
      <c r="G347" s="3">
        <v>2000</v>
      </c>
      <c r="H347" s="14" t="s">
        <v>44</v>
      </c>
      <c r="I347" s="2" t="s">
        <v>25</v>
      </c>
    </row>
    <row r="348" spans="1:9" x14ac:dyDescent="0.3">
      <c r="A348" s="1">
        <v>37059</v>
      </c>
      <c r="B348" s="15">
        <v>0.49236111111111108</v>
      </c>
      <c r="C348" s="2" t="s">
        <v>42</v>
      </c>
      <c r="D348" s="3">
        <v>4000</v>
      </c>
      <c r="E348" s="12" t="s">
        <v>496</v>
      </c>
      <c r="F348" s="3" t="s">
        <v>54</v>
      </c>
      <c r="G348" s="3">
        <v>4000</v>
      </c>
      <c r="H348" s="14" t="s">
        <v>44</v>
      </c>
      <c r="I348" s="2" t="s">
        <v>25</v>
      </c>
    </row>
    <row r="349" spans="1:9" x14ac:dyDescent="0.3">
      <c r="A349" s="1">
        <v>37059</v>
      </c>
      <c r="B349" s="15">
        <v>0.82291666666666663</v>
      </c>
      <c r="C349" s="2" t="s">
        <v>70</v>
      </c>
      <c r="D349" s="3" t="s">
        <v>27</v>
      </c>
      <c r="E349" s="12" t="s">
        <v>497</v>
      </c>
      <c r="F349" s="3" t="s">
        <v>67</v>
      </c>
      <c r="G349" s="3">
        <v>1</v>
      </c>
      <c r="H349" s="14" t="s">
        <v>49</v>
      </c>
      <c r="I349" s="2" t="s">
        <v>25</v>
      </c>
    </row>
    <row r="350" spans="1:9" x14ac:dyDescent="0.3">
      <c r="A350" s="1">
        <v>37060</v>
      </c>
      <c r="B350" s="2">
        <v>1409</v>
      </c>
      <c r="C350" s="2" t="s">
        <v>59</v>
      </c>
      <c r="D350" s="3">
        <v>1000</v>
      </c>
      <c r="E350" s="12" t="s">
        <v>498</v>
      </c>
      <c r="F350" s="3" t="s">
        <v>23</v>
      </c>
      <c r="G350" s="3">
        <v>1000</v>
      </c>
      <c r="H350" s="14" t="s">
        <v>38</v>
      </c>
      <c r="I350" s="2" t="s">
        <v>25</v>
      </c>
    </row>
    <row r="351" spans="1:9" x14ac:dyDescent="0.3">
      <c r="A351" s="1">
        <v>37060</v>
      </c>
      <c r="B351" s="2">
        <v>1651</v>
      </c>
      <c r="C351" s="2" t="s">
        <v>91</v>
      </c>
      <c r="D351" s="3" t="s">
        <v>27</v>
      </c>
      <c r="E351" s="12" t="s">
        <v>499</v>
      </c>
      <c r="F351" s="3" t="s">
        <v>23</v>
      </c>
      <c r="G351" s="3">
        <v>1</v>
      </c>
      <c r="H351" s="14" t="s">
        <v>30</v>
      </c>
      <c r="I351" s="2" t="s">
        <v>25</v>
      </c>
    </row>
    <row r="352" spans="1:9" x14ac:dyDescent="0.3">
      <c r="A352" s="1">
        <v>37061</v>
      </c>
      <c r="B352" s="2">
        <v>1322</v>
      </c>
      <c r="C352" s="2" t="s">
        <v>35</v>
      </c>
      <c r="D352" s="3">
        <v>1000</v>
      </c>
      <c r="E352" s="12" t="s">
        <v>500</v>
      </c>
      <c r="F352" s="3" t="s">
        <v>23</v>
      </c>
      <c r="G352" s="3">
        <v>1000</v>
      </c>
      <c r="H352" s="14" t="s">
        <v>38</v>
      </c>
      <c r="I352" s="2" t="s">
        <v>25</v>
      </c>
    </row>
    <row r="353" spans="1:9" x14ac:dyDescent="0.3">
      <c r="A353" s="1">
        <v>37061</v>
      </c>
      <c r="B353" s="2">
        <v>1910</v>
      </c>
      <c r="C353" s="2" t="s">
        <v>319</v>
      </c>
      <c r="D353" s="3">
        <v>500000</v>
      </c>
      <c r="E353" s="12" t="s">
        <v>501</v>
      </c>
      <c r="F353" s="3" t="s">
        <v>23</v>
      </c>
      <c r="G353" s="3">
        <v>500000</v>
      </c>
      <c r="H353" s="14" t="s">
        <v>24</v>
      </c>
      <c r="I353" s="2" t="s">
        <v>25</v>
      </c>
    </row>
    <row r="354" spans="1:9" x14ac:dyDescent="0.3">
      <c r="A354" s="1">
        <v>37061</v>
      </c>
      <c r="B354" s="2">
        <v>2110</v>
      </c>
      <c r="C354" s="2" t="s">
        <v>277</v>
      </c>
      <c r="D354" s="3">
        <v>1000</v>
      </c>
      <c r="E354" s="12" t="s">
        <v>502</v>
      </c>
      <c r="F354" s="3" t="s">
        <v>23</v>
      </c>
      <c r="G354" s="3">
        <v>1000</v>
      </c>
      <c r="H354" s="14" t="s">
        <v>38</v>
      </c>
      <c r="I354" s="2" t="s">
        <v>25</v>
      </c>
    </row>
    <row r="355" spans="1:9" x14ac:dyDescent="0.3">
      <c r="A355" s="1">
        <v>37062</v>
      </c>
      <c r="B355" s="2">
        <v>842</v>
      </c>
      <c r="C355" s="2" t="s">
        <v>162</v>
      </c>
      <c r="D355" s="3">
        <v>100000</v>
      </c>
      <c r="E355" s="12" t="s">
        <v>503</v>
      </c>
      <c r="F355" s="3" t="s">
        <v>54</v>
      </c>
      <c r="G355" s="3">
        <v>100000</v>
      </c>
      <c r="H355" s="14" t="s">
        <v>44</v>
      </c>
      <c r="I355" s="2" t="s">
        <v>25</v>
      </c>
    </row>
    <row r="356" spans="1:9" x14ac:dyDescent="0.3">
      <c r="A356" s="1">
        <v>37062</v>
      </c>
      <c r="B356" s="2">
        <v>1545</v>
      </c>
      <c r="C356" s="2" t="s">
        <v>42</v>
      </c>
      <c r="D356" s="3" t="s">
        <v>27</v>
      </c>
      <c r="E356" s="12" t="s">
        <v>504</v>
      </c>
      <c r="F356" s="3" t="s">
        <v>23</v>
      </c>
      <c r="G356" s="3">
        <v>1</v>
      </c>
      <c r="H356" s="14" t="s">
        <v>44</v>
      </c>
      <c r="I356" s="2" t="s">
        <v>25</v>
      </c>
    </row>
    <row r="357" spans="1:9" x14ac:dyDescent="0.3">
      <c r="A357" s="1">
        <v>37063</v>
      </c>
      <c r="B357" s="15">
        <v>0.34097222222222223</v>
      </c>
      <c r="C357" s="2" t="s">
        <v>42</v>
      </c>
      <c r="D357" s="3">
        <v>1300</v>
      </c>
      <c r="E357" s="12" t="s">
        <v>505</v>
      </c>
      <c r="F357" s="3" t="s">
        <v>359</v>
      </c>
      <c r="G357" s="3">
        <v>1300</v>
      </c>
      <c r="H357" s="14" t="s">
        <v>44</v>
      </c>
      <c r="I357" s="2" t="s">
        <v>25</v>
      </c>
    </row>
    <row r="358" spans="1:9" x14ac:dyDescent="0.3">
      <c r="A358" s="1">
        <v>37063</v>
      </c>
      <c r="B358" s="15">
        <v>0.69027777777777777</v>
      </c>
      <c r="C358" s="2" t="s">
        <v>141</v>
      </c>
      <c r="D358" s="3">
        <v>10000</v>
      </c>
      <c r="E358" s="12" t="s">
        <v>506</v>
      </c>
      <c r="F358" s="3" t="s">
        <v>33</v>
      </c>
      <c r="G358" s="3">
        <v>10000</v>
      </c>
      <c r="H358" s="14" t="s">
        <v>30</v>
      </c>
      <c r="I358" s="2" t="s">
        <v>25</v>
      </c>
    </row>
    <row r="359" spans="1:9" x14ac:dyDescent="0.3">
      <c r="A359" s="1">
        <v>37063</v>
      </c>
      <c r="B359" s="15">
        <v>0.80625000000000002</v>
      </c>
      <c r="C359" s="2" t="s">
        <v>70</v>
      </c>
      <c r="D359" s="3">
        <v>140000</v>
      </c>
      <c r="E359" s="12" t="s">
        <v>507</v>
      </c>
      <c r="F359" s="3" t="s">
        <v>67</v>
      </c>
      <c r="G359" s="3">
        <v>140000</v>
      </c>
      <c r="H359" s="14" t="s">
        <v>49</v>
      </c>
      <c r="I359" s="2" t="s">
        <v>25</v>
      </c>
    </row>
    <row r="360" spans="1:9" x14ac:dyDescent="0.3">
      <c r="A360" s="1">
        <v>37064</v>
      </c>
      <c r="B360" s="15">
        <v>0.46875</v>
      </c>
      <c r="C360" s="2" t="s">
        <v>35</v>
      </c>
      <c r="D360" s="3">
        <v>1000</v>
      </c>
      <c r="E360" s="12" t="s">
        <v>508</v>
      </c>
      <c r="F360" s="3" t="s">
        <v>54</v>
      </c>
      <c r="G360" s="3">
        <v>1000</v>
      </c>
      <c r="H360" s="14" t="s">
        <v>38</v>
      </c>
      <c r="I360" s="2" t="s">
        <v>25</v>
      </c>
    </row>
    <row r="361" spans="1:9" x14ac:dyDescent="0.3">
      <c r="A361" s="1">
        <v>37065</v>
      </c>
      <c r="B361" s="15">
        <v>0.39930555555555558</v>
      </c>
      <c r="C361" s="2" t="s">
        <v>162</v>
      </c>
      <c r="D361" s="3" t="s">
        <v>27</v>
      </c>
      <c r="E361" s="12" t="s">
        <v>509</v>
      </c>
      <c r="F361" s="3" t="s">
        <v>67</v>
      </c>
      <c r="G361" s="3">
        <v>1</v>
      </c>
      <c r="H361" s="14" t="s">
        <v>44</v>
      </c>
      <c r="I361" s="2" t="s">
        <v>25</v>
      </c>
    </row>
    <row r="362" spans="1:9" x14ac:dyDescent="0.3">
      <c r="A362" s="1">
        <v>37065</v>
      </c>
      <c r="B362" s="15">
        <v>0.44236111111111115</v>
      </c>
      <c r="C362" s="2" t="s">
        <v>200</v>
      </c>
      <c r="D362" s="3">
        <v>25000</v>
      </c>
      <c r="E362" s="12" t="s">
        <v>510</v>
      </c>
      <c r="F362" s="3" t="s">
        <v>23</v>
      </c>
      <c r="G362" s="3">
        <v>25000</v>
      </c>
      <c r="H362" s="14" t="s">
        <v>49</v>
      </c>
      <c r="I362" s="2" t="s">
        <v>25</v>
      </c>
    </row>
    <row r="363" spans="1:9" x14ac:dyDescent="0.3">
      <c r="A363" s="1">
        <v>37065</v>
      </c>
      <c r="B363" s="15">
        <v>0.72222222222222221</v>
      </c>
      <c r="C363" s="2" t="s">
        <v>51</v>
      </c>
      <c r="D363" s="3">
        <v>15000</v>
      </c>
      <c r="E363" s="12" t="s">
        <v>511</v>
      </c>
      <c r="F363" s="3" t="s">
        <v>33</v>
      </c>
      <c r="G363" s="3">
        <v>15000</v>
      </c>
      <c r="H363" s="14" t="s">
        <v>24</v>
      </c>
      <c r="I363" s="2" t="s">
        <v>25</v>
      </c>
    </row>
    <row r="364" spans="1:9" x14ac:dyDescent="0.3">
      <c r="A364" s="1">
        <v>37067</v>
      </c>
      <c r="B364" s="15">
        <v>0.31944444444444448</v>
      </c>
      <c r="C364" s="2" t="s">
        <v>319</v>
      </c>
      <c r="D364" s="3">
        <v>36000</v>
      </c>
      <c r="E364" s="12" t="s">
        <v>512</v>
      </c>
      <c r="F364" s="3" t="s">
        <v>23</v>
      </c>
      <c r="G364" s="3">
        <v>36000</v>
      </c>
      <c r="H364" s="14" t="s">
        <v>24</v>
      </c>
      <c r="I364" s="2" t="s">
        <v>25</v>
      </c>
    </row>
    <row r="365" spans="1:9" x14ac:dyDescent="0.3">
      <c r="A365" s="1">
        <v>37067</v>
      </c>
      <c r="B365" s="2">
        <v>844</v>
      </c>
      <c r="C365" s="2" t="s">
        <v>64</v>
      </c>
      <c r="D365" s="3">
        <v>1200</v>
      </c>
      <c r="E365" s="12" t="s">
        <v>513</v>
      </c>
      <c r="F365" s="3" t="s">
        <v>37</v>
      </c>
      <c r="G365" s="3">
        <v>1200</v>
      </c>
      <c r="H365" s="14" t="s">
        <v>30</v>
      </c>
      <c r="I365" s="2" t="s">
        <v>25</v>
      </c>
    </row>
    <row r="366" spans="1:9" x14ac:dyDescent="0.3">
      <c r="A366" s="1">
        <v>37067</v>
      </c>
      <c r="B366" s="2">
        <v>917</v>
      </c>
      <c r="C366" s="2" t="s">
        <v>329</v>
      </c>
      <c r="D366" s="3">
        <v>500</v>
      </c>
      <c r="E366" s="12" t="s">
        <v>514</v>
      </c>
      <c r="F366" s="3" t="s">
        <v>67</v>
      </c>
      <c r="G366" s="3">
        <v>500</v>
      </c>
      <c r="H366" s="14" t="s">
        <v>30</v>
      </c>
      <c r="I366" s="2" t="s">
        <v>25</v>
      </c>
    </row>
    <row r="367" spans="1:9" x14ac:dyDescent="0.3">
      <c r="A367" s="1">
        <v>37067</v>
      </c>
      <c r="B367" s="2">
        <v>1122</v>
      </c>
      <c r="C367" s="2" t="s">
        <v>42</v>
      </c>
      <c r="D367" s="3">
        <v>1000</v>
      </c>
      <c r="E367" s="12" t="s">
        <v>515</v>
      </c>
      <c r="F367" s="3" t="s">
        <v>30</v>
      </c>
      <c r="G367" s="3">
        <v>1000</v>
      </c>
      <c r="H367" s="14" t="s">
        <v>44</v>
      </c>
      <c r="I367" s="2" t="s">
        <v>25</v>
      </c>
    </row>
    <row r="368" spans="1:9" x14ac:dyDescent="0.3">
      <c r="A368" s="1">
        <v>37067</v>
      </c>
      <c r="B368" s="2">
        <v>1303</v>
      </c>
      <c r="C368" s="2" t="s">
        <v>35</v>
      </c>
      <c r="D368" s="3" t="s">
        <v>27</v>
      </c>
      <c r="E368" s="12" t="s">
        <v>516</v>
      </c>
      <c r="F368" s="3" t="s">
        <v>190</v>
      </c>
      <c r="G368" s="3">
        <v>1</v>
      </c>
      <c r="H368" s="14" t="s">
        <v>38</v>
      </c>
      <c r="I368" s="2" t="s">
        <v>25</v>
      </c>
    </row>
    <row r="369" spans="1:9" x14ac:dyDescent="0.3">
      <c r="A369" s="1">
        <v>37067</v>
      </c>
      <c r="B369" s="2">
        <v>1728</v>
      </c>
      <c r="C369" s="2" t="s">
        <v>64</v>
      </c>
      <c r="D369" s="3">
        <v>100000</v>
      </c>
      <c r="E369" s="12" t="s">
        <v>517</v>
      </c>
      <c r="F369" s="3" t="s">
        <v>63</v>
      </c>
      <c r="G369" s="3">
        <v>100000</v>
      </c>
      <c r="H369" s="14" t="s">
        <v>30</v>
      </c>
      <c r="I369" s="2" t="s">
        <v>25</v>
      </c>
    </row>
    <row r="370" spans="1:9" x14ac:dyDescent="0.3">
      <c r="A370" s="1">
        <v>37067</v>
      </c>
      <c r="B370" s="2">
        <v>2035</v>
      </c>
      <c r="C370" s="2" t="s">
        <v>26</v>
      </c>
      <c r="D370" s="3" t="s">
        <v>27</v>
      </c>
      <c r="E370" s="12" t="s">
        <v>518</v>
      </c>
      <c r="F370" s="3" t="s">
        <v>67</v>
      </c>
      <c r="G370" s="3">
        <v>1</v>
      </c>
      <c r="H370" s="14" t="s">
        <v>30</v>
      </c>
      <c r="I370" s="2" t="s">
        <v>25</v>
      </c>
    </row>
    <row r="371" spans="1:9" x14ac:dyDescent="0.3">
      <c r="A371" s="1">
        <v>37068</v>
      </c>
      <c r="B371" s="15">
        <v>0.58680555555555558</v>
      </c>
      <c r="C371" s="2" t="s">
        <v>319</v>
      </c>
      <c r="D371" s="3">
        <v>14000</v>
      </c>
      <c r="E371" s="12" t="s">
        <v>519</v>
      </c>
      <c r="F371" s="3" t="s">
        <v>30</v>
      </c>
      <c r="G371" s="3">
        <v>14000</v>
      </c>
      <c r="H371" s="14" t="s">
        <v>24</v>
      </c>
      <c r="I371" s="2" t="s">
        <v>25</v>
      </c>
    </row>
    <row r="372" spans="1:9" x14ac:dyDescent="0.3">
      <c r="A372" s="1">
        <v>37068</v>
      </c>
      <c r="B372" s="2">
        <v>841</v>
      </c>
      <c r="C372" s="2" t="s">
        <v>64</v>
      </c>
      <c r="D372" s="3">
        <v>120000</v>
      </c>
      <c r="E372" s="12" t="s">
        <v>520</v>
      </c>
      <c r="F372" s="3" t="s">
        <v>30</v>
      </c>
      <c r="G372" s="3">
        <v>120000</v>
      </c>
      <c r="H372" s="14" t="s">
        <v>30</v>
      </c>
      <c r="I372" s="2" t="s">
        <v>25</v>
      </c>
    </row>
    <row r="373" spans="1:9" x14ac:dyDescent="0.3">
      <c r="A373" s="1">
        <v>37068</v>
      </c>
      <c r="B373" s="2">
        <v>948</v>
      </c>
      <c r="C373" s="2" t="s">
        <v>61</v>
      </c>
      <c r="D373" s="3" t="s">
        <v>27</v>
      </c>
      <c r="E373" s="12" t="s">
        <v>521</v>
      </c>
      <c r="F373" s="3" t="s">
        <v>37</v>
      </c>
      <c r="G373" s="3">
        <v>1</v>
      </c>
      <c r="H373" s="14" t="s">
        <v>49</v>
      </c>
      <c r="I373" s="2" t="s">
        <v>25</v>
      </c>
    </row>
    <row r="374" spans="1:9" x14ac:dyDescent="0.3">
      <c r="A374" s="1">
        <v>37069</v>
      </c>
      <c r="B374" s="2">
        <v>809</v>
      </c>
      <c r="C374" s="2" t="s">
        <v>61</v>
      </c>
      <c r="D374" s="3">
        <v>300</v>
      </c>
      <c r="E374" s="12" t="s">
        <v>522</v>
      </c>
      <c r="F374" s="3" t="s">
        <v>67</v>
      </c>
      <c r="G374" s="3">
        <v>300</v>
      </c>
      <c r="H374" s="14" t="s">
        <v>49</v>
      </c>
      <c r="I374" s="2" t="s">
        <v>25</v>
      </c>
    </row>
    <row r="375" spans="1:9" x14ac:dyDescent="0.3">
      <c r="A375" s="1">
        <v>37069</v>
      </c>
      <c r="B375" s="2">
        <v>1425</v>
      </c>
      <c r="C375" s="2" t="s">
        <v>116</v>
      </c>
      <c r="D375" s="3">
        <v>1000</v>
      </c>
      <c r="E375" s="12" t="s">
        <v>523</v>
      </c>
      <c r="F375" s="3" t="s">
        <v>67</v>
      </c>
      <c r="G375" s="3">
        <v>1000</v>
      </c>
      <c r="H375" s="14" t="s">
        <v>44</v>
      </c>
      <c r="I375" s="2" t="s">
        <v>25</v>
      </c>
    </row>
    <row r="376" spans="1:9" x14ac:dyDescent="0.3">
      <c r="A376" s="1">
        <v>37069</v>
      </c>
      <c r="B376" s="2">
        <v>1438</v>
      </c>
      <c r="C376" s="2" t="s">
        <v>72</v>
      </c>
      <c r="D376" s="3">
        <v>1000</v>
      </c>
      <c r="E376" s="12" t="s">
        <v>524</v>
      </c>
      <c r="F376" s="3" t="s">
        <v>90</v>
      </c>
      <c r="G376" s="3">
        <v>1000</v>
      </c>
      <c r="H376" s="14" t="s">
        <v>49</v>
      </c>
      <c r="I376" s="2" t="s">
        <v>25</v>
      </c>
    </row>
    <row r="377" spans="1:9" x14ac:dyDescent="0.3">
      <c r="A377" s="1">
        <v>37070</v>
      </c>
      <c r="B377" s="2">
        <v>817</v>
      </c>
      <c r="C377" s="2" t="s">
        <v>61</v>
      </c>
      <c r="D377" s="3">
        <v>170000</v>
      </c>
      <c r="E377" s="12" t="s">
        <v>525</v>
      </c>
      <c r="F377" s="3" t="s">
        <v>63</v>
      </c>
      <c r="G377" s="3">
        <v>170000</v>
      </c>
      <c r="H377" s="14" t="s">
        <v>49</v>
      </c>
      <c r="I377" s="2" t="s">
        <v>25</v>
      </c>
    </row>
    <row r="378" spans="1:9" x14ac:dyDescent="0.3">
      <c r="A378" s="1">
        <v>37070</v>
      </c>
      <c r="B378" s="2">
        <v>1105</v>
      </c>
      <c r="C378" s="2" t="s">
        <v>526</v>
      </c>
      <c r="D378" s="3" t="s">
        <v>27</v>
      </c>
      <c r="E378" s="12" t="s">
        <v>527</v>
      </c>
      <c r="F378" s="3" t="s">
        <v>90</v>
      </c>
      <c r="G378" s="3">
        <v>1</v>
      </c>
      <c r="H378" s="14" t="s">
        <v>38</v>
      </c>
      <c r="I378" s="2" t="s">
        <v>25</v>
      </c>
    </row>
    <row r="379" spans="1:9" x14ac:dyDescent="0.3">
      <c r="A379" s="1">
        <v>37070</v>
      </c>
      <c r="B379" s="2">
        <v>1308</v>
      </c>
      <c r="C379" s="2" t="s">
        <v>162</v>
      </c>
      <c r="D379" s="3">
        <v>2000</v>
      </c>
      <c r="E379" s="12" t="s">
        <v>528</v>
      </c>
      <c r="F379" s="3" t="s">
        <v>23</v>
      </c>
      <c r="G379" s="3">
        <v>2000</v>
      </c>
      <c r="H379" s="14" t="s">
        <v>44</v>
      </c>
      <c r="I379" s="2" t="s">
        <v>25</v>
      </c>
    </row>
    <row r="380" spans="1:9" x14ac:dyDescent="0.3">
      <c r="A380" s="1">
        <v>37070</v>
      </c>
      <c r="B380" s="2">
        <v>1343</v>
      </c>
      <c r="C380" s="2" t="s">
        <v>46</v>
      </c>
      <c r="D380" s="3" t="s">
        <v>27</v>
      </c>
      <c r="E380" s="12" t="s">
        <v>529</v>
      </c>
      <c r="F380" s="3" t="s">
        <v>325</v>
      </c>
      <c r="G380" s="3">
        <v>1</v>
      </c>
      <c r="H380" s="14" t="s">
        <v>49</v>
      </c>
      <c r="I380" s="2" t="s">
        <v>25</v>
      </c>
    </row>
    <row r="381" spans="1:9" x14ac:dyDescent="0.3">
      <c r="A381" s="1">
        <v>37070</v>
      </c>
      <c r="B381" s="2">
        <v>1442</v>
      </c>
      <c r="C381" s="2" t="s">
        <v>61</v>
      </c>
      <c r="D381" s="3">
        <v>125000</v>
      </c>
      <c r="E381" s="12" t="s">
        <v>530</v>
      </c>
      <c r="F381" s="3" t="s">
        <v>54</v>
      </c>
      <c r="G381" s="3">
        <v>125000</v>
      </c>
      <c r="H381" s="14" t="s">
        <v>49</v>
      </c>
      <c r="I381" s="2" t="s">
        <v>25</v>
      </c>
    </row>
    <row r="382" spans="1:9" x14ac:dyDescent="0.3">
      <c r="A382" s="1">
        <v>37071</v>
      </c>
      <c r="B382" s="15">
        <v>0.4770833333333333</v>
      </c>
      <c r="C382" s="2" t="s">
        <v>81</v>
      </c>
      <c r="D382" s="3">
        <v>1000</v>
      </c>
      <c r="E382" s="12" t="s">
        <v>531</v>
      </c>
      <c r="F382" s="3" t="s">
        <v>67</v>
      </c>
      <c r="G382" s="3">
        <v>1000</v>
      </c>
      <c r="H382" s="14" t="s">
        <v>30</v>
      </c>
      <c r="I382" s="2" t="s">
        <v>25</v>
      </c>
    </row>
    <row r="383" spans="1:9" x14ac:dyDescent="0.3">
      <c r="A383" s="1">
        <v>37071</v>
      </c>
      <c r="B383" s="15">
        <v>0.625</v>
      </c>
      <c r="C383" s="2" t="s">
        <v>68</v>
      </c>
      <c r="D383" s="3" t="s">
        <v>27</v>
      </c>
      <c r="E383" s="12" t="s">
        <v>532</v>
      </c>
      <c r="F383" s="3" t="s">
        <v>359</v>
      </c>
      <c r="G383" s="3">
        <v>1</v>
      </c>
      <c r="H383" s="14" t="s">
        <v>49</v>
      </c>
      <c r="I383" s="2" t="s">
        <v>25</v>
      </c>
    </row>
    <row r="384" spans="1:9" x14ac:dyDescent="0.3">
      <c r="A384" s="1">
        <v>37071</v>
      </c>
      <c r="B384" s="15">
        <v>0.70277777777777783</v>
      </c>
      <c r="C384" s="2" t="s">
        <v>200</v>
      </c>
      <c r="D384" s="3">
        <v>1000</v>
      </c>
      <c r="E384" s="12" t="s">
        <v>533</v>
      </c>
      <c r="F384" s="3" t="s">
        <v>54</v>
      </c>
      <c r="G384" s="3">
        <v>1000</v>
      </c>
      <c r="H384" s="14" t="s">
        <v>49</v>
      </c>
      <c r="I384" s="2" t="s">
        <v>25</v>
      </c>
    </row>
    <row r="385" spans="1:9" x14ac:dyDescent="0.3">
      <c r="A385" s="1">
        <v>37072</v>
      </c>
      <c r="B385" s="15">
        <v>0.87430555555555556</v>
      </c>
      <c r="C385" s="2" t="s">
        <v>46</v>
      </c>
      <c r="D385" s="3">
        <v>25000</v>
      </c>
      <c r="E385" s="12" t="s">
        <v>534</v>
      </c>
      <c r="F385" s="3" t="s">
        <v>67</v>
      </c>
      <c r="G385" s="3">
        <v>25000</v>
      </c>
      <c r="H385" s="14" t="s">
        <v>49</v>
      </c>
      <c r="I385" s="2" t="s">
        <v>25</v>
      </c>
    </row>
    <row r="386" spans="1:9" x14ac:dyDescent="0.3">
      <c r="A386" s="1">
        <v>37073</v>
      </c>
      <c r="B386" s="15">
        <v>0.55208333333333337</v>
      </c>
      <c r="C386" s="2" t="s">
        <v>162</v>
      </c>
      <c r="D386" s="3" t="s">
        <v>27</v>
      </c>
      <c r="E386" s="12" t="s">
        <v>535</v>
      </c>
      <c r="F386" s="3" t="s">
        <v>63</v>
      </c>
      <c r="G386" s="3">
        <v>1</v>
      </c>
      <c r="H386" s="14" t="s">
        <v>44</v>
      </c>
      <c r="I386" s="2" t="s">
        <v>25</v>
      </c>
    </row>
    <row r="387" spans="1:9" x14ac:dyDescent="0.3">
      <c r="A387" s="1">
        <v>37073</v>
      </c>
      <c r="B387" s="2">
        <v>1607</v>
      </c>
      <c r="C387" s="2" t="s">
        <v>61</v>
      </c>
      <c r="D387" s="3">
        <v>1000</v>
      </c>
      <c r="E387" s="12" t="s">
        <v>536</v>
      </c>
      <c r="F387" s="2" t="s">
        <v>48</v>
      </c>
      <c r="G387" s="3">
        <v>1000</v>
      </c>
      <c r="H387" s="14" t="s">
        <v>49</v>
      </c>
      <c r="I387" s="2" t="s">
        <v>25</v>
      </c>
    </row>
    <row r="388" spans="1:9" x14ac:dyDescent="0.3">
      <c r="A388" s="1">
        <v>37074</v>
      </c>
      <c r="B388" s="2">
        <v>845</v>
      </c>
      <c r="C388" s="2" t="s">
        <v>72</v>
      </c>
      <c r="D388" s="3">
        <v>4000</v>
      </c>
      <c r="E388" s="12" t="s">
        <v>537</v>
      </c>
      <c r="F388" s="3" t="s">
        <v>359</v>
      </c>
      <c r="G388" s="3">
        <v>4000</v>
      </c>
      <c r="H388" s="14" t="s">
        <v>49</v>
      </c>
      <c r="I388" s="2" t="s">
        <v>25</v>
      </c>
    </row>
    <row r="389" spans="1:9" x14ac:dyDescent="0.3">
      <c r="A389" s="1">
        <v>37074</v>
      </c>
      <c r="B389" s="2">
        <v>953</v>
      </c>
      <c r="C389" s="2" t="s">
        <v>46</v>
      </c>
      <c r="D389" s="3">
        <v>1000</v>
      </c>
      <c r="E389" s="12" t="s">
        <v>538</v>
      </c>
      <c r="F389" s="3" t="s">
        <v>359</v>
      </c>
      <c r="G389" s="3">
        <v>1000</v>
      </c>
      <c r="H389" s="14" t="s">
        <v>49</v>
      </c>
      <c r="I389" s="2" t="s">
        <v>25</v>
      </c>
    </row>
    <row r="390" spans="1:9" x14ac:dyDescent="0.3">
      <c r="A390" s="1">
        <v>37074</v>
      </c>
      <c r="B390" s="2">
        <v>1251</v>
      </c>
      <c r="C390" s="2" t="s">
        <v>91</v>
      </c>
      <c r="D390" s="3">
        <v>1000</v>
      </c>
      <c r="E390" s="12" t="s">
        <v>539</v>
      </c>
      <c r="F390" s="3" t="s">
        <v>23</v>
      </c>
      <c r="G390" s="3">
        <v>1000</v>
      </c>
      <c r="H390" s="14" t="s">
        <v>30</v>
      </c>
      <c r="I390" s="2" t="s">
        <v>25</v>
      </c>
    </row>
    <row r="391" spans="1:9" x14ac:dyDescent="0.3">
      <c r="A391" s="1">
        <v>37074</v>
      </c>
      <c r="B391" s="2">
        <v>1330</v>
      </c>
      <c r="C391" s="2" t="s">
        <v>61</v>
      </c>
      <c r="D391" s="3">
        <v>1500</v>
      </c>
      <c r="E391" s="12" t="s">
        <v>540</v>
      </c>
      <c r="F391" s="3" t="s">
        <v>54</v>
      </c>
      <c r="G391" s="3">
        <v>1500</v>
      </c>
      <c r="H391" s="14" t="s">
        <v>49</v>
      </c>
      <c r="I391" s="2" t="s">
        <v>25</v>
      </c>
    </row>
    <row r="392" spans="1:9" x14ac:dyDescent="0.3">
      <c r="A392" s="1">
        <v>37075</v>
      </c>
      <c r="B392" s="2">
        <v>1143</v>
      </c>
      <c r="C392" s="2" t="s">
        <v>162</v>
      </c>
      <c r="D392" s="3">
        <v>3200</v>
      </c>
      <c r="E392" s="12" t="s">
        <v>541</v>
      </c>
      <c r="F392" s="3" t="s">
        <v>37</v>
      </c>
      <c r="G392" s="3">
        <v>3200</v>
      </c>
      <c r="H392" s="14" t="s">
        <v>44</v>
      </c>
      <c r="I392" s="2" t="s">
        <v>25</v>
      </c>
    </row>
    <row r="393" spans="1:9" x14ac:dyDescent="0.3">
      <c r="A393" s="1">
        <v>37076</v>
      </c>
      <c r="B393" s="2">
        <v>2036</v>
      </c>
      <c r="C393" s="2" t="s">
        <v>46</v>
      </c>
      <c r="D393" s="3">
        <v>2000</v>
      </c>
      <c r="E393" s="12" t="s">
        <v>542</v>
      </c>
      <c r="F393" s="3" t="s">
        <v>54</v>
      </c>
      <c r="G393" s="3">
        <v>2000</v>
      </c>
      <c r="H393" s="14" t="s">
        <v>49</v>
      </c>
      <c r="I393" s="2" t="s">
        <v>25</v>
      </c>
    </row>
    <row r="394" spans="1:9" x14ac:dyDescent="0.3">
      <c r="A394" s="1">
        <v>37077</v>
      </c>
      <c r="B394" s="15">
        <v>0.41666666666666669</v>
      </c>
      <c r="C394" s="2" t="s">
        <v>35</v>
      </c>
      <c r="D394" s="3">
        <v>300</v>
      </c>
      <c r="E394" s="12" t="s">
        <v>543</v>
      </c>
      <c r="F394" s="3" t="s">
        <v>23</v>
      </c>
      <c r="G394" s="3">
        <v>300</v>
      </c>
      <c r="H394" s="14" t="s">
        <v>38</v>
      </c>
      <c r="I394" s="2" t="s">
        <v>25</v>
      </c>
    </row>
    <row r="395" spans="1:9" x14ac:dyDescent="0.3">
      <c r="A395" s="1">
        <v>37078</v>
      </c>
      <c r="B395" s="15">
        <v>0.44305555555555554</v>
      </c>
      <c r="C395" s="2" t="s">
        <v>150</v>
      </c>
      <c r="D395" s="3">
        <v>500</v>
      </c>
      <c r="E395" s="12" t="s">
        <v>544</v>
      </c>
      <c r="F395" s="3" t="s">
        <v>54</v>
      </c>
      <c r="G395" s="3">
        <v>500</v>
      </c>
      <c r="H395" s="14" t="s">
        <v>49</v>
      </c>
      <c r="I395" s="2" t="s">
        <v>25</v>
      </c>
    </row>
    <row r="396" spans="1:9" x14ac:dyDescent="0.3">
      <c r="A396" s="1">
        <v>37078</v>
      </c>
      <c r="B396" s="15">
        <v>0.64236111111111105</v>
      </c>
      <c r="C396" s="2" t="s">
        <v>329</v>
      </c>
      <c r="D396" s="3">
        <v>1500</v>
      </c>
      <c r="E396" s="12" t="s">
        <v>545</v>
      </c>
      <c r="F396" s="3" t="s">
        <v>67</v>
      </c>
      <c r="G396" s="3">
        <v>1500</v>
      </c>
      <c r="H396" s="14" t="s">
        <v>30</v>
      </c>
      <c r="I396" s="2" t="s">
        <v>25</v>
      </c>
    </row>
    <row r="397" spans="1:9" x14ac:dyDescent="0.3">
      <c r="A397" s="1">
        <v>37078</v>
      </c>
      <c r="B397" s="15">
        <v>0.73472222222222217</v>
      </c>
      <c r="C397" s="2" t="s">
        <v>51</v>
      </c>
      <c r="D397" s="3">
        <v>5000</v>
      </c>
      <c r="E397" s="12" t="s">
        <v>546</v>
      </c>
      <c r="F397" s="3" t="s">
        <v>23</v>
      </c>
      <c r="G397" s="3">
        <v>5000</v>
      </c>
      <c r="H397" s="14" t="s">
        <v>24</v>
      </c>
      <c r="I397" s="2" t="s">
        <v>25</v>
      </c>
    </row>
    <row r="398" spans="1:9" x14ac:dyDescent="0.3">
      <c r="A398" s="1">
        <v>37079</v>
      </c>
      <c r="B398" s="15">
        <v>0.44444444444444442</v>
      </c>
      <c r="C398" s="2" t="s">
        <v>61</v>
      </c>
      <c r="D398" s="3">
        <v>4250</v>
      </c>
      <c r="E398" s="12" t="s">
        <v>547</v>
      </c>
      <c r="F398" s="3" t="s">
        <v>37</v>
      </c>
      <c r="G398" s="3">
        <v>4250</v>
      </c>
      <c r="H398" s="14" t="s">
        <v>49</v>
      </c>
      <c r="I398" s="2" t="s">
        <v>25</v>
      </c>
    </row>
    <row r="399" spans="1:9" x14ac:dyDescent="0.3">
      <c r="A399" s="1">
        <v>37080</v>
      </c>
      <c r="B399" s="15">
        <v>0.55347222222222225</v>
      </c>
      <c r="C399" s="2" t="s">
        <v>35</v>
      </c>
      <c r="D399" s="3">
        <v>2000</v>
      </c>
      <c r="E399" s="12" t="s">
        <v>548</v>
      </c>
      <c r="F399" s="3" t="s">
        <v>23</v>
      </c>
      <c r="G399" s="3">
        <v>2000</v>
      </c>
      <c r="H399" s="14" t="s">
        <v>38</v>
      </c>
      <c r="I399" s="2" t="s">
        <v>25</v>
      </c>
    </row>
    <row r="400" spans="1:9" x14ac:dyDescent="0.3">
      <c r="A400" s="1">
        <v>37080</v>
      </c>
      <c r="B400" s="15">
        <v>0.80486111111111114</v>
      </c>
      <c r="C400" s="2" t="s">
        <v>116</v>
      </c>
      <c r="D400" s="3">
        <v>1000</v>
      </c>
      <c r="E400" s="12" t="s">
        <v>549</v>
      </c>
      <c r="F400" s="3" t="s">
        <v>23</v>
      </c>
      <c r="G400" s="3">
        <v>1000</v>
      </c>
      <c r="H400" s="14" t="s">
        <v>44</v>
      </c>
      <c r="I400" s="2" t="s">
        <v>25</v>
      </c>
    </row>
    <row r="401" spans="1:9" x14ac:dyDescent="0.3">
      <c r="A401" s="1">
        <v>37080</v>
      </c>
      <c r="B401" s="15">
        <v>0.94861111111111107</v>
      </c>
      <c r="C401" s="2" t="s">
        <v>81</v>
      </c>
      <c r="D401" s="3">
        <v>6000</v>
      </c>
      <c r="E401" s="12" t="s">
        <v>550</v>
      </c>
      <c r="F401" s="3" t="s">
        <v>23</v>
      </c>
      <c r="G401" s="3">
        <v>6000</v>
      </c>
      <c r="H401" s="14" t="s">
        <v>30</v>
      </c>
      <c r="I401" s="2" t="s">
        <v>25</v>
      </c>
    </row>
    <row r="402" spans="1:9" x14ac:dyDescent="0.3">
      <c r="A402" s="1">
        <v>37081</v>
      </c>
      <c r="B402" s="2">
        <v>1114</v>
      </c>
      <c r="C402" s="2" t="s">
        <v>31</v>
      </c>
      <c r="D402" s="3">
        <v>1000</v>
      </c>
      <c r="E402" s="12" t="s">
        <v>551</v>
      </c>
      <c r="F402" s="3" t="s">
        <v>23</v>
      </c>
      <c r="G402" s="3">
        <v>1000</v>
      </c>
      <c r="H402" s="14" t="s">
        <v>34</v>
      </c>
      <c r="I402" s="2" t="s">
        <v>25</v>
      </c>
    </row>
    <row r="403" spans="1:9" x14ac:dyDescent="0.3">
      <c r="A403" s="1">
        <v>37081</v>
      </c>
      <c r="B403" s="2">
        <v>1604</v>
      </c>
      <c r="C403" s="2" t="s">
        <v>141</v>
      </c>
      <c r="D403" s="3">
        <v>1500</v>
      </c>
      <c r="E403" s="12" t="s">
        <v>552</v>
      </c>
      <c r="F403" s="3" t="s">
        <v>33</v>
      </c>
      <c r="G403" s="3">
        <v>1500</v>
      </c>
      <c r="H403" s="14" t="s">
        <v>30</v>
      </c>
      <c r="I403" s="2" t="s">
        <v>25</v>
      </c>
    </row>
    <row r="404" spans="1:9" x14ac:dyDescent="0.3">
      <c r="A404" s="1">
        <v>37081</v>
      </c>
      <c r="B404" s="2">
        <v>1642</v>
      </c>
      <c r="C404" s="2" t="s">
        <v>61</v>
      </c>
      <c r="D404" s="3">
        <v>2500</v>
      </c>
      <c r="E404" s="12" t="s">
        <v>553</v>
      </c>
      <c r="F404" s="2" t="s">
        <v>48</v>
      </c>
      <c r="G404" s="3">
        <v>2500</v>
      </c>
      <c r="H404" s="14" t="s">
        <v>49</v>
      </c>
      <c r="I404" s="2" t="s">
        <v>25</v>
      </c>
    </row>
    <row r="405" spans="1:9" x14ac:dyDescent="0.3">
      <c r="A405" s="1">
        <v>37082</v>
      </c>
      <c r="B405" s="2">
        <v>1538</v>
      </c>
      <c r="C405" s="2" t="s">
        <v>108</v>
      </c>
      <c r="D405" s="3" t="s">
        <v>27</v>
      </c>
      <c r="E405" s="12" t="s">
        <v>554</v>
      </c>
      <c r="F405" s="3" t="s">
        <v>67</v>
      </c>
      <c r="G405" s="3">
        <v>1</v>
      </c>
      <c r="H405" s="14" t="s">
        <v>24</v>
      </c>
      <c r="I405" s="2" t="s">
        <v>25</v>
      </c>
    </row>
    <row r="406" spans="1:9" x14ac:dyDescent="0.3">
      <c r="A406" s="1">
        <v>37082</v>
      </c>
      <c r="B406" s="2">
        <v>1822</v>
      </c>
      <c r="C406" s="2" t="s">
        <v>40</v>
      </c>
      <c r="D406" s="3" t="s">
        <v>27</v>
      </c>
      <c r="E406" s="12" t="s">
        <v>555</v>
      </c>
      <c r="F406" s="3" t="s">
        <v>67</v>
      </c>
      <c r="G406" s="3">
        <v>1</v>
      </c>
      <c r="H406" s="14" t="s">
        <v>34</v>
      </c>
      <c r="I406" s="2" t="s">
        <v>25</v>
      </c>
    </row>
    <row r="407" spans="1:9" x14ac:dyDescent="0.3">
      <c r="A407" s="1">
        <v>37082</v>
      </c>
      <c r="B407" s="2">
        <v>1913</v>
      </c>
      <c r="C407" s="2" t="s">
        <v>56</v>
      </c>
      <c r="D407" s="3" t="s">
        <v>27</v>
      </c>
      <c r="E407" s="12" t="s">
        <v>556</v>
      </c>
      <c r="F407" s="3" t="s">
        <v>67</v>
      </c>
      <c r="G407" s="3">
        <v>1</v>
      </c>
      <c r="H407" s="14" t="s">
        <v>34</v>
      </c>
      <c r="I407" s="2" t="s">
        <v>25</v>
      </c>
    </row>
    <row r="408" spans="1:9" x14ac:dyDescent="0.3">
      <c r="A408" s="1">
        <v>37083</v>
      </c>
      <c r="B408" s="2">
        <v>1011</v>
      </c>
      <c r="C408" s="2" t="s">
        <v>42</v>
      </c>
      <c r="D408" s="3">
        <v>4000</v>
      </c>
      <c r="E408" s="12" t="s">
        <v>557</v>
      </c>
      <c r="F408" s="3" t="s">
        <v>359</v>
      </c>
      <c r="G408" s="3">
        <v>4000</v>
      </c>
      <c r="H408" s="14" t="s">
        <v>44</v>
      </c>
      <c r="I408" s="2" t="s">
        <v>25</v>
      </c>
    </row>
    <row r="409" spans="1:9" x14ac:dyDescent="0.3">
      <c r="A409" s="1">
        <v>37083</v>
      </c>
      <c r="B409" s="2">
        <v>1635</v>
      </c>
      <c r="C409" s="2" t="s">
        <v>61</v>
      </c>
      <c r="D409" s="3">
        <v>60000</v>
      </c>
      <c r="E409" s="12" t="s">
        <v>558</v>
      </c>
      <c r="F409" s="3" t="s">
        <v>359</v>
      </c>
      <c r="G409" s="3">
        <v>60000</v>
      </c>
      <c r="H409" s="14" t="s">
        <v>49</v>
      </c>
      <c r="I409" s="2" t="s">
        <v>25</v>
      </c>
    </row>
    <row r="410" spans="1:9" x14ac:dyDescent="0.3">
      <c r="A410" s="1">
        <v>37084</v>
      </c>
      <c r="B410" s="2">
        <v>926</v>
      </c>
      <c r="C410" s="2" t="s">
        <v>68</v>
      </c>
      <c r="D410" s="3">
        <v>1000</v>
      </c>
      <c r="E410" s="12" t="s">
        <v>559</v>
      </c>
      <c r="F410" s="3" t="s">
        <v>67</v>
      </c>
      <c r="G410" s="3">
        <v>1000</v>
      </c>
      <c r="H410" s="14" t="s">
        <v>49</v>
      </c>
      <c r="I410" s="2" t="s">
        <v>25</v>
      </c>
    </row>
    <row r="411" spans="1:9" x14ac:dyDescent="0.3">
      <c r="A411" s="1">
        <v>37084</v>
      </c>
      <c r="B411" s="2">
        <v>1109</v>
      </c>
      <c r="C411" s="2" t="s">
        <v>162</v>
      </c>
      <c r="D411" s="3">
        <v>20000</v>
      </c>
      <c r="E411" s="12" t="s">
        <v>560</v>
      </c>
      <c r="F411" s="3" t="s">
        <v>67</v>
      </c>
      <c r="G411" s="3">
        <v>20000</v>
      </c>
      <c r="H411" s="14" t="s">
        <v>44</v>
      </c>
      <c r="I411" s="2" t="s">
        <v>25</v>
      </c>
    </row>
    <row r="412" spans="1:9" x14ac:dyDescent="0.3">
      <c r="A412" s="1">
        <v>37084</v>
      </c>
      <c r="B412" s="2">
        <v>1319</v>
      </c>
      <c r="C412" s="2" t="s">
        <v>31</v>
      </c>
      <c r="D412" s="3">
        <v>6000</v>
      </c>
      <c r="E412" s="12" t="s">
        <v>561</v>
      </c>
      <c r="F412" s="3" t="s">
        <v>23</v>
      </c>
      <c r="G412" s="3">
        <v>6000</v>
      </c>
      <c r="H412" s="14" t="s">
        <v>34</v>
      </c>
      <c r="I412" s="2" t="s">
        <v>25</v>
      </c>
    </row>
    <row r="413" spans="1:9" x14ac:dyDescent="0.3">
      <c r="A413" s="1">
        <v>37084</v>
      </c>
      <c r="B413" s="2">
        <v>1409</v>
      </c>
      <c r="C413" s="2" t="s">
        <v>121</v>
      </c>
      <c r="D413" s="3">
        <v>1000</v>
      </c>
      <c r="E413" s="12" t="s">
        <v>562</v>
      </c>
      <c r="F413" s="3" t="s">
        <v>23</v>
      </c>
      <c r="G413" s="3">
        <v>1000</v>
      </c>
      <c r="H413" s="14" t="s">
        <v>44</v>
      </c>
      <c r="I413" s="2" t="s">
        <v>25</v>
      </c>
    </row>
    <row r="414" spans="1:9" x14ac:dyDescent="0.3">
      <c r="A414" s="1">
        <v>37084</v>
      </c>
      <c r="B414" s="2">
        <v>1555</v>
      </c>
      <c r="C414" s="2" t="s">
        <v>426</v>
      </c>
      <c r="D414" s="3">
        <v>8000</v>
      </c>
      <c r="E414" s="12" t="s">
        <v>563</v>
      </c>
      <c r="F414" s="3" t="s">
        <v>33</v>
      </c>
      <c r="G414" s="3">
        <v>8000</v>
      </c>
      <c r="H414" s="14" t="s">
        <v>34</v>
      </c>
      <c r="I414" s="2" t="s">
        <v>25</v>
      </c>
    </row>
    <row r="415" spans="1:9" x14ac:dyDescent="0.3">
      <c r="A415" s="1">
        <v>37084</v>
      </c>
      <c r="B415" s="2">
        <v>1603</v>
      </c>
      <c r="C415" s="2" t="s">
        <v>35</v>
      </c>
      <c r="D415" s="3">
        <v>500</v>
      </c>
      <c r="E415" s="12" t="s">
        <v>564</v>
      </c>
      <c r="F415" s="3" t="s">
        <v>23</v>
      </c>
      <c r="G415" s="3">
        <v>500</v>
      </c>
      <c r="H415" s="14" t="s">
        <v>38</v>
      </c>
      <c r="I415" s="2" t="s">
        <v>25</v>
      </c>
    </row>
    <row r="416" spans="1:9" x14ac:dyDescent="0.3">
      <c r="A416" s="1">
        <v>37085</v>
      </c>
      <c r="B416" s="2">
        <v>852</v>
      </c>
      <c r="C416" s="2" t="s">
        <v>35</v>
      </c>
      <c r="D416" s="3">
        <v>20000</v>
      </c>
      <c r="E416" s="12" t="s">
        <v>565</v>
      </c>
      <c r="F416" s="3" t="s">
        <v>67</v>
      </c>
      <c r="G416" s="3">
        <v>20000</v>
      </c>
      <c r="H416" s="14" t="s">
        <v>38</v>
      </c>
      <c r="I416" s="2" t="s">
        <v>25</v>
      </c>
    </row>
    <row r="417" spans="1:9" x14ac:dyDescent="0.3">
      <c r="A417" s="1">
        <v>37085</v>
      </c>
      <c r="B417" s="2">
        <v>923</v>
      </c>
      <c r="C417" s="2" t="s">
        <v>68</v>
      </c>
      <c r="D417" s="3">
        <v>2000</v>
      </c>
      <c r="E417" s="12" t="s">
        <v>566</v>
      </c>
      <c r="F417" s="3" t="s">
        <v>67</v>
      </c>
      <c r="G417" s="3">
        <v>2000</v>
      </c>
      <c r="H417" s="14" t="s">
        <v>49</v>
      </c>
      <c r="I417" s="2" t="s">
        <v>25</v>
      </c>
    </row>
    <row r="418" spans="1:9" x14ac:dyDescent="0.3">
      <c r="A418" s="1">
        <v>37085</v>
      </c>
      <c r="B418" s="2">
        <v>1155</v>
      </c>
      <c r="C418" s="2" t="s">
        <v>68</v>
      </c>
      <c r="D418" s="3">
        <v>6000</v>
      </c>
      <c r="E418" s="12" t="s">
        <v>567</v>
      </c>
      <c r="F418" s="3" t="s">
        <v>23</v>
      </c>
      <c r="G418" s="3">
        <v>6000</v>
      </c>
      <c r="H418" s="14" t="s">
        <v>49</v>
      </c>
      <c r="I418" s="2" t="s">
        <v>25</v>
      </c>
    </row>
    <row r="419" spans="1:9" x14ac:dyDescent="0.3">
      <c r="A419" s="1">
        <v>37085</v>
      </c>
      <c r="B419" s="2">
        <v>1415</v>
      </c>
      <c r="C419" s="2" t="s">
        <v>141</v>
      </c>
      <c r="D419" s="3">
        <v>20000</v>
      </c>
      <c r="E419" s="12" t="s">
        <v>568</v>
      </c>
      <c r="F419" s="3" t="s">
        <v>63</v>
      </c>
      <c r="G419" s="3">
        <v>20000</v>
      </c>
      <c r="H419" s="14" t="s">
        <v>30</v>
      </c>
      <c r="I419" s="2" t="s">
        <v>25</v>
      </c>
    </row>
    <row r="420" spans="1:9" x14ac:dyDescent="0.3">
      <c r="A420" s="1">
        <v>37085</v>
      </c>
      <c r="B420" s="2">
        <v>1644</v>
      </c>
      <c r="C420" s="2" t="s">
        <v>448</v>
      </c>
      <c r="D420" s="3">
        <v>1500</v>
      </c>
      <c r="E420" s="12" t="s">
        <v>569</v>
      </c>
      <c r="F420" s="3" t="s">
        <v>54</v>
      </c>
      <c r="G420" s="3">
        <v>1500</v>
      </c>
      <c r="H420" s="14" t="s">
        <v>49</v>
      </c>
      <c r="I420" s="2" t="s">
        <v>25</v>
      </c>
    </row>
    <row r="421" spans="1:9" x14ac:dyDescent="0.3">
      <c r="A421" s="1">
        <v>37087</v>
      </c>
      <c r="B421" s="2">
        <v>1151</v>
      </c>
      <c r="C421" s="2" t="s">
        <v>203</v>
      </c>
      <c r="D421" s="3">
        <v>100000</v>
      </c>
      <c r="E421" s="12" t="s">
        <v>570</v>
      </c>
      <c r="F421" s="3" t="s">
        <v>67</v>
      </c>
      <c r="G421" s="3">
        <v>100000</v>
      </c>
      <c r="H421" s="14" t="s">
        <v>24</v>
      </c>
      <c r="I421" s="2" t="s">
        <v>25</v>
      </c>
    </row>
    <row r="422" spans="1:9" x14ac:dyDescent="0.3">
      <c r="A422" s="1">
        <v>37087</v>
      </c>
      <c r="B422" s="2">
        <v>1218</v>
      </c>
      <c r="C422" s="2" t="s">
        <v>141</v>
      </c>
      <c r="D422" s="3">
        <v>20000</v>
      </c>
      <c r="E422" s="12" t="s">
        <v>571</v>
      </c>
      <c r="F422" s="3" t="s">
        <v>359</v>
      </c>
      <c r="G422" s="3">
        <v>20000</v>
      </c>
      <c r="H422" s="14" t="s">
        <v>30</v>
      </c>
      <c r="I422" s="2" t="s">
        <v>25</v>
      </c>
    </row>
    <row r="423" spans="1:9" x14ac:dyDescent="0.3">
      <c r="A423" s="1">
        <v>37087</v>
      </c>
      <c r="B423" s="2">
        <v>1358</v>
      </c>
      <c r="C423" s="2" t="s">
        <v>99</v>
      </c>
      <c r="D423" s="3">
        <v>1000</v>
      </c>
      <c r="E423" s="12" t="s">
        <v>572</v>
      </c>
      <c r="F423" s="3" t="s">
        <v>67</v>
      </c>
      <c r="G423" s="3">
        <v>1000</v>
      </c>
      <c r="H423" s="14" t="s">
        <v>24</v>
      </c>
      <c r="I423" s="2" t="s">
        <v>25</v>
      </c>
    </row>
    <row r="424" spans="1:9" x14ac:dyDescent="0.3">
      <c r="A424" s="1">
        <v>37088</v>
      </c>
      <c r="B424" s="2">
        <v>934</v>
      </c>
      <c r="C424" s="2" t="s">
        <v>35</v>
      </c>
      <c r="D424" s="3">
        <v>1000</v>
      </c>
      <c r="E424" s="12" t="s">
        <v>573</v>
      </c>
      <c r="F424" s="3" t="s">
        <v>63</v>
      </c>
      <c r="G424" s="3">
        <v>1000</v>
      </c>
      <c r="H424" s="14" t="s">
        <v>38</v>
      </c>
      <c r="I424" s="2" t="s">
        <v>25</v>
      </c>
    </row>
    <row r="425" spans="1:9" x14ac:dyDescent="0.3">
      <c r="A425" s="1">
        <v>37088</v>
      </c>
      <c r="B425" s="2">
        <v>1734</v>
      </c>
      <c r="C425" s="2" t="s">
        <v>68</v>
      </c>
      <c r="D425" s="3" t="s">
        <v>27</v>
      </c>
      <c r="E425" s="12" t="s">
        <v>574</v>
      </c>
      <c r="F425" s="3" t="s">
        <v>67</v>
      </c>
      <c r="G425" s="3">
        <v>1</v>
      </c>
      <c r="H425" s="14" t="s">
        <v>49</v>
      </c>
      <c r="I425" s="2" t="s">
        <v>25</v>
      </c>
    </row>
    <row r="426" spans="1:9" x14ac:dyDescent="0.3">
      <c r="A426" s="1">
        <v>37090</v>
      </c>
      <c r="B426" s="2">
        <v>835</v>
      </c>
      <c r="C426" s="2" t="s">
        <v>31</v>
      </c>
      <c r="D426" s="3">
        <v>12000</v>
      </c>
      <c r="E426" s="12" t="s">
        <v>575</v>
      </c>
      <c r="F426" s="3" t="s">
        <v>23</v>
      </c>
      <c r="G426" s="3">
        <v>12000</v>
      </c>
      <c r="H426" s="14" t="s">
        <v>34</v>
      </c>
      <c r="I426" s="2" t="s">
        <v>25</v>
      </c>
    </row>
    <row r="427" spans="1:9" x14ac:dyDescent="0.3">
      <c r="A427" s="1">
        <v>37090</v>
      </c>
      <c r="B427" s="2">
        <v>1009</v>
      </c>
      <c r="C427" s="2" t="s">
        <v>162</v>
      </c>
      <c r="D427" s="3">
        <v>30000</v>
      </c>
      <c r="E427" s="12" t="s">
        <v>576</v>
      </c>
      <c r="F427" s="3" t="s">
        <v>33</v>
      </c>
      <c r="G427" s="3">
        <v>30000</v>
      </c>
      <c r="H427" s="14" t="s">
        <v>44</v>
      </c>
      <c r="I427" s="2" t="s">
        <v>25</v>
      </c>
    </row>
    <row r="428" spans="1:9" x14ac:dyDescent="0.3">
      <c r="A428" s="1">
        <v>37090</v>
      </c>
      <c r="B428" s="2">
        <v>1039</v>
      </c>
      <c r="C428" s="2" t="s">
        <v>35</v>
      </c>
      <c r="D428" s="3">
        <v>2000</v>
      </c>
      <c r="E428" s="12" t="s">
        <v>577</v>
      </c>
      <c r="F428" s="3" t="s">
        <v>23</v>
      </c>
      <c r="G428" s="3">
        <v>2000</v>
      </c>
      <c r="H428" s="14" t="s">
        <v>38</v>
      </c>
      <c r="I428" s="2" t="s">
        <v>25</v>
      </c>
    </row>
    <row r="429" spans="1:9" x14ac:dyDescent="0.3">
      <c r="A429" s="1">
        <v>37090</v>
      </c>
      <c r="B429" s="2">
        <v>1102</v>
      </c>
      <c r="C429" s="2" t="s">
        <v>68</v>
      </c>
      <c r="D429" s="3">
        <v>4000</v>
      </c>
      <c r="E429" s="12" t="s">
        <v>578</v>
      </c>
      <c r="F429" s="3" t="s">
        <v>63</v>
      </c>
      <c r="G429" s="3">
        <v>4000</v>
      </c>
      <c r="H429" s="14" t="s">
        <v>49</v>
      </c>
      <c r="I429" s="2" t="s">
        <v>25</v>
      </c>
    </row>
    <row r="430" spans="1:9" x14ac:dyDescent="0.3">
      <c r="A430" s="1">
        <v>37090</v>
      </c>
      <c r="B430" s="2">
        <v>1554</v>
      </c>
      <c r="C430" s="2" t="s">
        <v>31</v>
      </c>
      <c r="D430" s="3">
        <v>2340</v>
      </c>
      <c r="E430" s="12" t="s">
        <v>579</v>
      </c>
      <c r="F430" s="3" t="s">
        <v>33</v>
      </c>
      <c r="G430" s="3">
        <v>2340</v>
      </c>
      <c r="H430" s="14" t="s">
        <v>34</v>
      </c>
      <c r="I430" s="2" t="s">
        <v>25</v>
      </c>
    </row>
    <row r="431" spans="1:9" x14ac:dyDescent="0.3">
      <c r="A431" s="1">
        <v>37090</v>
      </c>
      <c r="B431" s="2">
        <v>1853</v>
      </c>
      <c r="C431" s="2" t="s">
        <v>51</v>
      </c>
      <c r="D431" s="3">
        <v>700</v>
      </c>
      <c r="E431" s="12" t="s">
        <v>580</v>
      </c>
      <c r="F431" s="3" t="s">
        <v>33</v>
      </c>
      <c r="G431" s="3">
        <v>700</v>
      </c>
      <c r="H431" s="14" t="s">
        <v>24</v>
      </c>
      <c r="I431" s="2" t="s">
        <v>25</v>
      </c>
    </row>
    <row r="432" spans="1:9" x14ac:dyDescent="0.3">
      <c r="A432" s="1">
        <v>37091</v>
      </c>
      <c r="B432" s="2">
        <v>701</v>
      </c>
      <c r="C432" s="2" t="s">
        <v>61</v>
      </c>
      <c r="D432" s="3">
        <v>1000</v>
      </c>
      <c r="E432" s="12" t="s">
        <v>581</v>
      </c>
      <c r="F432" s="2" t="s">
        <v>48</v>
      </c>
      <c r="G432" s="3">
        <v>1000</v>
      </c>
      <c r="H432" s="14" t="s">
        <v>49</v>
      </c>
      <c r="I432" s="2" t="s">
        <v>25</v>
      </c>
    </row>
    <row r="433" spans="1:9" x14ac:dyDescent="0.3">
      <c r="A433" s="1">
        <v>37091</v>
      </c>
      <c r="B433" s="2">
        <v>1447</v>
      </c>
      <c r="C433" s="2" t="s">
        <v>94</v>
      </c>
      <c r="D433" s="3">
        <v>1200</v>
      </c>
      <c r="E433" s="12" t="s">
        <v>582</v>
      </c>
      <c r="F433" s="3" t="s">
        <v>33</v>
      </c>
      <c r="G433" s="3">
        <v>1200</v>
      </c>
      <c r="H433" s="14" t="s">
        <v>44</v>
      </c>
      <c r="I433" s="2" t="s">
        <v>25</v>
      </c>
    </row>
    <row r="434" spans="1:9" x14ac:dyDescent="0.3">
      <c r="A434" s="1">
        <v>37092</v>
      </c>
      <c r="B434" s="2">
        <v>227</v>
      </c>
      <c r="C434" s="2" t="s">
        <v>40</v>
      </c>
      <c r="D434" s="3">
        <v>500000</v>
      </c>
      <c r="E434" s="12" t="s">
        <v>583</v>
      </c>
      <c r="F434" s="3" t="s">
        <v>30</v>
      </c>
      <c r="G434" s="3">
        <v>500000</v>
      </c>
      <c r="H434" s="14" t="s">
        <v>34</v>
      </c>
      <c r="I434" s="2" t="s">
        <v>25</v>
      </c>
    </row>
    <row r="435" spans="1:9" x14ac:dyDescent="0.3">
      <c r="A435" s="1">
        <v>37092</v>
      </c>
      <c r="B435" s="2">
        <v>913</v>
      </c>
      <c r="C435" s="2" t="s">
        <v>141</v>
      </c>
      <c r="D435" s="3">
        <v>15000</v>
      </c>
      <c r="E435" s="12" t="s">
        <v>584</v>
      </c>
      <c r="F435" s="3" t="s">
        <v>67</v>
      </c>
      <c r="G435" s="3">
        <v>15000</v>
      </c>
      <c r="H435" s="14" t="s">
        <v>30</v>
      </c>
      <c r="I435" s="2" t="s">
        <v>25</v>
      </c>
    </row>
    <row r="436" spans="1:9" x14ac:dyDescent="0.3">
      <c r="A436" s="1">
        <v>37092</v>
      </c>
      <c r="B436" s="2">
        <v>1706</v>
      </c>
      <c r="C436" s="2" t="s">
        <v>64</v>
      </c>
      <c r="D436" s="3">
        <v>15000</v>
      </c>
      <c r="E436" s="12" t="s">
        <v>585</v>
      </c>
      <c r="F436" s="3" t="s">
        <v>67</v>
      </c>
      <c r="G436" s="3">
        <v>15000</v>
      </c>
      <c r="H436" s="14" t="s">
        <v>30</v>
      </c>
      <c r="I436" s="2" t="s">
        <v>25</v>
      </c>
    </row>
    <row r="437" spans="1:9" x14ac:dyDescent="0.3">
      <c r="A437" s="1">
        <v>37092</v>
      </c>
      <c r="B437" s="2">
        <v>2118</v>
      </c>
      <c r="C437" s="2" t="s">
        <v>526</v>
      </c>
      <c r="D437" s="3">
        <v>2000</v>
      </c>
      <c r="E437" s="12" t="s">
        <v>586</v>
      </c>
      <c r="F437" s="3" t="s">
        <v>33</v>
      </c>
      <c r="G437" s="3">
        <v>2000</v>
      </c>
      <c r="H437" s="14" t="s">
        <v>38</v>
      </c>
      <c r="I437" s="2" t="s">
        <v>25</v>
      </c>
    </row>
    <row r="438" spans="1:9" x14ac:dyDescent="0.3">
      <c r="A438" s="1">
        <v>37093</v>
      </c>
      <c r="B438" s="2">
        <v>1043</v>
      </c>
      <c r="C438" s="2" t="s">
        <v>99</v>
      </c>
      <c r="D438" s="3">
        <v>1000</v>
      </c>
      <c r="E438" s="12" t="s">
        <v>587</v>
      </c>
      <c r="F438" s="3" t="s">
        <v>54</v>
      </c>
      <c r="G438" s="3">
        <v>1000</v>
      </c>
      <c r="H438" s="14" t="s">
        <v>24</v>
      </c>
      <c r="I438" s="2" t="s">
        <v>25</v>
      </c>
    </row>
    <row r="439" spans="1:9" x14ac:dyDescent="0.3">
      <c r="A439" s="1">
        <v>37093</v>
      </c>
      <c r="B439" s="2">
        <v>1420</v>
      </c>
      <c r="C439" s="2" t="s">
        <v>46</v>
      </c>
      <c r="D439" s="3">
        <v>6000</v>
      </c>
      <c r="E439" s="12" t="s">
        <v>588</v>
      </c>
      <c r="F439" s="3" t="s">
        <v>67</v>
      </c>
      <c r="G439" s="3">
        <v>6000</v>
      </c>
      <c r="H439" s="14" t="s">
        <v>49</v>
      </c>
      <c r="I439" s="2" t="s">
        <v>25</v>
      </c>
    </row>
    <row r="440" spans="1:9" x14ac:dyDescent="0.3">
      <c r="A440" s="1">
        <v>37093</v>
      </c>
      <c r="B440" s="2">
        <v>1837</v>
      </c>
      <c r="C440" s="2" t="s">
        <v>72</v>
      </c>
      <c r="D440" s="3">
        <v>1500</v>
      </c>
      <c r="E440" s="12" t="s">
        <v>589</v>
      </c>
      <c r="F440" s="3" t="s">
        <v>23</v>
      </c>
      <c r="G440" s="3">
        <v>1500</v>
      </c>
      <c r="H440" s="14" t="s">
        <v>49</v>
      </c>
      <c r="I440" s="2" t="s">
        <v>25</v>
      </c>
    </row>
    <row r="441" spans="1:9" x14ac:dyDescent="0.3">
      <c r="A441" s="1">
        <v>37094</v>
      </c>
      <c r="B441" s="2">
        <v>1210</v>
      </c>
      <c r="C441" s="2" t="s">
        <v>64</v>
      </c>
      <c r="D441" s="3">
        <v>75000</v>
      </c>
      <c r="E441" s="12" t="s">
        <v>590</v>
      </c>
      <c r="F441" s="3" t="s">
        <v>67</v>
      </c>
      <c r="G441" s="3">
        <v>75000</v>
      </c>
      <c r="H441" s="14" t="s">
        <v>30</v>
      </c>
      <c r="I441" s="2" t="s">
        <v>25</v>
      </c>
    </row>
    <row r="442" spans="1:9" x14ac:dyDescent="0.3">
      <c r="A442" s="1">
        <v>37094</v>
      </c>
      <c r="B442" s="2">
        <v>1303</v>
      </c>
      <c r="C442" s="2" t="s">
        <v>72</v>
      </c>
      <c r="D442" s="3" t="s">
        <v>27</v>
      </c>
      <c r="E442" s="12" t="s">
        <v>591</v>
      </c>
      <c r="F442" s="3" t="s">
        <v>359</v>
      </c>
      <c r="G442" s="3">
        <v>1</v>
      </c>
      <c r="H442" s="14" t="s">
        <v>49</v>
      </c>
      <c r="I442" s="2" t="s">
        <v>25</v>
      </c>
    </row>
    <row r="443" spans="1:9" x14ac:dyDescent="0.3">
      <c r="A443" s="1">
        <v>37094</v>
      </c>
      <c r="B443" s="2">
        <v>1332</v>
      </c>
      <c r="C443" s="2" t="s">
        <v>64</v>
      </c>
      <c r="D443" s="3">
        <v>4000</v>
      </c>
      <c r="E443" s="12" t="s">
        <v>592</v>
      </c>
      <c r="F443" s="3" t="s">
        <v>67</v>
      </c>
      <c r="G443" s="3">
        <v>4000</v>
      </c>
      <c r="H443" s="14" t="s">
        <v>30</v>
      </c>
      <c r="I443" s="2" t="s">
        <v>25</v>
      </c>
    </row>
    <row r="444" spans="1:9" x14ac:dyDescent="0.3">
      <c r="A444" s="1">
        <v>37095</v>
      </c>
      <c r="B444" s="2">
        <v>909</v>
      </c>
      <c r="C444" s="2" t="s">
        <v>132</v>
      </c>
      <c r="D444" s="3" t="s">
        <v>27</v>
      </c>
      <c r="E444" s="12" t="s">
        <v>593</v>
      </c>
      <c r="F444" s="3" t="s">
        <v>54</v>
      </c>
      <c r="G444" s="3">
        <v>1</v>
      </c>
      <c r="H444" s="14" t="s">
        <v>38</v>
      </c>
      <c r="I444" s="2" t="s">
        <v>25</v>
      </c>
    </row>
    <row r="445" spans="1:9" x14ac:dyDescent="0.3">
      <c r="A445" s="1">
        <v>37095</v>
      </c>
      <c r="B445" s="2">
        <v>1146</v>
      </c>
      <c r="C445" s="2" t="s">
        <v>162</v>
      </c>
      <c r="D445" s="3">
        <v>80000</v>
      </c>
      <c r="E445" s="12" t="s">
        <v>594</v>
      </c>
      <c r="F445" s="3" t="s">
        <v>23</v>
      </c>
      <c r="G445" s="3">
        <v>80000</v>
      </c>
      <c r="H445" s="14" t="s">
        <v>44</v>
      </c>
      <c r="I445" s="2" t="s">
        <v>25</v>
      </c>
    </row>
    <row r="446" spans="1:9" x14ac:dyDescent="0.3">
      <c r="A446" s="1">
        <v>37095</v>
      </c>
      <c r="B446" s="2">
        <v>1450</v>
      </c>
      <c r="C446" s="2" t="s">
        <v>42</v>
      </c>
      <c r="D446" s="3">
        <v>15000</v>
      </c>
      <c r="E446" s="12" t="s">
        <v>595</v>
      </c>
      <c r="F446" s="3" t="s">
        <v>67</v>
      </c>
      <c r="G446" s="3">
        <v>15000</v>
      </c>
      <c r="H446" s="14" t="s">
        <v>44</v>
      </c>
      <c r="I446" s="2" t="s">
        <v>25</v>
      </c>
    </row>
    <row r="447" spans="1:9" x14ac:dyDescent="0.3">
      <c r="A447" s="1">
        <v>37095</v>
      </c>
      <c r="B447" s="2">
        <v>1506</v>
      </c>
      <c r="C447" s="2" t="s">
        <v>40</v>
      </c>
      <c r="D447" s="3" t="s">
        <v>27</v>
      </c>
      <c r="E447" s="12" t="s">
        <v>596</v>
      </c>
      <c r="F447" s="3" t="s">
        <v>30</v>
      </c>
      <c r="G447" s="3">
        <v>1</v>
      </c>
      <c r="H447" s="14" t="s">
        <v>34</v>
      </c>
      <c r="I447" s="2" t="s">
        <v>25</v>
      </c>
    </row>
    <row r="448" spans="1:9" x14ac:dyDescent="0.3">
      <c r="A448" s="1">
        <v>37095</v>
      </c>
      <c r="B448" s="2">
        <v>1622</v>
      </c>
      <c r="C448" s="2" t="s">
        <v>162</v>
      </c>
      <c r="D448" s="3">
        <v>25000</v>
      </c>
      <c r="E448" s="12" t="s">
        <v>597</v>
      </c>
      <c r="F448" s="3" t="s">
        <v>23</v>
      </c>
      <c r="G448" s="3">
        <v>25000</v>
      </c>
      <c r="H448" s="14" t="s">
        <v>44</v>
      </c>
      <c r="I448" s="2" t="s">
        <v>25</v>
      </c>
    </row>
    <row r="449" spans="1:9" x14ac:dyDescent="0.3">
      <c r="A449" s="1">
        <v>37096</v>
      </c>
      <c r="B449" s="2">
        <v>919</v>
      </c>
      <c r="C449" s="2" t="s">
        <v>42</v>
      </c>
      <c r="D449" s="3">
        <v>12200</v>
      </c>
      <c r="E449" s="12" t="s">
        <v>598</v>
      </c>
      <c r="F449" s="3" t="s">
        <v>359</v>
      </c>
      <c r="G449" s="3">
        <v>12200</v>
      </c>
      <c r="H449" s="14" t="s">
        <v>44</v>
      </c>
      <c r="I449" s="2" t="s">
        <v>25</v>
      </c>
    </row>
    <row r="450" spans="1:9" x14ac:dyDescent="0.3">
      <c r="A450" s="1">
        <v>37096</v>
      </c>
      <c r="B450" s="2">
        <v>1223</v>
      </c>
      <c r="C450" s="2" t="s">
        <v>68</v>
      </c>
      <c r="D450" s="3">
        <v>12000</v>
      </c>
      <c r="E450" s="12" t="s">
        <v>599</v>
      </c>
      <c r="F450" s="3" t="s">
        <v>359</v>
      </c>
      <c r="G450" s="3">
        <v>12000</v>
      </c>
      <c r="H450" s="14" t="s">
        <v>49</v>
      </c>
      <c r="I450" s="2" t="s">
        <v>25</v>
      </c>
    </row>
    <row r="451" spans="1:9" x14ac:dyDescent="0.3">
      <c r="A451" s="1">
        <v>37096</v>
      </c>
      <c r="B451" s="2">
        <v>1301</v>
      </c>
      <c r="C451" s="2" t="s">
        <v>61</v>
      </c>
      <c r="D451" s="3">
        <v>1000</v>
      </c>
      <c r="E451" s="12" t="s">
        <v>600</v>
      </c>
      <c r="F451" s="3" t="s">
        <v>23</v>
      </c>
      <c r="G451" s="3">
        <v>1000</v>
      </c>
      <c r="H451" s="14" t="s">
        <v>49</v>
      </c>
      <c r="I451" s="2" t="s">
        <v>25</v>
      </c>
    </row>
    <row r="452" spans="1:9" x14ac:dyDescent="0.3">
      <c r="A452" s="1">
        <v>37096</v>
      </c>
      <c r="B452" s="2">
        <v>1308</v>
      </c>
      <c r="C452" s="2" t="s">
        <v>46</v>
      </c>
      <c r="D452" s="3">
        <v>2500</v>
      </c>
      <c r="E452" s="12" t="s">
        <v>601</v>
      </c>
      <c r="F452" s="3" t="s">
        <v>33</v>
      </c>
      <c r="G452" s="3">
        <v>2500</v>
      </c>
      <c r="H452" s="14" t="s">
        <v>49</v>
      </c>
      <c r="I452" s="2" t="s">
        <v>25</v>
      </c>
    </row>
    <row r="453" spans="1:9" x14ac:dyDescent="0.3">
      <c r="A453" s="1">
        <v>37096</v>
      </c>
      <c r="B453" s="2">
        <v>1316</v>
      </c>
      <c r="C453" s="2" t="s">
        <v>68</v>
      </c>
      <c r="D453" s="3">
        <v>1000</v>
      </c>
      <c r="E453" s="12" t="s">
        <v>602</v>
      </c>
      <c r="F453" s="3" t="s">
        <v>33</v>
      </c>
      <c r="G453" s="3">
        <v>1000</v>
      </c>
      <c r="H453" s="14" t="s">
        <v>49</v>
      </c>
      <c r="I453" s="2" t="s">
        <v>25</v>
      </c>
    </row>
    <row r="454" spans="1:9" x14ac:dyDescent="0.3">
      <c r="A454" s="1">
        <v>37096</v>
      </c>
      <c r="B454" s="2">
        <v>1351</v>
      </c>
      <c r="C454" s="2" t="s">
        <v>40</v>
      </c>
      <c r="D454" s="3">
        <v>1500</v>
      </c>
      <c r="E454" s="12" t="s">
        <v>603</v>
      </c>
      <c r="F454" s="3" t="s">
        <v>23</v>
      </c>
      <c r="G454" s="3">
        <v>1500</v>
      </c>
      <c r="H454" s="14" t="s">
        <v>34</v>
      </c>
      <c r="I454" s="2" t="s">
        <v>25</v>
      </c>
    </row>
    <row r="455" spans="1:9" x14ac:dyDescent="0.3">
      <c r="A455" s="1">
        <v>37096</v>
      </c>
      <c r="B455" s="2">
        <v>1529</v>
      </c>
      <c r="C455" s="2" t="s">
        <v>64</v>
      </c>
      <c r="D455" s="3">
        <v>2500</v>
      </c>
      <c r="E455" s="12" t="s">
        <v>604</v>
      </c>
      <c r="F455" s="3" t="s">
        <v>33</v>
      </c>
      <c r="G455" s="3">
        <v>2500</v>
      </c>
      <c r="H455" s="14" t="s">
        <v>30</v>
      </c>
      <c r="I455" s="2" t="s">
        <v>25</v>
      </c>
    </row>
    <row r="456" spans="1:9" x14ac:dyDescent="0.3">
      <c r="A456" s="1">
        <v>37097</v>
      </c>
      <c r="B456" s="2">
        <v>727</v>
      </c>
      <c r="C456" s="2" t="s">
        <v>40</v>
      </c>
      <c r="D456" s="3">
        <v>2000</v>
      </c>
      <c r="E456" s="12" t="s">
        <v>605</v>
      </c>
      <c r="F456" s="3" t="s">
        <v>23</v>
      </c>
      <c r="G456" s="3">
        <v>2000</v>
      </c>
      <c r="H456" s="14" t="s">
        <v>34</v>
      </c>
      <c r="I456" s="2" t="s">
        <v>25</v>
      </c>
    </row>
    <row r="457" spans="1:9" x14ac:dyDescent="0.3">
      <c r="A457" s="1">
        <v>37097</v>
      </c>
      <c r="B457" s="2">
        <v>801</v>
      </c>
      <c r="C457" s="2" t="s">
        <v>46</v>
      </c>
      <c r="D457" s="3">
        <v>1000</v>
      </c>
      <c r="E457" s="12" t="s">
        <v>606</v>
      </c>
      <c r="F457" s="3" t="s">
        <v>54</v>
      </c>
      <c r="G457" s="3">
        <v>1000</v>
      </c>
      <c r="H457" s="14" t="s">
        <v>49</v>
      </c>
      <c r="I457" s="2" t="s">
        <v>25</v>
      </c>
    </row>
    <row r="458" spans="1:9" x14ac:dyDescent="0.3">
      <c r="A458" s="1">
        <v>37097</v>
      </c>
      <c r="B458" s="2">
        <v>1251</v>
      </c>
      <c r="C458" s="2" t="s">
        <v>68</v>
      </c>
      <c r="D458" s="3">
        <v>2000</v>
      </c>
      <c r="E458" s="12" t="s">
        <v>607</v>
      </c>
      <c r="F458" s="3" t="s">
        <v>37</v>
      </c>
      <c r="G458" s="3">
        <v>2000</v>
      </c>
      <c r="H458" s="14" t="s">
        <v>49</v>
      </c>
      <c r="I458" s="2" t="s">
        <v>25</v>
      </c>
    </row>
    <row r="459" spans="1:9" x14ac:dyDescent="0.3">
      <c r="A459" s="1">
        <v>37097</v>
      </c>
      <c r="B459" s="2">
        <v>1334</v>
      </c>
      <c r="C459" s="2" t="s">
        <v>42</v>
      </c>
      <c r="D459" s="3">
        <v>3000</v>
      </c>
      <c r="E459" s="12" t="s">
        <v>608</v>
      </c>
      <c r="F459" s="3" t="s">
        <v>359</v>
      </c>
      <c r="G459" s="3">
        <v>3000</v>
      </c>
      <c r="H459" s="14" t="s">
        <v>44</v>
      </c>
      <c r="I459" s="2" t="s">
        <v>25</v>
      </c>
    </row>
    <row r="460" spans="1:9" x14ac:dyDescent="0.3">
      <c r="A460" s="1">
        <v>37097</v>
      </c>
      <c r="B460" s="2">
        <v>2033</v>
      </c>
      <c r="C460" s="2" t="s">
        <v>68</v>
      </c>
      <c r="D460" s="3">
        <v>1000</v>
      </c>
      <c r="E460" s="12" t="s">
        <v>609</v>
      </c>
      <c r="F460" s="3" t="s">
        <v>359</v>
      </c>
      <c r="G460" s="3">
        <v>1000</v>
      </c>
      <c r="H460" s="14" t="s">
        <v>49</v>
      </c>
      <c r="I460" s="2" t="s">
        <v>25</v>
      </c>
    </row>
    <row r="461" spans="1:9" x14ac:dyDescent="0.3">
      <c r="A461" s="1">
        <v>37098</v>
      </c>
      <c r="B461" s="2">
        <v>823</v>
      </c>
      <c r="C461" s="2" t="s">
        <v>35</v>
      </c>
      <c r="D461" s="3">
        <v>4000</v>
      </c>
      <c r="E461" s="12" t="s">
        <v>610</v>
      </c>
      <c r="F461" s="3" t="s">
        <v>30</v>
      </c>
      <c r="G461" s="3">
        <v>4000</v>
      </c>
      <c r="H461" s="14" t="s">
        <v>38</v>
      </c>
      <c r="I461" s="2" t="s">
        <v>25</v>
      </c>
    </row>
    <row r="462" spans="1:9" x14ac:dyDescent="0.3">
      <c r="A462" s="1">
        <v>37098</v>
      </c>
      <c r="B462" s="2">
        <v>925</v>
      </c>
      <c r="C462" s="2" t="s">
        <v>61</v>
      </c>
      <c r="D462" s="3">
        <v>6000</v>
      </c>
      <c r="E462" s="12" t="s">
        <v>611</v>
      </c>
      <c r="F462" s="3" t="s">
        <v>33</v>
      </c>
      <c r="G462" s="3">
        <v>6000</v>
      </c>
      <c r="H462" s="14" t="s">
        <v>49</v>
      </c>
      <c r="I462" s="2" t="s">
        <v>25</v>
      </c>
    </row>
    <row r="463" spans="1:9" x14ac:dyDescent="0.3">
      <c r="A463" s="1">
        <v>37098</v>
      </c>
      <c r="B463" s="2">
        <v>935</v>
      </c>
      <c r="C463" s="2" t="s">
        <v>42</v>
      </c>
      <c r="D463" s="3">
        <v>5000</v>
      </c>
      <c r="E463" s="12" t="s">
        <v>612</v>
      </c>
      <c r="F463" s="3" t="s">
        <v>359</v>
      </c>
      <c r="G463" s="3">
        <v>5000</v>
      </c>
      <c r="H463" s="14" t="s">
        <v>44</v>
      </c>
      <c r="I463" s="2" t="s">
        <v>25</v>
      </c>
    </row>
    <row r="464" spans="1:9" x14ac:dyDescent="0.3">
      <c r="A464" s="1">
        <v>37098</v>
      </c>
      <c r="B464" s="2">
        <v>1643</v>
      </c>
      <c r="C464" s="2" t="s">
        <v>56</v>
      </c>
      <c r="D464" s="3">
        <v>10000</v>
      </c>
      <c r="E464" s="12" t="s">
        <v>613</v>
      </c>
      <c r="F464" s="3" t="s">
        <v>63</v>
      </c>
      <c r="G464" s="3">
        <v>10000</v>
      </c>
      <c r="H464" s="14" t="s">
        <v>34</v>
      </c>
      <c r="I464" s="2" t="s">
        <v>25</v>
      </c>
    </row>
    <row r="465" spans="1:9" x14ac:dyDescent="0.3">
      <c r="A465" s="1">
        <v>37098</v>
      </c>
      <c r="B465" s="2">
        <v>1845</v>
      </c>
      <c r="C465" s="2" t="s">
        <v>68</v>
      </c>
      <c r="D465" s="3">
        <v>1000</v>
      </c>
      <c r="E465" s="12" t="s">
        <v>614</v>
      </c>
      <c r="F465" s="3" t="s">
        <v>359</v>
      </c>
      <c r="G465" s="3">
        <v>1000</v>
      </c>
      <c r="H465" s="14" t="s">
        <v>49</v>
      </c>
      <c r="I465" s="2" t="s">
        <v>25</v>
      </c>
    </row>
    <row r="466" spans="1:9" x14ac:dyDescent="0.3">
      <c r="A466" s="1">
        <v>37099</v>
      </c>
      <c r="B466" s="2">
        <v>847</v>
      </c>
      <c r="C466" s="2" t="s">
        <v>42</v>
      </c>
      <c r="D466" s="3">
        <v>2000</v>
      </c>
      <c r="E466" s="12" t="s">
        <v>615</v>
      </c>
      <c r="F466" s="3" t="s">
        <v>37</v>
      </c>
      <c r="G466" s="3">
        <v>2000</v>
      </c>
      <c r="H466" s="14" t="s">
        <v>44</v>
      </c>
      <c r="I466" s="2" t="s">
        <v>25</v>
      </c>
    </row>
    <row r="467" spans="1:9" x14ac:dyDescent="0.3">
      <c r="A467" s="1">
        <v>37099</v>
      </c>
      <c r="B467" s="2">
        <v>1624</v>
      </c>
      <c r="C467" s="2" t="s">
        <v>200</v>
      </c>
      <c r="D467" s="3">
        <v>9000</v>
      </c>
      <c r="E467" s="12" t="s">
        <v>616</v>
      </c>
      <c r="F467" s="3" t="s">
        <v>67</v>
      </c>
      <c r="G467" s="3">
        <v>9000</v>
      </c>
      <c r="H467" s="14" t="s">
        <v>49</v>
      </c>
      <c r="I467" s="2" t="s">
        <v>25</v>
      </c>
    </row>
    <row r="468" spans="1:9" x14ac:dyDescent="0.3">
      <c r="A468" s="1">
        <v>37099</v>
      </c>
      <c r="B468" s="2">
        <v>1803</v>
      </c>
      <c r="C468" s="2" t="s">
        <v>68</v>
      </c>
      <c r="D468" s="3" t="s">
        <v>27</v>
      </c>
      <c r="E468" s="12" t="s">
        <v>617</v>
      </c>
      <c r="F468" s="3" t="s">
        <v>359</v>
      </c>
      <c r="G468" s="3">
        <v>1</v>
      </c>
      <c r="H468" s="14" t="s">
        <v>49</v>
      </c>
      <c r="I468" s="2" t="s">
        <v>25</v>
      </c>
    </row>
    <row r="469" spans="1:9" x14ac:dyDescent="0.3">
      <c r="A469" s="1">
        <v>37100</v>
      </c>
      <c r="B469" s="2">
        <v>953</v>
      </c>
      <c r="C469" s="2" t="s">
        <v>35</v>
      </c>
      <c r="D469" s="3">
        <v>2000</v>
      </c>
      <c r="E469" s="12" t="s">
        <v>618</v>
      </c>
      <c r="F469" s="3" t="s">
        <v>33</v>
      </c>
      <c r="G469" s="3">
        <v>2000</v>
      </c>
      <c r="H469" s="14" t="s">
        <v>38</v>
      </c>
      <c r="I469" s="2" t="s">
        <v>25</v>
      </c>
    </row>
    <row r="470" spans="1:9" x14ac:dyDescent="0.3">
      <c r="A470" s="1">
        <v>37100</v>
      </c>
      <c r="B470" s="2">
        <v>1443</v>
      </c>
      <c r="C470" s="2" t="s">
        <v>68</v>
      </c>
      <c r="D470" s="3">
        <v>1000</v>
      </c>
      <c r="E470" s="12" t="s">
        <v>619</v>
      </c>
      <c r="F470" s="3" t="s">
        <v>67</v>
      </c>
      <c r="G470" s="3">
        <v>1000</v>
      </c>
      <c r="H470" s="14" t="s">
        <v>49</v>
      </c>
      <c r="I470" s="2" t="s">
        <v>25</v>
      </c>
    </row>
    <row r="471" spans="1:9" x14ac:dyDescent="0.3">
      <c r="A471" s="1">
        <v>37100</v>
      </c>
      <c r="B471" s="2">
        <v>1445</v>
      </c>
      <c r="C471" s="2" t="s">
        <v>81</v>
      </c>
      <c r="D471" s="3">
        <v>2000</v>
      </c>
      <c r="E471" s="12" t="s">
        <v>620</v>
      </c>
      <c r="F471" s="3" t="s">
        <v>67</v>
      </c>
      <c r="G471" s="3">
        <v>2000</v>
      </c>
      <c r="H471" s="14" t="s">
        <v>30</v>
      </c>
      <c r="I471" s="2" t="s">
        <v>25</v>
      </c>
    </row>
    <row r="472" spans="1:9" x14ac:dyDescent="0.3">
      <c r="A472" s="1">
        <v>37100</v>
      </c>
      <c r="B472" s="2">
        <v>1739</v>
      </c>
      <c r="C472" s="2" t="s">
        <v>64</v>
      </c>
      <c r="D472" s="3">
        <v>2000</v>
      </c>
      <c r="E472" s="12" t="s">
        <v>621</v>
      </c>
      <c r="F472" s="3" t="s">
        <v>67</v>
      </c>
      <c r="G472" s="3">
        <v>2000</v>
      </c>
      <c r="H472" s="14" t="s">
        <v>30</v>
      </c>
      <c r="I472" s="2" t="s">
        <v>25</v>
      </c>
    </row>
    <row r="473" spans="1:9" x14ac:dyDescent="0.3">
      <c r="A473" s="1">
        <v>37101</v>
      </c>
      <c r="B473" s="2">
        <v>823</v>
      </c>
      <c r="C473" s="2" t="s">
        <v>61</v>
      </c>
      <c r="D473" s="3">
        <v>1300</v>
      </c>
      <c r="E473" s="12" t="s">
        <v>622</v>
      </c>
      <c r="F473" s="3" t="s">
        <v>37</v>
      </c>
      <c r="G473" s="3">
        <v>1300</v>
      </c>
      <c r="H473" s="14" t="s">
        <v>49</v>
      </c>
      <c r="I473" s="2" t="s">
        <v>25</v>
      </c>
    </row>
    <row r="474" spans="1:9" x14ac:dyDescent="0.3">
      <c r="A474" s="1">
        <v>37101</v>
      </c>
      <c r="B474" s="2">
        <v>1639</v>
      </c>
      <c r="C474" s="2" t="s">
        <v>68</v>
      </c>
      <c r="D474" s="3">
        <v>1000</v>
      </c>
      <c r="E474" s="12" t="s">
        <v>623</v>
      </c>
      <c r="F474" s="3" t="s">
        <v>90</v>
      </c>
      <c r="G474" s="3">
        <v>1000</v>
      </c>
      <c r="H474" s="14" t="s">
        <v>49</v>
      </c>
      <c r="I474" s="2" t="s">
        <v>25</v>
      </c>
    </row>
    <row r="475" spans="1:9" x14ac:dyDescent="0.3">
      <c r="A475" s="1">
        <v>37101</v>
      </c>
      <c r="B475" s="2">
        <v>1826</v>
      </c>
      <c r="C475" s="2" t="s">
        <v>46</v>
      </c>
      <c r="D475" s="3">
        <v>350000</v>
      </c>
      <c r="E475" s="12" t="s">
        <v>624</v>
      </c>
      <c r="F475" s="2" t="s">
        <v>48</v>
      </c>
      <c r="G475" s="3">
        <v>350000</v>
      </c>
      <c r="H475" s="14" t="s">
        <v>49</v>
      </c>
      <c r="I475" s="2" t="s">
        <v>25</v>
      </c>
    </row>
    <row r="476" spans="1:9" x14ac:dyDescent="0.3">
      <c r="A476" s="1">
        <v>37101</v>
      </c>
      <c r="B476" s="2">
        <v>2047</v>
      </c>
      <c r="C476" s="2" t="s">
        <v>64</v>
      </c>
      <c r="D476" s="3">
        <v>200</v>
      </c>
      <c r="E476" s="12" t="s">
        <v>625</v>
      </c>
      <c r="F476" s="3" t="s">
        <v>54</v>
      </c>
      <c r="G476" s="3">
        <v>200</v>
      </c>
      <c r="H476" s="14" t="s">
        <v>30</v>
      </c>
      <c r="I476" s="2" t="s">
        <v>25</v>
      </c>
    </row>
    <row r="477" spans="1:9" x14ac:dyDescent="0.3">
      <c r="A477" s="1">
        <v>37102</v>
      </c>
      <c r="B477" s="2">
        <v>835</v>
      </c>
      <c r="C477" s="2" t="s">
        <v>68</v>
      </c>
      <c r="D477" s="3">
        <v>5000</v>
      </c>
      <c r="E477" s="12" t="s">
        <v>626</v>
      </c>
      <c r="F477" s="3" t="s">
        <v>90</v>
      </c>
      <c r="G477" s="3">
        <v>5000</v>
      </c>
      <c r="H477" s="14" t="s">
        <v>49</v>
      </c>
      <c r="I477" s="2" t="s">
        <v>25</v>
      </c>
    </row>
    <row r="478" spans="1:9" x14ac:dyDescent="0.3">
      <c r="A478" s="1">
        <v>37102</v>
      </c>
      <c r="B478" s="2">
        <v>1327</v>
      </c>
      <c r="C478" s="2" t="s">
        <v>81</v>
      </c>
      <c r="D478" s="3">
        <v>1000</v>
      </c>
      <c r="E478" s="12" t="s">
        <v>627</v>
      </c>
      <c r="F478" s="3" t="s">
        <v>37</v>
      </c>
      <c r="G478" s="3">
        <v>1000</v>
      </c>
      <c r="H478" s="14" t="s">
        <v>30</v>
      </c>
      <c r="I478" s="2" t="s">
        <v>25</v>
      </c>
    </row>
    <row r="479" spans="1:9" x14ac:dyDescent="0.3">
      <c r="A479" s="1">
        <v>37102</v>
      </c>
      <c r="B479" s="2">
        <v>1413</v>
      </c>
      <c r="C479" s="2" t="s">
        <v>141</v>
      </c>
      <c r="D479" s="3">
        <v>60000</v>
      </c>
      <c r="E479" s="12" t="s">
        <v>628</v>
      </c>
      <c r="F479" s="3" t="s">
        <v>54</v>
      </c>
      <c r="G479" s="3">
        <v>60000</v>
      </c>
      <c r="H479" s="14" t="s">
        <v>30</v>
      </c>
      <c r="I479" s="2" t="s">
        <v>25</v>
      </c>
    </row>
    <row r="480" spans="1:9" x14ac:dyDescent="0.3">
      <c r="A480" s="1">
        <v>37102</v>
      </c>
      <c r="B480" s="2">
        <v>2057</v>
      </c>
      <c r="C480" s="2" t="s">
        <v>64</v>
      </c>
      <c r="D480" s="3">
        <v>500</v>
      </c>
      <c r="E480" s="12" t="s">
        <v>629</v>
      </c>
      <c r="F480" s="3" t="s">
        <v>37</v>
      </c>
      <c r="G480" s="3">
        <v>500</v>
      </c>
      <c r="H480" s="14" t="s">
        <v>30</v>
      </c>
      <c r="I480" s="2" t="s">
        <v>25</v>
      </c>
    </row>
    <row r="481" spans="1:9" x14ac:dyDescent="0.3">
      <c r="A481" s="1">
        <v>37103</v>
      </c>
      <c r="B481" s="2">
        <v>843</v>
      </c>
      <c r="C481" s="2" t="s">
        <v>46</v>
      </c>
      <c r="D481" s="3" t="s">
        <v>27</v>
      </c>
      <c r="E481" s="12" t="s">
        <v>630</v>
      </c>
      <c r="F481" s="3" t="s">
        <v>67</v>
      </c>
      <c r="G481" s="3">
        <v>1</v>
      </c>
      <c r="H481" s="14" t="s">
        <v>49</v>
      </c>
      <c r="I481" s="2" t="s">
        <v>25</v>
      </c>
    </row>
    <row r="482" spans="1:9" x14ac:dyDescent="0.3">
      <c r="A482" s="1">
        <v>37103</v>
      </c>
      <c r="B482" s="2">
        <v>910</v>
      </c>
      <c r="C482" s="2" t="s">
        <v>68</v>
      </c>
      <c r="D482" s="3" t="s">
        <v>27</v>
      </c>
      <c r="E482" s="12" t="s">
        <v>631</v>
      </c>
      <c r="F482" s="3" t="s">
        <v>23</v>
      </c>
      <c r="G482" s="3">
        <v>1</v>
      </c>
      <c r="H482" s="14" t="s">
        <v>49</v>
      </c>
      <c r="I482" s="2" t="s">
        <v>25</v>
      </c>
    </row>
    <row r="483" spans="1:9" x14ac:dyDescent="0.3">
      <c r="A483" s="1">
        <v>37103</v>
      </c>
      <c r="B483" s="2">
        <v>1053</v>
      </c>
      <c r="C483" s="2" t="s">
        <v>108</v>
      </c>
      <c r="D483" s="3" t="s">
        <v>27</v>
      </c>
      <c r="E483" s="12" t="s">
        <v>632</v>
      </c>
      <c r="F483" s="3" t="s">
        <v>325</v>
      </c>
      <c r="G483" s="3">
        <v>1</v>
      </c>
      <c r="H483" s="14" t="s">
        <v>24</v>
      </c>
      <c r="I483" s="2" t="s">
        <v>25</v>
      </c>
    </row>
    <row r="484" spans="1:9" x14ac:dyDescent="0.3">
      <c r="A484" s="1">
        <v>37103</v>
      </c>
      <c r="B484" s="2">
        <v>1554</v>
      </c>
      <c r="C484" s="2" t="s">
        <v>35</v>
      </c>
      <c r="D484" s="3">
        <v>13000</v>
      </c>
      <c r="E484" s="12" t="s">
        <v>633</v>
      </c>
      <c r="F484" s="3" t="s">
        <v>30</v>
      </c>
      <c r="G484" s="3">
        <v>13000</v>
      </c>
      <c r="H484" s="14" t="s">
        <v>38</v>
      </c>
      <c r="I484" s="2" t="s">
        <v>25</v>
      </c>
    </row>
    <row r="485" spans="1:9" x14ac:dyDescent="0.3">
      <c r="A485" s="1">
        <v>37103</v>
      </c>
      <c r="B485" s="2">
        <v>1612</v>
      </c>
      <c r="C485" s="2" t="s">
        <v>56</v>
      </c>
      <c r="D485" s="3">
        <v>3000</v>
      </c>
      <c r="E485" s="12" t="s">
        <v>634</v>
      </c>
      <c r="F485" s="3" t="s">
        <v>30</v>
      </c>
      <c r="G485" s="3">
        <v>3000</v>
      </c>
      <c r="H485" s="14" t="s">
        <v>34</v>
      </c>
      <c r="I485" s="2" t="s">
        <v>25</v>
      </c>
    </row>
    <row r="486" spans="1:9" x14ac:dyDescent="0.3">
      <c r="A486" s="1">
        <v>37103</v>
      </c>
      <c r="B486" s="2">
        <v>1750</v>
      </c>
      <c r="C486" s="2" t="s">
        <v>35</v>
      </c>
      <c r="D486" s="3">
        <v>1000</v>
      </c>
      <c r="E486" s="12" t="s">
        <v>635</v>
      </c>
      <c r="F486" s="3" t="s">
        <v>33</v>
      </c>
      <c r="G486" s="3">
        <v>1000</v>
      </c>
      <c r="H486" s="14" t="s">
        <v>38</v>
      </c>
      <c r="I486" s="2" t="s">
        <v>25</v>
      </c>
    </row>
    <row r="487" spans="1:9" x14ac:dyDescent="0.3">
      <c r="A487" s="1">
        <v>37103</v>
      </c>
      <c r="B487" s="2">
        <v>1917</v>
      </c>
      <c r="C487" s="2" t="s">
        <v>42</v>
      </c>
      <c r="D487" s="3" t="s">
        <v>27</v>
      </c>
      <c r="E487" s="12" t="s">
        <v>636</v>
      </c>
      <c r="F487" s="3" t="s">
        <v>30</v>
      </c>
      <c r="G487" s="3">
        <v>1</v>
      </c>
      <c r="H487" s="14" t="s">
        <v>44</v>
      </c>
      <c r="I487" s="2" t="s">
        <v>25</v>
      </c>
    </row>
    <row r="488" spans="1:9" x14ac:dyDescent="0.3">
      <c r="A488" s="1">
        <v>37104</v>
      </c>
      <c r="B488" s="2">
        <v>823</v>
      </c>
      <c r="C488" s="2" t="s">
        <v>42</v>
      </c>
      <c r="D488" s="3">
        <v>12000</v>
      </c>
      <c r="E488" s="12" t="s">
        <v>637</v>
      </c>
      <c r="F488" s="3" t="s">
        <v>23</v>
      </c>
      <c r="G488" s="3">
        <v>12000</v>
      </c>
      <c r="H488" s="14" t="s">
        <v>44</v>
      </c>
      <c r="I488" s="2" t="s">
        <v>25</v>
      </c>
    </row>
    <row r="489" spans="1:9" x14ac:dyDescent="0.3">
      <c r="A489" s="1">
        <v>37104</v>
      </c>
      <c r="B489" s="2">
        <v>832</v>
      </c>
      <c r="C489" s="2" t="s">
        <v>141</v>
      </c>
      <c r="D489" s="3">
        <v>1100</v>
      </c>
      <c r="E489" s="12" t="s">
        <v>638</v>
      </c>
      <c r="F489" s="3" t="s">
        <v>54</v>
      </c>
      <c r="G489" s="3">
        <v>1100</v>
      </c>
      <c r="H489" s="14" t="s">
        <v>30</v>
      </c>
      <c r="I489" s="2" t="s">
        <v>25</v>
      </c>
    </row>
    <row r="490" spans="1:9" x14ac:dyDescent="0.3">
      <c r="A490" s="1">
        <v>37105</v>
      </c>
      <c r="B490" s="2">
        <v>45</v>
      </c>
      <c r="C490" s="2" t="s">
        <v>40</v>
      </c>
      <c r="D490" s="3">
        <v>500</v>
      </c>
      <c r="E490" s="12" t="s">
        <v>639</v>
      </c>
      <c r="F490" s="3" t="s">
        <v>23</v>
      </c>
      <c r="G490" s="3">
        <v>500</v>
      </c>
      <c r="H490" s="14" t="s">
        <v>34</v>
      </c>
      <c r="I490" s="2" t="s">
        <v>25</v>
      </c>
    </row>
    <row r="491" spans="1:9" x14ac:dyDescent="0.3">
      <c r="A491" s="1">
        <v>37105</v>
      </c>
      <c r="B491" s="2">
        <v>1509</v>
      </c>
      <c r="C491" s="2" t="s">
        <v>68</v>
      </c>
      <c r="D491" s="3">
        <v>7000</v>
      </c>
      <c r="E491" s="12" t="s">
        <v>640</v>
      </c>
      <c r="F491" s="3" t="s">
        <v>37</v>
      </c>
      <c r="G491" s="3">
        <v>7000</v>
      </c>
      <c r="H491" s="14" t="s">
        <v>49</v>
      </c>
      <c r="I491" s="2" t="s">
        <v>25</v>
      </c>
    </row>
    <row r="492" spans="1:9" x14ac:dyDescent="0.3">
      <c r="A492" s="1">
        <v>37105</v>
      </c>
      <c r="B492" s="2">
        <v>1540</v>
      </c>
      <c r="C492" s="2" t="s">
        <v>203</v>
      </c>
      <c r="D492" s="3">
        <v>1000</v>
      </c>
      <c r="E492" s="12" t="s">
        <v>641</v>
      </c>
      <c r="F492" s="3" t="s">
        <v>54</v>
      </c>
      <c r="G492" s="3">
        <v>1000</v>
      </c>
      <c r="H492" s="14" t="s">
        <v>24</v>
      </c>
      <c r="I492" s="2" t="s">
        <v>25</v>
      </c>
    </row>
    <row r="493" spans="1:9" x14ac:dyDescent="0.3">
      <c r="A493" s="1">
        <v>37105</v>
      </c>
      <c r="B493" s="2">
        <v>1859</v>
      </c>
      <c r="C493" s="2" t="s">
        <v>302</v>
      </c>
      <c r="D493" s="3" t="s">
        <v>27</v>
      </c>
      <c r="E493" s="12" t="s">
        <v>642</v>
      </c>
      <c r="F493" s="3" t="s">
        <v>63</v>
      </c>
      <c r="G493" s="3">
        <v>1</v>
      </c>
      <c r="H493" s="14" t="s">
        <v>34</v>
      </c>
      <c r="I493" s="2" t="s">
        <v>25</v>
      </c>
    </row>
    <row r="494" spans="1:9" x14ac:dyDescent="0.3">
      <c r="A494" s="1">
        <v>37106</v>
      </c>
      <c r="B494" s="15">
        <v>0.44861111111111113</v>
      </c>
      <c r="C494" s="2" t="s">
        <v>426</v>
      </c>
      <c r="D494" s="3">
        <v>1000</v>
      </c>
      <c r="E494" s="12" t="s">
        <v>643</v>
      </c>
      <c r="F494" s="3" t="s">
        <v>63</v>
      </c>
      <c r="G494" s="3">
        <v>1000</v>
      </c>
      <c r="H494" s="14" t="s">
        <v>34</v>
      </c>
      <c r="I494" s="2" t="s">
        <v>25</v>
      </c>
    </row>
    <row r="495" spans="1:9" x14ac:dyDescent="0.3">
      <c r="A495" s="1">
        <v>37106</v>
      </c>
      <c r="B495" s="2">
        <v>825</v>
      </c>
      <c r="C495" s="2" t="s">
        <v>94</v>
      </c>
      <c r="D495" s="3">
        <v>60000</v>
      </c>
      <c r="E495" s="12" t="s">
        <v>644</v>
      </c>
      <c r="F495" s="3" t="s">
        <v>67</v>
      </c>
      <c r="G495" s="3">
        <v>60000</v>
      </c>
      <c r="H495" s="14" t="s">
        <v>44</v>
      </c>
      <c r="I495" s="2" t="s">
        <v>25</v>
      </c>
    </row>
    <row r="496" spans="1:9" x14ac:dyDescent="0.3">
      <c r="A496" s="1">
        <v>37106</v>
      </c>
      <c r="B496" s="2">
        <v>914</v>
      </c>
      <c r="C496" s="2" t="s">
        <v>42</v>
      </c>
      <c r="D496" s="3" t="s">
        <v>27</v>
      </c>
      <c r="E496" s="12" t="s">
        <v>645</v>
      </c>
      <c r="F496" s="3" t="s">
        <v>190</v>
      </c>
      <c r="G496" s="3">
        <v>1</v>
      </c>
      <c r="H496" s="14" t="s">
        <v>44</v>
      </c>
      <c r="I496" s="2" t="s">
        <v>25</v>
      </c>
    </row>
    <row r="497" spans="1:9" x14ac:dyDescent="0.3">
      <c r="A497" s="1">
        <v>37106</v>
      </c>
      <c r="B497" s="2">
        <v>1150</v>
      </c>
      <c r="C497" s="2" t="s">
        <v>72</v>
      </c>
      <c r="D497" s="3">
        <v>1000</v>
      </c>
      <c r="E497" s="12" t="s">
        <v>646</v>
      </c>
      <c r="F497" s="3" t="s">
        <v>67</v>
      </c>
      <c r="G497" s="3">
        <v>1000</v>
      </c>
      <c r="H497" s="14" t="s">
        <v>49</v>
      </c>
      <c r="I497" s="2" t="s">
        <v>25</v>
      </c>
    </row>
    <row r="498" spans="1:9" x14ac:dyDescent="0.3">
      <c r="A498" s="1">
        <v>37106</v>
      </c>
      <c r="B498" s="2">
        <v>1312</v>
      </c>
      <c r="C498" s="2" t="s">
        <v>61</v>
      </c>
      <c r="D498" s="3">
        <v>1000</v>
      </c>
      <c r="E498" s="12" t="s">
        <v>647</v>
      </c>
      <c r="F498" s="3" t="s">
        <v>54</v>
      </c>
      <c r="G498" s="3">
        <v>1000</v>
      </c>
      <c r="H498" s="14" t="s">
        <v>49</v>
      </c>
      <c r="I498" s="2" t="s">
        <v>25</v>
      </c>
    </row>
    <row r="499" spans="1:9" x14ac:dyDescent="0.3">
      <c r="A499" s="1">
        <v>37106</v>
      </c>
      <c r="B499" s="2">
        <v>1522</v>
      </c>
      <c r="C499" s="2" t="s">
        <v>61</v>
      </c>
      <c r="D499" s="3">
        <v>6250</v>
      </c>
      <c r="E499" s="12" t="s">
        <v>648</v>
      </c>
      <c r="F499" s="2" t="s">
        <v>48</v>
      </c>
      <c r="G499" s="3">
        <v>6250</v>
      </c>
      <c r="H499" s="14" t="s">
        <v>49</v>
      </c>
      <c r="I499" s="2" t="s">
        <v>25</v>
      </c>
    </row>
    <row r="500" spans="1:9" x14ac:dyDescent="0.3">
      <c r="A500" s="1">
        <v>37106</v>
      </c>
      <c r="B500" s="2">
        <v>1532</v>
      </c>
      <c r="C500" s="2" t="s">
        <v>35</v>
      </c>
      <c r="D500" s="3">
        <v>1000</v>
      </c>
      <c r="E500" s="12" t="s">
        <v>649</v>
      </c>
      <c r="F500" s="3" t="s">
        <v>23</v>
      </c>
      <c r="G500" s="3">
        <v>1000</v>
      </c>
      <c r="H500" s="14" t="s">
        <v>38</v>
      </c>
      <c r="I500" s="2" t="s">
        <v>25</v>
      </c>
    </row>
    <row r="501" spans="1:9" x14ac:dyDescent="0.3">
      <c r="A501" s="1">
        <v>37106</v>
      </c>
      <c r="B501" s="2">
        <v>1732</v>
      </c>
      <c r="C501" s="2" t="s">
        <v>248</v>
      </c>
      <c r="D501" s="3">
        <v>12000</v>
      </c>
      <c r="E501" s="12" t="s">
        <v>650</v>
      </c>
      <c r="F501" s="3" t="s">
        <v>63</v>
      </c>
      <c r="G501" s="3">
        <v>12000</v>
      </c>
      <c r="H501" s="14" t="s">
        <v>24</v>
      </c>
      <c r="I501" s="2" t="s">
        <v>25</v>
      </c>
    </row>
    <row r="502" spans="1:9" x14ac:dyDescent="0.3">
      <c r="A502" s="1">
        <v>37106</v>
      </c>
      <c r="B502" s="2">
        <v>1739</v>
      </c>
      <c r="C502" s="2" t="s">
        <v>68</v>
      </c>
      <c r="D502" s="3">
        <v>1000</v>
      </c>
      <c r="E502" s="12" t="s">
        <v>651</v>
      </c>
      <c r="F502" s="3" t="s">
        <v>359</v>
      </c>
      <c r="G502" s="3">
        <v>1000</v>
      </c>
      <c r="H502" s="14" t="s">
        <v>49</v>
      </c>
      <c r="I502" s="2" t="s">
        <v>25</v>
      </c>
    </row>
    <row r="503" spans="1:9" x14ac:dyDescent="0.3">
      <c r="A503" s="1">
        <v>37106</v>
      </c>
      <c r="B503" s="2">
        <v>1854</v>
      </c>
      <c r="C503" s="2" t="s">
        <v>99</v>
      </c>
      <c r="D503" s="3">
        <v>10000</v>
      </c>
      <c r="E503" s="12" t="s">
        <v>652</v>
      </c>
      <c r="F503" s="3" t="s">
        <v>67</v>
      </c>
      <c r="G503" s="3">
        <v>10000</v>
      </c>
      <c r="H503" s="14" t="s">
        <v>24</v>
      </c>
      <c r="I503" s="2" t="s">
        <v>25</v>
      </c>
    </row>
    <row r="504" spans="1:9" x14ac:dyDescent="0.3">
      <c r="A504" s="1">
        <v>37107</v>
      </c>
      <c r="B504" s="2">
        <v>1301</v>
      </c>
      <c r="C504" s="2" t="s">
        <v>64</v>
      </c>
      <c r="D504" s="3">
        <v>1200</v>
      </c>
      <c r="E504" s="12" t="s">
        <v>653</v>
      </c>
      <c r="F504" s="3" t="s">
        <v>54</v>
      </c>
      <c r="G504" s="3">
        <v>1200</v>
      </c>
      <c r="H504" s="14" t="s">
        <v>30</v>
      </c>
      <c r="I504" s="2" t="s">
        <v>25</v>
      </c>
    </row>
    <row r="505" spans="1:9" x14ac:dyDescent="0.3">
      <c r="A505" s="1">
        <v>37107</v>
      </c>
      <c r="B505" s="2">
        <v>1306</v>
      </c>
      <c r="C505" s="2" t="s">
        <v>40</v>
      </c>
      <c r="D505" s="3">
        <v>500</v>
      </c>
      <c r="E505" s="12" t="s">
        <v>654</v>
      </c>
      <c r="F505" s="3" t="s">
        <v>33</v>
      </c>
      <c r="G505" s="3">
        <v>500</v>
      </c>
      <c r="H505" s="14" t="s">
        <v>34</v>
      </c>
      <c r="I505" s="2" t="s">
        <v>25</v>
      </c>
    </row>
    <row r="506" spans="1:9" x14ac:dyDescent="0.3">
      <c r="A506" s="1">
        <v>37108</v>
      </c>
      <c r="B506" s="2">
        <v>1353</v>
      </c>
      <c r="C506" s="2" t="s">
        <v>46</v>
      </c>
      <c r="D506" s="3" t="s">
        <v>27</v>
      </c>
      <c r="E506" s="12" t="s">
        <v>655</v>
      </c>
      <c r="F506" s="3" t="s">
        <v>67</v>
      </c>
      <c r="G506" s="3">
        <v>1</v>
      </c>
      <c r="H506" s="14" t="s">
        <v>49</v>
      </c>
      <c r="I506" s="2" t="s">
        <v>25</v>
      </c>
    </row>
    <row r="507" spans="1:9" x14ac:dyDescent="0.3">
      <c r="A507" s="1">
        <v>37108</v>
      </c>
      <c r="B507" s="2">
        <v>1824</v>
      </c>
      <c r="C507" s="2" t="s">
        <v>68</v>
      </c>
      <c r="D507" s="3">
        <v>1000</v>
      </c>
      <c r="E507" s="12" t="s">
        <v>651</v>
      </c>
      <c r="F507" s="3" t="s">
        <v>359</v>
      </c>
      <c r="G507" s="3">
        <v>1000</v>
      </c>
      <c r="H507" s="14" t="s">
        <v>49</v>
      </c>
      <c r="I507" s="2" t="s">
        <v>25</v>
      </c>
    </row>
    <row r="508" spans="1:9" x14ac:dyDescent="0.3">
      <c r="A508" s="1">
        <v>37109</v>
      </c>
      <c r="B508" s="2">
        <v>742</v>
      </c>
      <c r="C508" s="2" t="s">
        <v>31</v>
      </c>
      <c r="D508" s="3">
        <v>3500</v>
      </c>
      <c r="E508" s="12" t="s">
        <v>656</v>
      </c>
      <c r="F508" s="3" t="s">
        <v>54</v>
      </c>
      <c r="G508" s="3">
        <v>3500</v>
      </c>
      <c r="H508" s="14" t="s">
        <v>34</v>
      </c>
      <c r="I508" s="2" t="s">
        <v>25</v>
      </c>
    </row>
    <row r="509" spans="1:9" x14ac:dyDescent="0.3">
      <c r="A509" s="1">
        <v>37109</v>
      </c>
      <c r="B509" s="2">
        <v>1104</v>
      </c>
      <c r="C509" s="2" t="s">
        <v>40</v>
      </c>
      <c r="D509" s="3">
        <v>2000</v>
      </c>
      <c r="E509" s="12" t="s">
        <v>657</v>
      </c>
      <c r="F509" s="3" t="s">
        <v>33</v>
      </c>
      <c r="G509" s="3">
        <v>2000</v>
      </c>
      <c r="H509" s="14" t="s">
        <v>34</v>
      </c>
      <c r="I509" s="2" t="s">
        <v>25</v>
      </c>
    </row>
    <row r="510" spans="1:9" x14ac:dyDescent="0.3">
      <c r="A510" s="1">
        <v>37109</v>
      </c>
      <c r="B510" s="2">
        <v>1236</v>
      </c>
      <c r="C510" s="2" t="s">
        <v>132</v>
      </c>
      <c r="D510" s="3">
        <v>2000</v>
      </c>
      <c r="E510" s="12" t="s">
        <v>658</v>
      </c>
      <c r="F510" s="3" t="s">
        <v>33</v>
      </c>
      <c r="G510" s="3">
        <v>2000</v>
      </c>
      <c r="H510" s="14" t="s">
        <v>38</v>
      </c>
      <c r="I510" s="2" t="s">
        <v>25</v>
      </c>
    </row>
    <row r="511" spans="1:9" x14ac:dyDescent="0.3">
      <c r="A511" s="1">
        <v>37109</v>
      </c>
      <c r="B511" s="2">
        <v>1339</v>
      </c>
      <c r="C511" s="2" t="s">
        <v>61</v>
      </c>
      <c r="D511" s="3">
        <v>1000</v>
      </c>
      <c r="E511" s="12" t="s">
        <v>659</v>
      </c>
      <c r="F511" s="3" t="s">
        <v>54</v>
      </c>
      <c r="G511" s="3">
        <v>1000</v>
      </c>
      <c r="H511" s="14" t="s">
        <v>49</v>
      </c>
      <c r="I511" s="2" t="s">
        <v>25</v>
      </c>
    </row>
    <row r="512" spans="1:9" x14ac:dyDescent="0.3">
      <c r="A512" s="1">
        <v>37109</v>
      </c>
      <c r="B512" s="2">
        <v>1356</v>
      </c>
      <c r="C512" s="2" t="s">
        <v>162</v>
      </c>
      <c r="D512" s="3">
        <v>10000</v>
      </c>
      <c r="E512" s="12" t="s">
        <v>660</v>
      </c>
      <c r="F512" s="3" t="s">
        <v>23</v>
      </c>
      <c r="G512" s="3">
        <v>10000</v>
      </c>
      <c r="H512" s="14" t="s">
        <v>44</v>
      </c>
      <c r="I512" s="2" t="s">
        <v>25</v>
      </c>
    </row>
    <row r="513" spans="1:9" x14ac:dyDescent="0.3">
      <c r="A513" s="1">
        <v>37109</v>
      </c>
      <c r="B513" s="2">
        <v>1439</v>
      </c>
      <c r="C513" s="2" t="s">
        <v>35</v>
      </c>
      <c r="D513" s="3">
        <v>10000</v>
      </c>
      <c r="E513" s="12" t="s">
        <v>661</v>
      </c>
      <c r="F513" s="3" t="s">
        <v>23</v>
      </c>
      <c r="G513" s="3">
        <v>10000</v>
      </c>
      <c r="H513" s="14" t="s">
        <v>38</v>
      </c>
      <c r="I513" s="2" t="s">
        <v>25</v>
      </c>
    </row>
    <row r="514" spans="1:9" x14ac:dyDescent="0.3">
      <c r="A514" s="1">
        <v>37109</v>
      </c>
      <c r="B514" s="2">
        <v>1506</v>
      </c>
      <c r="C514" s="2" t="s">
        <v>85</v>
      </c>
      <c r="D514" s="3" t="s">
        <v>27</v>
      </c>
      <c r="E514" s="12" t="s">
        <v>662</v>
      </c>
      <c r="F514" s="3" t="s">
        <v>54</v>
      </c>
      <c r="G514" s="3">
        <v>1</v>
      </c>
      <c r="H514" s="14" t="s">
        <v>24</v>
      </c>
      <c r="I514" s="2" t="s">
        <v>25</v>
      </c>
    </row>
    <row r="515" spans="1:9" x14ac:dyDescent="0.3">
      <c r="A515" s="1">
        <v>37109</v>
      </c>
      <c r="B515" s="2">
        <v>1509</v>
      </c>
      <c r="C515" s="2" t="s">
        <v>319</v>
      </c>
      <c r="D515" s="3">
        <v>2500</v>
      </c>
      <c r="E515" s="12" t="s">
        <v>663</v>
      </c>
      <c r="F515" s="3" t="s">
        <v>359</v>
      </c>
      <c r="G515" s="3">
        <v>2500</v>
      </c>
      <c r="H515" s="14" t="s">
        <v>24</v>
      </c>
      <c r="I515" s="2" t="s">
        <v>25</v>
      </c>
    </row>
    <row r="516" spans="1:9" x14ac:dyDescent="0.3">
      <c r="A516" s="1">
        <v>37109</v>
      </c>
      <c r="B516" s="2">
        <v>1535</v>
      </c>
      <c r="C516" s="2" t="s">
        <v>79</v>
      </c>
      <c r="D516" s="3">
        <v>3000</v>
      </c>
      <c r="E516" s="12" t="s">
        <v>664</v>
      </c>
      <c r="F516" s="3" t="s">
        <v>67</v>
      </c>
      <c r="G516" s="3">
        <v>3000</v>
      </c>
      <c r="H516" s="14" t="s">
        <v>30</v>
      </c>
      <c r="I516" s="2" t="s">
        <v>25</v>
      </c>
    </row>
    <row r="517" spans="1:9" x14ac:dyDescent="0.3">
      <c r="A517" s="1">
        <v>37109</v>
      </c>
      <c r="B517" s="2">
        <v>1920</v>
      </c>
      <c r="C517" s="2" t="s">
        <v>347</v>
      </c>
      <c r="D517" s="3">
        <v>1000</v>
      </c>
      <c r="E517" s="12" t="s">
        <v>665</v>
      </c>
      <c r="F517" s="3" t="s">
        <v>67</v>
      </c>
      <c r="G517" s="3">
        <v>1000</v>
      </c>
      <c r="H517" s="14" t="s">
        <v>38</v>
      </c>
      <c r="I517" s="2" t="s">
        <v>25</v>
      </c>
    </row>
    <row r="518" spans="1:9" x14ac:dyDescent="0.3">
      <c r="A518" s="1">
        <v>37110</v>
      </c>
      <c r="B518" s="2">
        <v>801</v>
      </c>
      <c r="C518" s="2" t="s">
        <v>31</v>
      </c>
      <c r="D518" s="3">
        <v>1000</v>
      </c>
      <c r="E518" s="12" t="s">
        <v>666</v>
      </c>
      <c r="F518" s="3" t="s">
        <v>67</v>
      </c>
      <c r="G518" s="3">
        <v>1000</v>
      </c>
      <c r="H518" s="14" t="s">
        <v>34</v>
      </c>
      <c r="I518" s="2" t="s">
        <v>25</v>
      </c>
    </row>
    <row r="519" spans="1:9" x14ac:dyDescent="0.3">
      <c r="A519" s="1">
        <v>37110</v>
      </c>
      <c r="B519" s="2">
        <v>856</v>
      </c>
      <c r="C519" s="2" t="s">
        <v>31</v>
      </c>
      <c r="D519" s="3">
        <v>27000</v>
      </c>
      <c r="E519" s="12" t="s">
        <v>667</v>
      </c>
      <c r="F519" s="3" t="s">
        <v>54</v>
      </c>
      <c r="G519" s="3">
        <v>27000</v>
      </c>
      <c r="H519" s="14" t="s">
        <v>34</v>
      </c>
      <c r="I519" s="2" t="s">
        <v>25</v>
      </c>
    </row>
    <row r="520" spans="1:9" x14ac:dyDescent="0.3">
      <c r="A520" s="1">
        <v>37110</v>
      </c>
      <c r="B520" s="2">
        <v>907</v>
      </c>
      <c r="C520" s="2" t="s">
        <v>668</v>
      </c>
      <c r="D520" s="3" t="s">
        <v>27</v>
      </c>
      <c r="E520" s="12" t="s">
        <v>669</v>
      </c>
      <c r="F520" s="3" t="s">
        <v>67</v>
      </c>
      <c r="G520" s="3">
        <v>1</v>
      </c>
      <c r="H520" s="14" t="s">
        <v>24</v>
      </c>
      <c r="I520" s="2" t="s">
        <v>25</v>
      </c>
    </row>
    <row r="521" spans="1:9" x14ac:dyDescent="0.3">
      <c r="A521" s="1">
        <v>37110</v>
      </c>
      <c r="B521" s="2">
        <v>937</v>
      </c>
      <c r="C521" s="2" t="s">
        <v>68</v>
      </c>
      <c r="D521" s="3">
        <v>10000</v>
      </c>
      <c r="E521" s="12" t="s">
        <v>670</v>
      </c>
      <c r="F521" s="3" t="s">
        <v>33</v>
      </c>
      <c r="G521" s="3">
        <v>10000</v>
      </c>
      <c r="H521" s="14" t="s">
        <v>49</v>
      </c>
      <c r="I521" s="2" t="s">
        <v>25</v>
      </c>
    </row>
    <row r="522" spans="1:9" x14ac:dyDescent="0.3">
      <c r="A522" s="1">
        <v>37110</v>
      </c>
      <c r="B522" s="2">
        <v>1016</v>
      </c>
      <c r="C522" s="2" t="s">
        <v>51</v>
      </c>
      <c r="D522" s="3" t="s">
        <v>27</v>
      </c>
      <c r="E522" s="12" t="s">
        <v>671</v>
      </c>
      <c r="F522" s="3" t="s">
        <v>67</v>
      </c>
      <c r="G522" s="3">
        <v>1</v>
      </c>
      <c r="H522" s="14" t="s">
        <v>24</v>
      </c>
      <c r="I522" s="2" t="s">
        <v>25</v>
      </c>
    </row>
    <row r="523" spans="1:9" x14ac:dyDescent="0.3">
      <c r="A523" s="1">
        <v>37110</v>
      </c>
      <c r="B523" s="2">
        <v>1200</v>
      </c>
      <c r="C523" s="2" t="s">
        <v>203</v>
      </c>
      <c r="D523" s="3">
        <v>1500</v>
      </c>
      <c r="E523" s="12" t="s">
        <v>672</v>
      </c>
      <c r="F523" s="3" t="s">
        <v>54</v>
      </c>
      <c r="G523" s="3">
        <v>1500</v>
      </c>
      <c r="H523" s="14" t="s">
        <v>24</v>
      </c>
      <c r="I523" s="2" t="s">
        <v>25</v>
      </c>
    </row>
    <row r="524" spans="1:9" x14ac:dyDescent="0.3">
      <c r="A524" s="1">
        <v>37110</v>
      </c>
      <c r="B524" s="2">
        <v>1445</v>
      </c>
      <c r="C524" s="2" t="s">
        <v>42</v>
      </c>
      <c r="D524" s="3">
        <v>20000</v>
      </c>
      <c r="E524" s="12" t="s">
        <v>673</v>
      </c>
      <c r="F524" s="2" t="s">
        <v>48</v>
      </c>
      <c r="G524" s="3">
        <v>20000</v>
      </c>
      <c r="H524" s="14" t="s">
        <v>44</v>
      </c>
      <c r="I524" s="2" t="s">
        <v>25</v>
      </c>
    </row>
    <row r="525" spans="1:9" x14ac:dyDescent="0.3">
      <c r="A525" s="1">
        <v>37110</v>
      </c>
      <c r="B525" s="2">
        <v>1808</v>
      </c>
      <c r="C525" s="2" t="s">
        <v>81</v>
      </c>
      <c r="D525" s="3">
        <v>18000</v>
      </c>
      <c r="E525" s="12" t="s">
        <v>674</v>
      </c>
      <c r="F525" s="3" t="s">
        <v>54</v>
      </c>
      <c r="G525" s="3">
        <v>18000</v>
      </c>
      <c r="H525" s="14" t="s">
        <v>30</v>
      </c>
      <c r="I525" s="2" t="s">
        <v>25</v>
      </c>
    </row>
    <row r="526" spans="1:9" x14ac:dyDescent="0.3">
      <c r="A526" s="1">
        <v>37111</v>
      </c>
      <c r="B526" s="2">
        <v>1529</v>
      </c>
      <c r="C526" s="2" t="s">
        <v>35</v>
      </c>
      <c r="D526" s="3">
        <v>2500</v>
      </c>
      <c r="E526" s="12" t="s">
        <v>675</v>
      </c>
      <c r="F526" s="3" t="s">
        <v>23</v>
      </c>
      <c r="G526" s="3">
        <v>2500</v>
      </c>
      <c r="H526" s="14" t="s">
        <v>38</v>
      </c>
      <c r="I526" s="2" t="s">
        <v>25</v>
      </c>
    </row>
    <row r="527" spans="1:9" x14ac:dyDescent="0.3">
      <c r="A527" s="1">
        <v>37111</v>
      </c>
      <c r="B527" s="2">
        <v>1736</v>
      </c>
      <c r="C527" s="2" t="s">
        <v>64</v>
      </c>
      <c r="D527" s="3">
        <v>20000</v>
      </c>
      <c r="E527" s="12" t="s">
        <v>676</v>
      </c>
      <c r="F527" s="3" t="s">
        <v>33</v>
      </c>
      <c r="G527" s="3">
        <v>20000</v>
      </c>
      <c r="H527" s="14" t="s">
        <v>30</v>
      </c>
      <c r="I527" s="2" t="s">
        <v>25</v>
      </c>
    </row>
    <row r="528" spans="1:9" x14ac:dyDescent="0.3">
      <c r="A528" s="1">
        <v>37112</v>
      </c>
      <c r="B528" s="2">
        <v>938</v>
      </c>
      <c r="C528" s="2" t="s">
        <v>64</v>
      </c>
      <c r="D528" s="3">
        <v>200000</v>
      </c>
      <c r="E528" s="12" t="s">
        <v>677</v>
      </c>
      <c r="F528" s="3" t="s">
        <v>23</v>
      </c>
      <c r="G528" s="3">
        <v>200000</v>
      </c>
      <c r="H528" s="14" t="s">
        <v>30</v>
      </c>
      <c r="I528" s="2" t="s">
        <v>25</v>
      </c>
    </row>
    <row r="529" spans="1:9" x14ac:dyDescent="0.3">
      <c r="A529" s="1">
        <v>37112</v>
      </c>
      <c r="B529" s="2">
        <v>1312</v>
      </c>
      <c r="C529" s="2" t="s">
        <v>121</v>
      </c>
      <c r="D529" s="3">
        <v>2000</v>
      </c>
      <c r="E529" s="12" t="s">
        <v>678</v>
      </c>
      <c r="F529" s="3" t="s">
        <v>54</v>
      </c>
      <c r="G529" s="3">
        <v>2000</v>
      </c>
      <c r="H529" s="14" t="s">
        <v>44</v>
      </c>
      <c r="I529" s="2" t="s">
        <v>25</v>
      </c>
    </row>
    <row r="530" spans="1:9" x14ac:dyDescent="0.3">
      <c r="A530" s="1">
        <v>37112</v>
      </c>
      <c r="B530" s="2">
        <v>1743</v>
      </c>
      <c r="C530" s="2" t="s">
        <v>68</v>
      </c>
      <c r="D530" s="3" t="s">
        <v>27</v>
      </c>
      <c r="E530" s="12" t="s">
        <v>679</v>
      </c>
      <c r="F530" s="3" t="s">
        <v>23</v>
      </c>
      <c r="G530" s="3">
        <v>1</v>
      </c>
      <c r="H530" s="14" t="s">
        <v>49</v>
      </c>
      <c r="I530" s="2" t="s">
        <v>25</v>
      </c>
    </row>
    <row r="531" spans="1:9" x14ac:dyDescent="0.3">
      <c r="A531" s="1">
        <v>37112</v>
      </c>
      <c r="B531" s="2">
        <v>1913</v>
      </c>
      <c r="C531" s="2" t="s">
        <v>35</v>
      </c>
      <c r="D531" s="3">
        <v>7000</v>
      </c>
      <c r="E531" s="12" t="s">
        <v>680</v>
      </c>
      <c r="F531" s="3" t="s">
        <v>23</v>
      </c>
      <c r="G531" s="3">
        <v>7000</v>
      </c>
      <c r="H531" s="14" t="s">
        <v>38</v>
      </c>
      <c r="I531" s="2" t="s">
        <v>25</v>
      </c>
    </row>
    <row r="532" spans="1:9" x14ac:dyDescent="0.3">
      <c r="A532" s="1">
        <v>37113</v>
      </c>
      <c r="B532" s="2">
        <v>1228</v>
      </c>
      <c r="C532" s="2" t="s">
        <v>64</v>
      </c>
      <c r="D532" s="3">
        <v>1291</v>
      </c>
      <c r="E532" s="12" t="s">
        <v>681</v>
      </c>
      <c r="F532" s="3" t="s">
        <v>90</v>
      </c>
      <c r="G532" s="3">
        <v>1291</v>
      </c>
      <c r="H532" s="14" t="s">
        <v>30</v>
      </c>
      <c r="I532" s="2" t="s">
        <v>25</v>
      </c>
    </row>
    <row r="533" spans="1:9" x14ac:dyDescent="0.3">
      <c r="A533" s="1">
        <v>37114</v>
      </c>
      <c r="B533" s="2">
        <v>1353</v>
      </c>
      <c r="C533" s="2" t="s">
        <v>68</v>
      </c>
      <c r="D533" s="3">
        <v>50000</v>
      </c>
      <c r="E533" s="12" t="s">
        <v>682</v>
      </c>
      <c r="F533" s="3" t="s">
        <v>30</v>
      </c>
      <c r="G533" s="3">
        <v>50000</v>
      </c>
      <c r="H533" s="14" t="s">
        <v>49</v>
      </c>
      <c r="I533" s="2" t="s">
        <v>25</v>
      </c>
    </row>
    <row r="534" spans="1:9" x14ac:dyDescent="0.3">
      <c r="A534" s="1">
        <v>37114</v>
      </c>
      <c r="B534" s="2">
        <v>1656</v>
      </c>
      <c r="C534" s="2" t="s">
        <v>61</v>
      </c>
      <c r="D534" s="3">
        <v>1000</v>
      </c>
      <c r="E534" s="12" t="s">
        <v>683</v>
      </c>
      <c r="F534" s="3" t="s">
        <v>67</v>
      </c>
      <c r="G534" s="3">
        <v>1000</v>
      </c>
      <c r="H534" s="14" t="s">
        <v>49</v>
      </c>
      <c r="I534" s="2" t="s">
        <v>25</v>
      </c>
    </row>
    <row r="535" spans="1:9" x14ac:dyDescent="0.3">
      <c r="A535" s="1">
        <v>37115</v>
      </c>
      <c r="B535" s="2">
        <v>954</v>
      </c>
      <c r="C535" s="2" t="s">
        <v>35</v>
      </c>
      <c r="D535" s="3">
        <v>800000</v>
      </c>
      <c r="E535" s="12" t="s">
        <v>684</v>
      </c>
      <c r="F535" s="3" t="s">
        <v>23</v>
      </c>
      <c r="G535" s="3">
        <v>800000</v>
      </c>
      <c r="H535" s="14" t="s">
        <v>38</v>
      </c>
      <c r="I535" s="2" t="s">
        <v>25</v>
      </c>
    </row>
    <row r="536" spans="1:9" x14ac:dyDescent="0.3">
      <c r="A536" s="1">
        <v>37115</v>
      </c>
      <c r="B536" s="2">
        <v>1704</v>
      </c>
      <c r="C536" s="2" t="s">
        <v>51</v>
      </c>
      <c r="D536" s="3" t="s">
        <v>27</v>
      </c>
      <c r="E536" s="12" t="s">
        <v>685</v>
      </c>
      <c r="F536" s="3" t="s">
        <v>67</v>
      </c>
      <c r="G536" s="3">
        <v>1</v>
      </c>
      <c r="H536" s="14" t="s">
        <v>24</v>
      </c>
      <c r="I536" s="2" t="s">
        <v>25</v>
      </c>
    </row>
    <row r="537" spans="1:9" x14ac:dyDescent="0.3">
      <c r="A537" s="1">
        <v>37116</v>
      </c>
      <c r="B537" s="2">
        <v>537</v>
      </c>
      <c r="C537" s="2" t="s">
        <v>116</v>
      </c>
      <c r="D537" s="3">
        <v>100</v>
      </c>
      <c r="E537" s="12" t="s">
        <v>686</v>
      </c>
      <c r="F537" s="3" t="s">
        <v>33</v>
      </c>
      <c r="G537" s="3">
        <v>100</v>
      </c>
      <c r="H537" s="14" t="s">
        <v>44</v>
      </c>
      <c r="I537" s="2" t="s">
        <v>25</v>
      </c>
    </row>
    <row r="538" spans="1:9" x14ac:dyDescent="0.3">
      <c r="A538" s="1">
        <v>37116</v>
      </c>
      <c r="B538" s="2">
        <v>1145</v>
      </c>
      <c r="C538" s="2" t="s">
        <v>319</v>
      </c>
      <c r="D538" s="3">
        <v>10000</v>
      </c>
      <c r="E538" s="12" t="s">
        <v>687</v>
      </c>
      <c r="F538" s="3" t="s">
        <v>359</v>
      </c>
      <c r="G538" s="3">
        <v>10000</v>
      </c>
      <c r="H538" s="14" t="s">
        <v>24</v>
      </c>
      <c r="I538" s="2" t="s">
        <v>25</v>
      </c>
    </row>
    <row r="539" spans="1:9" x14ac:dyDescent="0.3">
      <c r="A539" s="1">
        <v>37117</v>
      </c>
      <c r="B539" s="2">
        <v>846</v>
      </c>
      <c r="C539" s="2" t="s">
        <v>81</v>
      </c>
      <c r="D539" s="3">
        <v>11000</v>
      </c>
      <c r="E539" s="12" t="s">
        <v>688</v>
      </c>
      <c r="F539" s="3" t="s">
        <v>33</v>
      </c>
      <c r="G539" s="3">
        <v>11000</v>
      </c>
      <c r="H539" s="14" t="s">
        <v>30</v>
      </c>
      <c r="I539" s="2" t="s">
        <v>25</v>
      </c>
    </row>
    <row r="540" spans="1:9" x14ac:dyDescent="0.3">
      <c r="A540" s="1">
        <v>37117</v>
      </c>
      <c r="B540" s="2">
        <v>1439</v>
      </c>
      <c r="C540" s="2" t="s">
        <v>70</v>
      </c>
      <c r="D540" s="3">
        <v>50000</v>
      </c>
      <c r="E540" s="12" t="s">
        <v>689</v>
      </c>
      <c r="F540" s="3" t="s">
        <v>54</v>
      </c>
      <c r="G540" s="3">
        <v>50000</v>
      </c>
      <c r="H540" s="14" t="s">
        <v>49</v>
      </c>
      <c r="I540" s="2" t="s">
        <v>25</v>
      </c>
    </row>
    <row r="541" spans="1:9" x14ac:dyDescent="0.3">
      <c r="A541" s="1">
        <v>37117</v>
      </c>
      <c r="B541" s="2">
        <v>1614</v>
      </c>
      <c r="C541" s="2" t="s">
        <v>162</v>
      </c>
      <c r="D541" s="3">
        <v>1000</v>
      </c>
      <c r="E541" s="12" t="s">
        <v>690</v>
      </c>
      <c r="F541" s="3" t="s">
        <v>33</v>
      </c>
      <c r="G541" s="3">
        <v>1000</v>
      </c>
      <c r="H541" s="14" t="s">
        <v>44</v>
      </c>
      <c r="I541" s="2" t="s">
        <v>25</v>
      </c>
    </row>
    <row r="542" spans="1:9" x14ac:dyDescent="0.3">
      <c r="A542" s="1">
        <v>37118</v>
      </c>
      <c r="B542" s="2">
        <v>1254</v>
      </c>
      <c r="C542" s="2" t="s">
        <v>68</v>
      </c>
      <c r="D542" s="3">
        <v>40000</v>
      </c>
      <c r="E542" s="12" t="s">
        <v>691</v>
      </c>
      <c r="F542" s="3" t="s">
        <v>54</v>
      </c>
      <c r="G542" s="3">
        <v>40000</v>
      </c>
      <c r="H542" s="14" t="s">
        <v>49</v>
      </c>
      <c r="I542" s="2" t="s">
        <v>25</v>
      </c>
    </row>
    <row r="543" spans="1:9" x14ac:dyDescent="0.3">
      <c r="A543" s="1">
        <v>37118</v>
      </c>
      <c r="B543" s="2">
        <v>1530</v>
      </c>
      <c r="C543" s="2" t="s">
        <v>40</v>
      </c>
      <c r="D543" s="3">
        <v>6000</v>
      </c>
      <c r="E543" s="12" t="s">
        <v>692</v>
      </c>
      <c r="F543" s="3" t="s">
        <v>58</v>
      </c>
      <c r="G543" s="3">
        <v>6000</v>
      </c>
      <c r="H543" s="14" t="s">
        <v>34</v>
      </c>
      <c r="I543" s="2" t="s">
        <v>25</v>
      </c>
    </row>
    <row r="544" spans="1:9" x14ac:dyDescent="0.3">
      <c r="A544" s="1">
        <v>37119</v>
      </c>
      <c r="B544" s="2">
        <v>1336</v>
      </c>
      <c r="C544" s="2" t="s">
        <v>46</v>
      </c>
      <c r="D544" s="3">
        <v>9000</v>
      </c>
      <c r="E544" s="12" t="s">
        <v>693</v>
      </c>
      <c r="F544" s="2" t="s">
        <v>48</v>
      </c>
      <c r="G544" s="3">
        <v>9000</v>
      </c>
      <c r="H544" s="14" t="s">
        <v>49</v>
      </c>
      <c r="I544" s="2" t="s">
        <v>25</v>
      </c>
    </row>
    <row r="545" spans="1:9" x14ac:dyDescent="0.3">
      <c r="A545" s="1">
        <v>37120</v>
      </c>
      <c r="B545" s="2">
        <v>823</v>
      </c>
      <c r="C545" s="2" t="s">
        <v>91</v>
      </c>
      <c r="D545" s="3">
        <v>1500</v>
      </c>
      <c r="E545" s="12" t="s">
        <v>694</v>
      </c>
      <c r="F545" s="3" t="s">
        <v>190</v>
      </c>
      <c r="G545" s="3">
        <v>1500</v>
      </c>
      <c r="H545" s="14" t="s">
        <v>30</v>
      </c>
      <c r="I545" s="2" t="s">
        <v>25</v>
      </c>
    </row>
    <row r="546" spans="1:9" x14ac:dyDescent="0.3">
      <c r="A546" s="1">
        <v>37121</v>
      </c>
      <c r="B546" s="2">
        <v>125</v>
      </c>
      <c r="C546" s="2" t="s">
        <v>162</v>
      </c>
      <c r="D546" s="3">
        <v>3000</v>
      </c>
      <c r="E546" s="12" t="s">
        <v>695</v>
      </c>
      <c r="F546" s="3" t="s">
        <v>29</v>
      </c>
      <c r="G546" s="3">
        <v>3000</v>
      </c>
      <c r="H546" s="14" t="s">
        <v>44</v>
      </c>
      <c r="I546" s="2" t="s">
        <v>25</v>
      </c>
    </row>
    <row r="547" spans="1:9" x14ac:dyDescent="0.3">
      <c r="A547" s="1">
        <v>37121</v>
      </c>
      <c r="B547" s="2">
        <v>1432</v>
      </c>
      <c r="C547" s="2" t="s">
        <v>200</v>
      </c>
      <c r="D547" s="3">
        <v>3000</v>
      </c>
      <c r="E547" s="12" t="s">
        <v>696</v>
      </c>
      <c r="F547" s="3" t="s">
        <v>54</v>
      </c>
      <c r="G547" s="3">
        <v>3000</v>
      </c>
      <c r="H547" s="14" t="s">
        <v>49</v>
      </c>
      <c r="I547" s="2" t="s">
        <v>25</v>
      </c>
    </row>
    <row r="548" spans="1:9" x14ac:dyDescent="0.3">
      <c r="A548" s="1">
        <v>37121</v>
      </c>
      <c r="B548" s="2">
        <v>1621</v>
      </c>
      <c r="C548" s="2" t="s">
        <v>46</v>
      </c>
      <c r="D548" s="3">
        <v>1000</v>
      </c>
      <c r="E548" s="18" t="s">
        <v>697</v>
      </c>
      <c r="F548" s="1" t="s">
        <v>67</v>
      </c>
      <c r="G548" s="3">
        <v>1000</v>
      </c>
      <c r="H548" s="14" t="s">
        <v>49</v>
      </c>
      <c r="I548" s="2" t="s">
        <v>25</v>
      </c>
    </row>
    <row r="549" spans="1:9" x14ac:dyDescent="0.3">
      <c r="A549" s="1">
        <v>37121</v>
      </c>
      <c r="B549" s="2">
        <v>1917</v>
      </c>
      <c r="C549" s="2" t="s">
        <v>61</v>
      </c>
      <c r="D549" s="3">
        <v>5000</v>
      </c>
      <c r="E549" s="12" t="s">
        <v>698</v>
      </c>
      <c r="F549" s="3" t="s">
        <v>37</v>
      </c>
      <c r="G549" s="3">
        <v>5000</v>
      </c>
      <c r="H549" s="14" t="s">
        <v>49</v>
      </c>
      <c r="I549" s="2" t="s">
        <v>25</v>
      </c>
    </row>
    <row r="550" spans="1:9" x14ac:dyDescent="0.3">
      <c r="A550" s="1">
        <v>37122</v>
      </c>
      <c r="B550" s="2">
        <v>956</v>
      </c>
      <c r="C550" s="2" t="s">
        <v>35</v>
      </c>
      <c r="D550" s="3">
        <v>10000</v>
      </c>
      <c r="E550" s="12" t="s">
        <v>699</v>
      </c>
      <c r="F550" s="3" t="s">
        <v>359</v>
      </c>
      <c r="G550" s="3">
        <v>10000</v>
      </c>
      <c r="H550" s="14" t="s">
        <v>38</v>
      </c>
      <c r="I550" s="2" t="s">
        <v>25</v>
      </c>
    </row>
    <row r="551" spans="1:9" x14ac:dyDescent="0.3">
      <c r="A551" s="1">
        <v>37122</v>
      </c>
      <c r="B551" s="2">
        <v>1434</v>
      </c>
      <c r="C551" s="2" t="s">
        <v>200</v>
      </c>
      <c r="D551" s="3">
        <v>2000</v>
      </c>
      <c r="E551" s="12" t="s">
        <v>700</v>
      </c>
      <c r="F551" s="3" t="s">
        <v>54</v>
      </c>
      <c r="G551" s="3">
        <v>2000</v>
      </c>
      <c r="H551" s="14" t="s">
        <v>49</v>
      </c>
      <c r="I551" s="2" t="s">
        <v>25</v>
      </c>
    </row>
    <row r="552" spans="1:9" x14ac:dyDescent="0.3">
      <c r="A552" s="1">
        <v>37122</v>
      </c>
      <c r="B552" s="2">
        <v>1623</v>
      </c>
      <c r="C552" s="2" t="s">
        <v>21</v>
      </c>
      <c r="D552" s="3">
        <v>300</v>
      </c>
      <c r="E552" s="12" t="s">
        <v>701</v>
      </c>
      <c r="F552" s="3" t="s">
        <v>54</v>
      </c>
      <c r="G552" s="3">
        <v>300</v>
      </c>
      <c r="H552" s="14" t="s">
        <v>24</v>
      </c>
      <c r="I552" s="2" t="s">
        <v>25</v>
      </c>
    </row>
    <row r="553" spans="1:9" x14ac:dyDescent="0.3">
      <c r="A553" s="1">
        <v>37122</v>
      </c>
      <c r="B553" s="2">
        <v>2209</v>
      </c>
      <c r="C553" s="2" t="s">
        <v>68</v>
      </c>
      <c r="D553" s="3">
        <v>12000</v>
      </c>
      <c r="E553" s="12" t="s">
        <v>702</v>
      </c>
      <c r="F553" s="3" t="s">
        <v>67</v>
      </c>
      <c r="G553" s="3">
        <v>12000</v>
      </c>
      <c r="H553" s="14" t="s">
        <v>49</v>
      </c>
      <c r="I553" s="2" t="s">
        <v>25</v>
      </c>
    </row>
    <row r="554" spans="1:9" x14ac:dyDescent="0.3">
      <c r="A554" s="1">
        <v>37123</v>
      </c>
      <c r="B554" s="2">
        <v>756</v>
      </c>
      <c r="C554" s="2" t="s">
        <v>46</v>
      </c>
      <c r="D554" s="3">
        <v>3000</v>
      </c>
      <c r="E554" s="12" t="s">
        <v>703</v>
      </c>
      <c r="F554" s="3" t="s">
        <v>54</v>
      </c>
      <c r="G554" s="3">
        <v>3000</v>
      </c>
      <c r="H554" s="14" t="s">
        <v>49</v>
      </c>
      <c r="I554" s="2" t="s">
        <v>25</v>
      </c>
    </row>
    <row r="555" spans="1:9" x14ac:dyDescent="0.3">
      <c r="A555" s="1">
        <v>37123</v>
      </c>
      <c r="B555" s="2">
        <v>908</v>
      </c>
      <c r="C555" s="2" t="s">
        <v>31</v>
      </c>
      <c r="D555" s="3">
        <v>2000</v>
      </c>
      <c r="E555" s="12" t="s">
        <v>704</v>
      </c>
      <c r="F555" s="3" t="s">
        <v>30</v>
      </c>
      <c r="G555" s="3">
        <v>2000</v>
      </c>
      <c r="H555" s="14" t="s">
        <v>34</v>
      </c>
      <c r="I555" s="2" t="s">
        <v>25</v>
      </c>
    </row>
    <row r="556" spans="1:9" x14ac:dyDescent="0.3">
      <c r="A556" s="1">
        <v>37123</v>
      </c>
      <c r="B556" s="2">
        <v>1059</v>
      </c>
      <c r="C556" s="2" t="s">
        <v>99</v>
      </c>
      <c r="D556" s="3">
        <v>20000</v>
      </c>
      <c r="E556" s="12" t="s">
        <v>705</v>
      </c>
      <c r="F556" s="3" t="s">
        <v>54</v>
      </c>
      <c r="G556" s="3">
        <v>20000</v>
      </c>
      <c r="H556" s="14" t="s">
        <v>24</v>
      </c>
      <c r="I556" s="2" t="s">
        <v>25</v>
      </c>
    </row>
    <row r="557" spans="1:9" x14ac:dyDescent="0.3">
      <c r="A557" s="1">
        <v>37123</v>
      </c>
      <c r="B557" s="2">
        <v>1434</v>
      </c>
      <c r="C557" s="2" t="s">
        <v>40</v>
      </c>
      <c r="D557" s="3">
        <v>3000</v>
      </c>
      <c r="E557" s="12" t="s">
        <v>706</v>
      </c>
      <c r="F557" s="3" t="s">
        <v>67</v>
      </c>
      <c r="G557" s="3">
        <v>3000</v>
      </c>
      <c r="H557" s="14" t="s">
        <v>34</v>
      </c>
      <c r="I557" s="2" t="s">
        <v>25</v>
      </c>
    </row>
    <row r="558" spans="1:9" x14ac:dyDescent="0.3">
      <c r="A558" s="1">
        <v>37123</v>
      </c>
      <c r="B558" s="2">
        <v>1609</v>
      </c>
      <c r="C558" s="2" t="s">
        <v>64</v>
      </c>
      <c r="D558" s="3">
        <v>1000</v>
      </c>
      <c r="E558" s="12" t="s">
        <v>707</v>
      </c>
      <c r="F558" s="3" t="s">
        <v>23</v>
      </c>
      <c r="G558" s="3">
        <v>1000</v>
      </c>
      <c r="H558" s="14" t="s">
        <v>30</v>
      </c>
      <c r="I558" s="2" t="s">
        <v>25</v>
      </c>
    </row>
    <row r="559" spans="1:9" x14ac:dyDescent="0.3">
      <c r="A559" s="1">
        <v>37123</v>
      </c>
      <c r="B559" s="2">
        <v>1625</v>
      </c>
      <c r="C559" s="2" t="s">
        <v>162</v>
      </c>
      <c r="D559" s="3">
        <v>300</v>
      </c>
      <c r="E559" s="12" t="s">
        <v>708</v>
      </c>
      <c r="F559" s="3" t="s">
        <v>54</v>
      </c>
      <c r="G559" s="3">
        <v>300</v>
      </c>
      <c r="H559" s="14" t="s">
        <v>44</v>
      </c>
      <c r="I559" s="2" t="s">
        <v>25</v>
      </c>
    </row>
    <row r="560" spans="1:9" x14ac:dyDescent="0.3">
      <c r="A560" s="1">
        <v>37123</v>
      </c>
      <c r="B560" s="2">
        <v>1657</v>
      </c>
      <c r="C560" s="2" t="s">
        <v>64</v>
      </c>
      <c r="D560" s="3">
        <v>120000</v>
      </c>
      <c r="E560" s="12" t="s">
        <v>709</v>
      </c>
      <c r="F560" s="3" t="s">
        <v>23</v>
      </c>
      <c r="G560" s="3">
        <v>120000</v>
      </c>
      <c r="H560" s="14" t="s">
        <v>30</v>
      </c>
      <c r="I560" s="2" t="s">
        <v>25</v>
      </c>
    </row>
    <row r="561" spans="1:9" x14ac:dyDescent="0.3">
      <c r="A561" s="1">
        <v>37124</v>
      </c>
      <c r="B561" s="2">
        <v>1423</v>
      </c>
      <c r="C561" s="2" t="s">
        <v>35</v>
      </c>
      <c r="D561" s="3">
        <v>2400</v>
      </c>
      <c r="E561" s="12" t="s">
        <v>710</v>
      </c>
      <c r="F561" s="3" t="s">
        <v>37</v>
      </c>
      <c r="G561" s="3">
        <v>2400</v>
      </c>
      <c r="H561" s="14" t="s">
        <v>38</v>
      </c>
      <c r="I561" s="2" t="s">
        <v>25</v>
      </c>
    </row>
    <row r="562" spans="1:9" x14ac:dyDescent="0.3">
      <c r="A562" s="1">
        <v>37124</v>
      </c>
      <c r="B562" s="2">
        <v>1727</v>
      </c>
      <c r="C562" s="2" t="s">
        <v>91</v>
      </c>
      <c r="D562" s="3">
        <v>200</v>
      </c>
      <c r="E562" s="12" t="s">
        <v>711</v>
      </c>
      <c r="F562" s="3" t="s">
        <v>54</v>
      </c>
      <c r="G562" s="3">
        <v>200</v>
      </c>
      <c r="H562" s="14" t="s">
        <v>30</v>
      </c>
      <c r="I562" s="2" t="s">
        <v>25</v>
      </c>
    </row>
    <row r="563" spans="1:9" x14ac:dyDescent="0.3">
      <c r="A563" s="1">
        <v>37125</v>
      </c>
      <c r="B563" s="2">
        <v>832</v>
      </c>
      <c r="C563" s="2" t="s">
        <v>61</v>
      </c>
      <c r="D563" s="3">
        <v>1000</v>
      </c>
      <c r="E563" s="12" t="s">
        <v>712</v>
      </c>
      <c r="F563" s="3" t="s">
        <v>67</v>
      </c>
      <c r="G563" s="3">
        <v>1000</v>
      </c>
      <c r="H563" s="14" t="s">
        <v>49</v>
      </c>
      <c r="I563" s="2" t="s">
        <v>25</v>
      </c>
    </row>
    <row r="564" spans="1:9" x14ac:dyDescent="0.3">
      <c r="A564" s="1">
        <v>37126</v>
      </c>
      <c r="B564" s="2">
        <v>1153</v>
      </c>
      <c r="C564" s="2" t="s">
        <v>132</v>
      </c>
      <c r="D564" s="3">
        <v>1000</v>
      </c>
      <c r="E564" s="12" t="s">
        <v>713</v>
      </c>
      <c r="F564" s="3" t="s">
        <v>33</v>
      </c>
      <c r="G564" s="3">
        <v>1000</v>
      </c>
      <c r="H564" s="14" t="s">
        <v>38</v>
      </c>
      <c r="I564" s="2" t="s">
        <v>25</v>
      </c>
    </row>
    <row r="565" spans="1:9" x14ac:dyDescent="0.3">
      <c r="A565" s="1">
        <v>37126</v>
      </c>
      <c r="B565" s="2">
        <v>2225</v>
      </c>
      <c r="C565" s="2" t="s">
        <v>21</v>
      </c>
      <c r="D565" s="3">
        <v>600</v>
      </c>
      <c r="E565" s="12" t="s">
        <v>714</v>
      </c>
      <c r="F565" s="3" t="s">
        <v>33</v>
      </c>
      <c r="G565" s="3">
        <v>600</v>
      </c>
      <c r="H565" s="14" t="s">
        <v>24</v>
      </c>
      <c r="I565" s="2" t="s">
        <v>25</v>
      </c>
    </row>
    <row r="566" spans="1:9" x14ac:dyDescent="0.3">
      <c r="A566" s="1">
        <v>37127</v>
      </c>
      <c r="B566" s="2">
        <v>1137</v>
      </c>
      <c r="C566" s="2" t="s">
        <v>51</v>
      </c>
      <c r="D566" s="3" t="s">
        <v>27</v>
      </c>
      <c r="E566" s="12" t="s">
        <v>715</v>
      </c>
      <c r="F566" s="3" t="s">
        <v>67</v>
      </c>
      <c r="G566" s="3">
        <v>1</v>
      </c>
      <c r="H566" s="14" t="s">
        <v>24</v>
      </c>
      <c r="I566" s="2" t="s">
        <v>25</v>
      </c>
    </row>
    <row r="567" spans="1:9" x14ac:dyDescent="0.3">
      <c r="A567" s="1">
        <v>37128</v>
      </c>
      <c r="B567" s="2">
        <v>647</v>
      </c>
      <c r="C567" s="2" t="s">
        <v>51</v>
      </c>
      <c r="D567" s="3" t="s">
        <v>27</v>
      </c>
      <c r="E567" s="12" t="s">
        <v>716</v>
      </c>
      <c r="F567" s="3" t="s">
        <v>67</v>
      </c>
      <c r="G567" s="3">
        <v>1</v>
      </c>
      <c r="H567" s="14" t="s">
        <v>24</v>
      </c>
      <c r="I567" s="2" t="s">
        <v>25</v>
      </c>
    </row>
    <row r="568" spans="1:9" x14ac:dyDescent="0.3">
      <c r="A568" s="1">
        <v>37128</v>
      </c>
      <c r="B568" s="2">
        <v>740</v>
      </c>
      <c r="C568" s="2" t="s">
        <v>70</v>
      </c>
      <c r="D568" s="3">
        <v>40000</v>
      </c>
      <c r="E568" s="12" t="s">
        <v>717</v>
      </c>
      <c r="F568" s="3" t="s">
        <v>190</v>
      </c>
      <c r="G568" s="3">
        <v>40000</v>
      </c>
      <c r="H568" s="14" t="s">
        <v>49</v>
      </c>
      <c r="I568" s="2" t="s">
        <v>25</v>
      </c>
    </row>
    <row r="569" spans="1:9" x14ac:dyDescent="0.3">
      <c r="A569" s="1">
        <v>37128</v>
      </c>
      <c r="B569" s="2">
        <v>1557</v>
      </c>
      <c r="C569" s="2" t="s">
        <v>132</v>
      </c>
      <c r="D569" s="3">
        <v>2000</v>
      </c>
      <c r="E569" s="12" t="s">
        <v>718</v>
      </c>
      <c r="F569" s="3" t="s">
        <v>37</v>
      </c>
      <c r="G569" s="3">
        <v>2000</v>
      </c>
      <c r="H569" s="14" t="s">
        <v>38</v>
      </c>
      <c r="I569" s="2" t="s">
        <v>25</v>
      </c>
    </row>
    <row r="570" spans="1:9" x14ac:dyDescent="0.3">
      <c r="A570" s="1">
        <v>37129</v>
      </c>
      <c r="B570" s="2">
        <v>1157</v>
      </c>
      <c r="C570" s="2" t="s">
        <v>26</v>
      </c>
      <c r="D570" s="3" t="s">
        <v>27</v>
      </c>
      <c r="E570" s="12" t="s">
        <v>719</v>
      </c>
      <c r="F570" s="3" t="s">
        <v>23</v>
      </c>
      <c r="G570" s="3">
        <v>1</v>
      </c>
      <c r="H570" s="14" t="s">
        <v>30</v>
      </c>
      <c r="I570" s="2" t="s">
        <v>25</v>
      </c>
    </row>
    <row r="571" spans="1:9" x14ac:dyDescent="0.3">
      <c r="A571" s="1">
        <v>37130</v>
      </c>
      <c r="B571" s="2">
        <v>1234</v>
      </c>
      <c r="C571" s="2" t="s">
        <v>108</v>
      </c>
      <c r="D571" s="3">
        <v>2500</v>
      </c>
      <c r="E571" s="12" t="s">
        <v>720</v>
      </c>
      <c r="F571" s="3" t="s">
        <v>33</v>
      </c>
      <c r="G571" s="3">
        <v>2500</v>
      </c>
      <c r="H571" s="14" t="s">
        <v>24</v>
      </c>
      <c r="I571" s="2" t="s">
        <v>25</v>
      </c>
    </row>
    <row r="572" spans="1:9" x14ac:dyDescent="0.3">
      <c r="A572" s="1">
        <v>37130</v>
      </c>
      <c r="B572" s="2">
        <v>1539</v>
      </c>
      <c r="C572" s="2" t="s">
        <v>200</v>
      </c>
      <c r="D572" s="3" t="s">
        <v>27</v>
      </c>
      <c r="E572" s="12" t="s">
        <v>721</v>
      </c>
      <c r="F572" s="3" t="s">
        <v>67</v>
      </c>
      <c r="G572" s="3">
        <v>1</v>
      </c>
      <c r="H572" s="14" t="s">
        <v>49</v>
      </c>
      <c r="I572" s="2" t="s">
        <v>25</v>
      </c>
    </row>
    <row r="573" spans="1:9" x14ac:dyDescent="0.3">
      <c r="A573" s="1">
        <v>37130</v>
      </c>
      <c r="B573" s="2">
        <v>2021</v>
      </c>
      <c r="C573" s="2" t="s">
        <v>91</v>
      </c>
      <c r="D573" s="3">
        <v>1500</v>
      </c>
      <c r="E573" s="12" t="s">
        <v>722</v>
      </c>
      <c r="F573" s="3" t="s">
        <v>54</v>
      </c>
      <c r="G573" s="3">
        <v>1500</v>
      </c>
      <c r="H573" s="14" t="s">
        <v>30</v>
      </c>
      <c r="I573" s="2" t="s">
        <v>25</v>
      </c>
    </row>
    <row r="574" spans="1:9" x14ac:dyDescent="0.3">
      <c r="A574" s="1">
        <v>37131</v>
      </c>
      <c r="B574" s="2">
        <v>1017</v>
      </c>
      <c r="C574" s="2" t="s">
        <v>132</v>
      </c>
      <c r="D574" s="3">
        <v>2000</v>
      </c>
      <c r="E574" s="12" t="s">
        <v>723</v>
      </c>
      <c r="F574" s="3" t="s">
        <v>33</v>
      </c>
      <c r="G574" s="3">
        <v>2000</v>
      </c>
      <c r="H574" s="14" t="s">
        <v>38</v>
      </c>
      <c r="I574" s="2" t="s">
        <v>25</v>
      </c>
    </row>
    <row r="575" spans="1:9" x14ac:dyDescent="0.3">
      <c r="A575" s="1">
        <v>37131</v>
      </c>
      <c r="B575" s="2">
        <v>1136</v>
      </c>
      <c r="C575" s="2" t="s">
        <v>319</v>
      </c>
      <c r="D575" s="3">
        <v>1500</v>
      </c>
      <c r="E575" s="12" t="s">
        <v>724</v>
      </c>
      <c r="F575" s="3" t="s">
        <v>67</v>
      </c>
      <c r="G575" s="3">
        <v>1500</v>
      </c>
      <c r="H575" s="14" t="s">
        <v>24</v>
      </c>
      <c r="I575" s="2" t="s">
        <v>25</v>
      </c>
    </row>
    <row r="576" spans="1:9" x14ac:dyDescent="0.3">
      <c r="A576" s="1">
        <v>37131</v>
      </c>
      <c r="B576" s="2">
        <v>1156</v>
      </c>
      <c r="C576" s="2" t="s">
        <v>35</v>
      </c>
      <c r="D576" s="3">
        <v>600</v>
      </c>
      <c r="E576" s="12" t="s">
        <v>725</v>
      </c>
      <c r="F576" s="3" t="s">
        <v>63</v>
      </c>
      <c r="G576" s="3">
        <v>600</v>
      </c>
      <c r="H576" s="14" t="s">
        <v>38</v>
      </c>
      <c r="I576" s="2" t="s">
        <v>25</v>
      </c>
    </row>
    <row r="577" spans="1:9" x14ac:dyDescent="0.3">
      <c r="A577" s="1">
        <v>37132</v>
      </c>
      <c r="B577" s="2">
        <v>805</v>
      </c>
      <c r="C577" s="2" t="s">
        <v>31</v>
      </c>
      <c r="D577" s="3">
        <v>1500</v>
      </c>
      <c r="E577" s="12" t="s">
        <v>726</v>
      </c>
      <c r="F577" s="3" t="s">
        <v>30</v>
      </c>
      <c r="G577" s="3">
        <v>1500</v>
      </c>
      <c r="H577" s="14" t="s">
        <v>34</v>
      </c>
      <c r="I577" s="2" t="s">
        <v>25</v>
      </c>
    </row>
    <row r="578" spans="1:9" x14ac:dyDescent="0.3">
      <c r="A578" s="1">
        <v>37132</v>
      </c>
      <c r="B578" s="2">
        <v>1022</v>
      </c>
      <c r="C578" s="2" t="s">
        <v>68</v>
      </c>
      <c r="D578" s="3">
        <v>90000</v>
      </c>
      <c r="E578" s="12" t="s">
        <v>727</v>
      </c>
      <c r="F578" s="3" t="s">
        <v>33</v>
      </c>
      <c r="G578" s="3">
        <v>90000</v>
      </c>
      <c r="H578" s="14" t="s">
        <v>49</v>
      </c>
      <c r="I578" s="2" t="s">
        <v>25</v>
      </c>
    </row>
    <row r="579" spans="1:9" x14ac:dyDescent="0.3">
      <c r="A579" s="1">
        <v>37132</v>
      </c>
      <c r="B579" s="2">
        <v>1058</v>
      </c>
      <c r="C579" s="2" t="s">
        <v>108</v>
      </c>
      <c r="D579" s="3" t="s">
        <v>27</v>
      </c>
      <c r="E579" s="12" t="s">
        <v>728</v>
      </c>
      <c r="F579" s="3" t="s">
        <v>67</v>
      </c>
      <c r="G579" s="3">
        <v>1</v>
      </c>
      <c r="H579" s="14" t="s">
        <v>24</v>
      </c>
      <c r="I579" s="2" t="s">
        <v>25</v>
      </c>
    </row>
    <row r="580" spans="1:9" x14ac:dyDescent="0.3">
      <c r="A580" s="1">
        <v>37132</v>
      </c>
      <c r="B580" s="2">
        <v>1516</v>
      </c>
      <c r="C580" s="2" t="s">
        <v>64</v>
      </c>
      <c r="D580" s="3">
        <v>8000</v>
      </c>
      <c r="E580" s="12" t="s">
        <v>729</v>
      </c>
      <c r="F580" s="3" t="s">
        <v>30</v>
      </c>
      <c r="G580" s="3">
        <v>8000</v>
      </c>
      <c r="H580" s="14" t="s">
        <v>30</v>
      </c>
      <c r="I580" s="2" t="s">
        <v>25</v>
      </c>
    </row>
    <row r="581" spans="1:9" x14ac:dyDescent="0.3">
      <c r="A581" s="1">
        <v>37133</v>
      </c>
      <c r="B581" s="2">
        <v>725</v>
      </c>
      <c r="C581" s="2" t="s">
        <v>31</v>
      </c>
      <c r="D581" s="3">
        <v>30000</v>
      </c>
      <c r="E581" s="12" t="s">
        <v>730</v>
      </c>
      <c r="F581" s="3" t="s">
        <v>23</v>
      </c>
      <c r="G581" s="3">
        <v>30000</v>
      </c>
      <c r="H581" s="14" t="s">
        <v>34</v>
      </c>
      <c r="I581" s="2" t="s">
        <v>25</v>
      </c>
    </row>
    <row r="582" spans="1:9" x14ac:dyDescent="0.3">
      <c r="A582" s="1">
        <v>37133</v>
      </c>
      <c r="B582" s="2">
        <v>1638</v>
      </c>
      <c r="C582" s="2" t="s">
        <v>31</v>
      </c>
      <c r="D582" s="3">
        <v>5000</v>
      </c>
      <c r="E582" s="12" t="s">
        <v>731</v>
      </c>
      <c r="F582" s="3" t="s">
        <v>33</v>
      </c>
      <c r="G582" s="3">
        <v>5000</v>
      </c>
      <c r="H582" s="14" t="s">
        <v>34</v>
      </c>
      <c r="I582" s="2" t="s">
        <v>25</v>
      </c>
    </row>
    <row r="583" spans="1:9" x14ac:dyDescent="0.3">
      <c r="A583" s="1">
        <v>37135</v>
      </c>
      <c r="B583" s="2">
        <v>544</v>
      </c>
      <c r="C583" s="2" t="s">
        <v>91</v>
      </c>
      <c r="D583" s="3">
        <v>30000</v>
      </c>
      <c r="E583" s="12" t="s">
        <v>732</v>
      </c>
      <c r="F583" s="3" t="s">
        <v>54</v>
      </c>
      <c r="G583" s="3">
        <v>30000</v>
      </c>
      <c r="H583" s="14" t="s">
        <v>30</v>
      </c>
      <c r="I583" s="2" t="s">
        <v>25</v>
      </c>
    </row>
    <row r="584" spans="1:9" x14ac:dyDescent="0.3">
      <c r="A584" s="1">
        <v>37136</v>
      </c>
      <c r="B584" s="2">
        <v>359</v>
      </c>
      <c r="C584" s="2" t="s">
        <v>91</v>
      </c>
      <c r="D584" s="3">
        <v>3000</v>
      </c>
      <c r="E584" s="12" t="s">
        <v>733</v>
      </c>
      <c r="F584" s="3" t="s">
        <v>37</v>
      </c>
      <c r="G584" s="3">
        <v>3000</v>
      </c>
      <c r="H584" s="14" t="s">
        <v>30</v>
      </c>
      <c r="I584" s="2" t="s">
        <v>25</v>
      </c>
    </row>
    <row r="585" spans="1:9" x14ac:dyDescent="0.3">
      <c r="A585" s="1">
        <v>37136</v>
      </c>
      <c r="B585" s="2">
        <v>1452</v>
      </c>
      <c r="C585" s="2" t="s">
        <v>35</v>
      </c>
      <c r="D585" s="3">
        <v>200</v>
      </c>
      <c r="E585" s="12" t="s">
        <v>734</v>
      </c>
      <c r="F585" s="3" t="s">
        <v>37</v>
      </c>
      <c r="G585" s="3">
        <v>200</v>
      </c>
      <c r="H585" s="14" t="s">
        <v>38</v>
      </c>
      <c r="I585" s="2" t="s">
        <v>25</v>
      </c>
    </row>
    <row r="586" spans="1:9" x14ac:dyDescent="0.3">
      <c r="A586" s="1">
        <v>37137</v>
      </c>
      <c r="B586" s="2">
        <v>1253</v>
      </c>
      <c r="C586" s="2" t="s">
        <v>42</v>
      </c>
      <c r="D586" s="3" t="s">
        <v>27</v>
      </c>
      <c r="E586" s="12" t="s">
        <v>735</v>
      </c>
      <c r="F586" s="3" t="s">
        <v>23</v>
      </c>
      <c r="G586" s="3">
        <v>1</v>
      </c>
      <c r="H586" s="14" t="s">
        <v>44</v>
      </c>
      <c r="I586" s="2" t="s">
        <v>25</v>
      </c>
    </row>
    <row r="587" spans="1:9" x14ac:dyDescent="0.3">
      <c r="A587" s="1">
        <v>37137</v>
      </c>
      <c r="B587" s="2">
        <v>1310</v>
      </c>
      <c r="C587" s="2" t="s">
        <v>51</v>
      </c>
      <c r="D587" s="3">
        <v>10000</v>
      </c>
      <c r="E587" s="12" t="s">
        <v>736</v>
      </c>
      <c r="F587" s="3" t="s">
        <v>54</v>
      </c>
      <c r="G587" s="3">
        <v>10000</v>
      </c>
      <c r="H587" s="14" t="s">
        <v>24</v>
      </c>
      <c r="I587" s="2" t="s">
        <v>25</v>
      </c>
    </row>
    <row r="588" spans="1:9" x14ac:dyDescent="0.3">
      <c r="A588" s="1">
        <v>37138</v>
      </c>
      <c r="B588" s="2">
        <v>728</v>
      </c>
      <c r="C588" s="2" t="s">
        <v>200</v>
      </c>
      <c r="D588" s="3">
        <v>10000</v>
      </c>
      <c r="E588" s="12" t="s">
        <v>737</v>
      </c>
      <c r="F588" s="3" t="s">
        <v>33</v>
      </c>
      <c r="G588" s="3">
        <v>10000</v>
      </c>
      <c r="H588" s="14" t="s">
        <v>49</v>
      </c>
      <c r="I588" s="2" t="s">
        <v>25</v>
      </c>
    </row>
    <row r="589" spans="1:9" x14ac:dyDescent="0.3">
      <c r="A589" s="1">
        <v>37138</v>
      </c>
      <c r="B589" s="2">
        <v>948</v>
      </c>
      <c r="C589" s="2" t="s">
        <v>141</v>
      </c>
      <c r="D589" s="3">
        <v>5000</v>
      </c>
      <c r="E589" s="12" t="s">
        <v>738</v>
      </c>
      <c r="F589" s="3" t="s">
        <v>37</v>
      </c>
      <c r="G589" s="3">
        <v>5000</v>
      </c>
      <c r="H589" s="14" t="s">
        <v>30</v>
      </c>
      <c r="I589" s="2" t="s">
        <v>25</v>
      </c>
    </row>
    <row r="590" spans="1:9" x14ac:dyDescent="0.3">
      <c r="A590" s="1">
        <v>37138</v>
      </c>
      <c r="B590" s="2">
        <v>1233</v>
      </c>
      <c r="C590" s="2" t="s">
        <v>35</v>
      </c>
      <c r="D590" s="3">
        <v>1500</v>
      </c>
      <c r="E590" s="12" t="s">
        <v>739</v>
      </c>
      <c r="F590" s="3" t="s">
        <v>33</v>
      </c>
      <c r="G590" s="3">
        <v>1500</v>
      </c>
      <c r="H590" s="14" t="s">
        <v>38</v>
      </c>
      <c r="I590" s="2" t="s">
        <v>25</v>
      </c>
    </row>
    <row r="591" spans="1:9" x14ac:dyDescent="0.3">
      <c r="A591" s="1">
        <v>37139</v>
      </c>
      <c r="B591" s="2">
        <v>1123</v>
      </c>
      <c r="C591" s="2" t="s">
        <v>152</v>
      </c>
      <c r="D591" s="3">
        <v>258000</v>
      </c>
      <c r="E591" s="12" t="s">
        <v>740</v>
      </c>
      <c r="F591" s="3" t="s">
        <v>54</v>
      </c>
      <c r="G591" s="3">
        <v>258000</v>
      </c>
      <c r="H591" s="14" t="s">
        <v>38</v>
      </c>
      <c r="I591" s="2" t="s">
        <v>25</v>
      </c>
    </row>
    <row r="592" spans="1:9" x14ac:dyDescent="0.3">
      <c r="A592" s="1">
        <v>37139</v>
      </c>
      <c r="B592" s="2">
        <v>1554</v>
      </c>
      <c r="C592" s="2" t="s">
        <v>130</v>
      </c>
      <c r="D592" s="3">
        <v>100000</v>
      </c>
      <c r="E592" s="12" t="s">
        <v>741</v>
      </c>
      <c r="F592" s="3" t="s">
        <v>54</v>
      </c>
      <c r="G592" s="3">
        <v>100000</v>
      </c>
      <c r="H592" s="14" t="s">
        <v>30</v>
      </c>
      <c r="I592" s="2" t="s">
        <v>25</v>
      </c>
    </row>
    <row r="593" spans="1:9" x14ac:dyDescent="0.3">
      <c r="A593" s="1">
        <v>37140</v>
      </c>
      <c r="B593" s="2">
        <v>12</v>
      </c>
      <c r="C593" s="2" t="s">
        <v>35</v>
      </c>
      <c r="D593" s="3">
        <v>2700</v>
      </c>
      <c r="E593" s="12" t="s">
        <v>742</v>
      </c>
      <c r="F593" s="3" t="s">
        <v>30</v>
      </c>
      <c r="G593" s="3">
        <v>2700</v>
      </c>
      <c r="H593" s="14" t="s">
        <v>38</v>
      </c>
      <c r="I593" s="2" t="s">
        <v>25</v>
      </c>
    </row>
    <row r="594" spans="1:9" x14ac:dyDescent="0.3">
      <c r="A594" s="1">
        <v>37140</v>
      </c>
      <c r="B594" s="2">
        <v>103</v>
      </c>
      <c r="C594" s="2" t="s">
        <v>64</v>
      </c>
      <c r="D594" s="3">
        <v>40000</v>
      </c>
      <c r="E594" s="12" t="s">
        <v>743</v>
      </c>
      <c r="F594" s="3" t="s">
        <v>54</v>
      </c>
      <c r="G594" s="3">
        <v>40000</v>
      </c>
      <c r="H594" s="14" t="s">
        <v>30</v>
      </c>
      <c r="I594" s="2" t="s">
        <v>25</v>
      </c>
    </row>
    <row r="595" spans="1:9" x14ac:dyDescent="0.3">
      <c r="A595" s="1">
        <v>37140</v>
      </c>
      <c r="B595" s="2">
        <v>1243</v>
      </c>
      <c r="C595" s="2" t="s">
        <v>116</v>
      </c>
      <c r="D595" s="3">
        <v>2000</v>
      </c>
      <c r="E595" s="12" t="s">
        <v>744</v>
      </c>
      <c r="F595" s="3" t="s">
        <v>23</v>
      </c>
      <c r="G595" s="3">
        <v>2000</v>
      </c>
      <c r="H595" s="14" t="s">
        <v>44</v>
      </c>
      <c r="I595" s="2" t="s">
        <v>25</v>
      </c>
    </row>
    <row r="596" spans="1:9" x14ac:dyDescent="0.3">
      <c r="A596" s="1">
        <v>37140</v>
      </c>
      <c r="B596" s="2">
        <v>1522</v>
      </c>
      <c r="C596" s="2" t="s">
        <v>91</v>
      </c>
      <c r="D596" s="3" t="s">
        <v>27</v>
      </c>
      <c r="E596" s="12" t="s">
        <v>745</v>
      </c>
      <c r="F596" s="3" t="s">
        <v>37</v>
      </c>
      <c r="G596" s="3">
        <v>1</v>
      </c>
      <c r="H596" s="14" t="s">
        <v>30</v>
      </c>
      <c r="I596" s="2" t="s">
        <v>25</v>
      </c>
    </row>
    <row r="597" spans="1:9" x14ac:dyDescent="0.3">
      <c r="A597" s="1">
        <v>37140</v>
      </c>
      <c r="B597" s="2">
        <v>1611</v>
      </c>
      <c r="C597" s="2" t="s">
        <v>70</v>
      </c>
      <c r="D597" s="3" t="s">
        <v>27</v>
      </c>
      <c r="E597" s="12" t="s">
        <v>746</v>
      </c>
      <c r="F597" s="3" t="s">
        <v>67</v>
      </c>
      <c r="G597" s="3">
        <v>1</v>
      </c>
      <c r="H597" s="14" t="s">
        <v>49</v>
      </c>
      <c r="I597" s="2" t="s">
        <v>25</v>
      </c>
    </row>
    <row r="598" spans="1:9" x14ac:dyDescent="0.3">
      <c r="A598" s="1">
        <v>37140</v>
      </c>
      <c r="B598" s="2">
        <v>1634</v>
      </c>
      <c r="C598" s="2" t="s">
        <v>51</v>
      </c>
      <c r="D598" s="3">
        <v>2500</v>
      </c>
      <c r="E598" s="12" t="s">
        <v>747</v>
      </c>
      <c r="F598" s="3" t="s">
        <v>23</v>
      </c>
      <c r="G598" s="3">
        <v>2500</v>
      </c>
      <c r="H598" s="14" t="s">
        <v>24</v>
      </c>
      <c r="I598" s="2" t="s">
        <v>25</v>
      </c>
    </row>
    <row r="599" spans="1:9" x14ac:dyDescent="0.3">
      <c r="A599" s="1">
        <v>37141</v>
      </c>
      <c r="B599" s="2">
        <v>743</v>
      </c>
      <c r="C599" s="2" t="s">
        <v>79</v>
      </c>
      <c r="D599" s="3">
        <v>200000</v>
      </c>
      <c r="E599" s="12" t="s">
        <v>748</v>
      </c>
      <c r="F599" s="3" t="s">
        <v>54</v>
      </c>
      <c r="G599" s="3">
        <v>200000</v>
      </c>
      <c r="H599" s="14" t="s">
        <v>30</v>
      </c>
      <c r="I599" s="2" t="s">
        <v>25</v>
      </c>
    </row>
    <row r="600" spans="1:9" x14ac:dyDescent="0.3">
      <c r="A600" s="1">
        <v>37141</v>
      </c>
      <c r="B600" s="2">
        <v>1122</v>
      </c>
      <c r="C600" s="2" t="s">
        <v>130</v>
      </c>
      <c r="D600" s="3">
        <v>2000</v>
      </c>
      <c r="E600" s="12" t="s">
        <v>749</v>
      </c>
      <c r="F600" s="3" t="s">
        <v>359</v>
      </c>
      <c r="G600" s="3">
        <v>2000</v>
      </c>
      <c r="H600" s="14" t="s">
        <v>30</v>
      </c>
      <c r="I600" s="2" t="s">
        <v>25</v>
      </c>
    </row>
    <row r="601" spans="1:9" x14ac:dyDescent="0.3">
      <c r="A601" s="1">
        <v>37141</v>
      </c>
      <c r="B601" s="2">
        <v>1233</v>
      </c>
      <c r="C601" s="2" t="s">
        <v>68</v>
      </c>
      <c r="D601" s="3">
        <v>700</v>
      </c>
      <c r="E601" s="12" t="s">
        <v>750</v>
      </c>
      <c r="F601" s="3" t="s">
        <v>23</v>
      </c>
      <c r="G601" s="3">
        <v>700</v>
      </c>
      <c r="H601" s="14" t="s">
        <v>49</v>
      </c>
      <c r="I601" s="2" t="s">
        <v>25</v>
      </c>
    </row>
    <row r="602" spans="1:9" x14ac:dyDescent="0.3">
      <c r="A602" s="1">
        <v>37141</v>
      </c>
      <c r="B602" s="2">
        <v>1253</v>
      </c>
      <c r="C602" s="2" t="s">
        <v>132</v>
      </c>
      <c r="D602" s="3">
        <v>8000</v>
      </c>
      <c r="E602" s="12" t="s">
        <v>751</v>
      </c>
      <c r="F602" s="3" t="s">
        <v>67</v>
      </c>
      <c r="G602" s="3">
        <v>8000</v>
      </c>
      <c r="H602" s="14" t="s">
        <v>38</v>
      </c>
      <c r="I602" s="2" t="s">
        <v>25</v>
      </c>
    </row>
    <row r="603" spans="1:9" x14ac:dyDescent="0.3">
      <c r="A603" s="1">
        <v>37141</v>
      </c>
      <c r="B603" s="2">
        <v>1321</v>
      </c>
      <c r="C603" s="2" t="s">
        <v>61</v>
      </c>
      <c r="D603" s="3">
        <v>5000</v>
      </c>
      <c r="E603" s="12" t="s">
        <v>752</v>
      </c>
      <c r="F603" s="2" t="s">
        <v>48</v>
      </c>
      <c r="G603" s="3">
        <v>5000</v>
      </c>
      <c r="H603" s="14" t="s">
        <v>49</v>
      </c>
      <c r="I603" s="2" t="s">
        <v>25</v>
      </c>
    </row>
    <row r="604" spans="1:9" x14ac:dyDescent="0.3">
      <c r="A604" s="1">
        <v>37141</v>
      </c>
      <c r="B604" s="2">
        <v>1326</v>
      </c>
      <c r="C604" s="2" t="s">
        <v>121</v>
      </c>
      <c r="D604" s="3">
        <v>8000</v>
      </c>
      <c r="E604" s="12" t="s">
        <v>753</v>
      </c>
      <c r="F604" s="3" t="s">
        <v>23</v>
      </c>
      <c r="G604" s="3">
        <v>8000</v>
      </c>
      <c r="H604" s="14" t="s">
        <v>44</v>
      </c>
      <c r="I604" s="2" t="s">
        <v>25</v>
      </c>
    </row>
    <row r="605" spans="1:9" x14ac:dyDescent="0.3">
      <c r="A605" s="1">
        <v>37141</v>
      </c>
      <c r="B605" s="2">
        <v>1507</v>
      </c>
      <c r="C605" s="2" t="s">
        <v>61</v>
      </c>
      <c r="D605" s="3">
        <v>1000</v>
      </c>
      <c r="E605" s="12" t="s">
        <v>754</v>
      </c>
      <c r="F605" s="2" t="s">
        <v>48</v>
      </c>
      <c r="G605" s="3">
        <v>1000</v>
      </c>
      <c r="H605" s="14" t="s">
        <v>49</v>
      </c>
      <c r="I605" s="2" t="s">
        <v>25</v>
      </c>
    </row>
    <row r="606" spans="1:9" x14ac:dyDescent="0.3">
      <c r="A606" s="1">
        <v>37141</v>
      </c>
      <c r="B606" s="2">
        <v>1742</v>
      </c>
      <c r="C606" s="2" t="s">
        <v>51</v>
      </c>
      <c r="D606" s="3" t="s">
        <v>27</v>
      </c>
      <c r="E606" s="12" t="s">
        <v>755</v>
      </c>
      <c r="F606" s="3" t="s">
        <v>190</v>
      </c>
      <c r="G606" s="3">
        <v>1</v>
      </c>
      <c r="H606" s="14" t="s">
        <v>24</v>
      </c>
      <c r="I606" s="2" t="s">
        <v>25</v>
      </c>
    </row>
    <row r="607" spans="1:9" x14ac:dyDescent="0.3">
      <c r="A607" s="1">
        <v>37142</v>
      </c>
      <c r="B607" s="2">
        <v>954</v>
      </c>
      <c r="C607" s="2" t="s">
        <v>200</v>
      </c>
      <c r="D607" s="3">
        <v>4000</v>
      </c>
      <c r="E607" s="12" t="s">
        <v>756</v>
      </c>
      <c r="F607" s="3" t="s">
        <v>54</v>
      </c>
      <c r="G607" s="3">
        <v>4000</v>
      </c>
      <c r="H607" s="14" t="s">
        <v>49</v>
      </c>
      <c r="I607" s="2" t="s">
        <v>25</v>
      </c>
    </row>
    <row r="608" spans="1:9" x14ac:dyDescent="0.3">
      <c r="A608" s="1">
        <v>37142</v>
      </c>
      <c r="B608" s="2">
        <v>1028</v>
      </c>
      <c r="C608" s="2" t="s">
        <v>35</v>
      </c>
      <c r="D608" s="3" t="s">
        <v>27</v>
      </c>
      <c r="E608" s="12" t="s">
        <v>757</v>
      </c>
      <c r="F608" s="3" t="s">
        <v>67</v>
      </c>
      <c r="G608" s="3">
        <v>1</v>
      </c>
      <c r="H608" s="14" t="s">
        <v>38</v>
      </c>
      <c r="I608" s="2" t="s">
        <v>25</v>
      </c>
    </row>
    <row r="609" spans="1:9" x14ac:dyDescent="0.3">
      <c r="A609" s="1">
        <v>37142</v>
      </c>
      <c r="B609" s="2">
        <v>1925</v>
      </c>
      <c r="C609" s="2" t="s">
        <v>64</v>
      </c>
      <c r="D609" s="3" t="s">
        <v>27</v>
      </c>
      <c r="E609" s="12" t="s">
        <v>758</v>
      </c>
      <c r="F609" s="3" t="s">
        <v>23</v>
      </c>
      <c r="G609" s="3">
        <v>1</v>
      </c>
      <c r="H609" s="14" t="s">
        <v>30</v>
      </c>
      <c r="I609" s="2" t="s">
        <v>25</v>
      </c>
    </row>
    <row r="610" spans="1:9" x14ac:dyDescent="0.3">
      <c r="A610" s="1">
        <v>37142</v>
      </c>
      <c r="B610" s="2">
        <v>2218</v>
      </c>
      <c r="C610" s="2" t="s">
        <v>35</v>
      </c>
      <c r="D610" s="3" t="s">
        <v>27</v>
      </c>
      <c r="E610" s="12" t="s">
        <v>759</v>
      </c>
      <c r="F610" s="3" t="s">
        <v>67</v>
      </c>
      <c r="G610" s="3">
        <v>1</v>
      </c>
      <c r="H610" s="14" t="s">
        <v>38</v>
      </c>
      <c r="I610" s="2" t="s">
        <v>25</v>
      </c>
    </row>
    <row r="611" spans="1:9" x14ac:dyDescent="0.3">
      <c r="A611" s="1">
        <v>37143</v>
      </c>
      <c r="B611" s="2">
        <v>228</v>
      </c>
      <c r="C611" s="2" t="s">
        <v>56</v>
      </c>
      <c r="D611" s="3">
        <v>800</v>
      </c>
      <c r="E611" s="12" t="s">
        <v>760</v>
      </c>
      <c r="F611" s="3" t="s">
        <v>23</v>
      </c>
      <c r="G611" s="3">
        <v>800</v>
      </c>
      <c r="H611" s="14" t="s">
        <v>34</v>
      </c>
      <c r="I611" s="2" t="s">
        <v>25</v>
      </c>
    </row>
    <row r="612" spans="1:9" x14ac:dyDescent="0.3">
      <c r="A612" s="1">
        <v>37143</v>
      </c>
      <c r="B612" s="2">
        <v>2046</v>
      </c>
      <c r="C612" s="2" t="s">
        <v>46</v>
      </c>
      <c r="D612" s="3">
        <v>1500</v>
      </c>
      <c r="E612" s="12" t="s">
        <v>761</v>
      </c>
      <c r="F612" s="3" t="s">
        <v>33</v>
      </c>
      <c r="G612" s="3">
        <v>1500</v>
      </c>
      <c r="H612" s="14" t="s">
        <v>49</v>
      </c>
      <c r="I612" s="2" t="s">
        <v>25</v>
      </c>
    </row>
    <row r="613" spans="1:9" x14ac:dyDescent="0.3">
      <c r="A613" s="1">
        <v>37144</v>
      </c>
      <c r="B613" s="2">
        <v>1003</v>
      </c>
      <c r="C613" s="2" t="s">
        <v>35</v>
      </c>
      <c r="D613" s="3">
        <v>700</v>
      </c>
      <c r="E613" s="12" t="s">
        <v>762</v>
      </c>
      <c r="F613" s="3" t="s">
        <v>33</v>
      </c>
      <c r="G613" s="3">
        <v>700</v>
      </c>
      <c r="H613" s="14" t="s">
        <v>38</v>
      </c>
      <c r="I613" s="2" t="s">
        <v>25</v>
      </c>
    </row>
    <row r="614" spans="1:9" x14ac:dyDescent="0.3">
      <c r="A614" s="1">
        <v>37144</v>
      </c>
      <c r="B614" s="2">
        <v>1040</v>
      </c>
      <c r="C614" s="2" t="s">
        <v>99</v>
      </c>
      <c r="D614" s="3">
        <v>3000</v>
      </c>
      <c r="E614" s="12" t="s">
        <v>763</v>
      </c>
      <c r="F614" s="3" t="s">
        <v>30</v>
      </c>
      <c r="G614" s="3">
        <v>3000</v>
      </c>
      <c r="H614" s="14" t="s">
        <v>24</v>
      </c>
      <c r="I614" s="2" t="s">
        <v>25</v>
      </c>
    </row>
    <row r="615" spans="1:9" x14ac:dyDescent="0.3">
      <c r="A615" s="1">
        <v>37144</v>
      </c>
      <c r="B615" s="2">
        <v>1240</v>
      </c>
      <c r="C615" s="2" t="s">
        <v>59</v>
      </c>
      <c r="D615" s="3">
        <v>1000</v>
      </c>
      <c r="E615" s="12" t="s">
        <v>764</v>
      </c>
      <c r="F615" s="3" t="s">
        <v>37</v>
      </c>
      <c r="G615" s="3">
        <v>1000</v>
      </c>
      <c r="H615" s="14" t="s">
        <v>38</v>
      </c>
      <c r="I615" s="2" t="s">
        <v>25</v>
      </c>
    </row>
    <row r="616" spans="1:9" x14ac:dyDescent="0.3">
      <c r="A616" s="1">
        <v>37145</v>
      </c>
      <c r="B616" s="2">
        <v>743</v>
      </c>
      <c r="C616" s="19" t="s">
        <v>42</v>
      </c>
      <c r="D616" s="3">
        <v>9500</v>
      </c>
      <c r="E616" s="20" t="s">
        <v>765</v>
      </c>
      <c r="F616" s="21" t="s">
        <v>67</v>
      </c>
      <c r="G616" s="3">
        <v>9500</v>
      </c>
      <c r="H616" s="14" t="s">
        <v>44</v>
      </c>
      <c r="I616" s="2" t="s">
        <v>25</v>
      </c>
    </row>
    <row r="617" spans="1:9" x14ac:dyDescent="0.3">
      <c r="A617" s="1">
        <v>37145</v>
      </c>
      <c r="B617" s="2">
        <v>858</v>
      </c>
      <c r="C617" s="2" t="s">
        <v>68</v>
      </c>
      <c r="D617" s="3" t="s">
        <v>27</v>
      </c>
      <c r="E617" s="12" t="s">
        <v>766</v>
      </c>
      <c r="F617" s="3" t="s">
        <v>67</v>
      </c>
      <c r="G617" s="3">
        <v>1</v>
      </c>
      <c r="H617" s="14" t="s">
        <v>49</v>
      </c>
      <c r="I617" s="2" t="s">
        <v>25</v>
      </c>
    </row>
    <row r="618" spans="1:9" x14ac:dyDescent="0.3">
      <c r="A618" s="1">
        <v>37145</v>
      </c>
      <c r="B618" s="2">
        <v>1125</v>
      </c>
      <c r="C618" s="2" t="s">
        <v>79</v>
      </c>
      <c r="D618" s="3">
        <v>6000</v>
      </c>
      <c r="E618" s="12" t="s">
        <v>767</v>
      </c>
      <c r="F618" s="3" t="s">
        <v>54</v>
      </c>
      <c r="G618" s="3">
        <v>6000</v>
      </c>
      <c r="H618" s="14" t="s">
        <v>30</v>
      </c>
      <c r="I618" s="2" t="s">
        <v>25</v>
      </c>
    </row>
    <row r="619" spans="1:9" x14ac:dyDescent="0.3">
      <c r="A619" s="1">
        <v>37145</v>
      </c>
      <c r="B619" s="2">
        <v>1208</v>
      </c>
      <c r="C619" s="2" t="s">
        <v>526</v>
      </c>
      <c r="D619" s="3">
        <v>1700</v>
      </c>
      <c r="E619" s="12" t="s">
        <v>768</v>
      </c>
      <c r="F619" s="3" t="s">
        <v>33</v>
      </c>
      <c r="G619" s="3">
        <v>1700</v>
      </c>
      <c r="H619" s="14" t="s">
        <v>38</v>
      </c>
      <c r="I619" s="2" t="s">
        <v>25</v>
      </c>
    </row>
    <row r="620" spans="1:9" x14ac:dyDescent="0.3">
      <c r="A620" s="1">
        <v>37145</v>
      </c>
      <c r="B620" s="2">
        <v>1346</v>
      </c>
      <c r="C620" s="2" t="s">
        <v>72</v>
      </c>
      <c r="D620" s="3">
        <v>2000</v>
      </c>
      <c r="E620" s="12" t="s">
        <v>769</v>
      </c>
      <c r="F620" s="3" t="s">
        <v>33</v>
      </c>
      <c r="G620" s="3">
        <v>2000</v>
      </c>
      <c r="H620" s="14" t="s">
        <v>49</v>
      </c>
      <c r="I620" s="2" t="s">
        <v>25</v>
      </c>
    </row>
    <row r="621" spans="1:9" x14ac:dyDescent="0.3">
      <c r="A621" s="1">
        <v>37146</v>
      </c>
      <c r="B621" s="2">
        <v>811</v>
      </c>
      <c r="C621" s="2" t="s">
        <v>79</v>
      </c>
      <c r="D621" s="3">
        <v>10000</v>
      </c>
      <c r="E621" s="12" t="s">
        <v>770</v>
      </c>
      <c r="F621" s="3" t="s">
        <v>54</v>
      </c>
      <c r="G621" s="3">
        <v>10000</v>
      </c>
      <c r="H621" s="14" t="s">
        <v>30</v>
      </c>
      <c r="I621" s="2" t="s">
        <v>25</v>
      </c>
    </row>
    <row r="622" spans="1:9" x14ac:dyDescent="0.3">
      <c r="A622" s="1">
        <v>37146</v>
      </c>
      <c r="B622" s="2">
        <v>1331</v>
      </c>
      <c r="C622" s="2" t="s">
        <v>141</v>
      </c>
      <c r="D622" s="3">
        <v>5000</v>
      </c>
      <c r="E622" s="12" t="s">
        <v>771</v>
      </c>
      <c r="F622" s="3" t="s">
        <v>33</v>
      </c>
      <c r="G622" s="3">
        <v>5000</v>
      </c>
      <c r="H622" s="14" t="s">
        <v>30</v>
      </c>
      <c r="I622" s="2" t="s">
        <v>25</v>
      </c>
    </row>
    <row r="623" spans="1:9" x14ac:dyDescent="0.3">
      <c r="A623" s="1">
        <v>37146</v>
      </c>
      <c r="B623" s="2">
        <v>1847</v>
      </c>
      <c r="C623" s="2" t="s">
        <v>59</v>
      </c>
      <c r="D623" s="3" t="s">
        <v>27</v>
      </c>
      <c r="E623" s="12" t="s">
        <v>772</v>
      </c>
      <c r="F623" s="3" t="s">
        <v>33</v>
      </c>
      <c r="G623" s="3">
        <v>1</v>
      </c>
      <c r="H623" s="14" t="s">
        <v>38</v>
      </c>
      <c r="I623" s="2" t="s">
        <v>25</v>
      </c>
    </row>
    <row r="624" spans="1:9" x14ac:dyDescent="0.3">
      <c r="A624" s="1">
        <v>37147</v>
      </c>
      <c r="B624" s="2">
        <v>1551</v>
      </c>
      <c r="C624" s="2" t="s">
        <v>61</v>
      </c>
      <c r="D624" s="3">
        <v>1000</v>
      </c>
      <c r="E624" s="12" t="s">
        <v>773</v>
      </c>
      <c r="F624" s="3" t="s">
        <v>190</v>
      </c>
      <c r="G624" s="3">
        <v>1000</v>
      </c>
      <c r="H624" s="14" t="s">
        <v>49</v>
      </c>
      <c r="I624" s="2" t="s">
        <v>25</v>
      </c>
    </row>
    <row r="625" spans="1:9" x14ac:dyDescent="0.3">
      <c r="A625" s="1">
        <v>37148</v>
      </c>
      <c r="B625" s="2">
        <v>942</v>
      </c>
      <c r="C625" s="2" t="s">
        <v>42</v>
      </c>
      <c r="D625" s="3" t="s">
        <v>27</v>
      </c>
      <c r="E625" s="12" t="s">
        <v>774</v>
      </c>
      <c r="F625" s="3" t="s">
        <v>775</v>
      </c>
      <c r="G625" s="3">
        <v>1</v>
      </c>
      <c r="H625" s="14" t="s">
        <v>44</v>
      </c>
      <c r="I625" s="2" t="s">
        <v>25</v>
      </c>
    </row>
    <row r="626" spans="1:9" x14ac:dyDescent="0.3">
      <c r="A626" s="1">
        <v>37148</v>
      </c>
      <c r="B626" s="2">
        <v>1058</v>
      </c>
      <c r="C626" s="2" t="s">
        <v>61</v>
      </c>
      <c r="D626" s="3">
        <v>2000</v>
      </c>
      <c r="E626" s="12" t="s">
        <v>776</v>
      </c>
      <c r="F626" s="3" t="s">
        <v>775</v>
      </c>
      <c r="G626" s="3">
        <v>2000</v>
      </c>
      <c r="H626" s="14" t="s">
        <v>49</v>
      </c>
      <c r="I626" s="2" t="s">
        <v>25</v>
      </c>
    </row>
    <row r="627" spans="1:9" x14ac:dyDescent="0.3">
      <c r="A627" s="1">
        <v>37148</v>
      </c>
      <c r="B627" s="2">
        <v>1218</v>
      </c>
      <c r="C627" s="2" t="s">
        <v>46</v>
      </c>
      <c r="D627" s="3">
        <v>1000</v>
      </c>
      <c r="E627" s="12" t="s">
        <v>777</v>
      </c>
      <c r="F627" s="3" t="s">
        <v>33</v>
      </c>
      <c r="G627" s="3">
        <v>1000</v>
      </c>
      <c r="H627" s="14" t="s">
        <v>49</v>
      </c>
      <c r="I627" s="2" t="s">
        <v>25</v>
      </c>
    </row>
    <row r="628" spans="1:9" x14ac:dyDescent="0.3">
      <c r="A628" s="1">
        <v>37148</v>
      </c>
      <c r="B628" s="2">
        <v>1236</v>
      </c>
      <c r="C628" s="2" t="s">
        <v>31</v>
      </c>
      <c r="D628" s="3">
        <v>25000</v>
      </c>
      <c r="E628" s="12" t="s">
        <v>778</v>
      </c>
      <c r="F628" s="3" t="s">
        <v>775</v>
      </c>
      <c r="G628" s="3">
        <v>25000</v>
      </c>
      <c r="H628" s="14" t="s">
        <v>34</v>
      </c>
      <c r="I628" s="2" t="s">
        <v>25</v>
      </c>
    </row>
    <row r="629" spans="1:9" x14ac:dyDescent="0.3">
      <c r="A629" s="1">
        <v>37148</v>
      </c>
      <c r="B629" s="2">
        <v>1249</v>
      </c>
      <c r="C629" s="2" t="s">
        <v>68</v>
      </c>
      <c r="D629" s="3" t="s">
        <v>27</v>
      </c>
      <c r="E629" s="12" t="s">
        <v>779</v>
      </c>
      <c r="F629" s="3" t="s">
        <v>775</v>
      </c>
      <c r="G629" s="3">
        <v>1</v>
      </c>
      <c r="H629" s="14" t="s">
        <v>49</v>
      </c>
      <c r="I629" s="2" t="s">
        <v>25</v>
      </c>
    </row>
    <row r="630" spans="1:9" x14ac:dyDescent="0.3">
      <c r="A630" s="1">
        <v>37148</v>
      </c>
      <c r="B630" s="2">
        <v>1258</v>
      </c>
      <c r="C630" s="2" t="s">
        <v>68</v>
      </c>
      <c r="D630" s="3">
        <v>20000</v>
      </c>
      <c r="E630" s="12" t="s">
        <v>780</v>
      </c>
      <c r="F630" s="3" t="s">
        <v>775</v>
      </c>
      <c r="G630" s="3">
        <v>20000</v>
      </c>
      <c r="H630" s="14" t="s">
        <v>49</v>
      </c>
      <c r="I630" s="2" t="s">
        <v>25</v>
      </c>
    </row>
    <row r="631" spans="1:9" x14ac:dyDescent="0.3">
      <c r="A631" s="1">
        <v>37148</v>
      </c>
      <c r="B631" s="2">
        <v>1351</v>
      </c>
      <c r="C631" s="2" t="s">
        <v>162</v>
      </c>
      <c r="D631" s="3" t="s">
        <v>27</v>
      </c>
      <c r="E631" s="12" t="s">
        <v>781</v>
      </c>
      <c r="F631" s="3" t="s">
        <v>775</v>
      </c>
      <c r="G631" s="3">
        <v>1</v>
      </c>
      <c r="H631" s="14" t="s">
        <v>44</v>
      </c>
      <c r="I631" s="2" t="s">
        <v>25</v>
      </c>
    </row>
    <row r="632" spans="1:9" x14ac:dyDescent="0.3">
      <c r="A632" s="1">
        <v>37148</v>
      </c>
      <c r="B632" s="2">
        <v>1447</v>
      </c>
      <c r="C632" s="2" t="s">
        <v>91</v>
      </c>
      <c r="D632" s="3" t="s">
        <v>27</v>
      </c>
      <c r="E632" s="12" t="s">
        <v>782</v>
      </c>
      <c r="F632" s="3" t="s">
        <v>775</v>
      </c>
      <c r="G632" s="3">
        <v>1</v>
      </c>
      <c r="H632" s="14" t="s">
        <v>30</v>
      </c>
      <c r="I632" s="2" t="s">
        <v>25</v>
      </c>
    </row>
    <row r="633" spans="1:9" x14ac:dyDescent="0.3">
      <c r="A633" s="1">
        <v>37148</v>
      </c>
      <c r="B633" s="2">
        <v>1448</v>
      </c>
      <c r="C633" s="2" t="s">
        <v>46</v>
      </c>
      <c r="D633" s="3">
        <v>10000</v>
      </c>
      <c r="E633" s="12" t="s">
        <v>783</v>
      </c>
      <c r="F633" s="3" t="s">
        <v>775</v>
      </c>
      <c r="G633" s="3">
        <v>10000</v>
      </c>
      <c r="H633" s="14" t="s">
        <v>49</v>
      </c>
      <c r="I633" s="2" t="s">
        <v>25</v>
      </c>
    </row>
    <row r="634" spans="1:9" x14ac:dyDescent="0.3">
      <c r="A634" s="1">
        <v>37148</v>
      </c>
      <c r="B634" s="2">
        <v>1604</v>
      </c>
      <c r="C634" s="2" t="s">
        <v>130</v>
      </c>
      <c r="D634" s="3">
        <v>2500</v>
      </c>
      <c r="E634" s="12" t="s">
        <v>784</v>
      </c>
      <c r="F634" s="3" t="s">
        <v>775</v>
      </c>
      <c r="G634" s="3">
        <v>2500</v>
      </c>
      <c r="H634" s="14" t="s">
        <v>30</v>
      </c>
      <c r="I634" s="2" t="s">
        <v>25</v>
      </c>
    </row>
    <row r="635" spans="1:9" x14ac:dyDescent="0.3">
      <c r="A635" s="1">
        <v>37148</v>
      </c>
      <c r="B635" s="2">
        <v>1619</v>
      </c>
      <c r="C635" s="2" t="s">
        <v>72</v>
      </c>
      <c r="D635" s="3" t="s">
        <v>27</v>
      </c>
      <c r="E635" s="12" t="s">
        <v>785</v>
      </c>
      <c r="F635" s="3" t="s">
        <v>775</v>
      </c>
      <c r="G635" s="3">
        <v>1</v>
      </c>
      <c r="H635" s="14" t="s">
        <v>49</v>
      </c>
      <c r="I635" s="2" t="s">
        <v>25</v>
      </c>
    </row>
    <row r="636" spans="1:9" x14ac:dyDescent="0.3">
      <c r="A636" s="1">
        <v>37148</v>
      </c>
      <c r="B636" s="2">
        <v>1631</v>
      </c>
      <c r="C636" s="2" t="s">
        <v>91</v>
      </c>
      <c r="D636" s="3">
        <v>2500</v>
      </c>
      <c r="E636" s="12" t="s">
        <v>786</v>
      </c>
      <c r="F636" s="3" t="s">
        <v>775</v>
      </c>
      <c r="G636" s="3">
        <v>2500</v>
      </c>
      <c r="H636" s="14" t="s">
        <v>30</v>
      </c>
      <c r="I636" s="2" t="s">
        <v>25</v>
      </c>
    </row>
    <row r="637" spans="1:9" x14ac:dyDescent="0.3">
      <c r="A637" s="1">
        <v>37148</v>
      </c>
      <c r="B637" s="2">
        <v>1639</v>
      </c>
      <c r="C637" s="2" t="s">
        <v>46</v>
      </c>
      <c r="D637" s="3">
        <v>5000</v>
      </c>
      <c r="E637" s="12" t="s">
        <v>787</v>
      </c>
      <c r="F637" s="3" t="s">
        <v>775</v>
      </c>
      <c r="G637" s="3">
        <v>5000</v>
      </c>
      <c r="H637" s="14" t="s">
        <v>49</v>
      </c>
      <c r="I637" s="2" t="s">
        <v>25</v>
      </c>
    </row>
    <row r="638" spans="1:9" x14ac:dyDescent="0.3">
      <c r="A638" s="1">
        <v>37148</v>
      </c>
      <c r="B638" s="2">
        <v>1639</v>
      </c>
      <c r="C638" s="2" t="s">
        <v>61</v>
      </c>
      <c r="D638" s="3">
        <v>60000</v>
      </c>
      <c r="E638" s="12" t="s">
        <v>788</v>
      </c>
      <c r="F638" s="3" t="s">
        <v>775</v>
      </c>
      <c r="G638" s="3">
        <v>60000</v>
      </c>
      <c r="H638" s="14" t="s">
        <v>49</v>
      </c>
      <c r="I638" s="2" t="s">
        <v>25</v>
      </c>
    </row>
    <row r="639" spans="1:9" x14ac:dyDescent="0.3">
      <c r="A639" s="1">
        <v>37148</v>
      </c>
      <c r="B639" s="2">
        <v>1708</v>
      </c>
      <c r="C639" s="2" t="s">
        <v>526</v>
      </c>
      <c r="D639" s="3" t="s">
        <v>27</v>
      </c>
      <c r="E639" s="12" t="s">
        <v>789</v>
      </c>
      <c r="F639" s="3" t="s">
        <v>775</v>
      </c>
      <c r="G639" s="3">
        <v>1</v>
      </c>
      <c r="H639" s="14" t="s">
        <v>38</v>
      </c>
      <c r="I639" s="2" t="s">
        <v>25</v>
      </c>
    </row>
    <row r="640" spans="1:9" x14ac:dyDescent="0.3">
      <c r="A640" s="1">
        <v>37148</v>
      </c>
      <c r="B640" s="2">
        <v>1811</v>
      </c>
      <c r="C640" s="2" t="s">
        <v>68</v>
      </c>
      <c r="D640" s="3">
        <v>1000</v>
      </c>
      <c r="E640" s="12" t="s">
        <v>790</v>
      </c>
      <c r="F640" s="3" t="s">
        <v>775</v>
      </c>
      <c r="G640" s="3">
        <v>1000</v>
      </c>
      <c r="H640" s="14" t="s">
        <v>49</v>
      </c>
      <c r="I640" s="2" t="s">
        <v>25</v>
      </c>
    </row>
    <row r="641" spans="1:9" x14ac:dyDescent="0.3">
      <c r="A641" s="1">
        <v>37148</v>
      </c>
      <c r="B641" s="2">
        <v>1917</v>
      </c>
      <c r="C641" s="2" t="s">
        <v>91</v>
      </c>
      <c r="D641" s="3">
        <v>1000</v>
      </c>
      <c r="E641" s="12" t="s">
        <v>791</v>
      </c>
      <c r="F641" s="3" t="s">
        <v>775</v>
      </c>
      <c r="G641" s="3">
        <v>1000</v>
      </c>
      <c r="H641" s="14" t="s">
        <v>30</v>
      </c>
      <c r="I641" s="2" t="s">
        <v>25</v>
      </c>
    </row>
    <row r="642" spans="1:9" x14ac:dyDescent="0.3">
      <c r="A642" s="1">
        <v>37148</v>
      </c>
      <c r="B642" s="2">
        <v>2311</v>
      </c>
      <c r="C642" s="2" t="s">
        <v>99</v>
      </c>
      <c r="D642" s="3" t="s">
        <v>27</v>
      </c>
      <c r="E642" s="12" t="s">
        <v>792</v>
      </c>
      <c r="F642" s="3" t="s">
        <v>23</v>
      </c>
      <c r="G642" s="3">
        <v>1</v>
      </c>
      <c r="H642" s="14" t="s">
        <v>24</v>
      </c>
      <c r="I642" s="2" t="s">
        <v>25</v>
      </c>
    </row>
    <row r="643" spans="1:9" x14ac:dyDescent="0.3">
      <c r="A643" s="1">
        <v>37149</v>
      </c>
      <c r="B643" s="2">
        <v>733</v>
      </c>
      <c r="C643" s="2" t="s">
        <v>132</v>
      </c>
      <c r="D643" s="3" t="s">
        <v>27</v>
      </c>
      <c r="E643" s="12" t="s">
        <v>793</v>
      </c>
      <c r="F643" s="3" t="s">
        <v>775</v>
      </c>
      <c r="G643" s="3">
        <v>1</v>
      </c>
      <c r="H643" s="14" t="s">
        <v>38</v>
      </c>
      <c r="I643" s="2" t="s">
        <v>25</v>
      </c>
    </row>
    <row r="644" spans="1:9" x14ac:dyDescent="0.3">
      <c r="A644" s="1">
        <v>37149</v>
      </c>
      <c r="B644" s="2">
        <v>809</v>
      </c>
      <c r="C644" s="2" t="s">
        <v>79</v>
      </c>
      <c r="D644" s="3">
        <v>10000</v>
      </c>
      <c r="E644" s="12" t="s">
        <v>794</v>
      </c>
      <c r="F644" s="3" t="s">
        <v>775</v>
      </c>
      <c r="G644" s="3">
        <v>10000</v>
      </c>
      <c r="H644" s="14" t="s">
        <v>30</v>
      </c>
      <c r="I644" s="2" t="s">
        <v>25</v>
      </c>
    </row>
    <row r="645" spans="1:9" x14ac:dyDescent="0.3">
      <c r="A645" s="1">
        <v>37149</v>
      </c>
      <c r="B645" s="2">
        <v>1041</v>
      </c>
      <c r="C645" s="2" t="s">
        <v>61</v>
      </c>
      <c r="D645" s="3" t="s">
        <v>27</v>
      </c>
      <c r="E645" s="12" t="s">
        <v>795</v>
      </c>
      <c r="F645" s="3" t="s">
        <v>775</v>
      </c>
      <c r="G645" s="3">
        <v>1</v>
      </c>
      <c r="H645" s="14" t="s">
        <v>49</v>
      </c>
      <c r="I645" s="2" t="s">
        <v>25</v>
      </c>
    </row>
    <row r="646" spans="1:9" x14ac:dyDescent="0.3">
      <c r="A646" s="1">
        <v>37149</v>
      </c>
      <c r="B646" s="2">
        <v>1107</v>
      </c>
      <c r="C646" s="2" t="s">
        <v>79</v>
      </c>
      <c r="D646" s="3">
        <v>6000</v>
      </c>
      <c r="E646" s="12" t="s">
        <v>796</v>
      </c>
      <c r="F646" s="3" t="s">
        <v>775</v>
      </c>
      <c r="G646" s="3">
        <v>6000</v>
      </c>
      <c r="H646" s="14" t="s">
        <v>30</v>
      </c>
      <c r="I646" s="2" t="s">
        <v>25</v>
      </c>
    </row>
    <row r="647" spans="1:9" x14ac:dyDescent="0.3">
      <c r="A647" s="1">
        <v>37149</v>
      </c>
      <c r="B647" s="2">
        <v>1147</v>
      </c>
      <c r="C647" s="2" t="s">
        <v>68</v>
      </c>
      <c r="D647" s="3" t="s">
        <v>27</v>
      </c>
      <c r="E647" s="12" t="s">
        <v>797</v>
      </c>
      <c r="F647" s="3" t="s">
        <v>775</v>
      </c>
      <c r="G647" s="3">
        <v>1</v>
      </c>
      <c r="H647" s="14" t="s">
        <v>49</v>
      </c>
      <c r="I647" s="2" t="s">
        <v>25</v>
      </c>
    </row>
    <row r="648" spans="1:9" x14ac:dyDescent="0.3">
      <c r="A648" s="1">
        <v>37149</v>
      </c>
      <c r="B648" s="2">
        <v>1337</v>
      </c>
      <c r="C648" s="2" t="s">
        <v>91</v>
      </c>
      <c r="D648" s="3">
        <v>1000</v>
      </c>
      <c r="E648" s="12" t="s">
        <v>798</v>
      </c>
      <c r="F648" s="3" t="s">
        <v>23</v>
      </c>
      <c r="G648" s="3">
        <v>1000</v>
      </c>
      <c r="H648" s="14" t="s">
        <v>30</v>
      </c>
      <c r="I648" s="2" t="s">
        <v>25</v>
      </c>
    </row>
    <row r="649" spans="1:9" x14ac:dyDescent="0.3">
      <c r="A649" s="1">
        <v>37149</v>
      </c>
      <c r="B649" s="2">
        <v>1616</v>
      </c>
      <c r="C649" s="2" t="s">
        <v>200</v>
      </c>
      <c r="D649" s="3">
        <v>2000</v>
      </c>
      <c r="E649" s="12" t="s">
        <v>799</v>
      </c>
      <c r="F649" s="3" t="s">
        <v>775</v>
      </c>
      <c r="G649" s="3">
        <v>2000</v>
      </c>
      <c r="H649" s="14" t="s">
        <v>49</v>
      </c>
      <c r="I649" s="2" t="s">
        <v>25</v>
      </c>
    </row>
    <row r="650" spans="1:9" x14ac:dyDescent="0.3">
      <c r="A650" s="1">
        <v>37149</v>
      </c>
      <c r="B650" s="2">
        <v>1725</v>
      </c>
      <c r="C650" s="2" t="s">
        <v>35</v>
      </c>
      <c r="D650" s="3">
        <v>3000</v>
      </c>
      <c r="E650" s="12" t="s">
        <v>800</v>
      </c>
      <c r="F650" s="3" t="s">
        <v>775</v>
      </c>
      <c r="G650" s="3">
        <v>3000</v>
      </c>
      <c r="H650" s="14" t="s">
        <v>38</v>
      </c>
      <c r="I650" s="2" t="s">
        <v>25</v>
      </c>
    </row>
    <row r="651" spans="1:9" x14ac:dyDescent="0.3">
      <c r="A651" s="1">
        <v>37149</v>
      </c>
      <c r="B651" s="2">
        <v>1726</v>
      </c>
      <c r="C651" s="2" t="s">
        <v>35</v>
      </c>
      <c r="D651" s="3">
        <v>1500</v>
      </c>
      <c r="E651" s="12" t="s">
        <v>801</v>
      </c>
      <c r="F651" s="3" t="s">
        <v>775</v>
      </c>
      <c r="G651" s="3">
        <v>1500</v>
      </c>
      <c r="H651" s="14" t="s">
        <v>38</v>
      </c>
      <c r="I651" s="2" t="s">
        <v>25</v>
      </c>
    </row>
    <row r="652" spans="1:9" x14ac:dyDescent="0.3">
      <c r="A652" s="1">
        <v>37149</v>
      </c>
      <c r="B652" s="2">
        <v>1727</v>
      </c>
      <c r="C652" s="2" t="s">
        <v>35</v>
      </c>
      <c r="D652" s="3">
        <v>5000</v>
      </c>
      <c r="E652" s="12" t="s">
        <v>802</v>
      </c>
      <c r="F652" s="3" t="s">
        <v>775</v>
      </c>
      <c r="G652" s="3">
        <v>5000</v>
      </c>
      <c r="H652" s="14" t="s">
        <v>38</v>
      </c>
      <c r="I652" s="2" t="s">
        <v>25</v>
      </c>
    </row>
    <row r="653" spans="1:9" x14ac:dyDescent="0.3">
      <c r="A653" s="1">
        <v>37149</v>
      </c>
      <c r="B653" s="2">
        <v>1805</v>
      </c>
      <c r="C653" s="2" t="s">
        <v>79</v>
      </c>
      <c r="D653" s="3" t="s">
        <v>27</v>
      </c>
      <c r="E653" s="12" t="s">
        <v>803</v>
      </c>
      <c r="F653" s="3" t="s">
        <v>775</v>
      </c>
      <c r="G653" s="3">
        <v>1</v>
      </c>
      <c r="H653" s="14" t="s">
        <v>30</v>
      </c>
      <c r="I653" s="2" t="s">
        <v>25</v>
      </c>
    </row>
    <row r="654" spans="1:9" x14ac:dyDescent="0.3">
      <c r="A654" s="1">
        <v>37149</v>
      </c>
      <c r="B654" s="2">
        <v>1833</v>
      </c>
      <c r="C654" s="2" t="s">
        <v>35</v>
      </c>
      <c r="D654" s="3" t="s">
        <v>27</v>
      </c>
      <c r="E654" s="12" t="s">
        <v>804</v>
      </c>
      <c r="F654" s="3" t="s">
        <v>775</v>
      </c>
      <c r="G654" s="3">
        <v>1</v>
      </c>
      <c r="H654" s="14" t="s">
        <v>38</v>
      </c>
      <c r="I654" s="2" t="s">
        <v>25</v>
      </c>
    </row>
    <row r="655" spans="1:9" x14ac:dyDescent="0.3">
      <c r="A655" s="1">
        <v>37149</v>
      </c>
      <c r="B655" s="2">
        <v>1921</v>
      </c>
      <c r="C655" s="2" t="s">
        <v>91</v>
      </c>
      <c r="D655" s="3">
        <v>118000</v>
      </c>
      <c r="E655" s="12" t="s">
        <v>805</v>
      </c>
      <c r="F655" s="3" t="s">
        <v>775</v>
      </c>
      <c r="G655" s="3">
        <v>118000</v>
      </c>
      <c r="H655" s="14" t="s">
        <v>30</v>
      </c>
      <c r="I655" s="2" t="s">
        <v>25</v>
      </c>
    </row>
    <row r="656" spans="1:9" x14ac:dyDescent="0.3">
      <c r="A656" s="1">
        <v>37149</v>
      </c>
      <c r="B656" s="2">
        <v>2107</v>
      </c>
      <c r="C656" s="2" t="s">
        <v>35</v>
      </c>
      <c r="D656" s="3">
        <v>1000</v>
      </c>
      <c r="E656" s="12" t="s">
        <v>806</v>
      </c>
      <c r="F656" s="3" t="s">
        <v>775</v>
      </c>
      <c r="G656" s="3">
        <v>1000</v>
      </c>
      <c r="H656" s="14" t="s">
        <v>38</v>
      </c>
      <c r="I656" s="2" t="s">
        <v>25</v>
      </c>
    </row>
    <row r="657" spans="1:9" x14ac:dyDescent="0.3">
      <c r="A657" s="1">
        <v>37150</v>
      </c>
      <c r="B657" s="2">
        <v>110</v>
      </c>
      <c r="C657" s="2" t="s">
        <v>61</v>
      </c>
      <c r="D657" s="3">
        <v>10000</v>
      </c>
      <c r="E657" s="12" t="s">
        <v>807</v>
      </c>
      <c r="F657" s="3" t="s">
        <v>775</v>
      </c>
      <c r="G657" s="3">
        <v>10000</v>
      </c>
      <c r="H657" s="14" t="s">
        <v>49</v>
      </c>
      <c r="I657" s="2" t="s">
        <v>25</v>
      </c>
    </row>
    <row r="658" spans="1:9" x14ac:dyDescent="0.3">
      <c r="A658" s="1">
        <v>37150</v>
      </c>
      <c r="B658" s="2">
        <v>756</v>
      </c>
      <c r="C658" s="2" t="s">
        <v>35</v>
      </c>
      <c r="D658" s="3">
        <v>1290000</v>
      </c>
      <c r="E658" s="12" t="s">
        <v>808</v>
      </c>
      <c r="F658" s="3" t="s">
        <v>33</v>
      </c>
      <c r="G658" s="3">
        <v>1290000</v>
      </c>
      <c r="H658" s="14" t="s">
        <v>38</v>
      </c>
      <c r="I658" s="2" t="s">
        <v>25</v>
      </c>
    </row>
    <row r="659" spans="1:9" x14ac:dyDescent="0.3">
      <c r="A659" s="1">
        <v>37150</v>
      </c>
      <c r="B659" s="2">
        <v>845</v>
      </c>
      <c r="C659" s="2" t="s">
        <v>162</v>
      </c>
      <c r="D659" s="3" t="s">
        <v>27</v>
      </c>
      <c r="E659" s="12" t="s">
        <v>809</v>
      </c>
      <c r="F659" s="3" t="s">
        <v>775</v>
      </c>
      <c r="G659" s="3">
        <v>1</v>
      </c>
      <c r="H659" s="14" t="s">
        <v>44</v>
      </c>
      <c r="I659" s="2" t="s">
        <v>25</v>
      </c>
    </row>
    <row r="660" spans="1:9" x14ac:dyDescent="0.3">
      <c r="A660" s="1">
        <v>37150</v>
      </c>
      <c r="B660" s="2">
        <v>1323</v>
      </c>
      <c r="C660" s="2" t="s">
        <v>68</v>
      </c>
      <c r="D660" s="3">
        <v>1000</v>
      </c>
      <c r="E660" s="12" t="s">
        <v>810</v>
      </c>
      <c r="F660" s="3" t="s">
        <v>775</v>
      </c>
      <c r="G660" s="3">
        <v>1000</v>
      </c>
      <c r="H660" s="14" t="s">
        <v>49</v>
      </c>
      <c r="I660" s="2" t="s">
        <v>25</v>
      </c>
    </row>
    <row r="661" spans="1:9" x14ac:dyDescent="0.3">
      <c r="A661" s="1">
        <v>37150</v>
      </c>
      <c r="B661" s="2">
        <v>1333</v>
      </c>
      <c r="C661" s="2" t="s">
        <v>68</v>
      </c>
      <c r="D661" s="3">
        <v>4000</v>
      </c>
      <c r="E661" s="12" t="s">
        <v>811</v>
      </c>
      <c r="F661" s="3" t="s">
        <v>775</v>
      </c>
      <c r="G661" s="3">
        <v>4000</v>
      </c>
      <c r="H661" s="14" t="s">
        <v>49</v>
      </c>
      <c r="I661" s="2" t="s">
        <v>25</v>
      </c>
    </row>
    <row r="662" spans="1:9" x14ac:dyDescent="0.3">
      <c r="A662" s="1">
        <v>37151</v>
      </c>
      <c r="B662" s="2">
        <v>806</v>
      </c>
      <c r="C662" s="2" t="s">
        <v>46</v>
      </c>
      <c r="D662" s="3">
        <v>23000</v>
      </c>
      <c r="E662" s="12" t="s">
        <v>812</v>
      </c>
      <c r="F662" s="3" t="s">
        <v>23</v>
      </c>
      <c r="G662" s="3">
        <v>23000</v>
      </c>
      <c r="H662" s="14" t="s">
        <v>49</v>
      </c>
      <c r="I662" s="2" t="s">
        <v>25</v>
      </c>
    </row>
    <row r="663" spans="1:9" x14ac:dyDescent="0.3">
      <c r="A663" s="1">
        <v>37151</v>
      </c>
      <c r="B663" s="2">
        <v>809</v>
      </c>
      <c r="C663" s="2" t="s">
        <v>26</v>
      </c>
      <c r="D663" s="3" t="s">
        <v>27</v>
      </c>
      <c r="E663" s="12" t="s">
        <v>813</v>
      </c>
      <c r="F663" s="3" t="s">
        <v>775</v>
      </c>
      <c r="G663" s="3">
        <v>1</v>
      </c>
      <c r="H663" s="14" t="s">
        <v>30</v>
      </c>
      <c r="I663" s="2" t="s">
        <v>25</v>
      </c>
    </row>
    <row r="664" spans="1:9" x14ac:dyDescent="0.3">
      <c r="A664" s="1">
        <v>37151</v>
      </c>
      <c r="B664" s="2">
        <v>858</v>
      </c>
      <c r="C664" s="2" t="s">
        <v>35</v>
      </c>
      <c r="D664" s="3">
        <v>10000</v>
      </c>
      <c r="E664" s="12" t="s">
        <v>814</v>
      </c>
      <c r="F664" s="3" t="s">
        <v>190</v>
      </c>
      <c r="G664" s="3">
        <v>10000</v>
      </c>
      <c r="H664" s="14" t="s">
        <v>38</v>
      </c>
      <c r="I664" s="2" t="s">
        <v>25</v>
      </c>
    </row>
    <row r="665" spans="1:9" x14ac:dyDescent="0.3">
      <c r="A665" s="1">
        <v>37151</v>
      </c>
      <c r="B665" s="2">
        <v>929</v>
      </c>
      <c r="C665" s="2" t="s">
        <v>91</v>
      </c>
      <c r="D665" s="3" t="s">
        <v>27</v>
      </c>
      <c r="E665" s="12" t="s">
        <v>815</v>
      </c>
      <c r="F665" s="3" t="s">
        <v>23</v>
      </c>
      <c r="G665" s="3">
        <v>1</v>
      </c>
      <c r="H665" s="14" t="s">
        <v>30</v>
      </c>
      <c r="I665" s="2" t="s">
        <v>25</v>
      </c>
    </row>
    <row r="666" spans="1:9" x14ac:dyDescent="0.3">
      <c r="A666" s="1">
        <v>37151</v>
      </c>
      <c r="B666" s="2">
        <v>1029</v>
      </c>
      <c r="C666" s="2" t="s">
        <v>61</v>
      </c>
      <c r="D666" s="3" t="s">
        <v>27</v>
      </c>
      <c r="E666" s="12" t="s">
        <v>816</v>
      </c>
      <c r="F666" s="3" t="s">
        <v>23</v>
      </c>
      <c r="G666" s="3">
        <v>1</v>
      </c>
      <c r="H666" s="14" t="s">
        <v>49</v>
      </c>
      <c r="I666" s="2" t="s">
        <v>25</v>
      </c>
    </row>
    <row r="667" spans="1:9" x14ac:dyDescent="0.3">
      <c r="A667" s="1">
        <v>37151</v>
      </c>
      <c r="B667" s="2">
        <v>1104</v>
      </c>
      <c r="C667" s="2" t="s">
        <v>46</v>
      </c>
      <c r="D667" s="3">
        <v>4200</v>
      </c>
      <c r="E667" s="12" t="s">
        <v>817</v>
      </c>
      <c r="F667" s="3" t="s">
        <v>67</v>
      </c>
      <c r="G667" s="3">
        <v>4200</v>
      </c>
      <c r="H667" s="14" t="s">
        <v>49</v>
      </c>
      <c r="I667" s="2" t="s">
        <v>25</v>
      </c>
    </row>
    <row r="668" spans="1:9" x14ac:dyDescent="0.3">
      <c r="A668" s="1">
        <v>37151</v>
      </c>
      <c r="B668" s="2">
        <v>1113</v>
      </c>
      <c r="C668" s="2" t="s">
        <v>130</v>
      </c>
      <c r="D668" s="3" t="s">
        <v>27</v>
      </c>
      <c r="E668" s="12" t="s">
        <v>818</v>
      </c>
      <c r="F668" s="3" t="s">
        <v>67</v>
      </c>
      <c r="G668" s="3">
        <v>1</v>
      </c>
      <c r="H668" s="14" t="s">
        <v>30</v>
      </c>
      <c r="I668" s="2" t="s">
        <v>25</v>
      </c>
    </row>
    <row r="669" spans="1:9" x14ac:dyDescent="0.3">
      <c r="A669" s="1">
        <v>37151</v>
      </c>
      <c r="B669" s="2">
        <v>1125</v>
      </c>
      <c r="C669" s="2" t="s">
        <v>347</v>
      </c>
      <c r="D669" s="3" t="s">
        <v>27</v>
      </c>
      <c r="E669" s="12" t="s">
        <v>819</v>
      </c>
      <c r="F669" s="3" t="s">
        <v>63</v>
      </c>
      <c r="G669" s="3">
        <v>1</v>
      </c>
      <c r="H669" s="14" t="s">
        <v>38</v>
      </c>
      <c r="I669" s="2" t="s">
        <v>25</v>
      </c>
    </row>
    <row r="670" spans="1:9" x14ac:dyDescent="0.3">
      <c r="A670" s="1">
        <v>37151</v>
      </c>
      <c r="B670" s="2">
        <v>1130</v>
      </c>
      <c r="C670" s="2" t="s">
        <v>61</v>
      </c>
      <c r="D670" s="3">
        <v>1000</v>
      </c>
      <c r="E670" s="12" t="s">
        <v>820</v>
      </c>
      <c r="F670" s="2" t="s">
        <v>48</v>
      </c>
      <c r="G670" s="3">
        <v>1000</v>
      </c>
      <c r="H670" s="14" t="s">
        <v>49</v>
      </c>
      <c r="I670" s="2" t="s">
        <v>25</v>
      </c>
    </row>
    <row r="671" spans="1:9" x14ac:dyDescent="0.3">
      <c r="A671" s="1">
        <v>37151</v>
      </c>
      <c r="B671" s="2">
        <v>1148</v>
      </c>
      <c r="C671" s="2" t="s">
        <v>162</v>
      </c>
      <c r="D671" s="3">
        <v>9500</v>
      </c>
      <c r="E671" s="12" t="s">
        <v>821</v>
      </c>
      <c r="F671" s="3" t="s">
        <v>54</v>
      </c>
      <c r="G671" s="3">
        <v>9500</v>
      </c>
      <c r="H671" s="14" t="s">
        <v>44</v>
      </c>
      <c r="I671" s="2" t="s">
        <v>25</v>
      </c>
    </row>
    <row r="672" spans="1:9" x14ac:dyDescent="0.3">
      <c r="A672" s="1">
        <v>37151</v>
      </c>
      <c r="B672" s="2">
        <v>1344</v>
      </c>
      <c r="C672" s="2" t="s">
        <v>64</v>
      </c>
      <c r="D672" s="3">
        <v>6000</v>
      </c>
      <c r="E672" s="12" t="s">
        <v>822</v>
      </c>
      <c r="F672" s="3" t="s">
        <v>775</v>
      </c>
      <c r="G672" s="3">
        <v>6000</v>
      </c>
      <c r="H672" s="14" t="s">
        <v>30</v>
      </c>
      <c r="I672" s="2" t="s">
        <v>25</v>
      </c>
    </row>
    <row r="673" spans="1:9" x14ac:dyDescent="0.3">
      <c r="A673" s="1">
        <v>37151</v>
      </c>
      <c r="B673" s="2">
        <v>1433</v>
      </c>
      <c r="C673" s="2" t="s">
        <v>150</v>
      </c>
      <c r="D673" s="3">
        <v>25000</v>
      </c>
      <c r="E673" s="12" t="s">
        <v>823</v>
      </c>
      <c r="F673" s="3" t="s">
        <v>775</v>
      </c>
      <c r="G673" s="3">
        <v>25000</v>
      </c>
      <c r="H673" s="14" t="s">
        <v>49</v>
      </c>
      <c r="I673" s="2" t="s">
        <v>25</v>
      </c>
    </row>
    <row r="674" spans="1:9" x14ac:dyDescent="0.3">
      <c r="A674" s="1">
        <v>37151</v>
      </c>
      <c r="B674" s="2">
        <v>1655</v>
      </c>
      <c r="C674" s="2" t="s">
        <v>61</v>
      </c>
      <c r="D674" s="3">
        <v>900000</v>
      </c>
      <c r="E674" s="12" t="s">
        <v>824</v>
      </c>
      <c r="F674" s="3" t="s">
        <v>775</v>
      </c>
      <c r="G674" s="3">
        <v>900000</v>
      </c>
      <c r="H674" s="14" t="s">
        <v>49</v>
      </c>
      <c r="I674" s="2" t="s">
        <v>25</v>
      </c>
    </row>
    <row r="675" spans="1:9" x14ac:dyDescent="0.3">
      <c r="A675" s="1">
        <v>37151</v>
      </c>
      <c r="B675" s="2">
        <v>1702</v>
      </c>
      <c r="C675" s="2" t="s">
        <v>61</v>
      </c>
      <c r="D675" s="3">
        <v>1000</v>
      </c>
      <c r="E675" s="12" t="s">
        <v>825</v>
      </c>
      <c r="F675" s="3" t="s">
        <v>23</v>
      </c>
      <c r="G675" s="3">
        <v>1000</v>
      </c>
      <c r="H675" s="14" t="s">
        <v>49</v>
      </c>
      <c r="I675" s="2" t="s">
        <v>25</v>
      </c>
    </row>
    <row r="676" spans="1:9" x14ac:dyDescent="0.3">
      <c r="A676" s="1">
        <v>37151</v>
      </c>
      <c r="B676" s="2">
        <v>1707</v>
      </c>
      <c r="C676" s="2" t="s">
        <v>70</v>
      </c>
      <c r="D676" s="3">
        <v>5000</v>
      </c>
      <c r="E676" s="12" t="s">
        <v>826</v>
      </c>
      <c r="F676" s="3" t="s">
        <v>67</v>
      </c>
      <c r="G676" s="3">
        <v>5000</v>
      </c>
      <c r="H676" s="14" t="s">
        <v>49</v>
      </c>
      <c r="I676" s="2" t="s">
        <v>25</v>
      </c>
    </row>
    <row r="677" spans="1:9" x14ac:dyDescent="0.3">
      <c r="A677" s="1">
        <v>37152</v>
      </c>
      <c r="B677" s="2">
        <v>938</v>
      </c>
      <c r="C677" s="2" t="s">
        <v>130</v>
      </c>
      <c r="D677" s="3">
        <v>1000</v>
      </c>
      <c r="E677" s="12" t="s">
        <v>827</v>
      </c>
      <c r="F677" s="3" t="s">
        <v>37</v>
      </c>
      <c r="G677" s="3">
        <v>1000</v>
      </c>
      <c r="H677" s="14" t="s">
        <v>30</v>
      </c>
      <c r="I677" s="2" t="s">
        <v>25</v>
      </c>
    </row>
    <row r="678" spans="1:9" x14ac:dyDescent="0.3">
      <c r="A678" s="1">
        <v>37152</v>
      </c>
      <c r="B678" s="2">
        <v>1717</v>
      </c>
      <c r="C678" s="2" t="s">
        <v>152</v>
      </c>
      <c r="D678" s="3">
        <v>1000</v>
      </c>
      <c r="E678" s="12" t="s">
        <v>828</v>
      </c>
      <c r="F678" s="3" t="s">
        <v>33</v>
      </c>
      <c r="G678" s="3">
        <v>1000</v>
      </c>
      <c r="H678" s="14" t="s">
        <v>38</v>
      </c>
      <c r="I678" s="2" t="s">
        <v>25</v>
      </c>
    </row>
    <row r="679" spans="1:9" x14ac:dyDescent="0.3">
      <c r="A679" s="1">
        <v>37153</v>
      </c>
      <c r="B679" s="2">
        <v>745</v>
      </c>
      <c r="C679" s="2" t="s">
        <v>31</v>
      </c>
      <c r="D679" s="3" t="s">
        <v>27</v>
      </c>
      <c r="E679" s="12" t="s">
        <v>829</v>
      </c>
      <c r="F679" s="3" t="s">
        <v>90</v>
      </c>
      <c r="G679" s="3">
        <v>1</v>
      </c>
      <c r="H679" s="14" t="s">
        <v>34</v>
      </c>
      <c r="I679" s="2" t="s">
        <v>25</v>
      </c>
    </row>
    <row r="680" spans="1:9" x14ac:dyDescent="0.3">
      <c r="A680" s="1">
        <v>37153</v>
      </c>
      <c r="B680" s="2">
        <v>1134</v>
      </c>
      <c r="C680" s="2" t="s">
        <v>35</v>
      </c>
      <c r="D680" s="3">
        <v>55000</v>
      </c>
      <c r="E680" s="12" t="s">
        <v>830</v>
      </c>
      <c r="F680" s="3" t="s">
        <v>23</v>
      </c>
      <c r="G680" s="3">
        <v>55000</v>
      </c>
      <c r="H680" s="14" t="s">
        <v>38</v>
      </c>
      <c r="I680" s="2" t="s">
        <v>25</v>
      </c>
    </row>
    <row r="681" spans="1:9" x14ac:dyDescent="0.3">
      <c r="A681" s="1">
        <v>37153</v>
      </c>
      <c r="B681" s="2">
        <v>1445</v>
      </c>
      <c r="C681" s="2" t="s">
        <v>70</v>
      </c>
      <c r="D681" s="3">
        <v>25000</v>
      </c>
      <c r="E681" s="12" t="s">
        <v>831</v>
      </c>
      <c r="F681" s="3" t="s">
        <v>23</v>
      </c>
      <c r="G681" s="3">
        <v>25000</v>
      </c>
      <c r="H681" s="14" t="s">
        <v>49</v>
      </c>
      <c r="I681" s="2" t="s">
        <v>25</v>
      </c>
    </row>
    <row r="682" spans="1:9" x14ac:dyDescent="0.3">
      <c r="A682" s="1">
        <v>37153</v>
      </c>
      <c r="B682" s="2">
        <v>1536</v>
      </c>
      <c r="C682" s="2" t="s">
        <v>46</v>
      </c>
      <c r="D682" s="3">
        <v>6000</v>
      </c>
      <c r="E682" s="12" t="s">
        <v>832</v>
      </c>
      <c r="F682" s="3" t="s">
        <v>775</v>
      </c>
      <c r="G682" s="3">
        <v>6000</v>
      </c>
      <c r="H682" s="14" t="s">
        <v>49</v>
      </c>
      <c r="I682" s="2" t="s">
        <v>25</v>
      </c>
    </row>
    <row r="683" spans="1:9" x14ac:dyDescent="0.3">
      <c r="A683" s="1">
        <v>37153</v>
      </c>
      <c r="B683" s="2">
        <v>1629</v>
      </c>
      <c r="C683" s="2" t="s">
        <v>40</v>
      </c>
      <c r="D683" s="3">
        <v>1000</v>
      </c>
      <c r="E683" s="12" t="s">
        <v>833</v>
      </c>
      <c r="F683" s="3" t="s">
        <v>30</v>
      </c>
      <c r="G683" s="3">
        <v>1000</v>
      </c>
      <c r="H683" s="14" t="s">
        <v>34</v>
      </c>
      <c r="I683" s="2" t="s">
        <v>25</v>
      </c>
    </row>
    <row r="684" spans="1:9" x14ac:dyDescent="0.3">
      <c r="A684" s="1">
        <v>37153</v>
      </c>
      <c r="B684" s="2">
        <v>1739</v>
      </c>
      <c r="C684" s="2" t="s">
        <v>200</v>
      </c>
      <c r="D684" s="3" t="s">
        <v>27</v>
      </c>
      <c r="E684" s="12" t="s">
        <v>834</v>
      </c>
      <c r="F684" s="3" t="s">
        <v>23</v>
      </c>
      <c r="G684" s="3">
        <v>1</v>
      </c>
      <c r="H684" s="14" t="s">
        <v>49</v>
      </c>
      <c r="I684" s="2" t="s">
        <v>25</v>
      </c>
    </row>
    <row r="685" spans="1:9" x14ac:dyDescent="0.3">
      <c r="A685" s="1">
        <v>37154</v>
      </c>
      <c r="B685" s="2">
        <v>707</v>
      </c>
      <c r="C685" s="2" t="s">
        <v>162</v>
      </c>
      <c r="D685" s="3" t="s">
        <v>27</v>
      </c>
      <c r="E685" s="12" t="s">
        <v>835</v>
      </c>
      <c r="F685" s="3" t="s">
        <v>33</v>
      </c>
      <c r="G685" s="3">
        <v>1</v>
      </c>
      <c r="H685" s="14" t="s">
        <v>44</v>
      </c>
      <c r="I685" s="2" t="s">
        <v>25</v>
      </c>
    </row>
    <row r="686" spans="1:9" x14ac:dyDescent="0.3">
      <c r="A686" s="1">
        <v>37154</v>
      </c>
      <c r="B686" s="2">
        <v>1145</v>
      </c>
      <c r="C686" s="2" t="s">
        <v>59</v>
      </c>
      <c r="D686" s="3">
        <v>1000</v>
      </c>
      <c r="E686" s="12" t="s">
        <v>836</v>
      </c>
      <c r="F686" s="3" t="s">
        <v>23</v>
      </c>
      <c r="G686" s="3">
        <v>1000</v>
      </c>
      <c r="H686" s="14" t="s">
        <v>38</v>
      </c>
      <c r="I686" s="2" t="s">
        <v>25</v>
      </c>
    </row>
    <row r="687" spans="1:9" x14ac:dyDescent="0.3">
      <c r="A687" s="1">
        <v>37154</v>
      </c>
      <c r="B687" s="2">
        <v>1415</v>
      </c>
      <c r="C687" s="2" t="s">
        <v>162</v>
      </c>
      <c r="D687" s="3">
        <v>200000</v>
      </c>
      <c r="E687" s="12" t="s">
        <v>837</v>
      </c>
      <c r="F687" s="3" t="s">
        <v>54</v>
      </c>
      <c r="G687" s="3">
        <v>200000</v>
      </c>
      <c r="H687" s="14" t="s">
        <v>44</v>
      </c>
      <c r="I687" s="2" t="s">
        <v>25</v>
      </c>
    </row>
    <row r="688" spans="1:9" x14ac:dyDescent="0.3">
      <c r="A688" s="1">
        <v>37154</v>
      </c>
      <c r="B688" s="2">
        <v>1500</v>
      </c>
      <c r="C688" s="2" t="s">
        <v>162</v>
      </c>
      <c r="D688" s="3">
        <v>3000</v>
      </c>
      <c r="E688" s="12" t="s">
        <v>838</v>
      </c>
      <c r="F688" s="3" t="s">
        <v>67</v>
      </c>
      <c r="G688" s="3">
        <v>3000</v>
      </c>
      <c r="H688" s="14" t="s">
        <v>44</v>
      </c>
      <c r="I688" s="2" t="s">
        <v>25</v>
      </c>
    </row>
    <row r="689" spans="1:9" x14ac:dyDescent="0.3">
      <c r="A689" s="1">
        <v>37154</v>
      </c>
      <c r="B689" s="2">
        <v>1610</v>
      </c>
      <c r="C689" s="2" t="s">
        <v>79</v>
      </c>
      <c r="D689" s="3">
        <v>500</v>
      </c>
      <c r="E689" s="12" t="s">
        <v>839</v>
      </c>
      <c r="F689" s="3" t="s">
        <v>30</v>
      </c>
      <c r="G689" s="3">
        <v>500</v>
      </c>
      <c r="H689" s="14" t="s">
        <v>30</v>
      </c>
      <c r="I689" s="2" t="s">
        <v>25</v>
      </c>
    </row>
    <row r="690" spans="1:9" x14ac:dyDescent="0.3">
      <c r="A690" s="1">
        <v>37154</v>
      </c>
      <c r="B690" s="2">
        <v>1627</v>
      </c>
      <c r="C690" s="2" t="s">
        <v>61</v>
      </c>
      <c r="D690" s="3">
        <v>1000</v>
      </c>
      <c r="E690" s="12" t="s">
        <v>840</v>
      </c>
      <c r="F690" s="3" t="s">
        <v>775</v>
      </c>
      <c r="G690" s="3">
        <v>1000</v>
      </c>
      <c r="H690" s="14" t="s">
        <v>49</v>
      </c>
      <c r="I690" s="2" t="s">
        <v>25</v>
      </c>
    </row>
    <row r="691" spans="1:9" x14ac:dyDescent="0.3">
      <c r="A691" s="1">
        <v>37155</v>
      </c>
      <c r="B691" s="2">
        <v>744</v>
      </c>
      <c r="C691" s="2" t="s">
        <v>61</v>
      </c>
      <c r="D691" s="3">
        <v>4000</v>
      </c>
      <c r="E691" s="12" t="s">
        <v>841</v>
      </c>
      <c r="F691" s="2" t="s">
        <v>48</v>
      </c>
      <c r="G691" s="3">
        <v>4000</v>
      </c>
      <c r="H691" s="14" t="s">
        <v>49</v>
      </c>
      <c r="I691" s="2" t="s">
        <v>25</v>
      </c>
    </row>
    <row r="692" spans="1:9" x14ac:dyDescent="0.3">
      <c r="A692" s="1">
        <v>37155</v>
      </c>
      <c r="B692" s="2">
        <v>1328</v>
      </c>
      <c r="C692" s="2" t="s">
        <v>132</v>
      </c>
      <c r="D692" s="3">
        <v>40000</v>
      </c>
      <c r="E692" s="12" t="s">
        <v>842</v>
      </c>
      <c r="F692" s="3" t="s">
        <v>67</v>
      </c>
      <c r="G692" s="3">
        <v>40000</v>
      </c>
      <c r="H692" s="14" t="s">
        <v>38</v>
      </c>
      <c r="I692" s="2" t="s">
        <v>25</v>
      </c>
    </row>
    <row r="693" spans="1:9" x14ac:dyDescent="0.3">
      <c r="A693" s="1">
        <v>37155</v>
      </c>
      <c r="B693" s="2">
        <v>1422</v>
      </c>
      <c r="C693" s="2" t="s">
        <v>46</v>
      </c>
      <c r="D693" s="3">
        <v>5000</v>
      </c>
      <c r="E693" s="12" t="s">
        <v>843</v>
      </c>
      <c r="F693" s="3" t="s">
        <v>33</v>
      </c>
      <c r="G693" s="3">
        <v>5000</v>
      </c>
      <c r="H693" s="14" t="s">
        <v>49</v>
      </c>
      <c r="I693" s="2" t="s">
        <v>25</v>
      </c>
    </row>
    <row r="694" spans="1:9" x14ac:dyDescent="0.3">
      <c r="A694" s="1">
        <v>37155</v>
      </c>
      <c r="B694" s="2">
        <v>2133</v>
      </c>
      <c r="C694" s="2" t="s">
        <v>51</v>
      </c>
      <c r="D694" s="3" t="s">
        <v>27</v>
      </c>
      <c r="E694" s="12" t="s">
        <v>844</v>
      </c>
      <c r="F694" s="3" t="s">
        <v>190</v>
      </c>
      <c r="G694" s="3">
        <v>1</v>
      </c>
      <c r="H694" s="14" t="s">
        <v>24</v>
      </c>
      <c r="I694" s="2" t="s">
        <v>25</v>
      </c>
    </row>
    <row r="695" spans="1:9" x14ac:dyDescent="0.3">
      <c r="A695" s="1">
        <v>37155</v>
      </c>
      <c r="B695" s="2">
        <v>2248</v>
      </c>
      <c r="C695" s="2" t="s">
        <v>68</v>
      </c>
      <c r="D695" s="3">
        <v>50000</v>
      </c>
      <c r="E695" s="12" t="s">
        <v>845</v>
      </c>
      <c r="F695" s="3" t="s">
        <v>33</v>
      </c>
      <c r="G695" s="3">
        <v>50000</v>
      </c>
      <c r="H695" s="14" t="s">
        <v>49</v>
      </c>
      <c r="I695" s="2" t="s">
        <v>25</v>
      </c>
    </row>
    <row r="696" spans="1:9" x14ac:dyDescent="0.3">
      <c r="A696" s="1">
        <v>37157</v>
      </c>
      <c r="B696" s="2">
        <v>1241</v>
      </c>
      <c r="C696" s="2" t="s">
        <v>70</v>
      </c>
      <c r="D696" s="3">
        <v>270000</v>
      </c>
      <c r="E696" s="12" t="s">
        <v>846</v>
      </c>
      <c r="F696" s="3" t="s">
        <v>775</v>
      </c>
      <c r="G696" s="3">
        <v>270000</v>
      </c>
      <c r="H696" s="14" t="s">
        <v>49</v>
      </c>
      <c r="I696" s="2" t="s">
        <v>25</v>
      </c>
    </row>
    <row r="697" spans="1:9" x14ac:dyDescent="0.3">
      <c r="A697" s="1">
        <v>37157</v>
      </c>
      <c r="B697" s="2">
        <v>1312</v>
      </c>
      <c r="C697" s="2" t="s">
        <v>46</v>
      </c>
      <c r="D697" s="3" t="s">
        <v>27</v>
      </c>
      <c r="E697" s="12" t="s">
        <v>847</v>
      </c>
      <c r="F697" s="3" t="s">
        <v>67</v>
      </c>
      <c r="G697" s="3">
        <v>1</v>
      </c>
      <c r="H697" s="14" t="s">
        <v>49</v>
      </c>
      <c r="I697" s="2" t="s">
        <v>25</v>
      </c>
    </row>
    <row r="698" spans="1:9" x14ac:dyDescent="0.3">
      <c r="A698" s="1">
        <v>37157</v>
      </c>
      <c r="B698" s="2">
        <v>1524</v>
      </c>
      <c r="C698" s="2" t="s">
        <v>35</v>
      </c>
      <c r="D698" s="3">
        <v>2500</v>
      </c>
      <c r="E698" s="12" t="s">
        <v>848</v>
      </c>
      <c r="F698" s="3" t="s">
        <v>33</v>
      </c>
      <c r="G698" s="3">
        <v>2500</v>
      </c>
      <c r="H698" s="14" t="s">
        <v>38</v>
      </c>
      <c r="I698" s="2" t="s">
        <v>25</v>
      </c>
    </row>
    <row r="699" spans="1:9" x14ac:dyDescent="0.3">
      <c r="A699" s="1">
        <v>37158</v>
      </c>
      <c r="B699" s="2">
        <v>841</v>
      </c>
      <c r="C699" s="2" t="s">
        <v>46</v>
      </c>
      <c r="D699" s="3">
        <v>3000</v>
      </c>
      <c r="E699" s="12" t="s">
        <v>849</v>
      </c>
      <c r="F699" s="3" t="s">
        <v>33</v>
      </c>
      <c r="G699" s="3">
        <v>3000</v>
      </c>
      <c r="H699" s="14" t="s">
        <v>49</v>
      </c>
      <c r="I699" s="2" t="s">
        <v>25</v>
      </c>
    </row>
    <row r="700" spans="1:9" x14ac:dyDescent="0.3">
      <c r="A700" s="1">
        <v>37158</v>
      </c>
      <c r="B700" s="2">
        <v>1008</v>
      </c>
      <c r="C700" s="2" t="s">
        <v>361</v>
      </c>
      <c r="D700" s="3">
        <v>1000</v>
      </c>
      <c r="E700" s="12" t="s">
        <v>850</v>
      </c>
      <c r="F700" s="3" t="s">
        <v>54</v>
      </c>
      <c r="G700" s="3">
        <v>1000</v>
      </c>
      <c r="H700" s="14" t="s">
        <v>38</v>
      </c>
      <c r="I700" s="2" t="s">
        <v>25</v>
      </c>
    </row>
    <row r="701" spans="1:9" x14ac:dyDescent="0.3">
      <c r="A701" s="1">
        <v>37158</v>
      </c>
      <c r="B701" s="2">
        <v>1309</v>
      </c>
      <c r="C701" s="2" t="s">
        <v>81</v>
      </c>
      <c r="D701" s="3">
        <v>1000</v>
      </c>
      <c r="E701" s="12" t="s">
        <v>851</v>
      </c>
      <c r="F701" s="3" t="s">
        <v>37</v>
      </c>
      <c r="G701" s="3">
        <v>1000</v>
      </c>
      <c r="H701" s="14" t="s">
        <v>30</v>
      </c>
      <c r="I701" s="2" t="s">
        <v>25</v>
      </c>
    </row>
    <row r="702" spans="1:9" x14ac:dyDescent="0.3">
      <c r="A702" s="1">
        <v>37158</v>
      </c>
      <c r="B702" s="2">
        <v>1522</v>
      </c>
      <c r="C702" s="2" t="s">
        <v>61</v>
      </c>
      <c r="D702" s="3">
        <v>1000</v>
      </c>
      <c r="E702" s="12" t="s">
        <v>852</v>
      </c>
      <c r="F702" s="2" t="s">
        <v>48</v>
      </c>
      <c r="G702" s="3">
        <v>1000</v>
      </c>
      <c r="H702" s="14" t="s">
        <v>49</v>
      </c>
      <c r="I702" s="2" t="s">
        <v>25</v>
      </c>
    </row>
    <row r="703" spans="1:9" x14ac:dyDescent="0.3">
      <c r="A703" s="1">
        <v>37159</v>
      </c>
      <c r="B703" s="2">
        <v>1149</v>
      </c>
      <c r="C703" s="2" t="s">
        <v>72</v>
      </c>
      <c r="D703" s="3" t="s">
        <v>27</v>
      </c>
      <c r="E703" s="12" t="s">
        <v>853</v>
      </c>
      <c r="F703" s="3" t="s">
        <v>67</v>
      </c>
      <c r="G703" s="3">
        <v>1</v>
      </c>
      <c r="H703" s="14" t="s">
        <v>49</v>
      </c>
      <c r="I703" s="2" t="s">
        <v>25</v>
      </c>
    </row>
    <row r="704" spans="1:9" x14ac:dyDescent="0.3">
      <c r="A704" s="1">
        <v>37159</v>
      </c>
      <c r="B704" s="2">
        <v>1217</v>
      </c>
      <c r="C704" s="2" t="s">
        <v>35</v>
      </c>
      <c r="D704" s="3">
        <v>24000</v>
      </c>
      <c r="E704" s="12" t="s">
        <v>854</v>
      </c>
      <c r="F704" s="3" t="s">
        <v>67</v>
      </c>
      <c r="G704" s="3">
        <v>24000</v>
      </c>
      <c r="H704" s="14" t="s">
        <v>38</v>
      </c>
      <c r="I704" s="2" t="s">
        <v>25</v>
      </c>
    </row>
    <row r="705" spans="1:9" x14ac:dyDescent="0.3">
      <c r="A705" s="1">
        <v>37160</v>
      </c>
      <c r="B705" s="2">
        <v>842</v>
      </c>
      <c r="C705" s="2" t="s">
        <v>70</v>
      </c>
      <c r="D705" s="3">
        <v>10000</v>
      </c>
      <c r="E705" s="12" t="s">
        <v>855</v>
      </c>
      <c r="F705" s="3" t="s">
        <v>23</v>
      </c>
      <c r="G705" s="3">
        <v>10000</v>
      </c>
      <c r="H705" s="14" t="s">
        <v>49</v>
      </c>
      <c r="I705" s="2" t="s">
        <v>25</v>
      </c>
    </row>
    <row r="706" spans="1:9" x14ac:dyDescent="0.3">
      <c r="A706" s="1">
        <v>37160</v>
      </c>
      <c r="B706" s="2">
        <v>1042</v>
      </c>
      <c r="C706" s="2" t="s">
        <v>132</v>
      </c>
      <c r="D706" s="3">
        <v>2000</v>
      </c>
      <c r="E706" s="12" t="s">
        <v>856</v>
      </c>
      <c r="F706" s="3" t="s">
        <v>54</v>
      </c>
      <c r="G706" s="3">
        <v>2000</v>
      </c>
      <c r="H706" s="14" t="s">
        <v>38</v>
      </c>
      <c r="I706" s="2" t="s">
        <v>25</v>
      </c>
    </row>
    <row r="707" spans="1:9" x14ac:dyDescent="0.3">
      <c r="A707" s="1">
        <v>37160</v>
      </c>
      <c r="B707" s="2">
        <v>1455</v>
      </c>
      <c r="C707" s="2" t="s">
        <v>35</v>
      </c>
      <c r="D707" s="3">
        <v>6000</v>
      </c>
      <c r="E707" s="12" t="s">
        <v>857</v>
      </c>
      <c r="F707" s="3" t="s">
        <v>37</v>
      </c>
      <c r="G707" s="3">
        <v>6000</v>
      </c>
      <c r="H707" s="14" t="s">
        <v>38</v>
      </c>
      <c r="I707" s="2" t="s">
        <v>25</v>
      </c>
    </row>
    <row r="708" spans="1:9" x14ac:dyDescent="0.3">
      <c r="A708" s="1">
        <v>37161</v>
      </c>
      <c r="B708" s="2">
        <v>1637</v>
      </c>
      <c r="C708" s="2" t="s">
        <v>61</v>
      </c>
      <c r="D708" s="3">
        <v>1200</v>
      </c>
      <c r="E708" s="12" t="s">
        <v>858</v>
      </c>
      <c r="F708" s="3" t="s">
        <v>30</v>
      </c>
      <c r="G708" s="3">
        <v>1200</v>
      </c>
      <c r="H708" s="14" t="s">
        <v>49</v>
      </c>
      <c r="I708" s="2" t="s">
        <v>25</v>
      </c>
    </row>
    <row r="709" spans="1:9" x14ac:dyDescent="0.3">
      <c r="A709" s="1">
        <v>37162</v>
      </c>
      <c r="B709" s="2">
        <v>1149</v>
      </c>
      <c r="C709" s="2" t="s">
        <v>130</v>
      </c>
      <c r="D709" s="3" t="s">
        <v>27</v>
      </c>
      <c r="E709" s="12" t="s">
        <v>859</v>
      </c>
      <c r="F709" s="3" t="s">
        <v>67</v>
      </c>
      <c r="G709" s="3">
        <v>1</v>
      </c>
      <c r="H709" s="14" t="s">
        <v>30</v>
      </c>
      <c r="I709" s="2" t="s">
        <v>25</v>
      </c>
    </row>
    <row r="710" spans="1:9" x14ac:dyDescent="0.3">
      <c r="A710" s="1">
        <v>37162</v>
      </c>
      <c r="B710" s="2">
        <v>1617</v>
      </c>
      <c r="C710" s="2" t="s">
        <v>99</v>
      </c>
      <c r="D710" s="3">
        <v>1000</v>
      </c>
      <c r="E710" s="12" t="s">
        <v>860</v>
      </c>
      <c r="F710" s="3" t="s">
        <v>54</v>
      </c>
      <c r="G710" s="3">
        <v>1000</v>
      </c>
      <c r="H710" s="14" t="s">
        <v>24</v>
      </c>
      <c r="I710" s="2" t="s">
        <v>25</v>
      </c>
    </row>
    <row r="711" spans="1:9" x14ac:dyDescent="0.3">
      <c r="A711" s="1">
        <v>37162</v>
      </c>
      <c r="B711" s="2">
        <v>2056</v>
      </c>
      <c r="C711" s="2" t="s">
        <v>91</v>
      </c>
      <c r="D711" s="3" t="s">
        <v>27</v>
      </c>
      <c r="E711" s="12" t="s">
        <v>861</v>
      </c>
      <c r="F711" s="3" t="s">
        <v>63</v>
      </c>
      <c r="G711" s="3">
        <v>1</v>
      </c>
      <c r="H711" s="14" t="s">
        <v>30</v>
      </c>
      <c r="I711" s="2" t="s">
        <v>25</v>
      </c>
    </row>
    <row r="712" spans="1:9" x14ac:dyDescent="0.3">
      <c r="A712" s="1">
        <v>37163</v>
      </c>
      <c r="B712" s="2">
        <v>226</v>
      </c>
      <c r="C712" s="2" t="s">
        <v>42</v>
      </c>
      <c r="D712" s="3" t="s">
        <v>27</v>
      </c>
      <c r="E712" s="12" t="s">
        <v>862</v>
      </c>
      <c r="F712" s="3" t="s">
        <v>359</v>
      </c>
      <c r="G712" s="3">
        <v>1</v>
      </c>
      <c r="H712" s="14" t="s">
        <v>44</v>
      </c>
      <c r="I712" s="2" t="s">
        <v>25</v>
      </c>
    </row>
    <row r="713" spans="1:9" x14ac:dyDescent="0.3">
      <c r="A713" s="1">
        <v>37163</v>
      </c>
      <c r="B713" s="2">
        <v>851</v>
      </c>
      <c r="C713" s="2" t="s">
        <v>79</v>
      </c>
      <c r="D713" s="3">
        <v>1000</v>
      </c>
      <c r="E713" s="12" t="s">
        <v>863</v>
      </c>
      <c r="F713" s="3" t="s">
        <v>67</v>
      </c>
      <c r="G713" s="3">
        <v>1000</v>
      </c>
      <c r="H713" s="14" t="s">
        <v>30</v>
      </c>
      <c r="I713" s="2" t="s">
        <v>25</v>
      </c>
    </row>
    <row r="714" spans="1:9" x14ac:dyDescent="0.3">
      <c r="A714" s="1">
        <v>37163</v>
      </c>
      <c r="B714" s="2">
        <v>1510</v>
      </c>
      <c r="C714" s="2" t="s">
        <v>108</v>
      </c>
      <c r="D714" s="3">
        <v>5000</v>
      </c>
      <c r="E714" s="12" t="s">
        <v>864</v>
      </c>
      <c r="F714" s="3" t="s">
        <v>67</v>
      </c>
      <c r="G714" s="3">
        <v>5000</v>
      </c>
      <c r="H714" s="14" t="s">
        <v>24</v>
      </c>
      <c r="I714" s="2" t="s">
        <v>25</v>
      </c>
    </row>
    <row r="715" spans="1:9" x14ac:dyDescent="0.3">
      <c r="A715" s="1">
        <v>37163</v>
      </c>
      <c r="B715" s="2">
        <v>1549</v>
      </c>
      <c r="C715" s="2" t="s">
        <v>40</v>
      </c>
      <c r="D715" s="3" t="s">
        <v>27</v>
      </c>
      <c r="E715" s="12" t="s">
        <v>865</v>
      </c>
      <c r="F715" s="3" t="s">
        <v>33</v>
      </c>
      <c r="G715" s="3">
        <v>1</v>
      </c>
      <c r="H715" s="14" t="s">
        <v>34</v>
      </c>
      <c r="I715" s="2" t="s">
        <v>25</v>
      </c>
    </row>
    <row r="716" spans="1:9" x14ac:dyDescent="0.3">
      <c r="A716" s="1">
        <v>37163</v>
      </c>
      <c r="B716" s="2">
        <v>1701</v>
      </c>
      <c r="C716" s="2" t="s">
        <v>94</v>
      </c>
      <c r="D716" s="3">
        <v>1000</v>
      </c>
      <c r="E716" s="12" t="s">
        <v>866</v>
      </c>
      <c r="F716" s="3" t="s">
        <v>359</v>
      </c>
      <c r="G716" s="3">
        <v>1000</v>
      </c>
      <c r="H716" s="14" t="s">
        <v>44</v>
      </c>
      <c r="I716" s="2" t="s">
        <v>25</v>
      </c>
    </row>
    <row r="717" spans="1:9" x14ac:dyDescent="0.3">
      <c r="A717" s="1">
        <v>37163</v>
      </c>
      <c r="B717" s="2">
        <v>2119</v>
      </c>
      <c r="C717" s="2" t="s">
        <v>31</v>
      </c>
      <c r="D717" s="3" t="s">
        <v>27</v>
      </c>
      <c r="E717" s="12" t="s">
        <v>867</v>
      </c>
      <c r="F717" s="3" t="s">
        <v>359</v>
      </c>
      <c r="G717" s="3">
        <v>1</v>
      </c>
      <c r="H717" s="14" t="s">
        <v>34</v>
      </c>
      <c r="I717" s="2" t="s">
        <v>25</v>
      </c>
    </row>
    <row r="718" spans="1:9" x14ac:dyDescent="0.3">
      <c r="A718" s="1">
        <v>37164</v>
      </c>
      <c r="B718" s="2">
        <v>1351</v>
      </c>
      <c r="C718" s="2" t="s">
        <v>162</v>
      </c>
      <c r="D718" s="3">
        <v>15000</v>
      </c>
      <c r="E718" s="12" t="s">
        <v>868</v>
      </c>
      <c r="F718" s="3" t="s">
        <v>67</v>
      </c>
      <c r="G718" s="3">
        <v>15000</v>
      </c>
      <c r="H718" s="14" t="s">
        <v>44</v>
      </c>
      <c r="I718" s="2" t="s">
        <v>25</v>
      </c>
    </row>
    <row r="719" spans="1:9" x14ac:dyDescent="0.3">
      <c r="A719" s="1">
        <v>37164</v>
      </c>
      <c r="B719" s="2">
        <v>1934</v>
      </c>
      <c r="C719" s="2" t="s">
        <v>56</v>
      </c>
      <c r="D719" s="3">
        <v>350</v>
      </c>
      <c r="E719" s="12" t="s">
        <v>869</v>
      </c>
      <c r="F719" s="3" t="s">
        <v>359</v>
      </c>
      <c r="G719" s="3">
        <v>350</v>
      </c>
      <c r="H719" s="14" t="s">
        <v>34</v>
      </c>
      <c r="I719" s="2" t="s">
        <v>25</v>
      </c>
    </row>
    <row r="720" spans="1:9" x14ac:dyDescent="0.3">
      <c r="A720" s="1">
        <v>37164</v>
      </c>
      <c r="B720" s="2">
        <v>2032</v>
      </c>
      <c r="C720" s="2" t="s">
        <v>35</v>
      </c>
      <c r="D720" s="3">
        <v>3000</v>
      </c>
      <c r="E720" s="12" t="s">
        <v>870</v>
      </c>
      <c r="F720" s="3" t="s">
        <v>33</v>
      </c>
      <c r="G720" s="3">
        <v>3000</v>
      </c>
      <c r="H720" s="14" t="s">
        <v>38</v>
      </c>
      <c r="I720" s="2" t="s">
        <v>25</v>
      </c>
    </row>
    <row r="721" spans="1:9" x14ac:dyDescent="0.3">
      <c r="A721" s="1">
        <v>37165</v>
      </c>
      <c r="B721" s="2">
        <v>1039</v>
      </c>
      <c r="C721" s="2" t="s">
        <v>319</v>
      </c>
      <c r="D721" s="3">
        <v>1000</v>
      </c>
      <c r="E721" s="12" t="s">
        <v>871</v>
      </c>
      <c r="F721" s="3" t="s">
        <v>23</v>
      </c>
      <c r="G721" s="3">
        <v>1000</v>
      </c>
      <c r="H721" s="14" t="s">
        <v>24</v>
      </c>
      <c r="I721" s="2" t="s">
        <v>25</v>
      </c>
    </row>
    <row r="722" spans="1:9" x14ac:dyDescent="0.3">
      <c r="A722" s="1">
        <v>37165</v>
      </c>
      <c r="B722" s="2">
        <v>1046</v>
      </c>
      <c r="C722" s="2" t="s">
        <v>61</v>
      </c>
      <c r="D722" s="3">
        <v>2000</v>
      </c>
      <c r="E722" s="12" t="s">
        <v>872</v>
      </c>
      <c r="F722" s="3" t="s">
        <v>23</v>
      </c>
      <c r="G722" s="3">
        <v>2000</v>
      </c>
      <c r="H722" s="14" t="s">
        <v>49</v>
      </c>
      <c r="I722" s="2" t="s">
        <v>25</v>
      </c>
    </row>
    <row r="723" spans="1:9" x14ac:dyDescent="0.3">
      <c r="A723" s="1">
        <v>37165</v>
      </c>
      <c r="B723" s="2">
        <v>1524</v>
      </c>
      <c r="C723" s="2" t="s">
        <v>46</v>
      </c>
      <c r="D723" s="3">
        <v>7000</v>
      </c>
      <c r="E723" s="12" t="s">
        <v>873</v>
      </c>
      <c r="F723" s="3" t="s">
        <v>54</v>
      </c>
      <c r="G723" s="3">
        <v>7000</v>
      </c>
      <c r="H723" s="14" t="s">
        <v>49</v>
      </c>
      <c r="I723" s="2" t="s">
        <v>25</v>
      </c>
    </row>
    <row r="724" spans="1:9" x14ac:dyDescent="0.3">
      <c r="A724" s="1">
        <v>37165</v>
      </c>
      <c r="B724" s="2">
        <v>1530</v>
      </c>
      <c r="C724" s="2" t="s">
        <v>130</v>
      </c>
      <c r="D724" s="3">
        <v>25000</v>
      </c>
      <c r="E724" s="12" t="s">
        <v>874</v>
      </c>
      <c r="F724" s="3" t="s">
        <v>54</v>
      </c>
      <c r="G724" s="3">
        <v>25000</v>
      </c>
      <c r="H724" s="14" t="s">
        <v>30</v>
      </c>
      <c r="I724" s="2" t="s">
        <v>25</v>
      </c>
    </row>
    <row r="725" spans="1:9" x14ac:dyDescent="0.3">
      <c r="A725" s="1">
        <v>37165</v>
      </c>
      <c r="B725" s="2">
        <v>1538</v>
      </c>
      <c r="C725" s="2" t="s">
        <v>329</v>
      </c>
      <c r="D725" s="3">
        <v>500</v>
      </c>
      <c r="E725" s="12" t="s">
        <v>875</v>
      </c>
      <c r="F725" s="3" t="s">
        <v>67</v>
      </c>
      <c r="G725" s="3">
        <v>500</v>
      </c>
      <c r="H725" s="14" t="s">
        <v>30</v>
      </c>
      <c r="I725" s="2" t="s">
        <v>25</v>
      </c>
    </row>
    <row r="726" spans="1:9" x14ac:dyDescent="0.3">
      <c r="A726" s="1">
        <v>37165</v>
      </c>
      <c r="B726" s="2">
        <v>1557</v>
      </c>
      <c r="C726" s="2" t="s">
        <v>329</v>
      </c>
      <c r="D726" s="3">
        <v>5000</v>
      </c>
      <c r="E726" s="12" t="s">
        <v>876</v>
      </c>
      <c r="F726" s="3" t="s">
        <v>23</v>
      </c>
      <c r="G726" s="3">
        <v>5000</v>
      </c>
      <c r="H726" s="14" t="s">
        <v>30</v>
      </c>
      <c r="I726" s="2" t="s">
        <v>25</v>
      </c>
    </row>
    <row r="727" spans="1:9" x14ac:dyDescent="0.3">
      <c r="A727" s="1">
        <v>37165</v>
      </c>
      <c r="B727" s="2">
        <v>1605</v>
      </c>
      <c r="C727" s="2" t="s">
        <v>81</v>
      </c>
      <c r="D727" s="3">
        <v>2000</v>
      </c>
      <c r="E727" s="12" t="s">
        <v>877</v>
      </c>
      <c r="F727" s="3" t="s">
        <v>37</v>
      </c>
      <c r="G727" s="3">
        <v>2000</v>
      </c>
      <c r="H727" s="14" t="s">
        <v>30</v>
      </c>
      <c r="I727" s="2" t="s">
        <v>25</v>
      </c>
    </row>
    <row r="728" spans="1:9" x14ac:dyDescent="0.3">
      <c r="A728" s="1">
        <v>37166</v>
      </c>
      <c r="B728" s="2">
        <v>1404</v>
      </c>
      <c r="C728" s="2" t="s">
        <v>72</v>
      </c>
      <c r="D728" s="3">
        <v>6000</v>
      </c>
      <c r="E728" s="12" t="s">
        <v>878</v>
      </c>
      <c r="F728" s="3" t="s">
        <v>63</v>
      </c>
      <c r="G728" s="3">
        <v>6000</v>
      </c>
      <c r="H728" s="14" t="s">
        <v>49</v>
      </c>
      <c r="I728" s="2" t="s">
        <v>25</v>
      </c>
    </row>
    <row r="729" spans="1:9" x14ac:dyDescent="0.3">
      <c r="A729" s="1">
        <v>37167</v>
      </c>
      <c r="B729" s="2">
        <v>830</v>
      </c>
      <c r="C729" s="2" t="s">
        <v>42</v>
      </c>
      <c r="D729" s="3">
        <v>4376000</v>
      </c>
      <c r="E729" s="12" t="s">
        <v>879</v>
      </c>
      <c r="F729" s="3" t="s">
        <v>63</v>
      </c>
      <c r="G729" s="3">
        <v>4376000</v>
      </c>
      <c r="H729" s="14" t="s">
        <v>44</v>
      </c>
      <c r="I729" s="2" t="s">
        <v>25</v>
      </c>
    </row>
    <row r="730" spans="1:9" x14ac:dyDescent="0.3">
      <c r="A730" s="1">
        <v>37167</v>
      </c>
      <c r="B730" s="2">
        <v>1549</v>
      </c>
      <c r="C730" s="2" t="s">
        <v>162</v>
      </c>
      <c r="D730" s="3">
        <v>1000</v>
      </c>
      <c r="E730" s="12" t="s">
        <v>880</v>
      </c>
      <c r="F730" s="2" t="s">
        <v>48</v>
      </c>
      <c r="G730" s="3">
        <v>1000</v>
      </c>
      <c r="H730" s="14" t="s">
        <v>44</v>
      </c>
      <c r="I730" s="2" t="s">
        <v>25</v>
      </c>
    </row>
    <row r="731" spans="1:9" x14ac:dyDescent="0.3">
      <c r="A731" s="1">
        <v>37168</v>
      </c>
      <c r="B731" s="2">
        <v>1250</v>
      </c>
      <c r="C731" s="2" t="s">
        <v>35</v>
      </c>
      <c r="D731" s="3">
        <v>5000</v>
      </c>
      <c r="E731" s="12" t="s">
        <v>881</v>
      </c>
      <c r="F731" s="3" t="s">
        <v>190</v>
      </c>
      <c r="G731" s="3">
        <v>5000</v>
      </c>
      <c r="H731" s="14" t="s">
        <v>38</v>
      </c>
      <c r="I731" s="2" t="s">
        <v>25</v>
      </c>
    </row>
    <row r="732" spans="1:9" x14ac:dyDescent="0.3">
      <c r="A732" s="1">
        <v>37170</v>
      </c>
      <c r="B732" s="2">
        <v>859</v>
      </c>
      <c r="C732" s="2" t="s">
        <v>56</v>
      </c>
      <c r="D732" s="3" t="s">
        <v>27</v>
      </c>
      <c r="E732" s="12" t="s">
        <v>882</v>
      </c>
      <c r="F732" s="3" t="s">
        <v>67</v>
      </c>
      <c r="G732" s="3">
        <v>1</v>
      </c>
      <c r="H732" s="14" t="s">
        <v>34</v>
      </c>
      <c r="I732" s="2" t="s">
        <v>25</v>
      </c>
    </row>
    <row r="733" spans="1:9" x14ac:dyDescent="0.3">
      <c r="A733" s="1">
        <v>37170</v>
      </c>
      <c r="B733" s="2">
        <v>1343</v>
      </c>
      <c r="C733" s="2" t="s">
        <v>200</v>
      </c>
      <c r="D733" s="3">
        <v>2500</v>
      </c>
      <c r="E733" s="12" t="s">
        <v>883</v>
      </c>
      <c r="F733" s="3" t="s">
        <v>54</v>
      </c>
      <c r="G733" s="3">
        <v>2500</v>
      </c>
      <c r="H733" s="14" t="s">
        <v>49</v>
      </c>
      <c r="I733" s="2" t="s">
        <v>25</v>
      </c>
    </row>
    <row r="734" spans="1:9" x14ac:dyDescent="0.3">
      <c r="A734" s="1">
        <v>37171</v>
      </c>
      <c r="B734" s="2">
        <v>952</v>
      </c>
      <c r="C734" s="2" t="s">
        <v>42</v>
      </c>
      <c r="D734" s="3">
        <v>400</v>
      </c>
      <c r="E734" s="12" t="s">
        <v>884</v>
      </c>
      <c r="F734" s="3" t="s">
        <v>63</v>
      </c>
      <c r="G734" s="3">
        <v>400</v>
      </c>
      <c r="H734" s="14" t="s">
        <v>44</v>
      </c>
      <c r="I734" s="2" t="s">
        <v>25</v>
      </c>
    </row>
    <row r="735" spans="1:9" x14ac:dyDescent="0.3">
      <c r="A735" s="1">
        <v>37171</v>
      </c>
      <c r="B735" s="2">
        <v>1816</v>
      </c>
      <c r="C735" s="2" t="s">
        <v>46</v>
      </c>
      <c r="D735" s="3">
        <v>1200</v>
      </c>
      <c r="E735" s="12" t="s">
        <v>885</v>
      </c>
      <c r="F735" s="3" t="s">
        <v>37</v>
      </c>
      <c r="G735" s="3">
        <v>1200</v>
      </c>
      <c r="H735" s="14" t="s">
        <v>49</v>
      </c>
      <c r="I735" s="2" t="s">
        <v>25</v>
      </c>
    </row>
    <row r="736" spans="1:9" x14ac:dyDescent="0.3">
      <c r="A736" s="1">
        <v>37172</v>
      </c>
      <c r="B736" s="2">
        <v>859</v>
      </c>
      <c r="C736" s="2" t="s">
        <v>64</v>
      </c>
      <c r="D736" s="3">
        <v>2000</v>
      </c>
      <c r="E736" s="12" t="s">
        <v>886</v>
      </c>
      <c r="F736" s="3" t="s">
        <v>54</v>
      </c>
      <c r="G736" s="3">
        <v>2000</v>
      </c>
      <c r="H736" s="14" t="s">
        <v>30</v>
      </c>
      <c r="I736" s="2" t="s">
        <v>25</v>
      </c>
    </row>
    <row r="737" spans="1:9" x14ac:dyDescent="0.3">
      <c r="A737" s="1">
        <v>37173</v>
      </c>
      <c r="B737" s="2">
        <v>1645</v>
      </c>
      <c r="C737" s="2" t="s">
        <v>72</v>
      </c>
      <c r="D737" s="3">
        <v>20000</v>
      </c>
      <c r="E737" s="12" t="s">
        <v>887</v>
      </c>
      <c r="F737" s="3" t="s">
        <v>30</v>
      </c>
      <c r="G737" s="3">
        <v>20000</v>
      </c>
      <c r="H737" s="14" t="s">
        <v>49</v>
      </c>
      <c r="I737" s="2" t="s">
        <v>25</v>
      </c>
    </row>
    <row r="738" spans="1:9" x14ac:dyDescent="0.3">
      <c r="A738" s="1">
        <v>37174</v>
      </c>
      <c r="B738" s="2">
        <v>746</v>
      </c>
      <c r="C738" s="2" t="s">
        <v>79</v>
      </c>
      <c r="D738" s="3">
        <v>5000</v>
      </c>
      <c r="E738" s="12" t="s">
        <v>888</v>
      </c>
      <c r="F738" s="3" t="s">
        <v>33</v>
      </c>
      <c r="G738" s="3">
        <v>5000</v>
      </c>
      <c r="H738" s="14" t="s">
        <v>30</v>
      </c>
      <c r="I738" s="2" t="s">
        <v>25</v>
      </c>
    </row>
    <row r="739" spans="1:9" x14ac:dyDescent="0.3">
      <c r="A739" s="1">
        <v>37174</v>
      </c>
      <c r="B739" s="2">
        <v>1118</v>
      </c>
      <c r="C739" s="2" t="s">
        <v>248</v>
      </c>
      <c r="D739" s="3">
        <v>90000</v>
      </c>
      <c r="E739" s="12" t="s">
        <v>889</v>
      </c>
      <c r="F739" s="3" t="s">
        <v>54</v>
      </c>
      <c r="G739" s="3">
        <v>90000</v>
      </c>
      <c r="H739" s="14" t="s">
        <v>24</v>
      </c>
      <c r="I739" s="2" t="s">
        <v>25</v>
      </c>
    </row>
    <row r="740" spans="1:9" x14ac:dyDescent="0.3">
      <c r="A740" s="1">
        <v>37174</v>
      </c>
      <c r="B740" s="2">
        <v>1407</v>
      </c>
      <c r="C740" s="2" t="s">
        <v>70</v>
      </c>
      <c r="D740" s="3">
        <v>200000</v>
      </c>
      <c r="E740" s="12" t="s">
        <v>890</v>
      </c>
      <c r="F740" s="3" t="s">
        <v>23</v>
      </c>
      <c r="G740" s="3">
        <v>200000</v>
      </c>
      <c r="H740" s="14" t="s">
        <v>49</v>
      </c>
      <c r="I740" s="2" t="s">
        <v>25</v>
      </c>
    </row>
    <row r="741" spans="1:9" x14ac:dyDescent="0.3">
      <c r="A741" s="1">
        <v>37174</v>
      </c>
      <c r="B741" s="2">
        <v>1533</v>
      </c>
      <c r="C741" s="2" t="s">
        <v>61</v>
      </c>
      <c r="D741" s="3">
        <v>1000</v>
      </c>
      <c r="E741" s="12" t="s">
        <v>891</v>
      </c>
      <c r="F741" s="2" t="s">
        <v>48</v>
      </c>
      <c r="G741" s="3">
        <v>1000</v>
      </c>
      <c r="H741" s="14" t="s">
        <v>49</v>
      </c>
      <c r="I741" s="2" t="s">
        <v>25</v>
      </c>
    </row>
    <row r="742" spans="1:9" x14ac:dyDescent="0.3">
      <c r="A742" s="1">
        <v>37175</v>
      </c>
      <c r="B742" s="2">
        <v>1348</v>
      </c>
      <c r="C742" s="2" t="s">
        <v>56</v>
      </c>
      <c r="D742" s="3">
        <v>3000</v>
      </c>
      <c r="E742" s="12" t="s">
        <v>892</v>
      </c>
      <c r="F742" s="3" t="s">
        <v>33</v>
      </c>
      <c r="G742" s="3">
        <v>3000</v>
      </c>
      <c r="H742" s="14" t="s">
        <v>34</v>
      </c>
      <c r="I742" s="2" t="s">
        <v>25</v>
      </c>
    </row>
    <row r="743" spans="1:9" x14ac:dyDescent="0.3">
      <c r="A743" s="1">
        <v>37175</v>
      </c>
      <c r="B743" s="2">
        <v>1506</v>
      </c>
      <c r="C743" s="2" t="s">
        <v>42</v>
      </c>
      <c r="D743" s="3" t="s">
        <v>27</v>
      </c>
      <c r="E743" s="12" t="s">
        <v>893</v>
      </c>
      <c r="F743" s="3" t="s">
        <v>67</v>
      </c>
      <c r="G743" s="3">
        <v>1</v>
      </c>
      <c r="H743" s="14" t="s">
        <v>44</v>
      </c>
      <c r="I743" s="2" t="s">
        <v>25</v>
      </c>
    </row>
    <row r="744" spans="1:9" x14ac:dyDescent="0.3">
      <c r="A744" s="1">
        <v>37175</v>
      </c>
      <c r="B744" s="2">
        <v>1750</v>
      </c>
      <c r="C744" s="2" t="s">
        <v>162</v>
      </c>
      <c r="D744" s="3">
        <v>3000</v>
      </c>
      <c r="E744" s="12" t="s">
        <v>894</v>
      </c>
      <c r="F744" s="3" t="s">
        <v>67</v>
      </c>
      <c r="G744" s="3">
        <v>3000</v>
      </c>
      <c r="H744" s="14" t="s">
        <v>44</v>
      </c>
      <c r="I744" s="2" t="s">
        <v>25</v>
      </c>
    </row>
    <row r="745" spans="1:9" x14ac:dyDescent="0.3">
      <c r="A745" s="1">
        <v>37176</v>
      </c>
      <c r="B745" s="2">
        <v>832</v>
      </c>
      <c r="C745" s="2" t="s">
        <v>70</v>
      </c>
      <c r="D745" s="3">
        <v>3000</v>
      </c>
      <c r="E745" s="12" t="s">
        <v>895</v>
      </c>
      <c r="F745" s="3" t="s">
        <v>23</v>
      </c>
      <c r="G745" s="3">
        <v>3000</v>
      </c>
      <c r="H745" s="14" t="s">
        <v>49</v>
      </c>
      <c r="I745" s="2" t="s">
        <v>25</v>
      </c>
    </row>
    <row r="746" spans="1:9" x14ac:dyDescent="0.3">
      <c r="A746" s="1">
        <v>37176</v>
      </c>
      <c r="B746" s="2">
        <v>1752</v>
      </c>
      <c r="C746" s="2" t="s">
        <v>130</v>
      </c>
      <c r="D746" s="3">
        <v>1000</v>
      </c>
      <c r="E746" s="12" t="s">
        <v>896</v>
      </c>
      <c r="F746" s="3" t="s">
        <v>30</v>
      </c>
      <c r="G746" s="3">
        <v>1000</v>
      </c>
      <c r="H746" s="14" t="s">
        <v>30</v>
      </c>
      <c r="I746" s="2" t="s">
        <v>25</v>
      </c>
    </row>
    <row r="747" spans="1:9" x14ac:dyDescent="0.3">
      <c r="A747" s="1">
        <v>37177</v>
      </c>
      <c r="B747" s="2">
        <v>1229</v>
      </c>
      <c r="C747" s="2" t="s">
        <v>91</v>
      </c>
      <c r="D747" s="3">
        <v>1500</v>
      </c>
      <c r="E747" s="12" t="s">
        <v>897</v>
      </c>
      <c r="F747" s="3" t="s">
        <v>63</v>
      </c>
      <c r="G747" s="3">
        <v>1500</v>
      </c>
      <c r="H747" s="14" t="s">
        <v>30</v>
      </c>
      <c r="I747" s="2" t="s">
        <v>25</v>
      </c>
    </row>
    <row r="748" spans="1:9" x14ac:dyDescent="0.3">
      <c r="A748" s="1">
        <v>37177</v>
      </c>
      <c r="B748" s="2">
        <v>1520</v>
      </c>
      <c r="C748" s="2" t="s">
        <v>94</v>
      </c>
      <c r="D748" s="3" t="s">
        <v>27</v>
      </c>
      <c r="E748" s="12" t="s">
        <v>898</v>
      </c>
      <c r="F748" s="3" t="s">
        <v>67</v>
      </c>
      <c r="G748" s="3">
        <v>1</v>
      </c>
      <c r="H748" s="14" t="s">
        <v>44</v>
      </c>
      <c r="I748" s="2" t="s">
        <v>25</v>
      </c>
    </row>
    <row r="749" spans="1:9" x14ac:dyDescent="0.3">
      <c r="A749" s="1">
        <v>37177</v>
      </c>
      <c r="B749" s="2">
        <v>1533</v>
      </c>
      <c r="C749" s="2" t="s">
        <v>94</v>
      </c>
      <c r="D749" s="3" t="s">
        <v>27</v>
      </c>
      <c r="E749" s="12" t="s">
        <v>899</v>
      </c>
      <c r="F749" s="3" t="s">
        <v>190</v>
      </c>
      <c r="G749" s="3">
        <v>1</v>
      </c>
      <c r="H749" s="14" t="s">
        <v>44</v>
      </c>
      <c r="I749" s="2" t="s">
        <v>25</v>
      </c>
    </row>
    <row r="750" spans="1:9" x14ac:dyDescent="0.3">
      <c r="A750" s="1">
        <v>37178</v>
      </c>
      <c r="B750" s="2">
        <v>924</v>
      </c>
      <c r="C750" s="2" t="s">
        <v>108</v>
      </c>
      <c r="D750" s="3">
        <v>15000</v>
      </c>
      <c r="E750" s="12" t="s">
        <v>900</v>
      </c>
      <c r="F750" s="3" t="s">
        <v>67</v>
      </c>
      <c r="G750" s="3">
        <v>15000</v>
      </c>
      <c r="H750" s="14" t="s">
        <v>24</v>
      </c>
      <c r="I750" s="2" t="s">
        <v>25</v>
      </c>
    </row>
    <row r="751" spans="1:9" x14ac:dyDescent="0.3">
      <c r="A751" s="1">
        <v>37178</v>
      </c>
      <c r="B751" s="2">
        <v>1142</v>
      </c>
      <c r="C751" s="2" t="s">
        <v>61</v>
      </c>
      <c r="D751" s="3">
        <v>40000</v>
      </c>
      <c r="E751" s="12" t="s">
        <v>901</v>
      </c>
      <c r="F751" s="3" t="s">
        <v>33</v>
      </c>
      <c r="G751" s="3">
        <v>40000</v>
      </c>
      <c r="H751" s="14" t="s">
        <v>49</v>
      </c>
      <c r="I751" s="2" t="s">
        <v>25</v>
      </c>
    </row>
    <row r="752" spans="1:9" x14ac:dyDescent="0.3">
      <c r="A752" s="1">
        <v>37179</v>
      </c>
      <c r="B752" s="2">
        <v>911</v>
      </c>
      <c r="C752" s="2" t="s">
        <v>35</v>
      </c>
      <c r="D752" s="3">
        <v>20</v>
      </c>
      <c r="E752" s="12" t="s">
        <v>902</v>
      </c>
      <c r="F752" s="3" t="s">
        <v>33</v>
      </c>
      <c r="G752" s="3">
        <v>20</v>
      </c>
      <c r="H752" s="14" t="s">
        <v>38</v>
      </c>
      <c r="I752" s="2" t="s">
        <v>25</v>
      </c>
    </row>
    <row r="753" spans="1:9" x14ac:dyDescent="0.3">
      <c r="A753" s="1">
        <v>37179</v>
      </c>
      <c r="B753" s="2">
        <v>1010</v>
      </c>
      <c r="C753" s="2" t="s">
        <v>70</v>
      </c>
      <c r="D753" s="3">
        <v>1500</v>
      </c>
      <c r="E753" s="12" t="s">
        <v>903</v>
      </c>
      <c r="F753" s="3" t="s">
        <v>37</v>
      </c>
      <c r="G753" s="3">
        <v>1500</v>
      </c>
      <c r="H753" s="14" t="s">
        <v>49</v>
      </c>
      <c r="I753" s="2" t="s">
        <v>25</v>
      </c>
    </row>
    <row r="754" spans="1:9" x14ac:dyDescent="0.3">
      <c r="A754" s="1">
        <v>37179</v>
      </c>
      <c r="B754" s="2">
        <v>1509</v>
      </c>
      <c r="C754" s="2" t="s">
        <v>904</v>
      </c>
      <c r="D754" s="3" t="s">
        <v>27</v>
      </c>
      <c r="E754" s="12" t="s">
        <v>905</v>
      </c>
      <c r="F754" s="3" t="s">
        <v>33</v>
      </c>
      <c r="G754" s="3">
        <v>1</v>
      </c>
      <c r="H754" s="14" t="s">
        <v>24</v>
      </c>
      <c r="I754" s="2" t="s">
        <v>25</v>
      </c>
    </row>
    <row r="755" spans="1:9" x14ac:dyDescent="0.3">
      <c r="A755" s="1">
        <v>37179</v>
      </c>
      <c r="B755" s="2">
        <v>1618</v>
      </c>
      <c r="C755" s="2" t="s">
        <v>46</v>
      </c>
      <c r="D755" s="3">
        <v>4620000</v>
      </c>
      <c r="E755" s="12" t="s">
        <v>906</v>
      </c>
      <c r="F755" s="2" t="s">
        <v>48</v>
      </c>
      <c r="G755" s="3">
        <v>4620000</v>
      </c>
      <c r="H755" s="14" t="s">
        <v>49</v>
      </c>
      <c r="I755" s="2" t="s">
        <v>25</v>
      </c>
    </row>
    <row r="756" spans="1:9" x14ac:dyDescent="0.3">
      <c r="A756" s="1">
        <v>37179</v>
      </c>
      <c r="B756" s="2">
        <v>2047</v>
      </c>
      <c r="C756" s="2" t="s">
        <v>200</v>
      </c>
      <c r="D756" s="3">
        <v>7000</v>
      </c>
      <c r="E756" s="12" t="s">
        <v>907</v>
      </c>
      <c r="F756" s="3" t="s">
        <v>30</v>
      </c>
      <c r="G756" s="3">
        <v>7000</v>
      </c>
      <c r="H756" s="14" t="s">
        <v>49</v>
      </c>
      <c r="I756" s="2" t="s">
        <v>25</v>
      </c>
    </row>
    <row r="757" spans="1:9" x14ac:dyDescent="0.3">
      <c r="A757" s="1">
        <v>37180</v>
      </c>
      <c r="B757" s="2">
        <v>805</v>
      </c>
      <c r="C757" s="2" t="s">
        <v>152</v>
      </c>
      <c r="D757" s="3">
        <v>30000</v>
      </c>
      <c r="E757" s="12" t="s">
        <v>908</v>
      </c>
      <c r="F757" s="3" t="s">
        <v>190</v>
      </c>
      <c r="G757" s="3">
        <v>30000</v>
      </c>
      <c r="H757" s="14" t="s">
        <v>38</v>
      </c>
      <c r="I757" s="2" t="s">
        <v>25</v>
      </c>
    </row>
    <row r="758" spans="1:9" x14ac:dyDescent="0.3">
      <c r="A758" s="1">
        <v>37180</v>
      </c>
      <c r="B758" s="2">
        <v>1132</v>
      </c>
      <c r="C758" s="2" t="s">
        <v>99</v>
      </c>
      <c r="D758" s="3">
        <v>13200</v>
      </c>
      <c r="E758" s="12" t="s">
        <v>909</v>
      </c>
      <c r="F758" s="3" t="s">
        <v>63</v>
      </c>
      <c r="G758" s="3">
        <v>13200</v>
      </c>
      <c r="H758" s="14" t="s">
        <v>24</v>
      </c>
      <c r="I758" s="2" t="s">
        <v>25</v>
      </c>
    </row>
    <row r="759" spans="1:9" x14ac:dyDescent="0.3">
      <c r="A759" s="1">
        <v>37180</v>
      </c>
      <c r="B759" s="2">
        <v>1310</v>
      </c>
      <c r="C759" s="2" t="s">
        <v>130</v>
      </c>
      <c r="D759" s="3">
        <v>3000</v>
      </c>
      <c r="E759" s="12" t="s">
        <v>910</v>
      </c>
      <c r="F759" s="3" t="s">
        <v>30</v>
      </c>
      <c r="G759" s="3">
        <v>3000</v>
      </c>
      <c r="H759" s="14" t="s">
        <v>30</v>
      </c>
      <c r="I759" s="2" t="s">
        <v>25</v>
      </c>
    </row>
    <row r="760" spans="1:9" x14ac:dyDescent="0.3">
      <c r="A760" s="1">
        <v>37180</v>
      </c>
      <c r="B760" s="2">
        <v>1427</v>
      </c>
      <c r="C760" s="2" t="s">
        <v>26</v>
      </c>
      <c r="D760" s="3">
        <v>15000</v>
      </c>
      <c r="E760" s="12" t="s">
        <v>911</v>
      </c>
      <c r="F760" s="3" t="s">
        <v>33</v>
      </c>
      <c r="G760" s="3">
        <v>15000</v>
      </c>
      <c r="H760" s="14" t="s">
        <v>30</v>
      </c>
      <c r="I760" s="2" t="s">
        <v>25</v>
      </c>
    </row>
    <row r="761" spans="1:9" x14ac:dyDescent="0.3">
      <c r="A761" s="1">
        <v>37181</v>
      </c>
      <c r="B761" s="2">
        <v>28</v>
      </c>
      <c r="C761" s="2" t="s">
        <v>35</v>
      </c>
      <c r="D761" s="3">
        <v>2000</v>
      </c>
      <c r="E761" s="12" t="s">
        <v>912</v>
      </c>
      <c r="F761" s="3" t="s">
        <v>33</v>
      </c>
      <c r="G761" s="3">
        <v>2000</v>
      </c>
      <c r="H761" s="14" t="s">
        <v>38</v>
      </c>
      <c r="I761" s="2" t="s">
        <v>25</v>
      </c>
    </row>
    <row r="762" spans="1:9" x14ac:dyDescent="0.3">
      <c r="A762" s="1">
        <v>37183</v>
      </c>
      <c r="B762" s="2">
        <v>814</v>
      </c>
      <c r="C762" s="2" t="s">
        <v>85</v>
      </c>
      <c r="D762" s="3">
        <v>2000</v>
      </c>
      <c r="E762" s="12" t="s">
        <v>913</v>
      </c>
      <c r="F762" s="3" t="s">
        <v>23</v>
      </c>
      <c r="G762" s="3">
        <v>2000</v>
      </c>
      <c r="H762" s="14" t="s">
        <v>24</v>
      </c>
      <c r="I762" s="2" t="s">
        <v>25</v>
      </c>
    </row>
    <row r="763" spans="1:9" x14ac:dyDescent="0.3">
      <c r="A763" s="1">
        <v>37183</v>
      </c>
      <c r="B763" s="2">
        <v>1028</v>
      </c>
      <c r="C763" s="2" t="s">
        <v>426</v>
      </c>
      <c r="D763" s="3" t="s">
        <v>27</v>
      </c>
      <c r="E763" s="12" t="s">
        <v>914</v>
      </c>
      <c r="F763" s="3" t="s">
        <v>33</v>
      </c>
      <c r="G763" s="3">
        <v>1</v>
      </c>
      <c r="H763" s="14" t="s">
        <v>34</v>
      </c>
      <c r="I763" s="2" t="s">
        <v>25</v>
      </c>
    </row>
    <row r="764" spans="1:9" x14ac:dyDescent="0.3">
      <c r="A764" s="1">
        <v>37183</v>
      </c>
      <c r="B764" s="2">
        <v>1358</v>
      </c>
      <c r="C764" s="2" t="s">
        <v>42</v>
      </c>
      <c r="D764" s="3">
        <v>5000</v>
      </c>
      <c r="E764" s="12" t="s">
        <v>915</v>
      </c>
      <c r="F764" s="3" t="s">
        <v>30</v>
      </c>
      <c r="G764" s="3">
        <v>5000</v>
      </c>
      <c r="H764" s="14" t="s">
        <v>44</v>
      </c>
      <c r="I764" s="2" t="s">
        <v>25</v>
      </c>
    </row>
    <row r="765" spans="1:9" x14ac:dyDescent="0.3">
      <c r="A765" s="1">
        <v>37183</v>
      </c>
      <c r="B765" s="2">
        <v>1447</v>
      </c>
      <c r="C765" s="2" t="s">
        <v>319</v>
      </c>
      <c r="D765" s="3">
        <v>3000</v>
      </c>
      <c r="E765" s="12" t="s">
        <v>916</v>
      </c>
      <c r="F765" s="3" t="s">
        <v>67</v>
      </c>
      <c r="G765" s="3">
        <v>3000</v>
      </c>
      <c r="H765" s="14" t="s">
        <v>24</v>
      </c>
      <c r="I765" s="2" t="s">
        <v>25</v>
      </c>
    </row>
    <row r="766" spans="1:9" x14ac:dyDescent="0.3">
      <c r="A766" s="1">
        <v>37184</v>
      </c>
      <c r="B766" s="2">
        <v>1821</v>
      </c>
      <c r="C766" s="2" t="s">
        <v>61</v>
      </c>
      <c r="D766" s="3" t="s">
        <v>27</v>
      </c>
      <c r="E766" s="12" t="s">
        <v>917</v>
      </c>
      <c r="F766" s="3" t="s">
        <v>67</v>
      </c>
      <c r="G766" s="3">
        <v>1</v>
      </c>
      <c r="H766" s="14" t="s">
        <v>49</v>
      </c>
      <c r="I766" s="2" t="s">
        <v>25</v>
      </c>
    </row>
    <row r="767" spans="1:9" x14ac:dyDescent="0.3">
      <c r="A767" s="1">
        <v>37184</v>
      </c>
      <c r="B767" s="2">
        <v>1850</v>
      </c>
      <c r="C767" s="2" t="s">
        <v>42</v>
      </c>
      <c r="D767" s="3">
        <v>1000</v>
      </c>
      <c r="E767" s="12" t="s">
        <v>918</v>
      </c>
      <c r="F767" s="3" t="s">
        <v>190</v>
      </c>
      <c r="G767" s="3">
        <v>1000</v>
      </c>
      <c r="H767" s="14" t="s">
        <v>44</v>
      </c>
      <c r="I767" s="2" t="s">
        <v>25</v>
      </c>
    </row>
    <row r="768" spans="1:9" x14ac:dyDescent="0.3">
      <c r="A768" s="1">
        <v>37185</v>
      </c>
      <c r="B768" s="2">
        <v>1746</v>
      </c>
      <c r="C768" s="2" t="s">
        <v>99</v>
      </c>
      <c r="D768" s="3">
        <v>1000</v>
      </c>
      <c r="E768" s="12" t="s">
        <v>919</v>
      </c>
      <c r="F768" s="3" t="s">
        <v>23</v>
      </c>
      <c r="G768" s="3">
        <v>1000</v>
      </c>
      <c r="H768" s="14" t="s">
        <v>24</v>
      </c>
      <c r="I768" s="2" t="s">
        <v>25</v>
      </c>
    </row>
    <row r="769" spans="1:9" x14ac:dyDescent="0.3">
      <c r="A769" s="1">
        <v>37186</v>
      </c>
      <c r="B769" s="2">
        <v>1032</v>
      </c>
      <c r="C769" s="2" t="s">
        <v>40</v>
      </c>
      <c r="D769" s="3">
        <v>450</v>
      </c>
      <c r="E769" s="12" t="s">
        <v>920</v>
      </c>
      <c r="F769" s="3" t="s">
        <v>359</v>
      </c>
      <c r="G769" s="3">
        <v>450</v>
      </c>
      <c r="H769" s="14" t="s">
        <v>34</v>
      </c>
      <c r="I769" s="2" t="s">
        <v>25</v>
      </c>
    </row>
    <row r="770" spans="1:9" x14ac:dyDescent="0.3">
      <c r="A770" s="1">
        <v>37186</v>
      </c>
      <c r="B770" s="2">
        <v>1733</v>
      </c>
      <c r="C770" s="2" t="s">
        <v>319</v>
      </c>
      <c r="D770" s="3">
        <v>2000</v>
      </c>
      <c r="E770" s="12" t="s">
        <v>921</v>
      </c>
      <c r="F770" s="3" t="s">
        <v>67</v>
      </c>
      <c r="G770" s="3">
        <v>2000</v>
      </c>
      <c r="H770" s="14" t="s">
        <v>24</v>
      </c>
      <c r="I770" s="2" t="s">
        <v>25</v>
      </c>
    </row>
    <row r="771" spans="1:9" x14ac:dyDescent="0.3">
      <c r="A771" s="1">
        <v>37186</v>
      </c>
      <c r="B771" s="2">
        <v>1912</v>
      </c>
      <c r="C771" s="2" t="s">
        <v>64</v>
      </c>
      <c r="D771" s="3">
        <v>800</v>
      </c>
      <c r="E771" s="12" t="s">
        <v>922</v>
      </c>
      <c r="F771" s="3" t="s">
        <v>67</v>
      </c>
      <c r="G771" s="3">
        <v>800</v>
      </c>
      <c r="H771" s="14" t="s">
        <v>30</v>
      </c>
      <c r="I771" s="2" t="s">
        <v>25</v>
      </c>
    </row>
    <row r="772" spans="1:9" x14ac:dyDescent="0.3">
      <c r="A772" s="1">
        <v>37186</v>
      </c>
      <c r="B772" s="2">
        <v>2247</v>
      </c>
      <c r="C772" s="2" t="s">
        <v>64</v>
      </c>
      <c r="D772" s="3">
        <v>10000</v>
      </c>
      <c r="E772" s="12" t="s">
        <v>923</v>
      </c>
      <c r="F772" s="2" t="s">
        <v>48</v>
      </c>
      <c r="G772" s="3">
        <v>10000</v>
      </c>
      <c r="H772" s="14" t="s">
        <v>30</v>
      </c>
      <c r="I772" s="2" t="s">
        <v>25</v>
      </c>
    </row>
    <row r="773" spans="1:9" x14ac:dyDescent="0.3">
      <c r="A773" s="1">
        <v>37187</v>
      </c>
      <c r="B773" s="2">
        <v>841</v>
      </c>
      <c r="C773" s="2" t="s">
        <v>85</v>
      </c>
      <c r="D773" s="3">
        <v>2000</v>
      </c>
      <c r="E773" s="12" t="s">
        <v>924</v>
      </c>
      <c r="F773" s="3" t="s">
        <v>33</v>
      </c>
      <c r="G773" s="3">
        <v>2000</v>
      </c>
      <c r="H773" s="14" t="s">
        <v>24</v>
      </c>
      <c r="I773" s="2" t="s">
        <v>25</v>
      </c>
    </row>
    <row r="774" spans="1:9" x14ac:dyDescent="0.3">
      <c r="A774" s="1">
        <v>37187</v>
      </c>
      <c r="B774" s="2">
        <v>1136</v>
      </c>
      <c r="C774" s="2" t="s">
        <v>162</v>
      </c>
      <c r="D774" s="3" t="s">
        <v>27</v>
      </c>
      <c r="E774" s="12" t="s">
        <v>925</v>
      </c>
      <c r="F774" s="3" t="s">
        <v>63</v>
      </c>
      <c r="G774" s="3">
        <v>1</v>
      </c>
      <c r="H774" s="14" t="s">
        <v>44</v>
      </c>
      <c r="I774" s="2" t="s">
        <v>25</v>
      </c>
    </row>
    <row r="775" spans="1:9" x14ac:dyDescent="0.3">
      <c r="A775" s="1">
        <v>37187</v>
      </c>
      <c r="B775" s="2">
        <v>1329</v>
      </c>
      <c r="C775" s="2" t="s">
        <v>40</v>
      </c>
      <c r="D775" s="3">
        <v>5000</v>
      </c>
      <c r="E775" s="12" t="s">
        <v>926</v>
      </c>
      <c r="F775" s="3" t="s">
        <v>58</v>
      </c>
      <c r="G775" s="3">
        <v>5000</v>
      </c>
      <c r="H775" s="14" t="s">
        <v>34</v>
      </c>
      <c r="I775" s="2" t="s">
        <v>25</v>
      </c>
    </row>
    <row r="776" spans="1:9" x14ac:dyDescent="0.3">
      <c r="A776" s="1">
        <v>37188</v>
      </c>
      <c r="B776" s="2">
        <v>724</v>
      </c>
      <c r="C776" s="2" t="s">
        <v>141</v>
      </c>
      <c r="D776" s="3">
        <v>1000</v>
      </c>
      <c r="E776" s="12" t="s">
        <v>927</v>
      </c>
      <c r="F776" s="3" t="s">
        <v>54</v>
      </c>
      <c r="G776" s="3">
        <v>1000</v>
      </c>
      <c r="H776" s="14" t="s">
        <v>30</v>
      </c>
      <c r="I776" s="2" t="s">
        <v>25</v>
      </c>
    </row>
    <row r="777" spans="1:9" x14ac:dyDescent="0.3">
      <c r="A777" s="1">
        <v>37188</v>
      </c>
      <c r="B777" s="2">
        <v>1634</v>
      </c>
      <c r="C777" s="2" t="s">
        <v>162</v>
      </c>
      <c r="D777" s="3">
        <v>1000</v>
      </c>
      <c r="E777" s="12" t="s">
        <v>928</v>
      </c>
      <c r="F777" s="3" t="s">
        <v>30</v>
      </c>
      <c r="G777" s="3">
        <v>1000</v>
      </c>
      <c r="H777" s="14" t="s">
        <v>44</v>
      </c>
      <c r="I777" s="2" t="s">
        <v>25</v>
      </c>
    </row>
    <row r="778" spans="1:9" x14ac:dyDescent="0.3">
      <c r="A778" s="1">
        <v>37188</v>
      </c>
      <c r="B778" s="2">
        <v>1714</v>
      </c>
      <c r="C778" s="2" t="s">
        <v>91</v>
      </c>
      <c r="D778" s="3">
        <v>116000</v>
      </c>
      <c r="E778" s="12" t="s">
        <v>929</v>
      </c>
      <c r="F778" s="2" t="s">
        <v>48</v>
      </c>
      <c r="G778" s="3">
        <v>116000</v>
      </c>
      <c r="H778" s="14" t="s">
        <v>30</v>
      </c>
      <c r="I778" s="2" t="s">
        <v>25</v>
      </c>
    </row>
    <row r="779" spans="1:9" x14ac:dyDescent="0.3">
      <c r="A779" s="1">
        <v>37189</v>
      </c>
      <c r="B779" s="2">
        <v>730</v>
      </c>
      <c r="C779" s="2" t="s">
        <v>61</v>
      </c>
      <c r="D779" s="3">
        <v>1500</v>
      </c>
      <c r="E779" s="12" t="s">
        <v>930</v>
      </c>
      <c r="F779" s="3" t="s">
        <v>37</v>
      </c>
      <c r="G779" s="3">
        <v>1500</v>
      </c>
      <c r="H779" s="14" t="s">
        <v>49</v>
      </c>
      <c r="I779" s="2" t="s">
        <v>25</v>
      </c>
    </row>
    <row r="780" spans="1:9" x14ac:dyDescent="0.3">
      <c r="A780" s="1">
        <v>37189</v>
      </c>
      <c r="B780" s="2">
        <v>1052</v>
      </c>
      <c r="C780" s="2" t="s">
        <v>31</v>
      </c>
      <c r="D780" s="3">
        <v>13000</v>
      </c>
      <c r="E780" s="12" t="s">
        <v>931</v>
      </c>
      <c r="F780" s="3" t="s">
        <v>30</v>
      </c>
      <c r="G780" s="3">
        <v>13000</v>
      </c>
      <c r="H780" s="14" t="s">
        <v>34</v>
      </c>
      <c r="I780" s="2" t="s">
        <v>25</v>
      </c>
    </row>
    <row r="781" spans="1:9" x14ac:dyDescent="0.3">
      <c r="A781" s="1">
        <v>37189</v>
      </c>
      <c r="B781" s="2">
        <v>1347</v>
      </c>
      <c r="C781" s="2" t="s">
        <v>46</v>
      </c>
      <c r="D781" s="3">
        <v>6000</v>
      </c>
      <c r="E781" s="12" t="s">
        <v>932</v>
      </c>
      <c r="F781" s="3" t="s">
        <v>30</v>
      </c>
      <c r="G781" s="3">
        <v>6000</v>
      </c>
      <c r="H781" s="14" t="s">
        <v>49</v>
      </c>
      <c r="I781" s="2" t="s">
        <v>25</v>
      </c>
    </row>
    <row r="782" spans="1:9" x14ac:dyDescent="0.3">
      <c r="A782" s="1">
        <v>37189</v>
      </c>
      <c r="B782" s="2">
        <v>1351</v>
      </c>
      <c r="C782" s="2" t="s">
        <v>61</v>
      </c>
      <c r="D782" s="3">
        <v>1500</v>
      </c>
      <c r="E782" s="12" t="s">
        <v>933</v>
      </c>
      <c r="F782" s="3" t="s">
        <v>23</v>
      </c>
      <c r="G782" s="3">
        <v>1500</v>
      </c>
      <c r="H782" s="14" t="s">
        <v>49</v>
      </c>
      <c r="I782" s="2" t="s">
        <v>25</v>
      </c>
    </row>
    <row r="783" spans="1:9" x14ac:dyDescent="0.3">
      <c r="A783" s="1">
        <v>37189</v>
      </c>
      <c r="B783" s="2">
        <v>1504</v>
      </c>
      <c r="C783" s="2" t="s">
        <v>94</v>
      </c>
      <c r="D783" s="3">
        <v>30000</v>
      </c>
      <c r="E783" s="12" t="s">
        <v>934</v>
      </c>
      <c r="F783" s="3" t="s">
        <v>33</v>
      </c>
      <c r="G783" s="3">
        <v>30000</v>
      </c>
      <c r="H783" s="14" t="s">
        <v>44</v>
      </c>
      <c r="I783" s="2" t="s">
        <v>25</v>
      </c>
    </row>
    <row r="784" spans="1:9" x14ac:dyDescent="0.3">
      <c r="A784" s="1">
        <v>37190</v>
      </c>
      <c r="B784" s="2">
        <v>900</v>
      </c>
      <c r="C784" s="2" t="s">
        <v>31</v>
      </c>
      <c r="D784" s="3">
        <v>15000</v>
      </c>
      <c r="E784" s="12" t="s">
        <v>935</v>
      </c>
      <c r="F784" s="3" t="s">
        <v>33</v>
      </c>
      <c r="G784" s="3">
        <v>15000</v>
      </c>
      <c r="H784" s="14" t="s">
        <v>34</v>
      </c>
      <c r="I784" s="2" t="s">
        <v>25</v>
      </c>
    </row>
    <row r="785" spans="1:9" x14ac:dyDescent="0.3">
      <c r="A785" s="1">
        <v>37190</v>
      </c>
      <c r="B785" s="2">
        <v>955</v>
      </c>
      <c r="C785" s="2" t="s">
        <v>46</v>
      </c>
      <c r="D785" s="3">
        <v>2000</v>
      </c>
      <c r="E785" s="12" t="s">
        <v>936</v>
      </c>
      <c r="F785" s="3" t="s">
        <v>37</v>
      </c>
      <c r="G785" s="3">
        <v>2000</v>
      </c>
      <c r="H785" s="14" t="s">
        <v>49</v>
      </c>
      <c r="I785" s="2" t="s">
        <v>25</v>
      </c>
    </row>
    <row r="786" spans="1:9" x14ac:dyDescent="0.3">
      <c r="A786" s="1">
        <v>37190</v>
      </c>
      <c r="B786" s="2">
        <v>2043</v>
      </c>
      <c r="C786" s="2" t="s">
        <v>40</v>
      </c>
      <c r="D786" s="3">
        <v>300</v>
      </c>
      <c r="E786" s="12" t="s">
        <v>937</v>
      </c>
      <c r="F786" s="3" t="s">
        <v>23</v>
      </c>
      <c r="G786" s="3">
        <v>300</v>
      </c>
      <c r="H786" s="14" t="s">
        <v>34</v>
      </c>
      <c r="I786" s="2" t="s">
        <v>25</v>
      </c>
    </row>
    <row r="787" spans="1:9" x14ac:dyDescent="0.3">
      <c r="A787" s="1">
        <v>37191</v>
      </c>
      <c r="B787" s="2">
        <v>228</v>
      </c>
      <c r="C787" s="2" t="s">
        <v>56</v>
      </c>
      <c r="D787" s="3">
        <v>100000</v>
      </c>
      <c r="E787" s="12" t="s">
        <v>938</v>
      </c>
      <c r="F787" s="3" t="s">
        <v>23</v>
      </c>
      <c r="G787" s="3">
        <v>100000</v>
      </c>
      <c r="H787" s="14" t="s">
        <v>34</v>
      </c>
      <c r="I787" s="2" t="s">
        <v>25</v>
      </c>
    </row>
    <row r="788" spans="1:9" x14ac:dyDescent="0.3">
      <c r="A788" s="1">
        <v>37191</v>
      </c>
      <c r="B788" s="2">
        <v>1401</v>
      </c>
      <c r="C788" s="2" t="s">
        <v>132</v>
      </c>
      <c r="D788" s="3" t="s">
        <v>27</v>
      </c>
      <c r="E788" s="12" t="s">
        <v>939</v>
      </c>
      <c r="F788" s="3" t="s">
        <v>67</v>
      </c>
      <c r="G788" s="3">
        <v>1</v>
      </c>
      <c r="H788" s="14" t="s">
        <v>38</v>
      </c>
      <c r="I788" s="2" t="s">
        <v>25</v>
      </c>
    </row>
    <row r="789" spans="1:9" x14ac:dyDescent="0.3">
      <c r="A789" s="1">
        <v>37191</v>
      </c>
      <c r="B789" s="2">
        <v>1452</v>
      </c>
      <c r="C789" s="2" t="s">
        <v>162</v>
      </c>
      <c r="D789" s="3" t="s">
        <v>27</v>
      </c>
      <c r="E789" s="12" t="s">
        <v>940</v>
      </c>
      <c r="F789" s="3" t="s">
        <v>67</v>
      </c>
      <c r="G789" s="3">
        <v>1</v>
      </c>
      <c r="H789" s="14" t="s">
        <v>44</v>
      </c>
      <c r="I789" s="2" t="s">
        <v>25</v>
      </c>
    </row>
    <row r="790" spans="1:9" x14ac:dyDescent="0.3">
      <c r="A790" s="1">
        <v>37195</v>
      </c>
      <c r="B790" s="2">
        <v>1118</v>
      </c>
      <c r="C790" s="2" t="s">
        <v>56</v>
      </c>
      <c r="D790" s="3">
        <v>10000</v>
      </c>
      <c r="E790" s="12" t="s">
        <v>941</v>
      </c>
      <c r="F790" s="3" t="s">
        <v>37</v>
      </c>
      <c r="G790" s="3">
        <v>10000</v>
      </c>
      <c r="H790" s="14" t="s">
        <v>34</v>
      </c>
      <c r="I790" s="2" t="s">
        <v>25</v>
      </c>
    </row>
    <row r="791" spans="1:9" x14ac:dyDescent="0.3">
      <c r="A791" s="1">
        <v>37195</v>
      </c>
      <c r="B791" s="2">
        <v>1208</v>
      </c>
      <c r="C791" s="2" t="s">
        <v>61</v>
      </c>
      <c r="D791" s="3">
        <v>2000</v>
      </c>
      <c r="E791" s="12" t="s">
        <v>942</v>
      </c>
      <c r="F791" s="3" t="s">
        <v>37</v>
      </c>
      <c r="G791" s="3">
        <v>2000</v>
      </c>
      <c r="H791" s="14" t="s">
        <v>49</v>
      </c>
      <c r="I791" s="2" t="s">
        <v>25</v>
      </c>
    </row>
    <row r="792" spans="1:9" x14ac:dyDescent="0.3">
      <c r="A792" s="1">
        <v>37195</v>
      </c>
      <c r="B792" s="2">
        <v>1449</v>
      </c>
      <c r="C792" s="2" t="s">
        <v>72</v>
      </c>
      <c r="D792" s="3" t="s">
        <v>27</v>
      </c>
      <c r="E792" s="12" t="s">
        <v>943</v>
      </c>
      <c r="F792" s="3" t="s">
        <v>67</v>
      </c>
      <c r="G792" s="3">
        <v>1</v>
      </c>
      <c r="H792" s="14" t="s">
        <v>49</v>
      </c>
      <c r="I792" s="2" t="s">
        <v>25</v>
      </c>
    </row>
    <row r="793" spans="1:9" x14ac:dyDescent="0.3">
      <c r="A793" s="1">
        <v>37197</v>
      </c>
      <c r="B793" s="2">
        <v>1434</v>
      </c>
      <c r="C793" s="2" t="s">
        <v>91</v>
      </c>
      <c r="D793" s="3">
        <v>1000</v>
      </c>
      <c r="E793" s="12" t="s">
        <v>944</v>
      </c>
      <c r="F793" s="3" t="s">
        <v>33</v>
      </c>
      <c r="G793" s="3">
        <v>1000</v>
      </c>
      <c r="H793" s="14" t="s">
        <v>30</v>
      </c>
      <c r="I793" s="2" t="s">
        <v>25</v>
      </c>
    </row>
    <row r="794" spans="1:9" x14ac:dyDescent="0.3">
      <c r="A794" s="1">
        <v>37197</v>
      </c>
      <c r="B794" s="2">
        <v>1556</v>
      </c>
      <c r="C794" s="2" t="s">
        <v>99</v>
      </c>
      <c r="D794" s="3" t="s">
        <v>27</v>
      </c>
      <c r="E794" s="12" t="s">
        <v>945</v>
      </c>
      <c r="F794" s="3" t="s">
        <v>67</v>
      </c>
      <c r="G794" s="3">
        <v>1</v>
      </c>
      <c r="H794" s="14" t="s">
        <v>24</v>
      </c>
      <c r="I794" s="2" t="s">
        <v>25</v>
      </c>
    </row>
    <row r="795" spans="1:9" x14ac:dyDescent="0.3">
      <c r="A795" s="1">
        <v>37197</v>
      </c>
      <c r="B795" s="2">
        <v>1844</v>
      </c>
      <c r="C795" s="2" t="s">
        <v>99</v>
      </c>
      <c r="D795" s="3">
        <v>1400</v>
      </c>
      <c r="E795" s="12" t="s">
        <v>946</v>
      </c>
      <c r="F795" s="3" t="s">
        <v>33</v>
      </c>
      <c r="G795" s="3">
        <v>1400</v>
      </c>
      <c r="H795" s="14" t="s">
        <v>24</v>
      </c>
      <c r="I795" s="2" t="s">
        <v>25</v>
      </c>
    </row>
    <row r="796" spans="1:9" x14ac:dyDescent="0.3">
      <c r="A796" s="1">
        <v>37199</v>
      </c>
      <c r="B796" s="2">
        <v>1912</v>
      </c>
      <c r="C796" s="2" t="s">
        <v>947</v>
      </c>
      <c r="D796" s="3" t="s">
        <v>27</v>
      </c>
      <c r="E796" s="12" t="s">
        <v>948</v>
      </c>
      <c r="F796" s="3" t="s">
        <v>67</v>
      </c>
      <c r="G796" s="3">
        <v>1</v>
      </c>
      <c r="H796" s="14" t="s">
        <v>49</v>
      </c>
      <c r="I796" s="2" t="s">
        <v>25</v>
      </c>
    </row>
    <row r="797" spans="1:9" x14ac:dyDescent="0.3">
      <c r="A797" s="1">
        <v>37200</v>
      </c>
      <c r="B797" s="2">
        <v>946</v>
      </c>
      <c r="C797" s="2" t="s">
        <v>162</v>
      </c>
      <c r="D797" s="3">
        <v>100000</v>
      </c>
      <c r="E797" s="12" t="s">
        <v>949</v>
      </c>
      <c r="F797" s="3" t="s">
        <v>67</v>
      </c>
      <c r="G797" s="3">
        <v>100000</v>
      </c>
      <c r="H797" s="14" t="s">
        <v>44</v>
      </c>
      <c r="I797" s="2" t="s">
        <v>25</v>
      </c>
    </row>
    <row r="798" spans="1:9" x14ac:dyDescent="0.3">
      <c r="A798" s="1">
        <v>37201</v>
      </c>
      <c r="B798" s="2">
        <v>818</v>
      </c>
      <c r="C798" s="2" t="s">
        <v>68</v>
      </c>
      <c r="D798" s="3" t="s">
        <v>27</v>
      </c>
      <c r="E798" s="12" t="s">
        <v>950</v>
      </c>
      <c r="F798" s="3" t="s">
        <v>67</v>
      </c>
      <c r="G798" s="3">
        <v>1</v>
      </c>
      <c r="H798" s="14" t="s">
        <v>49</v>
      </c>
      <c r="I798" s="2" t="s">
        <v>25</v>
      </c>
    </row>
    <row r="799" spans="1:9" x14ac:dyDescent="0.3">
      <c r="A799" s="1">
        <v>37201</v>
      </c>
      <c r="B799" s="2">
        <v>1357</v>
      </c>
      <c r="C799" s="2" t="s">
        <v>46</v>
      </c>
      <c r="D799" s="3">
        <v>6000</v>
      </c>
      <c r="E799" s="12" t="s">
        <v>951</v>
      </c>
      <c r="F799" s="2" t="s">
        <v>48</v>
      </c>
      <c r="G799" s="3">
        <v>6000</v>
      </c>
      <c r="H799" s="14" t="s">
        <v>49</v>
      </c>
      <c r="I799" s="2" t="s">
        <v>25</v>
      </c>
    </row>
    <row r="800" spans="1:9" x14ac:dyDescent="0.3">
      <c r="A800" s="1">
        <v>37202</v>
      </c>
      <c r="B800" s="2">
        <v>1537</v>
      </c>
      <c r="C800" s="2" t="s">
        <v>162</v>
      </c>
      <c r="D800" s="3">
        <v>1000</v>
      </c>
      <c r="E800" s="12" t="s">
        <v>952</v>
      </c>
      <c r="F800" s="2" t="s">
        <v>48</v>
      </c>
      <c r="G800" s="3">
        <v>1000</v>
      </c>
      <c r="H800" s="14" t="s">
        <v>44</v>
      </c>
      <c r="I800" s="2" t="s">
        <v>25</v>
      </c>
    </row>
    <row r="801" spans="1:9" x14ac:dyDescent="0.3">
      <c r="A801" s="1">
        <v>37203</v>
      </c>
      <c r="B801" s="2">
        <v>811</v>
      </c>
      <c r="C801" s="2" t="s">
        <v>85</v>
      </c>
      <c r="D801" s="3">
        <v>2500</v>
      </c>
      <c r="E801" s="12" t="s">
        <v>953</v>
      </c>
      <c r="F801" s="3" t="s">
        <v>33</v>
      </c>
      <c r="G801" s="3">
        <v>2500</v>
      </c>
      <c r="H801" s="14" t="s">
        <v>24</v>
      </c>
      <c r="I801" s="2" t="s">
        <v>25</v>
      </c>
    </row>
    <row r="802" spans="1:9" x14ac:dyDescent="0.3">
      <c r="A802" s="1">
        <v>37203</v>
      </c>
      <c r="B802" s="2">
        <v>822</v>
      </c>
      <c r="C802" s="2" t="s">
        <v>56</v>
      </c>
      <c r="D802" s="3">
        <v>1000</v>
      </c>
      <c r="E802" s="12" t="s">
        <v>954</v>
      </c>
      <c r="F802" s="3" t="s">
        <v>30</v>
      </c>
      <c r="G802" s="3">
        <v>1000</v>
      </c>
      <c r="H802" s="14" t="s">
        <v>34</v>
      </c>
      <c r="I802" s="2" t="s">
        <v>25</v>
      </c>
    </row>
    <row r="803" spans="1:9" x14ac:dyDescent="0.3">
      <c r="A803" s="1">
        <v>37203</v>
      </c>
      <c r="B803" s="2">
        <v>1458</v>
      </c>
      <c r="C803" s="2" t="s">
        <v>162</v>
      </c>
      <c r="D803" s="3">
        <v>1000</v>
      </c>
      <c r="E803" s="12" t="s">
        <v>955</v>
      </c>
      <c r="F803" s="3" t="s">
        <v>23</v>
      </c>
      <c r="G803" s="3">
        <v>1000</v>
      </c>
      <c r="H803" s="14" t="s">
        <v>44</v>
      </c>
      <c r="I803" s="2" t="s">
        <v>25</v>
      </c>
    </row>
    <row r="804" spans="1:9" x14ac:dyDescent="0.3">
      <c r="A804" s="1">
        <v>37203</v>
      </c>
      <c r="B804" s="2">
        <v>1646</v>
      </c>
      <c r="C804" s="2" t="s">
        <v>35</v>
      </c>
      <c r="D804" s="3">
        <v>45</v>
      </c>
      <c r="E804" s="12" t="s">
        <v>956</v>
      </c>
      <c r="F804" s="3" t="s">
        <v>33</v>
      </c>
      <c r="G804" s="3">
        <v>45</v>
      </c>
      <c r="H804" s="14" t="s">
        <v>38</v>
      </c>
      <c r="I804" s="2" t="s">
        <v>25</v>
      </c>
    </row>
    <row r="805" spans="1:9" x14ac:dyDescent="0.3">
      <c r="A805" s="1">
        <v>37203</v>
      </c>
      <c r="B805" s="2">
        <v>1700</v>
      </c>
      <c r="C805" s="2" t="s">
        <v>116</v>
      </c>
      <c r="D805" s="3">
        <v>500</v>
      </c>
      <c r="E805" s="12" t="s">
        <v>957</v>
      </c>
      <c r="F805" s="3" t="s">
        <v>23</v>
      </c>
      <c r="G805" s="3">
        <v>500</v>
      </c>
      <c r="H805" s="14" t="s">
        <v>44</v>
      </c>
      <c r="I805" s="2" t="s">
        <v>25</v>
      </c>
    </row>
    <row r="806" spans="1:9" x14ac:dyDescent="0.3">
      <c r="A806" s="1">
        <v>37203</v>
      </c>
      <c r="B806" s="2">
        <v>2319</v>
      </c>
      <c r="C806" s="2" t="s">
        <v>64</v>
      </c>
      <c r="D806" s="3">
        <v>50000</v>
      </c>
      <c r="E806" s="12" t="s">
        <v>958</v>
      </c>
      <c r="F806" s="3" t="s">
        <v>54</v>
      </c>
      <c r="G806" s="3">
        <v>50000</v>
      </c>
      <c r="H806" s="14" t="s">
        <v>30</v>
      </c>
      <c r="I806" s="2" t="s">
        <v>25</v>
      </c>
    </row>
    <row r="807" spans="1:9" x14ac:dyDescent="0.3">
      <c r="A807" s="1">
        <v>37203</v>
      </c>
      <c r="B807" s="2">
        <v>2351</v>
      </c>
      <c r="C807" s="2" t="s">
        <v>35</v>
      </c>
      <c r="D807" s="3">
        <v>12000</v>
      </c>
      <c r="E807" s="12" t="s">
        <v>959</v>
      </c>
      <c r="F807" s="3" t="s">
        <v>67</v>
      </c>
      <c r="G807" s="3">
        <v>12000</v>
      </c>
      <c r="H807" s="14" t="s">
        <v>38</v>
      </c>
      <c r="I807" s="2" t="s">
        <v>25</v>
      </c>
    </row>
    <row r="808" spans="1:9" x14ac:dyDescent="0.3">
      <c r="A808" s="1">
        <v>37204</v>
      </c>
      <c r="B808" s="2">
        <v>1025</v>
      </c>
      <c r="C808" s="2" t="s">
        <v>35</v>
      </c>
      <c r="D808" s="3">
        <v>150</v>
      </c>
      <c r="E808" s="12" t="s">
        <v>960</v>
      </c>
      <c r="F808" s="3" t="s">
        <v>30</v>
      </c>
      <c r="G808" s="3">
        <v>150</v>
      </c>
      <c r="H808" s="14" t="s">
        <v>38</v>
      </c>
      <c r="I808" s="2" t="s">
        <v>25</v>
      </c>
    </row>
    <row r="809" spans="1:9" x14ac:dyDescent="0.3">
      <c r="A809" s="1">
        <v>37204</v>
      </c>
      <c r="B809" s="2">
        <v>1435</v>
      </c>
      <c r="C809" s="2" t="s">
        <v>46</v>
      </c>
      <c r="D809" s="3">
        <v>3000</v>
      </c>
      <c r="E809" s="12" t="s">
        <v>961</v>
      </c>
      <c r="F809" s="3" t="s">
        <v>23</v>
      </c>
      <c r="G809" s="3">
        <v>3000</v>
      </c>
      <c r="H809" s="14" t="s">
        <v>49</v>
      </c>
      <c r="I809" s="2" t="s">
        <v>25</v>
      </c>
    </row>
    <row r="810" spans="1:9" x14ac:dyDescent="0.3">
      <c r="A810" s="1">
        <v>37204</v>
      </c>
      <c r="B810" s="2">
        <v>1505</v>
      </c>
      <c r="C810" s="2" t="s">
        <v>108</v>
      </c>
      <c r="D810" s="3">
        <v>1000</v>
      </c>
      <c r="E810" s="12" t="s">
        <v>962</v>
      </c>
      <c r="F810" s="3" t="s">
        <v>67</v>
      </c>
      <c r="G810" s="3">
        <v>1000</v>
      </c>
      <c r="H810" s="14" t="s">
        <v>24</v>
      </c>
      <c r="I810" s="2" t="s">
        <v>25</v>
      </c>
    </row>
    <row r="811" spans="1:9" x14ac:dyDescent="0.3">
      <c r="A811" s="1">
        <v>37208</v>
      </c>
      <c r="B811" s="2">
        <v>1326</v>
      </c>
      <c r="C811" s="2" t="s">
        <v>61</v>
      </c>
      <c r="D811" s="3">
        <v>20000</v>
      </c>
      <c r="E811" s="12" t="s">
        <v>963</v>
      </c>
      <c r="F811" s="3" t="s">
        <v>30</v>
      </c>
      <c r="G811" s="3">
        <v>20000</v>
      </c>
      <c r="H811" s="14" t="s">
        <v>49</v>
      </c>
      <c r="I811" s="2" t="s">
        <v>25</v>
      </c>
    </row>
    <row r="812" spans="1:9" x14ac:dyDescent="0.3">
      <c r="A812" s="1">
        <v>37208</v>
      </c>
      <c r="B812" s="2">
        <v>1844</v>
      </c>
      <c r="C812" s="2" t="s">
        <v>91</v>
      </c>
      <c r="D812" s="3">
        <v>3000</v>
      </c>
      <c r="E812" s="12" t="s">
        <v>964</v>
      </c>
      <c r="F812" s="3" t="s">
        <v>67</v>
      </c>
      <c r="G812" s="3">
        <v>3000</v>
      </c>
      <c r="H812" s="14" t="s">
        <v>30</v>
      </c>
      <c r="I812" s="2" t="s">
        <v>25</v>
      </c>
    </row>
    <row r="813" spans="1:9" x14ac:dyDescent="0.3">
      <c r="A813" s="1">
        <v>37208</v>
      </c>
      <c r="B813" s="2">
        <v>1928</v>
      </c>
      <c r="C813" s="2" t="s">
        <v>108</v>
      </c>
      <c r="D813" s="3" t="s">
        <v>27</v>
      </c>
      <c r="E813" s="12" t="s">
        <v>965</v>
      </c>
      <c r="F813" s="3" t="s">
        <v>63</v>
      </c>
      <c r="G813" s="3">
        <v>1</v>
      </c>
      <c r="H813" s="14" t="s">
        <v>24</v>
      </c>
      <c r="I813" s="2" t="s">
        <v>25</v>
      </c>
    </row>
    <row r="814" spans="1:9" x14ac:dyDescent="0.3">
      <c r="A814" s="1">
        <v>37208</v>
      </c>
      <c r="B814" s="2">
        <v>2126</v>
      </c>
      <c r="C814" s="2" t="s">
        <v>35</v>
      </c>
      <c r="D814" s="3">
        <v>350</v>
      </c>
      <c r="E814" s="12" t="s">
        <v>966</v>
      </c>
      <c r="F814" s="3" t="s">
        <v>33</v>
      </c>
      <c r="G814" s="3">
        <v>350</v>
      </c>
      <c r="H814" s="14" t="s">
        <v>38</v>
      </c>
      <c r="I814" s="2" t="s">
        <v>25</v>
      </c>
    </row>
    <row r="815" spans="1:9" x14ac:dyDescent="0.3">
      <c r="A815" s="1">
        <v>37209</v>
      </c>
      <c r="B815" s="2">
        <v>147</v>
      </c>
      <c r="C815" s="2" t="s">
        <v>21</v>
      </c>
      <c r="D815" s="3">
        <v>1000</v>
      </c>
      <c r="E815" s="12" t="s">
        <v>967</v>
      </c>
      <c r="F815" s="3" t="s">
        <v>63</v>
      </c>
      <c r="G815" s="3">
        <v>1000</v>
      </c>
      <c r="H815" s="14" t="s">
        <v>24</v>
      </c>
      <c r="I815" s="2" t="s">
        <v>25</v>
      </c>
    </row>
    <row r="816" spans="1:9" x14ac:dyDescent="0.3">
      <c r="A816" s="1">
        <v>37209</v>
      </c>
      <c r="B816" s="2">
        <v>920</v>
      </c>
      <c r="C816" s="2" t="s">
        <v>108</v>
      </c>
      <c r="D816" s="3">
        <v>2000</v>
      </c>
      <c r="E816" s="12" t="s">
        <v>968</v>
      </c>
      <c r="F816" s="3" t="s">
        <v>37</v>
      </c>
      <c r="G816" s="3">
        <v>2000</v>
      </c>
      <c r="H816" s="14" t="s">
        <v>24</v>
      </c>
      <c r="I816" s="2" t="s">
        <v>25</v>
      </c>
    </row>
    <row r="817" spans="1:9" x14ac:dyDescent="0.3">
      <c r="A817" s="1">
        <v>37209</v>
      </c>
      <c r="B817" s="2">
        <v>1037</v>
      </c>
      <c r="C817" s="2" t="s">
        <v>91</v>
      </c>
      <c r="D817" s="3">
        <v>5000</v>
      </c>
      <c r="E817" s="12" t="s">
        <v>969</v>
      </c>
      <c r="F817" s="2" t="s">
        <v>48</v>
      </c>
      <c r="G817" s="3">
        <v>5000</v>
      </c>
      <c r="H817" s="14" t="s">
        <v>30</v>
      </c>
      <c r="I817" s="2" t="s">
        <v>25</v>
      </c>
    </row>
    <row r="818" spans="1:9" x14ac:dyDescent="0.3">
      <c r="A818" s="1">
        <v>37209</v>
      </c>
      <c r="B818" s="2">
        <v>1520</v>
      </c>
      <c r="C818" s="2" t="s">
        <v>61</v>
      </c>
      <c r="D818" s="3">
        <v>7800</v>
      </c>
      <c r="E818" s="12" t="s">
        <v>970</v>
      </c>
      <c r="F818" s="3" t="s">
        <v>30</v>
      </c>
      <c r="G818" s="3">
        <v>7800</v>
      </c>
      <c r="H818" s="14" t="s">
        <v>49</v>
      </c>
      <c r="I818" s="2" t="s">
        <v>25</v>
      </c>
    </row>
    <row r="819" spans="1:9" x14ac:dyDescent="0.3">
      <c r="A819" s="1">
        <v>37209</v>
      </c>
      <c r="B819" s="2">
        <v>1941</v>
      </c>
      <c r="C819" s="2" t="s">
        <v>35</v>
      </c>
      <c r="D819" s="3">
        <v>10000</v>
      </c>
      <c r="E819" s="12" t="s">
        <v>971</v>
      </c>
      <c r="F819" s="3" t="s">
        <v>33</v>
      </c>
      <c r="G819" s="3">
        <v>10000</v>
      </c>
      <c r="H819" s="14" t="s">
        <v>38</v>
      </c>
      <c r="I819" s="2" t="s">
        <v>25</v>
      </c>
    </row>
    <row r="820" spans="1:9" x14ac:dyDescent="0.3">
      <c r="A820" s="1">
        <v>37210</v>
      </c>
      <c r="B820" s="2">
        <v>1903</v>
      </c>
      <c r="C820" s="2" t="s">
        <v>26</v>
      </c>
      <c r="D820" s="3">
        <v>21000</v>
      </c>
      <c r="E820" s="12" t="s">
        <v>972</v>
      </c>
      <c r="F820" s="3" t="s">
        <v>359</v>
      </c>
      <c r="G820" s="3">
        <v>21000</v>
      </c>
      <c r="H820" s="14" t="s">
        <v>30</v>
      </c>
      <c r="I820" s="2" t="s">
        <v>25</v>
      </c>
    </row>
    <row r="821" spans="1:9" x14ac:dyDescent="0.3">
      <c r="A821" s="1">
        <v>37211</v>
      </c>
      <c r="B821" s="2">
        <v>951</v>
      </c>
      <c r="C821" s="2" t="s">
        <v>70</v>
      </c>
      <c r="D821" s="3">
        <v>5000</v>
      </c>
      <c r="E821" s="12" t="s">
        <v>973</v>
      </c>
      <c r="F821" s="3" t="s">
        <v>67</v>
      </c>
      <c r="G821" s="3">
        <v>5000</v>
      </c>
      <c r="H821" s="14" t="s">
        <v>49</v>
      </c>
      <c r="I821" s="2" t="s">
        <v>25</v>
      </c>
    </row>
    <row r="822" spans="1:9" x14ac:dyDescent="0.3">
      <c r="A822" s="1">
        <v>37212</v>
      </c>
      <c r="B822" s="2">
        <v>1017</v>
      </c>
      <c r="C822" s="2" t="s">
        <v>35</v>
      </c>
      <c r="D822" s="3">
        <v>1000</v>
      </c>
      <c r="E822" s="12" t="s">
        <v>974</v>
      </c>
      <c r="F822" s="3" t="s">
        <v>37</v>
      </c>
      <c r="G822" s="3">
        <v>1000</v>
      </c>
      <c r="H822" s="14" t="s">
        <v>38</v>
      </c>
      <c r="I822" s="2" t="s">
        <v>25</v>
      </c>
    </row>
    <row r="823" spans="1:9" x14ac:dyDescent="0.3">
      <c r="A823" s="1">
        <v>37213</v>
      </c>
      <c r="B823" s="2">
        <v>910</v>
      </c>
      <c r="C823" s="2" t="s">
        <v>61</v>
      </c>
      <c r="D823" s="3">
        <v>100</v>
      </c>
      <c r="E823" s="12" t="s">
        <v>975</v>
      </c>
      <c r="F823" s="3" t="s">
        <v>23</v>
      </c>
      <c r="G823" s="3">
        <v>100</v>
      </c>
      <c r="H823" s="14" t="s">
        <v>49</v>
      </c>
      <c r="I823" s="2" t="s">
        <v>25</v>
      </c>
    </row>
    <row r="824" spans="1:9" x14ac:dyDescent="0.3">
      <c r="A824" s="1">
        <v>37213</v>
      </c>
      <c r="B824" s="2">
        <v>1434</v>
      </c>
      <c r="C824" s="2" t="s">
        <v>200</v>
      </c>
      <c r="D824" s="3">
        <v>3000</v>
      </c>
      <c r="E824" s="12" t="s">
        <v>976</v>
      </c>
      <c r="F824" s="3" t="s">
        <v>23</v>
      </c>
      <c r="G824" s="3">
        <v>3000</v>
      </c>
      <c r="H824" s="14" t="s">
        <v>49</v>
      </c>
      <c r="I824" s="2" t="s">
        <v>25</v>
      </c>
    </row>
    <row r="825" spans="1:9" x14ac:dyDescent="0.3">
      <c r="A825" s="1">
        <v>37214</v>
      </c>
      <c r="B825" s="2">
        <v>235</v>
      </c>
      <c r="C825" s="2" t="s">
        <v>51</v>
      </c>
      <c r="D825" s="3" t="s">
        <v>27</v>
      </c>
      <c r="E825" s="12" t="s">
        <v>977</v>
      </c>
      <c r="F825" s="3" t="s">
        <v>190</v>
      </c>
      <c r="G825" s="3">
        <v>1</v>
      </c>
      <c r="H825" s="14" t="s">
        <v>24</v>
      </c>
      <c r="I825" s="2" t="s">
        <v>25</v>
      </c>
    </row>
    <row r="826" spans="1:9" x14ac:dyDescent="0.3">
      <c r="A826" s="1">
        <v>37214</v>
      </c>
      <c r="B826" s="2">
        <v>947</v>
      </c>
      <c r="C826" s="2" t="s">
        <v>42</v>
      </c>
      <c r="D826" s="3">
        <v>1000</v>
      </c>
      <c r="E826" s="12" t="s">
        <v>978</v>
      </c>
      <c r="F826" s="3" t="s">
        <v>33</v>
      </c>
      <c r="G826" s="3">
        <v>1000</v>
      </c>
      <c r="H826" s="14" t="s">
        <v>44</v>
      </c>
      <c r="I826" s="2" t="s">
        <v>25</v>
      </c>
    </row>
    <row r="827" spans="1:9" x14ac:dyDescent="0.3">
      <c r="A827" s="1">
        <v>37214</v>
      </c>
      <c r="B827" s="2">
        <v>1041</v>
      </c>
      <c r="C827" s="2" t="s">
        <v>91</v>
      </c>
      <c r="D827" s="3">
        <v>5000</v>
      </c>
      <c r="E827" s="12" t="s">
        <v>979</v>
      </c>
      <c r="F827" s="3" t="s">
        <v>37</v>
      </c>
      <c r="G827" s="3">
        <v>5000</v>
      </c>
      <c r="H827" s="14" t="s">
        <v>30</v>
      </c>
      <c r="I827" s="2" t="s">
        <v>25</v>
      </c>
    </row>
    <row r="828" spans="1:9" x14ac:dyDescent="0.3">
      <c r="A828" s="1">
        <v>37216</v>
      </c>
      <c r="B828" s="2">
        <v>355</v>
      </c>
      <c r="C828" s="2" t="s">
        <v>35</v>
      </c>
      <c r="D828" s="3">
        <v>1500</v>
      </c>
      <c r="E828" s="12" t="s">
        <v>980</v>
      </c>
      <c r="F828" s="3" t="s">
        <v>33</v>
      </c>
      <c r="G828" s="3">
        <v>1500</v>
      </c>
      <c r="H828" s="14" t="s">
        <v>38</v>
      </c>
      <c r="I828" s="2" t="s">
        <v>25</v>
      </c>
    </row>
    <row r="829" spans="1:9" x14ac:dyDescent="0.3">
      <c r="A829" s="1">
        <v>37216</v>
      </c>
      <c r="B829" s="2">
        <v>1350</v>
      </c>
      <c r="C829" s="2" t="s">
        <v>26</v>
      </c>
      <c r="D829" s="3">
        <v>50000</v>
      </c>
      <c r="E829" s="12" t="s">
        <v>981</v>
      </c>
      <c r="F829" s="3" t="s">
        <v>23</v>
      </c>
      <c r="G829" s="3">
        <v>50000</v>
      </c>
      <c r="H829" s="14" t="s">
        <v>30</v>
      </c>
      <c r="I829" s="2" t="s">
        <v>25</v>
      </c>
    </row>
    <row r="830" spans="1:9" x14ac:dyDescent="0.3">
      <c r="A830" s="1">
        <v>37218</v>
      </c>
      <c r="B830" s="2">
        <v>918</v>
      </c>
      <c r="C830" s="2" t="s">
        <v>426</v>
      </c>
      <c r="D830" s="3" t="s">
        <v>27</v>
      </c>
      <c r="E830" s="12" t="s">
        <v>982</v>
      </c>
      <c r="F830" s="3" t="s">
        <v>67</v>
      </c>
      <c r="G830" s="3">
        <v>1</v>
      </c>
      <c r="H830" s="14" t="s">
        <v>34</v>
      </c>
      <c r="I830" s="2" t="s">
        <v>25</v>
      </c>
    </row>
    <row r="831" spans="1:9" x14ac:dyDescent="0.3">
      <c r="A831" s="1">
        <v>37218</v>
      </c>
      <c r="B831" s="2">
        <v>1217</v>
      </c>
      <c r="C831" s="2" t="s">
        <v>35</v>
      </c>
      <c r="D831" s="3">
        <v>3500</v>
      </c>
      <c r="E831" s="12" t="s">
        <v>983</v>
      </c>
      <c r="F831" s="3" t="s">
        <v>33</v>
      </c>
      <c r="G831" s="3">
        <v>3500</v>
      </c>
      <c r="H831" s="14" t="s">
        <v>38</v>
      </c>
      <c r="I831" s="2" t="s">
        <v>25</v>
      </c>
    </row>
    <row r="832" spans="1:9" x14ac:dyDescent="0.3">
      <c r="A832" s="1">
        <v>37218</v>
      </c>
      <c r="B832" s="2">
        <v>1750</v>
      </c>
      <c r="C832" s="2" t="s">
        <v>35</v>
      </c>
      <c r="D832" s="3">
        <v>1200</v>
      </c>
      <c r="E832" s="12" t="s">
        <v>984</v>
      </c>
      <c r="F832" s="3" t="s">
        <v>33</v>
      </c>
      <c r="G832" s="3">
        <v>1200</v>
      </c>
      <c r="H832" s="14" t="s">
        <v>38</v>
      </c>
      <c r="I832" s="2" t="s">
        <v>25</v>
      </c>
    </row>
    <row r="833" spans="1:9" x14ac:dyDescent="0.3">
      <c r="A833" s="1">
        <v>37219</v>
      </c>
      <c r="B833" s="2">
        <v>1027</v>
      </c>
      <c r="C833" s="2" t="s">
        <v>68</v>
      </c>
      <c r="D833" s="3">
        <v>1000</v>
      </c>
      <c r="E833" s="12" t="s">
        <v>985</v>
      </c>
      <c r="F833" s="3" t="s">
        <v>54</v>
      </c>
      <c r="G833" s="3">
        <v>1000</v>
      </c>
      <c r="H833" s="14" t="s">
        <v>49</v>
      </c>
      <c r="I833" s="2" t="s">
        <v>25</v>
      </c>
    </row>
    <row r="834" spans="1:9" x14ac:dyDescent="0.3">
      <c r="A834" s="1">
        <v>37219</v>
      </c>
      <c r="B834" s="2">
        <v>1812</v>
      </c>
      <c r="C834" s="2" t="s">
        <v>152</v>
      </c>
      <c r="D834" s="3">
        <v>12000</v>
      </c>
      <c r="E834" s="12" t="s">
        <v>986</v>
      </c>
      <c r="F834" s="3" t="s">
        <v>37</v>
      </c>
      <c r="G834" s="3">
        <v>12000</v>
      </c>
      <c r="H834" s="14" t="s">
        <v>38</v>
      </c>
      <c r="I834" s="2" t="s">
        <v>25</v>
      </c>
    </row>
    <row r="835" spans="1:9" x14ac:dyDescent="0.3">
      <c r="A835" s="1">
        <v>37220</v>
      </c>
      <c r="B835" s="2">
        <v>808</v>
      </c>
      <c r="C835" s="2" t="s">
        <v>85</v>
      </c>
      <c r="D835" s="3">
        <v>1500</v>
      </c>
      <c r="E835" s="12" t="s">
        <v>987</v>
      </c>
      <c r="F835" s="3" t="s">
        <v>54</v>
      </c>
      <c r="G835" s="3">
        <v>1500</v>
      </c>
      <c r="H835" s="14" t="s">
        <v>24</v>
      </c>
      <c r="I835" s="2" t="s">
        <v>25</v>
      </c>
    </row>
    <row r="836" spans="1:9" x14ac:dyDescent="0.3">
      <c r="A836" s="1">
        <v>37221</v>
      </c>
      <c r="B836" s="2">
        <v>1109</v>
      </c>
      <c r="C836" s="2" t="s">
        <v>26</v>
      </c>
      <c r="D836" s="3">
        <v>10000</v>
      </c>
      <c r="E836" s="12" t="s">
        <v>988</v>
      </c>
      <c r="F836" s="3" t="s">
        <v>23</v>
      </c>
      <c r="G836" s="3">
        <v>10000</v>
      </c>
      <c r="H836" s="14" t="s">
        <v>30</v>
      </c>
      <c r="I836" s="2" t="s">
        <v>25</v>
      </c>
    </row>
    <row r="837" spans="1:9" x14ac:dyDescent="0.3">
      <c r="A837" s="1">
        <v>37222</v>
      </c>
      <c r="B837" s="2">
        <v>2037</v>
      </c>
      <c r="C837" s="2" t="s">
        <v>35</v>
      </c>
      <c r="D837" s="3">
        <v>10000</v>
      </c>
      <c r="E837" s="12" t="s">
        <v>989</v>
      </c>
      <c r="F837" s="3" t="s">
        <v>23</v>
      </c>
      <c r="G837" s="3">
        <v>10000</v>
      </c>
      <c r="H837" s="14" t="s">
        <v>38</v>
      </c>
      <c r="I837" s="2" t="s">
        <v>25</v>
      </c>
    </row>
    <row r="838" spans="1:9" x14ac:dyDescent="0.3">
      <c r="A838" s="1">
        <v>37223</v>
      </c>
      <c r="B838" s="2">
        <v>1547</v>
      </c>
      <c r="C838" s="2" t="s">
        <v>277</v>
      </c>
      <c r="D838" s="3">
        <v>100000</v>
      </c>
      <c r="E838" s="12" t="s">
        <v>990</v>
      </c>
      <c r="F838" s="3" t="s">
        <v>29</v>
      </c>
      <c r="G838" s="3">
        <v>100000</v>
      </c>
      <c r="H838" s="14" t="s">
        <v>38</v>
      </c>
      <c r="I838" s="2" t="s">
        <v>25</v>
      </c>
    </row>
    <row r="839" spans="1:9" x14ac:dyDescent="0.3">
      <c r="A839" s="1">
        <v>37225</v>
      </c>
      <c r="B839" s="2">
        <v>1036</v>
      </c>
      <c r="C839" s="2" t="s">
        <v>132</v>
      </c>
      <c r="D839" s="3" t="s">
        <v>27</v>
      </c>
      <c r="E839" s="12" t="s">
        <v>991</v>
      </c>
      <c r="F839" s="3" t="s">
        <v>23</v>
      </c>
      <c r="G839" s="3">
        <v>1</v>
      </c>
      <c r="H839" s="14" t="s">
        <v>38</v>
      </c>
      <c r="I839" s="2" t="s">
        <v>25</v>
      </c>
    </row>
    <row r="840" spans="1:9" x14ac:dyDescent="0.3">
      <c r="A840" s="1">
        <v>37225</v>
      </c>
      <c r="B840" s="2">
        <v>1959</v>
      </c>
      <c r="C840" s="2" t="s">
        <v>40</v>
      </c>
      <c r="D840" s="3">
        <v>1000</v>
      </c>
      <c r="E840" s="12" t="s">
        <v>992</v>
      </c>
      <c r="F840" s="3" t="s">
        <v>67</v>
      </c>
      <c r="G840" s="3">
        <v>1000</v>
      </c>
      <c r="H840" s="14" t="s">
        <v>34</v>
      </c>
      <c r="I840" s="2" t="s">
        <v>25</v>
      </c>
    </row>
    <row r="841" spans="1:9" x14ac:dyDescent="0.3">
      <c r="A841" s="1">
        <v>37225</v>
      </c>
      <c r="B841" s="2">
        <v>2310</v>
      </c>
      <c r="C841" s="2" t="s">
        <v>35</v>
      </c>
      <c r="D841" s="3">
        <v>1000</v>
      </c>
      <c r="E841" s="12" t="s">
        <v>993</v>
      </c>
      <c r="F841" s="3" t="s">
        <v>67</v>
      </c>
      <c r="G841" s="3">
        <v>1000</v>
      </c>
      <c r="H841" s="14" t="s">
        <v>38</v>
      </c>
      <c r="I841" s="2" t="s">
        <v>25</v>
      </c>
    </row>
    <row r="842" spans="1:9" x14ac:dyDescent="0.3">
      <c r="A842" s="1">
        <v>37227</v>
      </c>
      <c r="B842" s="2">
        <v>1259</v>
      </c>
      <c r="C842" s="2" t="s">
        <v>31</v>
      </c>
      <c r="D842" s="3">
        <v>25000</v>
      </c>
      <c r="E842" s="12" t="s">
        <v>994</v>
      </c>
      <c r="F842" s="3" t="s">
        <v>54</v>
      </c>
      <c r="G842" s="3">
        <v>25000</v>
      </c>
      <c r="H842" s="14" t="s">
        <v>34</v>
      </c>
      <c r="I842" s="2" t="s">
        <v>25</v>
      </c>
    </row>
    <row r="843" spans="1:9" x14ac:dyDescent="0.3">
      <c r="A843" s="1">
        <v>37228</v>
      </c>
      <c r="B843" s="2">
        <v>815</v>
      </c>
      <c r="C843" s="2" t="s">
        <v>162</v>
      </c>
      <c r="D843" s="3">
        <v>200</v>
      </c>
      <c r="E843" s="12" t="s">
        <v>995</v>
      </c>
      <c r="F843" s="3" t="s">
        <v>23</v>
      </c>
      <c r="G843" s="3">
        <v>200</v>
      </c>
      <c r="H843" s="14" t="s">
        <v>44</v>
      </c>
      <c r="I843" s="2" t="s">
        <v>25</v>
      </c>
    </row>
    <row r="844" spans="1:9" x14ac:dyDescent="0.3">
      <c r="A844" s="1">
        <v>37228</v>
      </c>
      <c r="B844" s="2">
        <v>1521</v>
      </c>
      <c r="C844" s="2" t="s">
        <v>91</v>
      </c>
      <c r="D844" s="3">
        <v>10000</v>
      </c>
      <c r="E844" s="12" t="s">
        <v>996</v>
      </c>
      <c r="F844" s="3" t="s">
        <v>23</v>
      </c>
      <c r="G844" s="3">
        <v>10000</v>
      </c>
      <c r="H844" s="14" t="s">
        <v>30</v>
      </c>
      <c r="I844" s="2" t="s">
        <v>25</v>
      </c>
    </row>
    <row r="845" spans="1:9" x14ac:dyDescent="0.3">
      <c r="A845" s="1">
        <v>37228</v>
      </c>
      <c r="B845" s="2">
        <v>1600</v>
      </c>
      <c r="C845" s="2" t="s">
        <v>21</v>
      </c>
      <c r="D845" s="3">
        <v>3000</v>
      </c>
      <c r="E845" s="12" t="s">
        <v>997</v>
      </c>
      <c r="F845" s="3" t="s">
        <v>23</v>
      </c>
      <c r="G845" s="3">
        <v>3000</v>
      </c>
      <c r="H845" s="14" t="s">
        <v>24</v>
      </c>
      <c r="I845" s="2" t="s">
        <v>25</v>
      </c>
    </row>
    <row r="846" spans="1:9" x14ac:dyDescent="0.3">
      <c r="A846" s="1">
        <v>37229</v>
      </c>
      <c r="B846" s="2">
        <v>1255</v>
      </c>
      <c r="C846" s="2" t="s">
        <v>998</v>
      </c>
      <c r="D846" s="3">
        <v>1000</v>
      </c>
      <c r="E846" s="12" t="s">
        <v>999</v>
      </c>
      <c r="F846" s="3" t="s">
        <v>37</v>
      </c>
      <c r="G846" s="3">
        <v>1000</v>
      </c>
      <c r="H846" s="14" t="s">
        <v>38</v>
      </c>
      <c r="I846" s="2" t="s">
        <v>25</v>
      </c>
    </row>
    <row r="847" spans="1:9" x14ac:dyDescent="0.3">
      <c r="A847" s="1">
        <v>37229</v>
      </c>
      <c r="B847" s="2">
        <v>1514</v>
      </c>
      <c r="C847" s="2" t="s">
        <v>162</v>
      </c>
      <c r="D847" s="3">
        <v>1500</v>
      </c>
      <c r="E847" s="12" t="s">
        <v>1000</v>
      </c>
      <c r="F847" s="3" t="s">
        <v>23</v>
      </c>
      <c r="G847" s="3">
        <v>1500</v>
      </c>
      <c r="H847" s="14" t="s">
        <v>44</v>
      </c>
      <c r="I847" s="2" t="s">
        <v>25</v>
      </c>
    </row>
    <row r="848" spans="1:9" x14ac:dyDescent="0.3">
      <c r="A848" s="1">
        <v>37229</v>
      </c>
      <c r="B848" s="2">
        <v>1540</v>
      </c>
      <c r="C848" s="2" t="s">
        <v>64</v>
      </c>
      <c r="D848" s="3">
        <v>1000</v>
      </c>
      <c r="E848" s="12" t="s">
        <v>1001</v>
      </c>
      <c r="F848" s="3" t="s">
        <v>23</v>
      </c>
      <c r="G848" s="3">
        <v>1000</v>
      </c>
      <c r="H848" s="14" t="s">
        <v>30</v>
      </c>
      <c r="I848" s="2" t="s">
        <v>25</v>
      </c>
    </row>
    <row r="849" spans="1:9" x14ac:dyDescent="0.3">
      <c r="A849" s="1">
        <v>37229</v>
      </c>
      <c r="B849" s="2">
        <v>1736</v>
      </c>
      <c r="C849" s="2" t="s">
        <v>108</v>
      </c>
      <c r="D849" s="3" t="s">
        <v>27</v>
      </c>
      <c r="E849" s="12" t="s">
        <v>1002</v>
      </c>
      <c r="F849" s="3" t="s">
        <v>33</v>
      </c>
      <c r="G849" s="3">
        <v>1</v>
      </c>
      <c r="H849" s="14" t="s">
        <v>24</v>
      </c>
      <c r="I849" s="2" t="s">
        <v>25</v>
      </c>
    </row>
    <row r="850" spans="1:9" x14ac:dyDescent="0.3">
      <c r="A850" s="1">
        <v>37230</v>
      </c>
      <c r="B850" s="2">
        <v>1114</v>
      </c>
      <c r="C850" s="2" t="s">
        <v>59</v>
      </c>
      <c r="D850" s="3">
        <v>1000</v>
      </c>
      <c r="E850" s="12" t="s">
        <v>1003</v>
      </c>
      <c r="F850" s="3" t="s">
        <v>23</v>
      </c>
      <c r="G850" s="3">
        <v>1000</v>
      </c>
      <c r="H850" s="14" t="s">
        <v>38</v>
      </c>
      <c r="I850" s="2" t="s">
        <v>25</v>
      </c>
    </row>
    <row r="851" spans="1:9" x14ac:dyDescent="0.3">
      <c r="A851" s="1">
        <v>37230</v>
      </c>
      <c r="B851" s="2">
        <v>1200</v>
      </c>
      <c r="C851" s="2" t="s">
        <v>51</v>
      </c>
      <c r="D851" s="3">
        <v>4000</v>
      </c>
      <c r="E851" s="12" t="s">
        <v>1004</v>
      </c>
      <c r="F851" s="3" t="s">
        <v>37</v>
      </c>
      <c r="G851" s="3">
        <v>4000</v>
      </c>
      <c r="H851" s="14" t="s">
        <v>24</v>
      </c>
      <c r="I851" s="2" t="s">
        <v>25</v>
      </c>
    </row>
    <row r="852" spans="1:9" x14ac:dyDescent="0.3">
      <c r="A852" s="1">
        <v>37231</v>
      </c>
      <c r="B852" s="2">
        <v>1653</v>
      </c>
      <c r="C852" s="2" t="s">
        <v>35</v>
      </c>
      <c r="D852" s="3" t="s">
        <v>27</v>
      </c>
      <c r="E852" s="12" t="s">
        <v>1005</v>
      </c>
      <c r="F852" s="3" t="s">
        <v>30</v>
      </c>
      <c r="G852" s="3">
        <v>1</v>
      </c>
      <c r="H852" s="14" t="s">
        <v>38</v>
      </c>
      <c r="I852" s="2" t="s">
        <v>25</v>
      </c>
    </row>
    <row r="853" spans="1:9" x14ac:dyDescent="0.3">
      <c r="A853" s="1">
        <v>37231</v>
      </c>
      <c r="B853" s="2">
        <v>1801</v>
      </c>
      <c r="C853" s="2" t="s">
        <v>61</v>
      </c>
      <c r="D853" s="3" t="s">
        <v>27</v>
      </c>
      <c r="E853" s="12" t="s">
        <v>1006</v>
      </c>
      <c r="F853" s="3" t="s">
        <v>67</v>
      </c>
      <c r="G853" s="3">
        <v>1</v>
      </c>
      <c r="H853" s="14" t="s">
        <v>49</v>
      </c>
      <c r="I853" s="2" t="s">
        <v>25</v>
      </c>
    </row>
    <row r="854" spans="1:9" x14ac:dyDescent="0.3">
      <c r="A854" s="1">
        <v>37232</v>
      </c>
      <c r="B854" s="2">
        <v>803</v>
      </c>
      <c r="C854" s="2" t="s">
        <v>46</v>
      </c>
      <c r="D854" s="3">
        <v>75000</v>
      </c>
      <c r="E854" s="12" t="s">
        <v>1007</v>
      </c>
      <c r="F854" s="3" t="s">
        <v>23</v>
      </c>
      <c r="G854" s="3">
        <v>75000</v>
      </c>
      <c r="H854" s="14" t="s">
        <v>49</v>
      </c>
      <c r="I854" s="2" t="s">
        <v>25</v>
      </c>
    </row>
    <row r="855" spans="1:9" x14ac:dyDescent="0.3">
      <c r="A855" s="1">
        <v>37232</v>
      </c>
      <c r="B855" s="2">
        <v>1509</v>
      </c>
      <c r="C855" s="2" t="s">
        <v>329</v>
      </c>
      <c r="D855" s="3">
        <v>3000</v>
      </c>
      <c r="E855" s="12" t="s">
        <v>1008</v>
      </c>
      <c r="F855" s="3" t="s">
        <v>63</v>
      </c>
      <c r="G855" s="3">
        <v>3000</v>
      </c>
      <c r="H855" s="14" t="s">
        <v>30</v>
      </c>
      <c r="I855" s="2" t="s">
        <v>25</v>
      </c>
    </row>
    <row r="856" spans="1:9" x14ac:dyDescent="0.3">
      <c r="A856" s="1">
        <v>37232</v>
      </c>
      <c r="B856" s="2">
        <v>2324</v>
      </c>
      <c r="C856" s="2" t="s">
        <v>35</v>
      </c>
      <c r="D856" s="3">
        <v>2000</v>
      </c>
      <c r="E856" s="12" t="s">
        <v>1009</v>
      </c>
      <c r="F856" s="3" t="s">
        <v>33</v>
      </c>
      <c r="G856" s="3">
        <v>2000</v>
      </c>
      <c r="H856" s="14" t="s">
        <v>38</v>
      </c>
      <c r="I856" s="2" t="s">
        <v>25</v>
      </c>
    </row>
    <row r="857" spans="1:9" x14ac:dyDescent="0.3">
      <c r="A857" s="1">
        <v>37233</v>
      </c>
      <c r="B857" s="2">
        <v>2258</v>
      </c>
      <c r="C857" s="2" t="s">
        <v>35</v>
      </c>
      <c r="D857" s="3">
        <v>5000</v>
      </c>
      <c r="E857" s="12" t="s">
        <v>1010</v>
      </c>
      <c r="F857" s="3" t="s">
        <v>33</v>
      </c>
      <c r="G857" s="3">
        <v>5000</v>
      </c>
      <c r="H857" s="14" t="s">
        <v>38</v>
      </c>
      <c r="I857" s="2" t="s">
        <v>25</v>
      </c>
    </row>
    <row r="858" spans="1:9" x14ac:dyDescent="0.3">
      <c r="A858" s="1">
        <v>37234</v>
      </c>
      <c r="B858" s="2">
        <v>958</v>
      </c>
      <c r="C858" s="2" t="s">
        <v>61</v>
      </c>
      <c r="D858" s="3">
        <v>3000</v>
      </c>
      <c r="E858" s="12" t="s">
        <v>1011</v>
      </c>
      <c r="F858" s="3" t="s">
        <v>37</v>
      </c>
      <c r="G858" s="3">
        <v>3000</v>
      </c>
      <c r="H858" s="14" t="s">
        <v>49</v>
      </c>
      <c r="I858" s="2" t="s">
        <v>25</v>
      </c>
    </row>
    <row r="859" spans="1:9" x14ac:dyDescent="0.3">
      <c r="A859" s="1">
        <v>37234</v>
      </c>
      <c r="B859" s="2">
        <v>2255</v>
      </c>
      <c r="C859" s="2" t="s">
        <v>35</v>
      </c>
      <c r="D859" s="3">
        <v>2000</v>
      </c>
      <c r="E859" s="12" t="s">
        <v>1012</v>
      </c>
      <c r="F859" s="3" t="s">
        <v>37</v>
      </c>
      <c r="G859" s="3">
        <v>2000</v>
      </c>
      <c r="H859" s="14" t="s">
        <v>38</v>
      </c>
      <c r="I859" s="2" t="s">
        <v>25</v>
      </c>
    </row>
    <row r="860" spans="1:9" x14ac:dyDescent="0.3">
      <c r="A860" s="1">
        <v>37235</v>
      </c>
      <c r="B860" s="2">
        <v>1905</v>
      </c>
      <c r="C860" s="2" t="s">
        <v>61</v>
      </c>
      <c r="D860" s="3">
        <v>6000</v>
      </c>
      <c r="E860" s="12" t="s">
        <v>1013</v>
      </c>
      <c r="F860" s="3" t="s">
        <v>67</v>
      </c>
      <c r="G860" s="3">
        <v>6000</v>
      </c>
      <c r="H860" s="14" t="s">
        <v>49</v>
      </c>
      <c r="I860" s="2" t="s">
        <v>25</v>
      </c>
    </row>
    <row r="861" spans="1:9" x14ac:dyDescent="0.3">
      <c r="A861" s="1">
        <v>37236</v>
      </c>
      <c r="B861" s="2">
        <v>850</v>
      </c>
      <c r="C861" s="2" t="s">
        <v>85</v>
      </c>
      <c r="D861" s="3">
        <v>1000</v>
      </c>
      <c r="E861" s="12" t="s">
        <v>1014</v>
      </c>
      <c r="F861" s="3" t="s">
        <v>33</v>
      </c>
      <c r="G861" s="3">
        <v>1000</v>
      </c>
      <c r="H861" s="14" t="s">
        <v>24</v>
      </c>
      <c r="I861" s="2" t="s">
        <v>25</v>
      </c>
    </row>
    <row r="862" spans="1:9" x14ac:dyDescent="0.3">
      <c r="A862" s="1">
        <v>37236</v>
      </c>
      <c r="B862" s="2">
        <v>855</v>
      </c>
      <c r="C862" s="2" t="s">
        <v>150</v>
      </c>
      <c r="D862" s="3">
        <v>500</v>
      </c>
      <c r="E862" s="12" t="s">
        <v>1015</v>
      </c>
      <c r="F862" s="3" t="s">
        <v>359</v>
      </c>
      <c r="G862" s="3">
        <v>500</v>
      </c>
      <c r="H862" s="14" t="s">
        <v>49</v>
      </c>
      <c r="I862" s="2" t="s">
        <v>25</v>
      </c>
    </row>
    <row r="863" spans="1:9" x14ac:dyDescent="0.3">
      <c r="A863" s="1">
        <v>37236</v>
      </c>
      <c r="B863" s="2">
        <v>2101</v>
      </c>
      <c r="C863" s="2" t="s">
        <v>35</v>
      </c>
      <c r="D863" s="3">
        <v>18000</v>
      </c>
      <c r="E863" s="12" t="s">
        <v>1016</v>
      </c>
      <c r="F863" s="3" t="s">
        <v>37</v>
      </c>
      <c r="G863" s="3">
        <v>18000</v>
      </c>
      <c r="H863" s="14" t="s">
        <v>38</v>
      </c>
      <c r="I863" s="2" t="s">
        <v>25</v>
      </c>
    </row>
    <row r="864" spans="1:9" x14ac:dyDescent="0.3">
      <c r="A864" s="1">
        <v>37237</v>
      </c>
      <c r="B864" s="2">
        <v>744</v>
      </c>
      <c r="C864" s="2" t="s">
        <v>46</v>
      </c>
      <c r="D864" s="3">
        <v>12000</v>
      </c>
      <c r="E864" s="12" t="s">
        <v>1017</v>
      </c>
      <c r="F864" s="3" t="s">
        <v>30</v>
      </c>
      <c r="G864" s="3">
        <v>12000</v>
      </c>
      <c r="H864" s="14" t="s">
        <v>49</v>
      </c>
      <c r="I864" s="2" t="s">
        <v>25</v>
      </c>
    </row>
    <row r="865" spans="1:9" x14ac:dyDescent="0.3">
      <c r="A865" s="1">
        <v>37237</v>
      </c>
      <c r="B865" s="2">
        <v>1129</v>
      </c>
      <c r="C865" s="2" t="s">
        <v>31</v>
      </c>
      <c r="D865" s="3">
        <v>3000</v>
      </c>
      <c r="E865" s="12" t="s">
        <v>1018</v>
      </c>
      <c r="F865" s="3" t="s">
        <v>33</v>
      </c>
      <c r="G865" s="3">
        <v>3000</v>
      </c>
      <c r="H865" s="14" t="s">
        <v>34</v>
      </c>
      <c r="I865" s="2" t="s">
        <v>25</v>
      </c>
    </row>
    <row r="866" spans="1:9" x14ac:dyDescent="0.3">
      <c r="A866" s="1">
        <v>37237</v>
      </c>
      <c r="B866" s="2">
        <v>1354</v>
      </c>
      <c r="C866" s="2" t="s">
        <v>40</v>
      </c>
      <c r="D866" s="3">
        <v>3000</v>
      </c>
      <c r="E866" s="12" t="s">
        <v>1019</v>
      </c>
      <c r="F866" s="3" t="s">
        <v>30</v>
      </c>
      <c r="G866" s="3">
        <v>3000</v>
      </c>
      <c r="H866" s="14" t="s">
        <v>34</v>
      </c>
      <c r="I866" s="2" t="s">
        <v>25</v>
      </c>
    </row>
    <row r="867" spans="1:9" x14ac:dyDescent="0.3">
      <c r="A867" s="1">
        <v>37237</v>
      </c>
      <c r="B867" s="2">
        <v>1612</v>
      </c>
      <c r="C867" s="2" t="s">
        <v>64</v>
      </c>
      <c r="D867" s="3">
        <v>7200</v>
      </c>
      <c r="E867" s="12" t="s">
        <v>1020</v>
      </c>
      <c r="F867" s="3" t="s">
        <v>29</v>
      </c>
      <c r="G867" s="3">
        <v>7200</v>
      </c>
      <c r="H867" s="14" t="s">
        <v>30</v>
      </c>
      <c r="I867" s="2" t="s">
        <v>25</v>
      </c>
    </row>
    <row r="868" spans="1:9" x14ac:dyDescent="0.3">
      <c r="A868" s="1">
        <v>37237</v>
      </c>
      <c r="B868" s="2">
        <v>1732</v>
      </c>
      <c r="C868" s="2" t="s">
        <v>64</v>
      </c>
      <c r="D868" s="3">
        <v>1000</v>
      </c>
      <c r="E868" s="12" t="s">
        <v>1021</v>
      </c>
      <c r="F868" s="3" t="s">
        <v>63</v>
      </c>
      <c r="G868" s="3">
        <v>1000</v>
      </c>
      <c r="H868" s="14" t="s">
        <v>30</v>
      </c>
      <c r="I868" s="2" t="s">
        <v>25</v>
      </c>
    </row>
    <row r="869" spans="1:9" x14ac:dyDescent="0.3">
      <c r="A869" s="1">
        <v>37238</v>
      </c>
      <c r="B869" s="2">
        <v>1023</v>
      </c>
      <c r="C869" s="2" t="s">
        <v>31</v>
      </c>
      <c r="D869" s="3">
        <v>1700</v>
      </c>
      <c r="E869" s="12" t="s">
        <v>1022</v>
      </c>
      <c r="F869" s="3" t="s">
        <v>30</v>
      </c>
      <c r="G869" s="3">
        <v>1700</v>
      </c>
      <c r="H869" s="14" t="s">
        <v>34</v>
      </c>
      <c r="I869" s="2" t="s">
        <v>25</v>
      </c>
    </row>
    <row r="870" spans="1:9" x14ac:dyDescent="0.3">
      <c r="A870" s="1">
        <v>37238</v>
      </c>
      <c r="B870" s="2">
        <v>1120</v>
      </c>
      <c r="C870" s="2" t="s">
        <v>51</v>
      </c>
      <c r="D870" s="3">
        <v>3000</v>
      </c>
      <c r="E870" s="12" t="s">
        <v>1023</v>
      </c>
      <c r="F870" s="3" t="s">
        <v>33</v>
      </c>
      <c r="G870" s="3">
        <v>3000</v>
      </c>
      <c r="H870" s="14" t="s">
        <v>24</v>
      </c>
      <c r="I870" s="2" t="s">
        <v>25</v>
      </c>
    </row>
    <row r="871" spans="1:9" x14ac:dyDescent="0.3">
      <c r="A871" s="1">
        <v>37238</v>
      </c>
      <c r="B871" s="2">
        <v>1446</v>
      </c>
      <c r="C871" s="2" t="s">
        <v>141</v>
      </c>
      <c r="D871" s="3">
        <v>2000</v>
      </c>
      <c r="E871" s="12" t="s">
        <v>1024</v>
      </c>
      <c r="F871" s="3" t="s">
        <v>54</v>
      </c>
      <c r="G871" s="3">
        <v>2000</v>
      </c>
      <c r="H871" s="14" t="s">
        <v>30</v>
      </c>
      <c r="I871" s="2" t="s">
        <v>25</v>
      </c>
    </row>
    <row r="872" spans="1:9" x14ac:dyDescent="0.3">
      <c r="A872" s="1">
        <v>37238</v>
      </c>
      <c r="B872" s="2">
        <v>1730</v>
      </c>
      <c r="C872" s="2" t="s">
        <v>200</v>
      </c>
      <c r="D872" s="3">
        <v>6600</v>
      </c>
      <c r="E872" s="12" t="s">
        <v>1025</v>
      </c>
      <c r="F872" s="3" t="s">
        <v>30</v>
      </c>
      <c r="G872" s="3">
        <v>6600</v>
      </c>
      <c r="H872" s="14" t="s">
        <v>49</v>
      </c>
      <c r="I872" s="2" t="s">
        <v>25</v>
      </c>
    </row>
    <row r="873" spans="1:9" x14ac:dyDescent="0.3">
      <c r="A873" s="1">
        <v>37239</v>
      </c>
      <c r="B873" s="2">
        <v>855</v>
      </c>
      <c r="C873" s="2" t="s">
        <v>35</v>
      </c>
      <c r="D873" s="3">
        <v>4200</v>
      </c>
      <c r="E873" s="12" t="s">
        <v>1026</v>
      </c>
      <c r="F873" s="3" t="s">
        <v>37</v>
      </c>
      <c r="G873" s="3">
        <v>4200</v>
      </c>
      <c r="H873" s="14" t="s">
        <v>38</v>
      </c>
      <c r="I873" s="2" t="s">
        <v>25</v>
      </c>
    </row>
    <row r="874" spans="1:9" x14ac:dyDescent="0.3">
      <c r="A874" s="1">
        <v>37239</v>
      </c>
      <c r="B874" s="2">
        <v>1054</v>
      </c>
      <c r="C874" s="2" t="s">
        <v>64</v>
      </c>
      <c r="D874" s="3">
        <v>2000</v>
      </c>
      <c r="E874" s="12" t="s">
        <v>1027</v>
      </c>
      <c r="F874" s="3" t="s">
        <v>23</v>
      </c>
      <c r="G874" s="3">
        <v>2000</v>
      </c>
      <c r="H874" s="14" t="s">
        <v>30</v>
      </c>
      <c r="I874" s="2" t="s">
        <v>25</v>
      </c>
    </row>
    <row r="875" spans="1:9" x14ac:dyDescent="0.3">
      <c r="A875" s="1">
        <v>37239</v>
      </c>
      <c r="B875" s="2">
        <v>1134</v>
      </c>
      <c r="C875" s="2" t="s">
        <v>56</v>
      </c>
      <c r="D875" s="3">
        <v>300</v>
      </c>
      <c r="E875" s="12" t="s">
        <v>1028</v>
      </c>
      <c r="F875" s="3" t="s">
        <v>23</v>
      </c>
      <c r="G875" s="3">
        <v>300</v>
      </c>
      <c r="H875" s="14" t="s">
        <v>34</v>
      </c>
      <c r="I875" s="2" t="s">
        <v>25</v>
      </c>
    </row>
    <row r="876" spans="1:9" x14ac:dyDescent="0.3">
      <c r="A876" s="1">
        <v>37240</v>
      </c>
      <c r="B876" s="2">
        <v>2219</v>
      </c>
      <c r="C876" s="2" t="s">
        <v>35</v>
      </c>
      <c r="D876" s="3">
        <v>900</v>
      </c>
      <c r="E876" s="12" t="s">
        <v>1029</v>
      </c>
      <c r="F876" s="3" t="s">
        <v>33</v>
      </c>
      <c r="G876" s="3">
        <v>900</v>
      </c>
      <c r="H876" s="14" t="s">
        <v>38</v>
      </c>
      <c r="I876" s="2" t="s">
        <v>25</v>
      </c>
    </row>
    <row r="877" spans="1:9" x14ac:dyDescent="0.3">
      <c r="A877" s="1">
        <v>37241</v>
      </c>
      <c r="B877" s="2">
        <v>1025</v>
      </c>
      <c r="C877" s="2" t="s">
        <v>42</v>
      </c>
      <c r="D877" s="3">
        <v>1500</v>
      </c>
      <c r="E877" s="12" t="s">
        <v>1030</v>
      </c>
      <c r="F877" s="3" t="s">
        <v>33</v>
      </c>
      <c r="G877" s="3">
        <v>1500</v>
      </c>
      <c r="H877" s="14" t="s">
        <v>44</v>
      </c>
      <c r="I877" s="2" t="s">
        <v>25</v>
      </c>
    </row>
    <row r="878" spans="1:9" x14ac:dyDescent="0.3">
      <c r="A878" s="1">
        <v>37241</v>
      </c>
      <c r="B878" s="2">
        <v>1555</v>
      </c>
      <c r="C878" s="2" t="s">
        <v>121</v>
      </c>
      <c r="D878" s="3">
        <v>1300</v>
      </c>
      <c r="E878" s="12" t="s">
        <v>1031</v>
      </c>
      <c r="F878" s="3" t="s">
        <v>23</v>
      </c>
      <c r="G878" s="3">
        <v>1300</v>
      </c>
      <c r="H878" s="14" t="s">
        <v>44</v>
      </c>
      <c r="I878" s="2" t="s">
        <v>25</v>
      </c>
    </row>
    <row r="879" spans="1:9" x14ac:dyDescent="0.3">
      <c r="A879" s="1">
        <v>37242</v>
      </c>
      <c r="B879" s="2">
        <v>1138</v>
      </c>
      <c r="C879" s="2" t="s">
        <v>1032</v>
      </c>
      <c r="D879" s="3">
        <v>100</v>
      </c>
      <c r="E879" s="12" t="s">
        <v>1033</v>
      </c>
      <c r="F879" s="3" t="s">
        <v>33</v>
      </c>
      <c r="G879" s="3">
        <v>100</v>
      </c>
      <c r="H879" s="14" t="s">
        <v>38</v>
      </c>
      <c r="I879" s="2" t="s">
        <v>25</v>
      </c>
    </row>
    <row r="880" spans="1:9" x14ac:dyDescent="0.3">
      <c r="A880" s="1">
        <v>37242</v>
      </c>
      <c r="B880" s="2">
        <v>1225</v>
      </c>
      <c r="C880" s="2" t="s">
        <v>200</v>
      </c>
      <c r="D880" s="3">
        <v>1500</v>
      </c>
      <c r="E880" s="12" t="s">
        <v>1034</v>
      </c>
      <c r="F880" s="3" t="s">
        <v>30</v>
      </c>
      <c r="G880" s="3">
        <v>1500</v>
      </c>
      <c r="H880" s="14" t="s">
        <v>49</v>
      </c>
      <c r="I880" s="2" t="s">
        <v>25</v>
      </c>
    </row>
    <row r="881" spans="1:9" x14ac:dyDescent="0.3">
      <c r="A881" s="1">
        <v>37242</v>
      </c>
      <c r="B881" s="2">
        <v>1238</v>
      </c>
      <c r="C881" s="2" t="s">
        <v>81</v>
      </c>
      <c r="D881" s="3">
        <v>8000</v>
      </c>
      <c r="E881" s="12" t="s">
        <v>1035</v>
      </c>
      <c r="F881" s="3" t="s">
        <v>90</v>
      </c>
      <c r="G881" s="3">
        <v>8000</v>
      </c>
      <c r="H881" s="14" t="s">
        <v>30</v>
      </c>
      <c r="I881" s="2" t="s">
        <v>25</v>
      </c>
    </row>
    <row r="882" spans="1:9" x14ac:dyDescent="0.3">
      <c r="A882" s="1">
        <v>37242</v>
      </c>
      <c r="B882" s="2">
        <v>2311</v>
      </c>
      <c r="C882" s="2" t="s">
        <v>35</v>
      </c>
      <c r="D882" s="3">
        <v>11700</v>
      </c>
      <c r="E882" s="12" t="s">
        <v>1036</v>
      </c>
      <c r="F882" s="3" t="s">
        <v>23</v>
      </c>
      <c r="G882" s="3">
        <v>11700</v>
      </c>
      <c r="H882" s="14" t="s">
        <v>38</v>
      </c>
      <c r="I882" s="2" t="s">
        <v>25</v>
      </c>
    </row>
    <row r="883" spans="1:9" x14ac:dyDescent="0.3">
      <c r="A883" s="1">
        <v>37243</v>
      </c>
      <c r="B883" s="2">
        <v>924</v>
      </c>
      <c r="C883" s="2" t="s">
        <v>42</v>
      </c>
      <c r="D883" s="3">
        <v>15000</v>
      </c>
      <c r="E883" s="12" t="s">
        <v>1037</v>
      </c>
      <c r="F883" s="3" t="s">
        <v>33</v>
      </c>
      <c r="G883" s="3">
        <v>15000</v>
      </c>
      <c r="H883" s="14" t="s">
        <v>44</v>
      </c>
      <c r="I883" s="2" t="s">
        <v>25</v>
      </c>
    </row>
    <row r="884" spans="1:9" x14ac:dyDescent="0.3">
      <c r="A884" s="1">
        <v>37243</v>
      </c>
      <c r="B884" s="2">
        <v>1010</v>
      </c>
      <c r="C884" s="2" t="s">
        <v>64</v>
      </c>
      <c r="D884" s="3">
        <v>200</v>
      </c>
      <c r="E884" s="12" t="s">
        <v>1038</v>
      </c>
      <c r="F884" s="3" t="s">
        <v>33</v>
      </c>
      <c r="G884" s="3">
        <v>200</v>
      </c>
      <c r="H884" s="14" t="s">
        <v>30</v>
      </c>
      <c r="I884" s="2" t="s">
        <v>25</v>
      </c>
    </row>
    <row r="885" spans="1:9" x14ac:dyDescent="0.3">
      <c r="A885" s="1">
        <v>37244</v>
      </c>
      <c r="B885" s="2">
        <v>1212</v>
      </c>
      <c r="C885" s="2" t="s">
        <v>42</v>
      </c>
      <c r="D885" s="3">
        <v>1500</v>
      </c>
      <c r="E885" s="12" t="s">
        <v>1039</v>
      </c>
      <c r="F885" s="3" t="s">
        <v>33</v>
      </c>
      <c r="G885" s="3">
        <v>1500</v>
      </c>
      <c r="H885" s="14" t="s">
        <v>44</v>
      </c>
      <c r="I885" s="2" t="s">
        <v>25</v>
      </c>
    </row>
    <row r="886" spans="1:9" x14ac:dyDescent="0.3">
      <c r="A886" s="1">
        <v>37244</v>
      </c>
      <c r="B886" s="2">
        <v>1228</v>
      </c>
      <c r="C886" s="2" t="s">
        <v>162</v>
      </c>
      <c r="D886" s="3">
        <v>1000</v>
      </c>
      <c r="E886" s="12" t="s">
        <v>1040</v>
      </c>
      <c r="F886" s="3" t="s">
        <v>54</v>
      </c>
      <c r="G886" s="3">
        <v>1000</v>
      </c>
      <c r="H886" s="14" t="s">
        <v>44</v>
      </c>
      <c r="I886" s="2" t="s">
        <v>25</v>
      </c>
    </row>
    <row r="887" spans="1:9" x14ac:dyDescent="0.3">
      <c r="A887" s="1">
        <v>37244</v>
      </c>
      <c r="B887" s="2">
        <v>1416</v>
      </c>
      <c r="C887" s="2" t="s">
        <v>35</v>
      </c>
      <c r="D887" s="3">
        <v>2500</v>
      </c>
      <c r="E887" s="12" t="s">
        <v>1041</v>
      </c>
      <c r="F887" s="3" t="s">
        <v>37</v>
      </c>
      <c r="G887" s="3">
        <v>2500</v>
      </c>
      <c r="H887" s="14" t="s">
        <v>38</v>
      </c>
      <c r="I887" s="2" t="s">
        <v>25</v>
      </c>
    </row>
    <row r="888" spans="1:9" x14ac:dyDescent="0.3">
      <c r="A888" s="1">
        <v>37244</v>
      </c>
      <c r="B888" s="2">
        <v>1700</v>
      </c>
      <c r="C888" s="2" t="s">
        <v>79</v>
      </c>
      <c r="D888" s="3">
        <v>1000</v>
      </c>
      <c r="E888" s="12" t="s">
        <v>1042</v>
      </c>
      <c r="F888" s="3" t="s">
        <v>37</v>
      </c>
      <c r="G888" s="3">
        <v>1000</v>
      </c>
      <c r="H888" s="14" t="s">
        <v>30</v>
      </c>
      <c r="I888" s="2" t="s">
        <v>25</v>
      </c>
    </row>
    <row r="889" spans="1:9" x14ac:dyDescent="0.3">
      <c r="A889" s="1">
        <v>37245</v>
      </c>
      <c r="B889" s="2">
        <v>748</v>
      </c>
      <c r="C889" s="2" t="s">
        <v>56</v>
      </c>
      <c r="D889" s="3">
        <v>3000</v>
      </c>
      <c r="E889" s="12" t="s">
        <v>1043</v>
      </c>
      <c r="F889" s="3" t="s">
        <v>33</v>
      </c>
      <c r="G889" s="3">
        <v>3000</v>
      </c>
      <c r="H889" s="14" t="s">
        <v>34</v>
      </c>
      <c r="I889" s="2" t="s">
        <v>25</v>
      </c>
    </row>
    <row r="890" spans="1:9" x14ac:dyDescent="0.3">
      <c r="A890" s="1">
        <v>37246</v>
      </c>
      <c r="B890" s="2">
        <v>1130</v>
      </c>
      <c r="C890" s="2" t="s">
        <v>94</v>
      </c>
      <c r="D890" s="3">
        <v>2000</v>
      </c>
      <c r="E890" s="12" t="s">
        <v>1044</v>
      </c>
      <c r="F890" s="3" t="s">
        <v>67</v>
      </c>
      <c r="G890" s="3">
        <v>2000</v>
      </c>
      <c r="H890" s="14" t="s">
        <v>44</v>
      </c>
      <c r="I890" s="2" t="s">
        <v>25</v>
      </c>
    </row>
    <row r="891" spans="1:9" x14ac:dyDescent="0.3">
      <c r="A891" s="1">
        <v>37246</v>
      </c>
      <c r="B891" s="2">
        <v>1328</v>
      </c>
      <c r="C891" s="2" t="s">
        <v>94</v>
      </c>
      <c r="D891" s="3">
        <v>3000</v>
      </c>
      <c r="E891" s="12" t="s">
        <v>1045</v>
      </c>
      <c r="F891" s="3" t="s">
        <v>23</v>
      </c>
      <c r="G891" s="3">
        <v>3000</v>
      </c>
      <c r="H891" s="14" t="s">
        <v>44</v>
      </c>
      <c r="I891" s="2" t="s">
        <v>25</v>
      </c>
    </row>
    <row r="892" spans="1:9" x14ac:dyDescent="0.3">
      <c r="A892" s="1">
        <v>37246</v>
      </c>
      <c r="B892" s="2">
        <v>1439</v>
      </c>
      <c r="C892" s="2" t="s">
        <v>61</v>
      </c>
      <c r="D892" s="3">
        <v>2000</v>
      </c>
      <c r="E892" s="12" t="s">
        <v>1046</v>
      </c>
      <c r="F892" s="3" t="s">
        <v>33</v>
      </c>
      <c r="G892" s="3">
        <v>2000</v>
      </c>
      <c r="H892" s="14" t="s">
        <v>49</v>
      </c>
      <c r="I892" s="2" t="s">
        <v>25</v>
      </c>
    </row>
    <row r="893" spans="1:9" x14ac:dyDescent="0.3">
      <c r="A893" s="1">
        <v>37248</v>
      </c>
      <c r="B893" s="2">
        <v>905</v>
      </c>
      <c r="C893" s="2" t="s">
        <v>108</v>
      </c>
      <c r="D893" s="3">
        <v>41000</v>
      </c>
      <c r="E893" s="12" t="s">
        <v>1047</v>
      </c>
      <c r="F893" s="3" t="s">
        <v>58</v>
      </c>
      <c r="G893" s="3">
        <v>41000</v>
      </c>
      <c r="H893" s="14" t="s">
        <v>24</v>
      </c>
      <c r="I893" s="2" t="s">
        <v>25</v>
      </c>
    </row>
    <row r="894" spans="1:9" x14ac:dyDescent="0.3">
      <c r="A894" s="1">
        <v>37248</v>
      </c>
      <c r="B894" s="2">
        <v>1506</v>
      </c>
      <c r="C894" s="2" t="s">
        <v>70</v>
      </c>
      <c r="D894" s="3">
        <v>400</v>
      </c>
      <c r="E894" s="12" t="s">
        <v>1048</v>
      </c>
      <c r="F894" s="3" t="s">
        <v>37</v>
      </c>
      <c r="G894" s="3">
        <v>400</v>
      </c>
      <c r="H894" s="14" t="s">
        <v>49</v>
      </c>
      <c r="I894" s="2" t="s">
        <v>25</v>
      </c>
    </row>
    <row r="895" spans="1:9" x14ac:dyDescent="0.3">
      <c r="A895" s="1">
        <v>37250</v>
      </c>
      <c r="B895" s="2">
        <v>1017</v>
      </c>
      <c r="C895" s="2" t="s">
        <v>72</v>
      </c>
      <c r="D895" s="3">
        <v>4000</v>
      </c>
      <c r="E895" t="s">
        <v>1049</v>
      </c>
      <c r="F895" s="2" t="s">
        <v>33</v>
      </c>
      <c r="G895" s="3">
        <v>4000</v>
      </c>
      <c r="H895" s="14" t="s">
        <v>49</v>
      </c>
      <c r="I895" s="2" t="s">
        <v>25</v>
      </c>
    </row>
    <row r="896" spans="1:9" x14ac:dyDescent="0.3">
      <c r="A896" s="1">
        <v>37251</v>
      </c>
      <c r="B896" s="2">
        <v>1647</v>
      </c>
      <c r="C896" s="2" t="s">
        <v>61</v>
      </c>
      <c r="D896" s="3">
        <v>7500</v>
      </c>
      <c r="E896" s="12" t="s">
        <v>1050</v>
      </c>
      <c r="F896" s="3" t="s">
        <v>33</v>
      </c>
      <c r="G896" s="3">
        <v>7500</v>
      </c>
      <c r="H896" s="14" t="s">
        <v>49</v>
      </c>
      <c r="I896" s="2" t="s">
        <v>25</v>
      </c>
    </row>
    <row r="897" spans="1:9" x14ac:dyDescent="0.3">
      <c r="A897" s="1">
        <v>37251</v>
      </c>
      <c r="B897" s="2">
        <v>1839</v>
      </c>
      <c r="C897" s="2" t="s">
        <v>61</v>
      </c>
      <c r="D897" s="3">
        <v>300000</v>
      </c>
      <c r="E897" s="12" t="s">
        <v>1051</v>
      </c>
      <c r="F897" s="3" t="s">
        <v>23</v>
      </c>
      <c r="G897" s="3">
        <v>300000</v>
      </c>
      <c r="H897" s="14" t="s">
        <v>49</v>
      </c>
      <c r="I897" s="2" t="s">
        <v>25</v>
      </c>
    </row>
    <row r="898" spans="1:9" x14ac:dyDescent="0.3">
      <c r="A898" s="1">
        <v>37251</v>
      </c>
      <c r="B898" s="2">
        <v>1905</v>
      </c>
      <c r="C898" s="2" t="s">
        <v>61</v>
      </c>
      <c r="D898" s="3">
        <v>7000</v>
      </c>
      <c r="E898" s="12" t="s">
        <v>1052</v>
      </c>
      <c r="F898" s="2" t="s">
        <v>48</v>
      </c>
      <c r="G898" s="3">
        <v>7000</v>
      </c>
      <c r="H898" s="14" t="s">
        <v>49</v>
      </c>
      <c r="I898" s="2" t="s">
        <v>25</v>
      </c>
    </row>
    <row r="899" spans="1:9" x14ac:dyDescent="0.3">
      <c r="A899" s="1">
        <v>37252</v>
      </c>
      <c r="B899" s="2">
        <v>739</v>
      </c>
      <c r="C899" s="2" t="s">
        <v>61</v>
      </c>
      <c r="D899" s="3">
        <v>2460</v>
      </c>
      <c r="E899" s="12" t="s">
        <v>1053</v>
      </c>
      <c r="F899" s="3" t="s">
        <v>23</v>
      </c>
      <c r="G899" s="3">
        <v>2460</v>
      </c>
      <c r="H899" s="14" t="s">
        <v>49</v>
      </c>
      <c r="I899" s="2" t="s">
        <v>25</v>
      </c>
    </row>
    <row r="900" spans="1:9" x14ac:dyDescent="0.3">
      <c r="A900" s="1">
        <v>37252</v>
      </c>
      <c r="B900" s="2">
        <v>755</v>
      </c>
      <c r="C900" s="2" t="s">
        <v>162</v>
      </c>
      <c r="D900" s="3">
        <v>800000</v>
      </c>
      <c r="E900" s="12" t="s">
        <v>1054</v>
      </c>
      <c r="F900" s="2" t="s">
        <v>48</v>
      </c>
      <c r="G900" s="3">
        <v>800000</v>
      </c>
      <c r="H900" s="14" t="s">
        <v>44</v>
      </c>
      <c r="I900" s="2" t="s">
        <v>25</v>
      </c>
    </row>
    <row r="901" spans="1:9" x14ac:dyDescent="0.3">
      <c r="A901" s="1">
        <v>37252</v>
      </c>
      <c r="B901" s="2">
        <v>900</v>
      </c>
      <c r="C901" s="2" t="s">
        <v>35</v>
      </c>
      <c r="D901" s="3">
        <v>100</v>
      </c>
      <c r="E901" s="12" t="s">
        <v>1055</v>
      </c>
      <c r="F901" s="3" t="s">
        <v>37</v>
      </c>
      <c r="G901" s="3">
        <v>100</v>
      </c>
      <c r="H901" s="14" t="s">
        <v>38</v>
      </c>
      <c r="I901" s="2" t="s">
        <v>25</v>
      </c>
    </row>
    <row r="902" spans="1:9" x14ac:dyDescent="0.3">
      <c r="A902" s="1">
        <v>37252</v>
      </c>
      <c r="B902" s="2">
        <v>1209</v>
      </c>
      <c r="C902" s="2" t="s">
        <v>361</v>
      </c>
      <c r="D902" s="3">
        <v>1500</v>
      </c>
      <c r="E902" s="12" t="s">
        <v>1056</v>
      </c>
      <c r="F902" s="3" t="s">
        <v>37</v>
      </c>
      <c r="G902" s="3">
        <v>1500</v>
      </c>
      <c r="H902" s="14" t="s">
        <v>38</v>
      </c>
      <c r="I902" s="2" t="s">
        <v>25</v>
      </c>
    </row>
    <row r="903" spans="1:9" x14ac:dyDescent="0.3">
      <c r="A903" s="1">
        <v>37252</v>
      </c>
      <c r="B903" s="2">
        <v>1705</v>
      </c>
      <c r="C903" s="2" t="s">
        <v>132</v>
      </c>
      <c r="D903" s="3">
        <v>10000</v>
      </c>
      <c r="E903" s="12" t="s">
        <v>1057</v>
      </c>
      <c r="F903" s="3" t="s">
        <v>33</v>
      </c>
      <c r="G903" s="3">
        <v>10000</v>
      </c>
      <c r="H903" s="14" t="s">
        <v>38</v>
      </c>
      <c r="I903" s="2" t="s">
        <v>25</v>
      </c>
    </row>
    <row r="904" spans="1:9" x14ac:dyDescent="0.3">
      <c r="A904" s="1">
        <v>37253</v>
      </c>
      <c r="B904" s="2">
        <v>945</v>
      </c>
      <c r="C904" s="2" t="s">
        <v>35</v>
      </c>
      <c r="D904" s="3">
        <v>30000</v>
      </c>
      <c r="E904" s="12" t="s">
        <v>1058</v>
      </c>
      <c r="F904" s="3" t="s">
        <v>33</v>
      </c>
      <c r="G904" s="3">
        <v>30000</v>
      </c>
      <c r="H904" s="14" t="s">
        <v>38</v>
      </c>
      <c r="I904" s="2" t="s">
        <v>25</v>
      </c>
    </row>
    <row r="905" spans="1:9" x14ac:dyDescent="0.3">
      <c r="A905" s="1">
        <v>37253</v>
      </c>
      <c r="B905" s="2">
        <v>1434</v>
      </c>
      <c r="C905" s="2" t="s">
        <v>31</v>
      </c>
      <c r="D905" s="3">
        <v>5700</v>
      </c>
      <c r="E905" s="12" t="s">
        <v>1059</v>
      </c>
      <c r="F905" s="3" t="s">
        <v>54</v>
      </c>
      <c r="G905" s="3">
        <v>5700</v>
      </c>
      <c r="H905" s="14" t="s">
        <v>34</v>
      </c>
      <c r="I905" s="2" t="s">
        <v>25</v>
      </c>
    </row>
    <row r="906" spans="1:9" x14ac:dyDescent="0.3">
      <c r="A906" s="1">
        <v>37254</v>
      </c>
      <c r="B906" s="2">
        <v>948</v>
      </c>
      <c r="C906" s="2" t="s">
        <v>121</v>
      </c>
      <c r="D906" s="3">
        <v>1000</v>
      </c>
      <c r="E906" s="12" t="s">
        <v>1060</v>
      </c>
      <c r="F906" s="3" t="s">
        <v>23</v>
      </c>
      <c r="G906" s="3">
        <v>1000</v>
      </c>
      <c r="H906" s="14" t="s">
        <v>44</v>
      </c>
      <c r="I906" s="2" t="s">
        <v>25</v>
      </c>
    </row>
    <row r="907" spans="1:9" x14ac:dyDescent="0.3">
      <c r="A907" s="1">
        <v>37254</v>
      </c>
      <c r="B907" s="2">
        <v>1208</v>
      </c>
      <c r="C907" s="2" t="s">
        <v>426</v>
      </c>
      <c r="D907" s="3">
        <v>1000</v>
      </c>
      <c r="E907" s="12" t="s">
        <v>1061</v>
      </c>
      <c r="F907" s="3" t="s">
        <v>23</v>
      </c>
      <c r="G907" s="3">
        <v>1000</v>
      </c>
      <c r="H907" s="14" t="s">
        <v>34</v>
      </c>
      <c r="I907" s="2" t="s">
        <v>25</v>
      </c>
    </row>
    <row r="908" spans="1:9" x14ac:dyDescent="0.3">
      <c r="A908" s="1">
        <v>37254</v>
      </c>
      <c r="B908" s="2">
        <v>1209</v>
      </c>
      <c r="C908" s="2" t="s">
        <v>68</v>
      </c>
      <c r="D908" s="3">
        <v>1500</v>
      </c>
      <c r="E908" s="12" t="s">
        <v>1062</v>
      </c>
      <c r="F908" s="3" t="s">
        <v>33</v>
      </c>
      <c r="G908" s="3">
        <v>1500</v>
      </c>
      <c r="H908" s="14" t="s">
        <v>49</v>
      </c>
      <c r="I908" s="2" t="s">
        <v>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C41DD-4C6C-43F5-8D3C-C7F757EA8EE0}">
  <dimension ref="A1:V925"/>
  <sheetViews>
    <sheetView workbookViewId="0">
      <selection activeCell="E23" sqref="E23"/>
    </sheetView>
  </sheetViews>
  <sheetFormatPr defaultRowHeight="14.4" x14ac:dyDescent="0.3"/>
  <cols>
    <col min="1" max="1" width="10.109375" style="1" bestFit="1" customWidth="1"/>
    <col min="2" max="2" width="6.44140625" style="2" customWidth="1"/>
    <col min="3" max="3" width="13.5546875" style="2" customWidth="1"/>
    <col min="4" max="4" width="11.44140625" style="3" customWidth="1"/>
    <col min="5" max="5" width="46.109375" customWidth="1"/>
    <col min="6" max="6" width="9.6640625" style="2" bestFit="1" customWidth="1"/>
    <col min="7" max="7" width="10.109375" style="3" bestFit="1" customWidth="1"/>
    <col min="8" max="8" width="6.88671875" style="2" bestFit="1" customWidth="1"/>
    <col min="9" max="9" width="9.109375" style="2" customWidth="1"/>
    <col min="11" max="11" width="11.33203125" bestFit="1" customWidth="1"/>
    <col min="257" max="257" width="10.109375" bestFit="1" customWidth="1"/>
    <col min="258" max="258" width="6.44140625" customWidth="1"/>
    <col min="259" max="259" width="13.5546875" customWidth="1"/>
    <col min="260" max="260" width="11.44140625" customWidth="1"/>
    <col min="261" max="261" width="46.109375" customWidth="1"/>
    <col min="262" max="262" width="9.6640625" bestFit="1" customWidth="1"/>
    <col min="263" max="263" width="10.109375" bestFit="1" customWidth="1"/>
    <col min="264" max="264" width="6.88671875" bestFit="1" customWidth="1"/>
    <col min="265" max="265" width="9.109375" customWidth="1"/>
    <col min="267" max="267" width="11.33203125" bestFit="1" customWidth="1"/>
    <col min="513" max="513" width="10.109375" bestFit="1" customWidth="1"/>
    <col min="514" max="514" width="6.44140625" customWidth="1"/>
    <col min="515" max="515" width="13.5546875" customWidth="1"/>
    <col min="516" max="516" width="11.44140625" customWidth="1"/>
    <col min="517" max="517" width="46.109375" customWidth="1"/>
    <col min="518" max="518" width="9.6640625" bestFit="1" customWidth="1"/>
    <col min="519" max="519" width="10.109375" bestFit="1" customWidth="1"/>
    <col min="520" max="520" width="6.88671875" bestFit="1" customWidth="1"/>
    <col min="521" max="521" width="9.109375" customWidth="1"/>
    <col min="523" max="523" width="11.33203125" bestFit="1" customWidth="1"/>
    <col min="769" max="769" width="10.109375" bestFit="1" customWidth="1"/>
    <col min="770" max="770" width="6.44140625" customWidth="1"/>
    <col min="771" max="771" width="13.5546875" customWidth="1"/>
    <col min="772" max="772" width="11.44140625" customWidth="1"/>
    <col min="773" max="773" width="46.109375" customWidth="1"/>
    <col min="774" max="774" width="9.6640625" bestFit="1" customWidth="1"/>
    <col min="775" max="775" width="10.109375" bestFit="1" customWidth="1"/>
    <col min="776" max="776" width="6.88671875" bestFit="1" customWidth="1"/>
    <col min="777" max="777" width="9.109375" customWidth="1"/>
    <col min="779" max="779" width="11.33203125" bestFit="1" customWidth="1"/>
    <col min="1025" max="1025" width="10.109375" bestFit="1" customWidth="1"/>
    <col min="1026" max="1026" width="6.44140625" customWidth="1"/>
    <col min="1027" max="1027" width="13.5546875" customWidth="1"/>
    <col min="1028" max="1028" width="11.44140625" customWidth="1"/>
    <col min="1029" max="1029" width="46.109375" customWidth="1"/>
    <col min="1030" max="1030" width="9.6640625" bestFit="1" customWidth="1"/>
    <col min="1031" max="1031" width="10.109375" bestFit="1" customWidth="1"/>
    <col min="1032" max="1032" width="6.88671875" bestFit="1" customWidth="1"/>
    <col min="1033" max="1033" width="9.109375" customWidth="1"/>
    <col min="1035" max="1035" width="11.33203125" bestFit="1" customWidth="1"/>
    <col min="1281" max="1281" width="10.109375" bestFit="1" customWidth="1"/>
    <col min="1282" max="1282" width="6.44140625" customWidth="1"/>
    <col min="1283" max="1283" width="13.5546875" customWidth="1"/>
    <col min="1284" max="1284" width="11.44140625" customWidth="1"/>
    <col min="1285" max="1285" width="46.109375" customWidth="1"/>
    <col min="1286" max="1286" width="9.6640625" bestFit="1" customWidth="1"/>
    <col min="1287" max="1287" width="10.109375" bestFit="1" customWidth="1"/>
    <col min="1288" max="1288" width="6.88671875" bestFit="1" customWidth="1"/>
    <col min="1289" max="1289" width="9.109375" customWidth="1"/>
    <col min="1291" max="1291" width="11.33203125" bestFit="1" customWidth="1"/>
    <col min="1537" max="1537" width="10.109375" bestFit="1" customWidth="1"/>
    <col min="1538" max="1538" width="6.44140625" customWidth="1"/>
    <col min="1539" max="1539" width="13.5546875" customWidth="1"/>
    <col min="1540" max="1540" width="11.44140625" customWidth="1"/>
    <col min="1541" max="1541" width="46.109375" customWidth="1"/>
    <col min="1542" max="1542" width="9.6640625" bestFit="1" customWidth="1"/>
    <col min="1543" max="1543" width="10.109375" bestFit="1" customWidth="1"/>
    <col min="1544" max="1544" width="6.88671875" bestFit="1" customWidth="1"/>
    <col min="1545" max="1545" width="9.109375" customWidth="1"/>
    <col min="1547" max="1547" width="11.33203125" bestFit="1" customWidth="1"/>
    <col min="1793" max="1793" width="10.109375" bestFit="1" customWidth="1"/>
    <col min="1794" max="1794" width="6.44140625" customWidth="1"/>
    <col min="1795" max="1795" width="13.5546875" customWidth="1"/>
    <col min="1796" max="1796" width="11.44140625" customWidth="1"/>
    <col min="1797" max="1797" width="46.109375" customWidth="1"/>
    <col min="1798" max="1798" width="9.6640625" bestFit="1" customWidth="1"/>
    <col min="1799" max="1799" width="10.109375" bestFit="1" customWidth="1"/>
    <col min="1800" max="1800" width="6.88671875" bestFit="1" customWidth="1"/>
    <col min="1801" max="1801" width="9.109375" customWidth="1"/>
    <col min="1803" max="1803" width="11.33203125" bestFit="1" customWidth="1"/>
    <col min="2049" max="2049" width="10.109375" bestFit="1" customWidth="1"/>
    <col min="2050" max="2050" width="6.44140625" customWidth="1"/>
    <col min="2051" max="2051" width="13.5546875" customWidth="1"/>
    <col min="2052" max="2052" width="11.44140625" customWidth="1"/>
    <col min="2053" max="2053" width="46.109375" customWidth="1"/>
    <col min="2054" max="2054" width="9.6640625" bestFit="1" customWidth="1"/>
    <col min="2055" max="2055" width="10.109375" bestFit="1" customWidth="1"/>
    <col min="2056" max="2056" width="6.88671875" bestFit="1" customWidth="1"/>
    <col min="2057" max="2057" width="9.109375" customWidth="1"/>
    <col min="2059" max="2059" width="11.33203125" bestFit="1" customWidth="1"/>
    <col min="2305" max="2305" width="10.109375" bestFit="1" customWidth="1"/>
    <col min="2306" max="2306" width="6.44140625" customWidth="1"/>
    <col min="2307" max="2307" width="13.5546875" customWidth="1"/>
    <col min="2308" max="2308" width="11.44140625" customWidth="1"/>
    <col min="2309" max="2309" width="46.109375" customWidth="1"/>
    <col min="2310" max="2310" width="9.6640625" bestFit="1" customWidth="1"/>
    <col min="2311" max="2311" width="10.109375" bestFit="1" customWidth="1"/>
    <col min="2312" max="2312" width="6.88671875" bestFit="1" customWidth="1"/>
    <col min="2313" max="2313" width="9.109375" customWidth="1"/>
    <col min="2315" max="2315" width="11.33203125" bestFit="1" customWidth="1"/>
    <col min="2561" max="2561" width="10.109375" bestFit="1" customWidth="1"/>
    <col min="2562" max="2562" width="6.44140625" customWidth="1"/>
    <col min="2563" max="2563" width="13.5546875" customWidth="1"/>
    <col min="2564" max="2564" width="11.44140625" customWidth="1"/>
    <col min="2565" max="2565" width="46.109375" customWidth="1"/>
    <col min="2566" max="2566" width="9.6640625" bestFit="1" customWidth="1"/>
    <col min="2567" max="2567" width="10.109375" bestFit="1" customWidth="1"/>
    <col min="2568" max="2568" width="6.88671875" bestFit="1" customWidth="1"/>
    <col min="2569" max="2569" width="9.109375" customWidth="1"/>
    <col min="2571" max="2571" width="11.33203125" bestFit="1" customWidth="1"/>
    <col min="2817" max="2817" width="10.109375" bestFit="1" customWidth="1"/>
    <col min="2818" max="2818" width="6.44140625" customWidth="1"/>
    <col min="2819" max="2819" width="13.5546875" customWidth="1"/>
    <col min="2820" max="2820" width="11.44140625" customWidth="1"/>
    <col min="2821" max="2821" width="46.109375" customWidth="1"/>
    <col min="2822" max="2822" width="9.6640625" bestFit="1" customWidth="1"/>
    <col min="2823" max="2823" width="10.109375" bestFit="1" customWidth="1"/>
    <col min="2824" max="2824" width="6.88671875" bestFit="1" customWidth="1"/>
    <col min="2825" max="2825" width="9.109375" customWidth="1"/>
    <col min="2827" max="2827" width="11.33203125" bestFit="1" customWidth="1"/>
    <col min="3073" max="3073" width="10.109375" bestFit="1" customWidth="1"/>
    <col min="3074" max="3074" width="6.44140625" customWidth="1"/>
    <col min="3075" max="3075" width="13.5546875" customWidth="1"/>
    <col min="3076" max="3076" width="11.44140625" customWidth="1"/>
    <col min="3077" max="3077" width="46.109375" customWidth="1"/>
    <col min="3078" max="3078" width="9.6640625" bestFit="1" customWidth="1"/>
    <col min="3079" max="3079" width="10.109375" bestFit="1" customWidth="1"/>
    <col min="3080" max="3080" width="6.88671875" bestFit="1" customWidth="1"/>
    <col min="3081" max="3081" width="9.109375" customWidth="1"/>
    <col min="3083" max="3083" width="11.33203125" bestFit="1" customWidth="1"/>
    <col min="3329" max="3329" width="10.109375" bestFit="1" customWidth="1"/>
    <col min="3330" max="3330" width="6.44140625" customWidth="1"/>
    <col min="3331" max="3331" width="13.5546875" customWidth="1"/>
    <col min="3332" max="3332" width="11.44140625" customWidth="1"/>
    <col min="3333" max="3333" width="46.109375" customWidth="1"/>
    <col min="3334" max="3334" width="9.6640625" bestFit="1" customWidth="1"/>
    <col min="3335" max="3335" width="10.109375" bestFit="1" customWidth="1"/>
    <col min="3336" max="3336" width="6.88671875" bestFit="1" customWidth="1"/>
    <col min="3337" max="3337" width="9.109375" customWidth="1"/>
    <col min="3339" max="3339" width="11.33203125" bestFit="1" customWidth="1"/>
    <col min="3585" max="3585" width="10.109375" bestFit="1" customWidth="1"/>
    <col min="3586" max="3586" width="6.44140625" customWidth="1"/>
    <col min="3587" max="3587" width="13.5546875" customWidth="1"/>
    <col min="3588" max="3588" width="11.44140625" customWidth="1"/>
    <col min="3589" max="3589" width="46.109375" customWidth="1"/>
    <col min="3590" max="3590" width="9.6640625" bestFit="1" customWidth="1"/>
    <col min="3591" max="3591" width="10.109375" bestFit="1" customWidth="1"/>
    <col min="3592" max="3592" width="6.88671875" bestFit="1" customWidth="1"/>
    <col min="3593" max="3593" width="9.109375" customWidth="1"/>
    <col min="3595" max="3595" width="11.33203125" bestFit="1" customWidth="1"/>
    <col min="3841" max="3841" width="10.109375" bestFit="1" customWidth="1"/>
    <col min="3842" max="3842" width="6.44140625" customWidth="1"/>
    <col min="3843" max="3843" width="13.5546875" customWidth="1"/>
    <col min="3844" max="3844" width="11.44140625" customWidth="1"/>
    <col min="3845" max="3845" width="46.109375" customWidth="1"/>
    <col min="3846" max="3846" width="9.6640625" bestFit="1" customWidth="1"/>
    <col min="3847" max="3847" width="10.109375" bestFit="1" customWidth="1"/>
    <col min="3848" max="3848" width="6.88671875" bestFit="1" customWidth="1"/>
    <col min="3849" max="3849" width="9.109375" customWidth="1"/>
    <col min="3851" max="3851" width="11.33203125" bestFit="1" customWidth="1"/>
    <col min="4097" max="4097" width="10.109375" bestFit="1" customWidth="1"/>
    <col min="4098" max="4098" width="6.44140625" customWidth="1"/>
    <col min="4099" max="4099" width="13.5546875" customWidth="1"/>
    <col min="4100" max="4100" width="11.44140625" customWidth="1"/>
    <col min="4101" max="4101" width="46.109375" customWidth="1"/>
    <col min="4102" max="4102" width="9.6640625" bestFit="1" customWidth="1"/>
    <col min="4103" max="4103" width="10.109375" bestFit="1" customWidth="1"/>
    <col min="4104" max="4104" width="6.88671875" bestFit="1" customWidth="1"/>
    <col min="4105" max="4105" width="9.109375" customWidth="1"/>
    <col min="4107" max="4107" width="11.33203125" bestFit="1" customWidth="1"/>
    <col min="4353" max="4353" width="10.109375" bestFit="1" customWidth="1"/>
    <col min="4354" max="4354" width="6.44140625" customWidth="1"/>
    <col min="4355" max="4355" width="13.5546875" customWidth="1"/>
    <col min="4356" max="4356" width="11.44140625" customWidth="1"/>
    <col min="4357" max="4357" width="46.109375" customWidth="1"/>
    <col min="4358" max="4358" width="9.6640625" bestFit="1" customWidth="1"/>
    <col min="4359" max="4359" width="10.109375" bestFit="1" customWidth="1"/>
    <col min="4360" max="4360" width="6.88671875" bestFit="1" customWidth="1"/>
    <col min="4361" max="4361" width="9.109375" customWidth="1"/>
    <col min="4363" max="4363" width="11.33203125" bestFit="1" customWidth="1"/>
    <col min="4609" max="4609" width="10.109375" bestFit="1" customWidth="1"/>
    <col min="4610" max="4610" width="6.44140625" customWidth="1"/>
    <col min="4611" max="4611" width="13.5546875" customWidth="1"/>
    <col min="4612" max="4612" width="11.44140625" customWidth="1"/>
    <col min="4613" max="4613" width="46.109375" customWidth="1"/>
    <col min="4614" max="4614" width="9.6640625" bestFit="1" customWidth="1"/>
    <col min="4615" max="4615" width="10.109375" bestFit="1" customWidth="1"/>
    <col min="4616" max="4616" width="6.88671875" bestFit="1" customWidth="1"/>
    <col min="4617" max="4617" width="9.109375" customWidth="1"/>
    <col min="4619" max="4619" width="11.33203125" bestFit="1" customWidth="1"/>
    <col min="4865" max="4865" width="10.109375" bestFit="1" customWidth="1"/>
    <col min="4866" max="4866" width="6.44140625" customWidth="1"/>
    <col min="4867" max="4867" width="13.5546875" customWidth="1"/>
    <col min="4868" max="4868" width="11.44140625" customWidth="1"/>
    <col min="4869" max="4869" width="46.109375" customWidth="1"/>
    <col min="4870" max="4870" width="9.6640625" bestFit="1" customWidth="1"/>
    <col min="4871" max="4871" width="10.109375" bestFit="1" customWidth="1"/>
    <col min="4872" max="4872" width="6.88671875" bestFit="1" customWidth="1"/>
    <col min="4873" max="4873" width="9.109375" customWidth="1"/>
    <col min="4875" max="4875" width="11.33203125" bestFit="1" customWidth="1"/>
    <col min="5121" max="5121" width="10.109375" bestFit="1" customWidth="1"/>
    <col min="5122" max="5122" width="6.44140625" customWidth="1"/>
    <col min="5123" max="5123" width="13.5546875" customWidth="1"/>
    <col min="5124" max="5124" width="11.44140625" customWidth="1"/>
    <col min="5125" max="5125" width="46.109375" customWidth="1"/>
    <col min="5126" max="5126" width="9.6640625" bestFit="1" customWidth="1"/>
    <col min="5127" max="5127" width="10.109375" bestFit="1" customWidth="1"/>
    <col min="5128" max="5128" width="6.88671875" bestFit="1" customWidth="1"/>
    <col min="5129" max="5129" width="9.109375" customWidth="1"/>
    <col min="5131" max="5131" width="11.33203125" bestFit="1" customWidth="1"/>
    <col min="5377" max="5377" width="10.109375" bestFit="1" customWidth="1"/>
    <col min="5378" max="5378" width="6.44140625" customWidth="1"/>
    <col min="5379" max="5379" width="13.5546875" customWidth="1"/>
    <col min="5380" max="5380" width="11.44140625" customWidth="1"/>
    <col min="5381" max="5381" width="46.109375" customWidth="1"/>
    <col min="5382" max="5382" width="9.6640625" bestFit="1" customWidth="1"/>
    <col min="5383" max="5383" width="10.109375" bestFit="1" customWidth="1"/>
    <col min="5384" max="5384" width="6.88671875" bestFit="1" customWidth="1"/>
    <col min="5385" max="5385" width="9.109375" customWidth="1"/>
    <col min="5387" max="5387" width="11.33203125" bestFit="1" customWidth="1"/>
    <col min="5633" max="5633" width="10.109375" bestFit="1" customWidth="1"/>
    <col min="5634" max="5634" width="6.44140625" customWidth="1"/>
    <col min="5635" max="5635" width="13.5546875" customWidth="1"/>
    <col min="5636" max="5636" width="11.44140625" customWidth="1"/>
    <col min="5637" max="5637" width="46.109375" customWidth="1"/>
    <col min="5638" max="5638" width="9.6640625" bestFit="1" customWidth="1"/>
    <col min="5639" max="5639" width="10.109375" bestFit="1" customWidth="1"/>
    <col min="5640" max="5640" width="6.88671875" bestFit="1" customWidth="1"/>
    <col min="5641" max="5641" width="9.109375" customWidth="1"/>
    <col min="5643" max="5643" width="11.33203125" bestFit="1" customWidth="1"/>
    <col min="5889" max="5889" width="10.109375" bestFit="1" customWidth="1"/>
    <col min="5890" max="5890" width="6.44140625" customWidth="1"/>
    <col min="5891" max="5891" width="13.5546875" customWidth="1"/>
    <col min="5892" max="5892" width="11.44140625" customWidth="1"/>
    <col min="5893" max="5893" width="46.109375" customWidth="1"/>
    <col min="5894" max="5894" width="9.6640625" bestFit="1" customWidth="1"/>
    <col min="5895" max="5895" width="10.109375" bestFit="1" customWidth="1"/>
    <col min="5896" max="5896" width="6.88671875" bestFit="1" customWidth="1"/>
    <col min="5897" max="5897" width="9.109375" customWidth="1"/>
    <col min="5899" max="5899" width="11.33203125" bestFit="1" customWidth="1"/>
    <col min="6145" max="6145" width="10.109375" bestFit="1" customWidth="1"/>
    <col min="6146" max="6146" width="6.44140625" customWidth="1"/>
    <col min="6147" max="6147" width="13.5546875" customWidth="1"/>
    <col min="6148" max="6148" width="11.44140625" customWidth="1"/>
    <col min="6149" max="6149" width="46.109375" customWidth="1"/>
    <col min="6150" max="6150" width="9.6640625" bestFit="1" customWidth="1"/>
    <col min="6151" max="6151" width="10.109375" bestFit="1" customWidth="1"/>
    <col min="6152" max="6152" width="6.88671875" bestFit="1" customWidth="1"/>
    <col min="6153" max="6153" width="9.109375" customWidth="1"/>
    <col min="6155" max="6155" width="11.33203125" bestFit="1" customWidth="1"/>
    <col min="6401" max="6401" width="10.109375" bestFit="1" customWidth="1"/>
    <col min="6402" max="6402" width="6.44140625" customWidth="1"/>
    <col min="6403" max="6403" width="13.5546875" customWidth="1"/>
    <col min="6404" max="6404" width="11.44140625" customWidth="1"/>
    <col min="6405" max="6405" width="46.109375" customWidth="1"/>
    <col min="6406" max="6406" width="9.6640625" bestFit="1" customWidth="1"/>
    <col min="6407" max="6407" width="10.109375" bestFit="1" customWidth="1"/>
    <col min="6408" max="6408" width="6.88671875" bestFit="1" customWidth="1"/>
    <col min="6409" max="6409" width="9.109375" customWidth="1"/>
    <col min="6411" max="6411" width="11.33203125" bestFit="1" customWidth="1"/>
    <col min="6657" max="6657" width="10.109375" bestFit="1" customWidth="1"/>
    <col min="6658" max="6658" width="6.44140625" customWidth="1"/>
    <col min="6659" max="6659" width="13.5546875" customWidth="1"/>
    <col min="6660" max="6660" width="11.44140625" customWidth="1"/>
    <col min="6661" max="6661" width="46.109375" customWidth="1"/>
    <col min="6662" max="6662" width="9.6640625" bestFit="1" customWidth="1"/>
    <col min="6663" max="6663" width="10.109375" bestFit="1" customWidth="1"/>
    <col min="6664" max="6664" width="6.88671875" bestFit="1" customWidth="1"/>
    <col min="6665" max="6665" width="9.109375" customWidth="1"/>
    <col min="6667" max="6667" width="11.33203125" bestFit="1" customWidth="1"/>
    <col min="6913" max="6913" width="10.109375" bestFit="1" customWidth="1"/>
    <col min="6914" max="6914" width="6.44140625" customWidth="1"/>
    <col min="6915" max="6915" width="13.5546875" customWidth="1"/>
    <col min="6916" max="6916" width="11.44140625" customWidth="1"/>
    <col min="6917" max="6917" width="46.109375" customWidth="1"/>
    <col min="6918" max="6918" width="9.6640625" bestFit="1" customWidth="1"/>
    <col min="6919" max="6919" width="10.109375" bestFit="1" customWidth="1"/>
    <col min="6920" max="6920" width="6.88671875" bestFit="1" customWidth="1"/>
    <col min="6921" max="6921" width="9.109375" customWidth="1"/>
    <col min="6923" max="6923" width="11.33203125" bestFit="1" customWidth="1"/>
    <col min="7169" max="7169" width="10.109375" bestFit="1" customWidth="1"/>
    <col min="7170" max="7170" width="6.44140625" customWidth="1"/>
    <col min="7171" max="7171" width="13.5546875" customWidth="1"/>
    <col min="7172" max="7172" width="11.44140625" customWidth="1"/>
    <col min="7173" max="7173" width="46.109375" customWidth="1"/>
    <col min="7174" max="7174" width="9.6640625" bestFit="1" customWidth="1"/>
    <col min="7175" max="7175" width="10.109375" bestFit="1" customWidth="1"/>
    <col min="7176" max="7176" width="6.88671875" bestFit="1" customWidth="1"/>
    <col min="7177" max="7177" width="9.109375" customWidth="1"/>
    <col min="7179" max="7179" width="11.33203125" bestFit="1" customWidth="1"/>
    <col min="7425" max="7425" width="10.109375" bestFit="1" customWidth="1"/>
    <col min="7426" max="7426" width="6.44140625" customWidth="1"/>
    <col min="7427" max="7427" width="13.5546875" customWidth="1"/>
    <col min="7428" max="7428" width="11.44140625" customWidth="1"/>
    <col min="7429" max="7429" width="46.109375" customWidth="1"/>
    <col min="7430" max="7430" width="9.6640625" bestFit="1" customWidth="1"/>
    <col min="7431" max="7431" width="10.109375" bestFit="1" customWidth="1"/>
    <col min="7432" max="7432" width="6.88671875" bestFit="1" customWidth="1"/>
    <col min="7433" max="7433" width="9.109375" customWidth="1"/>
    <col min="7435" max="7435" width="11.33203125" bestFit="1" customWidth="1"/>
    <col min="7681" max="7681" width="10.109375" bestFit="1" customWidth="1"/>
    <col min="7682" max="7682" width="6.44140625" customWidth="1"/>
    <col min="7683" max="7683" width="13.5546875" customWidth="1"/>
    <col min="7684" max="7684" width="11.44140625" customWidth="1"/>
    <col min="7685" max="7685" width="46.109375" customWidth="1"/>
    <col min="7686" max="7686" width="9.6640625" bestFit="1" customWidth="1"/>
    <col min="7687" max="7687" width="10.109375" bestFit="1" customWidth="1"/>
    <col min="7688" max="7688" width="6.88671875" bestFit="1" customWidth="1"/>
    <col min="7689" max="7689" width="9.109375" customWidth="1"/>
    <col min="7691" max="7691" width="11.33203125" bestFit="1" customWidth="1"/>
    <col min="7937" max="7937" width="10.109375" bestFit="1" customWidth="1"/>
    <col min="7938" max="7938" width="6.44140625" customWidth="1"/>
    <col min="7939" max="7939" width="13.5546875" customWidth="1"/>
    <col min="7940" max="7940" width="11.44140625" customWidth="1"/>
    <col min="7941" max="7941" width="46.109375" customWidth="1"/>
    <col min="7942" max="7942" width="9.6640625" bestFit="1" customWidth="1"/>
    <col min="7943" max="7943" width="10.109375" bestFit="1" customWidth="1"/>
    <col min="7944" max="7944" width="6.88671875" bestFit="1" customWidth="1"/>
    <col min="7945" max="7945" width="9.109375" customWidth="1"/>
    <col min="7947" max="7947" width="11.33203125" bestFit="1" customWidth="1"/>
    <col min="8193" max="8193" width="10.109375" bestFit="1" customWidth="1"/>
    <col min="8194" max="8194" width="6.44140625" customWidth="1"/>
    <col min="8195" max="8195" width="13.5546875" customWidth="1"/>
    <col min="8196" max="8196" width="11.44140625" customWidth="1"/>
    <col min="8197" max="8197" width="46.109375" customWidth="1"/>
    <col min="8198" max="8198" width="9.6640625" bestFit="1" customWidth="1"/>
    <col min="8199" max="8199" width="10.109375" bestFit="1" customWidth="1"/>
    <col min="8200" max="8200" width="6.88671875" bestFit="1" customWidth="1"/>
    <col min="8201" max="8201" width="9.109375" customWidth="1"/>
    <col min="8203" max="8203" width="11.33203125" bestFit="1" customWidth="1"/>
    <col min="8449" max="8449" width="10.109375" bestFit="1" customWidth="1"/>
    <col min="8450" max="8450" width="6.44140625" customWidth="1"/>
    <col min="8451" max="8451" width="13.5546875" customWidth="1"/>
    <col min="8452" max="8452" width="11.44140625" customWidth="1"/>
    <col min="8453" max="8453" width="46.109375" customWidth="1"/>
    <col min="8454" max="8454" width="9.6640625" bestFit="1" customWidth="1"/>
    <col min="8455" max="8455" width="10.109375" bestFit="1" customWidth="1"/>
    <col min="8456" max="8456" width="6.88671875" bestFit="1" customWidth="1"/>
    <col min="8457" max="8457" width="9.109375" customWidth="1"/>
    <col min="8459" max="8459" width="11.33203125" bestFit="1" customWidth="1"/>
    <col min="8705" max="8705" width="10.109375" bestFit="1" customWidth="1"/>
    <col min="8706" max="8706" width="6.44140625" customWidth="1"/>
    <col min="8707" max="8707" width="13.5546875" customWidth="1"/>
    <col min="8708" max="8708" width="11.44140625" customWidth="1"/>
    <col min="8709" max="8709" width="46.109375" customWidth="1"/>
    <col min="8710" max="8710" width="9.6640625" bestFit="1" customWidth="1"/>
    <col min="8711" max="8711" width="10.109375" bestFit="1" customWidth="1"/>
    <col min="8712" max="8712" width="6.88671875" bestFit="1" customWidth="1"/>
    <col min="8713" max="8713" width="9.109375" customWidth="1"/>
    <col min="8715" max="8715" width="11.33203125" bestFit="1" customWidth="1"/>
    <col min="8961" max="8961" width="10.109375" bestFit="1" customWidth="1"/>
    <col min="8962" max="8962" width="6.44140625" customWidth="1"/>
    <col min="8963" max="8963" width="13.5546875" customWidth="1"/>
    <col min="8964" max="8964" width="11.44140625" customWidth="1"/>
    <col min="8965" max="8965" width="46.109375" customWidth="1"/>
    <col min="8966" max="8966" width="9.6640625" bestFit="1" customWidth="1"/>
    <col min="8967" max="8967" width="10.109375" bestFit="1" customWidth="1"/>
    <col min="8968" max="8968" width="6.88671875" bestFit="1" customWidth="1"/>
    <col min="8969" max="8969" width="9.109375" customWidth="1"/>
    <col min="8971" max="8971" width="11.33203125" bestFit="1" customWidth="1"/>
    <col min="9217" max="9217" width="10.109375" bestFit="1" customWidth="1"/>
    <col min="9218" max="9218" width="6.44140625" customWidth="1"/>
    <col min="9219" max="9219" width="13.5546875" customWidth="1"/>
    <col min="9220" max="9220" width="11.44140625" customWidth="1"/>
    <col min="9221" max="9221" width="46.109375" customWidth="1"/>
    <col min="9222" max="9222" width="9.6640625" bestFit="1" customWidth="1"/>
    <col min="9223" max="9223" width="10.109375" bestFit="1" customWidth="1"/>
    <col min="9224" max="9224" width="6.88671875" bestFit="1" customWidth="1"/>
    <col min="9225" max="9225" width="9.109375" customWidth="1"/>
    <col min="9227" max="9227" width="11.33203125" bestFit="1" customWidth="1"/>
    <col min="9473" max="9473" width="10.109375" bestFit="1" customWidth="1"/>
    <col min="9474" max="9474" width="6.44140625" customWidth="1"/>
    <col min="9475" max="9475" width="13.5546875" customWidth="1"/>
    <col min="9476" max="9476" width="11.44140625" customWidth="1"/>
    <col min="9477" max="9477" width="46.109375" customWidth="1"/>
    <col min="9478" max="9478" width="9.6640625" bestFit="1" customWidth="1"/>
    <col min="9479" max="9479" width="10.109375" bestFit="1" customWidth="1"/>
    <col min="9480" max="9480" width="6.88671875" bestFit="1" customWidth="1"/>
    <col min="9481" max="9481" width="9.109375" customWidth="1"/>
    <col min="9483" max="9483" width="11.33203125" bestFit="1" customWidth="1"/>
    <col min="9729" max="9729" width="10.109375" bestFit="1" customWidth="1"/>
    <col min="9730" max="9730" width="6.44140625" customWidth="1"/>
    <col min="9731" max="9731" width="13.5546875" customWidth="1"/>
    <col min="9732" max="9732" width="11.44140625" customWidth="1"/>
    <col min="9733" max="9733" width="46.109375" customWidth="1"/>
    <col min="9734" max="9734" width="9.6640625" bestFit="1" customWidth="1"/>
    <col min="9735" max="9735" width="10.109375" bestFit="1" customWidth="1"/>
    <col min="9736" max="9736" width="6.88671875" bestFit="1" customWidth="1"/>
    <col min="9737" max="9737" width="9.109375" customWidth="1"/>
    <col min="9739" max="9739" width="11.33203125" bestFit="1" customWidth="1"/>
    <col min="9985" max="9985" width="10.109375" bestFit="1" customWidth="1"/>
    <col min="9986" max="9986" width="6.44140625" customWidth="1"/>
    <col min="9987" max="9987" width="13.5546875" customWidth="1"/>
    <col min="9988" max="9988" width="11.44140625" customWidth="1"/>
    <col min="9989" max="9989" width="46.109375" customWidth="1"/>
    <col min="9990" max="9990" width="9.6640625" bestFit="1" customWidth="1"/>
    <col min="9991" max="9991" width="10.109375" bestFit="1" customWidth="1"/>
    <col min="9992" max="9992" width="6.88671875" bestFit="1" customWidth="1"/>
    <col min="9993" max="9993" width="9.109375" customWidth="1"/>
    <col min="9995" max="9995" width="11.33203125" bestFit="1" customWidth="1"/>
    <col min="10241" max="10241" width="10.109375" bestFit="1" customWidth="1"/>
    <col min="10242" max="10242" width="6.44140625" customWidth="1"/>
    <col min="10243" max="10243" width="13.5546875" customWidth="1"/>
    <col min="10244" max="10244" width="11.44140625" customWidth="1"/>
    <col min="10245" max="10245" width="46.109375" customWidth="1"/>
    <col min="10246" max="10246" width="9.6640625" bestFit="1" customWidth="1"/>
    <col min="10247" max="10247" width="10.109375" bestFit="1" customWidth="1"/>
    <col min="10248" max="10248" width="6.88671875" bestFit="1" customWidth="1"/>
    <col min="10249" max="10249" width="9.109375" customWidth="1"/>
    <col min="10251" max="10251" width="11.33203125" bestFit="1" customWidth="1"/>
    <col min="10497" max="10497" width="10.109375" bestFit="1" customWidth="1"/>
    <col min="10498" max="10498" width="6.44140625" customWidth="1"/>
    <col min="10499" max="10499" width="13.5546875" customWidth="1"/>
    <col min="10500" max="10500" width="11.44140625" customWidth="1"/>
    <col min="10501" max="10501" width="46.109375" customWidth="1"/>
    <col min="10502" max="10502" width="9.6640625" bestFit="1" customWidth="1"/>
    <col min="10503" max="10503" width="10.109375" bestFit="1" customWidth="1"/>
    <col min="10504" max="10504" width="6.88671875" bestFit="1" customWidth="1"/>
    <col min="10505" max="10505" width="9.109375" customWidth="1"/>
    <col min="10507" max="10507" width="11.33203125" bestFit="1" customWidth="1"/>
    <col min="10753" max="10753" width="10.109375" bestFit="1" customWidth="1"/>
    <col min="10754" max="10754" width="6.44140625" customWidth="1"/>
    <col min="10755" max="10755" width="13.5546875" customWidth="1"/>
    <col min="10756" max="10756" width="11.44140625" customWidth="1"/>
    <col min="10757" max="10757" width="46.109375" customWidth="1"/>
    <col min="10758" max="10758" width="9.6640625" bestFit="1" customWidth="1"/>
    <col min="10759" max="10759" width="10.109375" bestFit="1" customWidth="1"/>
    <col min="10760" max="10760" width="6.88671875" bestFit="1" customWidth="1"/>
    <col min="10761" max="10761" width="9.109375" customWidth="1"/>
    <col min="10763" max="10763" width="11.33203125" bestFit="1" customWidth="1"/>
    <col min="11009" max="11009" width="10.109375" bestFit="1" customWidth="1"/>
    <col min="11010" max="11010" width="6.44140625" customWidth="1"/>
    <col min="11011" max="11011" width="13.5546875" customWidth="1"/>
    <col min="11012" max="11012" width="11.44140625" customWidth="1"/>
    <col min="11013" max="11013" width="46.109375" customWidth="1"/>
    <col min="11014" max="11014" width="9.6640625" bestFit="1" customWidth="1"/>
    <col min="11015" max="11015" width="10.109375" bestFit="1" customWidth="1"/>
    <col min="11016" max="11016" width="6.88671875" bestFit="1" customWidth="1"/>
    <col min="11017" max="11017" width="9.109375" customWidth="1"/>
    <col min="11019" max="11019" width="11.33203125" bestFit="1" customWidth="1"/>
    <col min="11265" max="11265" width="10.109375" bestFit="1" customWidth="1"/>
    <col min="11266" max="11266" width="6.44140625" customWidth="1"/>
    <col min="11267" max="11267" width="13.5546875" customWidth="1"/>
    <col min="11268" max="11268" width="11.44140625" customWidth="1"/>
    <col min="11269" max="11269" width="46.109375" customWidth="1"/>
    <col min="11270" max="11270" width="9.6640625" bestFit="1" customWidth="1"/>
    <col min="11271" max="11271" width="10.109375" bestFit="1" customWidth="1"/>
    <col min="11272" max="11272" width="6.88671875" bestFit="1" customWidth="1"/>
    <col min="11273" max="11273" width="9.109375" customWidth="1"/>
    <col min="11275" max="11275" width="11.33203125" bestFit="1" customWidth="1"/>
    <col min="11521" max="11521" width="10.109375" bestFit="1" customWidth="1"/>
    <col min="11522" max="11522" width="6.44140625" customWidth="1"/>
    <col min="11523" max="11523" width="13.5546875" customWidth="1"/>
    <col min="11524" max="11524" width="11.44140625" customWidth="1"/>
    <col min="11525" max="11525" width="46.109375" customWidth="1"/>
    <col min="11526" max="11526" width="9.6640625" bestFit="1" customWidth="1"/>
    <col min="11527" max="11527" width="10.109375" bestFit="1" customWidth="1"/>
    <col min="11528" max="11528" width="6.88671875" bestFit="1" customWidth="1"/>
    <col min="11529" max="11529" width="9.109375" customWidth="1"/>
    <col min="11531" max="11531" width="11.33203125" bestFit="1" customWidth="1"/>
    <col min="11777" max="11777" width="10.109375" bestFit="1" customWidth="1"/>
    <col min="11778" max="11778" width="6.44140625" customWidth="1"/>
    <col min="11779" max="11779" width="13.5546875" customWidth="1"/>
    <col min="11780" max="11780" width="11.44140625" customWidth="1"/>
    <col min="11781" max="11781" width="46.109375" customWidth="1"/>
    <col min="11782" max="11782" width="9.6640625" bestFit="1" customWidth="1"/>
    <col min="11783" max="11783" width="10.109375" bestFit="1" customWidth="1"/>
    <col min="11784" max="11784" width="6.88671875" bestFit="1" customWidth="1"/>
    <col min="11785" max="11785" width="9.109375" customWidth="1"/>
    <col min="11787" max="11787" width="11.33203125" bestFit="1" customWidth="1"/>
    <col min="12033" max="12033" width="10.109375" bestFit="1" customWidth="1"/>
    <col min="12034" max="12034" width="6.44140625" customWidth="1"/>
    <col min="12035" max="12035" width="13.5546875" customWidth="1"/>
    <col min="12036" max="12036" width="11.44140625" customWidth="1"/>
    <col min="12037" max="12037" width="46.109375" customWidth="1"/>
    <col min="12038" max="12038" width="9.6640625" bestFit="1" customWidth="1"/>
    <col min="12039" max="12039" width="10.109375" bestFit="1" customWidth="1"/>
    <col min="12040" max="12040" width="6.88671875" bestFit="1" customWidth="1"/>
    <col min="12041" max="12041" width="9.109375" customWidth="1"/>
    <col min="12043" max="12043" width="11.33203125" bestFit="1" customWidth="1"/>
    <col min="12289" max="12289" width="10.109375" bestFit="1" customWidth="1"/>
    <col min="12290" max="12290" width="6.44140625" customWidth="1"/>
    <col min="12291" max="12291" width="13.5546875" customWidth="1"/>
    <col min="12292" max="12292" width="11.44140625" customWidth="1"/>
    <col min="12293" max="12293" width="46.109375" customWidth="1"/>
    <col min="12294" max="12294" width="9.6640625" bestFit="1" customWidth="1"/>
    <col min="12295" max="12295" width="10.109375" bestFit="1" customWidth="1"/>
    <col min="12296" max="12296" width="6.88671875" bestFit="1" customWidth="1"/>
    <col min="12297" max="12297" width="9.109375" customWidth="1"/>
    <col min="12299" max="12299" width="11.33203125" bestFit="1" customWidth="1"/>
    <col min="12545" max="12545" width="10.109375" bestFit="1" customWidth="1"/>
    <col min="12546" max="12546" width="6.44140625" customWidth="1"/>
    <col min="12547" max="12547" width="13.5546875" customWidth="1"/>
    <col min="12548" max="12548" width="11.44140625" customWidth="1"/>
    <col min="12549" max="12549" width="46.109375" customWidth="1"/>
    <col min="12550" max="12550" width="9.6640625" bestFit="1" customWidth="1"/>
    <col min="12551" max="12551" width="10.109375" bestFit="1" customWidth="1"/>
    <col min="12552" max="12552" width="6.88671875" bestFit="1" customWidth="1"/>
    <col min="12553" max="12553" width="9.109375" customWidth="1"/>
    <col min="12555" max="12555" width="11.33203125" bestFit="1" customWidth="1"/>
    <col min="12801" max="12801" width="10.109375" bestFit="1" customWidth="1"/>
    <col min="12802" max="12802" width="6.44140625" customWidth="1"/>
    <col min="12803" max="12803" width="13.5546875" customWidth="1"/>
    <col min="12804" max="12804" width="11.44140625" customWidth="1"/>
    <col min="12805" max="12805" width="46.109375" customWidth="1"/>
    <col min="12806" max="12806" width="9.6640625" bestFit="1" customWidth="1"/>
    <col min="12807" max="12807" width="10.109375" bestFit="1" customWidth="1"/>
    <col min="12808" max="12808" width="6.88671875" bestFit="1" customWidth="1"/>
    <col min="12809" max="12809" width="9.109375" customWidth="1"/>
    <col min="12811" max="12811" width="11.33203125" bestFit="1" customWidth="1"/>
    <col min="13057" max="13057" width="10.109375" bestFit="1" customWidth="1"/>
    <col min="13058" max="13058" width="6.44140625" customWidth="1"/>
    <col min="13059" max="13059" width="13.5546875" customWidth="1"/>
    <col min="13060" max="13060" width="11.44140625" customWidth="1"/>
    <col min="13061" max="13061" width="46.109375" customWidth="1"/>
    <col min="13062" max="13062" width="9.6640625" bestFit="1" customWidth="1"/>
    <col min="13063" max="13063" width="10.109375" bestFit="1" customWidth="1"/>
    <col min="13064" max="13064" width="6.88671875" bestFit="1" customWidth="1"/>
    <col min="13065" max="13065" width="9.109375" customWidth="1"/>
    <col min="13067" max="13067" width="11.33203125" bestFit="1" customWidth="1"/>
    <col min="13313" max="13313" width="10.109375" bestFit="1" customWidth="1"/>
    <col min="13314" max="13314" width="6.44140625" customWidth="1"/>
    <col min="13315" max="13315" width="13.5546875" customWidth="1"/>
    <col min="13316" max="13316" width="11.44140625" customWidth="1"/>
    <col min="13317" max="13317" width="46.109375" customWidth="1"/>
    <col min="13318" max="13318" width="9.6640625" bestFit="1" customWidth="1"/>
    <col min="13319" max="13319" width="10.109375" bestFit="1" customWidth="1"/>
    <col min="13320" max="13320" width="6.88671875" bestFit="1" customWidth="1"/>
    <col min="13321" max="13321" width="9.109375" customWidth="1"/>
    <col min="13323" max="13323" width="11.33203125" bestFit="1" customWidth="1"/>
    <col min="13569" max="13569" width="10.109375" bestFit="1" customWidth="1"/>
    <col min="13570" max="13570" width="6.44140625" customWidth="1"/>
    <col min="13571" max="13571" width="13.5546875" customWidth="1"/>
    <col min="13572" max="13572" width="11.44140625" customWidth="1"/>
    <col min="13573" max="13573" width="46.109375" customWidth="1"/>
    <col min="13574" max="13574" width="9.6640625" bestFit="1" customWidth="1"/>
    <col min="13575" max="13575" width="10.109375" bestFit="1" customWidth="1"/>
    <col min="13576" max="13576" width="6.88671875" bestFit="1" customWidth="1"/>
    <col min="13577" max="13577" width="9.109375" customWidth="1"/>
    <col min="13579" max="13579" width="11.33203125" bestFit="1" customWidth="1"/>
    <col min="13825" max="13825" width="10.109375" bestFit="1" customWidth="1"/>
    <col min="13826" max="13826" width="6.44140625" customWidth="1"/>
    <col min="13827" max="13827" width="13.5546875" customWidth="1"/>
    <col min="13828" max="13828" width="11.44140625" customWidth="1"/>
    <col min="13829" max="13829" width="46.109375" customWidth="1"/>
    <col min="13830" max="13830" width="9.6640625" bestFit="1" customWidth="1"/>
    <col min="13831" max="13831" width="10.109375" bestFit="1" customWidth="1"/>
    <col min="13832" max="13832" width="6.88671875" bestFit="1" customWidth="1"/>
    <col min="13833" max="13833" width="9.109375" customWidth="1"/>
    <col min="13835" max="13835" width="11.33203125" bestFit="1" customWidth="1"/>
    <col min="14081" max="14081" width="10.109375" bestFit="1" customWidth="1"/>
    <col min="14082" max="14082" width="6.44140625" customWidth="1"/>
    <col min="14083" max="14083" width="13.5546875" customWidth="1"/>
    <col min="14084" max="14084" width="11.44140625" customWidth="1"/>
    <col min="14085" max="14085" width="46.109375" customWidth="1"/>
    <col min="14086" max="14086" width="9.6640625" bestFit="1" customWidth="1"/>
    <col min="14087" max="14087" width="10.109375" bestFit="1" customWidth="1"/>
    <col min="14088" max="14088" width="6.88671875" bestFit="1" customWidth="1"/>
    <col min="14089" max="14089" width="9.109375" customWidth="1"/>
    <col min="14091" max="14091" width="11.33203125" bestFit="1" customWidth="1"/>
    <col min="14337" max="14337" width="10.109375" bestFit="1" customWidth="1"/>
    <col min="14338" max="14338" width="6.44140625" customWidth="1"/>
    <col min="14339" max="14339" width="13.5546875" customWidth="1"/>
    <col min="14340" max="14340" width="11.44140625" customWidth="1"/>
    <col min="14341" max="14341" width="46.109375" customWidth="1"/>
    <col min="14342" max="14342" width="9.6640625" bestFit="1" customWidth="1"/>
    <col min="14343" max="14343" width="10.109375" bestFit="1" customWidth="1"/>
    <col min="14344" max="14344" width="6.88671875" bestFit="1" customWidth="1"/>
    <col min="14345" max="14345" width="9.109375" customWidth="1"/>
    <col min="14347" max="14347" width="11.33203125" bestFit="1" customWidth="1"/>
    <col min="14593" max="14593" width="10.109375" bestFit="1" customWidth="1"/>
    <col min="14594" max="14594" width="6.44140625" customWidth="1"/>
    <col min="14595" max="14595" width="13.5546875" customWidth="1"/>
    <col min="14596" max="14596" width="11.44140625" customWidth="1"/>
    <col min="14597" max="14597" width="46.109375" customWidth="1"/>
    <col min="14598" max="14598" width="9.6640625" bestFit="1" customWidth="1"/>
    <col min="14599" max="14599" width="10.109375" bestFit="1" customWidth="1"/>
    <col min="14600" max="14600" width="6.88671875" bestFit="1" customWidth="1"/>
    <col min="14601" max="14601" width="9.109375" customWidth="1"/>
    <col min="14603" max="14603" width="11.33203125" bestFit="1" customWidth="1"/>
    <col min="14849" max="14849" width="10.109375" bestFit="1" customWidth="1"/>
    <col min="14850" max="14850" width="6.44140625" customWidth="1"/>
    <col min="14851" max="14851" width="13.5546875" customWidth="1"/>
    <col min="14852" max="14852" width="11.44140625" customWidth="1"/>
    <col min="14853" max="14853" width="46.109375" customWidth="1"/>
    <col min="14854" max="14854" width="9.6640625" bestFit="1" customWidth="1"/>
    <col min="14855" max="14855" width="10.109375" bestFit="1" customWidth="1"/>
    <col min="14856" max="14856" width="6.88671875" bestFit="1" customWidth="1"/>
    <col min="14857" max="14857" width="9.109375" customWidth="1"/>
    <col min="14859" max="14859" width="11.33203125" bestFit="1" customWidth="1"/>
    <col min="15105" max="15105" width="10.109375" bestFit="1" customWidth="1"/>
    <col min="15106" max="15106" width="6.44140625" customWidth="1"/>
    <col min="15107" max="15107" width="13.5546875" customWidth="1"/>
    <col min="15108" max="15108" width="11.44140625" customWidth="1"/>
    <col min="15109" max="15109" width="46.109375" customWidth="1"/>
    <col min="15110" max="15110" width="9.6640625" bestFit="1" customWidth="1"/>
    <col min="15111" max="15111" width="10.109375" bestFit="1" customWidth="1"/>
    <col min="15112" max="15112" width="6.88671875" bestFit="1" customWidth="1"/>
    <col min="15113" max="15113" width="9.109375" customWidth="1"/>
    <col min="15115" max="15115" width="11.33203125" bestFit="1" customWidth="1"/>
    <col min="15361" max="15361" width="10.109375" bestFit="1" customWidth="1"/>
    <col min="15362" max="15362" width="6.44140625" customWidth="1"/>
    <col min="15363" max="15363" width="13.5546875" customWidth="1"/>
    <col min="15364" max="15364" width="11.44140625" customWidth="1"/>
    <col min="15365" max="15365" width="46.109375" customWidth="1"/>
    <col min="15366" max="15366" width="9.6640625" bestFit="1" customWidth="1"/>
    <col min="15367" max="15367" width="10.109375" bestFit="1" customWidth="1"/>
    <col min="15368" max="15368" width="6.88671875" bestFit="1" customWidth="1"/>
    <col min="15369" max="15369" width="9.109375" customWidth="1"/>
    <col min="15371" max="15371" width="11.33203125" bestFit="1" customWidth="1"/>
    <col min="15617" max="15617" width="10.109375" bestFit="1" customWidth="1"/>
    <col min="15618" max="15618" width="6.44140625" customWidth="1"/>
    <col min="15619" max="15619" width="13.5546875" customWidth="1"/>
    <col min="15620" max="15620" width="11.44140625" customWidth="1"/>
    <col min="15621" max="15621" width="46.109375" customWidth="1"/>
    <col min="15622" max="15622" width="9.6640625" bestFit="1" customWidth="1"/>
    <col min="15623" max="15623" width="10.109375" bestFit="1" customWidth="1"/>
    <col min="15624" max="15624" width="6.88671875" bestFit="1" customWidth="1"/>
    <col min="15625" max="15625" width="9.109375" customWidth="1"/>
    <col min="15627" max="15627" width="11.33203125" bestFit="1" customWidth="1"/>
    <col min="15873" max="15873" width="10.109375" bestFit="1" customWidth="1"/>
    <col min="15874" max="15874" width="6.44140625" customWidth="1"/>
    <col min="15875" max="15875" width="13.5546875" customWidth="1"/>
    <col min="15876" max="15876" width="11.44140625" customWidth="1"/>
    <col min="15877" max="15877" width="46.109375" customWidth="1"/>
    <col min="15878" max="15878" width="9.6640625" bestFit="1" customWidth="1"/>
    <col min="15879" max="15879" width="10.109375" bestFit="1" customWidth="1"/>
    <col min="15880" max="15880" width="6.88671875" bestFit="1" customWidth="1"/>
    <col min="15881" max="15881" width="9.109375" customWidth="1"/>
    <col min="15883" max="15883" width="11.33203125" bestFit="1" customWidth="1"/>
    <col min="16129" max="16129" width="10.109375" bestFit="1" customWidth="1"/>
    <col min="16130" max="16130" width="6.44140625" customWidth="1"/>
    <col min="16131" max="16131" width="13.5546875" customWidth="1"/>
    <col min="16132" max="16132" width="11.44140625" customWidth="1"/>
    <col min="16133" max="16133" width="46.109375" customWidth="1"/>
    <col min="16134" max="16134" width="9.6640625" bestFit="1" customWidth="1"/>
    <col min="16135" max="16135" width="10.109375" bestFit="1" customWidth="1"/>
    <col min="16136" max="16136" width="6.88671875" bestFit="1" customWidth="1"/>
    <col min="16137" max="16137" width="9.109375" customWidth="1"/>
    <col min="16139" max="16139" width="11.33203125" bestFit="1" customWidth="1"/>
  </cols>
  <sheetData>
    <row r="1" spans="1:22" x14ac:dyDescent="0.3">
      <c r="A1" s="1" t="s">
        <v>0</v>
      </c>
      <c r="B1" s="2" t="s">
        <v>1</v>
      </c>
      <c r="C1" s="2" t="s">
        <v>2</v>
      </c>
      <c r="D1" s="3" t="s">
        <v>3</v>
      </c>
      <c r="E1" t="s">
        <v>4</v>
      </c>
      <c r="F1" s="2" t="s">
        <v>4</v>
      </c>
      <c r="G1" s="3" t="s">
        <v>5</v>
      </c>
      <c r="H1" s="4" t="s">
        <v>6</v>
      </c>
      <c r="I1" s="5" t="s">
        <v>7</v>
      </c>
      <c r="J1" s="5" t="s">
        <v>8</v>
      </c>
      <c r="K1" s="6" t="s">
        <v>9</v>
      </c>
      <c r="L1" s="7" t="s">
        <v>10</v>
      </c>
      <c r="M1" s="8" t="s">
        <v>11</v>
      </c>
      <c r="N1" s="9" t="s">
        <v>12</v>
      </c>
      <c r="O1" s="9" t="s">
        <v>13</v>
      </c>
      <c r="P1" s="9" t="s">
        <v>14</v>
      </c>
      <c r="Q1" s="9" t="s">
        <v>15</v>
      </c>
      <c r="R1" s="9" t="s">
        <v>16</v>
      </c>
      <c r="S1" s="9" t="s">
        <v>17</v>
      </c>
      <c r="T1" s="10" t="s">
        <v>18</v>
      </c>
      <c r="U1" s="9" t="s">
        <v>19</v>
      </c>
      <c r="V1" s="11" t="s">
        <v>20</v>
      </c>
    </row>
    <row r="2" spans="1:22" x14ac:dyDescent="0.3">
      <c r="A2" s="1">
        <v>37257</v>
      </c>
      <c r="B2" s="2">
        <v>1442</v>
      </c>
      <c r="C2" s="2" t="s">
        <v>141</v>
      </c>
      <c r="D2" s="3" t="s">
        <v>27</v>
      </c>
      <c r="E2" s="12" t="s">
        <v>1063</v>
      </c>
      <c r="F2" s="2" t="s">
        <v>63</v>
      </c>
      <c r="G2" s="3">
        <v>1</v>
      </c>
      <c r="H2" s="14" t="s">
        <v>30</v>
      </c>
      <c r="I2" s="2" t="s">
        <v>25</v>
      </c>
    </row>
    <row r="3" spans="1:22" x14ac:dyDescent="0.3">
      <c r="A3" s="1">
        <v>37257</v>
      </c>
      <c r="B3" s="2">
        <v>1638</v>
      </c>
      <c r="C3" s="2" t="s">
        <v>35</v>
      </c>
      <c r="D3" s="3">
        <v>3000</v>
      </c>
      <c r="E3" s="12" t="s">
        <v>1064</v>
      </c>
      <c r="F3" s="2" t="s">
        <v>37</v>
      </c>
      <c r="G3" s="3">
        <v>3000</v>
      </c>
      <c r="H3" s="14" t="s">
        <v>38</v>
      </c>
      <c r="I3" s="2" t="s">
        <v>25</v>
      </c>
    </row>
    <row r="4" spans="1:22" x14ac:dyDescent="0.3">
      <c r="A4" s="1">
        <v>37257</v>
      </c>
      <c r="B4" s="2">
        <v>1941</v>
      </c>
      <c r="C4" s="2" t="s">
        <v>35</v>
      </c>
      <c r="D4" s="3">
        <v>500</v>
      </c>
      <c r="E4" s="12" t="s">
        <v>1065</v>
      </c>
      <c r="F4" s="2" t="s">
        <v>37</v>
      </c>
      <c r="G4" s="3">
        <v>500</v>
      </c>
      <c r="H4" s="14" t="s">
        <v>38</v>
      </c>
      <c r="I4" s="2" t="s">
        <v>25</v>
      </c>
    </row>
    <row r="5" spans="1:22" x14ac:dyDescent="0.3">
      <c r="A5" s="1">
        <v>37258</v>
      </c>
      <c r="B5" s="2">
        <v>958</v>
      </c>
      <c r="C5" s="2" t="s">
        <v>162</v>
      </c>
      <c r="D5" s="3">
        <v>1500</v>
      </c>
      <c r="E5" s="12" t="s">
        <v>1066</v>
      </c>
      <c r="F5" s="2" t="s">
        <v>33</v>
      </c>
      <c r="G5" s="3">
        <v>1500</v>
      </c>
      <c r="H5" s="14" t="s">
        <v>44</v>
      </c>
      <c r="I5" s="2" t="s">
        <v>25</v>
      </c>
    </row>
    <row r="6" spans="1:22" x14ac:dyDescent="0.3">
      <c r="A6" s="1">
        <v>37258</v>
      </c>
      <c r="B6" s="2">
        <v>1330</v>
      </c>
      <c r="C6" s="2" t="s">
        <v>46</v>
      </c>
      <c r="D6" s="3">
        <v>2500</v>
      </c>
      <c r="E6" s="12" t="s">
        <v>1067</v>
      </c>
      <c r="F6" s="2" t="s">
        <v>30</v>
      </c>
      <c r="G6" s="3">
        <v>2500</v>
      </c>
      <c r="H6" s="14" t="s">
        <v>49</v>
      </c>
      <c r="I6" s="2" t="s">
        <v>25</v>
      </c>
    </row>
    <row r="7" spans="1:22" x14ac:dyDescent="0.3">
      <c r="A7" s="1">
        <v>37258</v>
      </c>
      <c r="B7" s="2">
        <v>1709</v>
      </c>
      <c r="C7" s="2" t="s">
        <v>56</v>
      </c>
      <c r="D7" s="3">
        <v>1500</v>
      </c>
      <c r="E7" s="12" t="s">
        <v>1068</v>
      </c>
      <c r="F7" s="2" t="s">
        <v>67</v>
      </c>
      <c r="G7" s="3">
        <v>1500</v>
      </c>
      <c r="H7" s="14" t="s">
        <v>34</v>
      </c>
      <c r="I7" s="2" t="s">
        <v>25</v>
      </c>
    </row>
    <row r="8" spans="1:22" x14ac:dyDescent="0.3">
      <c r="A8" s="1">
        <v>37259</v>
      </c>
      <c r="B8" s="2">
        <v>1130</v>
      </c>
      <c r="C8" s="2" t="s">
        <v>21</v>
      </c>
      <c r="D8" s="3">
        <v>1000</v>
      </c>
      <c r="E8" s="12" t="s">
        <v>1069</v>
      </c>
      <c r="F8" s="2" t="s">
        <v>67</v>
      </c>
      <c r="G8" s="3">
        <v>1000</v>
      </c>
      <c r="H8" s="14" t="s">
        <v>24</v>
      </c>
      <c r="I8" s="2" t="s">
        <v>25</v>
      </c>
    </row>
    <row r="9" spans="1:22" x14ac:dyDescent="0.3">
      <c r="A9" s="1">
        <v>37259</v>
      </c>
      <c r="B9" s="2">
        <v>1450</v>
      </c>
      <c r="C9" s="2" t="s">
        <v>46</v>
      </c>
      <c r="D9" s="3">
        <v>72000</v>
      </c>
      <c r="E9" s="12" t="s">
        <v>1070</v>
      </c>
      <c r="F9" s="2" t="s">
        <v>33</v>
      </c>
      <c r="G9" s="3">
        <v>72000</v>
      </c>
      <c r="H9" s="14" t="s">
        <v>49</v>
      </c>
      <c r="I9" s="2" t="s">
        <v>25</v>
      </c>
    </row>
    <row r="10" spans="1:22" x14ac:dyDescent="0.3">
      <c r="A10" s="1">
        <v>37260</v>
      </c>
      <c r="B10" s="2">
        <v>822</v>
      </c>
      <c r="C10" s="3" t="s">
        <v>46</v>
      </c>
      <c r="D10" s="3">
        <v>1500</v>
      </c>
      <c r="E10" s="17" t="s">
        <v>1071</v>
      </c>
      <c r="F10" s="2" t="s">
        <v>33</v>
      </c>
      <c r="G10" s="3">
        <v>1500</v>
      </c>
      <c r="H10" s="14" t="s">
        <v>49</v>
      </c>
      <c r="I10" s="2" t="s">
        <v>25</v>
      </c>
    </row>
    <row r="11" spans="1:22" x14ac:dyDescent="0.3">
      <c r="A11" s="1">
        <v>37260</v>
      </c>
      <c r="B11" s="2">
        <v>1440</v>
      </c>
      <c r="C11" s="2" t="s">
        <v>162</v>
      </c>
      <c r="D11" s="3" t="s">
        <v>27</v>
      </c>
      <c r="E11" s="12" t="s">
        <v>1072</v>
      </c>
      <c r="F11" s="2" t="s">
        <v>37</v>
      </c>
      <c r="G11" s="3">
        <v>1</v>
      </c>
      <c r="H11" s="14" t="s">
        <v>44</v>
      </c>
      <c r="I11" s="2" t="s">
        <v>25</v>
      </c>
    </row>
    <row r="12" spans="1:22" x14ac:dyDescent="0.3">
      <c r="A12" s="1">
        <v>37260</v>
      </c>
      <c r="B12" s="2">
        <v>1735</v>
      </c>
      <c r="C12" s="2" t="s">
        <v>108</v>
      </c>
      <c r="D12" s="3" t="s">
        <v>27</v>
      </c>
      <c r="E12" s="12" t="s">
        <v>1073</v>
      </c>
      <c r="F12" s="2" t="s">
        <v>23</v>
      </c>
      <c r="G12" s="3">
        <v>1</v>
      </c>
      <c r="H12" s="14" t="s">
        <v>24</v>
      </c>
      <c r="I12" s="2" t="s">
        <v>25</v>
      </c>
    </row>
    <row r="13" spans="1:22" x14ac:dyDescent="0.3">
      <c r="A13" s="1">
        <v>37260</v>
      </c>
      <c r="B13" s="2">
        <v>1802</v>
      </c>
      <c r="C13" s="2" t="s">
        <v>35</v>
      </c>
      <c r="D13" s="3" t="s">
        <v>27</v>
      </c>
      <c r="E13" s="12" t="s">
        <v>1074</v>
      </c>
      <c r="F13" s="2" t="s">
        <v>23</v>
      </c>
      <c r="G13" s="3">
        <v>1</v>
      </c>
      <c r="H13" s="14" t="s">
        <v>38</v>
      </c>
      <c r="I13" s="2" t="s">
        <v>25</v>
      </c>
    </row>
    <row r="14" spans="1:22" x14ac:dyDescent="0.3">
      <c r="A14" s="1">
        <v>37260</v>
      </c>
      <c r="B14" s="2">
        <v>1957</v>
      </c>
      <c r="C14" s="2" t="s">
        <v>85</v>
      </c>
      <c r="D14" s="3" t="s">
        <v>27</v>
      </c>
      <c r="E14" s="12" t="s">
        <v>1075</v>
      </c>
      <c r="F14" s="3" t="s">
        <v>29</v>
      </c>
      <c r="G14" s="3">
        <v>1</v>
      </c>
      <c r="H14" s="14" t="s">
        <v>24</v>
      </c>
      <c r="I14" s="2" t="s">
        <v>25</v>
      </c>
    </row>
    <row r="15" spans="1:22" x14ac:dyDescent="0.3">
      <c r="A15" s="1">
        <v>37260</v>
      </c>
      <c r="B15" s="2">
        <v>2107</v>
      </c>
      <c r="C15" s="2" t="s">
        <v>42</v>
      </c>
      <c r="D15" s="3" t="s">
        <v>27</v>
      </c>
      <c r="E15" s="12" t="s">
        <v>1076</v>
      </c>
      <c r="F15" s="2" t="s">
        <v>67</v>
      </c>
      <c r="G15" s="3">
        <v>1</v>
      </c>
      <c r="H15" s="14" t="s">
        <v>44</v>
      </c>
      <c r="I15" s="2" t="s">
        <v>25</v>
      </c>
    </row>
    <row r="16" spans="1:22" x14ac:dyDescent="0.3">
      <c r="A16" s="1">
        <v>37261</v>
      </c>
      <c r="B16" s="2">
        <v>1134</v>
      </c>
      <c r="C16" s="2" t="s">
        <v>108</v>
      </c>
      <c r="D16" s="3">
        <v>1000</v>
      </c>
      <c r="E16" s="12" t="s">
        <v>1077</v>
      </c>
      <c r="F16" s="2" t="s">
        <v>37</v>
      </c>
      <c r="G16" s="3">
        <v>1000</v>
      </c>
      <c r="H16" s="14" t="s">
        <v>24</v>
      </c>
      <c r="I16" s="2" t="s">
        <v>25</v>
      </c>
    </row>
    <row r="17" spans="1:9" x14ac:dyDescent="0.3">
      <c r="A17" s="1">
        <v>37261</v>
      </c>
      <c r="B17" s="2">
        <v>1401</v>
      </c>
      <c r="C17" s="2" t="s">
        <v>162</v>
      </c>
      <c r="D17" s="3" t="s">
        <v>27</v>
      </c>
      <c r="E17" s="12" t="s">
        <v>1078</v>
      </c>
      <c r="F17" s="2" t="s">
        <v>67</v>
      </c>
      <c r="G17" s="3">
        <v>1</v>
      </c>
      <c r="H17" s="14" t="s">
        <v>44</v>
      </c>
      <c r="I17" s="2" t="s">
        <v>25</v>
      </c>
    </row>
    <row r="18" spans="1:9" x14ac:dyDescent="0.3">
      <c r="A18" s="1">
        <v>37263</v>
      </c>
      <c r="B18" s="2">
        <v>1241</v>
      </c>
      <c r="C18" s="2" t="s">
        <v>40</v>
      </c>
      <c r="D18" s="3">
        <v>5000</v>
      </c>
      <c r="E18" s="12" t="s">
        <v>1079</v>
      </c>
      <c r="F18" s="2" t="s">
        <v>33</v>
      </c>
      <c r="G18" s="3">
        <v>5000</v>
      </c>
      <c r="H18" s="14" t="s">
        <v>34</v>
      </c>
      <c r="I18" s="2" t="s">
        <v>25</v>
      </c>
    </row>
    <row r="19" spans="1:9" x14ac:dyDescent="0.3">
      <c r="A19" s="1">
        <v>37264</v>
      </c>
      <c r="B19" s="2">
        <v>1751</v>
      </c>
      <c r="C19" s="2" t="s">
        <v>79</v>
      </c>
      <c r="D19" s="3">
        <v>2000</v>
      </c>
      <c r="E19" s="12" t="s">
        <v>1080</v>
      </c>
      <c r="F19" s="2" t="s">
        <v>33</v>
      </c>
      <c r="G19" s="3">
        <v>2000</v>
      </c>
      <c r="H19" s="14" t="s">
        <v>30</v>
      </c>
      <c r="I19" s="2" t="s">
        <v>25</v>
      </c>
    </row>
    <row r="20" spans="1:9" x14ac:dyDescent="0.3">
      <c r="A20" s="1">
        <v>37265</v>
      </c>
      <c r="B20" s="2">
        <v>931</v>
      </c>
      <c r="C20" s="2" t="s">
        <v>319</v>
      </c>
      <c r="D20" s="3">
        <v>1500</v>
      </c>
      <c r="E20" s="12" t="s">
        <v>1081</v>
      </c>
      <c r="F20" s="2" t="s">
        <v>23</v>
      </c>
      <c r="G20" s="3">
        <v>1500</v>
      </c>
      <c r="H20" s="14" t="s">
        <v>24</v>
      </c>
      <c r="I20" s="2" t="s">
        <v>25</v>
      </c>
    </row>
    <row r="21" spans="1:9" x14ac:dyDescent="0.3">
      <c r="A21" s="1">
        <v>37265</v>
      </c>
      <c r="B21" s="2">
        <v>1224</v>
      </c>
      <c r="C21" s="2" t="s">
        <v>426</v>
      </c>
      <c r="D21" s="3">
        <v>1000</v>
      </c>
      <c r="E21" s="12" t="s">
        <v>1082</v>
      </c>
      <c r="F21" s="2" t="s">
        <v>30</v>
      </c>
      <c r="G21" s="3">
        <v>1000</v>
      </c>
      <c r="H21" s="14" t="s">
        <v>34</v>
      </c>
      <c r="I21" s="2" t="s">
        <v>25</v>
      </c>
    </row>
    <row r="22" spans="1:9" x14ac:dyDescent="0.3">
      <c r="A22" s="1">
        <v>37265</v>
      </c>
      <c r="B22" s="2">
        <v>1720</v>
      </c>
      <c r="C22" s="2" t="s">
        <v>64</v>
      </c>
      <c r="D22" s="3">
        <v>1000</v>
      </c>
      <c r="E22" s="12" t="s">
        <v>1083</v>
      </c>
      <c r="F22" s="2" t="s">
        <v>23</v>
      </c>
      <c r="G22" s="3">
        <v>1000</v>
      </c>
      <c r="H22" s="14" t="s">
        <v>30</v>
      </c>
      <c r="I22" s="2" t="s">
        <v>25</v>
      </c>
    </row>
    <row r="23" spans="1:9" x14ac:dyDescent="0.3">
      <c r="A23" s="1">
        <v>37265</v>
      </c>
      <c r="B23" s="2">
        <v>1843</v>
      </c>
      <c r="C23" s="2" t="s">
        <v>35</v>
      </c>
      <c r="D23" s="3">
        <v>1000</v>
      </c>
      <c r="E23" s="12" t="s">
        <v>1084</v>
      </c>
      <c r="F23" s="2" t="s">
        <v>23</v>
      </c>
      <c r="G23" s="3">
        <v>1000</v>
      </c>
      <c r="H23" s="14" t="s">
        <v>38</v>
      </c>
      <c r="I23" s="2" t="s">
        <v>25</v>
      </c>
    </row>
    <row r="24" spans="1:9" x14ac:dyDescent="0.3">
      <c r="A24" s="1">
        <v>37266</v>
      </c>
      <c r="B24" s="2">
        <v>1023</v>
      </c>
      <c r="C24" s="2" t="s">
        <v>91</v>
      </c>
      <c r="D24" s="3">
        <v>5000</v>
      </c>
      <c r="E24" s="12" t="s">
        <v>1085</v>
      </c>
      <c r="F24" s="2" t="s">
        <v>63</v>
      </c>
      <c r="G24" s="3">
        <v>5000</v>
      </c>
      <c r="H24" s="14" t="s">
        <v>30</v>
      </c>
      <c r="I24" s="2" t="s">
        <v>25</v>
      </c>
    </row>
    <row r="25" spans="1:9" x14ac:dyDescent="0.3">
      <c r="A25" s="1">
        <v>37266</v>
      </c>
      <c r="B25" s="2">
        <v>1217</v>
      </c>
      <c r="C25" s="2" t="s">
        <v>40</v>
      </c>
      <c r="D25" s="3">
        <v>2000</v>
      </c>
      <c r="E25" s="12" t="s">
        <v>1086</v>
      </c>
      <c r="F25" s="2" t="s">
        <v>37</v>
      </c>
      <c r="G25" s="3">
        <v>2000</v>
      </c>
      <c r="H25" s="14" t="s">
        <v>34</v>
      </c>
      <c r="I25" s="2" t="s">
        <v>25</v>
      </c>
    </row>
    <row r="26" spans="1:9" x14ac:dyDescent="0.3">
      <c r="A26" s="1">
        <v>37266</v>
      </c>
      <c r="B26" s="2">
        <v>1454</v>
      </c>
      <c r="C26" s="2" t="s">
        <v>91</v>
      </c>
      <c r="D26" s="3">
        <v>9000000</v>
      </c>
      <c r="E26" s="12" t="s">
        <v>1087</v>
      </c>
      <c r="F26" s="2" t="s">
        <v>48</v>
      </c>
      <c r="G26" s="3">
        <v>9000000</v>
      </c>
      <c r="H26" s="14" t="s">
        <v>30</v>
      </c>
      <c r="I26" s="2" t="s">
        <v>25</v>
      </c>
    </row>
    <row r="27" spans="1:9" x14ac:dyDescent="0.3">
      <c r="A27" s="1">
        <v>37266</v>
      </c>
      <c r="B27" s="2">
        <v>1635</v>
      </c>
      <c r="C27" s="2" t="s">
        <v>21</v>
      </c>
      <c r="D27" s="3">
        <v>10920</v>
      </c>
      <c r="E27" s="12" t="s">
        <v>1088</v>
      </c>
      <c r="F27" s="3" t="s">
        <v>29</v>
      </c>
      <c r="G27" s="3">
        <v>10920</v>
      </c>
      <c r="H27" s="14" t="s">
        <v>24</v>
      </c>
      <c r="I27" s="2" t="s">
        <v>25</v>
      </c>
    </row>
    <row r="28" spans="1:9" x14ac:dyDescent="0.3">
      <c r="A28" s="1">
        <v>37267</v>
      </c>
      <c r="B28" s="2">
        <v>934</v>
      </c>
      <c r="C28" s="2" t="s">
        <v>64</v>
      </c>
      <c r="D28" s="3">
        <v>200000</v>
      </c>
      <c r="E28" s="12" t="s">
        <v>1089</v>
      </c>
      <c r="F28" s="2" t="s">
        <v>23</v>
      </c>
      <c r="G28" s="3">
        <v>200000</v>
      </c>
      <c r="H28" s="14" t="s">
        <v>30</v>
      </c>
      <c r="I28" s="2" t="s">
        <v>25</v>
      </c>
    </row>
    <row r="29" spans="1:9" x14ac:dyDescent="0.3">
      <c r="A29" s="1">
        <v>37267</v>
      </c>
      <c r="B29" s="2">
        <v>1925</v>
      </c>
      <c r="C29" s="2" t="s">
        <v>59</v>
      </c>
      <c r="D29" s="3" t="s">
        <v>27</v>
      </c>
      <c r="E29" s="12" t="s">
        <v>1090</v>
      </c>
      <c r="F29" s="2" t="s">
        <v>37</v>
      </c>
      <c r="G29" s="3">
        <v>1</v>
      </c>
      <c r="H29" s="14" t="s">
        <v>38</v>
      </c>
      <c r="I29" s="2" t="s">
        <v>25</v>
      </c>
    </row>
    <row r="30" spans="1:9" x14ac:dyDescent="0.3">
      <c r="A30" s="1">
        <v>37270</v>
      </c>
      <c r="B30" s="2">
        <v>1315</v>
      </c>
      <c r="C30" s="2" t="s">
        <v>162</v>
      </c>
      <c r="D30" s="3">
        <v>30000</v>
      </c>
      <c r="E30" s="12" t="s">
        <v>1091</v>
      </c>
      <c r="F30" s="2" t="s">
        <v>33</v>
      </c>
      <c r="G30" s="3">
        <v>30000</v>
      </c>
      <c r="H30" s="14" t="s">
        <v>44</v>
      </c>
      <c r="I30" s="2" t="s">
        <v>25</v>
      </c>
    </row>
    <row r="31" spans="1:9" x14ac:dyDescent="0.3">
      <c r="A31" s="1">
        <v>37270</v>
      </c>
      <c r="B31" s="2">
        <v>1429</v>
      </c>
      <c r="C31" s="2" t="s">
        <v>448</v>
      </c>
      <c r="D31" s="3">
        <v>25000</v>
      </c>
      <c r="E31" s="12" t="s">
        <v>1092</v>
      </c>
      <c r="F31" s="3" t="s">
        <v>190</v>
      </c>
      <c r="G31" s="3">
        <v>25000</v>
      </c>
      <c r="H31" s="14" t="s">
        <v>49</v>
      </c>
      <c r="I31" s="2" t="s">
        <v>25</v>
      </c>
    </row>
    <row r="32" spans="1:9" x14ac:dyDescent="0.3">
      <c r="A32" s="1">
        <v>37270</v>
      </c>
      <c r="B32" s="2">
        <v>1635</v>
      </c>
      <c r="C32" s="2" t="s">
        <v>64</v>
      </c>
      <c r="D32" s="3">
        <v>25</v>
      </c>
      <c r="E32" s="12" t="s">
        <v>1093</v>
      </c>
      <c r="F32" s="3" t="s">
        <v>37</v>
      </c>
      <c r="G32" s="3">
        <v>25</v>
      </c>
      <c r="H32" s="14" t="s">
        <v>30</v>
      </c>
      <c r="I32" s="2" t="s">
        <v>25</v>
      </c>
    </row>
    <row r="33" spans="1:9" x14ac:dyDescent="0.3">
      <c r="A33" s="1">
        <v>37271</v>
      </c>
      <c r="B33" s="2">
        <v>405</v>
      </c>
      <c r="C33" s="2" t="s">
        <v>31</v>
      </c>
      <c r="D33" s="3">
        <v>2000</v>
      </c>
      <c r="E33" s="12" t="s">
        <v>1094</v>
      </c>
      <c r="F33" s="3" t="s">
        <v>23</v>
      </c>
      <c r="G33" s="3">
        <v>2000</v>
      </c>
      <c r="H33" s="14" t="s">
        <v>34</v>
      </c>
      <c r="I33" s="2" t="s">
        <v>25</v>
      </c>
    </row>
    <row r="34" spans="1:9" x14ac:dyDescent="0.3">
      <c r="A34" s="1">
        <v>37271</v>
      </c>
      <c r="B34" s="2">
        <v>1446</v>
      </c>
      <c r="C34" s="2" t="s">
        <v>64</v>
      </c>
      <c r="D34" s="3" t="s">
        <v>27</v>
      </c>
      <c r="E34" s="12" t="s">
        <v>1095</v>
      </c>
      <c r="F34" s="3" t="s">
        <v>23</v>
      </c>
      <c r="G34" s="3">
        <v>1</v>
      </c>
      <c r="H34" s="14" t="s">
        <v>30</v>
      </c>
      <c r="I34" s="2" t="s">
        <v>25</v>
      </c>
    </row>
    <row r="35" spans="1:9" x14ac:dyDescent="0.3">
      <c r="A35" s="1">
        <v>37271</v>
      </c>
      <c r="B35" s="2">
        <v>1723</v>
      </c>
      <c r="C35" s="2" t="s">
        <v>35</v>
      </c>
      <c r="D35" s="3">
        <v>200</v>
      </c>
      <c r="E35" s="12" t="s">
        <v>1096</v>
      </c>
      <c r="F35" s="3" t="s">
        <v>37</v>
      </c>
      <c r="G35" s="3">
        <v>200</v>
      </c>
      <c r="H35" s="14" t="s">
        <v>38</v>
      </c>
      <c r="I35" s="2" t="s">
        <v>25</v>
      </c>
    </row>
    <row r="36" spans="1:9" x14ac:dyDescent="0.3">
      <c r="A36" s="1">
        <v>37273</v>
      </c>
      <c r="B36" s="2">
        <v>1648</v>
      </c>
      <c r="C36" s="2" t="s">
        <v>42</v>
      </c>
      <c r="D36" s="3">
        <v>15000</v>
      </c>
      <c r="E36" s="12" t="s">
        <v>1097</v>
      </c>
      <c r="F36" s="3" t="s">
        <v>48</v>
      </c>
      <c r="G36" s="3">
        <v>15000</v>
      </c>
      <c r="H36" s="14" t="s">
        <v>44</v>
      </c>
      <c r="I36" s="2" t="s">
        <v>25</v>
      </c>
    </row>
    <row r="37" spans="1:9" x14ac:dyDescent="0.3">
      <c r="A37" s="1">
        <v>37273</v>
      </c>
      <c r="B37" s="2">
        <v>1830</v>
      </c>
      <c r="C37" s="2" t="s">
        <v>99</v>
      </c>
      <c r="D37" s="3">
        <v>2000</v>
      </c>
      <c r="E37" s="12" t="s">
        <v>1098</v>
      </c>
      <c r="F37" s="3" t="s">
        <v>67</v>
      </c>
      <c r="G37" s="3">
        <v>2000</v>
      </c>
      <c r="H37" s="14" t="s">
        <v>24</v>
      </c>
      <c r="I37" s="2" t="s">
        <v>25</v>
      </c>
    </row>
    <row r="38" spans="1:9" x14ac:dyDescent="0.3">
      <c r="A38" s="1">
        <v>37274</v>
      </c>
      <c r="B38" s="2">
        <v>901</v>
      </c>
      <c r="C38" s="2" t="s">
        <v>162</v>
      </c>
      <c r="D38" s="3">
        <v>3500</v>
      </c>
      <c r="E38" s="12" t="s">
        <v>1099</v>
      </c>
      <c r="F38" s="3" t="s">
        <v>23</v>
      </c>
      <c r="G38" s="3">
        <v>3500</v>
      </c>
      <c r="H38" s="14" t="s">
        <v>44</v>
      </c>
      <c r="I38" s="2" t="s">
        <v>25</v>
      </c>
    </row>
    <row r="39" spans="1:9" x14ac:dyDescent="0.3">
      <c r="A39" s="1">
        <v>37274</v>
      </c>
      <c r="B39" s="2">
        <v>1712</v>
      </c>
      <c r="C39" s="2" t="s">
        <v>35</v>
      </c>
      <c r="D39" s="3">
        <v>800</v>
      </c>
      <c r="E39" s="12" t="s">
        <v>1100</v>
      </c>
      <c r="F39" s="3" t="s">
        <v>63</v>
      </c>
      <c r="G39" s="3">
        <v>800</v>
      </c>
      <c r="H39" s="14" t="s">
        <v>38</v>
      </c>
      <c r="I39" s="2" t="s">
        <v>25</v>
      </c>
    </row>
    <row r="40" spans="1:9" x14ac:dyDescent="0.3">
      <c r="A40" s="1">
        <v>37275</v>
      </c>
      <c r="B40" s="2">
        <v>1348</v>
      </c>
      <c r="C40" s="2" t="s">
        <v>35</v>
      </c>
      <c r="D40" s="3">
        <v>700</v>
      </c>
      <c r="E40" s="12" t="s">
        <v>1101</v>
      </c>
      <c r="F40" s="3" t="s">
        <v>23</v>
      </c>
      <c r="G40" s="3">
        <v>700</v>
      </c>
      <c r="H40" s="14" t="s">
        <v>38</v>
      </c>
      <c r="I40" s="2" t="s">
        <v>25</v>
      </c>
    </row>
    <row r="41" spans="1:9" x14ac:dyDescent="0.3">
      <c r="A41" s="1">
        <v>37275</v>
      </c>
      <c r="B41" s="2">
        <v>2118</v>
      </c>
      <c r="C41" s="2" t="s">
        <v>46</v>
      </c>
      <c r="D41" s="3">
        <v>4500</v>
      </c>
      <c r="E41" s="12" t="s">
        <v>1102</v>
      </c>
      <c r="F41" s="3" t="s">
        <v>190</v>
      </c>
      <c r="G41" s="3">
        <v>4500</v>
      </c>
      <c r="H41" s="14" t="s">
        <v>49</v>
      </c>
      <c r="I41" s="2" t="s">
        <v>25</v>
      </c>
    </row>
    <row r="42" spans="1:9" x14ac:dyDescent="0.3">
      <c r="A42" s="1">
        <v>37277</v>
      </c>
      <c r="B42" s="2">
        <v>1010</v>
      </c>
      <c r="C42" s="2" t="s">
        <v>61</v>
      </c>
      <c r="D42" s="3">
        <v>2200</v>
      </c>
      <c r="E42" s="12" t="s">
        <v>1103</v>
      </c>
      <c r="F42" s="3" t="s">
        <v>37</v>
      </c>
      <c r="G42" s="3">
        <v>2200</v>
      </c>
      <c r="H42" s="14" t="s">
        <v>49</v>
      </c>
      <c r="I42" s="2" t="s">
        <v>25</v>
      </c>
    </row>
    <row r="43" spans="1:9" x14ac:dyDescent="0.3">
      <c r="A43" s="1">
        <v>37277</v>
      </c>
      <c r="B43" s="2">
        <v>1215</v>
      </c>
      <c r="C43" s="2" t="s">
        <v>668</v>
      </c>
      <c r="D43" s="3" t="s">
        <v>27</v>
      </c>
      <c r="E43" s="17" t="s">
        <v>1104</v>
      </c>
      <c r="F43" s="2" t="s">
        <v>190</v>
      </c>
      <c r="G43" s="3">
        <v>1</v>
      </c>
      <c r="H43" s="14" t="s">
        <v>24</v>
      </c>
      <c r="I43" s="2" t="s">
        <v>25</v>
      </c>
    </row>
    <row r="44" spans="1:9" x14ac:dyDescent="0.3">
      <c r="A44" s="1">
        <v>37277</v>
      </c>
      <c r="B44" s="2">
        <v>1511</v>
      </c>
      <c r="C44" s="2" t="s">
        <v>141</v>
      </c>
      <c r="D44" s="3">
        <v>2000</v>
      </c>
      <c r="E44" s="12" t="s">
        <v>1105</v>
      </c>
      <c r="F44" s="3" t="s">
        <v>37</v>
      </c>
      <c r="G44" s="3">
        <v>2000</v>
      </c>
      <c r="H44" s="14" t="s">
        <v>30</v>
      </c>
      <c r="I44" s="2" t="s">
        <v>25</v>
      </c>
    </row>
    <row r="45" spans="1:9" x14ac:dyDescent="0.3">
      <c r="A45" s="1">
        <v>37277</v>
      </c>
      <c r="B45" s="2">
        <v>1652</v>
      </c>
      <c r="C45" s="2" t="s">
        <v>21</v>
      </c>
      <c r="D45" s="3">
        <v>2000</v>
      </c>
      <c r="E45" s="12" t="s">
        <v>1106</v>
      </c>
      <c r="F45" s="3" t="s">
        <v>33</v>
      </c>
      <c r="G45" s="3">
        <v>2000</v>
      </c>
      <c r="H45" s="14" t="s">
        <v>24</v>
      </c>
      <c r="I45" s="2" t="s">
        <v>25</v>
      </c>
    </row>
    <row r="46" spans="1:9" x14ac:dyDescent="0.3">
      <c r="A46" s="1">
        <v>37278</v>
      </c>
      <c r="B46" s="2">
        <v>853</v>
      </c>
      <c r="C46" s="2" t="s">
        <v>132</v>
      </c>
      <c r="D46" s="3">
        <v>1000</v>
      </c>
      <c r="E46" s="12" t="s">
        <v>1107</v>
      </c>
      <c r="F46" s="2" t="s">
        <v>23</v>
      </c>
      <c r="G46" s="3">
        <f t="shared" ref="G46:G109" si="0">IF(D46 ="UNK", 1, D46)</f>
        <v>1000</v>
      </c>
      <c r="H46" s="14" t="s">
        <v>38</v>
      </c>
      <c r="I46" s="2" t="s">
        <v>25</v>
      </c>
    </row>
    <row r="47" spans="1:9" x14ac:dyDescent="0.3">
      <c r="A47" s="1">
        <v>37278</v>
      </c>
      <c r="B47" s="2">
        <v>1328</v>
      </c>
      <c r="C47" s="2" t="s">
        <v>64</v>
      </c>
      <c r="D47" s="3">
        <v>300000</v>
      </c>
      <c r="E47" s="12" t="s">
        <v>1108</v>
      </c>
      <c r="F47" s="2" t="s">
        <v>63</v>
      </c>
      <c r="G47" s="3">
        <f t="shared" si="0"/>
        <v>300000</v>
      </c>
      <c r="H47" s="14" t="s">
        <v>30</v>
      </c>
      <c r="I47" s="2" t="s">
        <v>25</v>
      </c>
    </row>
    <row r="48" spans="1:9" x14ac:dyDescent="0.3">
      <c r="A48" s="1">
        <v>37278</v>
      </c>
      <c r="B48" s="2">
        <v>1436</v>
      </c>
      <c r="C48" s="2" t="s">
        <v>35</v>
      </c>
      <c r="D48" s="3">
        <v>1900</v>
      </c>
      <c r="E48" s="12" t="s">
        <v>1109</v>
      </c>
      <c r="F48" s="2" t="s">
        <v>54</v>
      </c>
      <c r="G48" s="3">
        <f t="shared" si="0"/>
        <v>1900</v>
      </c>
      <c r="H48" s="14" t="s">
        <v>38</v>
      </c>
      <c r="I48" s="2" t="s">
        <v>25</v>
      </c>
    </row>
    <row r="49" spans="1:9" x14ac:dyDescent="0.3">
      <c r="A49" s="1">
        <v>37278</v>
      </c>
      <c r="B49" s="2">
        <v>1443</v>
      </c>
      <c r="C49" s="2" t="s">
        <v>35</v>
      </c>
      <c r="D49" s="3">
        <v>7000</v>
      </c>
      <c r="E49" s="12" t="s">
        <v>1110</v>
      </c>
      <c r="F49" s="2" t="s">
        <v>63</v>
      </c>
      <c r="G49" s="3">
        <f t="shared" si="0"/>
        <v>7000</v>
      </c>
      <c r="H49" s="14" t="s">
        <v>38</v>
      </c>
      <c r="I49" s="2" t="s">
        <v>25</v>
      </c>
    </row>
    <row r="50" spans="1:9" x14ac:dyDescent="0.3">
      <c r="A50" s="1">
        <v>37279</v>
      </c>
      <c r="B50" s="2">
        <v>836</v>
      </c>
      <c r="C50" s="2" t="s">
        <v>426</v>
      </c>
      <c r="D50" s="3">
        <v>6000</v>
      </c>
      <c r="E50" s="12" t="s">
        <v>1111</v>
      </c>
      <c r="F50" s="2" t="s">
        <v>23</v>
      </c>
      <c r="G50" s="3">
        <f t="shared" si="0"/>
        <v>6000</v>
      </c>
      <c r="H50" s="14" t="s">
        <v>34</v>
      </c>
      <c r="I50" s="2" t="s">
        <v>25</v>
      </c>
    </row>
    <row r="51" spans="1:9" x14ac:dyDescent="0.3">
      <c r="A51" s="1">
        <v>37279</v>
      </c>
      <c r="B51" s="2">
        <v>1203</v>
      </c>
      <c r="C51" s="2" t="s">
        <v>56</v>
      </c>
      <c r="D51" s="3">
        <v>1000</v>
      </c>
      <c r="E51" s="12" t="s">
        <v>1112</v>
      </c>
      <c r="F51" s="2" t="s">
        <v>23</v>
      </c>
      <c r="G51" s="3">
        <f t="shared" si="0"/>
        <v>1000</v>
      </c>
      <c r="H51" s="14" t="s">
        <v>34</v>
      </c>
      <c r="I51" s="2" t="s">
        <v>25</v>
      </c>
    </row>
    <row r="52" spans="1:9" x14ac:dyDescent="0.3">
      <c r="A52" s="1">
        <v>37279</v>
      </c>
      <c r="B52" s="2">
        <v>1415</v>
      </c>
      <c r="C52" s="2" t="s">
        <v>162</v>
      </c>
      <c r="D52" s="3">
        <v>3000</v>
      </c>
      <c r="E52" s="12" t="s">
        <v>1113</v>
      </c>
      <c r="F52" s="2" t="s">
        <v>33</v>
      </c>
      <c r="G52" s="3">
        <f t="shared" si="0"/>
        <v>3000</v>
      </c>
      <c r="H52" s="14" t="s">
        <v>44</v>
      </c>
      <c r="I52" s="2" t="s">
        <v>25</v>
      </c>
    </row>
    <row r="53" spans="1:9" x14ac:dyDescent="0.3">
      <c r="A53" s="1">
        <v>37279</v>
      </c>
      <c r="B53" s="2">
        <v>1508</v>
      </c>
      <c r="C53" s="2" t="s">
        <v>200</v>
      </c>
      <c r="D53" s="3">
        <v>250000</v>
      </c>
      <c r="E53" s="12" t="s">
        <v>1114</v>
      </c>
      <c r="F53" s="2" t="s">
        <v>23</v>
      </c>
      <c r="G53" s="3">
        <f t="shared" si="0"/>
        <v>250000</v>
      </c>
      <c r="H53" s="14" t="s">
        <v>49</v>
      </c>
      <c r="I53" s="2" t="s">
        <v>25</v>
      </c>
    </row>
    <row r="54" spans="1:9" x14ac:dyDescent="0.3">
      <c r="A54" s="1">
        <v>37280</v>
      </c>
      <c r="B54" s="2">
        <v>813</v>
      </c>
      <c r="C54" s="2" t="s">
        <v>42</v>
      </c>
      <c r="D54" s="3">
        <v>1000</v>
      </c>
      <c r="E54" s="12" t="s">
        <v>1115</v>
      </c>
      <c r="F54" s="2" t="s">
        <v>54</v>
      </c>
      <c r="G54" s="3">
        <f t="shared" si="0"/>
        <v>1000</v>
      </c>
      <c r="H54" s="14" t="s">
        <v>44</v>
      </c>
      <c r="I54" s="2" t="s">
        <v>25</v>
      </c>
    </row>
    <row r="55" spans="1:9" x14ac:dyDescent="0.3">
      <c r="A55" s="1">
        <v>37280</v>
      </c>
      <c r="B55" s="2">
        <v>1546</v>
      </c>
      <c r="C55" s="2" t="s">
        <v>130</v>
      </c>
      <c r="D55" s="3">
        <v>1500</v>
      </c>
      <c r="E55" s="12" t="s">
        <v>1116</v>
      </c>
      <c r="F55" s="2" t="s">
        <v>190</v>
      </c>
      <c r="G55" s="3">
        <f t="shared" si="0"/>
        <v>1500</v>
      </c>
      <c r="H55" s="14" t="s">
        <v>30</v>
      </c>
      <c r="I55" s="2" t="s">
        <v>25</v>
      </c>
    </row>
    <row r="56" spans="1:9" x14ac:dyDescent="0.3">
      <c r="A56" s="1">
        <v>37280</v>
      </c>
      <c r="B56" s="2">
        <v>1811</v>
      </c>
      <c r="C56" s="2" t="s">
        <v>947</v>
      </c>
      <c r="D56" s="3" t="s">
        <v>27</v>
      </c>
      <c r="E56" s="12" t="s">
        <v>1117</v>
      </c>
      <c r="F56" s="2" t="s">
        <v>90</v>
      </c>
      <c r="G56" s="3">
        <f t="shared" si="0"/>
        <v>1</v>
      </c>
      <c r="H56" s="14" t="s">
        <v>49</v>
      </c>
      <c r="I56" s="2" t="s">
        <v>25</v>
      </c>
    </row>
    <row r="57" spans="1:9" x14ac:dyDescent="0.3">
      <c r="A57" s="1">
        <v>37281</v>
      </c>
      <c r="B57" s="2">
        <v>824</v>
      </c>
      <c r="C57" s="2" t="s">
        <v>162</v>
      </c>
      <c r="D57" s="3">
        <v>33000</v>
      </c>
      <c r="E57" s="12" t="s">
        <v>1118</v>
      </c>
      <c r="F57" s="2" t="s">
        <v>23</v>
      </c>
      <c r="G57" s="3">
        <f t="shared" si="0"/>
        <v>33000</v>
      </c>
      <c r="H57" s="14" t="s">
        <v>44</v>
      </c>
      <c r="I57" s="2" t="s">
        <v>25</v>
      </c>
    </row>
    <row r="58" spans="1:9" x14ac:dyDescent="0.3">
      <c r="A58" s="1">
        <v>37281</v>
      </c>
      <c r="B58" s="2">
        <v>855</v>
      </c>
      <c r="C58" s="2" t="s">
        <v>162</v>
      </c>
      <c r="D58" s="3">
        <v>2000</v>
      </c>
      <c r="E58" s="12" t="s">
        <v>1119</v>
      </c>
      <c r="F58" s="2" t="s">
        <v>67</v>
      </c>
      <c r="G58" s="3">
        <f t="shared" si="0"/>
        <v>2000</v>
      </c>
      <c r="H58" s="14" t="s">
        <v>44</v>
      </c>
      <c r="I58" s="2" t="s">
        <v>25</v>
      </c>
    </row>
    <row r="59" spans="1:9" x14ac:dyDescent="0.3">
      <c r="A59" s="1">
        <v>37281</v>
      </c>
      <c r="B59" s="2">
        <v>1549</v>
      </c>
      <c r="C59" s="2" t="s">
        <v>42</v>
      </c>
      <c r="D59" s="3">
        <v>3000</v>
      </c>
      <c r="E59" s="12" t="s">
        <v>1120</v>
      </c>
      <c r="F59" s="2" t="s">
        <v>54</v>
      </c>
      <c r="G59" s="3">
        <f t="shared" si="0"/>
        <v>3000</v>
      </c>
      <c r="H59" s="14" t="s">
        <v>44</v>
      </c>
      <c r="I59" s="2" t="s">
        <v>25</v>
      </c>
    </row>
    <row r="60" spans="1:9" x14ac:dyDescent="0.3">
      <c r="A60" s="1">
        <v>37281</v>
      </c>
      <c r="B60" s="2">
        <v>1639</v>
      </c>
      <c r="C60" s="2" t="s">
        <v>46</v>
      </c>
      <c r="D60" s="3" t="s">
        <v>27</v>
      </c>
      <c r="E60" s="12" t="s">
        <v>1121</v>
      </c>
      <c r="F60" s="2" t="s">
        <v>67</v>
      </c>
      <c r="G60" s="3">
        <f t="shared" si="0"/>
        <v>1</v>
      </c>
      <c r="H60" s="14" t="s">
        <v>49</v>
      </c>
      <c r="I60" s="2" t="s">
        <v>25</v>
      </c>
    </row>
    <row r="61" spans="1:9" x14ac:dyDescent="0.3">
      <c r="A61" s="1">
        <v>37282</v>
      </c>
      <c r="B61" s="2">
        <v>1801</v>
      </c>
      <c r="C61" s="2" t="s">
        <v>21</v>
      </c>
      <c r="D61" s="3">
        <v>500</v>
      </c>
      <c r="E61" s="12" t="s">
        <v>1122</v>
      </c>
      <c r="F61" s="2" t="s">
        <v>33</v>
      </c>
      <c r="G61" s="3">
        <f t="shared" si="0"/>
        <v>500</v>
      </c>
      <c r="H61" s="14" t="s">
        <v>24</v>
      </c>
      <c r="I61" s="2" t="s">
        <v>25</v>
      </c>
    </row>
    <row r="62" spans="1:9" x14ac:dyDescent="0.3">
      <c r="A62" s="1">
        <v>37282</v>
      </c>
      <c r="B62" s="2">
        <v>2100</v>
      </c>
      <c r="C62" s="2" t="s">
        <v>64</v>
      </c>
      <c r="D62" s="3">
        <v>6000</v>
      </c>
      <c r="E62" s="12" t="s">
        <v>1123</v>
      </c>
      <c r="F62" s="2" t="s">
        <v>23</v>
      </c>
      <c r="G62" s="3">
        <f t="shared" si="0"/>
        <v>6000</v>
      </c>
      <c r="H62" s="14" t="s">
        <v>30</v>
      </c>
      <c r="I62" s="2" t="s">
        <v>25</v>
      </c>
    </row>
    <row r="63" spans="1:9" x14ac:dyDescent="0.3">
      <c r="A63" s="1">
        <v>37284</v>
      </c>
      <c r="B63" s="2">
        <v>1137</v>
      </c>
      <c r="C63" s="2" t="s">
        <v>79</v>
      </c>
      <c r="D63" s="3">
        <v>2000</v>
      </c>
      <c r="E63" s="12" t="s">
        <v>1124</v>
      </c>
      <c r="F63" s="2" t="s">
        <v>54</v>
      </c>
      <c r="G63" s="3">
        <f t="shared" si="0"/>
        <v>2000</v>
      </c>
      <c r="H63" s="14" t="s">
        <v>30</v>
      </c>
      <c r="I63" s="2" t="s">
        <v>25</v>
      </c>
    </row>
    <row r="64" spans="1:9" x14ac:dyDescent="0.3">
      <c r="A64" s="1">
        <v>37284</v>
      </c>
      <c r="B64" s="2">
        <v>1404</v>
      </c>
      <c r="C64" s="2" t="s">
        <v>21</v>
      </c>
      <c r="D64" s="3">
        <v>5000</v>
      </c>
      <c r="E64" s="12" t="s">
        <v>1125</v>
      </c>
      <c r="F64" s="2" t="s">
        <v>23</v>
      </c>
      <c r="G64" s="3">
        <f t="shared" si="0"/>
        <v>5000</v>
      </c>
      <c r="H64" s="14" t="s">
        <v>24</v>
      </c>
      <c r="I64" s="2" t="s">
        <v>25</v>
      </c>
    </row>
    <row r="65" spans="1:9" x14ac:dyDescent="0.3">
      <c r="A65" s="1">
        <v>37284</v>
      </c>
      <c r="B65" s="2">
        <v>1558</v>
      </c>
      <c r="C65" s="2" t="s">
        <v>51</v>
      </c>
      <c r="D65" s="3">
        <v>30000</v>
      </c>
      <c r="E65" s="12" t="s">
        <v>1126</v>
      </c>
      <c r="F65" s="2" t="s">
        <v>23</v>
      </c>
      <c r="G65" s="3">
        <f t="shared" si="0"/>
        <v>30000</v>
      </c>
      <c r="H65" s="14" t="s">
        <v>24</v>
      </c>
      <c r="I65" s="2" t="s">
        <v>25</v>
      </c>
    </row>
    <row r="66" spans="1:9" x14ac:dyDescent="0.3">
      <c r="A66" s="1">
        <v>37284</v>
      </c>
      <c r="B66" s="2">
        <v>2047</v>
      </c>
      <c r="C66" s="2" t="s">
        <v>132</v>
      </c>
      <c r="D66" s="3">
        <v>600</v>
      </c>
      <c r="E66" s="12" t="s">
        <v>1127</v>
      </c>
      <c r="F66" s="2" t="s">
        <v>33</v>
      </c>
      <c r="G66" s="3">
        <f t="shared" si="0"/>
        <v>600</v>
      </c>
      <c r="H66" s="14" t="s">
        <v>38</v>
      </c>
      <c r="I66" s="2" t="s">
        <v>25</v>
      </c>
    </row>
    <row r="67" spans="1:9" x14ac:dyDescent="0.3">
      <c r="A67" s="1">
        <v>37286</v>
      </c>
      <c r="B67" s="2">
        <v>1147</v>
      </c>
      <c r="C67" s="2" t="s">
        <v>31</v>
      </c>
      <c r="D67" s="3">
        <v>500</v>
      </c>
      <c r="E67" s="12" t="s">
        <v>1128</v>
      </c>
      <c r="F67" s="2" t="s">
        <v>37</v>
      </c>
      <c r="G67" s="3">
        <f t="shared" si="0"/>
        <v>500</v>
      </c>
      <c r="H67" s="14" t="s">
        <v>34</v>
      </c>
      <c r="I67" s="2" t="s">
        <v>25</v>
      </c>
    </row>
    <row r="68" spans="1:9" x14ac:dyDescent="0.3">
      <c r="A68" s="1">
        <v>37286</v>
      </c>
      <c r="B68" s="2">
        <v>1532</v>
      </c>
      <c r="C68" s="2" t="s">
        <v>26</v>
      </c>
      <c r="D68" s="3" t="s">
        <v>27</v>
      </c>
      <c r="E68" s="12" t="s">
        <v>1129</v>
      </c>
      <c r="F68" s="2" t="s">
        <v>325</v>
      </c>
      <c r="G68" s="3">
        <f t="shared" si="0"/>
        <v>1</v>
      </c>
      <c r="H68" s="14" t="s">
        <v>30</v>
      </c>
      <c r="I68" s="2" t="s">
        <v>25</v>
      </c>
    </row>
    <row r="69" spans="1:9" x14ac:dyDescent="0.3">
      <c r="A69" s="1">
        <v>37287</v>
      </c>
      <c r="B69" s="2">
        <v>939</v>
      </c>
      <c r="C69" s="2" t="s">
        <v>35</v>
      </c>
      <c r="D69" s="3">
        <v>2000</v>
      </c>
      <c r="E69" s="12" t="s">
        <v>1130</v>
      </c>
      <c r="F69" s="2" t="s">
        <v>190</v>
      </c>
      <c r="G69" s="3">
        <f t="shared" si="0"/>
        <v>2000</v>
      </c>
      <c r="H69" s="14" t="s">
        <v>38</v>
      </c>
      <c r="I69" s="2" t="s">
        <v>25</v>
      </c>
    </row>
    <row r="70" spans="1:9" x14ac:dyDescent="0.3">
      <c r="A70" s="1">
        <v>37287</v>
      </c>
      <c r="B70" s="2">
        <v>1106</v>
      </c>
      <c r="C70" s="2" t="s">
        <v>42</v>
      </c>
      <c r="D70" s="3">
        <v>5000</v>
      </c>
      <c r="E70" s="12" t="s">
        <v>1131</v>
      </c>
      <c r="F70" s="2" t="s">
        <v>30</v>
      </c>
      <c r="G70" s="3">
        <f t="shared" si="0"/>
        <v>5000</v>
      </c>
      <c r="H70" s="14" t="s">
        <v>44</v>
      </c>
      <c r="I70" s="2" t="s">
        <v>25</v>
      </c>
    </row>
    <row r="71" spans="1:9" x14ac:dyDescent="0.3">
      <c r="A71" s="1">
        <v>37288</v>
      </c>
      <c r="B71" s="2">
        <v>1318</v>
      </c>
      <c r="C71" s="2" t="s">
        <v>61</v>
      </c>
      <c r="D71" s="3">
        <v>3000</v>
      </c>
      <c r="E71" s="12" t="s">
        <v>1132</v>
      </c>
      <c r="F71" s="2" t="s">
        <v>190</v>
      </c>
      <c r="G71" s="3">
        <f t="shared" si="0"/>
        <v>3000</v>
      </c>
      <c r="H71" s="14" t="s">
        <v>49</v>
      </c>
      <c r="I71" s="2" t="s">
        <v>25</v>
      </c>
    </row>
    <row r="72" spans="1:9" x14ac:dyDescent="0.3">
      <c r="A72" s="1">
        <v>37288</v>
      </c>
      <c r="B72" s="2">
        <v>1433</v>
      </c>
      <c r="C72" s="2" t="s">
        <v>121</v>
      </c>
      <c r="D72" s="3">
        <v>20000</v>
      </c>
      <c r="E72" s="12" t="s">
        <v>1133</v>
      </c>
      <c r="F72" s="2" t="s">
        <v>33</v>
      </c>
      <c r="G72" s="3">
        <f t="shared" si="0"/>
        <v>20000</v>
      </c>
      <c r="H72" s="14" t="s">
        <v>44</v>
      </c>
      <c r="I72" s="2" t="s">
        <v>25</v>
      </c>
    </row>
    <row r="73" spans="1:9" x14ac:dyDescent="0.3">
      <c r="A73" s="1">
        <v>37289</v>
      </c>
      <c r="B73" s="2">
        <v>1233</v>
      </c>
      <c r="C73" s="2" t="s">
        <v>31</v>
      </c>
      <c r="D73" s="3">
        <v>6000</v>
      </c>
      <c r="E73" s="12" t="s">
        <v>1134</v>
      </c>
      <c r="F73" s="2" t="s">
        <v>33</v>
      </c>
      <c r="G73" s="3">
        <f t="shared" si="0"/>
        <v>6000</v>
      </c>
      <c r="H73" s="14" t="s">
        <v>34</v>
      </c>
      <c r="I73" s="2" t="s">
        <v>25</v>
      </c>
    </row>
    <row r="74" spans="1:9" x14ac:dyDescent="0.3">
      <c r="A74" s="1">
        <v>37289</v>
      </c>
      <c r="B74" s="2">
        <v>1503</v>
      </c>
      <c r="C74" s="2" t="s">
        <v>35</v>
      </c>
      <c r="D74" s="3">
        <v>700</v>
      </c>
      <c r="E74" s="12" t="s">
        <v>1135</v>
      </c>
      <c r="F74" s="2" t="s">
        <v>37</v>
      </c>
      <c r="G74" s="3">
        <f t="shared" si="0"/>
        <v>700</v>
      </c>
      <c r="H74" s="14" t="s">
        <v>38</v>
      </c>
      <c r="I74" s="2" t="s">
        <v>25</v>
      </c>
    </row>
    <row r="75" spans="1:9" x14ac:dyDescent="0.3">
      <c r="A75" s="1">
        <v>37290</v>
      </c>
      <c r="B75" s="2">
        <v>829</v>
      </c>
      <c r="C75" s="2" t="s">
        <v>162</v>
      </c>
      <c r="D75" s="3">
        <v>1500</v>
      </c>
      <c r="E75" s="12" t="s">
        <v>1136</v>
      </c>
      <c r="F75" s="2" t="s">
        <v>37</v>
      </c>
      <c r="G75" s="3">
        <f t="shared" si="0"/>
        <v>1500</v>
      </c>
      <c r="H75" s="14" t="s">
        <v>44</v>
      </c>
      <c r="I75" s="2" t="s">
        <v>25</v>
      </c>
    </row>
    <row r="76" spans="1:9" x14ac:dyDescent="0.3">
      <c r="A76" s="1">
        <v>37290</v>
      </c>
      <c r="B76" s="2">
        <v>949</v>
      </c>
      <c r="C76" s="2" t="s">
        <v>70</v>
      </c>
      <c r="D76" s="3">
        <v>1000</v>
      </c>
      <c r="E76" s="12" t="s">
        <v>1137</v>
      </c>
      <c r="F76" s="2" t="s">
        <v>23</v>
      </c>
      <c r="G76" s="3">
        <f t="shared" si="0"/>
        <v>1000</v>
      </c>
      <c r="H76" s="14" t="s">
        <v>49</v>
      </c>
      <c r="I76" s="2" t="s">
        <v>25</v>
      </c>
    </row>
    <row r="77" spans="1:9" x14ac:dyDescent="0.3">
      <c r="A77" s="1">
        <v>37291</v>
      </c>
      <c r="B77" s="2">
        <v>1459</v>
      </c>
      <c r="C77" s="2" t="s">
        <v>1138</v>
      </c>
      <c r="D77" s="3">
        <v>1000</v>
      </c>
      <c r="E77" s="12" t="s">
        <v>1139</v>
      </c>
      <c r="F77" s="2" t="s">
        <v>67</v>
      </c>
      <c r="G77" s="3">
        <f t="shared" si="0"/>
        <v>1000</v>
      </c>
      <c r="H77" s="14" t="s">
        <v>24</v>
      </c>
      <c r="I77" s="2" t="s">
        <v>25</v>
      </c>
    </row>
    <row r="78" spans="1:9" x14ac:dyDescent="0.3">
      <c r="A78" s="1">
        <v>37291</v>
      </c>
      <c r="B78" s="2">
        <v>1536</v>
      </c>
      <c r="C78" s="2" t="s">
        <v>51</v>
      </c>
      <c r="D78" s="3">
        <v>5000</v>
      </c>
      <c r="E78" s="12" t="s">
        <v>1140</v>
      </c>
      <c r="F78" s="2" t="s">
        <v>33</v>
      </c>
      <c r="G78" s="3">
        <f t="shared" si="0"/>
        <v>5000</v>
      </c>
      <c r="H78" s="14" t="s">
        <v>24</v>
      </c>
      <c r="I78" s="2" t="s">
        <v>25</v>
      </c>
    </row>
    <row r="79" spans="1:9" x14ac:dyDescent="0.3">
      <c r="A79" s="1">
        <v>37292</v>
      </c>
      <c r="B79" s="2">
        <v>1417</v>
      </c>
      <c r="C79" s="2" t="s">
        <v>35</v>
      </c>
      <c r="D79" s="3">
        <v>78000</v>
      </c>
      <c r="E79" s="12" t="s">
        <v>1141</v>
      </c>
      <c r="F79" s="2" t="s">
        <v>29</v>
      </c>
      <c r="G79" s="3">
        <f t="shared" si="0"/>
        <v>78000</v>
      </c>
      <c r="H79" s="14" t="s">
        <v>38</v>
      </c>
      <c r="I79" s="2" t="s">
        <v>25</v>
      </c>
    </row>
    <row r="80" spans="1:9" x14ac:dyDescent="0.3">
      <c r="A80" s="1">
        <v>37292</v>
      </c>
      <c r="B80" s="2">
        <v>1540</v>
      </c>
      <c r="C80" s="2" t="s">
        <v>121</v>
      </c>
      <c r="D80" s="3">
        <v>3000</v>
      </c>
      <c r="E80" s="12" t="s">
        <v>1142</v>
      </c>
      <c r="F80" s="2" t="s">
        <v>33</v>
      </c>
      <c r="G80" s="3">
        <f t="shared" si="0"/>
        <v>3000</v>
      </c>
      <c r="H80" s="14" t="s">
        <v>44</v>
      </c>
      <c r="I80" s="2" t="s">
        <v>25</v>
      </c>
    </row>
    <row r="81" spans="1:9" x14ac:dyDescent="0.3">
      <c r="A81" s="1">
        <v>37293</v>
      </c>
      <c r="B81" s="2">
        <v>708</v>
      </c>
      <c r="C81" s="2" t="s">
        <v>35</v>
      </c>
      <c r="D81" s="3">
        <v>16000</v>
      </c>
      <c r="E81" s="12" t="s">
        <v>1143</v>
      </c>
      <c r="F81" s="2" t="s">
        <v>30</v>
      </c>
      <c r="G81" s="3">
        <f t="shared" si="0"/>
        <v>16000</v>
      </c>
      <c r="H81" s="14" t="s">
        <v>38</v>
      </c>
      <c r="I81" s="2" t="s">
        <v>25</v>
      </c>
    </row>
    <row r="82" spans="1:9" x14ac:dyDescent="0.3">
      <c r="A82" s="1">
        <v>37294</v>
      </c>
      <c r="B82" s="2">
        <v>1501</v>
      </c>
      <c r="C82" s="2" t="s">
        <v>46</v>
      </c>
      <c r="D82" s="3">
        <v>50000</v>
      </c>
      <c r="E82" s="12" t="s">
        <v>1144</v>
      </c>
      <c r="F82" s="2" t="s">
        <v>33</v>
      </c>
      <c r="G82" s="3">
        <f t="shared" si="0"/>
        <v>50000</v>
      </c>
      <c r="H82" s="14" t="s">
        <v>49</v>
      </c>
      <c r="I82" s="2" t="s">
        <v>25</v>
      </c>
    </row>
    <row r="83" spans="1:9" x14ac:dyDescent="0.3">
      <c r="A83" s="1">
        <v>37295</v>
      </c>
      <c r="B83" s="2">
        <v>752</v>
      </c>
      <c r="C83" s="2" t="s">
        <v>56</v>
      </c>
      <c r="D83" s="3">
        <v>20000</v>
      </c>
      <c r="E83" s="12" t="s">
        <v>1145</v>
      </c>
      <c r="F83" s="2" t="s">
        <v>67</v>
      </c>
      <c r="G83" s="3">
        <f t="shared" si="0"/>
        <v>20000</v>
      </c>
      <c r="H83" s="14" t="s">
        <v>34</v>
      </c>
      <c r="I83" s="2" t="s">
        <v>25</v>
      </c>
    </row>
    <row r="84" spans="1:9" x14ac:dyDescent="0.3">
      <c r="A84" s="1">
        <v>37296</v>
      </c>
      <c r="B84" s="2">
        <v>1658</v>
      </c>
      <c r="C84" s="2" t="s">
        <v>200</v>
      </c>
      <c r="D84" s="3">
        <v>1000</v>
      </c>
      <c r="E84" s="12" t="s">
        <v>1146</v>
      </c>
      <c r="F84" s="2" t="s">
        <v>67</v>
      </c>
      <c r="G84" s="3">
        <f t="shared" si="0"/>
        <v>1000</v>
      </c>
      <c r="H84" s="14" t="s">
        <v>49</v>
      </c>
      <c r="I84" s="2" t="s">
        <v>25</v>
      </c>
    </row>
    <row r="85" spans="1:9" x14ac:dyDescent="0.3">
      <c r="A85" s="1">
        <v>37296</v>
      </c>
      <c r="B85" s="2">
        <v>1755</v>
      </c>
      <c r="C85" s="2" t="s">
        <v>51</v>
      </c>
      <c r="D85" s="3">
        <v>1000</v>
      </c>
      <c r="E85" s="12" t="s">
        <v>1147</v>
      </c>
      <c r="F85" s="2" t="s">
        <v>33</v>
      </c>
      <c r="G85" s="3">
        <f t="shared" si="0"/>
        <v>1000</v>
      </c>
      <c r="H85" s="14" t="s">
        <v>24</v>
      </c>
      <c r="I85" s="2" t="s">
        <v>25</v>
      </c>
    </row>
    <row r="86" spans="1:9" x14ac:dyDescent="0.3">
      <c r="A86" s="1">
        <v>37297</v>
      </c>
      <c r="B86" s="2">
        <v>1935</v>
      </c>
      <c r="C86" s="2" t="s">
        <v>61</v>
      </c>
      <c r="D86" s="3">
        <v>500</v>
      </c>
      <c r="E86" s="12" t="s">
        <v>1148</v>
      </c>
      <c r="F86" s="2" t="s">
        <v>37</v>
      </c>
      <c r="G86" s="3">
        <f t="shared" si="0"/>
        <v>500</v>
      </c>
      <c r="H86" s="14" t="s">
        <v>49</v>
      </c>
      <c r="I86" s="2" t="s">
        <v>25</v>
      </c>
    </row>
    <row r="87" spans="1:9" x14ac:dyDescent="0.3">
      <c r="A87" s="1">
        <v>37298</v>
      </c>
      <c r="B87" s="2">
        <v>828</v>
      </c>
      <c r="C87" s="2" t="s">
        <v>46</v>
      </c>
      <c r="D87" s="3">
        <v>5000</v>
      </c>
      <c r="E87" s="12" t="s">
        <v>1149</v>
      </c>
      <c r="F87" s="2" t="s">
        <v>23</v>
      </c>
      <c r="G87" s="3">
        <f t="shared" si="0"/>
        <v>5000</v>
      </c>
      <c r="H87" s="14" t="s">
        <v>49</v>
      </c>
      <c r="I87" s="2" t="s">
        <v>25</v>
      </c>
    </row>
    <row r="88" spans="1:9" x14ac:dyDescent="0.3">
      <c r="A88" s="1">
        <v>37298</v>
      </c>
      <c r="B88" s="2">
        <v>915</v>
      </c>
      <c r="C88" s="2" t="s">
        <v>99</v>
      </c>
      <c r="D88" s="3">
        <v>200</v>
      </c>
      <c r="E88" s="12" t="s">
        <v>1150</v>
      </c>
      <c r="F88" s="2" t="s">
        <v>67</v>
      </c>
      <c r="G88" s="3">
        <f t="shared" si="0"/>
        <v>200</v>
      </c>
      <c r="H88" s="14" t="s">
        <v>24</v>
      </c>
      <c r="I88" s="2" t="s">
        <v>25</v>
      </c>
    </row>
    <row r="89" spans="1:9" x14ac:dyDescent="0.3">
      <c r="A89" s="1">
        <v>37298</v>
      </c>
      <c r="B89" s="2">
        <v>1101</v>
      </c>
      <c r="C89" s="2" t="s">
        <v>91</v>
      </c>
      <c r="D89" s="3">
        <v>8737</v>
      </c>
      <c r="E89" s="12" t="s">
        <v>1151</v>
      </c>
      <c r="F89" s="2" t="s">
        <v>48</v>
      </c>
      <c r="G89" s="3">
        <f t="shared" si="0"/>
        <v>8737</v>
      </c>
      <c r="H89" s="14" t="s">
        <v>30</v>
      </c>
      <c r="I89" s="2" t="s">
        <v>25</v>
      </c>
    </row>
    <row r="90" spans="1:9" x14ac:dyDescent="0.3">
      <c r="A90" s="1">
        <v>37298</v>
      </c>
      <c r="B90" s="2">
        <v>1132</v>
      </c>
      <c r="C90" s="2" t="s">
        <v>81</v>
      </c>
      <c r="D90" s="3">
        <v>3000</v>
      </c>
      <c r="E90" s="12" t="s">
        <v>1152</v>
      </c>
      <c r="F90" s="2" t="s">
        <v>54</v>
      </c>
      <c r="G90" s="3">
        <f t="shared" si="0"/>
        <v>3000</v>
      </c>
      <c r="H90" s="14" t="s">
        <v>30</v>
      </c>
      <c r="I90" s="2" t="s">
        <v>25</v>
      </c>
    </row>
    <row r="91" spans="1:9" x14ac:dyDescent="0.3">
      <c r="A91" s="1">
        <v>37299</v>
      </c>
      <c r="B91" s="2">
        <v>819</v>
      </c>
      <c r="C91" s="2" t="s">
        <v>61</v>
      </c>
      <c r="D91" s="3">
        <v>1000</v>
      </c>
      <c r="E91" s="12" t="s">
        <v>1153</v>
      </c>
      <c r="F91" s="2" t="s">
        <v>23</v>
      </c>
      <c r="G91" s="3">
        <f t="shared" si="0"/>
        <v>1000</v>
      </c>
      <c r="H91" s="14" t="s">
        <v>49</v>
      </c>
      <c r="I91" s="2" t="s">
        <v>25</v>
      </c>
    </row>
    <row r="92" spans="1:9" x14ac:dyDescent="0.3">
      <c r="A92" s="1">
        <v>37299</v>
      </c>
      <c r="B92" s="2">
        <v>900</v>
      </c>
      <c r="C92" s="2" t="s">
        <v>79</v>
      </c>
      <c r="D92" s="3">
        <v>25000</v>
      </c>
      <c r="E92" s="12" t="s">
        <v>1154</v>
      </c>
      <c r="F92" s="2" t="s">
        <v>33</v>
      </c>
      <c r="G92" s="3">
        <f t="shared" si="0"/>
        <v>25000</v>
      </c>
      <c r="H92" s="14" t="s">
        <v>30</v>
      </c>
      <c r="I92" s="2" t="s">
        <v>25</v>
      </c>
    </row>
    <row r="93" spans="1:9" x14ac:dyDescent="0.3">
      <c r="A93" s="1">
        <v>37300</v>
      </c>
      <c r="B93" s="2">
        <v>1334</v>
      </c>
      <c r="C93" s="2" t="s">
        <v>203</v>
      </c>
      <c r="D93" s="3">
        <v>5000</v>
      </c>
      <c r="E93" s="12" t="s">
        <v>1155</v>
      </c>
      <c r="F93" s="2" t="s">
        <v>54</v>
      </c>
      <c r="G93" s="3">
        <f t="shared" si="0"/>
        <v>5000</v>
      </c>
      <c r="H93" s="14" t="s">
        <v>24</v>
      </c>
      <c r="I93" s="2" t="s">
        <v>25</v>
      </c>
    </row>
    <row r="94" spans="1:9" x14ac:dyDescent="0.3">
      <c r="A94" s="1">
        <v>37300</v>
      </c>
      <c r="B94" s="2">
        <v>1529</v>
      </c>
      <c r="C94" s="2" t="s">
        <v>42</v>
      </c>
      <c r="D94" s="3">
        <v>1500</v>
      </c>
      <c r="E94" s="12" t="s">
        <v>1156</v>
      </c>
      <c r="F94" s="2" t="s">
        <v>67</v>
      </c>
      <c r="G94" s="3">
        <f t="shared" si="0"/>
        <v>1500</v>
      </c>
      <c r="H94" s="14" t="s">
        <v>44</v>
      </c>
      <c r="I94" s="2" t="s">
        <v>25</v>
      </c>
    </row>
    <row r="95" spans="1:9" x14ac:dyDescent="0.3">
      <c r="A95" s="1">
        <v>37300</v>
      </c>
      <c r="B95" s="2">
        <v>1719</v>
      </c>
      <c r="C95" s="2" t="s">
        <v>42</v>
      </c>
      <c r="D95" s="3">
        <v>1740</v>
      </c>
      <c r="E95" s="12" t="s">
        <v>1157</v>
      </c>
      <c r="F95" s="2" t="s">
        <v>33</v>
      </c>
      <c r="G95" s="3">
        <f t="shared" si="0"/>
        <v>1740</v>
      </c>
      <c r="H95" s="14" t="s">
        <v>44</v>
      </c>
      <c r="I95" s="2" t="s">
        <v>25</v>
      </c>
    </row>
    <row r="96" spans="1:9" x14ac:dyDescent="0.3">
      <c r="A96" s="1">
        <v>37300</v>
      </c>
      <c r="B96" s="2">
        <v>1757</v>
      </c>
      <c r="C96" s="2" t="s">
        <v>59</v>
      </c>
      <c r="D96" s="3">
        <v>1000</v>
      </c>
      <c r="E96" s="12" t="s">
        <v>1158</v>
      </c>
      <c r="F96" s="2" t="s">
        <v>37</v>
      </c>
      <c r="G96" s="3">
        <f t="shared" si="0"/>
        <v>1000</v>
      </c>
      <c r="H96" s="14" t="s">
        <v>38</v>
      </c>
      <c r="I96" s="2" t="s">
        <v>25</v>
      </c>
    </row>
    <row r="97" spans="1:9" x14ac:dyDescent="0.3">
      <c r="A97" s="1">
        <v>37300</v>
      </c>
      <c r="B97" s="2">
        <v>2158</v>
      </c>
      <c r="C97" s="2" t="s">
        <v>51</v>
      </c>
      <c r="D97" s="3">
        <v>1000</v>
      </c>
      <c r="E97" s="12" t="s">
        <v>1159</v>
      </c>
      <c r="F97" s="2" t="s">
        <v>67</v>
      </c>
      <c r="G97" s="3">
        <f t="shared" si="0"/>
        <v>1000</v>
      </c>
      <c r="H97" s="14" t="s">
        <v>24</v>
      </c>
      <c r="I97" s="2" t="s">
        <v>25</v>
      </c>
    </row>
    <row r="98" spans="1:9" x14ac:dyDescent="0.3">
      <c r="A98" s="1">
        <v>37301</v>
      </c>
      <c r="B98" s="2">
        <v>36</v>
      </c>
      <c r="C98" s="2" t="s">
        <v>21</v>
      </c>
      <c r="D98" s="3">
        <v>1000</v>
      </c>
      <c r="E98" s="12" t="s">
        <v>1160</v>
      </c>
      <c r="F98" s="2" t="s">
        <v>33</v>
      </c>
      <c r="G98" s="3">
        <f t="shared" si="0"/>
        <v>1000</v>
      </c>
      <c r="H98" s="14" t="s">
        <v>24</v>
      </c>
      <c r="I98" s="2" t="s">
        <v>25</v>
      </c>
    </row>
    <row r="99" spans="1:9" x14ac:dyDescent="0.3">
      <c r="A99" s="1">
        <v>37301</v>
      </c>
      <c r="B99" s="2">
        <v>836</v>
      </c>
      <c r="C99" s="2" t="s">
        <v>21</v>
      </c>
      <c r="D99" s="3" t="s">
        <v>27</v>
      </c>
      <c r="E99" s="12" t="s">
        <v>1161</v>
      </c>
      <c r="F99" s="2" t="s">
        <v>23</v>
      </c>
      <c r="G99" s="3">
        <f t="shared" si="0"/>
        <v>1</v>
      </c>
      <c r="H99" s="14" t="s">
        <v>24</v>
      </c>
      <c r="I99" s="2" t="s">
        <v>25</v>
      </c>
    </row>
    <row r="100" spans="1:9" x14ac:dyDescent="0.3">
      <c r="A100" s="1">
        <v>37303</v>
      </c>
      <c r="B100" s="2">
        <v>739</v>
      </c>
      <c r="C100" s="2" t="s">
        <v>40</v>
      </c>
      <c r="D100" s="3" t="s">
        <v>27</v>
      </c>
      <c r="E100" s="12" t="s">
        <v>1162</v>
      </c>
      <c r="F100" s="2" t="s">
        <v>190</v>
      </c>
      <c r="G100" s="3">
        <f t="shared" si="0"/>
        <v>1</v>
      </c>
      <c r="H100" s="14" t="s">
        <v>34</v>
      </c>
      <c r="I100" s="2" t="s">
        <v>25</v>
      </c>
    </row>
    <row r="101" spans="1:9" x14ac:dyDescent="0.3">
      <c r="A101" s="1">
        <v>37303</v>
      </c>
      <c r="B101" s="2">
        <v>1049</v>
      </c>
      <c r="C101" s="2" t="s">
        <v>61</v>
      </c>
      <c r="D101" s="3">
        <v>2000</v>
      </c>
      <c r="E101" s="12" t="s">
        <v>1163</v>
      </c>
      <c r="F101" s="2" t="s">
        <v>54</v>
      </c>
      <c r="G101" s="3">
        <f t="shared" si="0"/>
        <v>2000</v>
      </c>
      <c r="H101" s="14" t="s">
        <v>49</v>
      </c>
      <c r="I101" s="2" t="s">
        <v>25</v>
      </c>
    </row>
    <row r="102" spans="1:9" x14ac:dyDescent="0.3">
      <c r="A102" s="1">
        <v>37303</v>
      </c>
      <c r="B102" s="2">
        <v>1140</v>
      </c>
      <c r="C102" s="2" t="s">
        <v>162</v>
      </c>
      <c r="D102" s="3" t="s">
        <v>27</v>
      </c>
      <c r="E102" s="12" t="s">
        <v>1164</v>
      </c>
      <c r="F102" s="2" t="s">
        <v>67</v>
      </c>
      <c r="G102" s="3">
        <f t="shared" si="0"/>
        <v>1</v>
      </c>
      <c r="H102" s="14" t="s">
        <v>44</v>
      </c>
      <c r="I102" s="2" t="s">
        <v>25</v>
      </c>
    </row>
    <row r="103" spans="1:9" x14ac:dyDescent="0.3">
      <c r="A103" s="1">
        <v>37304</v>
      </c>
      <c r="B103" s="2">
        <v>26</v>
      </c>
      <c r="C103" s="2" t="s">
        <v>108</v>
      </c>
      <c r="D103" s="3">
        <v>100</v>
      </c>
      <c r="E103" s="12" t="s">
        <v>1165</v>
      </c>
      <c r="F103" s="2" t="s">
        <v>37</v>
      </c>
      <c r="G103" s="3">
        <f t="shared" si="0"/>
        <v>100</v>
      </c>
      <c r="H103" s="14" t="s">
        <v>24</v>
      </c>
      <c r="I103" s="2" t="s">
        <v>25</v>
      </c>
    </row>
    <row r="104" spans="1:9" x14ac:dyDescent="0.3">
      <c r="A104" s="1">
        <v>37304</v>
      </c>
      <c r="B104" s="2">
        <v>1114</v>
      </c>
      <c r="C104" s="2" t="s">
        <v>70</v>
      </c>
      <c r="D104" s="3">
        <v>10000</v>
      </c>
      <c r="E104" s="12" t="s">
        <v>1166</v>
      </c>
      <c r="F104" s="2" t="s">
        <v>23</v>
      </c>
      <c r="G104" s="3">
        <f t="shared" si="0"/>
        <v>10000</v>
      </c>
      <c r="H104" s="14" t="s">
        <v>49</v>
      </c>
      <c r="I104" s="2" t="s">
        <v>25</v>
      </c>
    </row>
    <row r="105" spans="1:9" x14ac:dyDescent="0.3">
      <c r="A105" s="1">
        <v>37305</v>
      </c>
      <c r="B105" s="2">
        <v>1534</v>
      </c>
      <c r="C105" s="2" t="s">
        <v>70</v>
      </c>
      <c r="D105" s="3">
        <v>2000</v>
      </c>
      <c r="E105" s="12" t="s">
        <v>1167</v>
      </c>
      <c r="F105" s="2" t="s">
        <v>23</v>
      </c>
      <c r="G105" s="3">
        <f t="shared" si="0"/>
        <v>2000</v>
      </c>
      <c r="H105" s="14" t="s">
        <v>49</v>
      </c>
      <c r="I105" s="2" t="s">
        <v>25</v>
      </c>
    </row>
    <row r="106" spans="1:9" x14ac:dyDescent="0.3">
      <c r="A106" s="1">
        <v>37306</v>
      </c>
      <c r="B106" s="2">
        <v>1001</v>
      </c>
      <c r="C106" s="2" t="s">
        <v>42</v>
      </c>
      <c r="D106" s="3">
        <v>1000</v>
      </c>
      <c r="E106" s="12" t="s">
        <v>1168</v>
      </c>
      <c r="F106" s="2" t="s">
        <v>33</v>
      </c>
      <c r="G106" s="3">
        <f t="shared" si="0"/>
        <v>1000</v>
      </c>
      <c r="H106" s="14" t="s">
        <v>44</v>
      </c>
      <c r="I106" s="2" t="s">
        <v>25</v>
      </c>
    </row>
    <row r="107" spans="1:9" x14ac:dyDescent="0.3">
      <c r="A107" s="1">
        <v>37306</v>
      </c>
      <c r="B107" s="2">
        <v>1433</v>
      </c>
      <c r="C107" s="2" t="s">
        <v>46</v>
      </c>
      <c r="D107" s="3">
        <v>1500</v>
      </c>
      <c r="E107" s="12" t="s">
        <v>1169</v>
      </c>
      <c r="F107" s="2" t="s">
        <v>23</v>
      </c>
      <c r="G107" s="3">
        <f t="shared" si="0"/>
        <v>1500</v>
      </c>
      <c r="H107" s="14" t="s">
        <v>49</v>
      </c>
      <c r="I107" s="2" t="s">
        <v>25</v>
      </c>
    </row>
    <row r="108" spans="1:9" x14ac:dyDescent="0.3">
      <c r="A108" s="1">
        <v>37306</v>
      </c>
      <c r="B108" s="2">
        <v>1813</v>
      </c>
      <c r="C108" s="2" t="s">
        <v>61</v>
      </c>
      <c r="D108" s="3" t="s">
        <v>27</v>
      </c>
      <c r="E108" s="12" t="s">
        <v>1170</v>
      </c>
      <c r="F108" s="2" t="s">
        <v>67</v>
      </c>
      <c r="G108" s="3">
        <f t="shared" si="0"/>
        <v>1</v>
      </c>
      <c r="H108" s="14" t="s">
        <v>49</v>
      </c>
      <c r="I108" s="2" t="s">
        <v>25</v>
      </c>
    </row>
    <row r="109" spans="1:9" x14ac:dyDescent="0.3">
      <c r="A109" s="1">
        <v>37307</v>
      </c>
      <c r="B109" s="2">
        <v>903</v>
      </c>
      <c r="C109" s="2" t="s">
        <v>203</v>
      </c>
      <c r="D109" s="3">
        <v>1500</v>
      </c>
      <c r="E109" s="12" t="s">
        <v>1171</v>
      </c>
      <c r="F109" s="2" t="s">
        <v>33</v>
      </c>
      <c r="G109" s="3">
        <f t="shared" si="0"/>
        <v>1500</v>
      </c>
      <c r="H109" s="14" t="s">
        <v>24</v>
      </c>
      <c r="I109" s="2" t="s">
        <v>25</v>
      </c>
    </row>
    <row r="110" spans="1:9" x14ac:dyDescent="0.3">
      <c r="A110" s="1">
        <v>37307</v>
      </c>
      <c r="B110" s="2">
        <v>1012</v>
      </c>
      <c r="C110" s="2" t="s">
        <v>68</v>
      </c>
      <c r="D110" s="3">
        <v>2000</v>
      </c>
      <c r="E110" s="12" t="s">
        <v>1172</v>
      </c>
      <c r="F110" s="2" t="s">
        <v>33</v>
      </c>
      <c r="G110" s="3">
        <f t="shared" ref="G110:G173" si="1">IF(D110 ="UNK", 1, D110)</f>
        <v>2000</v>
      </c>
      <c r="H110" s="14" t="s">
        <v>49</v>
      </c>
      <c r="I110" s="2" t="s">
        <v>25</v>
      </c>
    </row>
    <row r="111" spans="1:9" x14ac:dyDescent="0.3">
      <c r="A111" s="1">
        <v>37307</v>
      </c>
      <c r="B111" s="2">
        <v>1445</v>
      </c>
      <c r="C111" s="2" t="s">
        <v>79</v>
      </c>
      <c r="D111" s="3">
        <v>10000</v>
      </c>
      <c r="E111" s="12" t="s">
        <v>1173</v>
      </c>
      <c r="F111" s="2" t="s">
        <v>33</v>
      </c>
      <c r="G111" s="3">
        <f t="shared" si="1"/>
        <v>10000</v>
      </c>
      <c r="H111" s="14" t="s">
        <v>30</v>
      </c>
      <c r="I111" s="2" t="s">
        <v>25</v>
      </c>
    </row>
    <row r="112" spans="1:9" x14ac:dyDescent="0.3">
      <c r="A112" s="1">
        <v>37307</v>
      </c>
      <c r="B112" s="2">
        <v>1644</v>
      </c>
      <c r="C112" s="2" t="s">
        <v>132</v>
      </c>
      <c r="D112" s="3">
        <v>2000</v>
      </c>
      <c r="E112" s="12" t="s">
        <v>1174</v>
      </c>
      <c r="F112" s="2" t="s">
        <v>23</v>
      </c>
      <c r="G112" s="3">
        <f t="shared" si="1"/>
        <v>2000</v>
      </c>
      <c r="H112" s="14" t="s">
        <v>38</v>
      </c>
      <c r="I112" s="2" t="s">
        <v>25</v>
      </c>
    </row>
    <row r="113" spans="1:9" x14ac:dyDescent="0.3">
      <c r="A113" s="1">
        <v>37309</v>
      </c>
      <c r="B113" s="2">
        <v>1453</v>
      </c>
      <c r="C113" s="2" t="s">
        <v>40</v>
      </c>
      <c r="D113" s="3" t="s">
        <v>27</v>
      </c>
      <c r="E113" s="12" t="s">
        <v>1175</v>
      </c>
      <c r="F113" s="2" t="s">
        <v>67</v>
      </c>
      <c r="G113" s="3">
        <f t="shared" si="1"/>
        <v>1</v>
      </c>
      <c r="H113" s="14" t="s">
        <v>34</v>
      </c>
      <c r="I113" s="2" t="s">
        <v>25</v>
      </c>
    </row>
    <row r="114" spans="1:9" x14ac:dyDescent="0.3">
      <c r="A114" s="1">
        <v>37309</v>
      </c>
      <c r="B114" s="2">
        <v>1909</v>
      </c>
      <c r="C114" s="2" t="s">
        <v>79</v>
      </c>
      <c r="D114" s="3">
        <v>25000</v>
      </c>
      <c r="E114" s="12" t="s">
        <v>1176</v>
      </c>
      <c r="F114" s="2" t="s">
        <v>23</v>
      </c>
      <c r="G114" s="3">
        <f t="shared" si="1"/>
        <v>25000</v>
      </c>
      <c r="H114" s="14" t="s">
        <v>30</v>
      </c>
      <c r="I114" s="2" t="s">
        <v>25</v>
      </c>
    </row>
    <row r="115" spans="1:9" x14ac:dyDescent="0.3">
      <c r="A115" s="1">
        <v>37310</v>
      </c>
      <c r="B115" s="2">
        <v>1358</v>
      </c>
      <c r="C115" s="2" t="s">
        <v>94</v>
      </c>
      <c r="D115" s="3">
        <v>10000</v>
      </c>
      <c r="E115" s="12" t="s">
        <v>1177</v>
      </c>
      <c r="F115" s="2" t="s">
        <v>54</v>
      </c>
      <c r="G115" s="3">
        <f t="shared" si="1"/>
        <v>10000</v>
      </c>
      <c r="H115" s="14" t="s">
        <v>44</v>
      </c>
      <c r="I115" s="2" t="s">
        <v>25</v>
      </c>
    </row>
    <row r="116" spans="1:9" x14ac:dyDescent="0.3">
      <c r="A116" s="1">
        <v>37311</v>
      </c>
      <c r="B116" s="2">
        <v>706</v>
      </c>
      <c r="C116" s="2" t="s">
        <v>79</v>
      </c>
      <c r="D116" s="3">
        <v>30000</v>
      </c>
      <c r="E116" s="12" t="s">
        <v>1178</v>
      </c>
      <c r="F116" s="2" t="s">
        <v>33</v>
      </c>
      <c r="G116" s="3">
        <f t="shared" si="1"/>
        <v>30000</v>
      </c>
      <c r="H116" s="14" t="s">
        <v>30</v>
      </c>
      <c r="I116" s="2" t="s">
        <v>25</v>
      </c>
    </row>
    <row r="117" spans="1:9" x14ac:dyDescent="0.3">
      <c r="A117" s="1">
        <v>37311</v>
      </c>
      <c r="B117" s="2">
        <v>1445</v>
      </c>
      <c r="C117" s="2" t="s">
        <v>46</v>
      </c>
      <c r="D117" s="3">
        <v>2500</v>
      </c>
      <c r="E117" s="12" t="s">
        <v>1179</v>
      </c>
      <c r="F117" s="2" t="s">
        <v>63</v>
      </c>
      <c r="G117" s="3">
        <f t="shared" si="1"/>
        <v>2500</v>
      </c>
      <c r="H117" s="14" t="s">
        <v>49</v>
      </c>
      <c r="I117" s="2" t="s">
        <v>25</v>
      </c>
    </row>
    <row r="118" spans="1:9" x14ac:dyDescent="0.3">
      <c r="A118" s="1">
        <v>37312</v>
      </c>
      <c r="B118" s="2">
        <v>1123</v>
      </c>
      <c r="C118" s="2" t="s">
        <v>40</v>
      </c>
      <c r="D118" s="3">
        <v>1000</v>
      </c>
      <c r="E118" s="12" t="s">
        <v>1180</v>
      </c>
      <c r="F118" s="2" t="s">
        <v>23</v>
      </c>
      <c r="G118" s="3">
        <f t="shared" si="1"/>
        <v>1000</v>
      </c>
      <c r="H118" s="14" t="s">
        <v>34</v>
      </c>
      <c r="I118" s="2" t="s">
        <v>25</v>
      </c>
    </row>
    <row r="119" spans="1:9" x14ac:dyDescent="0.3">
      <c r="A119" s="1">
        <v>37312</v>
      </c>
      <c r="B119" s="2">
        <v>1655</v>
      </c>
      <c r="C119" s="2" t="s">
        <v>64</v>
      </c>
      <c r="D119" s="3">
        <v>8000</v>
      </c>
      <c r="E119" s="12" t="s">
        <v>1181</v>
      </c>
      <c r="F119" s="2" t="s">
        <v>23</v>
      </c>
      <c r="G119" s="3">
        <f t="shared" si="1"/>
        <v>8000</v>
      </c>
      <c r="H119" s="14" t="s">
        <v>30</v>
      </c>
      <c r="I119" s="2" t="s">
        <v>25</v>
      </c>
    </row>
    <row r="120" spans="1:9" x14ac:dyDescent="0.3">
      <c r="A120" s="1">
        <v>37313</v>
      </c>
      <c r="B120" s="2">
        <v>829</v>
      </c>
      <c r="C120" s="2" t="s">
        <v>150</v>
      </c>
      <c r="D120" s="3">
        <v>10000</v>
      </c>
      <c r="E120" s="12" t="s">
        <v>1182</v>
      </c>
      <c r="F120" s="2" t="s">
        <v>23</v>
      </c>
      <c r="G120" s="3">
        <f t="shared" si="1"/>
        <v>10000</v>
      </c>
      <c r="H120" s="14" t="s">
        <v>49</v>
      </c>
      <c r="I120" s="2" t="s">
        <v>25</v>
      </c>
    </row>
    <row r="121" spans="1:9" x14ac:dyDescent="0.3">
      <c r="A121" s="1">
        <v>37313</v>
      </c>
      <c r="B121" s="2">
        <v>839</v>
      </c>
      <c r="C121" s="2" t="s">
        <v>64</v>
      </c>
      <c r="D121" s="3">
        <v>200000</v>
      </c>
      <c r="E121" s="12" t="s">
        <v>1183</v>
      </c>
      <c r="F121" s="2" t="s">
        <v>48</v>
      </c>
      <c r="G121" s="3">
        <f t="shared" si="1"/>
        <v>200000</v>
      </c>
      <c r="H121" s="14" t="s">
        <v>30</v>
      </c>
      <c r="I121" s="2" t="s">
        <v>25</v>
      </c>
    </row>
    <row r="122" spans="1:9" x14ac:dyDescent="0.3">
      <c r="A122" s="1">
        <v>37313</v>
      </c>
      <c r="B122" s="2">
        <v>1120</v>
      </c>
      <c r="C122" s="2" t="s">
        <v>70</v>
      </c>
      <c r="D122" s="3">
        <v>10000</v>
      </c>
      <c r="E122" s="12" t="s">
        <v>1184</v>
      </c>
      <c r="F122" s="2" t="s">
        <v>23</v>
      </c>
      <c r="G122" s="3">
        <f t="shared" si="1"/>
        <v>10000</v>
      </c>
      <c r="H122" s="14" t="s">
        <v>49</v>
      </c>
      <c r="I122" s="2" t="s">
        <v>25</v>
      </c>
    </row>
    <row r="123" spans="1:9" x14ac:dyDescent="0.3">
      <c r="A123" s="1">
        <v>37313</v>
      </c>
      <c r="B123" s="2">
        <v>2249</v>
      </c>
      <c r="C123" s="2" t="s">
        <v>35</v>
      </c>
      <c r="D123" s="3">
        <v>5000</v>
      </c>
      <c r="E123" s="12" t="s">
        <v>1185</v>
      </c>
      <c r="F123" s="2" t="s">
        <v>30</v>
      </c>
      <c r="G123" s="3">
        <f t="shared" si="1"/>
        <v>5000</v>
      </c>
      <c r="H123" s="14" t="s">
        <v>38</v>
      </c>
      <c r="I123" s="2" t="s">
        <v>25</v>
      </c>
    </row>
    <row r="124" spans="1:9" x14ac:dyDescent="0.3">
      <c r="A124" s="1">
        <v>37314</v>
      </c>
      <c r="B124" s="2">
        <v>1527</v>
      </c>
      <c r="C124" s="2" t="s">
        <v>70</v>
      </c>
      <c r="D124" s="3">
        <v>10000</v>
      </c>
      <c r="E124" s="12" t="s">
        <v>1186</v>
      </c>
      <c r="F124" s="2" t="s">
        <v>23</v>
      </c>
      <c r="G124" s="3">
        <f t="shared" si="1"/>
        <v>10000</v>
      </c>
      <c r="H124" s="14" t="s">
        <v>49</v>
      </c>
      <c r="I124" s="2" t="s">
        <v>25</v>
      </c>
    </row>
    <row r="125" spans="1:9" x14ac:dyDescent="0.3">
      <c r="A125" s="1">
        <v>37314</v>
      </c>
      <c r="B125" s="2">
        <v>1744</v>
      </c>
      <c r="C125" s="2" t="s">
        <v>162</v>
      </c>
      <c r="D125" s="3">
        <v>2500</v>
      </c>
      <c r="E125" s="12" t="s">
        <v>1187</v>
      </c>
      <c r="F125" s="2" t="s">
        <v>67</v>
      </c>
      <c r="G125" s="3">
        <f t="shared" si="1"/>
        <v>2500</v>
      </c>
      <c r="H125" s="14" t="s">
        <v>44</v>
      </c>
      <c r="I125" s="2" t="s">
        <v>25</v>
      </c>
    </row>
    <row r="126" spans="1:9" x14ac:dyDescent="0.3">
      <c r="A126" s="1">
        <v>37315</v>
      </c>
      <c r="B126" s="2">
        <v>918</v>
      </c>
      <c r="C126" s="2" t="s">
        <v>51</v>
      </c>
      <c r="D126" s="3">
        <v>1000</v>
      </c>
      <c r="E126" s="12" t="s">
        <v>1188</v>
      </c>
      <c r="F126" s="2" t="s">
        <v>23</v>
      </c>
      <c r="G126" s="3">
        <f t="shared" si="1"/>
        <v>1000</v>
      </c>
      <c r="H126" s="14" t="s">
        <v>24</v>
      </c>
      <c r="I126" s="2" t="s">
        <v>25</v>
      </c>
    </row>
    <row r="127" spans="1:9" x14ac:dyDescent="0.3">
      <c r="A127" s="1">
        <v>37315</v>
      </c>
      <c r="B127" s="2">
        <v>1225</v>
      </c>
      <c r="C127" s="2" t="s">
        <v>21</v>
      </c>
      <c r="D127" s="3">
        <v>1000</v>
      </c>
      <c r="E127" s="12" t="s">
        <v>1189</v>
      </c>
      <c r="F127" s="2" t="s">
        <v>23</v>
      </c>
      <c r="G127" s="3">
        <f t="shared" si="1"/>
        <v>1000</v>
      </c>
      <c r="H127" s="14" t="s">
        <v>24</v>
      </c>
      <c r="I127" s="2" t="s">
        <v>25</v>
      </c>
    </row>
    <row r="128" spans="1:9" x14ac:dyDescent="0.3">
      <c r="A128" s="1">
        <v>37315</v>
      </c>
      <c r="B128" s="2">
        <v>1724</v>
      </c>
      <c r="C128" s="2" t="s">
        <v>64</v>
      </c>
      <c r="D128" s="3">
        <v>2000</v>
      </c>
      <c r="E128" s="12" t="s">
        <v>1190</v>
      </c>
      <c r="F128" s="2" t="s">
        <v>23</v>
      </c>
      <c r="G128" s="3">
        <f t="shared" si="1"/>
        <v>2000</v>
      </c>
      <c r="H128" s="14" t="s">
        <v>30</v>
      </c>
      <c r="I128" s="2" t="s">
        <v>25</v>
      </c>
    </row>
    <row r="129" spans="1:9" x14ac:dyDescent="0.3">
      <c r="A129" s="1">
        <v>37316</v>
      </c>
      <c r="B129" s="2">
        <v>1620</v>
      </c>
      <c r="C129" s="2" t="s">
        <v>121</v>
      </c>
      <c r="D129" s="3">
        <v>10000</v>
      </c>
      <c r="E129" s="12" t="s">
        <v>1191</v>
      </c>
      <c r="F129" s="2" t="s">
        <v>23</v>
      </c>
      <c r="G129" s="3">
        <f t="shared" si="1"/>
        <v>10000</v>
      </c>
      <c r="H129" s="14" t="s">
        <v>44</v>
      </c>
      <c r="I129" s="2" t="s">
        <v>25</v>
      </c>
    </row>
    <row r="130" spans="1:9" x14ac:dyDescent="0.3">
      <c r="A130" s="1">
        <v>37317</v>
      </c>
      <c r="B130" s="2">
        <v>1045</v>
      </c>
      <c r="C130" s="2" t="s">
        <v>46</v>
      </c>
      <c r="D130" s="3">
        <v>36000</v>
      </c>
      <c r="E130" s="12" t="s">
        <v>1192</v>
      </c>
      <c r="F130" s="2" t="s">
        <v>23</v>
      </c>
      <c r="G130" s="3">
        <f t="shared" si="1"/>
        <v>36000</v>
      </c>
      <c r="H130" s="14" t="s">
        <v>49</v>
      </c>
      <c r="I130" s="2" t="s">
        <v>25</v>
      </c>
    </row>
    <row r="131" spans="1:9" x14ac:dyDescent="0.3">
      <c r="A131" s="1">
        <v>37318</v>
      </c>
      <c r="B131" s="2">
        <v>1217</v>
      </c>
      <c r="C131" s="2" t="s">
        <v>319</v>
      </c>
      <c r="D131" s="3">
        <v>9000</v>
      </c>
      <c r="E131" s="12" t="s">
        <v>1193</v>
      </c>
      <c r="F131" s="2" t="s">
        <v>359</v>
      </c>
      <c r="G131" s="3">
        <f t="shared" si="1"/>
        <v>9000</v>
      </c>
      <c r="H131" s="14" t="s">
        <v>24</v>
      </c>
      <c r="I131" s="2" t="s">
        <v>25</v>
      </c>
    </row>
    <row r="132" spans="1:9" x14ac:dyDescent="0.3">
      <c r="A132" s="1">
        <v>37318</v>
      </c>
      <c r="B132" s="2">
        <v>1612</v>
      </c>
      <c r="C132" s="2" t="s">
        <v>35</v>
      </c>
      <c r="D132" s="3">
        <v>1000</v>
      </c>
      <c r="E132" s="12" t="s">
        <v>1194</v>
      </c>
      <c r="F132" s="2" t="s">
        <v>359</v>
      </c>
      <c r="G132" s="3">
        <f t="shared" si="1"/>
        <v>1000</v>
      </c>
      <c r="H132" s="14" t="s">
        <v>38</v>
      </c>
      <c r="I132" s="2" t="s">
        <v>25</v>
      </c>
    </row>
    <row r="133" spans="1:9" x14ac:dyDescent="0.3">
      <c r="A133" s="1">
        <v>37318</v>
      </c>
      <c r="B133" s="2">
        <v>1619</v>
      </c>
      <c r="C133" s="2" t="s">
        <v>46</v>
      </c>
      <c r="D133" s="3">
        <v>1500</v>
      </c>
      <c r="E133" s="12" t="s">
        <v>1195</v>
      </c>
      <c r="F133" s="2" t="s">
        <v>359</v>
      </c>
      <c r="G133" s="3">
        <f t="shared" si="1"/>
        <v>1500</v>
      </c>
      <c r="H133" s="14" t="s">
        <v>49</v>
      </c>
      <c r="I133" s="2" t="s">
        <v>25</v>
      </c>
    </row>
    <row r="134" spans="1:9" x14ac:dyDescent="0.3">
      <c r="A134" s="1">
        <v>37319</v>
      </c>
      <c r="B134" s="2">
        <v>1009</v>
      </c>
      <c r="C134" s="2" t="s">
        <v>91</v>
      </c>
      <c r="D134" s="3" t="s">
        <v>27</v>
      </c>
      <c r="E134" s="12" t="s">
        <v>1196</v>
      </c>
      <c r="F134" s="2" t="s">
        <v>23</v>
      </c>
      <c r="G134" s="3">
        <f t="shared" si="1"/>
        <v>1</v>
      </c>
      <c r="H134" s="14" t="s">
        <v>30</v>
      </c>
      <c r="I134" s="2" t="s">
        <v>25</v>
      </c>
    </row>
    <row r="135" spans="1:9" x14ac:dyDescent="0.3">
      <c r="A135" s="1">
        <v>37319</v>
      </c>
      <c r="B135" s="2">
        <v>1433</v>
      </c>
      <c r="C135" s="2" t="s">
        <v>35</v>
      </c>
      <c r="D135" s="3">
        <v>25000</v>
      </c>
      <c r="E135" s="12" t="s">
        <v>1197</v>
      </c>
      <c r="F135" s="2" t="s">
        <v>359</v>
      </c>
      <c r="G135" s="3">
        <f t="shared" si="1"/>
        <v>25000</v>
      </c>
      <c r="H135" s="14" t="s">
        <v>38</v>
      </c>
      <c r="I135" s="2" t="s">
        <v>25</v>
      </c>
    </row>
    <row r="136" spans="1:9" x14ac:dyDescent="0.3">
      <c r="A136" s="1">
        <v>37319</v>
      </c>
      <c r="B136" s="2">
        <v>1749</v>
      </c>
      <c r="C136" s="2" t="s">
        <v>42</v>
      </c>
      <c r="D136" s="3">
        <v>200</v>
      </c>
      <c r="E136" s="12" t="s">
        <v>1198</v>
      </c>
      <c r="F136" s="2" t="s">
        <v>23</v>
      </c>
      <c r="G136" s="3">
        <f t="shared" si="1"/>
        <v>200</v>
      </c>
      <c r="H136" s="14" t="s">
        <v>44</v>
      </c>
      <c r="I136" s="2" t="s">
        <v>25</v>
      </c>
    </row>
    <row r="137" spans="1:9" x14ac:dyDescent="0.3">
      <c r="A137" s="1">
        <v>37319</v>
      </c>
      <c r="B137" s="2">
        <v>2325</v>
      </c>
      <c r="C137" s="2" t="s">
        <v>35</v>
      </c>
      <c r="D137" s="3">
        <v>50000</v>
      </c>
      <c r="E137" s="12" t="s">
        <v>1199</v>
      </c>
      <c r="F137" s="2" t="s">
        <v>33</v>
      </c>
      <c r="G137" s="3">
        <f t="shared" si="1"/>
        <v>50000</v>
      </c>
      <c r="H137" s="14" t="s">
        <v>38</v>
      </c>
      <c r="I137" s="2" t="s">
        <v>25</v>
      </c>
    </row>
    <row r="138" spans="1:9" x14ac:dyDescent="0.3">
      <c r="A138" s="1">
        <v>37319</v>
      </c>
      <c r="B138" s="2">
        <v>2332</v>
      </c>
      <c r="C138" s="2" t="s">
        <v>35</v>
      </c>
      <c r="D138" s="3">
        <v>33000</v>
      </c>
      <c r="E138" s="12" t="s">
        <v>1200</v>
      </c>
      <c r="F138" s="2" t="s">
        <v>33</v>
      </c>
      <c r="G138" s="3">
        <f t="shared" si="1"/>
        <v>33000</v>
      </c>
      <c r="H138" s="14" t="s">
        <v>38</v>
      </c>
      <c r="I138" s="2" t="s">
        <v>25</v>
      </c>
    </row>
    <row r="139" spans="1:9" x14ac:dyDescent="0.3">
      <c r="A139" s="1">
        <v>37320</v>
      </c>
      <c r="B139" s="2">
        <v>1233</v>
      </c>
      <c r="C139" s="2" t="s">
        <v>61</v>
      </c>
      <c r="D139" s="3" t="s">
        <v>27</v>
      </c>
      <c r="E139" s="12" t="s">
        <v>1201</v>
      </c>
      <c r="F139" s="2" t="s">
        <v>23</v>
      </c>
      <c r="G139" s="3">
        <f t="shared" si="1"/>
        <v>1</v>
      </c>
      <c r="H139" s="14" t="s">
        <v>49</v>
      </c>
      <c r="I139" s="2" t="s">
        <v>25</v>
      </c>
    </row>
    <row r="140" spans="1:9" x14ac:dyDescent="0.3">
      <c r="A140" s="1">
        <v>37320</v>
      </c>
      <c r="B140" s="2">
        <v>1428</v>
      </c>
      <c r="C140" s="2" t="s">
        <v>64</v>
      </c>
      <c r="D140" s="3">
        <v>80000</v>
      </c>
      <c r="E140" s="12" t="s">
        <v>1202</v>
      </c>
      <c r="F140" s="2" t="s">
        <v>190</v>
      </c>
      <c r="G140" s="3">
        <f t="shared" si="1"/>
        <v>80000</v>
      </c>
      <c r="H140" s="14" t="s">
        <v>30</v>
      </c>
      <c r="I140" s="2" t="s">
        <v>25</v>
      </c>
    </row>
    <row r="141" spans="1:9" x14ac:dyDescent="0.3">
      <c r="A141" s="1">
        <v>37320</v>
      </c>
      <c r="B141" s="2">
        <v>1440</v>
      </c>
      <c r="C141" s="2" t="s">
        <v>46</v>
      </c>
      <c r="D141" s="3">
        <v>1440</v>
      </c>
      <c r="E141" s="12" t="s">
        <v>1203</v>
      </c>
      <c r="F141" s="2" t="s">
        <v>48</v>
      </c>
      <c r="G141" s="3">
        <f t="shared" si="1"/>
        <v>1440</v>
      </c>
      <c r="H141" s="14" t="s">
        <v>49</v>
      </c>
      <c r="I141" s="2" t="s">
        <v>25</v>
      </c>
    </row>
    <row r="142" spans="1:9" x14ac:dyDescent="0.3">
      <c r="A142" s="1">
        <v>37321</v>
      </c>
      <c r="B142" s="2">
        <v>1539</v>
      </c>
      <c r="C142" s="2" t="s">
        <v>31</v>
      </c>
      <c r="D142" s="3">
        <v>15000</v>
      </c>
      <c r="E142" s="12" t="s">
        <v>1204</v>
      </c>
      <c r="F142" s="2" t="s">
        <v>23</v>
      </c>
      <c r="G142" s="3">
        <f t="shared" si="1"/>
        <v>15000</v>
      </c>
      <c r="H142" s="14" t="s">
        <v>34</v>
      </c>
      <c r="I142" s="2" t="s">
        <v>25</v>
      </c>
    </row>
    <row r="143" spans="1:9" x14ac:dyDescent="0.3">
      <c r="A143" s="1">
        <v>37321</v>
      </c>
      <c r="B143" s="2">
        <v>1828</v>
      </c>
      <c r="C143" s="2" t="s">
        <v>35</v>
      </c>
      <c r="D143" s="3">
        <v>2500</v>
      </c>
      <c r="E143" s="12" t="s">
        <v>1205</v>
      </c>
      <c r="F143" s="2" t="s">
        <v>30</v>
      </c>
      <c r="G143" s="3">
        <f t="shared" si="1"/>
        <v>2500</v>
      </c>
      <c r="H143" s="14" t="s">
        <v>38</v>
      </c>
      <c r="I143" s="2" t="s">
        <v>25</v>
      </c>
    </row>
    <row r="144" spans="1:9" x14ac:dyDescent="0.3">
      <c r="A144" s="1">
        <v>37322</v>
      </c>
      <c r="B144" s="2">
        <v>1120</v>
      </c>
      <c r="C144" s="2" t="s">
        <v>64</v>
      </c>
      <c r="D144" s="3">
        <v>2000</v>
      </c>
      <c r="E144" s="12" t="s">
        <v>1206</v>
      </c>
      <c r="F144" s="2" t="s">
        <v>33</v>
      </c>
      <c r="G144" s="3">
        <f t="shared" si="1"/>
        <v>2000</v>
      </c>
      <c r="H144" s="14" t="s">
        <v>30</v>
      </c>
      <c r="I144" s="2" t="s">
        <v>25</v>
      </c>
    </row>
    <row r="145" spans="1:9" x14ac:dyDescent="0.3">
      <c r="A145" s="1">
        <v>37322</v>
      </c>
      <c r="B145" s="2">
        <v>1303</v>
      </c>
      <c r="C145" s="2" t="s">
        <v>448</v>
      </c>
      <c r="D145" s="3">
        <v>2000</v>
      </c>
      <c r="E145" s="12" t="s">
        <v>1207</v>
      </c>
      <c r="F145" s="2" t="s">
        <v>23</v>
      </c>
      <c r="G145" s="3">
        <f t="shared" si="1"/>
        <v>2000</v>
      </c>
      <c r="H145" s="14" t="s">
        <v>49</v>
      </c>
      <c r="I145" s="2" t="s">
        <v>25</v>
      </c>
    </row>
    <row r="146" spans="1:9" x14ac:dyDescent="0.3">
      <c r="A146" s="1">
        <v>37322</v>
      </c>
      <c r="B146" s="2">
        <v>2319</v>
      </c>
      <c r="C146" s="2" t="s">
        <v>35</v>
      </c>
      <c r="D146" s="3">
        <v>20000</v>
      </c>
      <c r="E146" s="12" t="s">
        <v>1208</v>
      </c>
      <c r="F146" s="2" t="s">
        <v>359</v>
      </c>
      <c r="G146" s="3">
        <f t="shared" si="1"/>
        <v>20000</v>
      </c>
      <c r="H146" s="14" t="s">
        <v>38</v>
      </c>
      <c r="I146" s="2" t="s">
        <v>25</v>
      </c>
    </row>
    <row r="147" spans="1:9" x14ac:dyDescent="0.3">
      <c r="A147" s="1">
        <v>37323</v>
      </c>
      <c r="B147" s="2">
        <v>1349</v>
      </c>
      <c r="C147" s="2" t="s">
        <v>31</v>
      </c>
      <c r="D147" s="3">
        <v>200000</v>
      </c>
      <c r="E147" s="12" t="s">
        <v>1209</v>
      </c>
      <c r="F147" s="2" t="s">
        <v>33</v>
      </c>
      <c r="G147" s="3">
        <f t="shared" si="1"/>
        <v>200000</v>
      </c>
      <c r="H147" s="14" t="s">
        <v>34</v>
      </c>
      <c r="I147" s="2" t="s">
        <v>25</v>
      </c>
    </row>
    <row r="148" spans="1:9" x14ac:dyDescent="0.3">
      <c r="A148" s="1">
        <v>37323</v>
      </c>
      <c r="B148" s="2">
        <v>1627</v>
      </c>
      <c r="C148" s="2" t="s">
        <v>46</v>
      </c>
      <c r="D148" s="3">
        <v>40000</v>
      </c>
      <c r="E148" s="12" t="s">
        <v>1210</v>
      </c>
      <c r="F148" s="2" t="s">
        <v>48</v>
      </c>
      <c r="G148" s="3">
        <f t="shared" si="1"/>
        <v>40000</v>
      </c>
      <c r="H148" s="14" t="s">
        <v>49</v>
      </c>
      <c r="I148" s="2" t="s">
        <v>25</v>
      </c>
    </row>
    <row r="149" spans="1:9" x14ac:dyDescent="0.3">
      <c r="A149" s="1">
        <v>37324</v>
      </c>
      <c r="B149" s="2">
        <v>154</v>
      </c>
      <c r="C149" s="2" t="s">
        <v>81</v>
      </c>
      <c r="D149" s="3">
        <v>7000</v>
      </c>
      <c r="E149" s="12" t="s">
        <v>1211</v>
      </c>
      <c r="F149" s="2" t="s">
        <v>54</v>
      </c>
      <c r="G149" s="3">
        <f t="shared" si="1"/>
        <v>7000</v>
      </c>
      <c r="H149" s="14" t="s">
        <v>30</v>
      </c>
      <c r="I149" s="2" t="s">
        <v>25</v>
      </c>
    </row>
    <row r="150" spans="1:9" x14ac:dyDescent="0.3">
      <c r="A150" s="1">
        <v>37325</v>
      </c>
      <c r="B150" s="2">
        <v>1104</v>
      </c>
      <c r="C150" s="2" t="s">
        <v>35</v>
      </c>
      <c r="D150" s="3">
        <v>50000</v>
      </c>
      <c r="E150" s="12" t="s">
        <v>1212</v>
      </c>
      <c r="F150" s="2" t="s">
        <v>359</v>
      </c>
      <c r="G150" s="3">
        <f t="shared" si="1"/>
        <v>50000</v>
      </c>
      <c r="H150" s="14" t="s">
        <v>38</v>
      </c>
      <c r="I150" s="2" t="s">
        <v>25</v>
      </c>
    </row>
    <row r="151" spans="1:9" x14ac:dyDescent="0.3">
      <c r="A151" s="1">
        <v>37325</v>
      </c>
      <c r="B151" s="2">
        <v>1813</v>
      </c>
      <c r="C151" s="2" t="s">
        <v>35</v>
      </c>
      <c r="D151" s="3">
        <v>40000</v>
      </c>
      <c r="E151" s="12" t="s">
        <v>1213</v>
      </c>
      <c r="F151" s="2" t="s">
        <v>359</v>
      </c>
      <c r="G151" s="3">
        <f t="shared" si="1"/>
        <v>40000</v>
      </c>
      <c r="H151" s="14" t="s">
        <v>38</v>
      </c>
      <c r="I151" s="2" t="s">
        <v>25</v>
      </c>
    </row>
    <row r="152" spans="1:9" x14ac:dyDescent="0.3">
      <c r="A152" s="1">
        <v>37325</v>
      </c>
      <c r="B152" s="2">
        <v>2349</v>
      </c>
      <c r="C152" s="2" t="s">
        <v>81</v>
      </c>
      <c r="D152" s="3">
        <v>12500</v>
      </c>
      <c r="E152" s="12" t="s">
        <v>1214</v>
      </c>
      <c r="F152" s="2" t="s">
        <v>33</v>
      </c>
      <c r="G152" s="3">
        <f t="shared" si="1"/>
        <v>12500</v>
      </c>
      <c r="H152" s="14" t="s">
        <v>30</v>
      </c>
      <c r="I152" s="2" t="s">
        <v>25</v>
      </c>
    </row>
    <row r="153" spans="1:9" x14ac:dyDescent="0.3">
      <c r="A153" s="1">
        <v>37325</v>
      </c>
      <c r="B153" s="2">
        <v>2354</v>
      </c>
      <c r="C153" s="2" t="s">
        <v>35</v>
      </c>
      <c r="D153" s="3">
        <v>5000</v>
      </c>
      <c r="E153" s="12" t="s">
        <v>1215</v>
      </c>
      <c r="F153" s="2" t="s">
        <v>37</v>
      </c>
      <c r="G153" s="3">
        <f t="shared" si="1"/>
        <v>5000</v>
      </c>
      <c r="H153" s="14" t="s">
        <v>38</v>
      </c>
      <c r="I153" s="2" t="s">
        <v>25</v>
      </c>
    </row>
    <row r="154" spans="1:9" x14ac:dyDescent="0.3">
      <c r="A154" s="1">
        <v>37326</v>
      </c>
      <c r="B154" s="2">
        <v>839</v>
      </c>
      <c r="C154" s="2" t="s">
        <v>81</v>
      </c>
      <c r="D154" s="3">
        <v>50000</v>
      </c>
      <c r="E154" s="12" t="s">
        <v>1216</v>
      </c>
      <c r="F154" s="2" t="s">
        <v>33</v>
      </c>
      <c r="G154" s="3">
        <f t="shared" si="1"/>
        <v>50000</v>
      </c>
      <c r="H154" s="14" t="s">
        <v>30</v>
      </c>
      <c r="I154" s="2" t="s">
        <v>25</v>
      </c>
    </row>
    <row r="155" spans="1:9" x14ac:dyDescent="0.3">
      <c r="A155" s="1">
        <v>37326</v>
      </c>
      <c r="B155" s="2">
        <v>1500</v>
      </c>
      <c r="C155" s="2" t="s">
        <v>162</v>
      </c>
      <c r="D155" s="3">
        <v>1000</v>
      </c>
      <c r="E155" s="12" t="s">
        <v>1217</v>
      </c>
      <c r="F155" s="2" t="s">
        <v>67</v>
      </c>
      <c r="G155" s="3">
        <f t="shared" si="1"/>
        <v>1000</v>
      </c>
      <c r="H155" s="14" t="s">
        <v>44</v>
      </c>
      <c r="I155" s="2" t="s">
        <v>25</v>
      </c>
    </row>
    <row r="156" spans="1:9" x14ac:dyDescent="0.3">
      <c r="A156" s="1">
        <v>37327</v>
      </c>
      <c r="B156" s="2">
        <v>1011</v>
      </c>
      <c r="C156" s="2" t="s">
        <v>72</v>
      </c>
      <c r="D156" s="3">
        <v>50000</v>
      </c>
      <c r="E156" s="12" t="s">
        <v>1218</v>
      </c>
      <c r="F156" s="2" t="s">
        <v>23</v>
      </c>
      <c r="G156" s="3">
        <f t="shared" si="1"/>
        <v>50000</v>
      </c>
      <c r="H156" s="14" t="s">
        <v>49</v>
      </c>
      <c r="I156" s="2" t="s">
        <v>25</v>
      </c>
    </row>
    <row r="157" spans="1:9" x14ac:dyDescent="0.3">
      <c r="A157" s="1">
        <v>37327</v>
      </c>
      <c r="B157" s="2">
        <v>1344</v>
      </c>
      <c r="C157" s="2" t="s">
        <v>302</v>
      </c>
      <c r="D157" s="3">
        <v>3000</v>
      </c>
      <c r="E157" s="12" t="s">
        <v>1219</v>
      </c>
      <c r="F157" s="2" t="s">
        <v>190</v>
      </c>
      <c r="G157" s="3">
        <f t="shared" si="1"/>
        <v>3000</v>
      </c>
      <c r="H157" s="14" t="s">
        <v>34</v>
      </c>
      <c r="I157" s="2" t="s">
        <v>25</v>
      </c>
    </row>
    <row r="158" spans="1:9" x14ac:dyDescent="0.3">
      <c r="A158" s="1">
        <v>37328</v>
      </c>
      <c r="B158" s="2">
        <v>1732</v>
      </c>
      <c r="C158" s="2" t="s">
        <v>1138</v>
      </c>
      <c r="D158" s="3">
        <v>400</v>
      </c>
      <c r="E158" s="12" t="s">
        <v>1220</v>
      </c>
      <c r="F158" s="2" t="s">
        <v>33</v>
      </c>
      <c r="G158" s="3">
        <f t="shared" si="1"/>
        <v>400</v>
      </c>
      <c r="H158" s="14" t="s">
        <v>24</v>
      </c>
      <c r="I158" s="2" t="s">
        <v>25</v>
      </c>
    </row>
    <row r="159" spans="1:9" x14ac:dyDescent="0.3">
      <c r="A159" s="1">
        <v>37329</v>
      </c>
      <c r="B159" s="2">
        <v>1358</v>
      </c>
      <c r="C159" s="2" t="s">
        <v>35</v>
      </c>
      <c r="D159" s="3">
        <v>18000</v>
      </c>
      <c r="E159" s="12" t="s">
        <v>1221</v>
      </c>
      <c r="F159" s="2" t="s">
        <v>30</v>
      </c>
      <c r="G159" s="3">
        <f t="shared" si="1"/>
        <v>18000</v>
      </c>
      <c r="H159" s="14" t="s">
        <v>38</v>
      </c>
      <c r="I159" s="2" t="s">
        <v>25</v>
      </c>
    </row>
    <row r="160" spans="1:9" x14ac:dyDescent="0.3">
      <c r="A160" s="1">
        <v>37329</v>
      </c>
      <c r="B160" s="2">
        <v>1425</v>
      </c>
      <c r="C160" s="2" t="s">
        <v>150</v>
      </c>
      <c r="D160" s="3">
        <v>2970</v>
      </c>
      <c r="E160" s="12" t="s">
        <v>1222</v>
      </c>
      <c r="F160" s="2" t="s">
        <v>33</v>
      </c>
      <c r="G160" s="3">
        <f t="shared" si="1"/>
        <v>2970</v>
      </c>
      <c r="H160" s="14" t="s">
        <v>49</v>
      </c>
      <c r="I160" s="2" t="s">
        <v>25</v>
      </c>
    </row>
    <row r="161" spans="1:9" x14ac:dyDescent="0.3">
      <c r="A161" s="1">
        <v>37330</v>
      </c>
      <c r="B161" s="2">
        <v>1030</v>
      </c>
      <c r="C161" s="2" t="s">
        <v>162</v>
      </c>
      <c r="D161" s="3" t="s">
        <v>27</v>
      </c>
      <c r="E161" s="12" t="s">
        <v>1223</v>
      </c>
      <c r="F161" s="2" t="s">
        <v>67</v>
      </c>
      <c r="G161" s="3">
        <f t="shared" si="1"/>
        <v>1</v>
      </c>
      <c r="H161" s="14" t="s">
        <v>44</v>
      </c>
      <c r="I161" s="2" t="s">
        <v>25</v>
      </c>
    </row>
    <row r="162" spans="1:9" x14ac:dyDescent="0.3">
      <c r="A162" s="1">
        <v>37330</v>
      </c>
      <c r="B162" s="2">
        <v>1420</v>
      </c>
      <c r="C162" s="2" t="s">
        <v>162</v>
      </c>
      <c r="D162" s="3">
        <v>50000</v>
      </c>
      <c r="E162" s="12" t="s">
        <v>1224</v>
      </c>
      <c r="F162" s="2" t="s">
        <v>48</v>
      </c>
      <c r="G162" s="3">
        <f t="shared" si="1"/>
        <v>50000</v>
      </c>
      <c r="H162" s="14" t="s">
        <v>44</v>
      </c>
      <c r="I162" s="2" t="s">
        <v>25</v>
      </c>
    </row>
    <row r="163" spans="1:9" x14ac:dyDescent="0.3">
      <c r="A163" s="1">
        <v>37331</v>
      </c>
      <c r="B163" s="2">
        <v>1138</v>
      </c>
      <c r="C163" s="2" t="s">
        <v>132</v>
      </c>
      <c r="D163" s="3">
        <v>1000</v>
      </c>
      <c r="E163" s="12" t="s">
        <v>1225</v>
      </c>
      <c r="F163" s="2" t="s">
        <v>37</v>
      </c>
      <c r="G163" s="3">
        <f t="shared" si="1"/>
        <v>1000</v>
      </c>
      <c r="H163" s="14" t="s">
        <v>38</v>
      </c>
      <c r="I163" s="2" t="s">
        <v>25</v>
      </c>
    </row>
    <row r="164" spans="1:9" x14ac:dyDescent="0.3">
      <c r="A164" s="1">
        <v>37332</v>
      </c>
      <c r="B164" s="2">
        <v>1952</v>
      </c>
      <c r="C164" s="2" t="s">
        <v>46</v>
      </c>
      <c r="D164" s="3">
        <v>2000</v>
      </c>
      <c r="E164" s="12" t="s">
        <v>1226</v>
      </c>
      <c r="F164" s="2" t="s">
        <v>23</v>
      </c>
      <c r="G164" s="3">
        <f t="shared" si="1"/>
        <v>2000</v>
      </c>
      <c r="H164" s="14" t="s">
        <v>49</v>
      </c>
      <c r="I164" s="2" t="s">
        <v>25</v>
      </c>
    </row>
    <row r="165" spans="1:9" x14ac:dyDescent="0.3">
      <c r="A165" s="1">
        <v>37333</v>
      </c>
      <c r="B165" s="2">
        <v>733</v>
      </c>
      <c r="C165" s="2" t="s">
        <v>46</v>
      </c>
      <c r="D165" s="3">
        <v>1000</v>
      </c>
      <c r="E165" s="12" t="s">
        <v>1227</v>
      </c>
      <c r="F165" s="2" t="s">
        <v>54</v>
      </c>
      <c r="G165" s="3">
        <f t="shared" si="1"/>
        <v>1000</v>
      </c>
      <c r="H165" s="14" t="s">
        <v>49</v>
      </c>
      <c r="I165" s="2" t="s">
        <v>25</v>
      </c>
    </row>
    <row r="166" spans="1:9" x14ac:dyDescent="0.3">
      <c r="A166" s="1">
        <v>37333</v>
      </c>
      <c r="B166" s="2">
        <v>826</v>
      </c>
      <c r="C166" s="2" t="s">
        <v>200</v>
      </c>
      <c r="D166" s="3">
        <v>200</v>
      </c>
      <c r="E166" s="12" t="s">
        <v>1228</v>
      </c>
      <c r="F166" s="2" t="s">
        <v>190</v>
      </c>
      <c r="G166" s="3">
        <f t="shared" si="1"/>
        <v>200</v>
      </c>
      <c r="H166" s="14" t="s">
        <v>49</v>
      </c>
      <c r="I166" s="2" t="s">
        <v>25</v>
      </c>
    </row>
    <row r="167" spans="1:9" x14ac:dyDescent="0.3">
      <c r="A167" s="1">
        <v>37333</v>
      </c>
      <c r="B167" s="2">
        <v>919</v>
      </c>
      <c r="C167" s="2" t="s">
        <v>21</v>
      </c>
      <c r="D167" s="3">
        <v>40</v>
      </c>
      <c r="E167" s="12" t="s">
        <v>1229</v>
      </c>
      <c r="F167" s="2" t="s">
        <v>23</v>
      </c>
      <c r="G167" s="3">
        <f t="shared" si="1"/>
        <v>40</v>
      </c>
      <c r="H167" s="14" t="s">
        <v>24</v>
      </c>
      <c r="I167" s="2" t="s">
        <v>25</v>
      </c>
    </row>
    <row r="168" spans="1:9" x14ac:dyDescent="0.3">
      <c r="A168" s="1">
        <v>37333</v>
      </c>
      <c r="B168" s="2">
        <v>2135</v>
      </c>
      <c r="C168" s="2" t="s">
        <v>35</v>
      </c>
      <c r="D168" s="3">
        <v>80000</v>
      </c>
      <c r="E168" s="12" t="s">
        <v>1230</v>
      </c>
      <c r="F168" s="2" t="s">
        <v>23</v>
      </c>
      <c r="G168" s="3">
        <f t="shared" si="1"/>
        <v>80000</v>
      </c>
      <c r="H168" s="14" t="s">
        <v>38</v>
      </c>
      <c r="I168" s="2" t="s">
        <v>25</v>
      </c>
    </row>
    <row r="169" spans="1:9" x14ac:dyDescent="0.3">
      <c r="A169" s="1">
        <v>37335</v>
      </c>
      <c r="B169" s="2">
        <v>638</v>
      </c>
      <c r="C169" s="2" t="s">
        <v>200</v>
      </c>
      <c r="D169" s="3">
        <v>2500</v>
      </c>
      <c r="E169" s="12" t="s">
        <v>1231</v>
      </c>
      <c r="F169" s="2" t="s">
        <v>23</v>
      </c>
      <c r="G169" s="3">
        <f t="shared" si="1"/>
        <v>2500</v>
      </c>
      <c r="H169" s="14" t="s">
        <v>49</v>
      </c>
      <c r="I169" s="2" t="s">
        <v>25</v>
      </c>
    </row>
    <row r="170" spans="1:9" x14ac:dyDescent="0.3">
      <c r="A170" s="1">
        <v>37335</v>
      </c>
      <c r="B170" s="2">
        <v>1003</v>
      </c>
      <c r="C170" s="2" t="s">
        <v>64</v>
      </c>
      <c r="D170" s="3">
        <v>1000</v>
      </c>
      <c r="E170" s="12" t="s">
        <v>1232</v>
      </c>
      <c r="F170" s="2" t="s">
        <v>63</v>
      </c>
      <c r="G170" s="3">
        <f t="shared" si="1"/>
        <v>1000</v>
      </c>
      <c r="H170" s="14" t="s">
        <v>30</v>
      </c>
      <c r="I170" s="2" t="s">
        <v>25</v>
      </c>
    </row>
    <row r="171" spans="1:9" x14ac:dyDescent="0.3">
      <c r="A171" s="1">
        <v>37335</v>
      </c>
      <c r="B171" s="2">
        <v>2002</v>
      </c>
      <c r="C171" s="2" t="s">
        <v>40</v>
      </c>
      <c r="D171" s="3">
        <v>120000</v>
      </c>
      <c r="E171" s="12" t="s">
        <v>1233</v>
      </c>
      <c r="F171" s="2" t="s">
        <v>30</v>
      </c>
      <c r="G171" s="3">
        <f t="shared" si="1"/>
        <v>120000</v>
      </c>
      <c r="H171" s="14" t="s">
        <v>34</v>
      </c>
      <c r="I171" s="2" t="s">
        <v>25</v>
      </c>
    </row>
    <row r="172" spans="1:9" x14ac:dyDescent="0.3">
      <c r="A172" s="1">
        <v>37336</v>
      </c>
      <c r="B172" s="2">
        <v>852</v>
      </c>
      <c r="C172" s="2" t="s">
        <v>61</v>
      </c>
      <c r="D172" s="3">
        <v>10000</v>
      </c>
      <c r="E172" s="12" t="s">
        <v>1234</v>
      </c>
      <c r="F172" s="2" t="s">
        <v>33</v>
      </c>
      <c r="G172" s="3">
        <f t="shared" si="1"/>
        <v>10000</v>
      </c>
      <c r="H172" s="14" t="s">
        <v>49</v>
      </c>
      <c r="I172" s="2" t="s">
        <v>25</v>
      </c>
    </row>
    <row r="173" spans="1:9" x14ac:dyDescent="0.3">
      <c r="A173" s="1">
        <v>37336</v>
      </c>
      <c r="B173" s="2">
        <v>1407</v>
      </c>
      <c r="C173" s="2" t="s">
        <v>31</v>
      </c>
      <c r="D173" s="3">
        <v>5000</v>
      </c>
      <c r="E173" s="12" t="s">
        <v>1235</v>
      </c>
      <c r="F173" s="2" t="s">
        <v>23</v>
      </c>
      <c r="G173" s="3">
        <f t="shared" si="1"/>
        <v>5000</v>
      </c>
      <c r="H173" s="14" t="s">
        <v>34</v>
      </c>
      <c r="I173" s="2" t="s">
        <v>25</v>
      </c>
    </row>
    <row r="174" spans="1:9" x14ac:dyDescent="0.3">
      <c r="A174" s="1">
        <v>37336</v>
      </c>
      <c r="B174" s="2">
        <v>1603</v>
      </c>
      <c r="C174" s="2" t="s">
        <v>61</v>
      </c>
      <c r="D174" s="3" t="s">
        <v>27</v>
      </c>
      <c r="E174" s="12" t="s">
        <v>1236</v>
      </c>
      <c r="F174" s="2" t="s">
        <v>37</v>
      </c>
      <c r="G174" s="3">
        <f t="shared" ref="G174:G237" si="2">IF(D174 ="UNK", 1, D174)</f>
        <v>1</v>
      </c>
      <c r="H174" s="14" t="s">
        <v>49</v>
      </c>
      <c r="I174" s="2" t="s">
        <v>25</v>
      </c>
    </row>
    <row r="175" spans="1:9" x14ac:dyDescent="0.3">
      <c r="A175" s="1">
        <v>37338</v>
      </c>
      <c r="B175" s="2">
        <v>805</v>
      </c>
      <c r="C175" s="2" t="s">
        <v>61</v>
      </c>
      <c r="D175" s="3" t="s">
        <v>27</v>
      </c>
      <c r="E175" s="12" t="s">
        <v>1237</v>
      </c>
      <c r="F175" s="2" t="s">
        <v>190</v>
      </c>
      <c r="G175" s="3">
        <f t="shared" si="2"/>
        <v>1</v>
      </c>
      <c r="H175" s="14" t="s">
        <v>49</v>
      </c>
      <c r="I175" s="2" t="s">
        <v>25</v>
      </c>
    </row>
    <row r="176" spans="1:9" x14ac:dyDescent="0.3">
      <c r="A176" s="1">
        <v>37338</v>
      </c>
      <c r="B176" s="2">
        <v>1048</v>
      </c>
      <c r="C176" s="2" t="s">
        <v>21</v>
      </c>
      <c r="D176" s="3">
        <v>5000</v>
      </c>
      <c r="E176" s="12" t="s">
        <v>1238</v>
      </c>
      <c r="F176" s="2" t="s">
        <v>37</v>
      </c>
      <c r="G176" s="3">
        <f t="shared" si="2"/>
        <v>5000</v>
      </c>
      <c r="H176" s="14" t="s">
        <v>24</v>
      </c>
      <c r="I176" s="2" t="s">
        <v>25</v>
      </c>
    </row>
    <row r="177" spans="1:9" x14ac:dyDescent="0.3">
      <c r="A177" s="1">
        <v>37338</v>
      </c>
      <c r="B177" s="2">
        <v>2023</v>
      </c>
      <c r="C177" s="2" t="s">
        <v>21</v>
      </c>
      <c r="D177" s="3">
        <v>1200</v>
      </c>
      <c r="E177" s="12" t="s">
        <v>1239</v>
      </c>
      <c r="F177" s="2" t="s">
        <v>23</v>
      </c>
      <c r="G177" s="3">
        <f t="shared" si="2"/>
        <v>1200</v>
      </c>
      <c r="H177" s="14" t="s">
        <v>24</v>
      </c>
      <c r="I177" s="2" t="s">
        <v>25</v>
      </c>
    </row>
    <row r="178" spans="1:9" x14ac:dyDescent="0.3">
      <c r="A178" s="1">
        <v>37338</v>
      </c>
      <c r="B178" s="2">
        <v>2358</v>
      </c>
      <c r="C178" s="2" t="s">
        <v>79</v>
      </c>
      <c r="D178" s="3" t="s">
        <v>27</v>
      </c>
      <c r="E178" s="12" t="s">
        <v>1240</v>
      </c>
      <c r="F178" s="2" t="s">
        <v>67</v>
      </c>
      <c r="G178" s="3">
        <f t="shared" si="2"/>
        <v>1</v>
      </c>
      <c r="H178" s="14" t="s">
        <v>30</v>
      </c>
      <c r="I178" s="2" t="s">
        <v>25</v>
      </c>
    </row>
    <row r="179" spans="1:9" x14ac:dyDescent="0.3">
      <c r="A179" s="1">
        <v>37340</v>
      </c>
      <c r="B179" s="2">
        <v>725</v>
      </c>
      <c r="C179" s="2" t="s">
        <v>64</v>
      </c>
      <c r="D179" s="3">
        <v>3000</v>
      </c>
      <c r="E179" s="12" t="s">
        <v>1241</v>
      </c>
      <c r="F179" s="2" t="s">
        <v>23</v>
      </c>
      <c r="G179" s="3">
        <f t="shared" si="2"/>
        <v>3000</v>
      </c>
      <c r="H179" s="14" t="s">
        <v>30</v>
      </c>
      <c r="I179" s="2" t="s">
        <v>25</v>
      </c>
    </row>
    <row r="180" spans="1:9" x14ac:dyDescent="0.3">
      <c r="A180" s="1">
        <v>37340</v>
      </c>
      <c r="B180" s="2">
        <v>1833</v>
      </c>
      <c r="C180" s="2" t="s">
        <v>35</v>
      </c>
      <c r="D180" s="3">
        <v>1350</v>
      </c>
      <c r="E180" s="12" t="s">
        <v>1242</v>
      </c>
      <c r="F180" s="2" t="s">
        <v>23</v>
      </c>
      <c r="G180" s="3">
        <f t="shared" si="2"/>
        <v>1350</v>
      </c>
      <c r="H180" s="14" t="s">
        <v>38</v>
      </c>
      <c r="I180" s="2" t="s">
        <v>25</v>
      </c>
    </row>
    <row r="181" spans="1:9" x14ac:dyDescent="0.3">
      <c r="A181" s="1">
        <v>37341</v>
      </c>
      <c r="B181" s="2">
        <v>1143</v>
      </c>
      <c r="C181" s="2" t="s">
        <v>46</v>
      </c>
      <c r="D181" s="3">
        <v>5000</v>
      </c>
      <c r="E181" s="12" t="s">
        <v>1243</v>
      </c>
      <c r="F181" s="2" t="s">
        <v>23</v>
      </c>
      <c r="G181" s="3">
        <f t="shared" si="2"/>
        <v>5000</v>
      </c>
      <c r="H181" s="14" t="s">
        <v>49</v>
      </c>
      <c r="I181" s="2" t="s">
        <v>25</v>
      </c>
    </row>
    <row r="182" spans="1:9" x14ac:dyDescent="0.3">
      <c r="A182" s="1">
        <v>37342</v>
      </c>
      <c r="B182" s="2">
        <v>1319</v>
      </c>
      <c r="C182" s="2" t="s">
        <v>46</v>
      </c>
      <c r="D182" s="3">
        <v>1000</v>
      </c>
      <c r="E182" s="12" t="s">
        <v>1244</v>
      </c>
      <c r="F182" s="2" t="s">
        <v>33</v>
      </c>
      <c r="G182" s="3">
        <f t="shared" si="2"/>
        <v>1000</v>
      </c>
      <c r="H182" s="14" t="s">
        <v>49</v>
      </c>
      <c r="I182" s="2" t="s">
        <v>25</v>
      </c>
    </row>
    <row r="183" spans="1:9" x14ac:dyDescent="0.3">
      <c r="A183" s="1">
        <v>37343</v>
      </c>
      <c r="B183" s="2">
        <v>141</v>
      </c>
      <c r="C183" s="2" t="s">
        <v>64</v>
      </c>
      <c r="D183" s="3">
        <v>2000</v>
      </c>
      <c r="E183" s="12" t="s">
        <v>1245</v>
      </c>
      <c r="F183" s="2" t="s">
        <v>37</v>
      </c>
      <c r="G183" s="3">
        <f t="shared" si="2"/>
        <v>2000</v>
      </c>
      <c r="H183" s="14" t="s">
        <v>30</v>
      </c>
      <c r="I183" s="2" t="s">
        <v>25</v>
      </c>
    </row>
    <row r="184" spans="1:9" x14ac:dyDescent="0.3">
      <c r="A184" s="1">
        <v>37343</v>
      </c>
      <c r="B184" s="2">
        <v>1439</v>
      </c>
      <c r="C184" s="2" t="s">
        <v>35</v>
      </c>
      <c r="D184" s="3">
        <v>25000</v>
      </c>
      <c r="E184" s="12" t="s">
        <v>1246</v>
      </c>
      <c r="F184" s="2" t="s">
        <v>23</v>
      </c>
      <c r="G184" s="3">
        <f t="shared" si="2"/>
        <v>25000</v>
      </c>
      <c r="H184" s="14" t="s">
        <v>38</v>
      </c>
      <c r="I184" s="2" t="s">
        <v>25</v>
      </c>
    </row>
    <row r="185" spans="1:9" x14ac:dyDescent="0.3">
      <c r="A185" s="1">
        <v>37343</v>
      </c>
      <c r="B185" s="2">
        <v>1523</v>
      </c>
      <c r="C185" s="2" t="s">
        <v>61</v>
      </c>
      <c r="D185" s="3">
        <v>1000</v>
      </c>
      <c r="E185" s="12" t="s">
        <v>1247</v>
      </c>
      <c r="F185" s="2" t="s">
        <v>30</v>
      </c>
      <c r="G185" s="3">
        <f t="shared" si="2"/>
        <v>1000</v>
      </c>
      <c r="H185" s="14" t="s">
        <v>49</v>
      </c>
      <c r="I185" s="2" t="s">
        <v>25</v>
      </c>
    </row>
    <row r="186" spans="1:9" x14ac:dyDescent="0.3">
      <c r="A186" s="1">
        <v>37344</v>
      </c>
      <c r="B186" s="2">
        <v>1638</v>
      </c>
      <c r="C186" s="2" t="s">
        <v>21</v>
      </c>
      <c r="D186" s="3">
        <v>1000</v>
      </c>
      <c r="E186" s="12" t="s">
        <v>1248</v>
      </c>
      <c r="F186" s="2" t="s">
        <v>29</v>
      </c>
      <c r="G186" s="3">
        <f t="shared" si="2"/>
        <v>1000</v>
      </c>
      <c r="H186" s="14" t="s">
        <v>24</v>
      </c>
      <c r="I186" s="2" t="s">
        <v>25</v>
      </c>
    </row>
    <row r="187" spans="1:9" x14ac:dyDescent="0.3">
      <c r="A187" s="1">
        <v>37344</v>
      </c>
      <c r="B187" s="2">
        <v>1713</v>
      </c>
      <c r="C187" s="2" t="s">
        <v>162</v>
      </c>
      <c r="D187" s="3">
        <v>10000</v>
      </c>
      <c r="E187" s="12" t="s">
        <v>1249</v>
      </c>
      <c r="F187" s="2" t="s">
        <v>33</v>
      </c>
      <c r="G187" s="3">
        <f t="shared" si="2"/>
        <v>10000</v>
      </c>
      <c r="H187" s="14" t="s">
        <v>44</v>
      </c>
      <c r="I187" s="2" t="s">
        <v>25</v>
      </c>
    </row>
    <row r="188" spans="1:9" x14ac:dyDescent="0.3">
      <c r="A188" s="1">
        <v>37346</v>
      </c>
      <c r="B188" s="2">
        <v>1306</v>
      </c>
      <c r="C188" s="2" t="s">
        <v>426</v>
      </c>
      <c r="D188" s="3">
        <v>3000</v>
      </c>
      <c r="E188" s="12" t="s">
        <v>1250</v>
      </c>
      <c r="F188" s="2" t="s">
        <v>33</v>
      </c>
      <c r="G188" s="3">
        <f t="shared" si="2"/>
        <v>3000</v>
      </c>
      <c r="H188" s="14" t="s">
        <v>34</v>
      </c>
      <c r="I188" s="2" t="s">
        <v>25</v>
      </c>
    </row>
    <row r="189" spans="1:9" x14ac:dyDescent="0.3">
      <c r="A189" s="1">
        <v>37347</v>
      </c>
      <c r="B189" s="2">
        <v>1436</v>
      </c>
      <c r="C189" s="2" t="s">
        <v>21</v>
      </c>
      <c r="D189" s="3">
        <v>3000</v>
      </c>
      <c r="E189" s="12" t="s">
        <v>1251</v>
      </c>
      <c r="F189" s="2" t="s">
        <v>37</v>
      </c>
      <c r="G189" s="3">
        <f t="shared" si="2"/>
        <v>3000</v>
      </c>
      <c r="H189" s="14" t="s">
        <v>24</v>
      </c>
      <c r="I189" s="2" t="s">
        <v>25</v>
      </c>
    </row>
    <row r="190" spans="1:9" x14ac:dyDescent="0.3">
      <c r="A190" s="1">
        <v>37348</v>
      </c>
      <c r="B190" s="2">
        <v>1443</v>
      </c>
      <c r="C190" s="2" t="s">
        <v>70</v>
      </c>
      <c r="D190" s="3" t="s">
        <v>27</v>
      </c>
      <c r="E190" s="12" t="s">
        <v>1252</v>
      </c>
      <c r="F190" s="2" t="s">
        <v>23</v>
      </c>
      <c r="G190" s="3">
        <f t="shared" si="2"/>
        <v>1</v>
      </c>
      <c r="H190" s="14" t="s">
        <v>49</v>
      </c>
      <c r="I190" s="2" t="s">
        <v>25</v>
      </c>
    </row>
    <row r="191" spans="1:9" x14ac:dyDescent="0.3">
      <c r="A191" s="1">
        <v>37348</v>
      </c>
      <c r="B191" s="2">
        <v>1512</v>
      </c>
      <c r="C191" s="2" t="s">
        <v>35</v>
      </c>
      <c r="D191" s="3">
        <v>75</v>
      </c>
      <c r="E191" s="12" t="s">
        <v>1253</v>
      </c>
      <c r="F191" s="2" t="s">
        <v>37</v>
      </c>
      <c r="G191" s="3">
        <f t="shared" si="2"/>
        <v>75</v>
      </c>
      <c r="H191" s="14" t="s">
        <v>38</v>
      </c>
      <c r="I191" s="2" t="s">
        <v>25</v>
      </c>
    </row>
    <row r="192" spans="1:9" x14ac:dyDescent="0.3">
      <c r="A192" s="1">
        <v>37348</v>
      </c>
      <c r="B192" s="2">
        <v>1534</v>
      </c>
      <c r="C192" s="2" t="s">
        <v>91</v>
      </c>
      <c r="D192" s="3">
        <v>188790</v>
      </c>
      <c r="E192" s="12" t="s">
        <v>1254</v>
      </c>
      <c r="F192" s="2" t="s">
        <v>48</v>
      </c>
      <c r="G192" s="3">
        <f t="shared" si="2"/>
        <v>188790</v>
      </c>
      <c r="H192" s="14" t="s">
        <v>30</v>
      </c>
      <c r="I192" s="2" t="s">
        <v>25</v>
      </c>
    </row>
    <row r="193" spans="1:9" x14ac:dyDescent="0.3">
      <c r="A193" s="1">
        <v>37349</v>
      </c>
      <c r="B193" s="2">
        <v>719</v>
      </c>
      <c r="C193" s="2" t="s">
        <v>70</v>
      </c>
      <c r="D193" s="3">
        <v>20000</v>
      </c>
      <c r="E193" s="12" t="s">
        <v>1255</v>
      </c>
      <c r="F193" s="2" t="s">
        <v>33</v>
      </c>
      <c r="G193" s="3">
        <f t="shared" si="2"/>
        <v>20000</v>
      </c>
      <c r="H193" s="14" t="s">
        <v>49</v>
      </c>
      <c r="I193" s="2" t="s">
        <v>25</v>
      </c>
    </row>
    <row r="194" spans="1:9" x14ac:dyDescent="0.3">
      <c r="A194" s="1">
        <v>37349</v>
      </c>
      <c r="B194" s="2">
        <v>858</v>
      </c>
      <c r="C194" s="2" t="s">
        <v>64</v>
      </c>
      <c r="D194" s="3">
        <v>4000</v>
      </c>
      <c r="E194" s="12" t="s">
        <v>1256</v>
      </c>
      <c r="F194" s="2" t="s">
        <v>23</v>
      </c>
      <c r="G194" s="3">
        <f t="shared" si="2"/>
        <v>4000</v>
      </c>
      <c r="H194" s="14" t="s">
        <v>30</v>
      </c>
      <c r="I194" s="2" t="s">
        <v>25</v>
      </c>
    </row>
    <row r="195" spans="1:9" x14ac:dyDescent="0.3">
      <c r="A195" s="1">
        <v>37349</v>
      </c>
      <c r="B195" s="2">
        <v>1739</v>
      </c>
      <c r="C195" s="2" t="s">
        <v>35</v>
      </c>
      <c r="D195" s="3">
        <v>5000</v>
      </c>
      <c r="E195" s="12" t="s">
        <v>1257</v>
      </c>
      <c r="F195" s="2" t="s">
        <v>54</v>
      </c>
      <c r="G195" s="3">
        <f t="shared" si="2"/>
        <v>5000</v>
      </c>
      <c r="H195" s="14" t="s">
        <v>38</v>
      </c>
      <c r="I195" s="2" t="s">
        <v>25</v>
      </c>
    </row>
    <row r="196" spans="1:9" x14ac:dyDescent="0.3">
      <c r="A196" s="1">
        <v>37350</v>
      </c>
      <c r="B196" s="2">
        <v>820</v>
      </c>
      <c r="C196" s="2" t="s">
        <v>116</v>
      </c>
      <c r="D196" s="3">
        <v>10000</v>
      </c>
      <c r="E196" s="12" t="s">
        <v>1258</v>
      </c>
      <c r="F196" s="2" t="s">
        <v>37</v>
      </c>
      <c r="G196" s="3">
        <f t="shared" si="2"/>
        <v>10000</v>
      </c>
      <c r="H196" s="14" t="s">
        <v>44</v>
      </c>
      <c r="I196" s="2" t="s">
        <v>25</v>
      </c>
    </row>
    <row r="197" spans="1:9" x14ac:dyDescent="0.3">
      <c r="A197" s="1">
        <v>37350</v>
      </c>
      <c r="B197" s="2">
        <v>944</v>
      </c>
      <c r="C197" s="2" t="s">
        <v>42</v>
      </c>
      <c r="D197" s="3">
        <v>3000</v>
      </c>
      <c r="E197" s="12" t="s">
        <v>1259</v>
      </c>
      <c r="F197" s="2" t="s">
        <v>63</v>
      </c>
      <c r="G197" s="3">
        <f t="shared" si="2"/>
        <v>3000</v>
      </c>
      <c r="H197" s="14" t="s">
        <v>44</v>
      </c>
      <c r="I197" s="2" t="s">
        <v>25</v>
      </c>
    </row>
    <row r="198" spans="1:9" x14ac:dyDescent="0.3">
      <c r="A198" s="1">
        <v>37350</v>
      </c>
      <c r="B198" s="2">
        <v>1034</v>
      </c>
      <c r="C198" s="2" t="s">
        <v>35</v>
      </c>
      <c r="D198" s="3">
        <v>60</v>
      </c>
      <c r="E198" s="12" t="s">
        <v>1260</v>
      </c>
      <c r="F198" s="2" t="s">
        <v>33</v>
      </c>
      <c r="G198" s="3">
        <f t="shared" si="2"/>
        <v>60</v>
      </c>
      <c r="H198" s="14" t="s">
        <v>38</v>
      </c>
      <c r="I198" s="2" t="s">
        <v>25</v>
      </c>
    </row>
    <row r="199" spans="1:9" x14ac:dyDescent="0.3">
      <c r="A199" s="1">
        <v>37350</v>
      </c>
      <c r="B199" s="2">
        <v>1534</v>
      </c>
      <c r="C199" s="2" t="s">
        <v>64</v>
      </c>
      <c r="D199" s="3">
        <v>1000</v>
      </c>
      <c r="E199" s="12" t="s">
        <v>1261</v>
      </c>
      <c r="F199" s="2" t="s">
        <v>30</v>
      </c>
      <c r="G199" s="3">
        <f t="shared" si="2"/>
        <v>1000</v>
      </c>
      <c r="H199" s="14" t="s">
        <v>30</v>
      </c>
      <c r="I199" s="2" t="s">
        <v>25</v>
      </c>
    </row>
    <row r="200" spans="1:9" x14ac:dyDescent="0.3">
      <c r="A200" s="1">
        <v>37351</v>
      </c>
      <c r="B200" s="2">
        <v>3</v>
      </c>
      <c r="C200" s="2" t="s">
        <v>79</v>
      </c>
      <c r="D200" s="3">
        <v>1000</v>
      </c>
      <c r="E200" s="12" t="s">
        <v>1262</v>
      </c>
      <c r="F200" s="2" t="s">
        <v>33</v>
      </c>
      <c r="G200" s="3">
        <f t="shared" si="2"/>
        <v>1000</v>
      </c>
      <c r="H200" s="14" t="s">
        <v>30</v>
      </c>
      <c r="I200" s="2" t="s">
        <v>25</v>
      </c>
    </row>
    <row r="201" spans="1:9" x14ac:dyDescent="0.3">
      <c r="A201" s="1">
        <v>37351</v>
      </c>
      <c r="B201" s="2">
        <v>1315</v>
      </c>
      <c r="C201" s="2" t="s">
        <v>35</v>
      </c>
      <c r="D201" s="3">
        <v>3875</v>
      </c>
      <c r="E201" s="12" t="s">
        <v>1263</v>
      </c>
      <c r="F201" s="2" t="s">
        <v>30</v>
      </c>
      <c r="G201" s="3">
        <f t="shared" si="2"/>
        <v>3875</v>
      </c>
      <c r="H201" s="14" t="s">
        <v>38</v>
      </c>
      <c r="I201" s="2" t="s">
        <v>25</v>
      </c>
    </row>
    <row r="202" spans="1:9" x14ac:dyDescent="0.3">
      <c r="A202" s="1">
        <v>37351</v>
      </c>
      <c r="B202" s="2">
        <v>1359</v>
      </c>
      <c r="C202" s="2" t="s">
        <v>64</v>
      </c>
      <c r="D202" s="3">
        <v>5200</v>
      </c>
      <c r="E202" s="12" t="s">
        <v>1264</v>
      </c>
      <c r="F202" s="2" t="s">
        <v>30</v>
      </c>
      <c r="G202" s="3">
        <f t="shared" si="2"/>
        <v>5200</v>
      </c>
      <c r="H202" s="14" t="s">
        <v>30</v>
      </c>
      <c r="I202" s="2" t="s">
        <v>25</v>
      </c>
    </row>
    <row r="203" spans="1:9" x14ac:dyDescent="0.3">
      <c r="A203" s="1">
        <v>37351</v>
      </c>
      <c r="B203" s="2">
        <v>1502</v>
      </c>
      <c r="C203" s="2" t="s">
        <v>347</v>
      </c>
      <c r="D203" s="3" t="s">
        <v>27</v>
      </c>
      <c r="E203" s="12" t="s">
        <v>1265</v>
      </c>
      <c r="F203" s="2" t="s">
        <v>90</v>
      </c>
      <c r="G203" s="3">
        <f t="shared" si="2"/>
        <v>1</v>
      </c>
      <c r="H203" s="14" t="s">
        <v>38</v>
      </c>
      <c r="I203" s="2" t="s">
        <v>25</v>
      </c>
    </row>
    <row r="204" spans="1:9" x14ac:dyDescent="0.3">
      <c r="A204" s="1">
        <v>37351</v>
      </c>
      <c r="B204" s="2">
        <v>1556</v>
      </c>
      <c r="C204" s="2" t="s">
        <v>329</v>
      </c>
      <c r="D204" s="3">
        <v>5000</v>
      </c>
      <c r="E204" s="12" t="s">
        <v>1266</v>
      </c>
      <c r="F204" s="2" t="s">
        <v>23</v>
      </c>
      <c r="G204" s="3">
        <f t="shared" si="2"/>
        <v>5000</v>
      </c>
      <c r="H204" s="14" t="s">
        <v>30</v>
      </c>
      <c r="I204" s="2" t="s">
        <v>25</v>
      </c>
    </row>
    <row r="205" spans="1:9" x14ac:dyDescent="0.3">
      <c r="A205" s="1">
        <v>37352</v>
      </c>
      <c r="B205" s="2">
        <v>1300</v>
      </c>
      <c r="C205" s="2" t="s">
        <v>35</v>
      </c>
      <c r="D205" s="3">
        <v>500</v>
      </c>
      <c r="E205" s="12" t="s">
        <v>1267</v>
      </c>
      <c r="F205" s="2" t="s">
        <v>63</v>
      </c>
      <c r="G205" s="3">
        <f t="shared" si="2"/>
        <v>500</v>
      </c>
      <c r="H205" s="14" t="s">
        <v>38</v>
      </c>
      <c r="I205" s="2" t="s">
        <v>25</v>
      </c>
    </row>
    <row r="206" spans="1:9" x14ac:dyDescent="0.3">
      <c r="A206" s="1">
        <v>37352</v>
      </c>
      <c r="B206" s="2">
        <v>1303</v>
      </c>
      <c r="C206" s="2" t="s">
        <v>35</v>
      </c>
      <c r="D206" s="3" t="s">
        <v>27</v>
      </c>
      <c r="E206" s="12" t="s">
        <v>1268</v>
      </c>
      <c r="F206" s="2" t="s">
        <v>63</v>
      </c>
      <c r="G206" s="3">
        <f t="shared" si="2"/>
        <v>1</v>
      </c>
      <c r="H206" s="14" t="s">
        <v>38</v>
      </c>
      <c r="I206" s="2" t="s">
        <v>25</v>
      </c>
    </row>
    <row r="207" spans="1:9" x14ac:dyDescent="0.3">
      <c r="A207" s="1">
        <v>37352</v>
      </c>
      <c r="B207" s="2">
        <v>1702</v>
      </c>
      <c r="C207" s="2" t="s">
        <v>56</v>
      </c>
      <c r="D207" s="3">
        <v>3000</v>
      </c>
      <c r="E207" s="12" t="s">
        <v>1269</v>
      </c>
      <c r="F207" s="2" t="s">
        <v>37</v>
      </c>
      <c r="G207" s="3">
        <f t="shared" si="2"/>
        <v>3000</v>
      </c>
      <c r="H207" s="14" t="s">
        <v>34</v>
      </c>
      <c r="I207" s="2" t="s">
        <v>25</v>
      </c>
    </row>
    <row r="208" spans="1:9" x14ac:dyDescent="0.3">
      <c r="A208" s="1">
        <v>37352</v>
      </c>
      <c r="B208" s="2">
        <v>1939</v>
      </c>
      <c r="C208" s="2" t="s">
        <v>132</v>
      </c>
      <c r="D208" s="3">
        <v>60000</v>
      </c>
      <c r="E208" s="12" t="s">
        <v>1270</v>
      </c>
      <c r="F208" s="2" t="s">
        <v>33</v>
      </c>
      <c r="G208" s="3">
        <f t="shared" si="2"/>
        <v>60000</v>
      </c>
      <c r="H208" s="14" t="s">
        <v>38</v>
      </c>
      <c r="I208" s="2" t="s">
        <v>25</v>
      </c>
    </row>
    <row r="209" spans="1:9" x14ac:dyDescent="0.3">
      <c r="A209" s="1">
        <v>37353</v>
      </c>
      <c r="B209" s="2">
        <v>1348</v>
      </c>
      <c r="C209" s="2" t="s">
        <v>46</v>
      </c>
      <c r="D209" s="3">
        <v>10000</v>
      </c>
      <c r="E209" s="12" t="s">
        <v>1271</v>
      </c>
      <c r="F209" s="2" t="s">
        <v>33</v>
      </c>
      <c r="G209" s="3">
        <f t="shared" si="2"/>
        <v>10000</v>
      </c>
      <c r="H209" s="14" t="s">
        <v>49</v>
      </c>
      <c r="I209" s="2" t="s">
        <v>25</v>
      </c>
    </row>
    <row r="210" spans="1:9" x14ac:dyDescent="0.3">
      <c r="A210" s="1">
        <v>37354</v>
      </c>
      <c r="B210" s="2">
        <v>911</v>
      </c>
      <c r="C210" s="2" t="s">
        <v>1272</v>
      </c>
      <c r="D210" s="3">
        <v>1000</v>
      </c>
      <c r="E210" s="12" t="s">
        <v>1273</v>
      </c>
      <c r="F210" s="2" t="s">
        <v>54</v>
      </c>
      <c r="G210" s="3">
        <f t="shared" si="2"/>
        <v>1000</v>
      </c>
      <c r="H210" s="14" t="s">
        <v>24</v>
      </c>
      <c r="I210" s="2" t="s">
        <v>25</v>
      </c>
    </row>
    <row r="211" spans="1:9" x14ac:dyDescent="0.3">
      <c r="A211" s="1">
        <v>37354</v>
      </c>
      <c r="B211" s="2">
        <v>919</v>
      </c>
      <c r="C211" s="2" t="s">
        <v>70</v>
      </c>
      <c r="D211" s="3">
        <v>2000</v>
      </c>
      <c r="E211" s="12" t="s">
        <v>1274</v>
      </c>
      <c r="F211" s="2" t="s">
        <v>33</v>
      </c>
      <c r="G211" s="3">
        <f t="shared" si="2"/>
        <v>2000</v>
      </c>
      <c r="H211" s="14" t="s">
        <v>49</v>
      </c>
      <c r="I211" s="2" t="s">
        <v>25</v>
      </c>
    </row>
    <row r="212" spans="1:9" x14ac:dyDescent="0.3">
      <c r="A212" s="1">
        <v>37354</v>
      </c>
      <c r="B212" s="2">
        <v>936</v>
      </c>
      <c r="C212" s="2" t="s">
        <v>61</v>
      </c>
      <c r="D212" s="3">
        <v>250000</v>
      </c>
      <c r="E212" s="12" t="s">
        <v>1275</v>
      </c>
      <c r="F212" s="2" t="s">
        <v>58</v>
      </c>
      <c r="G212" s="3">
        <f t="shared" si="2"/>
        <v>250000</v>
      </c>
      <c r="H212" s="14" t="s">
        <v>49</v>
      </c>
      <c r="I212" s="2" t="s">
        <v>25</v>
      </c>
    </row>
    <row r="213" spans="1:9" x14ac:dyDescent="0.3">
      <c r="A213" s="1">
        <v>37354</v>
      </c>
      <c r="B213" s="2">
        <v>1652</v>
      </c>
      <c r="C213" s="2" t="s">
        <v>1272</v>
      </c>
      <c r="D213" s="3" t="s">
        <v>27</v>
      </c>
      <c r="E213" s="12" t="s">
        <v>1276</v>
      </c>
      <c r="F213" s="2" t="s">
        <v>190</v>
      </c>
      <c r="G213" s="3">
        <f t="shared" si="2"/>
        <v>1</v>
      </c>
      <c r="H213" s="14" t="s">
        <v>24</v>
      </c>
      <c r="I213" s="2" t="s">
        <v>25</v>
      </c>
    </row>
    <row r="214" spans="1:9" x14ac:dyDescent="0.3">
      <c r="A214" s="1">
        <v>37356</v>
      </c>
      <c r="B214" s="2">
        <v>853</v>
      </c>
      <c r="C214" s="2" t="s">
        <v>99</v>
      </c>
      <c r="D214" s="3">
        <v>40000</v>
      </c>
      <c r="E214" s="12" t="s">
        <v>1277</v>
      </c>
      <c r="F214" s="2" t="s">
        <v>54</v>
      </c>
      <c r="G214" s="3">
        <f t="shared" si="2"/>
        <v>40000</v>
      </c>
      <c r="H214" s="14" t="s">
        <v>24</v>
      </c>
      <c r="I214" s="2" t="s">
        <v>25</v>
      </c>
    </row>
    <row r="215" spans="1:9" x14ac:dyDescent="0.3">
      <c r="A215" s="1">
        <v>37356</v>
      </c>
      <c r="B215" s="2">
        <v>1257</v>
      </c>
      <c r="C215" s="2" t="s">
        <v>68</v>
      </c>
      <c r="D215" s="3">
        <v>14000</v>
      </c>
      <c r="E215" s="12" t="s">
        <v>1278</v>
      </c>
      <c r="F215" s="2" t="s">
        <v>33</v>
      </c>
      <c r="G215" s="3">
        <f t="shared" si="2"/>
        <v>14000</v>
      </c>
      <c r="H215" s="14" t="s">
        <v>49</v>
      </c>
      <c r="I215" s="2" t="s">
        <v>25</v>
      </c>
    </row>
    <row r="216" spans="1:9" x14ac:dyDescent="0.3">
      <c r="A216" s="1">
        <v>37356</v>
      </c>
      <c r="B216" s="2">
        <v>1356</v>
      </c>
      <c r="C216" s="2" t="s">
        <v>61</v>
      </c>
      <c r="D216" s="3">
        <v>3000</v>
      </c>
      <c r="E216" s="12" t="s">
        <v>1279</v>
      </c>
      <c r="F216" s="2" t="s">
        <v>30</v>
      </c>
      <c r="G216" s="3">
        <f t="shared" si="2"/>
        <v>3000</v>
      </c>
      <c r="H216" s="14" t="s">
        <v>49</v>
      </c>
      <c r="I216" s="2" t="s">
        <v>25</v>
      </c>
    </row>
    <row r="217" spans="1:9" x14ac:dyDescent="0.3">
      <c r="A217" s="1">
        <v>37356</v>
      </c>
      <c r="B217" s="2">
        <v>1636</v>
      </c>
      <c r="C217" s="2" t="s">
        <v>150</v>
      </c>
      <c r="D217" s="3">
        <v>1000</v>
      </c>
      <c r="E217" s="12" t="s">
        <v>1280</v>
      </c>
      <c r="F217" s="2" t="s">
        <v>67</v>
      </c>
      <c r="G217" s="3">
        <f t="shared" si="2"/>
        <v>1000</v>
      </c>
      <c r="H217" s="14" t="s">
        <v>49</v>
      </c>
      <c r="I217" s="2" t="s">
        <v>25</v>
      </c>
    </row>
    <row r="218" spans="1:9" x14ac:dyDescent="0.3">
      <c r="A218" s="1">
        <v>37357</v>
      </c>
      <c r="B218" s="2">
        <v>1605</v>
      </c>
      <c r="C218" s="2" t="s">
        <v>79</v>
      </c>
      <c r="D218" s="3">
        <v>60</v>
      </c>
      <c r="E218" s="12" t="s">
        <v>1281</v>
      </c>
      <c r="F218" s="2" t="s">
        <v>37</v>
      </c>
      <c r="G218" s="3">
        <f t="shared" si="2"/>
        <v>60</v>
      </c>
      <c r="H218" s="14" t="s">
        <v>30</v>
      </c>
      <c r="I218" s="2" t="s">
        <v>25</v>
      </c>
    </row>
    <row r="219" spans="1:9" x14ac:dyDescent="0.3">
      <c r="A219" s="1">
        <v>37358</v>
      </c>
      <c r="B219" s="2">
        <v>919</v>
      </c>
      <c r="C219" s="2" t="s">
        <v>46</v>
      </c>
      <c r="D219" s="3">
        <v>14000</v>
      </c>
      <c r="E219" s="12" t="s">
        <v>1282</v>
      </c>
      <c r="F219" s="2" t="s">
        <v>54</v>
      </c>
      <c r="G219" s="3">
        <f t="shared" si="2"/>
        <v>14000</v>
      </c>
      <c r="H219" s="14" t="s">
        <v>49</v>
      </c>
      <c r="I219" s="2" t="s">
        <v>25</v>
      </c>
    </row>
    <row r="220" spans="1:9" x14ac:dyDescent="0.3">
      <c r="A220" s="1">
        <v>37358</v>
      </c>
      <c r="B220" s="2">
        <v>1700</v>
      </c>
      <c r="C220" s="2" t="s">
        <v>61</v>
      </c>
      <c r="D220" s="3">
        <v>22160</v>
      </c>
      <c r="E220" s="12" t="s">
        <v>1283</v>
      </c>
      <c r="F220" s="2" t="s">
        <v>37</v>
      </c>
      <c r="G220" s="3">
        <f t="shared" si="2"/>
        <v>22160</v>
      </c>
      <c r="H220" s="14" t="s">
        <v>49</v>
      </c>
      <c r="I220" s="2" t="s">
        <v>25</v>
      </c>
    </row>
    <row r="221" spans="1:9" x14ac:dyDescent="0.3">
      <c r="A221" s="1">
        <v>37359</v>
      </c>
      <c r="B221" s="2">
        <v>1218</v>
      </c>
      <c r="C221" s="2" t="s">
        <v>59</v>
      </c>
      <c r="D221" s="3">
        <v>1000</v>
      </c>
      <c r="E221" s="12" t="s">
        <v>1284</v>
      </c>
      <c r="F221" s="2" t="s">
        <v>37</v>
      </c>
      <c r="G221" s="3">
        <f t="shared" si="2"/>
        <v>1000</v>
      </c>
      <c r="H221" s="14" t="s">
        <v>38</v>
      </c>
      <c r="I221" s="2" t="s">
        <v>25</v>
      </c>
    </row>
    <row r="222" spans="1:9" x14ac:dyDescent="0.3">
      <c r="A222" s="1">
        <v>37359</v>
      </c>
      <c r="B222" s="2">
        <v>1454</v>
      </c>
      <c r="C222" s="2" t="s">
        <v>40</v>
      </c>
      <c r="D222" s="3">
        <v>1000</v>
      </c>
      <c r="E222" s="12" t="s">
        <v>1285</v>
      </c>
      <c r="F222" s="2" t="s">
        <v>58</v>
      </c>
      <c r="G222" s="3">
        <f t="shared" si="2"/>
        <v>1000</v>
      </c>
      <c r="H222" s="14" t="s">
        <v>34</v>
      </c>
      <c r="I222" s="2" t="s">
        <v>25</v>
      </c>
    </row>
    <row r="223" spans="1:9" x14ac:dyDescent="0.3">
      <c r="A223" s="1">
        <v>37360</v>
      </c>
      <c r="B223" s="2">
        <v>1003</v>
      </c>
      <c r="C223" s="2" t="s">
        <v>162</v>
      </c>
      <c r="D223" s="3">
        <v>200000</v>
      </c>
      <c r="E223" s="12" t="s">
        <v>1286</v>
      </c>
      <c r="F223" s="2" t="s">
        <v>23</v>
      </c>
      <c r="G223" s="3">
        <f t="shared" si="2"/>
        <v>200000</v>
      </c>
      <c r="H223" s="14" t="s">
        <v>44</v>
      </c>
      <c r="I223" s="2" t="s">
        <v>25</v>
      </c>
    </row>
    <row r="224" spans="1:9" x14ac:dyDescent="0.3">
      <c r="A224" s="1">
        <v>37361</v>
      </c>
      <c r="B224" s="2">
        <v>938</v>
      </c>
      <c r="C224" s="2" t="s">
        <v>64</v>
      </c>
      <c r="D224" s="3">
        <v>2000</v>
      </c>
      <c r="E224" s="12" t="s">
        <v>1287</v>
      </c>
      <c r="F224" s="2" t="s">
        <v>37</v>
      </c>
      <c r="G224" s="3">
        <f t="shared" si="2"/>
        <v>2000</v>
      </c>
      <c r="H224" s="14" t="s">
        <v>30</v>
      </c>
      <c r="I224" s="2" t="s">
        <v>25</v>
      </c>
    </row>
    <row r="225" spans="1:9" x14ac:dyDescent="0.3">
      <c r="A225" s="1">
        <v>37362</v>
      </c>
      <c r="B225" s="2">
        <v>1110</v>
      </c>
      <c r="C225" s="2" t="s">
        <v>1288</v>
      </c>
      <c r="D225" s="3">
        <v>10000</v>
      </c>
      <c r="E225" s="12" t="s">
        <v>1289</v>
      </c>
      <c r="F225" s="2" t="s">
        <v>23</v>
      </c>
      <c r="G225" s="3">
        <f t="shared" si="2"/>
        <v>10000</v>
      </c>
      <c r="H225" s="14" t="s">
        <v>49</v>
      </c>
      <c r="I225" s="2" t="s">
        <v>25</v>
      </c>
    </row>
    <row r="226" spans="1:9" x14ac:dyDescent="0.3">
      <c r="A226" s="1">
        <v>37362</v>
      </c>
      <c r="B226" s="2">
        <v>1405</v>
      </c>
      <c r="C226" s="2" t="s">
        <v>46</v>
      </c>
      <c r="D226" s="3">
        <v>3000</v>
      </c>
      <c r="E226" s="12" t="s">
        <v>1290</v>
      </c>
      <c r="F226" s="2" t="s">
        <v>33</v>
      </c>
      <c r="G226" s="3">
        <f t="shared" si="2"/>
        <v>3000</v>
      </c>
      <c r="H226" s="14" t="s">
        <v>49</v>
      </c>
      <c r="I226" s="2" t="s">
        <v>25</v>
      </c>
    </row>
    <row r="227" spans="1:9" x14ac:dyDescent="0.3">
      <c r="A227" s="1">
        <v>37362</v>
      </c>
      <c r="B227" s="2">
        <v>1737</v>
      </c>
      <c r="C227" s="2" t="s">
        <v>61</v>
      </c>
      <c r="D227" s="3" t="s">
        <v>27</v>
      </c>
      <c r="E227" s="12" t="s">
        <v>1291</v>
      </c>
      <c r="F227" s="2" t="s">
        <v>190</v>
      </c>
      <c r="G227" s="3">
        <f t="shared" si="2"/>
        <v>1</v>
      </c>
      <c r="H227" s="14" t="s">
        <v>49</v>
      </c>
      <c r="I227" s="2" t="s">
        <v>25</v>
      </c>
    </row>
    <row r="228" spans="1:9" x14ac:dyDescent="0.3">
      <c r="A228" s="1">
        <v>37363</v>
      </c>
      <c r="B228" s="2">
        <v>554</v>
      </c>
      <c r="C228" s="2" t="s">
        <v>302</v>
      </c>
      <c r="D228" s="3">
        <v>3000</v>
      </c>
      <c r="E228" s="12" t="s">
        <v>1292</v>
      </c>
      <c r="F228" s="2" t="s">
        <v>33</v>
      </c>
      <c r="G228" s="3">
        <f t="shared" si="2"/>
        <v>3000</v>
      </c>
      <c r="H228" s="14" t="s">
        <v>34</v>
      </c>
      <c r="I228" s="2" t="s">
        <v>25</v>
      </c>
    </row>
    <row r="229" spans="1:9" x14ac:dyDescent="0.3">
      <c r="A229" s="1">
        <v>37363</v>
      </c>
      <c r="B229" s="2">
        <v>848</v>
      </c>
      <c r="C229" s="2" t="s">
        <v>61</v>
      </c>
      <c r="D229" s="3">
        <v>2000</v>
      </c>
      <c r="E229" s="12" t="s">
        <v>1293</v>
      </c>
      <c r="F229" s="2" t="s">
        <v>37</v>
      </c>
      <c r="G229" s="3">
        <f t="shared" si="2"/>
        <v>2000</v>
      </c>
      <c r="H229" s="14" t="s">
        <v>49</v>
      </c>
      <c r="I229" s="2" t="s">
        <v>25</v>
      </c>
    </row>
    <row r="230" spans="1:9" x14ac:dyDescent="0.3">
      <c r="A230" s="1">
        <v>37363</v>
      </c>
      <c r="B230" s="2">
        <v>1016</v>
      </c>
      <c r="C230" s="2" t="s">
        <v>31</v>
      </c>
      <c r="D230" s="3">
        <v>1500</v>
      </c>
      <c r="E230" s="12" t="s">
        <v>1294</v>
      </c>
      <c r="F230" s="2" t="s">
        <v>33</v>
      </c>
      <c r="G230" s="3">
        <f t="shared" si="2"/>
        <v>1500</v>
      </c>
      <c r="H230" s="14" t="s">
        <v>34</v>
      </c>
      <c r="I230" s="2" t="s">
        <v>25</v>
      </c>
    </row>
    <row r="231" spans="1:9" x14ac:dyDescent="0.3">
      <c r="A231" s="1">
        <v>37363</v>
      </c>
      <c r="B231" s="2">
        <v>1138</v>
      </c>
      <c r="C231" s="2" t="s">
        <v>143</v>
      </c>
      <c r="D231" s="3">
        <v>5500</v>
      </c>
      <c r="E231" s="12" t="s">
        <v>1295</v>
      </c>
      <c r="F231" s="2" t="s">
        <v>54</v>
      </c>
      <c r="G231" s="3">
        <f t="shared" si="2"/>
        <v>5500</v>
      </c>
      <c r="H231" s="14" t="s">
        <v>49</v>
      </c>
      <c r="I231" s="2" t="s">
        <v>25</v>
      </c>
    </row>
    <row r="232" spans="1:9" x14ac:dyDescent="0.3">
      <c r="A232" s="1">
        <v>37366</v>
      </c>
      <c r="B232" s="2">
        <v>1243</v>
      </c>
      <c r="C232" s="2" t="s">
        <v>46</v>
      </c>
      <c r="D232" s="3" t="s">
        <v>27</v>
      </c>
      <c r="E232" s="12" t="s">
        <v>1296</v>
      </c>
      <c r="F232" s="2" t="s">
        <v>29</v>
      </c>
      <c r="G232" s="3">
        <f t="shared" si="2"/>
        <v>1</v>
      </c>
      <c r="H232" s="14" t="s">
        <v>49</v>
      </c>
      <c r="I232" s="2" t="s">
        <v>25</v>
      </c>
    </row>
    <row r="233" spans="1:9" x14ac:dyDescent="0.3">
      <c r="A233" s="1">
        <v>37368</v>
      </c>
      <c r="B233" s="2">
        <v>1125</v>
      </c>
      <c r="C233" s="2" t="s">
        <v>91</v>
      </c>
      <c r="D233" s="3">
        <v>10000</v>
      </c>
      <c r="E233" s="12" t="s">
        <v>1297</v>
      </c>
      <c r="F233" s="2" t="s">
        <v>54</v>
      </c>
      <c r="G233" s="3">
        <f t="shared" si="2"/>
        <v>10000</v>
      </c>
      <c r="H233" s="14" t="s">
        <v>30</v>
      </c>
      <c r="I233" s="2" t="s">
        <v>25</v>
      </c>
    </row>
    <row r="234" spans="1:9" x14ac:dyDescent="0.3">
      <c r="A234" s="1">
        <v>37368</v>
      </c>
      <c r="B234" s="2">
        <v>1142</v>
      </c>
      <c r="C234" s="2" t="s">
        <v>68</v>
      </c>
      <c r="D234" s="3">
        <v>200</v>
      </c>
      <c r="E234" s="12" t="s">
        <v>1298</v>
      </c>
      <c r="F234" s="2" t="s">
        <v>54</v>
      </c>
      <c r="G234" s="3">
        <f t="shared" si="2"/>
        <v>200</v>
      </c>
      <c r="H234" s="14" t="s">
        <v>49</v>
      </c>
      <c r="I234" s="2" t="s">
        <v>25</v>
      </c>
    </row>
    <row r="235" spans="1:9" x14ac:dyDescent="0.3">
      <c r="A235" s="1">
        <v>37368</v>
      </c>
      <c r="B235" s="2">
        <v>1533</v>
      </c>
      <c r="C235" s="2" t="s">
        <v>1299</v>
      </c>
      <c r="D235" s="3">
        <v>1000</v>
      </c>
      <c r="E235" s="12" t="s">
        <v>1300</v>
      </c>
      <c r="F235" s="2" t="s">
        <v>67</v>
      </c>
      <c r="G235" s="3">
        <f t="shared" si="2"/>
        <v>1000</v>
      </c>
      <c r="H235" s="14" t="s">
        <v>24</v>
      </c>
      <c r="I235" s="2" t="s">
        <v>25</v>
      </c>
    </row>
    <row r="236" spans="1:9" x14ac:dyDescent="0.3">
      <c r="A236" s="1">
        <v>37368</v>
      </c>
      <c r="B236" s="2">
        <v>2239</v>
      </c>
      <c r="C236" s="2" t="s">
        <v>56</v>
      </c>
      <c r="D236" s="3" t="s">
        <v>27</v>
      </c>
      <c r="E236" s="12" t="s">
        <v>1301</v>
      </c>
      <c r="F236" s="2" t="s">
        <v>67</v>
      </c>
      <c r="G236" s="3">
        <f t="shared" si="2"/>
        <v>1</v>
      </c>
      <c r="H236" s="14" t="s">
        <v>34</v>
      </c>
      <c r="I236" s="2" t="s">
        <v>25</v>
      </c>
    </row>
    <row r="237" spans="1:9" x14ac:dyDescent="0.3">
      <c r="A237" s="1">
        <v>37369</v>
      </c>
      <c r="B237" s="2">
        <v>956</v>
      </c>
      <c r="C237" s="2" t="s">
        <v>42</v>
      </c>
      <c r="D237" s="3">
        <v>9600</v>
      </c>
      <c r="E237" s="12" t="s">
        <v>1302</v>
      </c>
      <c r="F237" s="2" t="s">
        <v>23</v>
      </c>
      <c r="G237" s="3">
        <f t="shared" si="2"/>
        <v>9600</v>
      </c>
      <c r="H237" s="14" t="s">
        <v>44</v>
      </c>
      <c r="I237" s="2" t="s">
        <v>25</v>
      </c>
    </row>
    <row r="238" spans="1:9" x14ac:dyDescent="0.3">
      <c r="A238" s="1">
        <v>37369</v>
      </c>
      <c r="B238" s="2">
        <v>1420</v>
      </c>
      <c r="C238" s="2" t="s">
        <v>31</v>
      </c>
      <c r="D238" s="3">
        <v>2000</v>
      </c>
      <c r="E238" s="12" t="s">
        <v>1303</v>
      </c>
      <c r="F238" s="2" t="s">
        <v>23</v>
      </c>
      <c r="G238" s="3">
        <f t="shared" ref="G238:G301" si="3">IF(D238 ="UNK", 1, D238)</f>
        <v>2000</v>
      </c>
      <c r="H238" s="14" t="s">
        <v>34</v>
      </c>
      <c r="I238" s="2" t="s">
        <v>25</v>
      </c>
    </row>
    <row r="239" spans="1:9" x14ac:dyDescent="0.3">
      <c r="A239" s="1">
        <v>37370</v>
      </c>
      <c r="B239" s="2">
        <v>906</v>
      </c>
      <c r="C239" s="2" t="s">
        <v>59</v>
      </c>
      <c r="D239" s="3" t="s">
        <v>27</v>
      </c>
      <c r="E239" s="12" t="s">
        <v>1304</v>
      </c>
      <c r="F239" s="2" t="s">
        <v>33</v>
      </c>
      <c r="G239" s="3">
        <f t="shared" si="3"/>
        <v>1</v>
      </c>
      <c r="H239" s="14" t="s">
        <v>38</v>
      </c>
      <c r="I239" s="2" t="s">
        <v>25</v>
      </c>
    </row>
    <row r="240" spans="1:9" x14ac:dyDescent="0.3">
      <c r="A240" s="1">
        <v>37370</v>
      </c>
      <c r="B240" s="2">
        <v>1357</v>
      </c>
      <c r="C240" s="2" t="s">
        <v>68</v>
      </c>
      <c r="D240" s="3">
        <v>2000</v>
      </c>
      <c r="E240" s="12" t="s">
        <v>1305</v>
      </c>
      <c r="F240" s="2" t="s">
        <v>37</v>
      </c>
      <c r="G240" s="3">
        <f t="shared" si="3"/>
        <v>2000</v>
      </c>
      <c r="H240" s="14" t="s">
        <v>49</v>
      </c>
      <c r="I240" s="2" t="s">
        <v>25</v>
      </c>
    </row>
    <row r="241" spans="1:9" x14ac:dyDescent="0.3">
      <c r="A241" s="1">
        <v>37371</v>
      </c>
      <c r="B241" s="2">
        <v>953</v>
      </c>
      <c r="C241" s="2" t="s">
        <v>319</v>
      </c>
      <c r="D241" s="3">
        <v>2000</v>
      </c>
      <c r="E241" s="12" t="s">
        <v>1306</v>
      </c>
      <c r="F241" s="2" t="s">
        <v>30</v>
      </c>
      <c r="G241" s="3">
        <f t="shared" si="3"/>
        <v>2000</v>
      </c>
      <c r="H241" s="14" t="s">
        <v>24</v>
      </c>
      <c r="I241" s="2" t="s">
        <v>25</v>
      </c>
    </row>
    <row r="242" spans="1:9" x14ac:dyDescent="0.3">
      <c r="A242" s="1">
        <v>37372</v>
      </c>
      <c r="B242" s="2">
        <v>845</v>
      </c>
      <c r="C242" s="2" t="s">
        <v>64</v>
      </c>
      <c r="D242" s="3">
        <v>12000</v>
      </c>
      <c r="E242" s="12" t="s">
        <v>1307</v>
      </c>
      <c r="F242" s="2" t="s">
        <v>23</v>
      </c>
      <c r="G242" s="3">
        <f t="shared" si="3"/>
        <v>12000</v>
      </c>
      <c r="H242" s="14" t="s">
        <v>30</v>
      </c>
      <c r="I242" s="2" t="s">
        <v>25</v>
      </c>
    </row>
    <row r="243" spans="1:9" x14ac:dyDescent="0.3">
      <c r="A243" s="1">
        <v>37372</v>
      </c>
      <c r="B243" s="2">
        <v>900</v>
      </c>
      <c r="C243" s="2" t="s">
        <v>526</v>
      </c>
      <c r="D243" s="3">
        <v>6000</v>
      </c>
      <c r="E243" s="12" t="s">
        <v>1308</v>
      </c>
      <c r="F243" s="2" t="s">
        <v>90</v>
      </c>
      <c r="G243" s="3">
        <f t="shared" si="3"/>
        <v>6000</v>
      </c>
      <c r="H243" s="14" t="s">
        <v>38</v>
      </c>
      <c r="I243" s="2" t="s">
        <v>25</v>
      </c>
    </row>
    <row r="244" spans="1:9" x14ac:dyDescent="0.3">
      <c r="A244" s="1">
        <v>37372</v>
      </c>
      <c r="B244" s="2">
        <v>1425</v>
      </c>
      <c r="C244" s="2" t="s">
        <v>35</v>
      </c>
      <c r="D244" s="3">
        <v>500</v>
      </c>
      <c r="E244" s="12" t="s">
        <v>1309</v>
      </c>
      <c r="F244" s="2" t="s">
        <v>63</v>
      </c>
      <c r="G244" s="3">
        <f t="shared" si="3"/>
        <v>500</v>
      </c>
      <c r="H244" s="14" t="s">
        <v>38</v>
      </c>
      <c r="I244" s="2" t="s">
        <v>25</v>
      </c>
    </row>
    <row r="245" spans="1:9" x14ac:dyDescent="0.3">
      <c r="A245" s="1">
        <v>37373</v>
      </c>
      <c r="B245" s="2">
        <v>1106</v>
      </c>
      <c r="C245" s="2" t="s">
        <v>35</v>
      </c>
      <c r="D245" s="3">
        <v>30000</v>
      </c>
      <c r="E245" s="12" t="s">
        <v>1310</v>
      </c>
      <c r="F245" s="2" t="s">
        <v>67</v>
      </c>
      <c r="G245" s="3">
        <f t="shared" si="3"/>
        <v>30000</v>
      </c>
      <c r="H245" s="14" t="s">
        <v>38</v>
      </c>
      <c r="I245" s="2" t="s">
        <v>25</v>
      </c>
    </row>
    <row r="246" spans="1:9" x14ac:dyDescent="0.3">
      <c r="A246" s="1">
        <v>37373</v>
      </c>
      <c r="B246" s="2">
        <v>1734</v>
      </c>
      <c r="C246" s="2" t="s">
        <v>35</v>
      </c>
      <c r="D246" s="3">
        <v>28000</v>
      </c>
      <c r="E246" s="12" t="s">
        <v>1311</v>
      </c>
      <c r="F246" s="2" t="s">
        <v>63</v>
      </c>
      <c r="G246" s="3">
        <f t="shared" si="3"/>
        <v>28000</v>
      </c>
      <c r="H246" s="14" t="s">
        <v>38</v>
      </c>
      <c r="I246" s="2" t="s">
        <v>25</v>
      </c>
    </row>
    <row r="247" spans="1:9" x14ac:dyDescent="0.3">
      <c r="A247" s="1">
        <v>37375</v>
      </c>
      <c r="B247" s="2">
        <v>1500</v>
      </c>
      <c r="C247" s="2" t="s">
        <v>35</v>
      </c>
      <c r="D247" s="3">
        <v>3500</v>
      </c>
      <c r="E247" s="12" t="s">
        <v>1312</v>
      </c>
      <c r="F247" s="2" t="s">
        <v>33</v>
      </c>
      <c r="G247" s="3">
        <f t="shared" si="3"/>
        <v>3500</v>
      </c>
      <c r="H247" s="14" t="s">
        <v>38</v>
      </c>
      <c r="I247" s="2" t="s">
        <v>25</v>
      </c>
    </row>
    <row r="248" spans="1:9" x14ac:dyDescent="0.3">
      <c r="A248" s="1">
        <v>37375</v>
      </c>
      <c r="B248" s="2">
        <v>1917</v>
      </c>
      <c r="C248" s="2" t="s">
        <v>116</v>
      </c>
      <c r="D248" s="3">
        <v>1000</v>
      </c>
      <c r="E248" s="12" t="s">
        <v>1313</v>
      </c>
      <c r="F248" s="2" t="s">
        <v>30</v>
      </c>
      <c r="G248" s="3">
        <f t="shared" si="3"/>
        <v>1000</v>
      </c>
      <c r="H248" s="14" t="s">
        <v>44</v>
      </c>
      <c r="I248" s="2" t="s">
        <v>25</v>
      </c>
    </row>
    <row r="249" spans="1:9" x14ac:dyDescent="0.3">
      <c r="A249" s="1">
        <v>37375</v>
      </c>
      <c r="B249" s="2">
        <v>2155</v>
      </c>
      <c r="C249" s="2" t="s">
        <v>35</v>
      </c>
      <c r="D249" s="3">
        <v>1000</v>
      </c>
      <c r="E249" s="12" t="s">
        <v>1314</v>
      </c>
      <c r="F249" s="2" t="s">
        <v>54</v>
      </c>
      <c r="G249" s="3">
        <f t="shared" si="3"/>
        <v>1000</v>
      </c>
      <c r="H249" s="14" t="s">
        <v>38</v>
      </c>
      <c r="I249" s="2" t="s">
        <v>25</v>
      </c>
    </row>
    <row r="250" spans="1:9" x14ac:dyDescent="0.3">
      <c r="A250" s="1">
        <v>37377</v>
      </c>
      <c r="B250" s="2">
        <v>1549</v>
      </c>
      <c r="C250" s="2" t="s">
        <v>42</v>
      </c>
      <c r="D250" s="3" t="s">
        <v>27</v>
      </c>
      <c r="E250" s="12" t="s">
        <v>1315</v>
      </c>
      <c r="F250" s="2" t="s">
        <v>23</v>
      </c>
      <c r="G250" s="3">
        <f t="shared" si="3"/>
        <v>1</v>
      </c>
      <c r="H250" s="14" t="s">
        <v>44</v>
      </c>
      <c r="I250" s="2" t="s">
        <v>25</v>
      </c>
    </row>
    <row r="251" spans="1:9" x14ac:dyDescent="0.3">
      <c r="A251" s="1">
        <v>37378</v>
      </c>
      <c r="B251" s="2">
        <v>932</v>
      </c>
      <c r="C251" s="2" t="s">
        <v>94</v>
      </c>
      <c r="D251" s="3">
        <v>2000</v>
      </c>
      <c r="E251" s="12" t="s">
        <v>1316</v>
      </c>
      <c r="F251" s="2" t="s">
        <v>33</v>
      </c>
      <c r="G251" s="3">
        <f t="shared" si="3"/>
        <v>2000</v>
      </c>
      <c r="H251" s="14" t="s">
        <v>44</v>
      </c>
      <c r="I251" s="2" t="s">
        <v>25</v>
      </c>
    </row>
    <row r="252" spans="1:9" x14ac:dyDescent="0.3">
      <c r="A252" s="1">
        <v>37378</v>
      </c>
      <c r="B252" s="2">
        <v>1202</v>
      </c>
      <c r="C252" s="2" t="s">
        <v>162</v>
      </c>
      <c r="D252" s="3">
        <v>1000</v>
      </c>
      <c r="E252" s="12" t="s">
        <v>1317</v>
      </c>
      <c r="F252" s="2" t="s">
        <v>33</v>
      </c>
      <c r="G252" s="3">
        <f t="shared" si="3"/>
        <v>1000</v>
      </c>
      <c r="H252" s="14" t="s">
        <v>44</v>
      </c>
      <c r="I252" s="2" t="s">
        <v>25</v>
      </c>
    </row>
    <row r="253" spans="1:9" x14ac:dyDescent="0.3">
      <c r="A253" s="1">
        <v>37378</v>
      </c>
      <c r="B253" s="2">
        <v>1432</v>
      </c>
      <c r="C253" s="2" t="s">
        <v>91</v>
      </c>
      <c r="D253" s="3">
        <v>2000</v>
      </c>
      <c r="E253" s="12" t="s">
        <v>1318</v>
      </c>
      <c r="F253" s="2" t="s">
        <v>190</v>
      </c>
      <c r="G253" s="3">
        <f t="shared" si="3"/>
        <v>2000</v>
      </c>
      <c r="H253" s="14" t="s">
        <v>30</v>
      </c>
      <c r="I253" s="2" t="s">
        <v>25</v>
      </c>
    </row>
    <row r="254" spans="1:9" x14ac:dyDescent="0.3">
      <c r="A254" s="1">
        <v>37380</v>
      </c>
      <c r="B254" s="2">
        <v>2236</v>
      </c>
      <c r="C254" s="2" t="s">
        <v>64</v>
      </c>
      <c r="D254" s="3">
        <v>1000</v>
      </c>
      <c r="E254" s="12" t="s">
        <v>1319</v>
      </c>
      <c r="F254" s="2" t="s">
        <v>33</v>
      </c>
      <c r="G254" s="3">
        <f t="shared" si="3"/>
        <v>1000</v>
      </c>
      <c r="H254" s="14" t="s">
        <v>30</v>
      </c>
      <c r="I254" s="2" t="s">
        <v>25</v>
      </c>
    </row>
    <row r="255" spans="1:9" x14ac:dyDescent="0.3">
      <c r="A255" s="1">
        <v>37381</v>
      </c>
      <c r="B255" s="2">
        <v>1853</v>
      </c>
      <c r="C255" s="2" t="s">
        <v>61</v>
      </c>
      <c r="D255" s="3">
        <v>1000</v>
      </c>
      <c r="E255" s="12" t="s">
        <v>1320</v>
      </c>
      <c r="F255" s="2" t="s">
        <v>190</v>
      </c>
      <c r="G255" s="3">
        <f t="shared" si="3"/>
        <v>1000</v>
      </c>
      <c r="H255" s="14" t="s">
        <v>49</v>
      </c>
      <c r="I255" s="2" t="s">
        <v>25</v>
      </c>
    </row>
    <row r="256" spans="1:9" x14ac:dyDescent="0.3">
      <c r="A256" s="1">
        <v>37381</v>
      </c>
      <c r="B256" s="2">
        <v>1854</v>
      </c>
      <c r="C256" s="2" t="s">
        <v>51</v>
      </c>
      <c r="D256" s="3" t="s">
        <v>27</v>
      </c>
      <c r="E256" s="12" t="s">
        <v>1321</v>
      </c>
      <c r="F256" s="2" t="s">
        <v>29</v>
      </c>
      <c r="G256" s="3">
        <f t="shared" si="3"/>
        <v>1</v>
      </c>
      <c r="H256" s="14" t="s">
        <v>24</v>
      </c>
      <c r="I256" s="2" t="s">
        <v>25</v>
      </c>
    </row>
    <row r="257" spans="1:9" x14ac:dyDescent="0.3">
      <c r="A257" s="1">
        <v>37382</v>
      </c>
      <c r="B257" s="2">
        <v>2125</v>
      </c>
      <c r="C257" s="2" t="s">
        <v>42</v>
      </c>
      <c r="D257" s="3" t="s">
        <v>27</v>
      </c>
      <c r="E257" s="12" t="s">
        <v>1322</v>
      </c>
      <c r="F257" s="2" t="s">
        <v>67</v>
      </c>
      <c r="G257" s="3">
        <f t="shared" si="3"/>
        <v>1</v>
      </c>
      <c r="H257" s="14" t="s">
        <v>44</v>
      </c>
      <c r="I257" s="2" t="s">
        <v>25</v>
      </c>
    </row>
    <row r="258" spans="1:9" x14ac:dyDescent="0.3">
      <c r="A258" s="1">
        <v>37383</v>
      </c>
      <c r="B258" s="2">
        <v>905</v>
      </c>
      <c r="C258" s="2" t="s">
        <v>91</v>
      </c>
      <c r="D258" s="3">
        <v>3000</v>
      </c>
      <c r="E258" s="12" t="s">
        <v>1323</v>
      </c>
      <c r="F258" s="2" t="s">
        <v>33</v>
      </c>
      <c r="G258" s="3">
        <f t="shared" si="3"/>
        <v>3000</v>
      </c>
      <c r="H258" s="14" t="s">
        <v>30</v>
      </c>
      <c r="I258" s="2" t="s">
        <v>25</v>
      </c>
    </row>
    <row r="259" spans="1:9" x14ac:dyDescent="0.3">
      <c r="A259" s="1">
        <v>37383</v>
      </c>
      <c r="B259" s="2">
        <v>1143</v>
      </c>
      <c r="C259" s="2" t="s">
        <v>668</v>
      </c>
      <c r="D259" s="3">
        <v>7000</v>
      </c>
      <c r="E259" s="12" t="s">
        <v>1324</v>
      </c>
      <c r="F259" s="2" t="s">
        <v>54</v>
      </c>
      <c r="G259" s="3">
        <f t="shared" si="3"/>
        <v>7000</v>
      </c>
      <c r="H259" s="14" t="s">
        <v>24</v>
      </c>
      <c r="I259" s="2" t="s">
        <v>25</v>
      </c>
    </row>
    <row r="260" spans="1:9" x14ac:dyDescent="0.3">
      <c r="A260" s="1">
        <v>37384</v>
      </c>
      <c r="B260" s="2">
        <v>1018</v>
      </c>
      <c r="C260" s="2" t="s">
        <v>35</v>
      </c>
      <c r="D260" s="3">
        <v>50</v>
      </c>
      <c r="E260" s="12" t="s">
        <v>1325</v>
      </c>
      <c r="F260" s="2" t="s">
        <v>33</v>
      </c>
      <c r="G260" s="3">
        <f t="shared" si="3"/>
        <v>50</v>
      </c>
      <c r="H260" s="14" t="s">
        <v>38</v>
      </c>
      <c r="I260" s="2" t="s">
        <v>25</v>
      </c>
    </row>
    <row r="261" spans="1:9" x14ac:dyDescent="0.3">
      <c r="A261" s="1">
        <v>37384</v>
      </c>
      <c r="B261" s="2">
        <v>1333</v>
      </c>
      <c r="C261" s="2" t="s">
        <v>59</v>
      </c>
      <c r="D261" s="3" t="s">
        <v>27</v>
      </c>
      <c r="E261" s="12" t="s">
        <v>1326</v>
      </c>
      <c r="F261" s="2" t="s">
        <v>33</v>
      </c>
      <c r="G261" s="3">
        <f t="shared" si="3"/>
        <v>1</v>
      </c>
      <c r="H261" s="14" t="s">
        <v>38</v>
      </c>
      <c r="I261" s="2" t="s">
        <v>25</v>
      </c>
    </row>
    <row r="262" spans="1:9" x14ac:dyDescent="0.3">
      <c r="A262" s="1">
        <v>37384</v>
      </c>
      <c r="B262" s="2">
        <v>1348</v>
      </c>
      <c r="C262" s="2" t="s">
        <v>130</v>
      </c>
      <c r="D262" s="3">
        <v>1000</v>
      </c>
      <c r="E262" s="12" t="s">
        <v>1327</v>
      </c>
      <c r="F262" s="2" t="s">
        <v>23</v>
      </c>
      <c r="G262" s="3">
        <f t="shared" si="3"/>
        <v>1000</v>
      </c>
      <c r="H262" s="14" t="s">
        <v>30</v>
      </c>
      <c r="I262" s="2" t="s">
        <v>25</v>
      </c>
    </row>
    <row r="263" spans="1:9" x14ac:dyDescent="0.3">
      <c r="A263" s="1">
        <v>37384</v>
      </c>
      <c r="B263" s="2">
        <v>2022</v>
      </c>
      <c r="C263" s="2" t="s">
        <v>70</v>
      </c>
      <c r="D263" s="3">
        <v>7200</v>
      </c>
      <c r="E263" s="12" t="s">
        <v>1328</v>
      </c>
      <c r="F263" s="2" t="s">
        <v>37</v>
      </c>
      <c r="G263" s="3">
        <f t="shared" si="3"/>
        <v>7200</v>
      </c>
      <c r="H263" s="14" t="s">
        <v>49</v>
      </c>
      <c r="I263" s="2" t="s">
        <v>25</v>
      </c>
    </row>
    <row r="264" spans="1:9" x14ac:dyDescent="0.3">
      <c r="A264" s="1">
        <v>37385</v>
      </c>
      <c r="B264" s="2">
        <v>932</v>
      </c>
      <c r="C264" s="2" t="s">
        <v>51</v>
      </c>
      <c r="D264" s="3">
        <v>4000</v>
      </c>
      <c r="E264" s="12" t="s">
        <v>1329</v>
      </c>
      <c r="F264" s="2" t="s">
        <v>33</v>
      </c>
      <c r="G264" s="3">
        <f t="shared" si="3"/>
        <v>4000</v>
      </c>
      <c r="H264" s="14" t="s">
        <v>24</v>
      </c>
      <c r="I264" s="2" t="s">
        <v>25</v>
      </c>
    </row>
    <row r="265" spans="1:9" x14ac:dyDescent="0.3">
      <c r="A265" s="1">
        <v>37385</v>
      </c>
      <c r="B265" s="2">
        <v>944</v>
      </c>
      <c r="C265" s="2" t="s">
        <v>42</v>
      </c>
      <c r="D265" s="3">
        <v>1000</v>
      </c>
      <c r="E265" s="12" t="s">
        <v>1330</v>
      </c>
      <c r="F265" s="2" t="s">
        <v>23</v>
      </c>
      <c r="G265" s="3">
        <f t="shared" si="3"/>
        <v>1000</v>
      </c>
      <c r="H265" s="14" t="s">
        <v>44</v>
      </c>
      <c r="I265" s="2" t="s">
        <v>25</v>
      </c>
    </row>
    <row r="266" spans="1:9" x14ac:dyDescent="0.3">
      <c r="A266" s="1">
        <v>37385</v>
      </c>
      <c r="B266" s="2">
        <v>1218</v>
      </c>
      <c r="C266" s="2" t="s">
        <v>46</v>
      </c>
      <c r="D266" s="3">
        <v>100000</v>
      </c>
      <c r="E266" s="12" t="s">
        <v>1331</v>
      </c>
      <c r="F266" s="2" t="s">
        <v>23</v>
      </c>
      <c r="G266" s="3">
        <f t="shared" si="3"/>
        <v>100000</v>
      </c>
      <c r="H266" s="14" t="s">
        <v>49</v>
      </c>
      <c r="I266" s="2" t="s">
        <v>25</v>
      </c>
    </row>
    <row r="267" spans="1:9" x14ac:dyDescent="0.3">
      <c r="A267" s="1">
        <v>37385</v>
      </c>
      <c r="B267" s="2">
        <v>1642</v>
      </c>
      <c r="C267" s="2" t="s">
        <v>35</v>
      </c>
      <c r="D267" s="3">
        <v>20</v>
      </c>
      <c r="E267" s="12" t="s">
        <v>1332</v>
      </c>
      <c r="F267" s="2" t="s">
        <v>23</v>
      </c>
      <c r="G267" s="3">
        <f t="shared" si="3"/>
        <v>20</v>
      </c>
      <c r="H267" s="14" t="s">
        <v>38</v>
      </c>
      <c r="I267" s="2" t="s">
        <v>25</v>
      </c>
    </row>
    <row r="268" spans="1:9" x14ac:dyDescent="0.3">
      <c r="A268" s="1">
        <v>37385</v>
      </c>
      <c r="B268" s="2">
        <v>2202</v>
      </c>
      <c r="C268" s="2" t="s">
        <v>35</v>
      </c>
      <c r="D268" s="3">
        <v>1000</v>
      </c>
      <c r="E268" s="12" t="s">
        <v>1333</v>
      </c>
      <c r="F268" s="2" t="s">
        <v>37</v>
      </c>
      <c r="G268" s="3">
        <f t="shared" si="3"/>
        <v>1000</v>
      </c>
      <c r="H268" s="14" t="s">
        <v>38</v>
      </c>
      <c r="I268" s="2" t="s">
        <v>25</v>
      </c>
    </row>
    <row r="269" spans="1:9" x14ac:dyDescent="0.3">
      <c r="A269" s="1">
        <v>37386</v>
      </c>
      <c r="B269" s="2">
        <v>1117</v>
      </c>
      <c r="C269" s="2" t="s">
        <v>61</v>
      </c>
      <c r="D269" s="3">
        <v>5000</v>
      </c>
      <c r="E269" s="12" t="s">
        <v>1334</v>
      </c>
      <c r="F269" s="2" t="s">
        <v>37</v>
      </c>
      <c r="G269" s="3">
        <f t="shared" si="3"/>
        <v>5000</v>
      </c>
      <c r="H269" s="14" t="s">
        <v>49</v>
      </c>
      <c r="I269" s="2" t="s">
        <v>25</v>
      </c>
    </row>
    <row r="270" spans="1:9" x14ac:dyDescent="0.3">
      <c r="A270" s="1">
        <v>37386</v>
      </c>
      <c r="B270" s="2">
        <v>2054</v>
      </c>
      <c r="C270" s="2" t="s">
        <v>130</v>
      </c>
      <c r="D270" s="3">
        <v>5000</v>
      </c>
      <c r="E270" s="12" t="s">
        <v>1335</v>
      </c>
      <c r="F270" s="2" t="s">
        <v>23</v>
      </c>
      <c r="G270" s="3">
        <f t="shared" si="3"/>
        <v>5000</v>
      </c>
      <c r="H270" s="14" t="s">
        <v>30</v>
      </c>
      <c r="I270" s="2" t="s">
        <v>25</v>
      </c>
    </row>
    <row r="271" spans="1:9" x14ac:dyDescent="0.3">
      <c r="A271" s="1">
        <v>37388</v>
      </c>
      <c r="B271" s="2">
        <v>2154</v>
      </c>
      <c r="C271" s="2" t="s">
        <v>319</v>
      </c>
      <c r="D271" s="3" t="s">
        <v>27</v>
      </c>
      <c r="E271" s="12" t="s">
        <v>1336</v>
      </c>
      <c r="F271" s="2" t="s">
        <v>67</v>
      </c>
      <c r="G271" s="3">
        <f t="shared" si="3"/>
        <v>1</v>
      </c>
      <c r="H271" s="14" t="s">
        <v>24</v>
      </c>
      <c r="I271" s="2" t="s">
        <v>25</v>
      </c>
    </row>
    <row r="272" spans="1:9" x14ac:dyDescent="0.3">
      <c r="A272" s="1">
        <v>37389</v>
      </c>
      <c r="B272" s="2">
        <v>928</v>
      </c>
      <c r="C272" s="2" t="s">
        <v>1337</v>
      </c>
      <c r="D272" s="3">
        <v>500000</v>
      </c>
      <c r="E272" s="12" t="s">
        <v>1338</v>
      </c>
      <c r="F272" s="2" t="s">
        <v>33</v>
      </c>
      <c r="G272" s="3">
        <f t="shared" si="3"/>
        <v>500000</v>
      </c>
      <c r="H272" s="14" t="s">
        <v>38</v>
      </c>
      <c r="I272" s="2" t="s">
        <v>25</v>
      </c>
    </row>
    <row r="273" spans="1:9" x14ac:dyDescent="0.3">
      <c r="A273" s="1">
        <v>37389</v>
      </c>
      <c r="B273" s="2">
        <v>1008</v>
      </c>
      <c r="C273" s="2" t="s">
        <v>35</v>
      </c>
      <c r="D273" s="3">
        <v>100000</v>
      </c>
      <c r="E273" s="12" t="s">
        <v>1339</v>
      </c>
      <c r="F273" s="2" t="s">
        <v>33</v>
      </c>
      <c r="G273" s="3">
        <f t="shared" si="3"/>
        <v>100000</v>
      </c>
      <c r="H273" s="14" t="s">
        <v>38</v>
      </c>
      <c r="I273" s="2" t="s">
        <v>25</v>
      </c>
    </row>
    <row r="274" spans="1:9" x14ac:dyDescent="0.3">
      <c r="A274" s="1">
        <v>37390</v>
      </c>
      <c r="B274" s="2">
        <v>1052</v>
      </c>
      <c r="C274" s="2" t="s">
        <v>61</v>
      </c>
      <c r="D274" s="3">
        <v>10000</v>
      </c>
      <c r="E274" s="12" t="s">
        <v>1340</v>
      </c>
      <c r="F274" s="2" t="s">
        <v>33</v>
      </c>
      <c r="G274" s="3">
        <f t="shared" si="3"/>
        <v>10000</v>
      </c>
      <c r="H274" s="14" t="s">
        <v>49</v>
      </c>
      <c r="I274" s="2" t="s">
        <v>25</v>
      </c>
    </row>
    <row r="275" spans="1:9" x14ac:dyDescent="0.3">
      <c r="A275" s="1">
        <v>37390</v>
      </c>
      <c r="B275" s="2">
        <v>1903</v>
      </c>
      <c r="C275" s="2" t="s">
        <v>361</v>
      </c>
      <c r="D275" s="3">
        <v>5000</v>
      </c>
      <c r="E275" s="12" t="s">
        <v>1341</v>
      </c>
      <c r="F275" s="2" t="s">
        <v>37</v>
      </c>
      <c r="G275" s="3">
        <f t="shared" si="3"/>
        <v>5000</v>
      </c>
      <c r="H275" s="14" t="s">
        <v>38</v>
      </c>
      <c r="I275" s="2" t="s">
        <v>25</v>
      </c>
    </row>
    <row r="276" spans="1:9" x14ac:dyDescent="0.3">
      <c r="A276" s="1">
        <v>37392</v>
      </c>
      <c r="B276" s="2">
        <v>658</v>
      </c>
      <c r="C276" s="2" t="s">
        <v>200</v>
      </c>
      <c r="D276" s="3">
        <v>4000</v>
      </c>
      <c r="E276" s="12" t="s">
        <v>1342</v>
      </c>
      <c r="F276" s="2" t="s">
        <v>30</v>
      </c>
      <c r="G276" s="3">
        <f t="shared" si="3"/>
        <v>4000</v>
      </c>
      <c r="H276" s="14" t="s">
        <v>49</v>
      </c>
      <c r="I276" s="2" t="s">
        <v>25</v>
      </c>
    </row>
    <row r="277" spans="1:9" x14ac:dyDescent="0.3">
      <c r="A277" s="1">
        <v>37392</v>
      </c>
      <c r="B277" s="2">
        <v>1346</v>
      </c>
      <c r="C277" s="2" t="s">
        <v>35</v>
      </c>
      <c r="D277" s="3">
        <v>1080</v>
      </c>
      <c r="E277" s="12" t="s">
        <v>1343</v>
      </c>
      <c r="F277" s="2" t="s">
        <v>33</v>
      </c>
      <c r="G277" s="3">
        <f t="shared" si="3"/>
        <v>1080</v>
      </c>
      <c r="H277" s="14" t="s">
        <v>38</v>
      </c>
      <c r="I277" s="2" t="s">
        <v>25</v>
      </c>
    </row>
    <row r="278" spans="1:9" x14ac:dyDescent="0.3">
      <c r="A278" s="1">
        <v>37393</v>
      </c>
      <c r="B278" s="2">
        <v>1042</v>
      </c>
      <c r="C278" s="2" t="s">
        <v>68</v>
      </c>
      <c r="D278" s="3" t="s">
        <v>27</v>
      </c>
      <c r="E278" s="12" t="s">
        <v>1344</v>
      </c>
      <c r="F278" s="2" t="s">
        <v>23</v>
      </c>
      <c r="G278" s="3">
        <f t="shared" si="3"/>
        <v>1</v>
      </c>
      <c r="H278" s="14" t="s">
        <v>49</v>
      </c>
      <c r="I278" s="2" t="s">
        <v>25</v>
      </c>
    </row>
    <row r="279" spans="1:9" x14ac:dyDescent="0.3">
      <c r="A279" s="1">
        <v>37393</v>
      </c>
      <c r="B279" s="2">
        <v>1322</v>
      </c>
      <c r="C279" s="2" t="s">
        <v>35</v>
      </c>
      <c r="D279" s="3">
        <v>350</v>
      </c>
      <c r="E279" s="12" t="s">
        <v>1345</v>
      </c>
      <c r="F279" s="2" t="s">
        <v>33</v>
      </c>
      <c r="G279" s="3">
        <f t="shared" si="3"/>
        <v>350</v>
      </c>
      <c r="H279" s="14" t="s">
        <v>38</v>
      </c>
      <c r="I279" s="2" t="s">
        <v>25</v>
      </c>
    </row>
    <row r="280" spans="1:9" x14ac:dyDescent="0.3">
      <c r="A280" s="1">
        <v>37393</v>
      </c>
      <c r="B280" s="2">
        <v>2055</v>
      </c>
      <c r="C280" s="2" t="s">
        <v>448</v>
      </c>
      <c r="D280" s="3">
        <v>5000</v>
      </c>
      <c r="E280" s="12" t="s">
        <v>1346</v>
      </c>
      <c r="F280" s="2" t="s">
        <v>54</v>
      </c>
      <c r="G280" s="3">
        <f t="shared" si="3"/>
        <v>5000</v>
      </c>
      <c r="H280" s="14" t="s">
        <v>49</v>
      </c>
      <c r="I280" s="2" t="s">
        <v>25</v>
      </c>
    </row>
    <row r="281" spans="1:9" x14ac:dyDescent="0.3">
      <c r="A281" s="1">
        <v>37394</v>
      </c>
      <c r="B281" s="2">
        <v>1303</v>
      </c>
      <c r="C281" s="2" t="s">
        <v>35</v>
      </c>
      <c r="D281" s="3">
        <v>3000</v>
      </c>
      <c r="E281" s="12" t="s">
        <v>1347</v>
      </c>
      <c r="F281" s="2" t="s">
        <v>67</v>
      </c>
      <c r="G281" s="3">
        <f t="shared" si="3"/>
        <v>3000</v>
      </c>
      <c r="H281" s="14" t="s">
        <v>38</v>
      </c>
      <c r="I281" s="2" t="s">
        <v>25</v>
      </c>
    </row>
    <row r="282" spans="1:9" x14ac:dyDescent="0.3">
      <c r="A282" s="1">
        <v>37396</v>
      </c>
      <c r="B282" s="2">
        <v>1429</v>
      </c>
      <c r="C282" s="2" t="s">
        <v>162</v>
      </c>
      <c r="D282" s="3">
        <v>1500</v>
      </c>
      <c r="E282" s="12" t="s">
        <v>1348</v>
      </c>
      <c r="F282" s="2" t="s">
        <v>23</v>
      </c>
      <c r="G282" s="3">
        <f t="shared" si="3"/>
        <v>1500</v>
      </c>
      <c r="H282" s="14" t="s">
        <v>44</v>
      </c>
      <c r="I282" s="2" t="s">
        <v>25</v>
      </c>
    </row>
    <row r="283" spans="1:9" x14ac:dyDescent="0.3">
      <c r="A283" s="1">
        <v>37397</v>
      </c>
      <c r="B283" s="2">
        <v>1126</v>
      </c>
      <c r="C283" s="2" t="s">
        <v>132</v>
      </c>
      <c r="D283" s="3">
        <v>15000</v>
      </c>
      <c r="E283" s="12" t="s">
        <v>1349</v>
      </c>
      <c r="F283" s="2" t="s">
        <v>33</v>
      </c>
      <c r="G283" s="3">
        <f t="shared" si="3"/>
        <v>15000</v>
      </c>
      <c r="H283" s="14" t="s">
        <v>38</v>
      </c>
      <c r="I283" s="2" t="s">
        <v>25</v>
      </c>
    </row>
    <row r="284" spans="1:9" x14ac:dyDescent="0.3">
      <c r="A284" s="1">
        <v>37398</v>
      </c>
      <c r="B284" s="2">
        <v>1227</v>
      </c>
      <c r="C284" s="2" t="s">
        <v>46</v>
      </c>
      <c r="D284" s="3">
        <v>1000</v>
      </c>
      <c r="E284" s="12" t="s">
        <v>1350</v>
      </c>
      <c r="F284" s="2" t="s">
        <v>63</v>
      </c>
      <c r="G284" s="3">
        <f t="shared" si="3"/>
        <v>1000</v>
      </c>
      <c r="H284" s="14" t="s">
        <v>49</v>
      </c>
      <c r="I284" s="2" t="s">
        <v>25</v>
      </c>
    </row>
    <row r="285" spans="1:9" x14ac:dyDescent="0.3">
      <c r="A285" s="1">
        <v>37398</v>
      </c>
      <c r="B285" s="2">
        <v>1617</v>
      </c>
      <c r="C285" s="2" t="s">
        <v>35</v>
      </c>
      <c r="D285" s="3">
        <v>1000</v>
      </c>
      <c r="E285" s="12" t="s">
        <v>1351</v>
      </c>
      <c r="F285" s="2" t="s">
        <v>67</v>
      </c>
      <c r="G285" s="3">
        <f t="shared" si="3"/>
        <v>1000</v>
      </c>
      <c r="H285" s="14" t="s">
        <v>38</v>
      </c>
      <c r="I285" s="2" t="s">
        <v>25</v>
      </c>
    </row>
    <row r="286" spans="1:9" x14ac:dyDescent="0.3">
      <c r="A286" s="1">
        <v>37398</v>
      </c>
      <c r="B286" s="2">
        <v>1700</v>
      </c>
      <c r="C286" s="2" t="s">
        <v>162</v>
      </c>
      <c r="D286" s="3">
        <v>49000</v>
      </c>
      <c r="E286" s="12" t="s">
        <v>1352</v>
      </c>
      <c r="F286" s="2" t="s">
        <v>30</v>
      </c>
      <c r="G286" s="3">
        <f t="shared" si="3"/>
        <v>49000</v>
      </c>
      <c r="H286" s="14" t="s">
        <v>44</v>
      </c>
      <c r="I286" s="2" t="s">
        <v>25</v>
      </c>
    </row>
    <row r="287" spans="1:9" x14ac:dyDescent="0.3">
      <c r="A287" s="1">
        <v>37399</v>
      </c>
      <c r="B287" s="2">
        <v>1006</v>
      </c>
      <c r="C287" s="2" t="s">
        <v>35</v>
      </c>
      <c r="D287" s="3">
        <v>4500</v>
      </c>
      <c r="E287" s="12" t="s">
        <v>1353</v>
      </c>
      <c r="F287" s="2" t="s">
        <v>23</v>
      </c>
      <c r="G287" s="3">
        <f t="shared" si="3"/>
        <v>4500</v>
      </c>
      <c r="H287" s="14" t="s">
        <v>38</v>
      </c>
      <c r="I287" s="2" t="s">
        <v>25</v>
      </c>
    </row>
    <row r="288" spans="1:9" x14ac:dyDescent="0.3">
      <c r="A288" s="1">
        <v>37399</v>
      </c>
      <c r="B288" s="2">
        <v>1312</v>
      </c>
      <c r="C288" s="2" t="s">
        <v>277</v>
      </c>
      <c r="D288" s="3">
        <v>1500</v>
      </c>
      <c r="E288" s="12" t="s">
        <v>1354</v>
      </c>
      <c r="F288" s="2" t="s">
        <v>23</v>
      </c>
      <c r="G288" s="3">
        <f t="shared" si="3"/>
        <v>1500</v>
      </c>
      <c r="H288" s="14" t="s">
        <v>38</v>
      </c>
      <c r="I288" s="2" t="s">
        <v>25</v>
      </c>
    </row>
    <row r="289" spans="1:9" x14ac:dyDescent="0.3">
      <c r="A289" s="1">
        <v>37399</v>
      </c>
      <c r="B289" s="2">
        <v>1859</v>
      </c>
      <c r="C289" s="2" t="s">
        <v>46</v>
      </c>
      <c r="D289" s="3" t="s">
        <v>27</v>
      </c>
      <c r="E289" s="12" t="s">
        <v>1355</v>
      </c>
      <c r="F289" s="2" t="s">
        <v>29</v>
      </c>
      <c r="G289" s="3">
        <f t="shared" si="3"/>
        <v>1</v>
      </c>
      <c r="H289" s="14" t="s">
        <v>49</v>
      </c>
      <c r="I289" s="2" t="s">
        <v>25</v>
      </c>
    </row>
    <row r="290" spans="1:9" x14ac:dyDescent="0.3">
      <c r="A290" s="1">
        <v>37404</v>
      </c>
      <c r="B290" s="2">
        <v>856</v>
      </c>
      <c r="C290" s="2" t="s">
        <v>132</v>
      </c>
      <c r="D290" s="3">
        <v>500</v>
      </c>
      <c r="E290" s="12" t="s">
        <v>1356</v>
      </c>
      <c r="F290" s="2" t="s">
        <v>33</v>
      </c>
      <c r="G290" s="3">
        <f t="shared" si="3"/>
        <v>500</v>
      </c>
      <c r="H290" s="14" t="s">
        <v>38</v>
      </c>
      <c r="I290" s="2" t="s">
        <v>25</v>
      </c>
    </row>
    <row r="291" spans="1:9" x14ac:dyDescent="0.3">
      <c r="A291" s="1">
        <v>37404</v>
      </c>
      <c r="B291" s="2">
        <v>1247</v>
      </c>
      <c r="C291" s="2" t="s">
        <v>64</v>
      </c>
      <c r="D291" s="3">
        <v>2500</v>
      </c>
      <c r="E291" s="12" t="s">
        <v>1357</v>
      </c>
      <c r="F291" s="2" t="s">
        <v>37</v>
      </c>
      <c r="G291" s="3">
        <f t="shared" si="3"/>
        <v>2500</v>
      </c>
      <c r="H291" s="14" t="s">
        <v>30</v>
      </c>
      <c r="I291" s="2" t="s">
        <v>25</v>
      </c>
    </row>
    <row r="292" spans="1:9" x14ac:dyDescent="0.3">
      <c r="A292" s="1">
        <v>37404</v>
      </c>
      <c r="B292" s="2">
        <v>1418</v>
      </c>
      <c r="C292" s="2" t="s">
        <v>35</v>
      </c>
      <c r="D292" s="3">
        <v>17058</v>
      </c>
      <c r="E292" s="12" t="s">
        <v>1358</v>
      </c>
      <c r="F292" s="2" t="s">
        <v>63</v>
      </c>
      <c r="G292" s="3">
        <f t="shared" si="3"/>
        <v>17058</v>
      </c>
      <c r="H292" s="14" t="s">
        <v>38</v>
      </c>
      <c r="I292" s="2" t="s">
        <v>25</v>
      </c>
    </row>
    <row r="293" spans="1:9" x14ac:dyDescent="0.3">
      <c r="A293" s="1">
        <v>37404</v>
      </c>
      <c r="B293" s="2">
        <v>1734</v>
      </c>
      <c r="C293" s="2" t="s">
        <v>162</v>
      </c>
      <c r="D293" s="3">
        <v>20000</v>
      </c>
      <c r="E293" s="12" t="s">
        <v>1359</v>
      </c>
      <c r="F293" s="2" t="s">
        <v>30</v>
      </c>
      <c r="G293" s="3">
        <f t="shared" si="3"/>
        <v>20000</v>
      </c>
      <c r="H293" s="14" t="s">
        <v>44</v>
      </c>
      <c r="I293" s="2" t="s">
        <v>25</v>
      </c>
    </row>
    <row r="294" spans="1:9" x14ac:dyDescent="0.3">
      <c r="A294" s="1">
        <v>37405</v>
      </c>
      <c r="B294" s="2">
        <v>738</v>
      </c>
      <c r="C294" s="2" t="s">
        <v>162</v>
      </c>
      <c r="D294" s="3">
        <v>1000</v>
      </c>
      <c r="E294" s="12" t="s">
        <v>1360</v>
      </c>
      <c r="F294" s="2" t="s">
        <v>33</v>
      </c>
      <c r="G294" s="3">
        <f t="shared" si="3"/>
        <v>1000</v>
      </c>
      <c r="H294" s="14" t="s">
        <v>44</v>
      </c>
      <c r="I294" s="2" t="s">
        <v>25</v>
      </c>
    </row>
    <row r="295" spans="1:9" x14ac:dyDescent="0.3">
      <c r="A295" s="1">
        <v>37405</v>
      </c>
      <c r="B295" s="2">
        <v>1051</v>
      </c>
      <c r="C295" s="2" t="s">
        <v>91</v>
      </c>
      <c r="D295" s="3">
        <v>2000</v>
      </c>
      <c r="E295" s="12" t="s">
        <v>1361</v>
      </c>
      <c r="F295" s="2" t="s">
        <v>37</v>
      </c>
      <c r="G295" s="3">
        <f t="shared" si="3"/>
        <v>2000</v>
      </c>
      <c r="H295" s="14" t="s">
        <v>30</v>
      </c>
      <c r="I295" s="2" t="s">
        <v>25</v>
      </c>
    </row>
    <row r="296" spans="1:9" x14ac:dyDescent="0.3">
      <c r="A296" s="1">
        <v>37405</v>
      </c>
      <c r="B296" s="2">
        <v>1112</v>
      </c>
      <c r="C296" s="2" t="s">
        <v>26</v>
      </c>
      <c r="D296" s="3">
        <v>5700</v>
      </c>
      <c r="E296" s="12" t="s">
        <v>1362</v>
      </c>
      <c r="F296" s="2" t="s">
        <v>63</v>
      </c>
      <c r="G296" s="3">
        <f t="shared" si="3"/>
        <v>5700</v>
      </c>
      <c r="H296" s="14" t="s">
        <v>30</v>
      </c>
      <c r="I296" s="2" t="s">
        <v>25</v>
      </c>
    </row>
    <row r="297" spans="1:9" x14ac:dyDescent="0.3">
      <c r="A297" s="1">
        <v>37405</v>
      </c>
      <c r="B297" s="2">
        <v>1545</v>
      </c>
      <c r="C297" s="2" t="s">
        <v>91</v>
      </c>
      <c r="D297" s="3">
        <v>6000</v>
      </c>
      <c r="E297" s="12" t="s">
        <v>1363</v>
      </c>
      <c r="F297" s="2" t="s">
        <v>30</v>
      </c>
      <c r="G297" s="3">
        <f t="shared" si="3"/>
        <v>6000</v>
      </c>
      <c r="H297" s="14" t="s">
        <v>30</v>
      </c>
      <c r="I297" s="2" t="s">
        <v>25</v>
      </c>
    </row>
    <row r="298" spans="1:9" x14ac:dyDescent="0.3">
      <c r="A298" s="1">
        <v>37407</v>
      </c>
      <c r="B298" s="2">
        <v>48</v>
      </c>
      <c r="C298" s="2" t="s">
        <v>64</v>
      </c>
      <c r="D298" s="3">
        <v>2000</v>
      </c>
      <c r="E298" s="12" t="s">
        <v>1364</v>
      </c>
      <c r="F298" s="2" t="s">
        <v>54</v>
      </c>
      <c r="G298" s="3">
        <f t="shared" si="3"/>
        <v>2000</v>
      </c>
      <c r="H298" s="14" t="s">
        <v>30</v>
      </c>
      <c r="I298" s="2" t="s">
        <v>25</v>
      </c>
    </row>
    <row r="299" spans="1:9" x14ac:dyDescent="0.3">
      <c r="A299" s="1">
        <v>37407</v>
      </c>
      <c r="B299" s="2">
        <v>925</v>
      </c>
      <c r="C299" s="2" t="s">
        <v>141</v>
      </c>
      <c r="D299" s="3">
        <v>5000</v>
      </c>
      <c r="E299" s="12" t="s">
        <v>1365</v>
      </c>
      <c r="F299" s="2" t="s">
        <v>67</v>
      </c>
      <c r="G299" s="3">
        <f t="shared" si="3"/>
        <v>5000</v>
      </c>
      <c r="H299" s="14" t="s">
        <v>30</v>
      </c>
      <c r="I299" s="2" t="s">
        <v>25</v>
      </c>
    </row>
    <row r="300" spans="1:9" x14ac:dyDescent="0.3">
      <c r="A300" s="1">
        <v>37407</v>
      </c>
      <c r="B300" s="2">
        <v>1508</v>
      </c>
      <c r="C300" s="2" t="s">
        <v>40</v>
      </c>
      <c r="D300" s="3" t="s">
        <v>27</v>
      </c>
      <c r="E300" s="12" t="s">
        <v>1366</v>
      </c>
      <c r="F300" s="2" t="s">
        <v>30</v>
      </c>
      <c r="G300" s="3">
        <f t="shared" si="3"/>
        <v>1</v>
      </c>
      <c r="H300" s="14" t="s">
        <v>34</v>
      </c>
      <c r="I300" s="2" t="s">
        <v>25</v>
      </c>
    </row>
    <row r="301" spans="1:9" x14ac:dyDescent="0.3">
      <c r="A301" s="1">
        <v>37407</v>
      </c>
      <c r="B301" s="2">
        <v>1647</v>
      </c>
      <c r="C301" s="2" t="s">
        <v>35</v>
      </c>
      <c r="D301" s="3">
        <v>18000</v>
      </c>
      <c r="E301" s="12" t="s">
        <v>1367</v>
      </c>
      <c r="F301" s="2" t="s">
        <v>54</v>
      </c>
      <c r="G301" s="3">
        <f t="shared" si="3"/>
        <v>18000</v>
      </c>
      <c r="H301" s="14" t="s">
        <v>38</v>
      </c>
      <c r="I301" s="2" t="s">
        <v>25</v>
      </c>
    </row>
    <row r="302" spans="1:9" x14ac:dyDescent="0.3">
      <c r="A302" s="1">
        <v>37407</v>
      </c>
      <c r="B302" s="2">
        <v>1654</v>
      </c>
      <c r="C302" s="2" t="s">
        <v>35</v>
      </c>
      <c r="D302" s="3">
        <v>200</v>
      </c>
      <c r="E302" s="12" t="s">
        <v>1368</v>
      </c>
      <c r="F302" s="2" t="s">
        <v>33</v>
      </c>
      <c r="G302" s="3">
        <f t="shared" ref="G302:G365" si="4">IF(D302 ="UNK", 1, D302)</f>
        <v>200</v>
      </c>
      <c r="H302" s="14" t="s">
        <v>38</v>
      </c>
      <c r="I302" s="2" t="s">
        <v>25</v>
      </c>
    </row>
    <row r="303" spans="1:9" x14ac:dyDescent="0.3">
      <c r="A303" s="1">
        <v>37409</v>
      </c>
      <c r="B303" s="2">
        <v>1737</v>
      </c>
      <c r="C303" s="2" t="s">
        <v>132</v>
      </c>
      <c r="D303" s="3">
        <v>200000</v>
      </c>
      <c r="E303" s="12" t="s">
        <v>1369</v>
      </c>
      <c r="F303" s="2" t="s">
        <v>54</v>
      </c>
      <c r="G303" s="3">
        <f t="shared" si="4"/>
        <v>200000</v>
      </c>
      <c r="H303" s="14" t="s">
        <v>38</v>
      </c>
      <c r="I303" s="2" t="s">
        <v>25</v>
      </c>
    </row>
    <row r="304" spans="1:9" x14ac:dyDescent="0.3">
      <c r="A304" s="1">
        <v>37410</v>
      </c>
      <c r="B304" s="2">
        <v>849</v>
      </c>
      <c r="C304" s="2" t="s">
        <v>947</v>
      </c>
      <c r="D304" s="3">
        <v>2500</v>
      </c>
      <c r="E304" s="12" t="s">
        <v>1370</v>
      </c>
      <c r="F304" s="2" t="s">
        <v>23</v>
      </c>
      <c r="G304" s="3">
        <f t="shared" si="4"/>
        <v>2500</v>
      </c>
      <c r="H304" s="14" t="s">
        <v>49</v>
      </c>
      <c r="I304" s="2" t="s">
        <v>25</v>
      </c>
    </row>
    <row r="305" spans="1:9" x14ac:dyDescent="0.3">
      <c r="A305" s="1">
        <v>37410</v>
      </c>
      <c r="B305" s="2">
        <v>1110</v>
      </c>
      <c r="C305" s="2" t="s">
        <v>61</v>
      </c>
      <c r="D305" s="3">
        <v>5000</v>
      </c>
      <c r="E305" s="12" t="s">
        <v>1371</v>
      </c>
      <c r="F305" s="2" t="s">
        <v>23</v>
      </c>
      <c r="G305" s="3">
        <f t="shared" si="4"/>
        <v>5000</v>
      </c>
      <c r="H305" s="14" t="s">
        <v>49</v>
      </c>
      <c r="I305" s="2" t="s">
        <v>25</v>
      </c>
    </row>
    <row r="306" spans="1:9" x14ac:dyDescent="0.3">
      <c r="A306" s="1">
        <v>37410</v>
      </c>
      <c r="B306" s="2">
        <v>1157</v>
      </c>
      <c r="C306" s="2" t="s">
        <v>121</v>
      </c>
      <c r="D306" s="3">
        <v>200</v>
      </c>
      <c r="E306" s="12" t="s">
        <v>1372</v>
      </c>
      <c r="F306" s="2" t="s">
        <v>67</v>
      </c>
      <c r="G306" s="3">
        <f t="shared" si="4"/>
        <v>200</v>
      </c>
      <c r="H306" s="14" t="s">
        <v>44</v>
      </c>
      <c r="I306" s="2" t="s">
        <v>25</v>
      </c>
    </row>
    <row r="307" spans="1:9" x14ac:dyDescent="0.3">
      <c r="A307" s="1">
        <v>37410</v>
      </c>
      <c r="B307" s="2">
        <v>1210</v>
      </c>
      <c r="C307" s="2" t="s">
        <v>31</v>
      </c>
      <c r="D307" s="3">
        <v>3000</v>
      </c>
      <c r="E307" s="12" t="s">
        <v>1373</v>
      </c>
      <c r="F307" s="2" t="s">
        <v>23</v>
      </c>
      <c r="G307" s="3">
        <f t="shared" si="4"/>
        <v>3000</v>
      </c>
      <c r="H307" s="14" t="s">
        <v>34</v>
      </c>
      <c r="I307" s="2" t="s">
        <v>25</v>
      </c>
    </row>
    <row r="308" spans="1:9" x14ac:dyDescent="0.3">
      <c r="A308" s="1">
        <v>37410</v>
      </c>
      <c r="B308" s="2">
        <v>1350</v>
      </c>
      <c r="C308" s="2" t="s">
        <v>116</v>
      </c>
      <c r="D308" s="3">
        <v>25000</v>
      </c>
      <c r="E308" s="12" t="s">
        <v>1374</v>
      </c>
      <c r="F308" s="2" t="s">
        <v>54</v>
      </c>
      <c r="G308" s="3">
        <f t="shared" si="4"/>
        <v>25000</v>
      </c>
      <c r="H308" s="14" t="s">
        <v>44</v>
      </c>
      <c r="I308" s="2" t="s">
        <v>25</v>
      </c>
    </row>
    <row r="309" spans="1:9" x14ac:dyDescent="0.3">
      <c r="A309" s="1">
        <v>37410</v>
      </c>
      <c r="B309" s="2">
        <v>1634</v>
      </c>
      <c r="C309" s="2" t="s">
        <v>46</v>
      </c>
      <c r="D309" s="3">
        <v>2000</v>
      </c>
      <c r="E309" s="12" t="s">
        <v>1375</v>
      </c>
      <c r="F309" s="2" t="s">
        <v>54</v>
      </c>
      <c r="G309" s="3">
        <f t="shared" si="4"/>
        <v>2000</v>
      </c>
      <c r="H309" s="14" t="s">
        <v>49</v>
      </c>
      <c r="I309" s="2" t="s">
        <v>25</v>
      </c>
    </row>
    <row r="310" spans="1:9" x14ac:dyDescent="0.3">
      <c r="A310" s="1">
        <v>37410</v>
      </c>
      <c r="B310" s="2">
        <v>1701</v>
      </c>
      <c r="C310" s="2" t="s">
        <v>162</v>
      </c>
      <c r="D310" s="3">
        <v>57000</v>
      </c>
      <c r="E310" s="12" t="s">
        <v>1376</v>
      </c>
      <c r="F310" s="2" t="s">
        <v>30</v>
      </c>
      <c r="G310" s="3">
        <f t="shared" si="4"/>
        <v>57000</v>
      </c>
      <c r="H310" s="14" t="s">
        <v>44</v>
      </c>
      <c r="I310" s="2" t="s">
        <v>25</v>
      </c>
    </row>
    <row r="311" spans="1:9" x14ac:dyDescent="0.3">
      <c r="A311" s="1">
        <v>37410</v>
      </c>
      <c r="B311" s="2">
        <v>1803</v>
      </c>
      <c r="C311" s="2" t="s">
        <v>35</v>
      </c>
      <c r="D311" s="3">
        <v>300</v>
      </c>
      <c r="E311" s="12" t="s">
        <v>1377</v>
      </c>
      <c r="F311" s="2" t="s">
        <v>37</v>
      </c>
      <c r="G311" s="3">
        <f t="shared" si="4"/>
        <v>300</v>
      </c>
      <c r="H311" s="14" t="s">
        <v>38</v>
      </c>
      <c r="I311" s="2" t="s">
        <v>25</v>
      </c>
    </row>
    <row r="312" spans="1:9" x14ac:dyDescent="0.3">
      <c r="A312" s="1">
        <v>37412</v>
      </c>
      <c r="B312" s="2">
        <v>1056</v>
      </c>
      <c r="C312" s="2" t="s">
        <v>64</v>
      </c>
      <c r="D312" s="3">
        <v>3500</v>
      </c>
      <c r="E312" s="12" t="s">
        <v>1378</v>
      </c>
      <c r="F312" s="2" t="s">
        <v>37</v>
      </c>
      <c r="G312" s="3">
        <f t="shared" si="4"/>
        <v>3500</v>
      </c>
      <c r="H312" s="14" t="s">
        <v>30</v>
      </c>
      <c r="I312" s="2" t="s">
        <v>25</v>
      </c>
    </row>
    <row r="313" spans="1:9" x14ac:dyDescent="0.3">
      <c r="A313" s="1">
        <v>37412</v>
      </c>
      <c r="B313" s="2">
        <v>1144</v>
      </c>
      <c r="C313" s="2" t="s">
        <v>56</v>
      </c>
      <c r="D313" s="3">
        <v>2000</v>
      </c>
      <c r="E313" s="12" t="s">
        <v>1379</v>
      </c>
      <c r="F313" s="2" t="s">
        <v>190</v>
      </c>
      <c r="G313" s="3">
        <f t="shared" si="4"/>
        <v>2000</v>
      </c>
      <c r="H313" s="14" t="s">
        <v>34</v>
      </c>
      <c r="I313" s="2" t="s">
        <v>25</v>
      </c>
    </row>
    <row r="314" spans="1:9" x14ac:dyDescent="0.3">
      <c r="A314" s="1">
        <v>37412</v>
      </c>
      <c r="B314" s="2">
        <v>1711</v>
      </c>
      <c r="C314" s="2" t="s">
        <v>42</v>
      </c>
      <c r="D314" s="3" t="s">
        <v>27</v>
      </c>
      <c r="E314" s="12" t="s">
        <v>1380</v>
      </c>
      <c r="F314" s="2" t="s">
        <v>23</v>
      </c>
      <c r="G314" s="3">
        <f t="shared" si="4"/>
        <v>1</v>
      </c>
      <c r="H314" s="14" t="s">
        <v>44</v>
      </c>
      <c r="I314" s="2" t="s">
        <v>25</v>
      </c>
    </row>
    <row r="315" spans="1:9" x14ac:dyDescent="0.3">
      <c r="A315" s="1">
        <v>37412</v>
      </c>
      <c r="B315" s="2">
        <v>2035</v>
      </c>
      <c r="C315" s="2" t="s">
        <v>56</v>
      </c>
      <c r="D315" s="3" t="s">
        <v>27</v>
      </c>
      <c r="E315" s="12" t="s">
        <v>1381</v>
      </c>
      <c r="F315" s="2" t="s">
        <v>23</v>
      </c>
      <c r="G315" s="3">
        <f t="shared" si="4"/>
        <v>1</v>
      </c>
      <c r="H315" s="14" t="s">
        <v>34</v>
      </c>
      <c r="I315" s="2" t="s">
        <v>25</v>
      </c>
    </row>
    <row r="316" spans="1:9" x14ac:dyDescent="0.3">
      <c r="A316" s="1">
        <v>37412</v>
      </c>
      <c r="B316" s="2">
        <v>2105</v>
      </c>
      <c r="C316" s="2" t="s">
        <v>61</v>
      </c>
      <c r="D316" s="3" t="s">
        <v>27</v>
      </c>
      <c r="E316" s="12" t="s">
        <v>1382</v>
      </c>
      <c r="F316" s="2" t="s">
        <v>30</v>
      </c>
      <c r="G316" s="3">
        <f t="shared" si="4"/>
        <v>1</v>
      </c>
      <c r="H316" s="14" t="s">
        <v>49</v>
      </c>
      <c r="I316" s="2" t="s">
        <v>25</v>
      </c>
    </row>
    <row r="317" spans="1:9" x14ac:dyDescent="0.3">
      <c r="A317" s="1">
        <v>37414</v>
      </c>
      <c r="B317" s="2">
        <v>803</v>
      </c>
      <c r="C317" s="2" t="s">
        <v>64</v>
      </c>
      <c r="D317" s="3">
        <v>1050</v>
      </c>
      <c r="E317" s="12" t="s">
        <v>1383</v>
      </c>
      <c r="F317" s="2" t="s">
        <v>67</v>
      </c>
      <c r="G317" s="3">
        <f t="shared" si="4"/>
        <v>1050</v>
      </c>
      <c r="H317" s="14" t="s">
        <v>30</v>
      </c>
      <c r="I317" s="2" t="s">
        <v>25</v>
      </c>
    </row>
    <row r="318" spans="1:9" x14ac:dyDescent="0.3">
      <c r="A318" s="1">
        <v>37414</v>
      </c>
      <c r="B318" s="2">
        <v>808</v>
      </c>
      <c r="C318" s="2" t="s">
        <v>200</v>
      </c>
      <c r="D318" s="3">
        <v>10000</v>
      </c>
      <c r="E318" s="12" t="s">
        <v>1384</v>
      </c>
      <c r="F318" s="2" t="s">
        <v>30</v>
      </c>
      <c r="G318" s="3">
        <f t="shared" si="4"/>
        <v>10000</v>
      </c>
      <c r="H318" s="14" t="s">
        <v>49</v>
      </c>
      <c r="I318" s="2" t="s">
        <v>25</v>
      </c>
    </row>
    <row r="319" spans="1:9" x14ac:dyDescent="0.3">
      <c r="A319" s="1">
        <v>37414</v>
      </c>
      <c r="B319" s="2">
        <v>1108</v>
      </c>
      <c r="C319" s="2" t="s">
        <v>162</v>
      </c>
      <c r="D319" s="3">
        <v>15000</v>
      </c>
      <c r="E319" s="12" t="s">
        <v>1385</v>
      </c>
      <c r="F319" s="2" t="s">
        <v>67</v>
      </c>
      <c r="G319" s="3">
        <f t="shared" si="4"/>
        <v>15000</v>
      </c>
      <c r="H319" s="14" t="s">
        <v>44</v>
      </c>
      <c r="I319" s="2" t="s">
        <v>25</v>
      </c>
    </row>
    <row r="320" spans="1:9" x14ac:dyDescent="0.3">
      <c r="A320" s="1">
        <v>37415</v>
      </c>
      <c r="B320" s="2">
        <v>1634</v>
      </c>
      <c r="C320" s="2" t="s">
        <v>56</v>
      </c>
      <c r="D320" s="3">
        <v>2000</v>
      </c>
      <c r="E320" s="12" t="s">
        <v>1386</v>
      </c>
      <c r="F320" s="2" t="s">
        <v>23</v>
      </c>
      <c r="G320" s="3">
        <f t="shared" si="4"/>
        <v>2000</v>
      </c>
      <c r="H320" s="14" t="s">
        <v>34</v>
      </c>
      <c r="I320" s="2" t="s">
        <v>25</v>
      </c>
    </row>
    <row r="321" spans="1:9" x14ac:dyDescent="0.3">
      <c r="A321" s="1">
        <v>37417</v>
      </c>
      <c r="B321" s="2">
        <v>923</v>
      </c>
      <c r="C321" s="2" t="s">
        <v>162</v>
      </c>
      <c r="D321" s="3">
        <v>12000</v>
      </c>
      <c r="E321" s="12" t="s">
        <v>1387</v>
      </c>
      <c r="F321" s="2" t="s">
        <v>90</v>
      </c>
      <c r="G321" s="3">
        <f t="shared" si="4"/>
        <v>12000</v>
      </c>
      <c r="H321" s="14" t="s">
        <v>44</v>
      </c>
      <c r="I321" s="2" t="s">
        <v>25</v>
      </c>
    </row>
    <row r="322" spans="1:9" x14ac:dyDescent="0.3">
      <c r="A322" s="1">
        <v>37417</v>
      </c>
      <c r="B322" s="2">
        <v>1111</v>
      </c>
      <c r="C322" s="2" t="s">
        <v>426</v>
      </c>
      <c r="D322" s="3">
        <v>2000</v>
      </c>
      <c r="E322" s="12" t="s">
        <v>1388</v>
      </c>
      <c r="F322" s="2" t="s">
        <v>33</v>
      </c>
      <c r="G322" s="3">
        <f t="shared" si="4"/>
        <v>2000</v>
      </c>
      <c r="H322" s="14" t="s">
        <v>34</v>
      </c>
      <c r="I322" s="2" t="s">
        <v>25</v>
      </c>
    </row>
    <row r="323" spans="1:9" x14ac:dyDescent="0.3">
      <c r="A323" s="1">
        <v>37417</v>
      </c>
      <c r="B323" s="2">
        <v>1551</v>
      </c>
      <c r="C323" s="2" t="s">
        <v>61</v>
      </c>
      <c r="D323" s="3" t="s">
        <v>27</v>
      </c>
      <c r="E323" s="12" t="s">
        <v>1389</v>
      </c>
      <c r="F323" s="2" t="s">
        <v>23</v>
      </c>
      <c r="G323" s="3">
        <f t="shared" si="4"/>
        <v>1</v>
      </c>
      <c r="H323" s="14" t="s">
        <v>49</v>
      </c>
      <c r="I323" s="2" t="s">
        <v>25</v>
      </c>
    </row>
    <row r="324" spans="1:9" x14ac:dyDescent="0.3">
      <c r="A324" s="1">
        <v>37417</v>
      </c>
      <c r="B324" s="2">
        <v>1609</v>
      </c>
      <c r="C324" s="2" t="s">
        <v>91</v>
      </c>
      <c r="D324" s="3">
        <v>1800</v>
      </c>
      <c r="E324" s="12" t="s">
        <v>1390</v>
      </c>
      <c r="F324" s="2" t="s">
        <v>37</v>
      </c>
      <c r="G324" s="3">
        <f t="shared" si="4"/>
        <v>1800</v>
      </c>
      <c r="H324" s="14" t="s">
        <v>30</v>
      </c>
      <c r="I324" s="2" t="s">
        <v>25</v>
      </c>
    </row>
    <row r="325" spans="1:9" x14ac:dyDescent="0.3">
      <c r="A325" s="1">
        <v>37418</v>
      </c>
      <c r="B325" s="2">
        <v>1149</v>
      </c>
      <c r="C325" s="2" t="s">
        <v>46</v>
      </c>
      <c r="D325" s="3">
        <v>8000</v>
      </c>
      <c r="E325" s="12" t="s">
        <v>1391</v>
      </c>
      <c r="F325" s="2" t="s">
        <v>67</v>
      </c>
      <c r="G325" s="3">
        <f t="shared" si="4"/>
        <v>8000</v>
      </c>
      <c r="H325" s="14" t="s">
        <v>49</v>
      </c>
      <c r="I325" s="2" t="s">
        <v>25</v>
      </c>
    </row>
    <row r="326" spans="1:9" x14ac:dyDescent="0.3">
      <c r="A326" s="1">
        <v>37418</v>
      </c>
      <c r="B326" s="2">
        <v>1315</v>
      </c>
      <c r="C326" s="2" t="s">
        <v>42</v>
      </c>
      <c r="D326" s="3">
        <v>288000</v>
      </c>
      <c r="E326" s="12" t="s">
        <v>1392</v>
      </c>
      <c r="F326" s="2" t="s">
        <v>30</v>
      </c>
      <c r="G326" s="3">
        <f t="shared" si="4"/>
        <v>288000</v>
      </c>
      <c r="H326" s="14" t="s">
        <v>44</v>
      </c>
      <c r="I326" s="2" t="s">
        <v>25</v>
      </c>
    </row>
    <row r="327" spans="1:9" x14ac:dyDescent="0.3">
      <c r="A327" s="1">
        <v>37418</v>
      </c>
      <c r="B327" s="2">
        <v>2306</v>
      </c>
      <c r="C327" s="2" t="s">
        <v>61</v>
      </c>
      <c r="D327" s="3">
        <v>3000</v>
      </c>
      <c r="E327" s="12" t="s">
        <v>1393</v>
      </c>
      <c r="F327" s="2" t="s">
        <v>54</v>
      </c>
      <c r="G327" s="3">
        <f t="shared" si="4"/>
        <v>3000</v>
      </c>
      <c r="H327" s="14" t="s">
        <v>49</v>
      </c>
      <c r="I327" s="2" t="s">
        <v>25</v>
      </c>
    </row>
    <row r="328" spans="1:9" x14ac:dyDescent="0.3">
      <c r="A328" s="1">
        <v>37419</v>
      </c>
      <c r="B328" s="2">
        <v>816</v>
      </c>
      <c r="C328" s="2" t="s">
        <v>162</v>
      </c>
      <c r="D328" s="3">
        <v>6000</v>
      </c>
      <c r="E328" s="12" t="s">
        <v>1394</v>
      </c>
      <c r="F328" s="2" t="s">
        <v>33</v>
      </c>
      <c r="G328" s="3">
        <f t="shared" si="4"/>
        <v>6000</v>
      </c>
      <c r="H328" s="14" t="s">
        <v>44</v>
      </c>
      <c r="I328" s="2" t="s">
        <v>25</v>
      </c>
    </row>
    <row r="329" spans="1:9" x14ac:dyDescent="0.3">
      <c r="A329" s="1">
        <v>37419</v>
      </c>
      <c r="B329" s="2">
        <v>1329</v>
      </c>
      <c r="C329" s="2" t="s">
        <v>21</v>
      </c>
      <c r="D329" s="3">
        <v>1000</v>
      </c>
      <c r="E329" s="12" t="s">
        <v>1395</v>
      </c>
      <c r="F329" s="2" t="s">
        <v>23</v>
      </c>
      <c r="G329" s="3">
        <f t="shared" si="4"/>
        <v>1000</v>
      </c>
      <c r="H329" s="14" t="s">
        <v>24</v>
      </c>
      <c r="I329" s="2" t="s">
        <v>25</v>
      </c>
    </row>
    <row r="330" spans="1:9" x14ac:dyDescent="0.3">
      <c r="A330" s="1">
        <v>37419</v>
      </c>
      <c r="B330" s="2">
        <v>1559</v>
      </c>
      <c r="C330" s="2" t="s">
        <v>51</v>
      </c>
      <c r="D330" s="3" t="s">
        <v>27</v>
      </c>
      <c r="E330" s="12" t="s">
        <v>1396</v>
      </c>
      <c r="F330" s="2" t="s">
        <v>67</v>
      </c>
      <c r="G330" s="3">
        <f t="shared" si="4"/>
        <v>1</v>
      </c>
      <c r="H330" s="14" t="s">
        <v>24</v>
      </c>
      <c r="I330" s="2" t="s">
        <v>25</v>
      </c>
    </row>
    <row r="331" spans="1:9" x14ac:dyDescent="0.3">
      <c r="A331" s="1">
        <v>37420</v>
      </c>
      <c r="B331" s="2">
        <v>2325</v>
      </c>
      <c r="C331" s="2" t="s">
        <v>40</v>
      </c>
      <c r="D331" s="3">
        <v>10000</v>
      </c>
      <c r="E331" s="12" t="s">
        <v>1397</v>
      </c>
      <c r="F331" s="2" t="s">
        <v>54</v>
      </c>
      <c r="G331" s="3">
        <f t="shared" si="4"/>
        <v>10000</v>
      </c>
      <c r="H331" s="14" t="s">
        <v>34</v>
      </c>
      <c r="I331" s="2" t="s">
        <v>25</v>
      </c>
    </row>
    <row r="332" spans="1:9" x14ac:dyDescent="0.3">
      <c r="A332" s="1">
        <v>37421</v>
      </c>
      <c r="B332" s="2">
        <v>859</v>
      </c>
      <c r="C332" s="2" t="s">
        <v>68</v>
      </c>
      <c r="D332" s="3">
        <v>1000</v>
      </c>
      <c r="E332" s="12" t="s">
        <v>1398</v>
      </c>
      <c r="F332" s="2" t="s">
        <v>30</v>
      </c>
      <c r="G332" s="3">
        <f t="shared" si="4"/>
        <v>1000</v>
      </c>
      <c r="H332" s="14" t="s">
        <v>49</v>
      </c>
      <c r="I332" s="2" t="s">
        <v>25</v>
      </c>
    </row>
    <row r="333" spans="1:9" x14ac:dyDescent="0.3">
      <c r="A333" s="1">
        <v>37421</v>
      </c>
      <c r="B333" s="2">
        <v>907</v>
      </c>
      <c r="C333" s="2" t="s">
        <v>42</v>
      </c>
      <c r="D333" s="3">
        <v>2000</v>
      </c>
      <c r="E333" s="12" t="s">
        <v>1399</v>
      </c>
      <c r="F333" s="2" t="s">
        <v>30</v>
      </c>
      <c r="G333" s="3">
        <f t="shared" si="4"/>
        <v>2000</v>
      </c>
      <c r="H333" s="14" t="s">
        <v>44</v>
      </c>
      <c r="I333" s="2" t="s">
        <v>25</v>
      </c>
    </row>
    <row r="334" spans="1:9" x14ac:dyDescent="0.3">
      <c r="A334" s="1">
        <v>37421</v>
      </c>
      <c r="B334" s="2">
        <v>1202</v>
      </c>
      <c r="C334" s="2" t="s">
        <v>81</v>
      </c>
      <c r="D334" s="3">
        <v>2000</v>
      </c>
      <c r="E334" s="12" t="s">
        <v>1400</v>
      </c>
      <c r="F334" s="2" t="s">
        <v>23</v>
      </c>
      <c r="G334" s="3">
        <f t="shared" si="4"/>
        <v>2000</v>
      </c>
      <c r="H334" s="14" t="s">
        <v>30</v>
      </c>
      <c r="I334" s="2" t="s">
        <v>25</v>
      </c>
    </row>
    <row r="335" spans="1:9" x14ac:dyDescent="0.3">
      <c r="A335" s="1">
        <v>37422</v>
      </c>
      <c r="B335" s="2">
        <v>1304</v>
      </c>
      <c r="C335" s="2" t="s">
        <v>206</v>
      </c>
      <c r="D335" s="3">
        <v>5000</v>
      </c>
      <c r="E335" s="12" t="s">
        <v>1401</v>
      </c>
      <c r="F335" s="2" t="s">
        <v>23</v>
      </c>
      <c r="G335" s="3">
        <f t="shared" si="4"/>
        <v>5000</v>
      </c>
      <c r="H335" s="14" t="s">
        <v>38</v>
      </c>
      <c r="I335" s="2" t="s">
        <v>25</v>
      </c>
    </row>
    <row r="336" spans="1:9" x14ac:dyDescent="0.3">
      <c r="A336" s="1">
        <v>37422</v>
      </c>
      <c r="B336" s="2">
        <v>1415</v>
      </c>
      <c r="C336" s="2" t="s">
        <v>42</v>
      </c>
      <c r="D336" s="3">
        <v>4000</v>
      </c>
      <c r="E336" s="12" t="s">
        <v>1402</v>
      </c>
      <c r="F336" s="2" t="s">
        <v>67</v>
      </c>
      <c r="G336" s="3">
        <f t="shared" si="4"/>
        <v>4000</v>
      </c>
      <c r="H336" s="14" t="s">
        <v>44</v>
      </c>
      <c r="I336" s="2" t="s">
        <v>25</v>
      </c>
    </row>
    <row r="337" spans="1:9" x14ac:dyDescent="0.3">
      <c r="A337" s="1">
        <v>37422</v>
      </c>
      <c r="B337" s="2">
        <v>2351</v>
      </c>
      <c r="C337" s="2" t="s">
        <v>35</v>
      </c>
      <c r="D337" s="3">
        <v>1000</v>
      </c>
      <c r="E337" s="12" t="s">
        <v>1403</v>
      </c>
      <c r="F337" s="2" t="s">
        <v>54</v>
      </c>
      <c r="G337" s="3">
        <f t="shared" si="4"/>
        <v>1000</v>
      </c>
      <c r="H337" s="14" t="s">
        <v>38</v>
      </c>
      <c r="I337" s="2" t="s">
        <v>25</v>
      </c>
    </row>
    <row r="338" spans="1:9" x14ac:dyDescent="0.3">
      <c r="A338" s="1">
        <v>37423</v>
      </c>
      <c r="B338" s="2">
        <v>914</v>
      </c>
      <c r="C338" s="2" t="s">
        <v>130</v>
      </c>
      <c r="D338" s="3">
        <v>20000</v>
      </c>
      <c r="E338" s="12" t="s">
        <v>1404</v>
      </c>
      <c r="F338" s="2" t="s">
        <v>190</v>
      </c>
      <c r="G338" s="3">
        <f t="shared" si="4"/>
        <v>20000</v>
      </c>
      <c r="H338" s="14" t="s">
        <v>30</v>
      </c>
      <c r="I338" s="2" t="s">
        <v>25</v>
      </c>
    </row>
    <row r="339" spans="1:9" x14ac:dyDescent="0.3">
      <c r="A339" s="1">
        <v>37423</v>
      </c>
      <c r="B339" s="2">
        <v>1416</v>
      </c>
      <c r="C339" s="2" t="s">
        <v>21</v>
      </c>
      <c r="D339" s="3" t="s">
        <v>27</v>
      </c>
      <c r="E339" s="12" t="s">
        <v>1405</v>
      </c>
      <c r="F339" s="2" t="s">
        <v>23</v>
      </c>
      <c r="G339" s="3">
        <f t="shared" si="4"/>
        <v>1</v>
      </c>
      <c r="H339" s="14" t="s">
        <v>24</v>
      </c>
      <c r="I339" s="2" t="s">
        <v>25</v>
      </c>
    </row>
    <row r="340" spans="1:9" x14ac:dyDescent="0.3">
      <c r="A340" s="1">
        <v>37425</v>
      </c>
      <c r="B340" s="2">
        <v>1427</v>
      </c>
      <c r="C340" s="2" t="s">
        <v>162</v>
      </c>
      <c r="D340" s="3">
        <v>1000</v>
      </c>
      <c r="E340" s="12" t="s">
        <v>1406</v>
      </c>
      <c r="F340" s="2" t="s">
        <v>30</v>
      </c>
      <c r="G340" s="3">
        <f t="shared" si="4"/>
        <v>1000</v>
      </c>
      <c r="H340" s="14" t="s">
        <v>44</v>
      </c>
      <c r="I340" s="2" t="s">
        <v>25</v>
      </c>
    </row>
    <row r="341" spans="1:9" x14ac:dyDescent="0.3">
      <c r="A341" s="1">
        <v>37425</v>
      </c>
      <c r="B341" s="2">
        <v>1435</v>
      </c>
      <c r="C341" s="2" t="s">
        <v>35</v>
      </c>
      <c r="D341" s="3">
        <v>41000</v>
      </c>
      <c r="E341" s="12" t="s">
        <v>1407</v>
      </c>
      <c r="F341" s="2" t="s">
        <v>33</v>
      </c>
      <c r="G341" s="3">
        <f t="shared" si="4"/>
        <v>41000</v>
      </c>
      <c r="H341" s="14" t="s">
        <v>38</v>
      </c>
      <c r="I341" s="2" t="s">
        <v>25</v>
      </c>
    </row>
    <row r="342" spans="1:9" x14ac:dyDescent="0.3">
      <c r="A342" s="1">
        <v>37426</v>
      </c>
      <c r="B342" s="2">
        <v>1009</v>
      </c>
      <c r="C342" s="2" t="s">
        <v>277</v>
      </c>
      <c r="D342" s="3">
        <v>2000</v>
      </c>
      <c r="E342" s="12" t="s">
        <v>1408</v>
      </c>
      <c r="F342" s="2" t="s">
        <v>30</v>
      </c>
      <c r="G342" s="3">
        <f t="shared" si="4"/>
        <v>2000</v>
      </c>
      <c r="H342" s="14" t="s">
        <v>38</v>
      </c>
      <c r="I342" s="2" t="s">
        <v>25</v>
      </c>
    </row>
    <row r="343" spans="1:9" x14ac:dyDescent="0.3">
      <c r="A343" s="1">
        <v>37426</v>
      </c>
      <c r="B343" s="2">
        <v>1753</v>
      </c>
      <c r="C343" s="2" t="s">
        <v>162</v>
      </c>
      <c r="D343" s="3">
        <v>615000</v>
      </c>
      <c r="E343" s="12" t="s">
        <v>1409</v>
      </c>
      <c r="F343" s="2" t="s">
        <v>33</v>
      </c>
      <c r="G343" s="3">
        <f t="shared" si="4"/>
        <v>615000</v>
      </c>
      <c r="H343" s="14" t="s">
        <v>44</v>
      </c>
      <c r="I343" s="2" t="s">
        <v>25</v>
      </c>
    </row>
    <row r="344" spans="1:9" x14ac:dyDescent="0.3">
      <c r="A344" s="1">
        <v>37426</v>
      </c>
      <c r="B344" s="2">
        <v>1915</v>
      </c>
      <c r="C344" s="2" t="s">
        <v>68</v>
      </c>
      <c r="D344" s="3">
        <v>20000</v>
      </c>
      <c r="E344" s="12" t="s">
        <v>1410</v>
      </c>
      <c r="F344" s="2" t="s">
        <v>30</v>
      </c>
      <c r="G344" s="3">
        <f t="shared" si="4"/>
        <v>20000</v>
      </c>
      <c r="H344" s="14" t="s">
        <v>49</v>
      </c>
      <c r="I344" s="2" t="s">
        <v>25</v>
      </c>
    </row>
    <row r="345" spans="1:9" x14ac:dyDescent="0.3">
      <c r="A345" s="1">
        <v>37427</v>
      </c>
      <c r="B345" s="2">
        <v>518</v>
      </c>
      <c r="C345" s="2" t="s">
        <v>40</v>
      </c>
      <c r="D345" s="3">
        <v>4000</v>
      </c>
      <c r="E345" s="12" t="s">
        <v>1411</v>
      </c>
      <c r="F345" s="2" t="s">
        <v>23</v>
      </c>
      <c r="G345" s="3">
        <f t="shared" si="4"/>
        <v>4000</v>
      </c>
      <c r="H345" s="14" t="s">
        <v>34</v>
      </c>
      <c r="I345" s="2" t="s">
        <v>25</v>
      </c>
    </row>
    <row r="346" spans="1:9" x14ac:dyDescent="0.3">
      <c r="A346" s="1">
        <v>37427</v>
      </c>
      <c r="B346" s="2">
        <v>1526</v>
      </c>
      <c r="C346" s="2" t="s">
        <v>46</v>
      </c>
      <c r="D346" s="3">
        <v>2000</v>
      </c>
      <c r="E346" s="12" t="s">
        <v>1412</v>
      </c>
      <c r="F346" s="2" t="s">
        <v>33</v>
      </c>
      <c r="G346" s="3">
        <f t="shared" si="4"/>
        <v>2000</v>
      </c>
      <c r="H346" s="14" t="s">
        <v>49</v>
      </c>
      <c r="I346" s="2" t="s">
        <v>25</v>
      </c>
    </row>
    <row r="347" spans="1:9" x14ac:dyDescent="0.3">
      <c r="A347" s="1">
        <v>37427</v>
      </c>
      <c r="B347" s="2">
        <v>2005</v>
      </c>
      <c r="C347" s="2" t="s">
        <v>141</v>
      </c>
      <c r="D347" s="3" t="s">
        <v>27</v>
      </c>
      <c r="E347" s="12" t="s">
        <v>1413</v>
      </c>
      <c r="F347" s="2" t="s">
        <v>63</v>
      </c>
      <c r="G347" s="3">
        <f t="shared" si="4"/>
        <v>1</v>
      </c>
      <c r="H347" s="14" t="s">
        <v>30</v>
      </c>
      <c r="I347" s="2" t="s">
        <v>25</v>
      </c>
    </row>
    <row r="348" spans="1:9" x14ac:dyDescent="0.3">
      <c r="A348" s="1">
        <v>37427</v>
      </c>
      <c r="B348" s="2">
        <v>2058</v>
      </c>
      <c r="C348" s="2" t="s">
        <v>64</v>
      </c>
      <c r="D348" s="3">
        <v>20000</v>
      </c>
      <c r="E348" s="12" t="s">
        <v>1414</v>
      </c>
      <c r="F348" s="2" t="s">
        <v>23</v>
      </c>
      <c r="G348" s="3">
        <f t="shared" si="4"/>
        <v>20000</v>
      </c>
      <c r="H348" s="14" t="s">
        <v>30</v>
      </c>
      <c r="I348" s="2" t="s">
        <v>25</v>
      </c>
    </row>
    <row r="349" spans="1:9" x14ac:dyDescent="0.3">
      <c r="A349" s="1">
        <v>37428</v>
      </c>
      <c r="B349" s="15">
        <v>0.79791666666666661</v>
      </c>
      <c r="C349" s="2" t="s">
        <v>46</v>
      </c>
      <c r="D349" s="3">
        <v>5000</v>
      </c>
      <c r="E349" s="12" t="s">
        <v>1415</v>
      </c>
      <c r="F349" s="2" t="s">
        <v>30</v>
      </c>
      <c r="G349" s="3">
        <f t="shared" si="4"/>
        <v>5000</v>
      </c>
      <c r="H349" s="14" t="s">
        <v>49</v>
      </c>
      <c r="I349" s="2" t="s">
        <v>25</v>
      </c>
    </row>
    <row r="350" spans="1:9" x14ac:dyDescent="0.3">
      <c r="A350" s="1">
        <v>37428</v>
      </c>
      <c r="B350" s="2">
        <v>626</v>
      </c>
      <c r="C350" s="2" t="s">
        <v>40</v>
      </c>
      <c r="D350" s="3">
        <v>300000</v>
      </c>
      <c r="E350" s="12" t="s">
        <v>1416</v>
      </c>
      <c r="F350" s="2" t="s">
        <v>33</v>
      </c>
      <c r="G350" s="3">
        <f t="shared" si="4"/>
        <v>300000</v>
      </c>
      <c r="H350" s="14" t="s">
        <v>34</v>
      </c>
      <c r="I350" s="2" t="s">
        <v>25</v>
      </c>
    </row>
    <row r="351" spans="1:9" x14ac:dyDescent="0.3">
      <c r="A351" s="1">
        <v>37428</v>
      </c>
      <c r="B351" s="2">
        <v>749</v>
      </c>
      <c r="C351" s="2" t="s">
        <v>141</v>
      </c>
      <c r="D351" s="3">
        <v>1000</v>
      </c>
      <c r="E351" s="12" t="s">
        <v>1417</v>
      </c>
      <c r="F351" s="2" t="s">
        <v>33</v>
      </c>
      <c r="G351" s="3">
        <f t="shared" si="4"/>
        <v>1000</v>
      </c>
      <c r="H351" s="14" t="s">
        <v>30</v>
      </c>
      <c r="I351" s="2" t="s">
        <v>25</v>
      </c>
    </row>
    <row r="352" spans="1:9" x14ac:dyDescent="0.3">
      <c r="A352" s="1">
        <v>37428</v>
      </c>
      <c r="B352" s="2">
        <v>937</v>
      </c>
      <c r="C352" s="2" t="s">
        <v>141</v>
      </c>
      <c r="D352" s="3">
        <v>1500</v>
      </c>
      <c r="E352" s="12" t="s">
        <v>1418</v>
      </c>
      <c r="F352" s="2" t="s">
        <v>30</v>
      </c>
      <c r="G352" s="3">
        <f t="shared" si="4"/>
        <v>1500</v>
      </c>
      <c r="H352" s="14" t="s">
        <v>30</v>
      </c>
      <c r="I352" s="2" t="s">
        <v>25</v>
      </c>
    </row>
    <row r="353" spans="1:9" x14ac:dyDescent="0.3">
      <c r="A353" s="1">
        <v>37428</v>
      </c>
      <c r="B353" s="2">
        <v>1333</v>
      </c>
      <c r="C353" s="2" t="s">
        <v>448</v>
      </c>
      <c r="D353" s="3">
        <v>1000</v>
      </c>
      <c r="E353" s="17" t="s">
        <v>1419</v>
      </c>
      <c r="F353" s="2" t="s">
        <v>23</v>
      </c>
      <c r="G353" s="3">
        <f t="shared" si="4"/>
        <v>1000</v>
      </c>
      <c r="H353" s="14" t="s">
        <v>49</v>
      </c>
      <c r="I353" s="2" t="s">
        <v>25</v>
      </c>
    </row>
    <row r="354" spans="1:9" x14ac:dyDescent="0.3">
      <c r="A354" s="1">
        <v>37428</v>
      </c>
      <c r="B354" s="2">
        <v>1424</v>
      </c>
      <c r="C354" s="2" t="s">
        <v>26</v>
      </c>
      <c r="D354" s="3">
        <v>1000</v>
      </c>
      <c r="E354" s="12" t="s">
        <v>1420</v>
      </c>
      <c r="F354" s="2" t="s">
        <v>63</v>
      </c>
      <c r="G354" s="3">
        <f t="shared" si="4"/>
        <v>1000</v>
      </c>
      <c r="H354" s="14" t="s">
        <v>30</v>
      </c>
      <c r="I354" s="2" t="s">
        <v>25</v>
      </c>
    </row>
    <row r="355" spans="1:9" x14ac:dyDescent="0.3">
      <c r="A355" s="1">
        <v>37428</v>
      </c>
      <c r="B355" s="2">
        <v>1430</v>
      </c>
      <c r="C355" s="2" t="s">
        <v>35</v>
      </c>
      <c r="D355" s="3" t="s">
        <v>27</v>
      </c>
      <c r="E355" s="12" t="s">
        <v>1421</v>
      </c>
      <c r="F355" s="2" t="s">
        <v>63</v>
      </c>
      <c r="G355" s="3">
        <f t="shared" si="4"/>
        <v>1</v>
      </c>
      <c r="H355" s="14" t="s">
        <v>38</v>
      </c>
      <c r="I355" s="2" t="s">
        <v>25</v>
      </c>
    </row>
    <row r="356" spans="1:9" x14ac:dyDescent="0.3">
      <c r="A356" s="1">
        <v>37428</v>
      </c>
      <c r="B356" s="2">
        <v>1507</v>
      </c>
      <c r="C356" s="2" t="s">
        <v>31</v>
      </c>
      <c r="D356" s="3">
        <v>1000</v>
      </c>
      <c r="E356" s="12" t="s">
        <v>1422</v>
      </c>
      <c r="F356" s="2" t="s">
        <v>67</v>
      </c>
      <c r="G356" s="3">
        <f t="shared" si="4"/>
        <v>1000</v>
      </c>
      <c r="H356" s="14" t="s">
        <v>34</v>
      </c>
      <c r="I356" s="2" t="s">
        <v>25</v>
      </c>
    </row>
    <row r="357" spans="1:9" x14ac:dyDescent="0.3">
      <c r="A357" s="1">
        <v>37429</v>
      </c>
      <c r="B357" s="2">
        <v>1225</v>
      </c>
      <c r="C357" s="2" t="s">
        <v>347</v>
      </c>
      <c r="D357" s="3">
        <v>10000</v>
      </c>
      <c r="E357" s="12" t="s">
        <v>1423</v>
      </c>
      <c r="F357" s="2" t="s">
        <v>63</v>
      </c>
      <c r="G357" s="3">
        <f t="shared" si="4"/>
        <v>10000</v>
      </c>
      <c r="H357" s="14" t="s">
        <v>38</v>
      </c>
      <c r="I357" s="2" t="s">
        <v>25</v>
      </c>
    </row>
    <row r="358" spans="1:9" x14ac:dyDescent="0.3">
      <c r="A358" s="1">
        <v>37429</v>
      </c>
      <c r="B358" s="2">
        <v>1603</v>
      </c>
      <c r="C358" s="2" t="s">
        <v>26</v>
      </c>
      <c r="D358" s="3" t="s">
        <v>27</v>
      </c>
      <c r="E358" s="12" t="s">
        <v>1424</v>
      </c>
      <c r="F358" s="2" t="s">
        <v>67</v>
      </c>
      <c r="G358" s="3">
        <f t="shared" si="4"/>
        <v>1</v>
      </c>
      <c r="H358" s="14" t="s">
        <v>30</v>
      </c>
      <c r="I358" s="2" t="s">
        <v>25</v>
      </c>
    </row>
    <row r="359" spans="1:9" x14ac:dyDescent="0.3">
      <c r="A359" s="1">
        <v>37429</v>
      </c>
      <c r="B359" s="2">
        <v>1639</v>
      </c>
      <c r="C359" s="2" t="s">
        <v>141</v>
      </c>
      <c r="D359" s="3" t="s">
        <v>27</v>
      </c>
      <c r="E359" s="12" t="s">
        <v>1425</v>
      </c>
      <c r="F359" s="2" t="s">
        <v>63</v>
      </c>
      <c r="G359" s="3">
        <f t="shared" si="4"/>
        <v>1</v>
      </c>
      <c r="H359" s="14" t="s">
        <v>30</v>
      </c>
      <c r="I359" s="2" t="s">
        <v>25</v>
      </c>
    </row>
    <row r="360" spans="1:9" x14ac:dyDescent="0.3">
      <c r="A360" s="1">
        <v>37429</v>
      </c>
      <c r="B360" s="2">
        <v>1737</v>
      </c>
      <c r="C360" s="2" t="s">
        <v>64</v>
      </c>
      <c r="D360" s="3" t="s">
        <v>27</v>
      </c>
      <c r="E360" s="12" t="s">
        <v>1426</v>
      </c>
      <c r="F360" s="2" t="s">
        <v>67</v>
      </c>
      <c r="G360" s="3">
        <f t="shared" si="4"/>
        <v>1</v>
      </c>
      <c r="H360" s="14" t="s">
        <v>30</v>
      </c>
      <c r="I360" s="2" t="s">
        <v>25</v>
      </c>
    </row>
    <row r="361" spans="1:9" x14ac:dyDescent="0.3">
      <c r="A361" s="1">
        <v>37429</v>
      </c>
      <c r="B361" s="2">
        <v>2132</v>
      </c>
      <c r="C361" s="2" t="s">
        <v>64</v>
      </c>
      <c r="D361" s="3">
        <v>1000</v>
      </c>
      <c r="E361" s="12" t="s">
        <v>1427</v>
      </c>
      <c r="F361" s="2" t="s">
        <v>23</v>
      </c>
      <c r="G361" s="3">
        <f t="shared" si="4"/>
        <v>1000</v>
      </c>
      <c r="H361" s="14" t="s">
        <v>30</v>
      </c>
      <c r="I361" s="2" t="s">
        <v>25</v>
      </c>
    </row>
    <row r="362" spans="1:9" x14ac:dyDescent="0.3">
      <c r="A362" s="1">
        <v>37429</v>
      </c>
      <c r="B362" s="2">
        <v>2138</v>
      </c>
      <c r="C362" s="2" t="s">
        <v>121</v>
      </c>
      <c r="D362" s="3">
        <v>4000</v>
      </c>
      <c r="E362" s="12" t="s">
        <v>1428</v>
      </c>
      <c r="F362" s="2" t="s">
        <v>63</v>
      </c>
      <c r="G362" s="3">
        <f t="shared" si="4"/>
        <v>4000</v>
      </c>
      <c r="H362" s="14" t="s">
        <v>44</v>
      </c>
      <c r="I362" s="2" t="s">
        <v>25</v>
      </c>
    </row>
    <row r="363" spans="1:9" x14ac:dyDescent="0.3">
      <c r="A363" s="1">
        <v>37430</v>
      </c>
      <c r="B363" s="2">
        <v>829</v>
      </c>
      <c r="C363" s="2" t="s">
        <v>132</v>
      </c>
      <c r="D363" s="3">
        <v>25000</v>
      </c>
      <c r="E363" s="12" t="s">
        <v>1429</v>
      </c>
      <c r="F363" s="2" t="s">
        <v>63</v>
      </c>
      <c r="G363" s="3">
        <f t="shared" si="4"/>
        <v>25000</v>
      </c>
      <c r="H363" s="14" t="s">
        <v>38</v>
      </c>
      <c r="I363" s="2" t="s">
        <v>25</v>
      </c>
    </row>
    <row r="364" spans="1:9" x14ac:dyDescent="0.3">
      <c r="A364" s="1">
        <v>37431</v>
      </c>
      <c r="B364" s="2">
        <v>1026</v>
      </c>
      <c r="C364" s="2" t="s">
        <v>40</v>
      </c>
      <c r="D364" s="3">
        <v>20000</v>
      </c>
      <c r="E364" s="12" t="s">
        <v>1430</v>
      </c>
      <c r="F364" s="2" t="s">
        <v>23</v>
      </c>
      <c r="G364" s="3">
        <f t="shared" si="4"/>
        <v>20000</v>
      </c>
      <c r="H364" s="14" t="s">
        <v>34</v>
      </c>
      <c r="I364" s="2" t="s">
        <v>25</v>
      </c>
    </row>
    <row r="365" spans="1:9" x14ac:dyDescent="0.3">
      <c r="A365" s="1">
        <v>37431</v>
      </c>
      <c r="B365" s="2">
        <v>1302</v>
      </c>
      <c r="C365" s="2" t="s">
        <v>35</v>
      </c>
      <c r="D365" s="3">
        <v>2500</v>
      </c>
      <c r="E365" s="12" t="s">
        <v>1431</v>
      </c>
      <c r="F365" s="2" t="s">
        <v>33</v>
      </c>
      <c r="G365" s="3">
        <f t="shared" si="4"/>
        <v>2500</v>
      </c>
      <c r="H365" s="14" t="s">
        <v>38</v>
      </c>
      <c r="I365" s="2" t="s">
        <v>25</v>
      </c>
    </row>
    <row r="366" spans="1:9" x14ac:dyDescent="0.3">
      <c r="A366" s="1">
        <v>37431</v>
      </c>
      <c r="B366" s="2">
        <v>1409</v>
      </c>
      <c r="C366" s="2" t="s">
        <v>91</v>
      </c>
      <c r="D366" s="3">
        <v>20000</v>
      </c>
      <c r="E366" s="12" t="s">
        <v>1432</v>
      </c>
      <c r="F366" s="2" t="s">
        <v>359</v>
      </c>
      <c r="G366" s="3">
        <f t="shared" ref="G366:G429" si="5">IF(D366 ="UNK", 1, D366)</f>
        <v>20000</v>
      </c>
      <c r="H366" s="14" t="s">
        <v>30</v>
      </c>
      <c r="I366" s="2" t="s">
        <v>25</v>
      </c>
    </row>
    <row r="367" spans="1:9" x14ac:dyDescent="0.3">
      <c r="A367" s="1">
        <v>37431</v>
      </c>
      <c r="B367" s="2">
        <v>1608</v>
      </c>
      <c r="C367" s="2" t="s">
        <v>40</v>
      </c>
      <c r="D367" s="3">
        <v>4000</v>
      </c>
      <c r="E367" s="12" t="s">
        <v>1433</v>
      </c>
      <c r="F367" s="2" t="s">
        <v>33</v>
      </c>
      <c r="G367" s="3">
        <f t="shared" si="5"/>
        <v>4000</v>
      </c>
      <c r="H367" s="14" t="s">
        <v>34</v>
      </c>
      <c r="I367" s="2" t="s">
        <v>25</v>
      </c>
    </row>
    <row r="368" spans="1:9" x14ac:dyDescent="0.3">
      <c r="A368" s="1">
        <v>37431</v>
      </c>
      <c r="B368" s="2">
        <v>2108</v>
      </c>
      <c r="C368" s="2" t="s">
        <v>70</v>
      </c>
      <c r="D368" s="3">
        <v>1000</v>
      </c>
      <c r="E368" s="12" t="s">
        <v>1434</v>
      </c>
      <c r="F368" s="2" t="s">
        <v>359</v>
      </c>
      <c r="G368" s="3">
        <f t="shared" si="5"/>
        <v>1000</v>
      </c>
      <c r="H368" s="14" t="s">
        <v>49</v>
      </c>
      <c r="I368" s="2" t="s">
        <v>25</v>
      </c>
    </row>
    <row r="369" spans="1:9" x14ac:dyDescent="0.3">
      <c r="A369" s="1">
        <v>37432</v>
      </c>
      <c r="B369" s="2">
        <v>847</v>
      </c>
      <c r="C369" s="2" t="s">
        <v>79</v>
      </c>
      <c r="D369" s="3">
        <v>20000</v>
      </c>
      <c r="E369" s="12" t="s">
        <v>1435</v>
      </c>
      <c r="F369" s="2" t="s">
        <v>37</v>
      </c>
      <c r="G369" s="3">
        <f t="shared" si="5"/>
        <v>20000</v>
      </c>
      <c r="H369" s="14" t="s">
        <v>30</v>
      </c>
      <c r="I369" s="2" t="s">
        <v>25</v>
      </c>
    </row>
    <row r="370" spans="1:9" x14ac:dyDescent="0.3">
      <c r="A370" s="1">
        <v>37432</v>
      </c>
      <c r="B370" s="2">
        <v>1014</v>
      </c>
      <c r="C370" s="2" t="s">
        <v>79</v>
      </c>
      <c r="D370" s="3">
        <v>5000</v>
      </c>
      <c r="E370" s="12" t="s">
        <v>1436</v>
      </c>
      <c r="F370" s="2" t="s">
        <v>23</v>
      </c>
      <c r="G370" s="3">
        <f t="shared" si="5"/>
        <v>5000</v>
      </c>
      <c r="H370" s="14" t="s">
        <v>30</v>
      </c>
      <c r="I370" s="2" t="s">
        <v>25</v>
      </c>
    </row>
    <row r="371" spans="1:9" x14ac:dyDescent="0.3">
      <c r="A371" s="1">
        <v>37432</v>
      </c>
      <c r="B371" s="2">
        <v>1111</v>
      </c>
      <c r="C371" s="2" t="s">
        <v>91</v>
      </c>
      <c r="D371" s="3" t="s">
        <v>27</v>
      </c>
      <c r="E371" s="12" t="s">
        <v>1437</v>
      </c>
      <c r="F371" s="2" t="s">
        <v>359</v>
      </c>
      <c r="G371" s="3">
        <f t="shared" si="5"/>
        <v>1</v>
      </c>
      <c r="H371" s="14" t="s">
        <v>30</v>
      </c>
      <c r="I371" s="2" t="s">
        <v>25</v>
      </c>
    </row>
    <row r="372" spans="1:9" x14ac:dyDescent="0.3">
      <c r="A372" s="1">
        <v>37432</v>
      </c>
      <c r="B372" s="2">
        <v>1329</v>
      </c>
      <c r="C372" s="2" t="s">
        <v>46</v>
      </c>
      <c r="D372" s="3">
        <v>21100</v>
      </c>
      <c r="E372" s="12" t="s">
        <v>1438</v>
      </c>
      <c r="F372" s="2" t="s">
        <v>33</v>
      </c>
      <c r="G372" s="3">
        <f t="shared" si="5"/>
        <v>21100</v>
      </c>
      <c r="H372" s="14" t="s">
        <v>49</v>
      </c>
      <c r="I372" s="2" t="s">
        <v>25</v>
      </c>
    </row>
    <row r="373" spans="1:9" x14ac:dyDescent="0.3">
      <c r="A373" s="1">
        <v>37432</v>
      </c>
      <c r="B373" s="2">
        <v>1359</v>
      </c>
      <c r="C373" s="2" t="s">
        <v>35</v>
      </c>
      <c r="D373" s="3">
        <v>500</v>
      </c>
      <c r="E373" s="12" t="s">
        <v>1439</v>
      </c>
      <c r="F373" s="2" t="s">
        <v>23</v>
      </c>
      <c r="G373" s="3">
        <f t="shared" si="5"/>
        <v>500</v>
      </c>
      <c r="H373" s="14" t="s">
        <v>38</v>
      </c>
      <c r="I373" s="2" t="s">
        <v>25</v>
      </c>
    </row>
    <row r="374" spans="1:9" x14ac:dyDescent="0.3">
      <c r="A374" s="1">
        <v>37432</v>
      </c>
      <c r="B374" s="2">
        <v>1418</v>
      </c>
      <c r="C374" s="2" t="s">
        <v>42</v>
      </c>
      <c r="D374" s="3" t="s">
        <v>27</v>
      </c>
      <c r="E374" s="12" t="s">
        <v>1440</v>
      </c>
      <c r="F374" s="2" t="s">
        <v>359</v>
      </c>
      <c r="G374" s="3">
        <f t="shared" si="5"/>
        <v>1</v>
      </c>
      <c r="H374" s="14" t="s">
        <v>44</v>
      </c>
      <c r="I374" s="2" t="s">
        <v>25</v>
      </c>
    </row>
    <row r="375" spans="1:9" x14ac:dyDescent="0.3">
      <c r="A375" s="1">
        <v>37432</v>
      </c>
      <c r="B375" s="2">
        <v>1643</v>
      </c>
      <c r="C375" s="2" t="s">
        <v>35</v>
      </c>
      <c r="D375" s="3">
        <v>1200</v>
      </c>
      <c r="E375" s="12" t="s">
        <v>1441</v>
      </c>
      <c r="F375" s="2" t="s">
        <v>30</v>
      </c>
      <c r="G375" s="3">
        <f t="shared" si="5"/>
        <v>1200</v>
      </c>
      <c r="H375" s="14" t="s">
        <v>38</v>
      </c>
      <c r="I375" s="2" t="s">
        <v>25</v>
      </c>
    </row>
    <row r="376" spans="1:9" x14ac:dyDescent="0.3">
      <c r="A376" s="1">
        <v>37432</v>
      </c>
      <c r="B376" s="2">
        <v>1719</v>
      </c>
      <c r="C376" s="2" t="s">
        <v>162</v>
      </c>
      <c r="D376" s="3" t="s">
        <v>27</v>
      </c>
      <c r="E376" s="12" t="s">
        <v>1442</v>
      </c>
      <c r="F376" s="2" t="s">
        <v>30</v>
      </c>
      <c r="G376" s="3">
        <f t="shared" si="5"/>
        <v>1</v>
      </c>
      <c r="H376" s="14" t="s">
        <v>44</v>
      </c>
      <c r="I376" s="2" t="s">
        <v>25</v>
      </c>
    </row>
    <row r="377" spans="1:9" x14ac:dyDescent="0.3">
      <c r="A377" s="1">
        <v>37433</v>
      </c>
      <c r="B377" s="2">
        <v>1154</v>
      </c>
      <c r="C377" s="2" t="s">
        <v>35</v>
      </c>
      <c r="D377" s="3">
        <v>36000</v>
      </c>
      <c r="E377" s="12" t="s">
        <v>1443</v>
      </c>
      <c r="F377" s="2" t="s">
        <v>359</v>
      </c>
      <c r="G377" s="3">
        <f t="shared" si="5"/>
        <v>36000</v>
      </c>
      <c r="H377" s="14" t="s">
        <v>38</v>
      </c>
      <c r="I377" s="2" t="s">
        <v>25</v>
      </c>
    </row>
    <row r="378" spans="1:9" x14ac:dyDescent="0.3">
      <c r="A378" s="1">
        <v>37434</v>
      </c>
      <c r="B378" s="2">
        <v>914</v>
      </c>
      <c r="C378" s="2" t="s">
        <v>64</v>
      </c>
      <c r="D378" s="3">
        <v>1000</v>
      </c>
      <c r="E378" s="12" t="s">
        <v>1444</v>
      </c>
      <c r="F378" s="2" t="s">
        <v>359</v>
      </c>
      <c r="G378" s="3">
        <f t="shared" si="5"/>
        <v>1000</v>
      </c>
      <c r="H378" s="14" t="s">
        <v>30</v>
      </c>
      <c r="I378" s="2" t="s">
        <v>25</v>
      </c>
    </row>
    <row r="379" spans="1:9" x14ac:dyDescent="0.3">
      <c r="A379" s="1">
        <v>37434</v>
      </c>
      <c r="B379" s="2">
        <v>1754</v>
      </c>
      <c r="C379" s="2" t="s">
        <v>668</v>
      </c>
      <c r="D379" s="3" t="s">
        <v>27</v>
      </c>
      <c r="E379" s="12" t="s">
        <v>1445</v>
      </c>
      <c r="F379" s="2" t="s">
        <v>67</v>
      </c>
      <c r="G379" s="3">
        <f t="shared" si="5"/>
        <v>1</v>
      </c>
      <c r="H379" s="14" t="s">
        <v>24</v>
      </c>
      <c r="I379" s="2" t="s">
        <v>25</v>
      </c>
    </row>
    <row r="380" spans="1:9" x14ac:dyDescent="0.3">
      <c r="A380" s="1">
        <v>37434</v>
      </c>
      <c r="B380" s="2">
        <v>2046</v>
      </c>
      <c r="C380" s="2" t="s">
        <v>35</v>
      </c>
      <c r="D380" s="3">
        <v>20</v>
      </c>
      <c r="E380" s="12" t="s">
        <v>1446</v>
      </c>
      <c r="F380" s="2" t="s">
        <v>67</v>
      </c>
      <c r="G380" s="3">
        <f t="shared" si="5"/>
        <v>20</v>
      </c>
      <c r="H380" s="14" t="s">
        <v>38</v>
      </c>
      <c r="I380" s="2" t="s">
        <v>25</v>
      </c>
    </row>
    <row r="381" spans="1:9" x14ac:dyDescent="0.3">
      <c r="A381" s="1">
        <v>37435</v>
      </c>
      <c r="B381" s="2">
        <v>825</v>
      </c>
      <c r="C381" s="2" t="s">
        <v>162</v>
      </c>
      <c r="D381" s="3">
        <v>131000</v>
      </c>
      <c r="E381" s="12" t="s">
        <v>1447</v>
      </c>
      <c r="F381" s="2" t="s">
        <v>67</v>
      </c>
      <c r="G381" s="3">
        <f t="shared" si="5"/>
        <v>131000</v>
      </c>
      <c r="H381" s="14" t="s">
        <v>44</v>
      </c>
      <c r="I381" s="2" t="s">
        <v>25</v>
      </c>
    </row>
    <row r="382" spans="1:9" x14ac:dyDescent="0.3">
      <c r="A382" s="1">
        <v>37435</v>
      </c>
      <c r="B382" s="2">
        <v>834</v>
      </c>
      <c r="C382" s="2" t="s">
        <v>99</v>
      </c>
      <c r="D382" s="3">
        <v>1000</v>
      </c>
      <c r="E382" s="12" t="s">
        <v>1448</v>
      </c>
      <c r="F382" s="2" t="s">
        <v>37</v>
      </c>
      <c r="G382" s="3">
        <f t="shared" si="5"/>
        <v>1000</v>
      </c>
      <c r="H382" s="14" t="s">
        <v>24</v>
      </c>
      <c r="I382" s="2" t="s">
        <v>25</v>
      </c>
    </row>
    <row r="383" spans="1:9" x14ac:dyDescent="0.3">
      <c r="A383" s="1">
        <v>37435</v>
      </c>
      <c r="B383" s="2">
        <v>844</v>
      </c>
      <c r="C383" s="2" t="s">
        <v>79</v>
      </c>
      <c r="D383" s="3">
        <v>15000</v>
      </c>
      <c r="E383" s="12" t="s">
        <v>1449</v>
      </c>
      <c r="F383" s="2" t="s">
        <v>54</v>
      </c>
      <c r="G383" s="3">
        <f t="shared" si="5"/>
        <v>15000</v>
      </c>
      <c r="H383" s="14" t="s">
        <v>30</v>
      </c>
      <c r="I383" s="2" t="s">
        <v>25</v>
      </c>
    </row>
    <row r="384" spans="1:9" x14ac:dyDescent="0.3">
      <c r="A384" s="1">
        <v>37435</v>
      </c>
      <c r="B384" s="2">
        <v>1144</v>
      </c>
      <c r="C384" s="2" t="s">
        <v>162</v>
      </c>
      <c r="D384" s="3">
        <v>1500</v>
      </c>
      <c r="E384" s="12" t="s">
        <v>1450</v>
      </c>
      <c r="F384" s="2" t="s">
        <v>23</v>
      </c>
      <c r="G384" s="3">
        <f t="shared" si="5"/>
        <v>1500</v>
      </c>
      <c r="H384" s="14" t="s">
        <v>44</v>
      </c>
      <c r="I384" s="2" t="s">
        <v>25</v>
      </c>
    </row>
    <row r="385" spans="1:9" x14ac:dyDescent="0.3">
      <c r="A385" s="1">
        <v>37435</v>
      </c>
      <c r="B385" s="2">
        <v>1527</v>
      </c>
      <c r="C385" s="2" t="s">
        <v>42</v>
      </c>
      <c r="D385" s="3">
        <v>100</v>
      </c>
      <c r="E385" s="12" t="s">
        <v>1451</v>
      </c>
      <c r="F385" s="2" t="s">
        <v>63</v>
      </c>
      <c r="G385" s="3">
        <f t="shared" si="5"/>
        <v>100</v>
      </c>
      <c r="H385" s="14" t="s">
        <v>44</v>
      </c>
      <c r="I385" s="2" t="s">
        <v>25</v>
      </c>
    </row>
    <row r="386" spans="1:9" x14ac:dyDescent="0.3">
      <c r="A386" s="1">
        <v>37436</v>
      </c>
      <c r="B386" s="2">
        <v>333</v>
      </c>
      <c r="C386" s="2" t="s">
        <v>64</v>
      </c>
      <c r="D386" s="3">
        <v>1000</v>
      </c>
      <c r="E386" s="12" t="s">
        <v>1452</v>
      </c>
      <c r="F386" s="2" t="s">
        <v>23</v>
      </c>
      <c r="G386" s="3">
        <f t="shared" si="5"/>
        <v>1000</v>
      </c>
      <c r="H386" s="14" t="s">
        <v>30</v>
      </c>
      <c r="I386" s="2" t="s">
        <v>25</v>
      </c>
    </row>
    <row r="387" spans="1:9" x14ac:dyDescent="0.3">
      <c r="A387" s="1">
        <v>37436</v>
      </c>
      <c r="B387" s="2">
        <v>951</v>
      </c>
      <c r="C387" s="2" t="s">
        <v>46</v>
      </c>
      <c r="D387" s="3">
        <v>1000</v>
      </c>
      <c r="E387" s="12" t="s">
        <v>1453</v>
      </c>
      <c r="F387" s="2" t="s">
        <v>33</v>
      </c>
      <c r="G387" s="3">
        <f t="shared" si="5"/>
        <v>1000</v>
      </c>
      <c r="H387" s="14" t="s">
        <v>49</v>
      </c>
      <c r="I387" s="2" t="s">
        <v>25</v>
      </c>
    </row>
    <row r="388" spans="1:9" x14ac:dyDescent="0.3">
      <c r="A388" s="1">
        <v>37436</v>
      </c>
      <c r="B388" s="2">
        <v>1238</v>
      </c>
      <c r="C388" s="2" t="s">
        <v>42</v>
      </c>
      <c r="D388" s="3">
        <v>100</v>
      </c>
      <c r="E388" s="12" t="s">
        <v>1454</v>
      </c>
      <c r="F388" s="2" t="s">
        <v>33</v>
      </c>
      <c r="G388" s="3">
        <f t="shared" si="5"/>
        <v>100</v>
      </c>
      <c r="H388" s="14" t="s">
        <v>44</v>
      </c>
      <c r="I388" s="2" t="s">
        <v>25</v>
      </c>
    </row>
    <row r="389" spans="1:9" x14ac:dyDescent="0.3">
      <c r="A389" s="1">
        <v>37436</v>
      </c>
      <c r="B389" s="2">
        <v>1529</v>
      </c>
      <c r="C389" s="2" t="s">
        <v>61</v>
      </c>
      <c r="D389" s="3" t="s">
        <v>27</v>
      </c>
      <c r="E389" s="12" t="s">
        <v>1455</v>
      </c>
      <c r="F389" s="2" t="s">
        <v>67</v>
      </c>
      <c r="G389" s="3">
        <f t="shared" si="5"/>
        <v>1</v>
      </c>
      <c r="H389" s="14" t="s">
        <v>49</v>
      </c>
      <c r="I389" s="2" t="s">
        <v>25</v>
      </c>
    </row>
    <row r="390" spans="1:9" x14ac:dyDescent="0.3">
      <c r="A390" s="1">
        <v>37436</v>
      </c>
      <c r="B390" s="2">
        <v>1723</v>
      </c>
      <c r="C390" s="2" t="s">
        <v>42</v>
      </c>
      <c r="D390" s="3">
        <v>1000</v>
      </c>
      <c r="E390" s="12" t="s">
        <v>1456</v>
      </c>
      <c r="F390" s="2" t="s">
        <v>359</v>
      </c>
      <c r="G390" s="3">
        <f t="shared" si="5"/>
        <v>1000</v>
      </c>
      <c r="H390" s="14" t="s">
        <v>44</v>
      </c>
      <c r="I390" s="2" t="s">
        <v>25</v>
      </c>
    </row>
    <row r="391" spans="1:9" x14ac:dyDescent="0.3">
      <c r="A391" s="1">
        <v>37437</v>
      </c>
      <c r="B391" s="2">
        <v>115</v>
      </c>
      <c r="C391" s="2" t="s">
        <v>141</v>
      </c>
      <c r="D391" s="3">
        <v>1800</v>
      </c>
      <c r="E391" s="12" t="s">
        <v>1457</v>
      </c>
      <c r="F391" s="2" t="s">
        <v>33</v>
      </c>
      <c r="G391" s="3">
        <f t="shared" si="5"/>
        <v>1800</v>
      </c>
      <c r="H391" s="14" t="s">
        <v>30</v>
      </c>
      <c r="I391" s="2" t="s">
        <v>25</v>
      </c>
    </row>
    <row r="392" spans="1:9" x14ac:dyDescent="0.3">
      <c r="A392" s="1">
        <v>37437</v>
      </c>
      <c r="B392" s="2">
        <v>1121</v>
      </c>
      <c r="C392" s="2" t="s">
        <v>68</v>
      </c>
      <c r="D392" s="3">
        <v>150</v>
      </c>
      <c r="E392" s="12" t="s">
        <v>1458</v>
      </c>
      <c r="F392" s="2" t="s">
        <v>54</v>
      </c>
      <c r="G392" s="3">
        <f t="shared" si="5"/>
        <v>150</v>
      </c>
      <c r="H392" s="14" t="s">
        <v>49</v>
      </c>
      <c r="I392" s="2" t="s">
        <v>25</v>
      </c>
    </row>
    <row r="393" spans="1:9" x14ac:dyDescent="0.3">
      <c r="A393" s="1">
        <v>37437</v>
      </c>
      <c r="B393" s="2">
        <v>1502</v>
      </c>
      <c r="C393" s="2" t="s">
        <v>46</v>
      </c>
      <c r="D393" s="3" t="s">
        <v>27</v>
      </c>
      <c r="E393" s="12" t="s">
        <v>1459</v>
      </c>
      <c r="F393" s="2" t="s">
        <v>29</v>
      </c>
      <c r="G393" s="3">
        <f t="shared" si="5"/>
        <v>1</v>
      </c>
      <c r="H393" s="14" t="s">
        <v>49</v>
      </c>
      <c r="I393" s="2" t="s">
        <v>25</v>
      </c>
    </row>
    <row r="394" spans="1:9" x14ac:dyDescent="0.3">
      <c r="A394" s="1">
        <v>37438</v>
      </c>
      <c r="B394" s="2">
        <v>1441</v>
      </c>
      <c r="C394" s="2" t="s">
        <v>130</v>
      </c>
      <c r="D394" s="3">
        <v>6000</v>
      </c>
      <c r="E394" s="12" t="s">
        <v>1460</v>
      </c>
      <c r="F394" s="2" t="s">
        <v>54</v>
      </c>
      <c r="G394" s="3">
        <f t="shared" si="5"/>
        <v>6000</v>
      </c>
      <c r="H394" s="14" t="s">
        <v>30</v>
      </c>
      <c r="I394" s="2" t="s">
        <v>25</v>
      </c>
    </row>
    <row r="395" spans="1:9" x14ac:dyDescent="0.3">
      <c r="A395" s="1">
        <v>37438</v>
      </c>
      <c r="B395" s="2">
        <v>1523</v>
      </c>
      <c r="C395" s="2" t="s">
        <v>35</v>
      </c>
      <c r="D395" s="3">
        <v>200</v>
      </c>
      <c r="E395" s="12" t="s">
        <v>1461</v>
      </c>
      <c r="F395" s="2" t="s">
        <v>37</v>
      </c>
      <c r="G395" s="3">
        <f t="shared" si="5"/>
        <v>200</v>
      </c>
      <c r="H395" s="14" t="s">
        <v>38</v>
      </c>
      <c r="I395" s="2" t="s">
        <v>25</v>
      </c>
    </row>
    <row r="396" spans="1:9" x14ac:dyDescent="0.3">
      <c r="A396" s="1">
        <v>37438</v>
      </c>
      <c r="B396" s="2">
        <v>1952</v>
      </c>
      <c r="C396" s="2" t="s">
        <v>42</v>
      </c>
      <c r="D396" s="3">
        <v>5000</v>
      </c>
      <c r="E396" s="12" t="s">
        <v>1462</v>
      </c>
      <c r="F396" s="2" t="s">
        <v>30</v>
      </c>
      <c r="G396" s="3">
        <f t="shared" si="5"/>
        <v>5000</v>
      </c>
      <c r="H396" s="14" t="s">
        <v>44</v>
      </c>
      <c r="I396" s="2" t="s">
        <v>25</v>
      </c>
    </row>
    <row r="397" spans="1:9" x14ac:dyDescent="0.3">
      <c r="A397" s="1">
        <v>37438</v>
      </c>
      <c r="B397" s="2">
        <v>2028</v>
      </c>
      <c r="C397" s="2" t="s">
        <v>61</v>
      </c>
      <c r="D397" s="3">
        <v>1500</v>
      </c>
      <c r="E397" s="12" t="s">
        <v>1463</v>
      </c>
      <c r="F397" s="2" t="s">
        <v>54</v>
      </c>
      <c r="G397" s="3">
        <f t="shared" si="5"/>
        <v>1500</v>
      </c>
      <c r="H397" s="14" t="s">
        <v>49</v>
      </c>
      <c r="I397" s="2" t="s">
        <v>25</v>
      </c>
    </row>
    <row r="398" spans="1:9" x14ac:dyDescent="0.3">
      <c r="A398" s="1">
        <v>37439</v>
      </c>
      <c r="B398" s="2">
        <v>912</v>
      </c>
      <c r="C398" s="2" t="s">
        <v>42</v>
      </c>
      <c r="D398" s="3">
        <v>5000</v>
      </c>
      <c r="E398" s="12" t="s">
        <v>1464</v>
      </c>
      <c r="F398" s="2" t="s">
        <v>30</v>
      </c>
      <c r="G398" s="3">
        <f t="shared" si="5"/>
        <v>5000</v>
      </c>
      <c r="H398" s="14" t="s">
        <v>44</v>
      </c>
      <c r="I398" s="2" t="s">
        <v>25</v>
      </c>
    </row>
    <row r="399" spans="1:9" x14ac:dyDescent="0.3">
      <c r="A399" s="1">
        <v>37439</v>
      </c>
      <c r="B399" s="2">
        <v>924</v>
      </c>
      <c r="C399" s="2" t="s">
        <v>121</v>
      </c>
      <c r="D399" s="3">
        <v>4000</v>
      </c>
      <c r="E399" s="12" t="s">
        <v>1465</v>
      </c>
      <c r="F399" s="2" t="s">
        <v>33</v>
      </c>
      <c r="G399" s="3">
        <f t="shared" si="5"/>
        <v>4000</v>
      </c>
      <c r="H399" s="14" t="s">
        <v>44</v>
      </c>
      <c r="I399" s="2" t="s">
        <v>25</v>
      </c>
    </row>
    <row r="400" spans="1:9" x14ac:dyDescent="0.3">
      <c r="A400" s="1">
        <v>37439</v>
      </c>
      <c r="B400" s="2">
        <v>1741</v>
      </c>
      <c r="C400" s="2" t="s">
        <v>59</v>
      </c>
      <c r="D400" s="3">
        <v>1500</v>
      </c>
      <c r="E400" s="12" t="s">
        <v>1466</v>
      </c>
      <c r="F400" s="2" t="s">
        <v>37</v>
      </c>
      <c r="G400" s="3">
        <f t="shared" si="5"/>
        <v>1500</v>
      </c>
      <c r="H400" s="14" t="s">
        <v>38</v>
      </c>
      <c r="I400" s="2" t="s">
        <v>25</v>
      </c>
    </row>
    <row r="401" spans="1:9" x14ac:dyDescent="0.3">
      <c r="A401" s="1">
        <v>37440</v>
      </c>
      <c r="B401" s="2">
        <v>806</v>
      </c>
      <c r="C401" s="2" t="s">
        <v>162</v>
      </c>
      <c r="D401" s="3">
        <v>2500</v>
      </c>
      <c r="E401" s="12" t="s">
        <v>1467</v>
      </c>
      <c r="F401" s="2" t="s">
        <v>54</v>
      </c>
      <c r="G401" s="3">
        <f t="shared" si="5"/>
        <v>2500</v>
      </c>
      <c r="H401" s="14" t="s">
        <v>44</v>
      </c>
      <c r="I401" s="2" t="s">
        <v>25</v>
      </c>
    </row>
    <row r="402" spans="1:9" x14ac:dyDescent="0.3">
      <c r="A402" s="1">
        <v>37440</v>
      </c>
      <c r="B402" s="2">
        <v>828</v>
      </c>
      <c r="C402" s="2" t="s">
        <v>61</v>
      </c>
      <c r="D402" s="3">
        <v>1500</v>
      </c>
      <c r="E402" s="12" t="s">
        <v>1468</v>
      </c>
      <c r="F402" s="2" t="s">
        <v>30</v>
      </c>
      <c r="G402" s="3">
        <f t="shared" si="5"/>
        <v>1500</v>
      </c>
      <c r="H402" s="14" t="s">
        <v>49</v>
      </c>
      <c r="I402" s="2" t="s">
        <v>25</v>
      </c>
    </row>
    <row r="403" spans="1:9" x14ac:dyDescent="0.3">
      <c r="A403" s="1">
        <v>37440</v>
      </c>
      <c r="B403" s="2">
        <v>1049</v>
      </c>
      <c r="C403" s="2" t="s">
        <v>56</v>
      </c>
      <c r="D403" s="3">
        <v>2000</v>
      </c>
      <c r="E403" s="12" t="s">
        <v>1469</v>
      </c>
      <c r="F403" s="2" t="s">
        <v>23</v>
      </c>
      <c r="G403" s="3">
        <f t="shared" si="5"/>
        <v>2000</v>
      </c>
      <c r="H403" s="14" t="s">
        <v>34</v>
      </c>
      <c r="I403" s="2" t="s">
        <v>25</v>
      </c>
    </row>
    <row r="404" spans="1:9" x14ac:dyDescent="0.3">
      <c r="A404" s="1">
        <v>37440</v>
      </c>
      <c r="B404" s="2">
        <v>1055</v>
      </c>
      <c r="C404" s="2" t="s">
        <v>26</v>
      </c>
      <c r="D404" s="3">
        <v>5000</v>
      </c>
      <c r="E404" s="12" t="s">
        <v>1470</v>
      </c>
      <c r="F404" s="2" t="s">
        <v>33</v>
      </c>
      <c r="G404" s="3">
        <f t="shared" si="5"/>
        <v>5000</v>
      </c>
      <c r="H404" s="14" t="s">
        <v>30</v>
      </c>
      <c r="I404" s="2" t="s">
        <v>25</v>
      </c>
    </row>
    <row r="405" spans="1:9" x14ac:dyDescent="0.3">
      <c r="A405" s="1">
        <v>37440</v>
      </c>
      <c r="B405" s="2">
        <v>1907</v>
      </c>
      <c r="C405" s="2" t="s">
        <v>162</v>
      </c>
      <c r="D405" s="3" t="s">
        <v>27</v>
      </c>
      <c r="E405" s="12" t="s">
        <v>1471</v>
      </c>
      <c r="F405" s="2" t="s">
        <v>67</v>
      </c>
      <c r="G405" s="3">
        <f t="shared" si="5"/>
        <v>1</v>
      </c>
      <c r="H405" s="14" t="s">
        <v>44</v>
      </c>
      <c r="I405" s="2" t="s">
        <v>25</v>
      </c>
    </row>
    <row r="406" spans="1:9" x14ac:dyDescent="0.3">
      <c r="A406" s="1">
        <v>37441</v>
      </c>
      <c r="B406" s="2">
        <v>1335</v>
      </c>
      <c r="C406" s="2" t="s">
        <v>61</v>
      </c>
      <c r="D406" s="3">
        <v>28000</v>
      </c>
      <c r="E406" s="12" t="s">
        <v>1472</v>
      </c>
      <c r="F406" s="2" t="s">
        <v>67</v>
      </c>
      <c r="G406" s="3">
        <f t="shared" si="5"/>
        <v>28000</v>
      </c>
      <c r="H406" s="14" t="s">
        <v>49</v>
      </c>
      <c r="I406" s="2" t="s">
        <v>25</v>
      </c>
    </row>
    <row r="407" spans="1:9" x14ac:dyDescent="0.3">
      <c r="A407" s="1">
        <v>37442</v>
      </c>
      <c r="B407" s="2">
        <v>841</v>
      </c>
      <c r="C407" s="2" t="s">
        <v>40</v>
      </c>
      <c r="D407" s="3" t="s">
        <v>27</v>
      </c>
      <c r="E407" s="12" t="s">
        <v>1473</v>
      </c>
      <c r="F407" s="2" t="s">
        <v>67</v>
      </c>
      <c r="G407" s="3">
        <f t="shared" si="5"/>
        <v>1</v>
      </c>
      <c r="H407" s="14" t="s">
        <v>34</v>
      </c>
      <c r="I407" s="2" t="s">
        <v>25</v>
      </c>
    </row>
    <row r="408" spans="1:9" x14ac:dyDescent="0.3">
      <c r="A408" s="1">
        <v>37442</v>
      </c>
      <c r="B408" s="2">
        <v>847</v>
      </c>
      <c r="C408" s="2" t="s">
        <v>91</v>
      </c>
      <c r="D408" s="3">
        <v>4000</v>
      </c>
      <c r="E408" s="12" t="s">
        <v>1474</v>
      </c>
      <c r="F408" s="2" t="s">
        <v>359</v>
      </c>
      <c r="G408" s="3">
        <f t="shared" si="5"/>
        <v>4000</v>
      </c>
      <c r="H408" s="14" t="s">
        <v>30</v>
      </c>
      <c r="I408" s="2" t="s">
        <v>25</v>
      </c>
    </row>
    <row r="409" spans="1:9" x14ac:dyDescent="0.3">
      <c r="A409" s="1">
        <v>37442</v>
      </c>
      <c r="B409" s="2">
        <v>1153</v>
      </c>
      <c r="C409" s="2" t="s">
        <v>21</v>
      </c>
      <c r="D409" s="3">
        <v>55000</v>
      </c>
      <c r="E409" s="12" t="s">
        <v>1475</v>
      </c>
      <c r="F409" s="2" t="s">
        <v>54</v>
      </c>
      <c r="G409" s="3">
        <f t="shared" si="5"/>
        <v>55000</v>
      </c>
      <c r="H409" s="14" t="s">
        <v>24</v>
      </c>
      <c r="I409" s="2" t="s">
        <v>25</v>
      </c>
    </row>
    <row r="410" spans="1:9" x14ac:dyDescent="0.3">
      <c r="A410" s="1">
        <v>37442</v>
      </c>
      <c r="B410" s="2">
        <v>1457</v>
      </c>
      <c r="C410" s="2" t="s">
        <v>64</v>
      </c>
      <c r="D410" s="3">
        <v>20000</v>
      </c>
      <c r="E410" s="12" t="s">
        <v>1476</v>
      </c>
      <c r="F410" s="2" t="s">
        <v>67</v>
      </c>
      <c r="G410" s="3">
        <f t="shared" si="5"/>
        <v>20000</v>
      </c>
      <c r="H410" s="14" t="s">
        <v>30</v>
      </c>
      <c r="I410" s="2" t="s">
        <v>25</v>
      </c>
    </row>
    <row r="411" spans="1:9" x14ac:dyDescent="0.3">
      <c r="A411" s="1">
        <v>37442</v>
      </c>
      <c r="B411" s="2">
        <v>1809</v>
      </c>
      <c r="C411" s="2" t="s">
        <v>46</v>
      </c>
      <c r="D411" s="3">
        <v>300000</v>
      </c>
      <c r="E411" s="12" t="s">
        <v>1477</v>
      </c>
      <c r="F411" s="2" t="s">
        <v>23</v>
      </c>
      <c r="G411" s="3">
        <f t="shared" si="5"/>
        <v>300000</v>
      </c>
      <c r="H411" s="14" t="s">
        <v>49</v>
      </c>
      <c r="I411" s="2" t="s">
        <v>25</v>
      </c>
    </row>
    <row r="412" spans="1:9" x14ac:dyDescent="0.3">
      <c r="A412" s="1">
        <v>37443</v>
      </c>
      <c r="B412" s="2">
        <v>1652</v>
      </c>
      <c r="C412" s="2" t="s">
        <v>162</v>
      </c>
      <c r="D412" s="3">
        <v>1000</v>
      </c>
      <c r="E412" s="12" t="s">
        <v>1478</v>
      </c>
      <c r="F412" s="2" t="s">
        <v>33</v>
      </c>
      <c r="G412" s="3">
        <f t="shared" si="5"/>
        <v>1000</v>
      </c>
      <c r="H412" s="14" t="s">
        <v>44</v>
      </c>
      <c r="I412" s="2" t="s">
        <v>25</v>
      </c>
    </row>
    <row r="413" spans="1:9" x14ac:dyDescent="0.3">
      <c r="A413" s="1">
        <v>37443</v>
      </c>
      <c r="B413" s="2">
        <v>1710</v>
      </c>
      <c r="C413" s="2" t="s">
        <v>42</v>
      </c>
      <c r="D413" s="3">
        <v>1000</v>
      </c>
      <c r="E413" s="12" t="s">
        <v>1479</v>
      </c>
      <c r="F413" s="2" t="s">
        <v>33</v>
      </c>
      <c r="G413" s="3">
        <f t="shared" si="5"/>
        <v>1000</v>
      </c>
      <c r="H413" s="14" t="s">
        <v>44</v>
      </c>
      <c r="I413" s="2" t="s">
        <v>25</v>
      </c>
    </row>
    <row r="414" spans="1:9" x14ac:dyDescent="0.3">
      <c r="A414" s="1">
        <v>37444</v>
      </c>
      <c r="B414" s="2">
        <v>1023</v>
      </c>
      <c r="C414" s="2" t="s">
        <v>130</v>
      </c>
      <c r="D414" s="3" t="s">
        <v>27</v>
      </c>
      <c r="E414" s="12" t="s">
        <v>1480</v>
      </c>
      <c r="F414" s="2" t="s">
        <v>67</v>
      </c>
      <c r="G414" s="3">
        <f t="shared" si="5"/>
        <v>1</v>
      </c>
      <c r="H414" s="14" t="s">
        <v>30</v>
      </c>
      <c r="I414" s="2" t="s">
        <v>25</v>
      </c>
    </row>
    <row r="415" spans="1:9" x14ac:dyDescent="0.3">
      <c r="A415" s="1">
        <v>37444</v>
      </c>
      <c r="B415" s="2">
        <v>1459</v>
      </c>
      <c r="C415" s="2" t="s">
        <v>91</v>
      </c>
      <c r="D415" s="3">
        <v>200</v>
      </c>
      <c r="E415" s="12" t="s">
        <v>1481</v>
      </c>
      <c r="F415" s="2" t="s">
        <v>63</v>
      </c>
      <c r="G415" s="3">
        <f t="shared" si="5"/>
        <v>200</v>
      </c>
      <c r="H415" s="14" t="s">
        <v>30</v>
      </c>
      <c r="I415" s="2" t="s">
        <v>25</v>
      </c>
    </row>
    <row r="416" spans="1:9" x14ac:dyDescent="0.3">
      <c r="A416" s="1">
        <v>37444</v>
      </c>
      <c r="B416" s="2">
        <v>2038</v>
      </c>
      <c r="C416" s="2" t="s">
        <v>42</v>
      </c>
      <c r="D416" s="3">
        <v>1000</v>
      </c>
      <c r="E416" s="12" t="s">
        <v>1482</v>
      </c>
      <c r="F416" s="2" t="s">
        <v>359</v>
      </c>
      <c r="G416" s="3">
        <f t="shared" si="5"/>
        <v>1000</v>
      </c>
      <c r="H416" s="14" t="s">
        <v>44</v>
      </c>
      <c r="I416" s="2" t="s">
        <v>25</v>
      </c>
    </row>
    <row r="417" spans="1:9" x14ac:dyDescent="0.3">
      <c r="A417" s="1">
        <v>37445</v>
      </c>
      <c r="B417" s="2">
        <v>1542</v>
      </c>
      <c r="C417" s="2" t="s">
        <v>46</v>
      </c>
      <c r="D417" s="3">
        <v>225000</v>
      </c>
      <c r="E417" s="12" t="s">
        <v>1483</v>
      </c>
      <c r="F417" s="2" t="s">
        <v>23</v>
      </c>
      <c r="G417" s="3">
        <f t="shared" si="5"/>
        <v>225000</v>
      </c>
      <c r="H417" s="14" t="s">
        <v>49</v>
      </c>
      <c r="I417" s="2" t="s">
        <v>25</v>
      </c>
    </row>
    <row r="418" spans="1:9" x14ac:dyDescent="0.3">
      <c r="A418" s="1">
        <v>37445</v>
      </c>
      <c r="B418" s="2">
        <v>1619</v>
      </c>
      <c r="C418" s="2" t="s">
        <v>42</v>
      </c>
      <c r="D418" s="3">
        <v>3400</v>
      </c>
      <c r="E418" s="12" t="s">
        <v>1484</v>
      </c>
      <c r="F418" s="2" t="s">
        <v>359</v>
      </c>
      <c r="G418" s="3">
        <f t="shared" si="5"/>
        <v>3400</v>
      </c>
      <c r="H418" s="14" t="s">
        <v>44</v>
      </c>
      <c r="I418" s="2" t="s">
        <v>25</v>
      </c>
    </row>
    <row r="419" spans="1:9" x14ac:dyDescent="0.3">
      <c r="A419" s="1">
        <v>37445</v>
      </c>
      <c r="B419" s="2">
        <v>1654</v>
      </c>
      <c r="C419" s="2" t="s">
        <v>121</v>
      </c>
      <c r="D419" s="3">
        <v>15000</v>
      </c>
      <c r="E419" s="12" t="s">
        <v>1485</v>
      </c>
      <c r="F419" s="2" t="s">
        <v>30</v>
      </c>
      <c r="G419" s="3">
        <f t="shared" si="5"/>
        <v>15000</v>
      </c>
      <c r="H419" s="14" t="s">
        <v>44</v>
      </c>
      <c r="I419" s="2" t="s">
        <v>25</v>
      </c>
    </row>
    <row r="420" spans="1:9" x14ac:dyDescent="0.3">
      <c r="A420" s="1">
        <v>37446</v>
      </c>
      <c r="B420" s="2">
        <v>952</v>
      </c>
      <c r="C420" s="2" t="s">
        <v>46</v>
      </c>
      <c r="D420" s="3">
        <v>4800</v>
      </c>
      <c r="E420" s="12" t="s">
        <v>1486</v>
      </c>
      <c r="F420" s="2" t="s">
        <v>54</v>
      </c>
      <c r="G420" s="3">
        <f t="shared" si="5"/>
        <v>4800</v>
      </c>
      <c r="H420" s="14" t="s">
        <v>49</v>
      </c>
      <c r="I420" s="2" t="s">
        <v>25</v>
      </c>
    </row>
    <row r="421" spans="1:9" x14ac:dyDescent="0.3">
      <c r="A421" s="1">
        <v>37446</v>
      </c>
      <c r="B421" s="2">
        <v>1225</v>
      </c>
      <c r="C421" s="2" t="s">
        <v>46</v>
      </c>
      <c r="D421" s="3">
        <v>3000</v>
      </c>
      <c r="E421" s="12" t="s">
        <v>1487</v>
      </c>
      <c r="F421" s="2" t="s">
        <v>33</v>
      </c>
      <c r="G421" s="3">
        <f t="shared" si="5"/>
        <v>3000</v>
      </c>
      <c r="H421" s="14" t="s">
        <v>49</v>
      </c>
      <c r="I421" s="2" t="s">
        <v>25</v>
      </c>
    </row>
    <row r="422" spans="1:9" x14ac:dyDescent="0.3">
      <c r="A422" s="1">
        <v>37446</v>
      </c>
      <c r="B422" s="2">
        <v>2010</v>
      </c>
      <c r="C422" s="2" t="s">
        <v>35</v>
      </c>
      <c r="D422" s="3">
        <v>1000</v>
      </c>
      <c r="E422" s="12" t="s">
        <v>1488</v>
      </c>
      <c r="F422" s="2" t="s">
        <v>359</v>
      </c>
      <c r="G422" s="3">
        <f t="shared" si="5"/>
        <v>1000</v>
      </c>
      <c r="H422" s="14" t="s">
        <v>38</v>
      </c>
      <c r="I422" s="2" t="s">
        <v>25</v>
      </c>
    </row>
    <row r="423" spans="1:9" x14ac:dyDescent="0.3">
      <c r="A423" s="1">
        <v>37447</v>
      </c>
      <c r="B423" s="2">
        <v>758</v>
      </c>
      <c r="C423" s="2" t="s">
        <v>31</v>
      </c>
      <c r="D423" s="3">
        <v>10000</v>
      </c>
      <c r="E423" s="12" t="s">
        <v>1489</v>
      </c>
      <c r="F423" s="2" t="s">
        <v>33</v>
      </c>
      <c r="G423" s="3">
        <f t="shared" si="5"/>
        <v>10000</v>
      </c>
      <c r="H423" s="14" t="s">
        <v>34</v>
      </c>
      <c r="I423" s="2" t="s">
        <v>25</v>
      </c>
    </row>
    <row r="424" spans="1:9" x14ac:dyDescent="0.3">
      <c r="A424" s="1">
        <v>37447</v>
      </c>
      <c r="B424" s="2">
        <v>1337</v>
      </c>
      <c r="C424" s="2" t="s">
        <v>200</v>
      </c>
      <c r="D424" s="3">
        <v>62000</v>
      </c>
      <c r="E424" s="12" t="s">
        <v>1490</v>
      </c>
      <c r="F424" s="2" t="s">
        <v>67</v>
      </c>
      <c r="G424" s="3">
        <f t="shared" si="5"/>
        <v>62000</v>
      </c>
      <c r="H424" s="14" t="s">
        <v>49</v>
      </c>
      <c r="I424" s="2" t="s">
        <v>25</v>
      </c>
    </row>
    <row r="425" spans="1:9" x14ac:dyDescent="0.3">
      <c r="A425" s="1">
        <v>37447</v>
      </c>
      <c r="B425" s="2">
        <v>1551</v>
      </c>
      <c r="C425" s="2" t="s">
        <v>203</v>
      </c>
      <c r="D425" s="3">
        <v>2000</v>
      </c>
      <c r="E425" s="12" t="s">
        <v>1491</v>
      </c>
      <c r="F425" s="2" t="s">
        <v>23</v>
      </c>
      <c r="G425" s="3">
        <f t="shared" si="5"/>
        <v>2000</v>
      </c>
      <c r="H425" s="14" t="s">
        <v>24</v>
      </c>
      <c r="I425" s="2" t="s">
        <v>25</v>
      </c>
    </row>
    <row r="426" spans="1:9" x14ac:dyDescent="0.3">
      <c r="A426" s="1">
        <v>37447</v>
      </c>
      <c r="B426" s="2">
        <v>1846</v>
      </c>
      <c r="C426" s="2" t="s">
        <v>200</v>
      </c>
      <c r="D426" s="3">
        <v>4000</v>
      </c>
      <c r="E426" s="12" t="s">
        <v>1492</v>
      </c>
      <c r="F426" s="2" t="s">
        <v>30</v>
      </c>
      <c r="G426" s="3">
        <f t="shared" si="5"/>
        <v>4000</v>
      </c>
      <c r="H426" s="14" t="s">
        <v>49</v>
      </c>
      <c r="I426" s="2" t="s">
        <v>25</v>
      </c>
    </row>
    <row r="427" spans="1:9" x14ac:dyDescent="0.3">
      <c r="A427" s="1">
        <v>37447</v>
      </c>
      <c r="B427" s="2">
        <v>2151</v>
      </c>
      <c r="C427" s="2" t="s">
        <v>64</v>
      </c>
      <c r="D427" s="3">
        <v>1000</v>
      </c>
      <c r="E427" s="12" t="s">
        <v>1493</v>
      </c>
      <c r="F427" s="2" t="s">
        <v>33</v>
      </c>
      <c r="G427" s="3">
        <f t="shared" si="5"/>
        <v>1000</v>
      </c>
      <c r="H427" s="14" t="s">
        <v>30</v>
      </c>
      <c r="I427" s="2" t="s">
        <v>25</v>
      </c>
    </row>
    <row r="428" spans="1:9" x14ac:dyDescent="0.3">
      <c r="A428" s="1">
        <v>37449</v>
      </c>
      <c r="B428" s="2">
        <v>1031</v>
      </c>
      <c r="C428" s="2" t="s">
        <v>91</v>
      </c>
      <c r="D428" s="3">
        <v>5000</v>
      </c>
      <c r="E428" s="12" t="s">
        <v>1494</v>
      </c>
      <c r="F428" s="2" t="s">
        <v>30</v>
      </c>
      <c r="G428" s="3">
        <f t="shared" si="5"/>
        <v>5000</v>
      </c>
      <c r="H428" s="14" t="s">
        <v>30</v>
      </c>
      <c r="I428" s="2" t="s">
        <v>25</v>
      </c>
    </row>
    <row r="429" spans="1:9" x14ac:dyDescent="0.3">
      <c r="A429" s="1">
        <v>37449</v>
      </c>
      <c r="B429" s="2">
        <v>1632</v>
      </c>
      <c r="C429" s="2" t="s">
        <v>329</v>
      </c>
      <c r="D429" s="3">
        <v>1000</v>
      </c>
      <c r="E429" s="12" t="s">
        <v>1495</v>
      </c>
      <c r="F429" s="2" t="s">
        <v>33</v>
      </c>
      <c r="G429" s="3">
        <f t="shared" si="5"/>
        <v>1000</v>
      </c>
      <c r="H429" s="14" t="s">
        <v>30</v>
      </c>
      <c r="I429" s="2" t="s">
        <v>25</v>
      </c>
    </row>
    <row r="430" spans="1:9" x14ac:dyDescent="0.3">
      <c r="A430" s="1">
        <v>37449</v>
      </c>
      <c r="B430" s="2">
        <v>1934</v>
      </c>
      <c r="C430" s="2" t="s">
        <v>91</v>
      </c>
      <c r="D430" s="3">
        <v>10000</v>
      </c>
      <c r="E430" s="12" t="s">
        <v>1496</v>
      </c>
      <c r="F430" s="2" t="s">
        <v>359</v>
      </c>
      <c r="G430" s="3">
        <f t="shared" ref="G430:G493" si="6">IF(D430 ="UNK", 1, D430)</f>
        <v>10000</v>
      </c>
      <c r="H430" s="14" t="s">
        <v>30</v>
      </c>
      <c r="I430" s="2" t="s">
        <v>25</v>
      </c>
    </row>
    <row r="431" spans="1:9" x14ac:dyDescent="0.3">
      <c r="A431" s="1">
        <v>37450</v>
      </c>
      <c r="B431" s="2">
        <v>1239</v>
      </c>
      <c r="C431" s="2" t="s">
        <v>21</v>
      </c>
      <c r="D431" s="3" t="s">
        <v>27</v>
      </c>
      <c r="E431" s="12" t="s">
        <v>1497</v>
      </c>
      <c r="F431" s="2" t="s">
        <v>67</v>
      </c>
      <c r="G431" s="3">
        <f t="shared" si="6"/>
        <v>1</v>
      </c>
      <c r="H431" s="14" t="s">
        <v>24</v>
      </c>
      <c r="I431" s="2" t="s">
        <v>25</v>
      </c>
    </row>
    <row r="432" spans="1:9" x14ac:dyDescent="0.3">
      <c r="A432" s="1">
        <v>37450</v>
      </c>
      <c r="B432" s="2">
        <v>1328</v>
      </c>
      <c r="C432" s="2" t="s">
        <v>1299</v>
      </c>
      <c r="D432" s="3">
        <v>1000</v>
      </c>
      <c r="E432" s="12" t="s">
        <v>1498</v>
      </c>
      <c r="F432" s="2" t="s">
        <v>63</v>
      </c>
      <c r="G432" s="3">
        <f t="shared" si="6"/>
        <v>1000</v>
      </c>
      <c r="H432" s="14" t="s">
        <v>24</v>
      </c>
      <c r="I432" s="2" t="s">
        <v>25</v>
      </c>
    </row>
    <row r="433" spans="1:9" x14ac:dyDescent="0.3">
      <c r="A433" s="1">
        <v>37450</v>
      </c>
      <c r="B433" s="2">
        <v>1855</v>
      </c>
      <c r="C433" s="2" t="s">
        <v>91</v>
      </c>
      <c r="D433" s="3">
        <v>4000</v>
      </c>
      <c r="E433" s="12" t="s">
        <v>1499</v>
      </c>
      <c r="F433" s="2" t="s">
        <v>23</v>
      </c>
      <c r="G433" s="3">
        <f t="shared" si="6"/>
        <v>4000</v>
      </c>
      <c r="H433" s="14" t="s">
        <v>30</v>
      </c>
      <c r="I433" s="2" t="s">
        <v>25</v>
      </c>
    </row>
    <row r="434" spans="1:9" x14ac:dyDescent="0.3">
      <c r="A434" s="1">
        <v>37450</v>
      </c>
      <c r="B434" s="2">
        <v>2314</v>
      </c>
      <c r="C434" s="2" t="s">
        <v>91</v>
      </c>
      <c r="D434" s="3">
        <v>10000</v>
      </c>
      <c r="E434" s="12" t="s">
        <v>1500</v>
      </c>
      <c r="F434" s="2" t="s">
        <v>359</v>
      </c>
      <c r="G434" s="3">
        <f t="shared" si="6"/>
        <v>10000</v>
      </c>
      <c r="H434" s="14" t="s">
        <v>30</v>
      </c>
      <c r="I434" s="2" t="s">
        <v>25</v>
      </c>
    </row>
    <row r="435" spans="1:9" x14ac:dyDescent="0.3">
      <c r="A435" s="1">
        <v>37450</v>
      </c>
      <c r="B435" s="2">
        <v>2325</v>
      </c>
      <c r="C435" s="2" t="s">
        <v>91</v>
      </c>
      <c r="D435" s="3">
        <v>2000</v>
      </c>
      <c r="E435" s="12" t="s">
        <v>1501</v>
      </c>
      <c r="F435" s="2" t="s">
        <v>359</v>
      </c>
      <c r="G435" s="3">
        <f t="shared" si="6"/>
        <v>2000</v>
      </c>
      <c r="H435" s="14" t="s">
        <v>30</v>
      </c>
      <c r="I435" s="2" t="s">
        <v>25</v>
      </c>
    </row>
    <row r="436" spans="1:9" x14ac:dyDescent="0.3">
      <c r="A436" s="1">
        <v>37451</v>
      </c>
      <c r="B436" s="2">
        <v>956</v>
      </c>
      <c r="C436" s="2" t="s">
        <v>68</v>
      </c>
      <c r="D436" s="3">
        <v>500</v>
      </c>
      <c r="E436" s="12" t="s">
        <v>1502</v>
      </c>
      <c r="F436" s="2" t="s">
        <v>359</v>
      </c>
      <c r="G436" s="3">
        <f t="shared" si="6"/>
        <v>500</v>
      </c>
      <c r="H436" s="14" t="s">
        <v>49</v>
      </c>
      <c r="I436" s="2" t="s">
        <v>25</v>
      </c>
    </row>
    <row r="437" spans="1:9" x14ac:dyDescent="0.3">
      <c r="A437" s="1">
        <v>37451</v>
      </c>
      <c r="B437" s="2">
        <v>1058</v>
      </c>
      <c r="C437" s="2" t="s">
        <v>46</v>
      </c>
      <c r="D437" s="3">
        <v>179000</v>
      </c>
      <c r="E437" s="12" t="s">
        <v>1503</v>
      </c>
      <c r="F437" s="2" t="s">
        <v>67</v>
      </c>
      <c r="G437" s="3">
        <f t="shared" si="6"/>
        <v>179000</v>
      </c>
      <c r="H437" s="14" t="s">
        <v>49</v>
      </c>
      <c r="I437" s="2" t="s">
        <v>25</v>
      </c>
    </row>
    <row r="438" spans="1:9" x14ac:dyDescent="0.3">
      <c r="A438" s="1">
        <v>37451</v>
      </c>
      <c r="B438" s="2">
        <v>1158</v>
      </c>
      <c r="C438" s="2" t="s">
        <v>426</v>
      </c>
      <c r="D438" s="3">
        <v>3000</v>
      </c>
      <c r="E438" s="12" t="s">
        <v>1504</v>
      </c>
      <c r="F438" s="2" t="s">
        <v>90</v>
      </c>
      <c r="G438" s="3">
        <f t="shared" si="6"/>
        <v>3000</v>
      </c>
      <c r="H438" s="14" t="s">
        <v>34</v>
      </c>
      <c r="I438" s="2" t="s">
        <v>25</v>
      </c>
    </row>
    <row r="439" spans="1:9" x14ac:dyDescent="0.3">
      <c r="A439" s="1">
        <v>37452</v>
      </c>
      <c r="B439" s="2">
        <v>809</v>
      </c>
      <c r="C439" s="2" t="s">
        <v>91</v>
      </c>
      <c r="D439" s="3">
        <v>2000</v>
      </c>
      <c r="E439" s="12" t="s">
        <v>1505</v>
      </c>
      <c r="F439" s="2" t="s">
        <v>359</v>
      </c>
      <c r="G439" s="3">
        <f t="shared" si="6"/>
        <v>2000</v>
      </c>
      <c r="H439" s="14" t="s">
        <v>30</v>
      </c>
      <c r="I439" s="2" t="s">
        <v>25</v>
      </c>
    </row>
    <row r="440" spans="1:9" x14ac:dyDescent="0.3">
      <c r="A440" s="1">
        <v>37452</v>
      </c>
      <c r="B440" s="2">
        <v>1136</v>
      </c>
      <c r="C440" s="2" t="s">
        <v>162</v>
      </c>
      <c r="D440" s="3">
        <v>5000</v>
      </c>
      <c r="E440" s="12" t="s">
        <v>1506</v>
      </c>
      <c r="F440" s="2" t="s">
        <v>23</v>
      </c>
      <c r="G440" s="3">
        <f t="shared" si="6"/>
        <v>5000</v>
      </c>
      <c r="H440" s="14" t="s">
        <v>44</v>
      </c>
      <c r="I440" s="2" t="s">
        <v>25</v>
      </c>
    </row>
    <row r="441" spans="1:9" x14ac:dyDescent="0.3">
      <c r="A441" s="1">
        <v>37452</v>
      </c>
      <c r="B441" s="2">
        <v>1349</v>
      </c>
      <c r="C441" s="2" t="s">
        <v>31</v>
      </c>
      <c r="D441" s="3">
        <v>12000</v>
      </c>
      <c r="E441" s="12" t="s">
        <v>1507</v>
      </c>
      <c r="F441" s="2" t="s">
        <v>23</v>
      </c>
      <c r="G441" s="3">
        <f t="shared" si="6"/>
        <v>12000</v>
      </c>
      <c r="H441" s="14" t="s">
        <v>34</v>
      </c>
      <c r="I441" s="2" t="s">
        <v>25</v>
      </c>
    </row>
    <row r="442" spans="1:9" x14ac:dyDescent="0.3">
      <c r="A442" s="1">
        <v>37453</v>
      </c>
      <c r="B442" s="2">
        <v>922</v>
      </c>
      <c r="C442" s="2" t="s">
        <v>61</v>
      </c>
      <c r="D442" s="3">
        <v>7000</v>
      </c>
      <c r="E442" s="12" t="s">
        <v>1508</v>
      </c>
      <c r="F442" s="2" t="s">
        <v>37</v>
      </c>
      <c r="G442" s="3">
        <f t="shared" si="6"/>
        <v>7000</v>
      </c>
      <c r="H442" s="14" t="s">
        <v>49</v>
      </c>
      <c r="I442" s="2" t="s">
        <v>25</v>
      </c>
    </row>
    <row r="443" spans="1:9" x14ac:dyDescent="0.3">
      <c r="A443" s="1">
        <v>37454</v>
      </c>
      <c r="B443" s="2">
        <v>800</v>
      </c>
      <c r="C443" s="2" t="s">
        <v>46</v>
      </c>
      <c r="D443" s="3">
        <v>300</v>
      </c>
      <c r="E443" s="12" t="s">
        <v>1509</v>
      </c>
      <c r="F443" s="2" t="s">
        <v>37</v>
      </c>
      <c r="G443" s="3">
        <f t="shared" si="6"/>
        <v>300</v>
      </c>
      <c r="H443" s="14" t="s">
        <v>49</v>
      </c>
      <c r="I443" s="2" t="s">
        <v>25</v>
      </c>
    </row>
    <row r="444" spans="1:9" x14ac:dyDescent="0.3">
      <c r="A444" s="1">
        <v>37454</v>
      </c>
      <c r="B444" s="2">
        <v>1144</v>
      </c>
      <c r="C444" s="2" t="s">
        <v>56</v>
      </c>
      <c r="D444" s="3">
        <v>10000</v>
      </c>
      <c r="E444" s="12" t="s">
        <v>1510</v>
      </c>
      <c r="F444" s="2" t="s">
        <v>33</v>
      </c>
      <c r="G444" s="3">
        <f t="shared" si="6"/>
        <v>10000</v>
      </c>
      <c r="H444" s="14" t="s">
        <v>34</v>
      </c>
      <c r="I444" s="2" t="s">
        <v>25</v>
      </c>
    </row>
    <row r="445" spans="1:9" x14ac:dyDescent="0.3">
      <c r="A445" s="1">
        <v>37454</v>
      </c>
      <c r="B445" s="2">
        <v>1324</v>
      </c>
      <c r="C445" s="2" t="s">
        <v>56</v>
      </c>
      <c r="D445" s="3">
        <v>6000</v>
      </c>
      <c r="E445" s="12" t="s">
        <v>1511</v>
      </c>
      <c r="F445" s="2" t="s">
        <v>33</v>
      </c>
      <c r="G445" s="3">
        <f t="shared" si="6"/>
        <v>6000</v>
      </c>
      <c r="H445" s="14" t="s">
        <v>34</v>
      </c>
      <c r="I445" s="2" t="s">
        <v>25</v>
      </c>
    </row>
    <row r="446" spans="1:9" x14ac:dyDescent="0.3">
      <c r="A446" s="1">
        <v>37454</v>
      </c>
      <c r="B446" s="2">
        <v>1730</v>
      </c>
      <c r="C446" s="2" t="s">
        <v>46</v>
      </c>
      <c r="D446" s="3">
        <v>1000</v>
      </c>
      <c r="E446" s="12" t="s">
        <v>1512</v>
      </c>
      <c r="F446" s="2" t="s">
        <v>37</v>
      </c>
      <c r="G446" s="3">
        <f t="shared" si="6"/>
        <v>1000</v>
      </c>
      <c r="H446" s="14" t="s">
        <v>49</v>
      </c>
      <c r="I446" s="2" t="s">
        <v>25</v>
      </c>
    </row>
    <row r="447" spans="1:9" x14ac:dyDescent="0.3">
      <c r="A447" s="1">
        <v>37454</v>
      </c>
      <c r="B447" s="2">
        <v>1801</v>
      </c>
      <c r="C447" s="2" t="s">
        <v>1337</v>
      </c>
      <c r="D447" s="3">
        <v>50000</v>
      </c>
      <c r="E447" s="12" t="s">
        <v>1513</v>
      </c>
      <c r="F447" s="2" t="s">
        <v>67</v>
      </c>
      <c r="G447" s="3">
        <f t="shared" si="6"/>
        <v>50000</v>
      </c>
      <c r="H447" s="14" t="s">
        <v>38</v>
      </c>
      <c r="I447" s="2" t="s">
        <v>25</v>
      </c>
    </row>
    <row r="448" spans="1:9" x14ac:dyDescent="0.3">
      <c r="A448" s="1">
        <v>37456</v>
      </c>
      <c r="B448" s="2">
        <v>824</v>
      </c>
      <c r="C448" s="2" t="s">
        <v>46</v>
      </c>
      <c r="D448" s="3">
        <v>1500</v>
      </c>
      <c r="E448" s="12" t="s">
        <v>1514</v>
      </c>
      <c r="F448" s="2" t="s">
        <v>33</v>
      </c>
      <c r="G448" s="3">
        <f t="shared" si="6"/>
        <v>1500</v>
      </c>
      <c r="H448" s="14" t="s">
        <v>49</v>
      </c>
      <c r="I448" s="2" t="s">
        <v>25</v>
      </c>
    </row>
    <row r="449" spans="1:9" x14ac:dyDescent="0.3">
      <c r="A449" s="1">
        <v>37456</v>
      </c>
      <c r="B449" s="2">
        <v>1010</v>
      </c>
      <c r="C449" s="2" t="s">
        <v>42</v>
      </c>
      <c r="D449" s="3">
        <v>720000</v>
      </c>
      <c r="E449" s="12" t="s">
        <v>1515</v>
      </c>
      <c r="F449" s="2" t="s">
        <v>30</v>
      </c>
      <c r="G449" s="3">
        <f t="shared" si="6"/>
        <v>720000</v>
      </c>
      <c r="H449" s="14" t="s">
        <v>44</v>
      </c>
      <c r="I449" s="2" t="s">
        <v>25</v>
      </c>
    </row>
    <row r="450" spans="1:9" x14ac:dyDescent="0.3">
      <c r="A450" s="1">
        <v>37456</v>
      </c>
      <c r="B450" s="2">
        <v>1706</v>
      </c>
      <c r="C450" s="2" t="s">
        <v>35</v>
      </c>
      <c r="D450" s="3">
        <v>2000</v>
      </c>
      <c r="E450" s="12" t="s">
        <v>1516</v>
      </c>
      <c r="F450" s="2" t="s">
        <v>23</v>
      </c>
      <c r="G450" s="3">
        <f t="shared" si="6"/>
        <v>2000</v>
      </c>
      <c r="H450" s="14" t="s">
        <v>38</v>
      </c>
      <c r="I450" s="2" t="s">
        <v>25</v>
      </c>
    </row>
    <row r="451" spans="1:9" x14ac:dyDescent="0.3">
      <c r="A451" s="1">
        <v>37456</v>
      </c>
      <c r="B451" s="2">
        <v>2127</v>
      </c>
      <c r="C451" s="2" t="s">
        <v>99</v>
      </c>
      <c r="D451" s="3">
        <v>1000</v>
      </c>
      <c r="E451" s="12" t="s">
        <v>1517</v>
      </c>
      <c r="F451" s="2" t="s">
        <v>33</v>
      </c>
      <c r="G451" s="3">
        <f t="shared" si="6"/>
        <v>1000</v>
      </c>
      <c r="H451" s="14" t="s">
        <v>24</v>
      </c>
      <c r="I451" s="2" t="s">
        <v>25</v>
      </c>
    </row>
    <row r="452" spans="1:9" x14ac:dyDescent="0.3">
      <c r="A452" s="1">
        <v>37457</v>
      </c>
      <c r="B452" s="2">
        <v>1213</v>
      </c>
      <c r="C452" s="2" t="s">
        <v>1299</v>
      </c>
      <c r="D452" s="3">
        <v>20000</v>
      </c>
      <c r="E452" s="12" t="s">
        <v>1518</v>
      </c>
      <c r="F452" s="2" t="s">
        <v>33</v>
      </c>
      <c r="G452" s="3">
        <f t="shared" si="6"/>
        <v>20000</v>
      </c>
      <c r="H452" s="14" t="s">
        <v>24</v>
      </c>
      <c r="I452" s="2" t="s">
        <v>25</v>
      </c>
    </row>
    <row r="453" spans="1:9" x14ac:dyDescent="0.3">
      <c r="A453" s="1">
        <v>37457</v>
      </c>
      <c r="B453" s="2">
        <v>1329</v>
      </c>
      <c r="C453" s="2" t="s">
        <v>68</v>
      </c>
      <c r="D453" s="3">
        <v>5000</v>
      </c>
      <c r="E453" s="12" t="s">
        <v>1519</v>
      </c>
      <c r="F453" s="2" t="s">
        <v>33</v>
      </c>
      <c r="G453" s="3">
        <f t="shared" si="6"/>
        <v>5000</v>
      </c>
      <c r="H453" s="14" t="s">
        <v>49</v>
      </c>
      <c r="I453" s="2" t="s">
        <v>25</v>
      </c>
    </row>
    <row r="454" spans="1:9" x14ac:dyDescent="0.3">
      <c r="A454" s="1">
        <v>37458</v>
      </c>
      <c r="B454" s="2">
        <v>1818</v>
      </c>
      <c r="C454" s="2" t="s">
        <v>141</v>
      </c>
      <c r="D454" s="3">
        <v>3700</v>
      </c>
      <c r="E454" s="12" t="s">
        <v>1520</v>
      </c>
      <c r="F454" s="2" t="s">
        <v>359</v>
      </c>
      <c r="G454" s="3">
        <f t="shared" si="6"/>
        <v>3700</v>
      </c>
      <c r="H454" s="14" t="s">
        <v>30</v>
      </c>
      <c r="I454" s="2" t="s">
        <v>25</v>
      </c>
    </row>
    <row r="455" spans="1:9" x14ac:dyDescent="0.3">
      <c r="A455" s="1">
        <v>37459</v>
      </c>
      <c r="B455" s="2">
        <v>1039</v>
      </c>
      <c r="C455" s="2" t="s">
        <v>141</v>
      </c>
      <c r="D455" s="3">
        <v>50000</v>
      </c>
      <c r="E455" s="12" t="s">
        <v>1521</v>
      </c>
      <c r="F455" s="2" t="s">
        <v>54</v>
      </c>
      <c r="G455" s="3">
        <f t="shared" si="6"/>
        <v>50000</v>
      </c>
      <c r="H455" s="14" t="s">
        <v>30</v>
      </c>
      <c r="I455" s="2" t="s">
        <v>25</v>
      </c>
    </row>
    <row r="456" spans="1:9" x14ac:dyDescent="0.3">
      <c r="A456" s="1">
        <v>37459</v>
      </c>
      <c r="B456" s="2">
        <v>1137</v>
      </c>
      <c r="C456" s="2" t="s">
        <v>329</v>
      </c>
      <c r="D456" s="3">
        <v>300</v>
      </c>
      <c r="E456" s="12" t="s">
        <v>1522</v>
      </c>
      <c r="F456" s="2" t="s">
        <v>23</v>
      </c>
      <c r="G456" s="3">
        <f t="shared" si="6"/>
        <v>300</v>
      </c>
      <c r="H456" s="14" t="s">
        <v>30</v>
      </c>
      <c r="I456" s="2" t="s">
        <v>25</v>
      </c>
    </row>
    <row r="457" spans="1:9" x14ac:dyDescent="0.3">
      <c r="A457" s="1">
        <v>37459</v>
      </c>
      <c r="B457" s="2">
        <v>1309</v>
      </c>
      <c r="C457" s="2" t="s">
        <v>64</v>
      </c>
      <c r="D457" s="3" t="s">
        <v>27</v>
      </c>
      <c r="E457" s="12" t="s">
        <v>1523</v>
      </c>
      <c r="F457" s="2" t="s">
        <v>90</v>
      </c>
      <c r="G457" s="3">
        <f t="shared" si="6"/>
        <v>1</v>
      </c>
      <c r="H457" s="14" t="s">
        <v>30</v>
      </c>
      <c r="I457" s="2" t="s">
        <v>25</v>
      </c>
    </row>
    <row r="458" spans="1:9" x14ac:dyDescent="0.3">
      <c r="A458" s="1">
        <v>37460</v>
      </c>
      <c r="B458" s="2">
        <v>20</v>
      </c>
      <c r="C458" s="2" t="s">
        <v>91</v>
      </c>
      <c r="D458" s="3">
        <v>8000</v>
      </c>
      <c r="E458" s="12" t="s">
        <v>1524</v>
      </c>
      <c r="F458" s="2" t="s">
        <v>33</v>
      </c>
      <c r="G458" s="3">
        <f t="shared" si="6"/>
        <v>8000</v>
      </c>
      <c r="H458" s="14" t="s">
        <v>30</v>
      </c>
      <c r="I458" s="2" t="s">
        <v>25</v>
      </c>
    </row>
    <row r="459" spans="1:9" x14ac:dyDescent="0.3">
      <c r="A459" s="1">
        <v>37460</v>
      </c>
      <c r="B459" s="2">
        <v>1154</v>
      </c>
      <c r="C459" s="2" t="s">
        <v>31</v>
      </c>
      <c r="D459" s="3">
        <v>150000</v>
      </c>
      <c r="E459" s="12" t="s">
        <v>1525</v>
      </c>
      <c r="F459" s="2" t="s">
        <v>30</v>
      </c>
      <c r="G459" s="3">
        <f t="shared" si="6"/>
        <v>150000</v>
      </c>
      <c r="H459" s="14" t="s">
        <v>34</v>
      </c>
      <c r="I459" s="2" t="s">
        <v>25</v>
      </c>
    </row>
    <row r="460" spans="1:9" x14ac:dyDescent="0.3">
      <c r="A460" s="1">
        <v>37460</v>
      </c>
      <c r="B460" s="2">
        <v>1411</v>
      </c>
      <c r="C460" s="2" t="s">
        <v>40</v>
      </c>
      <c r="D460" s="3">
        <v>5000</v>
      </c>
      <c r="E460" s="12" t="s">
        <v>1526</v>
      </c>
      <c r="F460" s="2" t="s">
        <v>30</v>
      </c>
      <c r="G460" s="3">
        <f t="shared" si="6"/>
        <v>5000</v>
      </c>
      <c r="H460" s="14" t="s">
        <v>34</v>
      </c>
      <c r="I460" s="2" t="s">
        <v>25</v>
      </c>
    </row>
    <row r="461" spans="1:9" x14ac:dyDescent="0.3">
      <c r="A461" s="1">
        <v>37461</v>
      </c>
      <c r="B461" s="2">
        <v>1201</v>
      </c>
      <c r="C461" s="2" t="s">
        <v>108</v>
      </c>
      <c r="D461" s="3">
        <v>5000</v>
      </c>
      <c r="E461" s="12" t="s">
        <v>1527</v>
      </c>
      <c r="F461" s="2" t="s">
        <v>23</v>
      </c>
      <c r="G461" s="3">
        <f t="shared" si="6"/>
        <v>5000</v>
      </c>
      <c r="H461" s="14" t="s">
        <v>24</v>
      </c>
      <c r="I461" s="2" t="s">
        <v>25</v>
      </c>
    </row>
    <row r="462" spans="1:9" x14ac:dyDescent="0.3">
      <c r="A462" s="1">
        <v>37461</v>
      </c>
      <c r="B462" s="2">
        <v>2125</v>
      </c>
      <c r="C462" s="2" t="s">
        <v>121</v>
      </c>
      <c r="D462" s="3" t="s">
        <v>27</v>
      </c>
      <c r="E462" s="12" t="s">
        <v>1528</v>
      </c>
      <c r="F462" s="2" t="s">
        <v>33</v>
      </c>
      <c r="G462" s="3">
        <f t="shared" si="6"/>
        <v>1</v>
      </c>
      <c r="H462" s="14" t="s">
        <v>44</v>
      </c>
      <c r="I462" s="2" t="s">
        <v>25</v>
      </c>
    </row>
    <row r="463" spans="1:9" x14ac:dyDescent="0.3">
      <c r="A463" s="1">
        <v>37462</v>
      </c>
      <c r="B463" s="2">
        <v>2033</v>
      </c>
      <c r="C463" s="2" t="s">
        <v>40</v>
      </c>
      <c r="D463" s="3">
        <v>5000</v>
      </c>
      <c r="E463" s="12" t="s">
        <v>1529</v>
      </c>
      <c r="F463" s="2" t="s">
        <v>190</v>
      </c>
      <c r="G463" s="3">
        <f t="shared" si="6"/>
        <v>5000</v>
      </c>
      <c r="H463" s="14" t="s">
        <v>34</v>
      </c>
      <c r="I463" s="2" t="s">
        <v>25</v>
      </c>
    </row>
    <row r="464" spans="1:9" x14ac:dyDescent="0.3">
      <c r="A464" s="1">
        <v>37463</v>
      </c>
      <c r="B464" s="2">
        <v>923</v>
      </c>
      <c r="C464" s="2" t="s">
        <v>200</v>
      </c>
      <c r="D464" s="3">
        <v>3500</v>
      </c>
      <c r="E464" s="12" t="s">
        <v>1530</v>
      </c>
      <c r="F464" s="2" t="s">
        <v>30</v>
      </c>
      <c r="G464" s="3">
        <f t="shared" si="6"/>
        <v>3500</v>
      </c>
      <c r="H464" s="14" t="s">
        <v>49</v>
      </c>
      <c r="I464" s="2" t="s">
        <v>25</v>
      </c>
    </row>
    <row r="465" spans="1:9" x14ac:dyDescent="0.3">
      <c r="A465" s="1">
        <v>37463</v>
      </c>
      <c r="B465" s="2">
        <v>1025</v>
      </c>
      <c r="C465" s="2" t="s">
        <v>121</v>
      </c>
      <c r="D465" s="3">
        <v>1000000</v>
      </c>
      <c r="E465" s="12" t="s">
        <v>1531</v>
      </c>
      <c r="F465" s="2" t="s">
        <v>48</v>
      </c>
      <c r="G465" s="3">
        <f t="shared" si="6"/>
        <v>1000000</v>
      </c>
      <c r="H465" s="14" t="s">
        <v>44</v>
      </c>
      <c r="I465" s="2" t="s">
        <v>25</v>
      </c>
    </row>
    <row r="466" spans="1:9" x14ac:dyDescent="0.3">
      <c r="A466" s="1">
        <v>37463</v>
      </c>
      <c r="B466" s="2">
        <v>1033</v>
      </c>
      <c r="C466" s="2" t="s">
        <v>162</v>
      </c>
      <c r="D466" s="3">
        <v>30000</v>
      </c>
      <c r="E466" s="12" t="s">
        <v>1532</v>
      </c>
      <c r="F466" s="2" t="s">
        <v>48</v>
      </c>
      <c r="G466" s="3">
        <f t="shared" si="6"/>
        <v>30000</v>
      </c>
      <c r="H466" s="14" t="s">
        <v>44</v>
      </c>
      <c r="I466" s="2" t="s">
        <v>25</v>
      </c>
    </row>
    <row r="467" spans="1:9" x14ac:dyDescent="0.3">
      <c r="A467" s="1">
        <v>37463</v>
      </c>
      <c r="B467" s="2">
        <v>1310</v>
      </c>
      <c r="C467" s="2" t="s">
        <v>35</v>
      </c>
      <c r="D467" s="3" t="s">
        <v>27</v>
      </c>
      <c r="E467" s="12" t="s">
        <v>1533</v>
      </c>
      <c r="F467" s="2" t="s">
        <v>67</v>
      </c>
      <c r="G467" s="3">
        <f t="shared" si="6"/>
        <v>1</v>
      </c>
      <c r="H467" s="14" t="s">
        <v>38</v>
      </c>
      <c r="I467" s="2" t="s">
        <v>25</v>
      </c>
    </row>
    <row r="468" spans="1:9" x14ac:dyDescent="0.3">
      <c r="A468" s="1">
        <v>37463</v>
      </c>
      <c r="B468" s="2">
        <v>1558</v>
      </c>
      <c r="C468" s="2" t="s">
        <v>64</v>
      </c>
      <c r="D468" s="3">
        <v>1300</v>
      </c>
      <c r="E468" s="12" t="s">
        <v>1534</v>
      </c>
      <c r="F468" s="2" t="s">
        <v>33</v>
      </c>
      <c r="G468" s="3">
        <f t="shared" si="6"/>
        <v>1300</v>
      </c>
      <c r="H468" s="14" t="s">
        <v>30</v>
      </c>
      <c r="I468" s="2" t="s">
        <v>25</v>
      </c>
    </row>
    <row r="469" spans="1:9" x14ac:dyDescent="0.3">
      <c r="A469" s="1">
        <v>37463</v>
      </c>
      <c r="B469" s="2">
        <v>2040</v>
      </c>
      <c r="C469" s="2" t="s">
        <v>121</v>
      </c>
      <c r="D469" s="3" t="s">
        <v>27</v>
      </c>
      <c r="E469" s="12" t="s">
        <v>1535</v>
      </c>
      <c r="F469" s="2" t="s">
        <v>33</v>
      </c>
      <c r="G469" s="3">
        <f t="shared" si="6"/>
        <v>1</v>
      </c>
      <c r="H469" s="14" t="s">
        <v>44</v>
      </c>
      <c r="I469" s="2" t="s">
        <v>25</v>
      </c>
    </row>
    <row r="470" spans="1:9" x14ac:dyDescent="0.3">
      <c r="A470" s="1">
        <v>37464</v>
      </c>
      <c r="B470" s="2">
        <v>227</v>
      </c>
      <c r="C470" s="2" t="s">
        <v>35</v>
      </c>
      <c r="D470" s="3">
        <v>10000</v>
      </c>
      <c r="E470" s="12" t="s">
        <v>1536</v>
      </c>
      <c r="F470" s="2" t="s">
        <v>29</v>
      </c>
      <c r="G470" s="3">
        <f t="shared" si="6"/>
        <v>10000</v>
      </c>
      <c r="H470" s="14" t="s">
        <v>38</v>
      </c>
      <c r="I470" s="2" t="s">
        <v>25</v>
      </c>
    </row>
    <row r="471" spans="1:9" x14ac:dyDescent="0.3">
      <c r="A471" s="1">
        <v>37464</v>
      </c>
      <c r="B471" s="2">
        <v>2123</v>
      </c>
      <c r="C471" s="2" t="s">
        <v>91</v>
      </c>
      <c r="D471" s="3">
        <v>2000</v>
      </c>
      <c r="E471" s="12" t="s">
        <v>1537</v>
      </c>
      <c r="F471" s="2" t="s">
        <v>23</v>
      </c>
      <c r="G471" s="3">
        <f t="shared" si="6"/>
        <v>2000</v>
      </c>
      <c r="H471" s="14" t="s">
        <v>30</v>
      </c>
      <c r="I471" s="2" t="s">
        <v>25</v>
      </c>
    </row>
    <row r="472" spans="1:9" x14ac:dyDescent="0.3">
      <c r="A472" s="1">
        <v>37465</v>
      </c>
      <c r="B472" s="2">
        <v>2250</v>
      </c>
      <c r="C472" s="2" t="s">
        <v>35</v>
      </c>
      <c r="D472" s="3" t="s">
        <v>27</v>
      </c>
      <c r="E472" s="12" t="s">
        <v>1538</v>
      </c>
      <c r="F472" s="2" t="s">
        <v>67</v>
      </c>
      <c r="G472" s="3">
        <f t="shared" si="6"/>
        <v>1</v>
      </c>
      <c r="H472" s="14" t="s">
        <v>38</v>
      </c>
      <c r="I472" s="2" t="s">
        <v>25</v>
      </c>
    </row>
    <row r="473" spans="1:9" x14ac:dyDescent="0.3">
      <c r="A473" s="1">
        <v>37466</v>
      </c>
      <c r="B473" s="2">
        <v>210</v>
      </c>
      <c r="C473" s="2" t="s">
        <v>35</v>
      </c>
      <c r="D473" s="3">
        <v>2000</v>
      </c>
      <c r="E473" s="12" t="s">
        <v>1539</v>
      </c>
      <c r="F473" s="2" t="s">
        <v>54</v>
      </c>
      <c r="G473" s="3">
        <f t="shared" si="6"/>
        <v>2000</v>
      </c>
      <c r="H473" s="14" t="s">
        <v>38</v>
      </c>
      <c r="I473" s="2" t="s">
        <v>25</v>
      </c>
    </row>
    <row r="474" spans="1:9" x14ac:dyDescent="0.3">
      <c r="A474" s="1">
        <v>37466</v>
      </c>
      <c r="B474" s="2">
        <v>822</v>
      </c>
      <c r="C474" s="2" t="s">
        <v>108</v>
      </c>
      <c r="D474" s="3">
        <v>1500</v>
      </c>
      <c r="E474" s="12" t="s">
        <v>1540</v>
      </c>
      <c r="F474" s="2" t="s">
        <v>23</v>
      </c>
      <c r="G474" s="3">
        <f t="shared" si="6"/>
        <v>1500</v>
      </c>
      <c r="H474" s="14" t="s">
        <v>24</v>
      </c>
      <c r="I474" s="2" t="s">
        <v>25</v>
      </c>
    </row>
    <row r="475" spans="1:9" x14ac:dyDescent="0.3">
      <c r="A475" s="1">
        <v>37466</v>
      </c>
      <c r="B475" s="2">
        <v>924</v>
      </c>
      <c r="C475" s="2" t="s">
        <v>277</v>
      </c>
      <c r="D475" s="3">
        <v>4000</v>
      </c>
      <c r="E475" s="12" t="s">
        <v>1541</v>
      </c>
      <c r="F475" s="2" t="s">
        <v>67</v>
      </c>
      <c r="G475" s="3">
        <f t="shared" si="6"/>
        <v>4000</v>
      </c>
      <c r="H475" s="14" t="s">
        <v>38</v>
      </c>
      <c r="I475" s="2" t="s">
        <v>25</v>
      </c>
    </row>
    <row r="476" spans="1:9" x14ac:dyDescent="0.3">
      <c r="A476" s="1">
        <v>37466</v>
      </c>
      <c r="B476" s="2">
        <v>1535</v>
      </c>
      <c r="C476" s="2" t="s">
        <v>70</v>
      </c>
      <c r="D476" s="3">
        <v>250000</v>
      </c>
      <c r="E476" s="12" t="s">
        <v>1542</v>
      </c>
      <c r="F476" s="2" t="s">
        <v>54</v>
      </c>
      <c r="G476" s="3">
        <f t="shared" si="6"/>
        <v>250000</v>
      </c>
      <c r="H476" s="14" t="s">
        <v>49</v>
      </c>
      <c r="I476" s="2" t="s">
        <v>25</v>
      </c>
    </row>
    <row r="477" spans="1:9" x14ac:dyDescent="0.3">
      <c r="A477" s="1">
        <v>37466</v>
      </c>
      <c r="B477" s="2">
        <v>1627</v>
      </c>
      <c r="C477" s="2" t="s">
        <v>35</v>
      </c>
      <c r="D477" s="3">
        <v>2000</v>
      </c>
      <c r="E477" s="12" t="s">
        <v>1543</v>
      </c>
      <c r="F477" s="2" t="s">
        <v>54</v>
      </c>
      <c r="G477" s="3">
        <f t="shared" si="6"/>
        <v>2000</v>
      </c>
      <c r="H477" s="14" t="s">
        <v>38</v>
      </c>
      <c r="I477" s="2" t="s">
        <v>25</v>
      </c>
    </row>
    <row r="478" spans="1:9" x14ac:dyDescent="0.3">
      <c r="A478" s="1">
        <v>37466</v>
      </c>
      <c r="B478" s="2">
        <v>1734</v>
      </c>
      <c r="C478" s="2" t="s">
        <v>59</v>
      </c>
      <c r="D478" s="3">
        <v>1000</v>
      </c>
      <c r="E478" s="12" t="s">
        <v>1544</v>
      </c>
      <c r="F478" s="2" t="s">
        <v>37</v>
      </c>
      <c r="G478" s="3">
        <f t="shared" si="6"/>
        <v>1000</v>
      </c>
      <c r="H478" s="14" t="s">
        <v>38</v>
      </c>
      <c r="I478" s="2" t="s">
        <v>25</v>
      </c>
    </row>
    <row r="479" spans="1:9" x14ac:dyDescent="0.3">
      <c r="A479" s="1">
        <v>37466</v>
      </c>
      <c r="B479" s="2">
        <v>1858</v>
      </c>
      <c r="C479" s="2" t="s">
        <v>668</v>
      </c>
      <c r="D479" s="3" t="s">
        <v>27</v>
      </c>
      <c r="E479" s="12" t="s">
        <v>1545</v>
      </c>
      <c r="F479" s="2" t="s">
        <v>23</v>
      </c>
      <c r="G479" s="3">
        <f t="shared" si="6"/>
        <v>1</v>
      </c>
      <c r="H479" s="14" t="s">
        <v>24</v>
      </c>
      <c r="I479" s="2" t="s">
        <v>25</v>
      </c>
    </row>
    <row r="480" spans="1:9" x14ac:dyDescent="0.3">
      <c r="A480" s="1">
        <v>37466</v>
      </c>
      <c r="B480" s="2">
        <v>2351</v>
      </c>
      <c r="C480" s="2" t="s">
        <v>91</v>
      </c>
      <c r="D480" s="3">
        <v>1000</v>
      </c>
      <c r="E480" s="12" t="s">
        <v>1546</v>
      </c>
      <c r="F480" s="2" t="s">
        <v>23</v>
      </c>
      <c r="G480" s="3">
        <f t="shared" si="6"/>
        <v>1000</v>
      </c>
      <c r="H480" s="14" t="s">
        <v>30</v>
      </c>
      <c r="I480" s="2" t="s">
        <v>25</v>
      </c>
    </row>
    <row r="481" spans="1:9" x14ac:dyDescent="0.3">
      <c r="A481" s="1">
        <v>37467</v>
      </c>
      <c r="B481" s="2">
        <v>905</v>
      </c>
      <c r="C481" s="2" t="s">
        <v>200</v>
      </c>
      <c r="D481" s="3">
        <v>7000</v>
      </c>
      <c r="E481" s="12" t="s">
        <v>1547</v>
      </c>
      <c r="F481" s="2" t="s">
        <v>33</v>
      </c>
      <c r="G481" s="3">
        <f t="shared" si="6"/>
        <v>7000</v>
      </c>
      <c r="H481" s="14" t="s">
        <v>49</v>
      </c>
      <c r="I481" s="2" t="s">
        <v>25</v>
      </c>
    </row>
    <row r="482" spans="1:9" x14ac:dyDescent="0.3">
      <c r="A482" s="1">
        <v>37467</v>
      </c>
      <c r="B482" s="2">
        <v>1105</v>
      </c>
      <c r="C482" s="2" t="s">
        <v>64</v>
      </c>
      <c r="D482" s="3">
        <v>2000</v>
      </c>
      <c r="E482" s="12" t="s">
        <v>1548</v>
      </c>
      <c r="F482" s="2" t="s">
        <v>54</v>
      </c>
      <c r="G482" s="3">
        <f t="shared" si="6"/>
        <v>2000</v>
      </c>
      <c r="H482" s="14" t="s">
        <v>30</v>
      </c>
      <c r="I482" s="2" t="s">
        <v>25</v>
      </c>
    </row>
    <row r="483" spans="1:9" x14ac:dyDescent="0.3">
      <c r="A483" s="1">
        <v>37467</v>
      </c>
      <c r="B483" s="2">
        <v>1727</v>
      </c>
      <c r="C483" s="2" t="s">
        <v>31</v>
      </c>
      <c r="D483" s="3">
        <v>2300</v>
      </c>
      <c r="E483" s="12" t="s">
        <v>1549</v>
      </c>
      <c r="F483" s="2" t="s">
        <v>33</v>
      </c>
      <c r="G483" s="3">
        <f t="shared" si="6"/>
        <v>2300</v>
      </c>
      <c r="H483" s="14" t="s">
        <v>34</v>
      </c>
      <c r="I483" s="2" t="s">
        <v>25</v>
      </c>
    </row>
    <row r="484" spans="1:9" x14ac:dyDescent="0.3">
      <c r="A484" s="1">
        <v>37468</v>
      </c>
      <c r="B484" s="2">
        <v>1123</v>
      </c>
      <c r="C484" s="2" t="s">
        <v>200</v>
      </c>
      <c r="D484" s="3">
        <v>70000</v>
      </c>
      <c r="E484" s="12" t="s">
        <v>1550</v>
      </c>
      <c r="F484" s="2" t="s">
        <v>63</v>
      </c>
      <c r="G484" s="3">
        <f t="shared" si="6"/>
        <v>70000</v>
      </c>
      <c r="H484" s="14" t="s">
        <v>49</v>
      </c>
      <c r="I484" s="2" t="s">
        <v>25</v>
      </c>
    </row>
    <row r="485" spans="1:9" x14ac:dyDescent="0.3">
      <c r="A485" s="1">
        <v>37468</v>
      </c>
      <c r="B485" s="2">
        <v>1620</v>
      </c>
      <c r="C485" s="2" t="s">
        <v>319</v>
      </c>
      <c r="D485" s="3">
        <v>9000</v>
      </c>
      <c r="E485" s="12" t="s">
        <v>1551</v>
      </c>
      <c r="F485" s="2" t="s">
        <v>29</v>
      </c>
      <c r="G485" s="3">
        <f t="shared" si="6"/>
        <v>9000</v>
      </c>
      <c r="H485" s="14" t="s">
        <v>24</v>
      </c>
      <c r="I485" s="2" t="s">
        <v>25</v>
      </c>
    </row>
    <row r="486" spans="1:9" x14ac:dyDescent="0.3">
      <c r="A486" s="1">
        <v>37469</v>
      </c>
      <c r="B486" s="2">
        <v>933</v>
      </c>
      <c r="C486" s="2" t="s">
        <v>46</v>
      </c>
      <c r="D486" s="3">
        <v>85000</v>
      </c>
      <c r="E486" s="12" t="s">
        <v>1552</v>
      </c>
      <c r="F486" s="2" t="s">
        <v>33</v>
      </c>
      <c r="G486" s="3">
        <f t="shared" si="6"/>
        <v>85000</v>
      </c>
      <c r="H486" s="14" t="s">
        <v>49</v>
      </c>
      <c r="I486" s="2" t="s">
        <v>25</v>
      </c>
    </row>
    <row r="487" spans="1:9" x14ac:dyDescent="0.3">
      <c r="A487" s="1">
        <v>37469</v>
      </c>
      <c r="B487" s="2">
        <v>1643</v>
      </c>
      <c r="C487" s="2" t="s">
        <v>56</v>
      </c>
      <c r="D487" s="3">
        <v>500</v>
      </c>
      <c r="E487" s="12" t="s">
        <v>1553</v>
      </c>
      <c r="F487" s="2" t="s">
        <v>23</v>
      </c>
      <c r="G487" s="3">
        <f t="shared" si="6"/>
        <v>500</v>
      </c>
      <c r="H487" s="14" t="s">
        <v>34</v>
      </c>
      <c r="I487" s="2" t="s">
        <v>25</v>
      </c>
    </row>
    <row r="488" spans="1:9" x14ac:dyDescent="0.3">
      <c r="A488" s="1">
        <v>37469</v>
      </c>
      <c r="B488" s="2">
        <v>1714</v>
      </c>
      <c r="C488" s="2" t="s">
        <v>61</v>
      </c>
      <c r="D488" s="3">
        <v>200000</v>
      </c>
      <c r="E488" s="12" t="s">
        <v>1554</v>
      </c>
      <c r="F488" s="2" t="s">
        <v>37</v>
      </c>
      <c r="G488" s="3">
        <f t="shared" si="6"/>
        <v>200000</v>
      </c>
      <c r="H488" s="14" t="s">
        <v>49</v>
      </c>
      <c r="I488" s="2" t="s">
        <v>25</v>
      </c>
    </row>
    <row r="489" spans="1:9" x14ac:dyDescent="0.3">
      <c r="A489" s="1">
        <v>37469</v>
      </c>
      <c r="B489" s="2">
        <v>2018</v>
      </c>
      <c r="C489" s="2" t="s">
        <v>108</v>
      </c>
      <c r="D489" s="3">
        <v>10000</v>
      </c>
      <c r="E489" s="12" t="s">
        <v>1555</v>
      </c>
      <c r="F489" s="2" t="s">
        <v>54</v>
      </c>
      <c r="G489" s="3">
        <f t="shared" si="6"/>
        <v>10000</v>
      </c>
      <c r="H489" s="14" t="s">
        <v>24</v>
      </c>
      <c r="I489" s="2" t="s">
        <v>25</v>
      </c>
    </row>
    <row r="490" spans="1:9" x14ac:dyDescent="0.3">
      <c r="A490" s="1">
        <v>37470</v>
      </c>
      <c r="B490" s="2">
        <v>949</v>
      </c>
      <c r="C490" s="2" t="s">
        <v>85</v>
      </c>
      <c r="D490" s="3">
        <v>25000</v>
      </c>
      <c r="E490" s="12" t="s">
        <v>1556</v>
      </c>
      <c r="F490" s="2" t="s">
        <v>33</v>
      </c>
      <c r="G490" s="3">
        <f t="shared" si="6"/>
        <v>25000</v>
      </c>
      <c r="H490" s="14" t="s">
        <v>24</v>
      </c>
      <c r="I490" s="2" t="s">
        <v>25</v>
      </c>
    </row>
    <row r="491" spans="1:9" x14ac:dyDescent="0.3">
      <c r="A491" s="1">
        <v>37470</v>
      </c>
      <c r="B491" s="2">
        <v>1814</v>
      </c>
      <c r="C491" s="2" t="s">
        <v>61</v>
      </c>
      <c r="D491" s="3">
        <v>100</v>
      </c>
      <c r="E491" s="12" t="s">
        <v>1557</v>
      </c>
      <c r="F491" s="2" t="s">
        <v>48</v>
      </c>
      <c r="G491" s="3">
        <f t="shared" si="6"/>
        <v>100</v>
      </c>
      <c r="H491" s="14" t="s">
        <v>49</v>
      </c>
      <c r="I491" s="2" t="s">
        <v>25</v>
      </c>
    </row>
    <row r="492" spans="1:9" x14ac:dyDescent="0.3">
      <c r="A492" s="1">
        <v>37470</v>
      </c>
      <c r="B492" s="2">
        <v>2030</v>
      </c>
      <c r="C492" s="2" t="s">
        <v>42</v>
      </c>
      <c r="D492" s="3">
        <v>500</v>
      </c>
      <c r="E492" s="12" t="s">
        <v>1558</v>
      </c>
      <c r="F492" s="2" t="s">
        <v>33</v>
      </c>
      <c r="G492" s="3">
        <f t="shared" si="6"/>
        <v>500</v>
      </c>
      <c r="H492" s="14" t="s">
        <v>44</v>
      </c>
      <c r="I492" s="2" t="s">
        <v>25</v>
      </c>
    </row>
    <row r="493" spans="1:9" x14ac:dyDescent="0.3">
      <c r="A493" s="1">
        <v>37471</v>
      </c>
      <c r="B493" s="2">
        <v>1307</v>
      </c>
      <c r="C493" s="2" t="s">
        <v>42</v>
      </c>
      <c r="D493" s="3">
        <v>800000</v>
      </c>
      <c r="E493" s="12" t="s">
        <v>1559</v>
      </c>
      <c r="F493" s="2" t="s">
        <v>48</v>
      </c>
      <c r="G493" s="3">
        <f t="shared" si="6"/>
        <v>800000</v>
      </c>
      <c r="H493" s="14" t="s">
        <v>44</v>
      </c>
      <c r="I493" s="2" t="s">
        <v>25</v>
      </c>
    </row>
    <row r="494" spans="1:9" x14ac:dyDescent="0.3">
      <c r="A494" s="1">
        <v>37471</v>
      </c>
      <c r="B494" s="2">
        <v>1533</v>
      </c>
      <c r="C494" s="2" t="s">
        <v>61</v>
      </c>
      <c r="D494" s="3">
        <v>700000</v>
      </c>
      <c r="E494" s="12" t="s">
        <v>1560</v>
      </c>
      <c r="F494" s="2" t="s">
        <v>54</v>
      </c>
      <c r="G494" s="3">
        <f t="shared" ref="G494:G557" si="7">IF(D494 ="UNK", 1, D494)</f>
        <v>700000</v>
      </c>
      <c r="H494" s="14" t="s">
        <v>49</v>
      </c>
      <c r="I494" s="2" t="s">
        <v>25</v>
      </c>
    </row>
    <row r="495" spans="1:9" x14ac:dyDescent="0.3">
      <c r="A495" s="1">
        <v>37471</v>
      </c>
      <c r="B495" s="2">
        <v>2106</v>
      </c>
      <c r="C495" s="2" t="s">
        <v>132</v>
      </c>
      <c r="D495" s="3">
        <v>500</v>
      </c>
      <c r="E495" s="12" t="s">
        <v>1561</v>
      </c>
      <c r="F495" s="2" t="s">
        <v>67</v>
      </c>
      <c r="G495" s="3">
        <f t="shared" si="7"/>
        <v>500</v>
      </c>
      <c r="H495" s="14" t="s">
        <v>38</v>
      </c>
      <c r="I495" s="2" t="s">
        <v>25</v>
      </c>
    </row>
    <row r="496" spans="1:9" x14ac:dyDescent="0.3">
      <c r="A496" s="1">
        <v>37472</v>
      </c>
      <c r="B496" s="15">
        <v>0.7416666666666667</v>
      </c>
      <c r="C496" s="2" t="s">
        <v>40</v>
      </c>
      <c r="D496" s="3">
        <v>2000</v>
      </c>
      <c r="E496" s="12" t="s">
        <v>1562</v>
      </c>
      <c r="F496" s="2" t="s">
        <v>23</v>
      </c>
      <c r="G496" s="3">
        <f t="shared" si="7"/>
        <v>2000</v>
      </c>
      <c r="H496" s="14" t="s">
        <v>34</v>
      </c>
      <c r="I496" s="2" t="s">
        <v>25</v>
      </c>
    </row>
    <row r="497" spans="1:9" x14ac:dyDescent="0.3">
      <c r="A497" s="1">
        <v>37472</v>
      </c>
      <c r="B497" s="2">
        <v>1357</v>
      </c>
      <c r="C497" s="2" t="s">
        <v>46</v>
      </c>
      <c r="D497" s="3" t="s">
        <v>27</v>
      </c>
      <c r="E497" s="12" t="s">
        <v>1563</v>
      </c>
      <c r="F497" s="2" t="s">
        <v>67</v>
      </c>
      <c r="G497" s="3">
        <f t="shared" si="7"/>
        <v>1</v>
      </c>
      <c r="H497" s="14" t="s">
        <v>49</v>
      </c>
      <c r="I497" s="2" t="s">
        <v>25</v>
      </c>
    </row>
    <row r="498" spans="1:9" x14ac:dyDescent="0.3">
      <c r="A498" s="1">
        <v>37472</v>
      </c>
      <c r="B498" s="2">
        <v>1400</v>
      </c>
      <c r="C498" s="2" t="s">
        <v>61</v>
      </c>
      <c r="D498" s="3" t="s">
        <v>27</v>
      </c>
      <c r="E498" s="12" t="s">
        <v>1564</v>
      </c>
      <c r="F498" s="2" t="s">
        <v>23</v>
      </c>
      <c r="G498" s="3">
        <f t="shared" si="7"/>
        <v>1</v>
      </c>
      <c r="H498" s="14" t="s">
        <v>49</v>
      </c>
      <c r="I498" s="2" t="s">
        <v>25</v>
      </c>
    </row>
    <row r="499" spans="1:9" x14ac:dyDescent="0.3">
      <c r="A499" s="1">
        <v>37473</v>
      </c>
      <c r="B499" s="2">
        <v>914</v>
      </c>
      <c r="C499" s="2" t="s">
        <v>132</v>
      </c>
      <c r="D499" s="3">
        <v>5000</v>
      </c>
      <c r="E499" s="12" t="s">
        <v>1565</v>
      </c>
      <c r="F499" s="2" t="s">
        <v>54</v>
      </c>
      <c r="G499" s="3">
        <f t="shared" si="7"/>
        <v>5000</v>
      </c>
      <c r="H499" s="14" t="s">
        <v>38</v>
      </c>
      <c r="I499" s="2" t="s">
        <v>25</v>
      </c>
    </row>
    <row r="500" spans="1:9" x14ac:dyDescent="0.3">
      <c r="A500" s="1">
        <v>37473</v>
      </c>
      <c r="B500" s="2">
        <v>925</v>
      </c>
      <c r="C500" s="2" t="s">
        <v>68</v>
      </c>
      <c r="D500" s="3">
        <v>2000</v>
      </c>
      <c r="E500" s="12" t="s">
        <v>1566</v>
      </c>
      <c r="F500" s="2" t="s">
        <v>33</v>
      </c>
      <c r="G500" s="3">
        <f t="shared" si="7"/>
        <v>2000</v>
      </c>
      <c r="H500" s="14" t="s">
        <v>49</v>
      </c>
      <c r="I500" s="2" t="s">
        <v>25</v>
      </c>
    </row>
    <row r="501" spans="1:9" x14ac:dyDescent="0.3">
      <c r="A501" s="1">
        <v>37473</v>
      </c>
      <c r="B501" s="2">
        <v>1057</v>
      </c>
      <c r="C501" s="2" t="s">
        <v>79</v>
      </c>
      <c r="D501" s="3">
        <v>3000</v>
      </c>
      <c r="E501" s="12" t="s">
        <v>1567</v>
      </c>
      <c r="F501" s="2" t="s">
        <v>54</v>
      </c>
      <c r="G501" s="3">
        <f t="shared" si="7"/>
        <v>3000</v>
      </c>
      <c r="H501" s="14" t="s">
        <v>30</v>
      </c>
      <c r="I501" s="2" t="s">
        <v>25</v>
      </c>
    </row>
    <row r="502" spans="1:9" x14ac:dyDescent="0.3">
      <c r="A502" s="1">
        <v>37473</v>
      </c>
      <c r="B502" s="2">
        <v>1507</v>
      </c>
      <c r="C502" s="2" t="s">
        <v>162</v>
      </c>
      <c r="D502" s="3">
        <v>3000</v>
      </c>
      <c r="E502" s="12" t="s">
        <v>1568</v>
      </c>
      <c r="F502" s="2" t="s">
        <v>23</v>
      </c>
      <c r="G502" s="3">
        <f t="shared" si="7"/>
        <v>3000</v>
      </c>
      <c r="H502" s="14" t="s">
        <v>44</v>
      </c>
      <c r="I502" s="2" t="s">
        <v>25</v>
      </c>
    </row>
    <row r="503" spans="1:9" x14ac:dyDescent="0.3">
      <c r="A503" s="1">
        <v>37473</v>
      </c>
      <c r="B503" s="2">
        <v>1808</v>
      </c>
      <c r="C503" s="2" t="s">
        <v>72</v>
      </c>
      <c r="D503" s="3" t="s">
        <v>27</v>
      </c>
      <c r="E503" s="12" t="s">
        <v>1569</v>
      </c>
      <c r="F503" s="2" t="s">
        <v>23</v>
      </c>
      <c r="G503" s="3">
        <f t="shared" si="7"/>
        <v>1</v>
      </c>
      <c r="H503" s="14" t="s">
        <v>49</v>
      </c>
      <c r="I503" s="2" t="s">
        <v>25</v>
      </c>
    </row>
    <row r="504" spans="1:9" x14ac:dyDescent="0.3">
      <c r="A504" s="1">
        <v>37474</v>
      </c>
      <c r="B504" s="2">
        <v>846</v>
      </c>
      <c r="C504" s="2" t="s">
        <v>61</v>
      </c>
      <c r="D504" s="3">
        <v>2000</v>
      </c>
      <c r="E504" s="12" t="s">
        <v>1570</v>
      </c>
      <c r="F504" s="2" t="s">
        <v>23</v>
      </c>
      <c r="G504" s="3">
        <f t="shared" si="7"/>
        <v>2000</v>
      </c>
      <c r="H504" s="14" t="s">
        <v>49</v>
      </c>
      <c r="I504" s="2" t="s">
        <v>25</v>
      </c>
    </row>
    <row r="505" spans="1:9" x14ac:dyDescent="0.3">
      <c r="A505" s="1">
        <v>37474</v>
      </c>
      <c r="B505" s="2">
        <v>1724</v>
      </c>
      <c r="C505" s="2" t="s">
        <v>68</v>
      </c>
      <c r="D505" s="3">
        <v>5000</v>
      </c>
      <c r="E505" s="12" t="s">
        <v>1571</v>
      </c>
      <c r="F505" s="2" t="s">
        <v>23</v>
      </c>
      <c r="G505" s="3">
        <f t="shared" si="7"/>
        <v>5000</v>
      </c>
      <c r="H505" s="14" t="s">
        <v>49</v>
      </c>
      <c r="I505" s="2" t="s">
        <v>25</v>
      </c>
    </row>
    <row r="506" spans="1:9" x14ac:dyDescent="0.3">
      <c r="A506" s="1">
        <v>37474</v>
      </c>
      <c r="B506" s="2">
        <v>2125</v>
      </c>
      <c r="C506" s="2" t="s">
        <v>64</v>
      </c>
      <c r="D506" s="3">
        <v>3000</v>
      </c>
      <c r="E506" s="12" t="s">
        <v>1572</v>
      </c>
      <c r="F506" s="2" t="s">
        <v>67</v>
      </c>
      <c r="G506" s="3">
        <f t="shared" si="7"/>
        <v>3000</v>
      </c>
      <c r="H506" s="14" t="s">
        <v>30</v>
      </c>
      <c r="I506" s="2" t="s">
        <v>25</v>
      </c>
    </row>
    <row r="507" spans="1:9" x14ac:dyDescent="0.3">
      <c r="A507" s="1">
        <v>37475</v>
      </c>
      <c r="B507" s="2">
        <v>1418</v>
      </c>
      <c r="C507" s="2" t="s">
        <v>40</v>
      </c>
      <c r="D507" s="3">
        <v>1000</v>
      </c>
      <c r="E507" s="12" t="s">
        <v>1573</v>
      </c>
      <c r="F507" s="2" t="s">
        <v>33</v>
      </c>
      <c r="G507" s="3">
        <f t="shared" si="7"/>
        <v>1000</v>
      </c>
      <c r="H507" s="14" t="s">
        <v>34</v>
      </c>
      <c r="I507" s="2" t="s">
        <v>25</v>
      </c>
    </row>
    <row r="508" spans="1:9" x14ac:dyDescent="0.3">
      <c r="A508" s="1">
        <v>37475</v>
      </c>
      <c r="B508" s="2">
        <v>1516</v>
      </c>
      <c r="C508" s="2" t="s">
        <v>70</v>
      </c>
      <c r="D508" s="3">
        <v>10000</v>
      </c>
      <c r="E508" s="12" t="s">
        <v>1574</v>
      </c>
      <c r="F508" s="2" t="s">
        <v>37</v>
      </c>
      <c r="G508" s="3">
        <f t="shared" si="7"/>
        <v>10000</v>
      </c>
      <c r="H508" s="14" t="s">
        <v>49</v>
      </c>
      <c r="I508" s="2" t="s">
        <v>25</v>
      </c>
    </row>
    <row r="509" spans="1:9" x14ac:dyDescent="0.3">
      <c r="A509" s="1">
        <v>37475</v>
      </c>
      <c r="B509" s="2">
        <v>1634</v>
      </c>
      <c r="C509" s="2" t="s">
        <v>206</v>
      </c>
      <c r="D509" s="3">
        <v>1500</v>
      </c>
      <c r="E509" s="12" t="s">
        <v>1575</v>
      </c>
      <c r="F509" s="2" t="s">
        <v>33</v>
      </c>
      <c r="G509" s="3">
        <f t="shared" si="7"/>
        <v>1500</v>
      </c>
      <c r="H509" s="14" t="s">
        <v>38</v>
      </c>
      <c r="I509" s="2" t="s">
        <v>25</v>
      </c>
    </row>
    <row r="510" spans="1:9" x14ac:dyDescent="0.3">
      <c r="A510" s="1">
        <v>37477</v>
      </c>
      <c r="B510" s="2">
        <v>952</v>
      </c>
      <c r="C510" s="2" t="s">
        <v>42</v>
      </c>
      <c r="D510" s="3">
        <v>1300000</v>
      </c>
      <c r="E510" s="12" t="s">
        <v>1576</v>
      </c>
      <c r="F510" s="2" t="s">
        <v>48</v>
      </c>
      <c r="G510" s="3">
        <f t="shared" si="7"/>
        <v>1300000</v>
      </c>
      <c r="H510" s="14" t="s">
        <v>44</v>
      </c>
      <c r="I510" s="2" t="s">
        <v>25</v>
      </c>
    </row>
    <row r="511" spans="1:9" x14ac:dyDescent="0.3">
      <c r="A511" s="1">
        <v>37477</v>
      </c>
      <c r="B511" s="2">
        <v>1235</v>
      </c>
      <c r="C511" s="2" t="s">
        <v>21</v>
      </c>
      <c r="D511" s="3">
        <v>50000</v>
      </c>
      <c r="E511" s="12" t="s">
        <v>1577</v>
      </c>
      <c r="F511" s="2" t="s">
        <v>33</v>
      </c>
      <c r="G511" s="3">
        <f t="shared" si="7"/>
        <v>50000</v>
      </c>
      <c r="H511" s="14" t="s">
        <v>24</v>
      </c>
      <c r="I511" s="2" t="s">
        <v>25</v>
      </c>
    </row>
    <row r="512" spans="1:9" x14ac:dyDescent="0.3">
      <c r="A512" s="1">
        <v>37477</v>
      </c>
      <c r="B512" s="2">
        <v>1320</v>
      </c>
      <c r="C512" s="2" t="s">
        <v>56</v>
      </c>
      <c r="D512" s="3">
        <v>100</v>
      </c>
      <c r="E512" s="12" t="s">
        <v>1578</v>
      </c>
      <c r="F512" s="2" t="s">
        <v>23</v>
      </c>
      <c r="G512" s="3">
        <f t="shared" si="7"/>
        <v>100</v>
      </c>
      <c r="H512" s="14" t="s">
        <v>34</v>
      </c>
      <c r="I512" s="2" t="s">
        <v>25</v>
      </c>
    </row>
    <row r="513" spans="1:9" x14ac:dyDescent="0.3">
      <c r="A513" s="1">
        <v>37478</v>
      </c>
      <c r="B513" s="2">
        <v>901</v>
      </c>
      <c r="C513" s="2" t="s">
        <v>46</v>
      </c>
      <c r="D513" s="3">
        <v>2000</v>
      </c>
      <c r="E513" s="12" t="s">
        <v>1579</v>
      </c>
      <c r="F513" s="2" t="s">
        <v>30</v>
      </c>
      <c r="G513" s="3">
        <f t="shared" si="7"/>
        <v>2000</v>
      </c>
      <c r="H513" s="14" t="s">
        <v>49</v>
      </c>
      <c r="I513" s="2" t="s">
        <v>25</v>
      </c>
    </row>
    <row r="514" spans="1:9" x14ac:dyDescent="0.3">
      <c r="A514" s="1">
        <v>37478</v>
      </c>
      <c r="B514" s="2">
        <v>1212</v>
      </c>
      <c r="C514" s="2" t="s">
        <v>46</v>
      </c>
      <c r="D514" s="3">
        <v>10000</v>
      </c>
      <c r="E514" s="12" t="s">
        <v>1580</v>
      </c>
      <c r="F514" s="2" t="s">
        <v>33</v>
      </c>
      <c r="G514" s="3">
        <f t="shared" si="7"/>
        <v>10000</v>
      </c>
      <c r="H514" s="14" t="s">
        <v>49</v>
      </c>
      <c r="I514" s="2" t="s">
        <v>25</v>
      </c>
    </row>
    <row r="515" spans="1:9" x14ac:dyDescent="0.3">
      <c r="A515" s="1">
        <v>37480</v>
      </c>
      <c r="B515" s="2">
        <v>910</v>
      </c>
      <c r="C515" s="2" t="s">
        <v>46</v>
      </c>
      <c r="D515" s="3">
        <v>2000</v>
      </c>
      <c r="E515" s="12" t="s">
        <v>1581</v>
      </c>
      <c r="F515" s="2" t="s">
        <v>54</v>
      </c>
      <c r="G515" s="3">
        <f t="shared" si="7"/>
        <v>2000</v>
      </c>
      <c r="H515" s="14" t="s">
        <v>49</v>
      </c>
      <c r="I515" s="2" t="s">
        <v>25</v>
      </c>
    </row>
    <row r="516" spans="1:9" x14ac:dyDescent="0.3">
      <c r="A516" s="1">
        <v>37480</v>
      </c>
      <c r="B516" s="2">
        <v>954</v>
      </c>
      <c r="C516" s="2" t="s">
        <v>72</v>
      </c>
      <c r="D516" s="3">
        <v>198000</v>
      </c>
      <c r="E516" s="12" t="s">
        <v>1582</v>
      </c>
      <c r="F516" s="2" t="s">
        <v>48</v>
      </c>
      <c r="G516" s="3">
        <f t="shared" si="7"/>
        <v>198000</v>
      </c>
      <c r="H516" s="14" t="s">
        <v>49</v>
      </c>
      <c r="I516" s="2" t="s">
        <v>25</v>
      </c>
    </row>
    <row r="517" spans="1:9" x14ac:dyDescent="0.3">
      <c r="A517" s="1">
        <v>37480</v>
      </c>
      <c r="B517" s="2">
        <v>1022</v>
      </c>
      <c r="C517" s="2" t="s">
        <v>51</v>
      </c>
      <c r="D517" s="3">
        <v>1000</v>
      </c>
      <c r="E517" s="12" t="s">
        <v>1583</v>
      </c>
      <c r="F517" s="2" t="s">
        <v>23</v>
      </c>
      <c r="G517" s="3">
        <f t="shared" si="7"/>
        <v>1000</v>
      </c>
      <c r="H517" s="14" t="s">
        <v>24</v>
      </c>
      <c r="I517" s="2" t="s">
        <v>25</v>
      </c>
    </row>
    <row r="518" spans="1:9" x14ac:dyDescent="0.3">
      <c r="A518" s="1">
        <v>37480</v>
      </c>
      <c r="B518" s="2">
        <v>1104</v>
      </c>
      <c r="C518" s="2" t="s">
        <v>46</v>
      </c>
      <c r="D518" s="3">
        <v>3000</v>
      </c>
      <c r="E518" s="12" t="s">
        <v>1584</v>
      </c>
      <c r="F518" s="2" t="s">
        <v>54</v>
      </c>
      <c r="G518" s="3">
        <f t="shared" si="7"/>
        <v>3000</v>
      </c>
      <c r="H518" s="14" t="s">
        <v>49</v>
      </c>
      <c r="I518" s="2" t="s">
        <v>25</v>
      </c>
    </row>
    <row r="519" spans="1:9" x14ac:dyDescent="0.3">
      <c r="A519" s="1">
        <v>37481</v>
      </c>
      <c r="B519" s="2">
        <v>1508</v>
      </c>
      <c r="C519" s="2" t="s">
        <v>70</v>
      </c>
      <c r="D519" s="3">
        <v>25000</v>
      </c>
      <c r="E519" s="12" t="s">
        <v>1585</v>
      </c>
      <c r="F519" s="2" t="s">
        <v>54</v>
      </c>
      <c r="G519" s="3">
        <f t="shared" si="7"/>
        <v>25000</v>
      </c>
      <c r="H519" s="14" t="s">
        <v>49</v>
      </c>
      <c r="I519" s="2" t="s">
        <v>25</v>
      </c>
    </row>
    <row r="520" spans="1:9" x14ac:dyDescent="0.3">
      <c r="A520" s="1">
        <v>37481</v>
      </c>
      <c r="B520" s="2">
        <v>1630</v>
      </c>
      <c r="C520" s="2" t="s">
        <v>21</v>
      </c>
      <c r="D520" s="3">
        <v>16000</v>
      </c>
      <c r="E520" s="12" t="s">
        <v>1586</v>
      </c>
      <c r="F520" s="2" t="s">
        <v>23</v>
      </c>
      <c r="G520" s="3">
        <f t="shared" si="7"/>
        <v>16000</v>
      </c>
      <c r="H520" s="14" t="s">
        <v>24</v>
      </c>
      <c r="I520" s="2" t="s">
        <v>25</v>
      </c>
    </row>
    <row r="521" spans="1:9" x14ac:dyDescent="0.3">
      <c r="A521" s="1">
        <v>37481</v>
      </c>
      <c r="B521" s="2">
        <v>2044</v>
      </c>
      <c r="C521" s="2" t="s">
        <v>64</v>
      </c>
      <c r="D521" s="3">
        <v>50000</v>
      </c>
      <c r="E521" s="12" t="s">
        <v>1587</v>
      </c>
      <c r="F521" s="2" t="s">
        <v>23</v>
      </c>
      <c r="G521" s="3">
        <f t="shared" si="7"/>
        <v>50000</v>
      </c>
      <c r="H521" s="14" t="s">
        <v>30</v>
      </c>
      <c r="I521" s="2" t="s">
        <v>25</v>
      </c>
    </row>
    <row r="522" spans="1:9" x14ac:dyDescent="0.3">
      <c r="A522" s="1">
        <v>37482</v>
      </c>
      <c r="B522" s="2">
        <v>910</v>
      </c>
      <c r="C522" s="2" t="s">
        <v>91</v>
      </c>
      <c r="D522" s="3" t="s">
        <v>27</v>
      </c>
      <c r="E522" s="12" t="s">
        <v>1588</v>
      </c>
      <c r="F522" s="2" t="s">
        <v>63</v>
      </c>
      <c r="G522" s="3">
        <f t="shared" si="7"/>
        <v>1</v>
      </c>
      <c r="H522" s="14" t="s">
        <v>30</v>
      </c>
      <c r="I522" s="2" t="s">
        <v>25</v>
      </c>
    </row>
    <row r="523" spans="1:9" x14ac:dyDescent="0.3">
      <c r="A523" s="1">
        <v>37482</v>
      </c>
      <c r="B523" s="2">
        <v>923</v>
      </c>
      <c r="C523" s="2" t="s">
        <v>130</v>
      </c>
      <c r="D523" s="3">
        <v>2000</v>
      </c>
      <c r="E523" s="12" t="s">
        <v>1589</v>
      </c>
      <c r="F523" s="2" t="s">
        <v>54</v>
      </c>
      <c r="G523" s="3">
        <f t="shared" si="7"/>
        <v>2000</v>
      </c>
      <c r="H523" s="14" t="s">
        <v>30</v>
      </c>
      <c r="I523" s="2" t="s">
        <v>25</v>
      </c>
    </row>
    <row r="524" spans="1:9" x14ac:dyDescent="0.3">
      <c r="A524" s="1">
        <v>37482</v>
      </c>
      <c r="B524" s="2">
        <v>1118</v>
      </c>
      <c r="C524" s="2" t="s">
        <v>46</v>
      </c>
      <c r="D524" s="3">
        <v>10000</v>
      </c>
      <c r="E524" s="12" t="s">
        <v>1590</v>
      </c>
      <c r="F524" s="2" t="s">
        <v>33</v>
      </c>
      <c r="G524" s="3">
        <f t="shared" si="7"/>
        <v>10000</v>
      </c>
      <c r="H524" s="14" t="s">
        <v>49</v>
      </c>
      <c r="I524" s="2" t="s">
        <v>25</v>
      </c>
    </row>
    <row r="525" spans="1:9" x14ac:dyDescent="0.3">
      <c r="A525" s="1">
        <v>37482</v>
      </c>
      <c r="B525" s="2">
        <v>1437</v>
      </c>
      <c r="C525" s="2" t="s">
        <v>59</v>
      </c>
      <c r="D525" s="3">
        <v>1000</v>
      </c>
      <c r="E525" s="12" t="s">
        <v>1591</v>
      </c>
      <c r="F525" s="2" t="s">
        <v>54</v>
      </c>
      <c r="G525" s="3">
        <f t="shared" si="7"/>
        <v>1000</v>
      </c>
      <c r="H525" s="14" t="s">
        <v>38</v>
      </c>
      <c r="I525" s="2" t="s">
        <v>25</v>
      </c>
    </row>
    <row r="526" spans="1:9" x14ac:dyDescent="0.3">
      <c r="A526" s="1">
        <v>37482</v>
      </c>
      <c r="B526" s="2">
        <v>1615</v>
      </c>
      <c r="C526" s="2" t="s">
        <v>21</v>
      </c>
      <c r="D526" s="3">
        <v>1500</v>
      </c>
      <c r="E526" s="12" t="s">
        <v>1592</v>
      </c>
      <c r="F526" s="2" t="s">
        <v>37</v>
      </c>
      <c r="G526" s="3">
        <f t="shared" si="7"/>
        <v>1500</v>
      </c>
      <c r="H526" s="14" t="s">
        <v>24</v>
      </c>
      <c r="I526" s="2" t="s">
        <v>25</v>
      </c>
    </row>
    <row r="527" spans="1:9" x14ac:dyDescent="0.3">
      <c r="A527" s="1">
        <v>37482</v>
      </c>
      <c r="B527" s="2">
        <v>1831</v>
      </c>
      <c r="C527" s="2" t="s">
        <v>42</v>
      </c>
      <c r="D527" s="3">
        <v>200</v>
      </c>
      <c r="E527" s="12" t="s">
        <v>1593</v>
      </c>
      <c r="F527" s="2" t="s">
        <v>63</v>
      </c>
      <c r="G527" s="3">
        <f t="shared" si="7"/>
        <v>200</v>
      </c>
      <c r="H527" s="14" t="s">
        <v>44</v>
      </c>
      <c r="I527" s="2" t="s">
        <v>25</v>
      </c>
    </row>
    <row r="528" spans="1:9" x14ac:dyDescent="0.3">
      <c r="A528" s="1">
        <v>37483</v>
      </c>
      <c r="B528" s="2">
        <v>918</v>
      </c>
      <c r="C528" s="2" t="s">
        <v>42</v>
      </c>
      <c r="D528" s="3">
        <v>40000</v>
      </c>
      <c r="E528" s="12" t="s">
        <v>1594</v>
      </c>
      <c r="F528" s="2" t="s">
        <v>23</v>
      </c>
      <c r="G528" s="3">
        <f t="shared" si="7"/>
        <v>40000</v>
      </c>
      <c r="H528" s="14" t="s">
        <v>44</v>
      </c>
      <c r="I528" s="2" t="s">
        <v>25</v>
      </c>
    </row>
    <row r="529" spans="1:9" x14ac:dyDescent="0.3">
      <c r="A529" s="1">
        <v>37483</v>
      </c>
      <c r="B529" s="2">
        <v>1624</v>
      </c>
      <c r="C529" s="2" t="s">
        <v>46</v>
      </c>
      <c r="D529" s="3" t="s">
        <v>27</v>
      </c>
      <c r="E529" s="12" t="s">
        <v>1595</v>
      </c>
      <c r="F529" s="2" t="s">
        <v>359</v>
      </c>
      <c r="G529" s="3">
        <f t="shared" si="7"/>
        <v>1</v>
      </c>
      <c r="H529" s="14" t="s">
        <v>49</v>
      </c>
      <c r="I529" s="2" t="s">
        <v>25</v>
      </c>
    </row>
    <row r="530" spans="1:9" x14ac:dyDescent="0.3">
      <c r="A530" s="1">
        <v>37483</v>
      </c>
      <c r="B530" s="2">
        <v>1644</v>
      </c>
      <c r="C530" s="2" t="s">
        <v>108</v>
      </c>
      <c r="D530" s="3">
        <v>500</v>
      </c>
      <c r="E530" s="12" t="s">
        <v>1596</v>
      </c>
      <c r="F530" s="2" t="s">
        <v>37</v>
      </c>
      <c r="G530" s="3">
        <f t="shared" si="7"/>
        <v>500</v>
      </c>
      <c r="H530" s="14" t="s">
        <v>24</v>
      </c>
      <c r="I530" s="2" t="s">
        <v>25</v>
      </c>
    </row>
    <row r="531" spans="1:9" x14ac:dyDescent="0.3">
      <c r="A531" s="1">
        <v>37483</v>
      </c>
      <c r="B531" s="2">
        <v>1645</v>
      </c>
      <c r="C531" s="2" t="s">
        <v>42</v>
      </c>
      <c r="D531" s="3">
        <v>15000</v>
      </c>
      <c r="E531" s="12" t="s">
        <v>1597</v>
      </c>
      <c r="F531" s="2" t="s">
        <v>67</v>
      </c>
      <c r="G531" s="3">
        <f t="shared" si="7"/>
        <v>15000</v>
      </c>
      <c r="H531" s="14" t="s">
        <v>44</v>
      </c>
      <c r="I531" s="2" t="s">
        <v>25</v>
      </c>
    </row>
    <row r="532" spans="1:9" x14ac:dyDescent="0.3">
      <c r="A532" s="1">
        <v>37484</v>
      </c>
      <c r="B532" s="2">
        <v>1528</v>
      </c>
      <c r="C532" s="2" t="s">
        <v>42</v>
      </c>
      <c r="D532" s="3">
        <v>1500</v>
      </c>
      <c r="E532" s="12" t="s">
        <v>1598</v>
      </c>
      <c r="F532" s="2" t="s">
        <v>54</v>
      </c>
      <c r="G532" s="3">
        <f t="shared" si="7"/>
        <v>1500</v>
      </c>
      <c r="H532" s="14" t="s">
        <v>44</v>
      </c>
      <c r="I532" s="2" t="s">
        <v>25</v>
      </c>
    </row>
    <row r="533" spans="1:9" x14ac:dyDescent="0.3">
      <c r="A533" s="1">
        <v>37485</v>
      </c>
      <c r="B533" s="2">
        <v>1404</v>
      </c>
      <c r="C533" s="2" t="s">
        <v>203</v>
      </c>
      <c r="D533" s="3">
        <v>600</v>
      </c>
      <c r="E533" s="12" t="s">
        <v>1599</v>
      </c>
      <c r="F533" s="2" t="s">
        <v>33</v>
      </c>
      <c r="G533" s="3">
        <f t="shared" si="7"/>
        <v>600</v>
      </c>
      <c r="H533" s="14" t="s">
        <v>24</v>
      </c>
      <c r="I533" s="2" t="s">
        <v>25</v>
      </c>
    </row>
    <row r="534" spans="1:9" x14ac:dyDescent="0.3">
      <c r="A534" s="1">
        <v>37485</v>
      </c>
      <c r="B534" s="2">
        <v>1431</v>
      </c>
      <c r="C534" s="2" t="s">
        <v>203</v>
      </c>
      <c r="D534" s="3" t="s">
        <v>27</v>
      </c>
      <c r="E534" s="12" t="s">
        <v>1600</v>
      </c>
      <c r="F534" s="2" t="s">
        <v>63</v>
      </c>
      <c r="G534" s="3">
        <f t="shared" si="7"/>
        <v>1</v>
      </c>
      <c r="H534" s="14" t="s">
        <v>24</v>
      </c>
      <c r="I534" s="2" t="s">
        <v>25</v>
      </c>
    </row>
    <row r="535" spans="1:9" x14ac:dyDescent="0.3">
      <c r="A535" s="1">
        <v>37485</v>
      </c>
      <c r="B535" s="2">
        <v>1459</v>
      </c>
      <c r="C535" s="2" t="s">
        <v>72</v>
      </c>
      <c r="D535" s="3">
        <v>14600</v>
      </c>
      <c r="E535" s="12" t="s">
        <v>1601</v>
      </c>
      <c r="F535" s="2" t="s">
        <v>54</v>
      </c>
      <c r="G535" s="3">
        <f t="shared" si="7"/>
        <v>14600</v>
      </c>
      <c r="H535" s="14" t="s">
        <v>49</v>
      </c>
      <c r="I535" s="2" t="s">
        <v>25</v>
      </c>
    </row>
    <row r="536" spans="1:9" x14ac:dyDescent="0.3">
      <c r="A536" s="1">
        <v>37486</v>
      </c>
      <c r="B536" s="2">
        <v>1739</v>
      </c>
      <c r="C536" s="2" t="s">
        <v>42</v>
      </c>
      <c r="D536" s="3">
        <v>800</v>
      </c>
      <c r="E536" s="12" t="s">
        <v>1602</v>
      </c>
      <c r="F536" s="2" t="s">
        <v>54</v>
      </c>
      <c r="G536" s="3">
        <f t="shared" si="7"/>
        <v>800</v>
      </c>
      <c r="H536" s="14" t="s">
        <v>44</v>
      </c>
      <c r="I536" s="2" t="s">
        <v>25</v>
      </c>
    </row>
    <row r="537" spans="1:9" x14ac:dyDescent="0.3">
      <c r="A537" s="1">
        <v>37486</v>
      </c>
      <c r="B537" s="2">
        <v>1740</v>
      </c>
      <c r="C537" s="2" t="s">
        <v>21</v>
      </c>
      <c r="D537" s="3">
        <v>30000</v>
      </c>
      <c r="E537" s="12" t="s">
        <v>1603</v>
      </c>
      <c r="F537" s="2" t="s">
        <v>54</v>
      </c>
      <c r="G537" s="3">
        <f t="shared" si="7"/>
        <v>30000</v>
      </c>
      <c r="H537" s="14" t="s">
        <v>24</v>
      </c>
      <c r="I537" s="2" t="s">
        <v>25</v>
      </c>
    </row>
    <row r="538" spans="1:9" x14ac:dyDescent="0.3">
      <c r="A538" s="1">
        <v>37486</v>
      </c>
      <c r="B538" s="2">
        <v>1954</v>
      </c>
      <c r="C538" s="2" t="s">
        <v>64</v>
      </c>
      <c r="D538" s="3">
        <v>1500</v>
      </c>
      <c r="E538" s="12" t="s">
        <v>1604</v>
      </c>
      <c r="F538" s="2" t="s">
        <v>54</v>
      </c>
      <c r="G538" s="3">
        <f t="shared" si="7"/>
        <v>1500</v>
      </c>
      <c r="H538" s="14" t="s">
        <v>30</v>
      </c>
      <c r="I538" s="2" t="s">
        <v>25</v>
      </c>
    </row>
    <row r="539" spans="1:9" x14ac:dyDescent="0.3">
      <c r="A539" s="1">
        <v>37486</v>
      </c>
      <c r="B539" s="2">
        <v>2359</v>
      </c>
      <c r="C539" s="2" t="s">
        <v>64</v>
      </c>
      <c r="D539" s="3">
        <v>13500</v>
      </c>
      <c r="E539" s="12" t="s">
        <v>1605</v>
      </c>
      <c r="F539" s="2" t="s">
        <v>33</v>
      </c>
      <c r="G539" s="3">
        <f t="shared" si="7"/>
        <v>13500</v>
      </c>
      <c r="H539" s="14" t="s">
        <v>30</v>
      </c>
      <c r="I539" s="2" t="s">
        <v>25</v>
      </c>
    </row>
    <row r="540" spans="1:9" x14ac:dyDescent="0.3">
      <c r="A540" s="1">
        <v>37487</v>
      </c>
      <c r="B540" s="2">
        <v>822</v>
      </c>
      <c r="C540" s="2" t="s">
        <v>121</v>
      </c>
      <c r="D540" s="3">
        <v>25000</v>
      </c>
      <c r="E540" s="12" t="s">
        <v>1606</v>
      </c>
      <c r="F540" s="2" t="s">
        <v>54</v>
      </c>
      <c r="G540" s="3">
        <f t="shared" si="7"/>
        <v>25000</v>
      </c>
      <c r="H540" s="14" t="s">
        <v>44</v>
      </c>
      <c r="I540" s="2" t="s">
        <v>25</v>
      </c>
    </row>
    <row r="541" spans="1:9" x14ac:dyDescent="0.3">
      <c r="A541" s="1">
        <v>37487</v>
      </c>
      <c r="B541" s="2">
        <v>928</v>
      </c>
      <c r="C541" s="2" t="s">
        <v>426</v>
      </c>
      <c r="D541" s="3">
        <v>50000</v>
      </c>
      <c r="E541" s="12" t="s">
        <v>1607</v>
      </c>
      <c r="F541" s="2" t="s">
        <v>54</v>
      </c>
      <c r="G541" s="3">
        <f t="shared" si="7"/>
        <v>50000</v>
      </c>
      <c r="H541" s="14" t="s">
        <v>34</v>
      </c>
      <c r="I541" s="2" t="s">
        <v>25</v>
      </c>
    </row>
    <row r="542" spans="1:9" x14ac:dyDescent="0.3">
      <c r="A542" s="1">
        <v>37487</v>
      </c>
      <c r="B542" s="2">
        <v>1038</v>
      </c>
      <c r="C542" s="2" t="s">
        <v>42</v>
      </c>
      <c r="D542" s="3">
        <v>1000</v>
      </c>
      <c r="E542" s="12" t="s">
        <v>1608</v>
      </c>
      <c r="F542" s="2" t="s">
        <v>29</v>
      </c>
      <c r="G542" s="3">
        <f t="shared" si="7"/>
        <v>1000</v>
      </c>
      <c r="H542" s="14" t="s">
        <v>44</v>
      </c>
      <c r="I542" s="2" t="s">
        <v>25</v>
      </c>
    </row>
    <row r="543" spans="1:9" x14ac:dyDescent="0.3">
      <c r="A543" s="1">
        <v>37487</v>
      </c>
      <c r="B543" s="2">
        <v>2250</v>
      </c>
      <c r="C543" s="2" t="s">
        <v>35</v>
      </c>
      <c r="D543" s="3">
        <v>300</v>
      </c>
      <c r="E543" s="12" t="s">
        <v>1609</v>
      </c>
      <c r="F543" s="2" t="s">
        <v>54</v>
      </c>
      <c r="G543" s="3">
        <f t="shared" si="7"/>
        <v>300</v>
      </c>
      <c r="H543" s="14" t="s">
        <v>38</v>
      </c>
      <c r="I543" s="2" t="s">
        <v>25</v>
      </c>
    </row>
    <row r="544" spans="1:9" x14ac:dyDescent="0.3">
      <c r="A544" s="1">
        <v>37488</v>
      </c>
      <c r="B544" s="2">
        <v>126</v>
      </c>
      <c r="C544" s="2" t="s">
        <v>64</v>
      </c>
      <c r="D544" s="3">
        <v>3000</v>
      </c>
      <c r="E544" s="12" t="s">
        <v>1610</v>
      </c>
      <c r="F544" s="2" t="s">
        <v>63</v>
      </c>
      <c r="G544" s="3">
        <f t="shared" si="7"/>
        <v>3000</v>
      </c>
      <c r="H544" s="14" t="s">
        <v>30</v>
      </c>
      <c r="I544" s="2" t="s">
        <v>25</v>
      </c>
    </row>
    <row r="545" spans="1:9" x14ac:dyDescent="0.3">
      <c r="A545" s="1">
        <v>37488</v>
      </c>
      <c r="B545" s="2">
        <v>827</v>
      </c>
      <c r="C545" s="2" t="s">
        <v>91</v>
      </c>
      <c r="D545" s="3">
        <v>1500</v>
      </c>
      <c r="E545" s="12" t="s">
        <v>1611</v>
      </c>
      <c r="F545" s="2" t="s">
        <v>359</v>
      </c>
      <c r="G545" s="3">
        <f t="shared" si="7"/>
        <v>1500</v>
      </c>
      <c r="H545" s="14" t="s">
        <v>30</v>
      </c>
      <c r="I545" s="2" t="s">
        <v>25</v>
      </c>
    </row>
    <row r="546" spans="1:9" x14ac:dyDescent="0.3">
      <c r="A546" s="1">
        <v>37488</v>
      </c>
      <c r="B546" s="2">
        <v>938</v>
      </c>
      <c r="C546" s="2" t="s">
        <v>46</v>
      </c>
      <c r="D546" s="3">
        <v>3000</v>
      </c>
      <c r="E546" s="12" t="s">
        <v>1612</v>
      </c>
      <c r="F546" s="2" t="s">
        <v>54</v>
      </c>
      <c r="G546" s="3">
        <f t="shared" si="7"/>
        <v>3000</v>
      </c>
      <c r="H546" s="14" t="s">
        <v>49</v>
      </c>
      <c r="I546" s="2" t="s">
        <v>25</v>
      </c>
    </row>
    <row r="547" spans="1:9" x14ac:dyDescent="0.3">
      <c r="A547" s="1">
        <v>37488</v>
      </c>
      <c r="B547" s="2">
        <v>943</v>
      </c>
      <c r="C547" s="2" t="s">
        <v>152</v>
      </c>
      <c r="D547" s="3">
        <v>300</v>
      </c>
      <c r="E547" s="12" t="s">
        <v>1613</v>
      </c>
      <c r="F547" s="2" t="s">
        <v>33</v>
      </c>
      <c r="G547" s="3">
        <f t="shared" si="7"/>
        <v>300</v>
      </c>
      <c r="H547" s="14" t="s">
        <v>38</v>
      </c>
      <c r="I547" s="2" t="s">
        <v>25</v>
      </c>
    </row>
    <row r="548" spans="1:9" x14ac:dyDescent="0.3">
      <c r="A548" s="1">
        <v>37488</v>
      </c>
      <c r="B548" s="2">
        <v>1434</v>
      </c>
      <c r="C548" s="2" t="s">
        <v>21</v>
      </c>
      <c r="D548" s="3">
        <v>4500</v>
      </c>
      <c r="E548" s="12" t="s">
        <v>1614</v>
      </c>
      <c r="F548" s="2" t="s">
        <v>23</v>
      </c>
      <c r="G548" s="3">
        <f t="shared" si="7"/>
        <v>4500</v>
      </c>
      <c r="H548" s="14" t="s">
        <v>24</v>
      </c>
      <c r="I548" s="2" t="s">
        <v>25</v>
      </c>
    </row>
    <row r="549" spans="1:9" x14ac:dyDescent="0.3">
      <c r="A549" s="1">
        <v>37489</v>
      </c>
      <c r="B549" s="2">
        <v>647</v>
      </c>
      <c r="C549" s="2" t="s">
        <v>200</v>
      </c>
      <c r="D549" s="3">
        <v>3000</v>
      </c>
      <c r="E549" s="12" t="s">
        <v>1615</v>
      </c>
      <c r="F549" s="2" t="s">
        <v>54</v>
      </c>
      <c r="G549" s="3">
        <f t="shared" si="7"/>
        <v>3000</v>
      </c>
      <c r="H549" s="14" t="s">
        <v>49</v>
      </c>
      <c r="I549" s="2" t="s">
        <v>25</v>
      </c>
    </row>
    <row r="550" spans="1:9" x14ac:dyDescent="0.3">
      <c r="A550" s="1">
        <v>37489</v>
      </c>
      <c r="B550" s="2">
        <v>1311</v>
      </c>
      <c r="C550" s="2" t="s">
        <v>51</v>
      </c>
      <c r="D550" s="3">
        <v>5000</v>
      </c>
      <c r="E550" s="12" t="s">
        <v>1616</v>
      </c>
      <c r="F550" s="2" t="s">
        <v>54</v>
      </c>
      <c r="G550" s="3">
        <f t="shared" si="7"/>
        <v>5000</v>
      </c>
      <c r="H550" s="14" t="s">
        <v>24</v>
      </c>
      <c r="I550" s="2" t="s">
        <v>25</v>
      </c>
    </row>
    <row r="551" spans="1:9" x14ac:dyDescent="0.3">
      <c r="A551" s="1">
        <v>37490</v>
      </c>
      <c r="B551" s="2">
        <v>1518</v>
      </c>
      <c r="C551" s="2" t="s">
        <v>91</v>
      </c>
      <c r="D551" s="3">
        <v>1500</v>
      </c>
      <c r="E551" s="12" t="s">
        <v>1617</v>
      </c>
      <c r="F551" s="2" t="s">
        <v>33</v>
      </c>
      <c r="G551" s="3">
        <f t="shared" si="7"/>
        <v>1500</v>
      </c>
      <c r="H551" s="14" t="s">
        <v>30</v>
      </c>
      <c r="I551" s="2" t="s">
        <v>25</v>
      </c>
    </row>
    <row r="552" spans="1:9" x14ac:dyDescent="0.3">
      <c r="A552" s="1">
        <v>37490</v>
      </c>
      <c r="B552" s="2">
        <v>1651</v>
      </c>
      <c r="C552" s="2" t="s">
        <v>42</v>
      </c>
      <c r="D552" s="3">
        <v>3600</v>
      </c>
      <c r="E552" s="12" t="s">
        <v>1618</v>
      </c>
      <c r="F552" s="2" t="s">
        <v>48</v>
      </c>
      <c r="G552" s="3">
        <f t="shared" si="7"/>
        <v>3600</v>
      </c>
      <c r="H552" s="14" t="s">
        <v>44</v>
      </c>
      <c r="I552" s="2" t="s">
        <v>25</v>
      </c>
    </row>
    <row r="553" spans="1:9" x14ac:dyDescent="0.3">
      <c r="A553" s="1">
        <v>37490</v>
      </c>
      <c r="B553" s="2">
        <v>1733</v>
      </c>
      <c r="C553" s="2" t="s">
        <v>46</v>
      </c>
      <c r="D553" s="3">
        <v>24300</v>
      </c>
      <c r="E553" s="12" t="s">
        <v>1619</v>
      </c>
      <c r="F553" s="2" t="s">
        <v>33</v>
      </c>
      <c r="G553" s="3">
        <f t="shared" si="7"/>
        <v>24300</v>
      </c>
      <c r="H553" s="14" t="s">
        <v>49</v>
      </c>
      <c r="I553" s="2" t="s">
        <v>25</v>
      </c>
    </row>
    <row r="554" spans="1:9" x14ac:dyDescent="0.3">
      <c r="A554" s="1">
        <v>37491</v>
      </c>
      <c r="B554" s="2">
        <v>738</v>
      </c>
      <c r="C554" s="2" t="s">
        <v>200</v>
      </c>
      <c r="D554" s="3">
        <v>5000</v>
      </c>
      <c r="E554" s="12" t="s">
        <v>1620</v>
      </c>
      <c r="F554" s="2" t="s">
        <v>30</v>
      </c>
      <c r="G554" s="3">
        <f t="shared" si="7"/>
        <v>5000</v>
      </c>
      <c r="H554" s="14" t="s">
        <v>49</v>
      </c>
      <c r="I554" s="2" t="s">
        <v>25</v>
      </c>
    </row>
    <row r="555" spans="1:9" x14ac:dyDescent="0.3">
      <c r="A555" s="1">
        <v>37491</v>
      </c>
      <c r="B555" s="2">
        <v>822</v>
      </c>
      <c r="C555" s="2" t="s">
        <v>947</v>
      </c>
      <c r="D555" s="3">
        <v>3000</v>
      </c>
      <c r="E555" s="12" t="s">
        <v>1621</v>
      </c>
      <c r="F555" s="2" t="s">
        <v>30</v>
      </c>
      <c r="G555" s="3">
        <f t="shared" si="7"/>
        <v>3000</v>
      </c>
      <c r="H555" s="14" t="s">
        <v>49</v>
      </c>
      <c r="I555" s="2" t="s">
        <v>25</v>
      </c>
    </row>
    <row r="556" spans="1:9" x14ac:dyDescent="0.3">
      <c r="A556" s="1">
        <v>37492</v>
      </c>
      <c r="B556" s="2">
        <v>1518</v>
      </c>
      <c r="C556" s="2" t="s">
        <v>42</v>
      </c>
      <c r="D556" s="3">
        <v>405</v>
      </c>
      <c r="E556" s="12" t="s">
        <v>1622</v>
      </c>
      <c r="F556" s="2" t="s">
        <v>23</v>
      </c>
      <c r="G556" s="3">
        <f t="shared" si="7"/>
        <v>405</v>
      </c>
      <c r="H556" s="14" t="s">
        <v>44</v>
      </c>
      <c r="I556" s="2" t="s">
        <v>25</v>
      </c>
    </row>
    <row r="557" spans="1:9" x14ac:dyDescent="0.3">
      <c r="A557" s="1">
        <v>37492</v>
      </c>
      <c r="B557" s="2">
        <v>1840</v>
      </c>
      <c r="C557" s="2" t="s">
        <v>61</v>
      </c>
      <c r="D557" s="3">
        <v>1200</v>
      </c>
      <c r="E557" s="12" t="s">
        <v>1623</v>
      </c>
      <c r="F557" s="2" t="s">
        <v>37</v>
      </c>
      <c r="G557" s="3">
        <f t="shared" si="7"/>
        <v>1200</v>
      </c>
      <c r="H557" s="14" t="s">
        <v>49</v>
      </c>
      <c r="I557" s="2" t="s">
        <v>25</v>
      </c>
    </row>
    <row r="558" spans="1:9" x14ac:dyDescent="0.3">
      <c r="A558" s="1">
        <v>37494</v>
      </c>
      <c r="B558" s="2">
        <v>830</v>
      </c>
      <c r="C558" s="2" t="s">
        <v>329</v>
      </c>
      <c r="D558" s="3">
        <v>23000</v>
      </c>
      <c r="E558" s="12" t="s">
        <v>1624</v>
      </c>
      <c r="F558" s="2" t="s">
        <v>67</v>
      </c>
      <c r="G558" s="3">
        <f t="shared" ref="G558:G621" si="8">IF(D558 ="UNK", 1, D558)</f>
        <v>23000</v>
      </c>
      <c r="H558" s="14" t="s">
        <v>30</v>
      </c>
      <c r="I558" s="2" t="s">
        <v>25</v>
      </c>
    </row>
    <row r="559" spans="1:9" x14ac:dyDescent="0.3">
      <c r="A559" s="1">
        <v>37494</v>
      </c>
      <c r="B559" s="2">
        <v>1215</v>
      </c>
      <c r="C559" s="2" t="s">
        <v>31</v>
      </c>
      <c r="D559" s="3">
        <v>1000</v>
      </c>
      <c r="E559" s="12" t="s">
        <v>1625</v>
      </c>
      <c r="F559" s="2" t="s">
        <v>33</v>
      </c>
      <c r="G559" s="3">
        <f t="shared" si="8"/>
        <v>1000</v>
      </c>
      <c r="H559" s="14" t="s">
        <v>34</v>
      </c>
      <c r="I559" s="2" t="s">
        <v>25</v>
      </c>
    </row>
    <row r="560" spans="1:9" x14ac:dyDescent="0.3">
      <c r="A560" s="1">
        <v>37494</v>
      </c>
      <c r="B560" s="2">
        <v>1651</v>
      </c>
      <c r="C560" s="2" t="s">
        <v>91</v>
      </c>
      <c r="D560" s="3">
        <v>30</v>
      </c>
      <c r="E560" s="12" t="s">
        <v>1626</v>
      </c>
      <c r="F560" s="2" t="s">
        <v>54</v>
      </c>
      <c r="G560" s="3">
        <f t="shared" si="8"/>
        <v>30</v>
      </c>
      <c r="H560" s="14" t="s">
        <v>30</v>
      </c>
      <c r="I560" s="2" t="s">
        <v>25</v>
      </c>
    </row>
    <row r="561" spans="1:9" x14ac:dyDescent="0.3">
      <c r="A561" s="1">
        <v>37496</v>
      </c>
      <c r="B561" s="2">
        <v>1129</v>
      </c>
      <c r="C561" s="2" t="s">
        <v>61</v>
      </c>
      <c r="D561" s="3">
        <v>12000</v>
      </c>
      <c r="E561" s="12" t="s">
        <v>1627</v>
      </c>
      <c r="F561" s="2" t="s">
        <v>33</v>
      </c>
      <c r="G561" s="3">
        <f t="shared" si="8"/>
        <v>12000</v>
      </c>
      <c r="H561" s="14" t="s">
        <v>49</v>
      </c>
      <c r="I561" s="2" t="s">
        <v>25</v>
      </c>
    </row>
    <row r="562" spans="1:9" x14ac:dyDescent="0.3">
      <c r="A562" s="1">
        <v>37496</v>
      </c>
      <c r="B562" s="2">
        <v>1129</v>
      </c>
      <c r="C562" s="2" t="s">
        <v>46</v>
      </c>
      <c r="D562" s="3">
        <v>25000</v>
      </c>
      <c r="E562" s="12" t="s">
        <v>1628</v>
      </c>
      <c r="F562" s="2" t="s">
        <v>33</v>
      </c>
      <c r="G562" s="3">
        <f t="shared" si="8"/>
        <v>25000</v>
      </c>
      <c r="H562" s="14" t="s">
        <v>49</v>
      </c>
      <c r="I562" s="2" t="s">
        <v>25</v>
      </c>
    </row>
    <row r="563" spans="1:9" x14ac:dyDescent="0.3">
      <c r="A563" s="1">
        <v>37496</v>
      </c>
      <c r="B563" s="2">
        <v>1737</v>
      </c>
      <c r="C563" s="2" t="s">
        <v>162</v>
      </c>
      <c r="D563" s="3">
        <v>15000</v>
      </c>
      <c r="E563" s="12" t="s">
        <v>1629</v>
      </c>
      <c r="F563" s="2" t="s">
        <v>33</v>
      </c>
      <c r="G563" s="3">
        <f t="shared" si="8"/>
        <v>15000</v>
      </c>
      <c r="H563" s="14" t="s">
        <v>44</v>
      </c>
      <c r="I563" s="2" t="s">
        <v>25</v>
      </c>
    </row>
    <row r="564" spans="1:9" x14ac:dyDescent="0.3">
      <c r="A564" s="1">
        <v>37497</v>
      </c>
      <c r="B564" s="2">
        <v>936</v>
      </c>
      <c r="C564" s="2" t="s">
        <v>21</v>
      </c>
      <c r="D564" s="3">
        <v>10000</v>
      </c>
      <c r="E564" s="12" t="s">
        <v>1630</v>
      </c>
      <c r="F564" s="2" t="s">
        <v>23</v>
      </c>
      <c r="G564" s="3">
        <f t="shared" si="8"/>
        <v>10000</v>
      </c>
      <c r="H564" s="14" t="s">
        <v>24</v>
      </c>
      <c r="I564" s="2" t="s">
        <v>25</v>
      </c>
    </row>
    <row r="565" spans="1:9" x14ac:dyDescent="0.3">
      <c r="A565" s="1">
        <v>37497</v>
      </c>
      <c r="B565" s="2">
        <v>1636</v>
      </c>
      <c r="C565" s="2" t="s">
        <v>35</v>
      </c>
      <c r="D565" s="3">
        <v>5000</v>
      </c>
      <c r="E565" s="12" t="s">
        <v>1631</v>
      </c>
      <c r="F565" s="2" t="s">
        <v>54</v>
      </c>
      <c r="G565" s="3">
        <f t="shared" si="8"/>
        <v>5000</v>
      </c>
      <c r="H565" s="14" t="s">
        <v>38</v>
      </c>
      <c r="I565" s="2" t="s">
        <v>25</v>
      </c>
    </row>
    <row r="566" spans="1:9" x14ac:dyDescent="0.3">
      <c r="A566" s="1">
        <v>37497</v>
      </c>
      <c r="B566" s="2">
        <v>2052</v>
      </c>
      <c r="C566" s="2" t="s">
        <v>162</v>
      </c>
      <c r="D566" s="3">
        <v>1000</v>
      </c>
      <c r="E566" s="12" t="s">
        <v>1632</v>
      </c>
      <c r="F566" s="2" t="s">
        <v>23</v>
      </c>
      <c r="G566" s="3">
        <f t="shared" si="8"/>
        <v>1000</v>
      </c>
      <c r="H566" s="14" t="s">
        <v>44</v>
      </c>
      <c r="I566" s="2" t="s">
        <v>25</v>
      </c>
    </row>
    <row r="567" spans="1:9" x14ac:dyDescent="0.3">
      <c r="A567" s="1">
        <v>37497</v>
      </c>
      <c r="B567" s="2">
        <v>2255</v>
      </c>
      <c r="C567" s="2" t="s">
        <v>35</v>
      </c>
      <c r="D567" s="3">
        <v>2500</v>
      </c>
      <c r="E567" s="12" t="s">
        <v>1633</v>
      </c>
      <c r="F567" s="2" t="s">
        <v>37</v>
      </c>
      <c r="G567" s="3">
        <f t="shared" si="8"/>
        <v>2500</v>
      </c>
      <c r="H567" s="14" t="s">
        <v>38</v>
      </c>
      <c r="I567" s="2" t="s">
        <v>25</v>
      </c>
    </row>
    <row r="568" spans="1:9" x14ac:dyDescent="0.3">
      <c r="A568" s="1">
        <v>37498</v>
      </c>
      <c r="B568" s="2">
        <v>818</v>
      </c>
      <c r="C568" s="2" t="s">
        <v>91</v>
      </c>
      <c r="D568" s="3">
        <v>10000</v>
      </c>
      <c r="E568" s="12" t="s">
        <v>1634</v>
      </c>
      <c r="F568" s="2" t="s">
        <v>359</v>
      </c>
      <c r="G568" s="3">
        <f t="shared" si="8"/>
        <v>10000</v>
      </c>
      <c r="H568" s="14" t="s">
        <v>30</v>
      </c>
      <c r="I568" s="2" t="s">
        <v>25</v>
      </c>
    </row>
    <row r="569" spans="1:9" x14ac:dyDescent="0.3">
      <c r="A569" s="1">
        <v>37498</v>
      </c>
      <c r="B569" s="2">
        <v>829</v>
      </c>
      <c r="C569" s="2" t="s">
        <v>141</v>
      </c>
      <c r="D569" s="3">
        <v>960</v>
      </c>
      <c r="E569" s="12" t="s">
        <v>1635</v>
      </c>
      <c r="F569" s="2" t="s">
        <v>359</v>
      </c>
      <c r="G569" s="3">
        <f t="shared" si="8"/>
        <v>960</v>
      </c>
      <c r="H569" s="14" t="s">
        <v>30</v>
      </c>
      <c r="I569" s="2" t="s">
        <v>25</v>
      </c>
    </row>
    <row r="570" spans="1:9" x14ac:dyDescent="0.3">
      <c r="A570" s="1">
        <v>37498</v>
      </c>
      <c r="B570" s="2">
        <v>852</v>
      </c>
      <c r="C570" s="2" t="s">
        <v>1636</v>
      </c>
      <c r="D570" s="3">
        <v>1000000</v>
      </c>
      <c r="E570" s="12" t="s">
        <v>1637</v>
      </c>
      <c r="F570" s="2" t="s">
        <v>49</v>
      </c>
      <c r="G570" s="3">
        <f t="shared" si="8"/>
        <v>1000000</v>
      </c>
      <c r="H570" s="14" t="s">
        <v>38</v>
      </c>
      <c r="I570" s="2" t="s">
        <v>25</v>
      </c>
    </row>
    <row r="571" spans="1:9" x14ac:dyDescent="0.3">
      <c r="A571" s="1">
        <v>37498</v>
      </c>
      <c r="B571" s="2">
        <v>1222</v>
      </c>
      <c r="C571" s="2" t="s">
        <v>61</v>
      </c>
      <c r="D571" s="3">
        <v>14400</v>
      </c>
      <c r="E571" s="12" t="s">
        <v>1638</v>
      </c>
      <c r="F571" s="2" t="s">
        <v>54</v>
      </c>
      <c r="G571" s="3">
        <f t="shared" si="8"/>
        <v>14400</v>
      </c>
      <c r="H571" s="14" t="s">
        <v>49</v>
      </c>
      <c r="I571" s="2" t="s">
        <v>25</v>
      </c>
    </row>
    <row r="572" spans="1:9" x14ac:dyDescent="0.3">
      <c r="A572" s="1">
        <v>37498</v>
      </c>
      <c r="B572" s="2">
        <v>1244</v>
      </c>
      <c r="C572" s="2" t="s">
        <v>26</v>
      </c>
      <c r="D572" s="3">
        <v>5000</v>
      </c>
      <c r="E572" s="12" t="s">
        <v>1639</v>
      </c>
      <c r="F572" s="2" t="s">
        <v>23</v>
      </c>
      <c r="G572" s="3">
        <f t="shared" si="8"/>
        <v>5000</v>
      </c>
      <c r="H572" s="14" t="s">
        <v>30</v>
      </c>
      <c r="I572" s="2" t="s">
        <v>25</v>
      </c>
    </row>
    <row r="573" spans="1:9" x14ac:dyDescent="0.3">
      <c r="A573" s="1">
        <v>37498</v>
      </c>
      <c r="B573" s="2">
        <v>1810</v>
      </c>
      <c r="C573" s="2" t="s">
        <v>108</v>
      </c>
      <c r="D573" s="3">
        <v>400</v>
      </c>
      <c r="E573" s="12" t="s">
        <v>1640</v>
      </c>
      <c r="F573" s="2" t="s">
        <v>37</v>
      </c>
      <c r="G573" s="3">
        <f t="shared" si="8"/>
        <v>400</v>
      </c>
      <c r="H573" s="14" t="s">
        <v>24</v>
      </c>
      <c r="I573" s="2" t="s">
        <v>25</v>
      </c>
    </row>
    <row r="574" spans="1:9" x14ac:dyDescent="0.3">
      <c r="A574" s="1">
        <v>37498</v>
      </c>
      <c r="B574" s="2">
        <v>2016</v>
      </c>
      <c r="C574" s="2" t="s">
        <v>35</v>
      </c>
      <c r="D574" s="3">
        <v>18000</v>
      </c>
      <c r="E574" s="12" t="s">
        <v>1641</v>
      </c>
      <c r="F574" s="2" t="s">
        <v>33</v>
      </c>
      <c r="G574" s="3">
        <f t="shared" si="8"/>
        <v>18000</v>
      </c>
      <c r="H574" s="14" t="s">
        <v>38</v>
      </c>
      <c r="I574" s="2" t="s">
        <v>25</v>
      </c>
    </row>
    <row r="575" spans="1:9" x14ac:dyDescent="0.3">
      <c r="A575" s="1">
        <v>37498</v>
      </c>
      <c r="B575" s="2">
        <v>2259</v>
      </c>
      <c r="C575" s="2" t="s">
        <v>68</v>
      </c>
      <c r="D575" s="3">
        <v>10000</v>
      </c>
      <c r="E575" s="12" t="s">
        <v>1642</v>
      </c>
      <c r="F575" s="2" t="s">
        <v>33</v>
      </c>
      <c r="G575" s="3">
        <f t="shared" si="8"/>
        <v>10000</v>
      </c>
      <c r="H575" s="14" t="s">
        <v>49</v>
      </c>
      <c r="I575" s="2" t="s">
        <v>25</v>
      </c>
    </row>
    <row r="576" spans="1:9" x14ac:dyDescent="0.3">
      <c r="A576" s="1">
        <v>37498</v>
      </c>
      <c r="B576" s="2">
        <v>2309</v>
      </c>
      <c r="C576" s="2" t="s">
        <v>64</v>
      </c>
      <c r="D576" s="3" t="s">
        <v>27</v>
      </c>
      <c r="E576" s="12" t="s">
        <v>1643</v>
      </c>
      <c r="F576" s="2" t="s">
        <v>67</v>
      </c>
      <c r="G576" s="3">
        <f t="shared" si="8"/>
        <v>1</v>
      </c>
      <c r="H576" s="14" t="s">
        <v>30</v>
      </c>
      <c r="I576" s="2" t="s">
        <v>25</v>
      </c>
    </row>
    <row r="577" spans="1:9" x14ac:dyDescent="0.3">
      <c r="A577" s="1">
        <v>37498</v>
      </c>
      <c r="B577" s="2">
        <v>2322</v>
      </c>
      <c r="C577" s="2" t="s">
        <v>61</v>
      </c>
      <c r="D577" s="3">
        <v>3000</v>
      </c>
      <c r="E577" s="12" t="s">
        <v>1644</v>
      </c>
      <c r="F577" s="2" t="s">
        <v>48</v>
      </c>
      <c r="G577" s="3">
        <f t="shared" si="8"/>
        <v>3000</v>
      </c>
      <c r="H577" s="14" t="s">
        <v>49</v>
      </c>
      <c r="I577" s="2" t="s">
        <v>25</v>
      </c>
    </row>
    <row r="578" spans="1:9" x14ac:dyDescent="0.3">
      <c r="A578" s="1">
        <v>37499</v>
      </c>
      <c r="B578" s="2">
        <v>751</v>
      </c>
      <c r="C578" s="2" t="s">
        <v>46</v>
      </c>
      <c r="D578" s="3">
        <v>1500</v>
      </c>
      <c r="E578" s="12" t="s">
        <v>1645</v>
      </c>
      <c r="F578" s="2" t="s">
        <v>54</v>
      </c>
      <c r="G578" s="3">
        <f t="shared" si="8"/>
        <v>1500</v>
      </c>
      <c r="H578" s="14" t="s">
        <v>49</v>
      </c>
      <c r="I578" s="2" t="s">
        <v>25</v>
      </c>
    </row>
    <row r="579" spans="1:9" x14ac:dyDescent="0.3">
      <c r="A579" s="1">
        <v>37499</v>
      </c>
      <c r="B579" s="2">
        <v>1558</v>
      </c>
      <c r="C579" s="2" t="s">
        <v>152</v>
      </c>
      <c r="D579" s="3">
        <v>1000</v>
      </c>
      <c r="E579" s="12" t="s">
        <v>1646</v>
      </c>
      <c r="F579" s="2" t="s">
        <v>49</v>
      </c>
      <c r="G579" s="3">
        <f t="shared" si="8"/>
        <v>1000</v>
      </c>
      <c r="H579" s="14" t="s">
        <v>38</v>
      </c>
      <c r="I579" s="2" t="s">
        <v>25</v>
      </c>
    </row>
    <row r="580" spans="1:9" x14ac:dyDescent="0.3">
      <c r="A580" s="1">
        <v>37499</v>
      </c>
      <c r="B580" s="2">
        <v>1631</v>
      </c>
      <c r="C580" s="2" t="s">
        <v>35</v>
      </c>
      <c r="D580" s="3">
        <v>5000</v>
      </c>
      <c r="E580" s="12" t="s">
        <v>1647</v>
      </c>
      <c r="F580" s="2" t="s">
        <v>359</v>
      </c>
      <c r="G580" s="3">
        <f t="shared" si="8"/>
        <v>5000</v>
      </c>
      <c r="H580" s="14" t="s">
        <v>38</v>
      </c>
      <c r="I580" s="2" t="s">
        <v>25</v>
      </c>
    </row>
    <row r="581" spans="1:9" x14ac:dyDescent="0.3">
      <c r="A581" s="1">
        <v>37499</v>
      </c>
      <c r="B581" s="2">
        <v>1927</v>
      </c>
      <c r="C581" s="2" t="s">
        <v>70</v>
      </c>
      <c r="D581" s="3" t="s">
        <v>27</v>
      </c>
      <c r="E581" s="12" t="s">
        <v>1648</v>
      </c>
      <c r="F581" s="2" t="s">
        <v>29</v>
      </c>
      <c r="G581" s="3">
        <f t="shared" si="8"/>
        <v>1</v>
      </c>
      <c r="H581" s="14" t="s">
        <v>49</v>
      </c>
      <c r="I581" s="2" t="s">
        <v>25</v>
      </c>
    </row>
    <row r="582" spans="1:9" x14ac:dyDescent="0.3">
      <c r="A582" s="1">
        <v>37499</v>
      </c>
      <c r="B582" s="2">
        <v>1957</v>
      </c>
      <c r="C582" s="2" t="s">
        <v>46</v>
      </c>
      <c r="D582" s="3">
        <v>2500</v>
      </c>
      <c r="E582" s="12" t="s">
        <v>1649</v>
      </c>
      <c r="F582" s="2" t="s">
        <v>54</v>
      </c>
      <c r="G582" s="3">
        <f t="shared" si="8"/>
        <v>2500</v>
      </c>
      <c r="H582" s="14" t="s">
        <v>49</v>
      </c>
      <c r="I582" s="2" t="s">
        <v>25</v>
      </c>
    </row>
    <row r="583" spans="1:9" x14ac:dyDescent="0.3">
      <c r="A583" s="1">
        <v>37499</v>
      </c>
      <c r="B583" s="2">
        <v>2029</v>
      </c>
      <c r="C583" s="2" t="s">
        <v>46</v>
      </c>
      <c r="D583" s="3" t="s">
        <v>27</v>
      </c>
      <c r="E583" s="12" t="s">
        <v>1650</v>
      </c>
      <c r="F583" s="2" t="s">
        <v>29</v>
      </c>
      <c r="G583" s="3">
        <f t="shared" si="8"/>
        <v>1</v>
      </c>
      <c r="H583" s="14" t="s">
        <v>49</v>
      </c>
      <c r="I583" s="2" t="s">
        <v>25</v>
      </c>
    </row>
    <row r="584" spans="1:9" x14ac:dyDescent="0.3">
      <c r="A584" s="1">
        <v>37500</v>
      </c>
      <c r="B584" s="2">
        <v>231</v>
      </c>
      <c r="C584" s="2" t="s">
        <v>35</v>
      </c>
      <c r="D584" s="3">
        <v>15000</v>
      </c>
      <c r="E584" s="12" t="s">
        <v>1651</v>
      </c>
      <c r="F584" s="2" t="s">
        <v>33</v>
      </c>
      <c r="G584" s="3">
        <f t="shared" si="8"/>
        <v>15000</v>
      </c>
      <c r="H584" s="14" t="s">
        <v>38</v>
      </c>
      <c r="I584" s="2" t="s">
        <v>25</v>
      </c>
    </row>
    <row r="585" spans="1:9" x14ac:dyDescent="0.3">
      <c r="A585" s="1">
        <v>37500</v>
      </c>
      <c r="B585" s="2">
        <v>2310</v>
      </c>
      <c r="C585" s="2" t="s">
        <v>302</v>
      </c>
      <c r="D585" s="3">
        <v>50000</v>
      </c>
      <c r="E585" s="12" t="s">
        <v>1652</v>
      </c>
      <c r="F585" s="2" t="s">
        <v>23</v>
      </c>
      <c r="G585" s="3">
        <f t="shared" si="8"/>
        <v>50000</v>
      </c>
      <c r="H585" s="14" t="s">
        <v>34</v>
      </c>
      <c r="I585" s="2" t="s">
        <v>25</v>
      </c>
    </row>
    <row r="586" spans="1:9" x14ac:dyDescent="0.3">
      <c r="A586" s="1">
        <v>37501</v>
      </c>
      <c r="B586" s="2">
        <v>1207</v>
      </c>
      <c r="C586" s="2" t="s">
        <v>203</v>
      </c>
      <c r="D586" s="3">
        <v>2000</v>
      </c>
      <c r="E586" t="s">
        <v>1653</v>
      </c>
      <c r="F586" s="2" t="s">
        <v>30</v>
      </c>
      <c r="G586" s="3">
        <f t="shared" si="8"/>
        <v>2000</v>
      </c>
      <c r="H586" s="14" t="s">
        <v>24</v>
      </c>
      <c r="I586" s="2" t="s">
        <v>25</v>
      </c>
    </row>
    <row r="587" spans="1:9" x14ac:dyDescent="0.3">
      <c r="A587" s="1">
        <v>37501</v>
      </c>
      <c r="B587" s="2">
        <v>1400</v>
      </c>
      <c r="C587" s="2" t="s">
        <v>150</v>
      </c>
      <c r="D587" s="3">
        <v>1500</v>
      </c>
      <c r="E587" s="12" t="s">
        <v>1654</v>
      </c>
      <c r="F587" s="2" t="s">
        <v>23</v>
      </c>
      <c r="G587" s="3">
        <f t="shared" si="8"/>
        <v>1500</v>
      </c>
      <c r="H587" s="14" t="s">
        <v>49</v>
      </c>
      <c r="I587" s="2" t="s">
        <v>25</v>
      </c>
    </row>
    <row r="588" spans="1:9" x14ac:dyDescent="0.3">
      <c r="A588" s="1">
        <v>37501</v>
      </c>
      <c r="B588" s="2">
        <v>1424</v>
      </c>
      <c r="C588" s="2" t="s">
        <v>68</v>
      </c>
      <c r="D588" s="3" t="s">
        <v>27</v>
      </c>
      <c r="E588" s="12" t="s">
        <v>1655</v>
      </c>
      <c r="F588" s="2" t="s">
        <v>359</v>
      </c>
      <c r="G588" s="3">
        <f t="shared" si="8"/>
        <v>1</v>
      </c>
      <c r="H588" s="14" t="s">
        <v>49</v>
      </c>
      <c r="I588" s="2" t="s">
        <v>25</v>
      </c>
    </row>
    <row r="589" spans="1:9" x14ac:dyDescent="0.3">
      <c r="A589" s="1">
        <v>37501</v>
      </c>
      <c r="B589" s="2">
        <v>1744</v>
      </c>
      <c r="C589" s="2" t="s">
        <v>64</v>
      </c>
      <c r="D589" s="3" t="s">
        <v>27</v>
      </c>
      <c r="E589" s="12" t="s">
        <v>1656</v>
      </c>
      <c r="F589" s="2" t="s">
        <v>33</v>
      </c>
      <c r="G589" s="3">
        <f t="shared" si="8"/>
        <v>1</v>
      </c>
      <c r="H589" s="14" t="s">
        <v>30</v>
      </c>
      <c r="I589" s="2" t="s">
        <v>25</v>
      </c>
    </row>
    <row r="590" spans="1:9" x14ac:dyDescent="0.3">
      <c r="A590" s="1">
        <v>37502</v>
      </c>
      <c r="B590" s="2">
        <v>855</v>
      </c>
      <c r="C590" s="2" t="s">
        <v>70</v>
      </c>
      <c r="D590" s="3">
        <v>1500</v>
      </c>
      <c r="E590" s="12" t="s">
        <v>1657</v>
      </c>
      <c r="F590" s="2" t="s">
        <v>33</v>
      </c>
      <c r="G590" s="3">
        <f t="shared" si="8"/>
        <v>1500</v>
      </c>
      <c r="H590" s="14" t="s">
        <v>49</v>
      </c>
      <c r="I590" s="2" t="s">
        <v>25</v>
      </c>
    </row>
    <row r="591" spans="1:9" x14ac:dyDescent="0.3">
      <c r="A591" s="1">
        <v>37502</v>
      </c>
      <c r="B591" s="2">
        <v>1641</v>
      </c>
      <c r="C591" s="2" t="s">
        <v>68</v>
      </c>
      <c r="D591" s="3">
        <v>1000</v>
      </c>
      <c r="E591" s="12" t="s">
        <v>1658</v>
      </c>
      <c r="F591" s="2" t="s">
        <v>359</v>
      </c>
      <c r="G591" s="3">
        <f t="shared" si="8"/>
        <v>1000</v>
      </c>
      <c r="H591" s="14" t="s">
        <v>49</v>
      </c>
      <c r="I591" s="2" t="s">
        <v>25</v>
      </c>
    </row>
    <row r="592" spans="1:9" x14ac:dyDescent="0.3">
      <c r="A592" s="1">
        <v>37502</v>
      </c>
      <c r="B592" s="2">
        <v>1744</v>
      </c>
      <c r="C592" s="2" t="s">
        <v>35</v>
      </c>
      <c r="D592" s="3">
        <v>7000</v>
      </c>
      <c r="E592" s="12" t="s">
        <v>1659</v>
      </c>
      <c r="F592" s="2" t="s">
        <v>23</v>
      </c>
      <c r="G592" s="3">
        <f t="shared" si="8"/>
        <v>7000</v>
      </c>
      <c r="H592" s="14" t="s">
        <v>38</v>
      </c>
      <c r="I592" s="2" t="s">
        <v>25</v>
      </c>
    </row>
    <row r="593" spans="1:9" x14ac:dyDescent="0.3">
      <c r="A593" s="1">
        <v>37504</v>
      </c>
      <c r="B593" s="2">
        <v>816</v>
      </c>
      <c r="C593" s="2" t="s">
        <v>64</v>
      </c>
      <c r="D593" s="3">
        <v>5000</v>
      </c>
      <c r="E593" s="12" t="s">
        <v>1660</v>
      </c>
      <c r="F593" s="2" t="s">
        <v>54</v>
      </c>
      <c r="G593" s="3">
        <f t="shared" si="8"/>
        <v>5000</v>
      </c>
      <c r="H593" s="14" t="s">
        <v>30</v>
      </c>
      <c r="I593" s="2" t="s">
        <v>25</v>
      </c>
    </row>
    <row r="594" spans="1:9" x14ac:dyDescent="0.3">
      <c r="A594" s="1">
        <v>37504</v>
      </c>
      <c r="B594" s="2">
        <v>918</v>
      </c>
      <c r="C594" s="2" t="s">
        <v>91</v>
      </c>
      <c r="D594" s="3">
        <v>15000</v>
      </c>
      <c r="E594" s="12" t="s">
        <v>1661</v>
      </c>
      <c r="F594" s="2" t="s">
        <v>359</v>
      </c>
      <c r="G594" s="3">
        <f t="shared" si="8"/>
        <v>15000</v>
      </c>
      <c r="H594" s="14" t="s">
        <v>30</v>
      </c>
      <c r="I594" s="2" t="s">
        <v>25</v>
      </c>
    </row>
    <row r="595" spans="1:9" x14ac:dyDescent="0.3">
      <c r="A595" s="1">
        <v>37504</v>
      </c>
      <c r="B595" s="2">
        <v>1037</v>
      </c>
      <c r="C595" s="2" t="s">
        <v>162</v>
      </c>
      <c r="D595" s="3">
        <v>5000</v>
      </c>
      <c r="E595" s="12" t="s">
        <v>1662</v>
      </c>
      <c r="F595" s="2" t="s">
        <v>54</v>
      </c>
      <c r="G595" s="3">
        <f t="shared" si="8"/>
        <v>5000</v>
      </c>
      <c r="H595" s="14" t="s">
        <v>44</v>
      </c>
      <c r="I595" s="2" t="s">
        <v>25</v>
      </c>
    </row>
    <row r="596" spans="1:9" x14ac:dyDescent="0.3">
      <c r="A596" s="1">
        <v>37504</v>
      </c>
      <c r="B596" s="2">
        <v>1443</v>
      </c>
      <c r="C596" s="2" t="s">
        <v>68</v>
      </c>
      <c r="D596" s="3">
        <v>100000</v>
      </c>
      <c r="E596" s="12" t="s">
        <v>1663</v>
      </c>
      <c r="F596" s="2" t="s">
        <v>23</v>
      </c>
      <c r="G596" s="3">
        <f t="shared" si="8"/>
        <v>100000</v>
      </c>
      <c r="H596" s="14" t="s">
        <v>49</v>
      </c>
      <c r="I596" s="2" t="s">
        <v>25</v>
      </c>
    </row>
    <row r="597" spans="1:9" x14ac:dyDescent="0.3">
      <c r="A597" s="1">
        <v>37504</v>
      </c>
      <c r="B597" s="2">
        <v>1508</v>
      </c>
      <c r="C597" s="2" t="s">
        <v>42</v>
      </c>
      <c r="D597" s="3">
        <v>15000</v>
      </c>
      <c r="E597" s="12" t="s">
        <v>1664</v>
      </c>
      <c r="F597" s="2" t="s">
        <v>54</v>
      </c>
      <c r="G597" s="3">
        <f t="shared" si="8"/>
        <v>15000</v>
      </c>
      <c r="H597" s="14" t="s">
        <v>44</v>
      </c>
      <c r="I597" s="2" t="s">
        <v>25</v>
      </c>
    </row>
    <row r="598" spans="1:9" x14ac:dyDescent="0.3">
      <c r="A598" s="1">
        <v>37504</v>
      </c>
      <c r="B598" s="2">
        <v>1542</v>
      </c>
      <c r="C598" s="2" t="s">
        <v>68</v>
      </c>
      <c r="D598" s="3">
        <v>1000</v>
      </c>
      <c r="E598" s="12" t="s">
        <v>1665</v>
      </c>
      <c r="F598" s="2" t="s">
        <v>37</v>
      </c>
      <c r="G598" s="3">
        <f t="shared" si="8"/>
        <v>1000</v>
      </c>
      <c r="H598" s="14" t="s">
        <v>49</v>
      </c>
      <c r="I598" s="2" t="s">
        <v>25</v>
      </c>
    </row>
    <row r="599" spans="1:9" x14ac:dyDescent="0.3">
      <c r="A599" s="1">
        <v>37505</v>
      </c>
      <c r="B599" s="2">
        <v>1006</v>
      </c>
      <c r="C599" s="2" t="s">
        <v>46</v>
      </c>
      <c r="D599" s="3">
        <v>1300</v>
      </c>
      <c r="E599" s="12" t="s">
        <v>1666</v>
      </c>
      <c r="F599" s="2" t="s">
        <v>359</v>
      </c>
      <c r="G599" s="3">
        <f t="shared" si="8"/>
        <v>1300</v>
      </c>
      <c r="H599" s="14" t="s">
        <v>49</v>
      </c>
      <c r="I599" s="2" t="s">
        <v>25</v>
      </c>
    </row>
    <row r="600" spans="1:9" x14ac:dyDescent="0.3">
      <c r="A600" s="1">
        <v>37505</v>
      </c>
      <c r="B600" s="2">
        <v>1022</v>
      </c>
      <c r="C600" s="2" t="s">
        <v>162</v>
      </c>
      <c r="D600" s="3">
        <v>5000</v>
      </c>
      <c r="E600" s="12" t="s">
        <v>1667</v>
      </c>
      <c r="F600" s="2" t="s">
        <v>23</v>
      </c>
      <c r="G600" s="3">
        <f t="shared" si="8"/>
        <v>5000</v>
      </c>
      <c r="H600" s="14" t="s">
        <v>44</v>
      </c>
      <c r="I600" s="2" t="s">
        <v>25</v>
      </c>
    </row>
    <row r="601" spans="1:9" x14ac:dyDescent="0.3">
      <c r="A601" s="1">
        <v>37505</v>
      </c>
      <c r="B601" s="2">
        <v>1156</v>
      </c>
      <c r="C601" s="2" t="s">
        <v>56</v>
      </c>
      <c r="D601" s="3" t="s">
        <v>27</v>
      </c>
      <c r="E601" s="12" t="s">
        <v>1668</v>
      </c>
      <c r="F601" s="2" t="s">
        <v>33</v>
      </c>
      <c r="G601" s="3">
        <f t="shared" si="8"/>
        <v>1</v>
      </c>
      <c r="H601" s="14" t="s">
        <v>34</v>
      </c>
      <c r="I601" s="2" t="s">
        <v>25</v>
      </c>
    </row>
    <row r="602" spans="1:9" x14ac:dyDescent="0.3">
      <c r="A602" s="1">
        <v>37505</v>
      </c>
      <c r="B602" s="2">
        <v>1628</v>
      </c>
      <c r="C602" s="2" t="s">
        <v>162</v>
      </c>
      <c r="D602" s="3">
        <v>500000</v>
      </c>
      <c r="E602" s="12" t="s">
        <v>1669</v>
      </c>
      <c r="F602" s="2" t="s">
        <v>67</v>
      </c>
      <c r="G602" s="3">
        <f t="shared" si="8"/>
        <v>500000</v>
      </c>
      <c r="H602" s="14" t="s">
        <v>44</v>
      </c>
      <c r="I602" s="2" t="s">
        <v>25</v>
      </c>
    </row>
    <row r="603" spans="1:9" x14ac:dyDescent="0.3">
      <c r="A603" s="1">
        <v>37505</v>
      </c>
      <c r="B603" s="2">
        <v>1634</v>
      </c>
      <c r="C603" s="2" t="s">
        <v>94</v>
      </c>
      <c r="D603" s="3">
        <v>10000</v>
      </c>
      <c r="E603" s="12" t="s">
        <v>1670</v>
      </c>
      <c r="F603" s="2" t="s">
        <v>54</v>
      </c>
      <c r="G603" s="3">
        <f t="shared" si="8"/>
        <v>10000</v>
      </c>
      <c r="H603" s="14" t="s">
        <v>44</v>
      </c>
      <c r="I603" s="2" t="s">
        <v>25</v>
      </c>
    </row>
    <row r="604" spans="1:9" x14ac:dyDescent="0.3">
      <c r="A604" s="1">
        <v>37505</v>
      </c>
      <c r="B604" s="2">
        <v>1812</v>
      </c>
      <c r="C604" s="2" t="s">
        <v>61</v>
      </c>
      <c r="D604" s="3" t="s">
        <v>27</v>
      </c>
      <c r="E604" s="12" t="s">
        <v>1671</v>
      </c>
      <c r="F604" s="2" t="s">
        <v>63</v>
      </c>
      <c r="G604" s="3">
        <f t="shared" si="8"/>
        <v>1</v>
      </c>
      <c r="H604" s="14" t="s">
        <v>49</v>
      </c>
      <c r="I604" s="2" t="s">
        <v>25</v>
      </c>
    </row>
    <row r="605" spans="1:9" x14ac:dyDescent="0.3">
      <c r="A605" s="1">
        <v>37506</v>
      </c>
      <c r="B605" s="2">
        <v>1826</v>
      </c>
      <c r="C605" s="2" t="s">
        <v>426</v>
      </c>
      <c r="D605" s="3">
        <v>14000</v>
      </c>
      <c r="E605" s="12" t="s">
        <v>1672</v>
      </c>
      <c r="F605" s="2" t="s">
        <v>67</v>
      </c>
      <c r="G605" s="3">
        <f t="shared" si="8"/>
        <v>14000</v>
      </c>
      <c r="H605" s="14" t="s">
        <v>34</v>
      </c>
      <c r="I605" s="2" t="s">
        <v>25</v>
      </c>
    </row>
    <row r="606" spans="1:9" x14ac:dyDescent="0.3">
      <c r="A606" s="1">
        <v>37507</v>
      </c>
      <c r="B606" s="2">
        <v>232</v>
      </c>
      <c r="C606" s="2" t="s">
        <v>35</v>
      </c>
      <c r="D606" s="3">
        <v>37000</v>
      </c>
      <c r="E606" s="12" t="s">
        <v>1673</v>
      </c>
      <c r="F606" s="2" t="s">
        <v>23</v>
      </c>
      <c r="G606" s="3">
        <f t="shared" si="8"/>
        <v>37000</v>
      </c>
      <c r="H606" s="14" t="s">
        <v>38</v>
      </c>
      <c r="I606" s="2" t="s">
        <v>25</v>
      </c>
    </row>
    <row r="607" spans="1:9" x14ac:dyDescent="0.3">
      <c r="A607" s="1">
        <v>37507</v>
      </c>
      <c r="B607" s="2">
        <v>1335</v>
      </c>
      <c r="C607" s="2" t="s">
        <v>81</v>
      </c>
      <c r="D607" s="3">
        <v>2500</v>
      </c>
      <c r="E607" s="12" t="s">
        <v>1674</v>
      </c>
      <c r="F607" s="2" t="s">
        <v>54</v>
      </c>
      <c r="G607" s="3">
        <f t="shared" si="8"/>
        <v>2500</v>
      </c>
      <c r="H607" s="14" t="s">
        <v>30</v>
      </c>
      <c r="I607" s="2" t="s">
        <v>25</v>
      </c>
    </row>
    <row r="608" spans="1:9" x14ac:dyDescent="0.3">
      <c r="A608" s="1">
        <v>37507</v>
      </c>
      <c r="B608" s="2">
        <v>1523</v>
      </c>
      <c r="C608" s="2" t="s">
        <v>72</v>
      </c>
      <c r="D608" s="3">
        <v>20000</v>
      </c>
      <c r="E608" s="12" t="s">
        <v>1675</v>
      </c>
      <c r="F608" s="2" t="s">
        <v>33</v>
      </c>
      <c r="G608" s="3">
        <f t="shared" si="8"/>
        <v>20000</v>
      </c>
      <c r="H608" s="14" t="s">
        <v>49</v>
      </c>
      <c r="I608" s="2" t="s">
        <v>25</v>
      </c>
    </row>
    <row r="609" spans="1:9" x14ac:dyDescent="0.3">
      <c r="A609" s="1">
        <v>37508</v>
      </c>
      <c r="B609" s="2">
        <v>957</v>
      </c>
      <c r="C609" s="2" t="s">
        <v>91</v>
      </c>
      <c r="D609" s="3">
        <v>1000</v>
      </c>
      <c r="E609" s="12" t="s">
        <v>1676</v>
      </c>
      <c r="F609" s="2" t="s">
        <v>359</v>
      </c>
      <c r="G609" s="3">
        <f t="shared" si="8"/>
        <v>1000</v>
      </c>
      <c r="H609" s="14" t="s">
        <v>30</v>
      </c>
      <c r="I609" s="2" t="s">
        <v>25</v>
      </c>
    </row>
    <row r="610" spans="1:9" x14ac:dyDescent="0.3">
      <c r="A610" s="1">
        <v>37508</v>
      </c>
      <c r="B610" s="2">
        <v>1350</v>
      </c>
      <c r="C610" s="2" t="s">
        <v>162</v>
      </c>
      <c r="D610" s="3">
        <v>20</v>
      </c>
      <c r="E610" s="12" t="s">
        <v>1677</v>
      </c>
      <c r="F610" s="2" t="s">
        <v>63</v>
      </c>
      <c r="G610" s="3">
        <f t="shared" si="8"/>
        <v>20</v>
      </c>
      <c r="H610" s="14" t="s">
        <v>44</v>
      </c>
      <c r="I610" s="2" t="s">
        <v>25</v>
      </c>
    </row>
    <row r="611" spans="1:9" x14ac:dyDescent="0.3">
      <c r="A611" s="1">
        <v>37509</v>
      </c>
      <c r="B611" s="2">
        <v>1545</v>
      </c>
      <c r="C611" s="2" t="s">
        <v>35</v>
      </c>
      <c r="D611" s="3">
        <v>200</v>
      </c>
      <c r="E611" s="12" t="s">
        <v>1678</v>
      </c>
      <c r="F611" s="2" t="s">
        <v>33</v>
      </c>
      <c r="G611" s="3">
        <f t="shared" si="8"/>
        <v>200</v>
      </c>
      <c r="H611" s="14" t="s">
        <v>38</v>
      </c>
      <c r="I611" s="2" t="s">
        <v>25</v>
      </c>
    </row>
    <row r="612" spans="1:9" x14ac:dyDescent="0.3">
      <c r="A612" s="1">
        <v>37509</v>
      </c>
      <c r="B612" s="2">
        <v>2239</v>
      </c>
      <c r="C612" s="2" t="s">
        <v>42</v>
      </c>
      <c r="D612" s="3">
        <v>1000</v>
      </c>
      <c r="E612" s="12" t="s">
        <v>1679</v>
      </c>
      <c r="F612" s="2" t="s">
        <v>67</v>
      </c>
      <c r="G612" s="3">
        <f t="shared" si="8"/>
        <v>1000</v>
      </c>
      <c r="H612" s="14" t="s">
        <v>44</v>
      </c>
      <c r="I612" s="2" t="s">
        <v>25</v>
      </c>
    </row>
    <row r="613" spans="1:9" x14ac:dyDescent="0.3">
      <c r="A613" s="1">
        <v>37510</v>
      </c>
      <c r="B613" s="2">
        <v>1211</v>
      </c>
      <c r="C613" s="2" t="s">
        <v>61</v>
      </c>
      <c r="D613" s="3">
        <v>3000</v>
      </c>
      <c r="E613" s="12" t="s">
        <v>1680</v>
      </c>
      <c r="F613" s="2" t="s">
        <v>359</v>
      </c>
      <c r="G613" s="3">
        <f t="shared" si="8"/>
        <v>3000</v>
      </c>
      <c r="H613" s="14" t="s">
        <v>49</v>
      </c>
      <c r="I613" s="2" t="s">
        <v>25</v>
      </c>
    </row>
    <row r="614" spans="1:9" x14ac:dyDescent="0.3">
      <c r="A614" s="1">
        <v>37510</v>
      </c>
      <c r="B614" s="2">
        <v>1317</v>
      </c>
      <c r="C614" s="2" t="s">
        <v>426</v>
      </c>
      <c r="D614" s="3">
        <v>1000</v>
      </c>
      <c r="E614" s="12" t="s">
        <v>1681</v>
      </c>
      <c r="F614" s="2" t="s">
        <v>67</v>
      </c>
      <c r="G614" s="3">
        <f t="shared" si="8"/>
        <v>1000</v>
      </c>
      <c r="H614" s="14" t="s">
        <v>34</v>
      </c>
      <c r="I614" s="2" t="s">
        <v>25</v>
      </c>
    </row>
    <row r="615" spans="1:9" x14ac:dyDescent="0.3">
      <c r="A615" s="1">
        <v>37512</v>
      </c>
      <c r="B615" s="2">
        <v>916</v>
      </c>
      <c r="C615" s="2" t="s">
        <v>72</v>
      </c>
      <c r="D615" s="3">
        <v>5000</v>
      </c>
      <c r="E615" s="12" t="s">
        <v>1682</v>
      </c>
      <c r="F615" s="2" t="s">
        <v>359</v>
      </c>
      <c r="G615" s="3">
        <f t="shared" si="8"/>
        <v>5000</v>
      </c>
      <c r="H615" s="14" t="s">
        <v>49</v>
      </c>
      <c r="I615" s="2" t="s">
        <v>25</v>
      </c>
    </row>
    <row r="616" spans="1:9" x14ac:dyDescent="0.3">
      <c r="A616" s="1">
        <v>37513</v>
      </c>
      <c r="B616" s="2">
        <v>1558</v>
      </c>
      <c r="C616" s="2" t="s">
        <v>91</v>
      </c>
      <c r="D616" s="3">
        <v>3000</v>
      </c>
      <c r="E616" s="12" t="s">
        <v>1683</v>
      </c>
      <c r="F616" s="2" t="s">
        <v>23</v>
      </c>
      <c r="G616" s="3">
        <f t="shared" si="8"/>
        <v>3000</v>
      </c>
      <c r="H616" s="14" t="s">
        <v>30</v>
      </c>
      <c r="I616" s="2" t="s">
        <v>25</v>
      </c>
    </row>
    <row r="617" spans="1:9" x14ac:dyDescent="0.3">
      <c r="A617" s="1">
        <v>37513</v>
      </c>
      <c r="B617" s="2">
        <v>2202</v>
      </c>
      <c r="C617" s="2" t="s">
        <v>108</v>
      </c>
      <c r="D617" s="3">
        <v>18000</v>
      </c>
      <c r="E617" s="12" t="s">
        <v>1684</v>
      </c>
      <c r="F617" s="2" t="s">
        <v>54</v>
      </c>
      <c r="G617" s="3">
        <f t="shared" si="8"/>
        <v>18000</v>
      </c>
      <c r="H617" s="14" t="s">
        <v>24</v>
      </c>
      <c r="I617" s="2" t="s">
        <v>25</v>
      </c>
    </row>
    <row r="618" spans="1:9" x14ac:dyDescent="0.3">
      <c r="A618" s="1">
        <v>37514</v>
      </c>
      <c r="B618" s="2">
        <v>1014</v>
      </c>
      <c r="C618" s="2" t="s">
        <v>40</v>
      </c>
      <c r="D618" s="3" t="s">
        <v>27</v>
      </c>
      <c r="E618" s="12" t="s">
        <v>1685</v>
      </c>
      <c r="F618" s="2" t="s">
        <v>67</v>
      </c>
      <c r="G618" s="3">
        <f t="shared" si="8"/>
        <v>1</v>
      </c>
      <c r="H618" s="14" t="s">
        <v>34</v>
      </c>
      <c r="I618" s="2" t="s">
        <v>25</v>
      </c>
    </row>
    <row r="619" spans="1:9" x14ac:dyDescent="0.3">
      <c r="A619" s="1">
        <v>37514</v>
      </c>
      <c r="B619" s="2">
        <v>1801</v>
      </c>
      <c r="C619" s="2" t="s">
        <v>81</v>
      </c>
      <c r="D619" s="3">
        <v>500</v>
      </c>
      <c r="E619" s="12" t="s">
        <v>1686</v>
      </c>
      <c r="F619" s="2" t="s">
        <v>54</v>
      </c>
      <c r="G619" s="3">
        <f t="shared" si="8"/>
        <v>500</v>
      </c>
      <c r="H619" s="14" t="s">
        <v>30</v>
      </c>
      <c r="I619" s="2" t="s">
        <v>25</v>
      </c>
    </row>
    <row r="620" spans="1:9" x14ac:dyDescent="0.3">
      <c r="A620" s="1">
        <v>37514</v>
      </c>
      <c r="B620" s="2">
        <v>2135</v>
      </c>
      <c r="C620" s="2" t="s">
        <v>64</v>
      </c>
      <c r="D620" s="3">
        <v>3000</v>
      </c>
      <c r="E620" s="12" t="s">
        <v>1687</v>
      </c>
      <c r="F620" s="2" t="s">
        <v>23</v>
      </c>
      <c r="G620" s="3">
        <f t="shared" si="8"/>
        <v>3000</v>
      </c>
      <c r="H620" s="14" t="s">
        <v>30</v>
      </c>
      <c r="I620" s="2" t="s">
        <v>25</v>
      </c>
    </row>
    <row r="621" spans="1:9" x14ac:dyDescent="0.3">
      <c r="A621" s="1">
        <v>37515</v>
      </c>
      <c r="B621" s="2">
        <v>1102</v>
      </c>
      <c r="C621" s="2" t="s">
        <v>998</v>
      </c>
      <c r="D621" s="3">
        <v>10000</v>
      </c>
      <c r="E621" s="12" t="s">
        <v>1688</v>
      </c>
      <c r="F621" s="2" t="s">
        <v>359</v>
      </c>
      <c r="G621" s="3">
        <f t="shared" si="8"/>
        <v>10000</v>
      </c>
      <c r="H621" s="14" t="s">
        <v>38</v>
      </c>
      <c r="I621" s="2" t="s">
        <v>25</v>
      </c>
    </row>
    <row r="622" spans="1:9" x14ac:dyDescent="0.3">
      <c r="A622" s="1">
        <v>37515</v>
      </c>
      <c r="B622" s="2">
        <v>1133</v>
      </c>
      <c r="C622" s="2" t="s">
        <v>61</v>
      </c>
      <c r="D622" s="3">
        <v>10000</v>
      </c>
      <c r="E622" s="12" t="s">
        <v>1689</v>
      </c>
      <c r="F622" s="2" t="s">
        <v>54</v>
      </c>
      <c r="G622" s="3">
        <f t="shared" ref="G622:G685" si="9">IF(D622 ="UNK", 1, D622)</f>
        <v>10000</v>
      </c>
      <c r="H622" s="14" t="s">
        <v>49</v>
      </c>
      <c r="I622" s="2" t="s">
        <v>25</v>
      </c>
    </row>
    <row r="623" spans="1:9" x14ac:dyDescent="0.3">
      <c r="A623" s="1">
        <v>37515</v>
      </c>
      <c r="B623" s="2">
        <v>1418</v>
      </c>
      <c r="C623" s="2" t="s">
        <v>1636</v>
      </c>
      <c r="D623" s="3">
        <v>3000</v>
      </c>
      <c r="E623" s="12" t="s">
        <v>1690</v>
      </c>
      <c r="F623" s="2" t="s">
        <v>37</v>
      </c>
      <c r="G623" s="3">
        <f t="shared" si="9"/>
        <v>3000</v>
      </c>
      <c r="H623" s="14" t="s">
        <v>38</v>
      </c>
      <c r="I623" s="2" t="s">
        <v>25</v>
      </c>
    </row>
    <row r="624" spans="1:9" x14ac:dyDescent="0.3">
      <c r="A624" s="1">
        <v>37515</v>
      </c>
      <c r="B624" s="2">
        <v>2226</v>
      </c>
      <c r="C624" s="2" t="s">
        <v>42</v>
      </c>
      <c r="D624" s="3">
        <v>2000</v>
      </c>
      <c r="E624" s="12" t="s">
        <v>1691</v>
      </c>
      <c r="F624" s="2" t="s">
        <v>359</v>
      </c>
      <c r="G624" s="3">
        <f t="shared" si="9"/>
        <v>2000</v>
      </c>
      <c r="H624" s="14" t="s">
        <v>44</v>
      </c>
      <c r="I624" s="2" t="s">
        <v>25</v>
      </c>
    </row>
    <row r="625" spans="1:9" x14ac:dyDescent="0.3">
      <c r="A625" s="1">
        <v>37516</v>
      </c>
      <c r="B625" s="2">
        <v>857</v>
      </c>
      <c r="C625" s="2" t="s">
        <v>61</v>
      </c>
      <c r="D625" s="3">
        <v>50000</v>
      </c>
      <c r="E625" s="12" t="s">
        <v>1692</v>
      </c>
      <c r="F625" s="2" t="s">
        <v>23</v>
      </c>
      <c r="G625" s="3">
        <f t="shared" si="9"/>
        <v>50000</v>
      </c>
      <c r="H625" s="14" t="s">
        <v>49</v>
      </c>
      <c r="I625" s="2" t="s">
        <v>25</v>
      </c>
    </row>
    <row r="626" spans="1:9" x14ac:dyDescent="0.3">
      <c r="A626" s="1">
        <v>37516</v>
      </c>
      <c r="B626" s="2">
        <v>1108</v>
      </c>
      <c r="C626" s="2" t="s">
        <v>46</v>
      </c>
      <c r="D626" s="3">
        <v>1500</v>
      </c>
      <c r="E626" s="12" t="s">
        <v>1693</v>
      </c>
      <c r="F626" s="2" t="s">
        <v>54</v>
      </c>
      <c r="G626" s="3">
        <f t="shared" si="9"/>
        <v>1500</v>
      </c>
      <c r="H626" s="14" t="s">
        <v>49</v>
      </c>
      <c r="I626" s="2" t="s">
        <v>25</v>
      </c>
    </row>
    <row r="627" spans="1:9" x14ac:dyDescent="0.3">
      <c r="A627" s="1">
        <v>37516</v>
      </c>
      <c r="B627" s="2">
        <v>1236</v>
      </c>
      <c r="C627" s="2" t="s">
        <v>42</v>
      </c>
      <c r="D627" s="3">
        <v>1500</v>
      </c>
      <c r="E627" s="12" t="s">
        <v>1694</v>
      </c>
      <c r="F627" s="2" t="s">
        <v>54</v>
      </c>
      <c r="G627" s="3">
        <f t="shared" si="9"/>
        <v>1500</v>
      </c>
      <c r="H627" s="14" t="s">
        <v>44</v>
      </c>
      <c r="I627" s="2" t="s">
        <v>25</v>
      </c>
    </row>
    <row r="628" spans="1:9" x14ac:dyDescent="0.3">
      <c r="A628" s="1">
        <v>37516</v>
      </c>
      <c r="B628" s="2">
        <v>1503</v>
      </c>
      <c r="C628" s="2" t="s">
        <v>70</v>
      </c>
      <c r="D628" s="3">
        <v>1000</v>
      </c>
      <c r="E628" s="12" t="s">
        <v>1695</v>
      </c>
      <c r="F628" s="2" t="s">
        <v>190</v>
      </c>
      <c r="G628" s="3">
        <f t="shared" si="9"/>
        <v>1000</v>
      </c>
      <c r="H628" s="14" t="s">
        <v>49</v>
      </c>
      <c r="I628" s="2" t="s">
        <v>25</v>
      </c>
    </row>
    <row r="629" spans="1:9" x14ac:dyDescent="0.3">
      <c r="A629" s="1">
        <v>37516</v>
      </c>
      <c r="B629" s="2">
        <v>1808</v>
      </c>
      <c r="C629" s="2" t="s">
        <v>35</v>
      </c>
      <c r="D629" s="3">
        <v>300</v>
      </c>
      <c r="E629" s="12" t="s">
        <v>1696</v>
      </c>
      <c r="F629" s="2" t="s">
        <v>23</v>
      </c>
      <c r="G629" s="3">
        <f t="shared" si="9"/>
        <v>300</v>
      </c>
      <c r="H629" s="14" t="s">
        <v>38</v>
      </c>
      <c r="I629" s="2" t="s">
        <v>25</v>
      </c>
    </row>
    <row r="630" spans="1:9" x14ac:dyDescent="0.3">
      <c r="A630" s="1">
        <v>37516</v>
      </c>
      <c r="B630" s="2">
        <v>1925</v>
      </c>
      <c r="C630" s="2" t="s">
        <v>121</v>
      </c>
      <c r="D630" s="3">
        <v>17000</v>
      </c>
      <c r="E630" s="12" t="s">
        <v>1697</v>
      </c>
      <c r="F630" s="2" t="s">
        <v>23</v>
      </c>
      <c r="G630" s="3">
        <f t="shared" si="9"/>
        <v>17000</v>
      </c>
      <c r="H630" s="14" t="s">
        <v>44</v>
      </c>
      <c r="I630" s="2" t="s">
        <v>25</v>
      </c>
    </row>
    <row r="631" spans="1:9" x14ac:dyDescent="0.3">
      <c r="A631" s="1">
        <v>37517</v>
      </c>
      <c r="B631" s="2">
        <v>819</v>
      </c>
      <c r="C631" s="2" t="s">
        <v>46</v>
      </c>
      <c r="D631" s="3">
        <v>600000</v>
      </c>
      <c r="E631" s="12" t="s">
        <v>1698</v>
      </c>
      <c r="F631" s="2" t="s">
        <v>33</v>
      </c>
      <c r="G631" s="3">
        <f t="shared" si="9"/>
        <v>600000</v>
      </c>
      <c r="H631" s="14" t="s">
        <v>49</v>
      </c>
      <c r="I631" s="2" t="s">
        <v>25</v>
      </c>
    </row>
    <row r="632" spans="1:9" x14ac:dyDescent="0.3">
      <c r="A632" s="1">
        <v>37517</v>
      </c>
      <c r="B632" s="2">
        <v>854</v>
      </c>
      <c r="C632" s="2" t="s">
        <v>91</v>
      </c>
      <c r="D632" s="3">
        <v>2000</v>
      </c>
      <c r="E632" s="12" t="s">
        <v>1699</v>
      </c>
      <c r="F632" s="2" t="s">
        <v>30</v>
      </c>
      <c r="G632" s="3">
        <f t="shared" si="9"/>
        <v>2000</v>
      </c>
      <c r="H632" s="14" t="s">
        <v>30</v>
      </c>
      <c r="I632" s="2" t="s">
        <v>25</v>
      </c>
    </row>
    <row r="633" spans="1:9" x14ac:dyDescent="0.3">
      <c r="A633" s="1">
        <v>37518</v>
      </c>
      <c r="B633" s="2">
        <v>55</v>
      </c>
      <c r="C633" s="2" t="s">
        <v>35</v>
      </c>
      <c r="D633" s="3">
        <v>2500</v>
      </c>
      <c r="E633" s="12" t="s">
        <v>1700</v>
      </c>
      <c r="F633" s="2" t="s">
        <v>23</v>
      </c>
      <c r="G633" s="3">
        <f t="shared" si="9"/>
        <v>2500</v>
      </c>
      <c r="H633" s="14" t="s">
        <v>38</v>
      </c>
      <c r="I633" s="2" t="s">
        <v>25</v>
      </c>
    </row>
    <row r="634" spans="1:9" x14ac:dyDescent="0.3">
      <c r="A634" s="1">
        <v>37518</v>
      </c>
      <c r="B634" s="2">
        <v>953</v>
      </c>
      <c r="C634" s="2" t="s">
        <v>72</v>
      </c>
      <c r="D634" s="3">
        <v>1000</v>
      </c>
      <c r="E634" s="12" t="s">
        <v>1701</v>
      </c>
      <c r="F634" s="2" t="s">
        <v>23</v>
      </c>
      <c r="G634" s="3">
        <f t="shared" si="9"/>
        <v>1000</v>
      </c>
      <c r="H634" s="14" t="s">
        <v>49</v>
      </c>
      <c r="I634" s="2" t="s">
        <v>25</v>
      </c>
    </row>
    <row r="635" spans="1:9" x14ac:dyDescent="0.3">
      <c r="A635" s="1">
        <v>37519</v>
      </c>
      <c r="B635" s="2">
        <v>1237</v>
      </c>
      <c r="C635" s="2" t="s">
        <v>329</v>
      </c>
      <c r="D635" s="3">
        <v>30000</v>
      </c>
      <c r="E635" s="12" t="s">
        <v>1702</v>
      </c>
      <c r="F635" s="2" t="s">
        <v>190</v>
      </c>
      <c r="G635" s="3">
        <f t="shared" si="9"/>
        <v>30000</v>
      </c>
      <c r="H635" s="14" t="s">
        <v>30</v>
      </c>
      <c r="I635" s="2" t="s">
        <v>25</v>
      </c>
    </row>
    <row r="636" spans="1:9" x14ac:dyDescent="0.3">
      <c r="A636" s="1">
        <v>37519</v>
      </c>
      <c r="B636" s="2">
        <v>1536</v>
      </c>
      <c r="C636" s="2" t="s">
        <v>200</v>
      </c>
      <c r="D636" s="3">
        <v>2000</v>
      </c>
      <c r="E636" s="12" t="s">
        <v>1703</v>
      </c>
      <c r="F636" s="2" t="s">
        <v>54</v>
      </c>
      <c r="G636" s="3">
        <f t="shared" si="9"/>
        <v>2000</v>
      </c>
      <c r="H636" s="14" t="s">
        <v>49</v>
      </c>
      <c r="I636" s="2" t="s">
        <v>25</v>
      </c>
    </row>
    <row r="637" spans="1:9" x14ac:dyDescent="0.3">
      <c r="A637" s="1">
        <v>37519</v>
      </c>
      <c r="B637" s="2">
        <v>1736</v>
      </c>
      <c r="C637" s="2" t="s">
        <v>108</v>
      </c>
      <c r="D637" s="3">
        <v>12000</v>
      </c>
      <c r="E637" s="12" t="s">
        <v>1704</v>
      </c>
      <c r="F637" s="2" t="s">
        <v>23</v>
      </c>
      <c r="G637" s="3">
        <f t="shared" si="9"/>
        <v>12000</v>
      </c>
      <c r="H637" s="14" t="s">
        <v>24</v>
      </c>
      <c r="I637" s="2" t="s">
        <v>25</v>
      </c>
    </row>
    <row r="638" spans="1:9" x14ac:dyDescent="0.3">
      <c r="A638" s="1">
        <v>37519</v>
      </c>
      <c r="B638" s="2">
        <v>2316</v>
      </c>
      <c r="C638" s="2" t="s">
        <v>35</v>
      </c>
      <c r="D638" s="3">
        <v>75</v>
      </c>
      <c r="E638" s="12" t="s">
        <v>1705</v>
      </c>
      <c r="F638" s="2" t="s">
        <v>37</v>
      </c>
      <c r="G638" s="3">
        <f t="shared" si="9"/>
        <v>75</v>
      </c>
      <c r="H638" s="14" t="s">
        <v>38</v>
      </c>
      <c r="I638" s="2" t="s">
        <v>25</v>
      </c>
    </row>
    <row r="639" spans="1:9" x14ac:dyDescent="0.3">
      <c r="A639" s="1">
        <v>37522</v>
      </c>
      <c r="B639" s="2">
        <v>735</v>
      </c>
      <c r="C639" s="2" t="s">
        <v>26</v>
      </c>
      <c r="D639" s="3">
        <v>50000</v>
      </c>
      <c r="E639" s="12" t="s">
        <v>1706</v>
      </c>
      <c r="F639" s="2" t="s">
        <v>23</v>
      </c>
      <c r="G639" s="3">
        <f t="shared" si="9"/>
        <v>50000</v>
      </c>
      <c r="H639" s="14" t="s">
        <v>30</v>
      </c>
      <c r="I639" s="2" t="s">
        <v>25</v>
      </c>
    </row>
    <row r="640" spans="1:9" x14ac:dyDescent="0.3">
      <c r="A640" s="1">
        <v>37522</v>
      </c>
      <c r="B640" s="2">
        <v>1408</v>
      </c>
      <c r="C640" s="2" t="s">
        <v>35</v>
      </c>
      <c r="D640" s="3">
        <v>1200</v>
      </c>
      <c r="E640" s="12" t="s">
        <v>1707</v>
      </c>
      <c r="F640" s="2" t="s">
        <v>33</v>
      </c>
      <c r="G640" s="3">
        <f t="shared" si="9"/>
        <v>1200</v>
      </c>
      <c r="H640" s="14" t="s">
        <v>38</v>
      </c>
      <c r="I640" s="2" t="s">
        <v>25</v>
      </c>
    </row>
    <row r="641" spans="1:9" x14ac:dyDescent="0.3">
      <c r="A641" s="1">
        <v>37522</v>
      </c>
      <c r="B641" s="2">
        <v>1725</v>
      </c>
      <c r="C641" s="2" t="s">
        <v>68</v>
      </c>
      <c r="D641" s="3">
        <v>1000</v>
      </c>
      <c r="E641" s="12" t="s">
        <v>1708</v>
      </c>
      <c r="F641" s="2" t="s">
        <v>33</v>
      </c>
      <c r="G641" s="3">
        <f t="shared" si="9"/>
        <v>1000</v>
      </c>
      <c r="H641" s="14" t="s">
        <v>49</v>
      </c>
      <c r="I641" s="2" t="s">
        <v>25</v>
      </c>
    </row>
    <row r="642" spans="1:9" x14ac:dyDescent="0.3">
      <c r="A642" s="1">
        <v>37523</v>
      </c>
      <c r="B642" s="2">
        <v>1020</v>
      </c>
      <c r="C642" s="2" t="s">
        <v>68</v>
      </c>
      <c r="D642" s="3">
        <v>4000</v>
      </c>
      <c r="E642" s="12" t="s">
        <v>1709</v>
      </c>
      <c r="F642" s="2" t="s">
        <v>30</v>
      </c>
      <c r="G642" s="3">
        <f t="shared" si="9"/>
        <v>4000</v>
      </c>
      <c r="H642" s="14" t="s">
        <v>49</v>
      </c>
      <c r="I642" s="2" t="s">
        <v>25</v>
      </c>
    </row>
    <row r="643" spans="1:9" x14ac:dyDescent="0.3">
      <c r="A643" s="1">
        <v>37523</v>
      </c>
      <c r="B643" s="2">
        <v>2000</v>
      </c>
      <c r="C643" s="2" t="s">
        <v>59</v>
      </c>
      <c r="D643" s="3" t="s">
        <v>27</v>
      </c>
      <c r="E643" s="12" t="s">
        <v>1710</v>
      </c>
      <c r="F643" s="2" t="s">
        <v>190</v>
      </c>
      <c r="G643" s="3">
        <f t="shared" si="9"/>
        <v>1</v>
      </c>
      <c r="H643" s="14" t="s">
        <v>38</v>
      </c>
      <c r="I643" s="2" t="s">
        <v>25</v>
      </c>
    </row>
    <row r="644" spans="1:9" x14ac:dyDescent="0.3">
      <c r="A644" s="1">
        <v>37524</v>
      </c>
      <c r="B644" s="2">
        <v>1212</v>
      </c>
      <c r="C644" s="2" t="s">
        <v>35</v>
      </c>
      <c r="D644" s="3">
        <v>60000</v>
      </c>
      <c r="E644" s="12" t="s">
        <v>1711</v>
      </c>
      <c r="F644" s="2" t="s">
        <v>63</v>
      </c>
      <c r="G644" s="3">
        <f t="shared" si="9"/>
        <v>60000</v>
      </c>
      <c r="H644" s="14" t="s">
        <v>38</v>
      </c>
      <c r="I644" s="2" t="s">
        <v>25</v>
      </c>
    </row>
    <row r="645" spans="1:9" x14ac:dyDescent="0.3">
      <c r="A645" s="1">
        <v>37524</v>
      </c>
      <c r="B645" s="2">
        <v>1310</v>
      </c>
      <c r="C645" s="2" t="s">
        <v>35</v>
      </c>
      <c r="D645" s="3">
        <v>150</v>
      </c>
      <c r="E645" s="12" t="s">
        <v>1712</v>
      </c>
      <c r="F645" s="2" t="s">
        <v>33</v>
      </c>
      <c r="G645" s="3">
        <f t="shared" si="9"/>
        <v>150</v>
      </c>
      <c r="H645" s="14" t="s">
        <v>38</v>
      </c>
      <c r="I645" s="2" t="s">
        <v>25</v>
      </c>
    </row>
    <row r="646" spans="1:9" x14ac:dyDescent="0.3">
      <c r="A646" s="1">
        <v>37525</v>
      </c>
      <c r="B646" s="2">
        <v>544</v>
      </c>
      <c r="C646" s="2" t="s">
        <v>35</v>
      </c>
      <c r="D646" s="3">
        <v>2500</v>
      </c>
      <c r="E646" s="12" t="s">
        <v>1713</v>
      </c>
      <c r="F646" s="2" t="s">
        <v>23</v>
      </c>
      <c r="G646" s="3">
        <f t="shared" si="9"/>
        <v>2500</v>
      </c>
      <c r="H646" s="14" t="s">
        <v>38</v>
      </c>
      <c r="I646" s="2" t="s">
        <v>25</v>
      </c>
    </row>
    <row r="647" spans="1:9" x14ac:dyDescent="0.3">
      <c r="A647" s="1">
        <v>37525</v>
      </c>
      <c r="B647" s="2">
        <v>859</v>
      </c>
      <c r="C647" s="2" t="s">
        <v>108</v>
      </c>
      <c r="D647" s="3">
        <v>7200</v>
      </c>
      <c r="E647" s="12" t="s">
        <v>1714</v>
      </c>
      <c r="F647" s="2" t="s">
        <v>54</v>
      </c>
      <c r="G647" s="3">
        <f t="shared" si="9"/>
        <v>7200</v>
      </c>
      <c r="H647" s="14" t="s">
        <v>24</v>
      </c>
      <c r="I647" s="2" t="s">
        <v>25</v>
      </c>
    </row>
    <row r="648" spans="1:9" x14ac:dyDescent="0.3">
      <c r="A648" s="1">
        <v>37525</v>
      </c>
      <c r="B648" s="2">
        <v>1215</v>
      </c>
      <c r="C648" s="2" t="s">
        <v>143</v>
      </c>
      <c r="D648" s="3">
        <v>2500</v>
      </c>
      <c r="E648" s="12" t="s">
        <v>1715</v>
      </c>
      <c r="F648" s="2" t="s">
        <v>54</v>
      </c>
      <c r="G648" s="3">
        <f t="shared" si="9"/>
        <v>2500</v>
      </c>
      <c r="H648" s="14" t="s">
        <v>49</v>
      </c>
      <c r="I648" s="2" t="s">
        <v>25</v>
      </c>
    </row>
    <row r="649" spans="1:9" x14ac:dyDescent="0.3">
      <c r="A649" s="1">
        <v>37525</v>
      </c>
      <c r="B649" s="2">
        <v>1244</v>
      </c>
      <c r="C649" s="2" t="s">
        <v>21</v>
      </c>
      <c r="D649" s="3" t="s">
        <v>27</v>
      </c>
      <c r="E649" s="12" t="s">
        <v>1716</v>
      </c>
      <c r="F649" s="2" t="s">
        <v>63</v>
      </c>
      <c r="G649" s="3">
        <f t="shared" si="9"/>
        <v>1</v>
      </c>
      <c r="H649" s="14" t="s">
        <v>24</v>
      </c>
      <c r="I649" s="2" t="s">
        <v>25</v>
      </c>
    </row>
    <row r="650" spans="1:9" x14ac:dyDescent="0.3">
      <c r="A650" s="1">
        <v>37525</v>
      </c>
      <c r="B650" s="2">
        <v>1458</v>
      </c>
      <c r="C650" s="2" t="s">
        <v>21</v>
      </c>
      <c r="D650" s="3">
        <v>3400</v>
      </c>
      <c r="E650" s="12" t="s">
        <v>1717</v>
      </c>
      <c r="F650" s="2" t="s">
        <v>54</v>
      </c>
      <c r="G650" s="3">
        <f t="shared" si="9"/>
        <v>3400</v>
      </c>
      <c r="H650" s="14" t="s">
        <v>24</v>
      </c>
      <c r="I650" s="2" t="s">
        <v>25</v>
      </c>
    </row>
    <row r="651" spans="1:9" x14ac:dyDescent="0.3">
      <c r="A651" s="1">
        <v>37525</v>
      </c>
      <c r="B651" s="2">
        <v>1608</v>
      </c>
      <c r="C651" s="2" t="s">
        <v>99</v>
      </c>
      <c r="D651" s="3">
        <v>0</v>
      </c>
      <c r="E651" s="12" t="s">
        <v>1718</v>
      </c>
      <c r="F651" s="2" t="s">
        <v>63</v>
      </c>
      <c r="G651" s="3">
        <f t="shared" si="9"/>
        <v>0</v>
      </c>
      <c r="H651" s="14" t="s">
        <v>24</v>
      </c>
      <c r="I651" s="2" t="s">
        <v>25</v>
      </c>
    </row>
    <row r="652" spans="1:9" x14ac:dyDescent="0.3">
      <c r="A652" s="1">
        <v>37525</v>
      </c>
      <c r="B652" s="2">
        <v>1741</v>
      </c>
      <c r="C652" s="2" t="s">
        <v>203</v>
      </c>
      <c r="D652" s="3" t="s">
        <v>27</v>
      </c>
      <c r="E652" s="12" t="s">
        <v>1719</v>
      </c>
      <c r="F652" s="2" t="s">
        <v>67</v>
      </c>
      <c r="G652" s="3">
        <f t="shared" si="9"/>
        <v>1</v>
      </c>
      <c r="H652" s="14" t="s">
        <v>24</v>
      </c>
      <c r="I652" s="2" t="s">
        <v>25</v>
      </c>
    </row>
    <row r="653" spans="1:9" x14ac:dyDescent="0.3">
      <c r="A653" s="1">
        <v>37525</v>
      </c>
      <c r="B653" s="2">
        <v>1940</v>
      </c>
      <c r="C653" s="2" t="s">
        <v>21</v>
      </c>
      <c r="D653" s="3" t="s">
        <v>27</v>
      </c>
      <c r="E653" s="12" t="s">
        <v>1720</v>
      </c>
      <c r="F653" s="2" t="s">
        <v>63</v>
      </c>
      <c r="G653" s="3">
        <f t="shared" si="9"/>
        <v>1</v>
      </c>
      <c r="H653" s="14" t="s">
        <v>24</v>
      </c>
      <c r="I653" s="2" t="s">
        <v>25</v>
      </c>
    </row>
    <row r="654" spans="1:9" x14ac:dyDescent="0.3">
      <c r="A654" s="1">
        <v>37525</v>
      </c>
      <c r="B654" s="2">
        <v>2057</v>
      </c>
      <c r="C654" s="2" t="s">
        <v>99</v>
      </c>
      <c r="D654" s="3">
        <v>600</v>
      </c>
      <c r="E654" s="12" t="s">
        <v>1721</v>
      </c>
      <c r="F654" s="2" t="s">
        <v>63</v>
      </c>
      <c r="G654" s="3">
        <f t="shared" si="9"/>
        <v>600</v>
      </c>
      <c r="H654" s="14" t="s">
        <v>24</v>
      </c>
      <c r="I654" s="2" t="s">
        <v>25</v>
      </c>
    </row>
    <row r="655" spans="1:9" x14ac:dyDescent="0.3">
      <c r="A655" s="1">
        <v>37525</v>
      </c>
      <c r="B655" s="2">
        <v>2119</v>
      </c>
      <c r="C655" s="2" t="s">
        <v>40</v>
      </c>
      <c r="D655" s="3">
        <v>14000</v>
      </c>
      <c r="E655" s="12" t="s">
        <v>1722</v>
      </c>
      <c r="F655" s="2" t="s">
        <v>33</v>
      </c>
      <c r="G655" s="3">
        <f t="shared" si="9"/>
        <v>14000</v>
      </c>
      <c r="H655" s="14" t="s">
        <v>34</v>
      </c>
      <c r="I655" s="2" t="s">
        <v>25</v>
      </c>
    </row>
    <row r="656" spans="1:9" x14ac:dyDescent="0.3">
      <c r="A656" s="1">
        <v>37526</v>
      </c>
      <c r="B656" s="2">
        <v>251</v>
      </c>
      <c r="C656" s="2" t="s">
        <v>35</v>
      </c>
      <c r="D656" s="3">
        <v>5000</v>
      </c>
      <c r="E656" s="12" t="s">
        <v>1723</v>
      </c>
      <c r="F656" s="2" t="s">
        <v>29</v>
      </c>
      <c r="G656" s="3">
        <f t="shared" si="9"/>
        <v>5000</v>
      </c>
      <c r="H656" s="14" t="s">
        <v>38</v>
      </c>
      <c r="I656" s="2" t="s">
        <v>25</v>
      </c>
    </row>
    <row r="657" spans="1:9" x14ac:dyDescent="0.3">
      <c r="A657" s="1">
        <v>37526</v>
      </c>
      <c r="B657" s="2">
        <v>900</v>
      </c>
      <c r="C657" s="2" t="s">
        <v>35</v>
      </c>
      <c r="D657" s="3">
        <v>10000</v>
      </c>
      <c r="E657" s="12" t="s">
        <v>1724</v>
      </c>
      <c r="F657" s="2" t="s">
        <v>30</v>
      </c>
      <c r="G657" s="3">
        <f t="shared" si="9"/>
        <v>10000</v>
      </c>
      <c r="H657" s="14" t="s">
        <v>38</v>
      </c>
      <c r="I657" s="2" t="s">
        <v>25</v>
      </c>
    </row>
    <row r="658" spans="1:9" x14ac:dyDescent="0.3">
      <c r="A658" s="1">
        <v>37526</v>
      </c>
      <c r="B658" s="2">
        <v>901</v>
      </c>
      <c r="C658" s="2" t="s">
        <v>1725</v>
      </c>
      <c r="D658" s="3" t="s">
        <v>27</v>
      </c>
      <c r="E658" s="12" t="s">
        <v>1726</v>
      </c>
      <c r="F658" s="2" t="s">
        <v>67</v>
      </c>
      <c r="G658" s="3">
        <f t="shared" si="9"/>
        <v>1</v>
      </c>
      <c r="H658" s="14" t="s">
        <v>38</v>
      </c>
      <c r="I658" s="2" t="s">
        <v>25</v>
      </c>
    </row>
    <row r="659" spans="1:9" x14ac:dyDescent="0.3">
      <c r="A659" s="1">
        <v>37526</v>
      </c>
      <c r="B659" s="2">
        <v>919</v>
      </c>
      <c r="C659" s="2" t="s">
        <v>162</v>
      </c>
      <c r="D659" s="3">
        <v>1000</v>
      </c>
      <c r="E659" s="12" t="s">
        <v>1727</v>
      </c>
      <c r="F659" s="2" t="s">
        <v>23</v>
      </c>
      <c r="G659" s="3">
        <f t="shared" si="9"/>
        <v>1000</v>
      </c>
      <c r="H659" s="14" t="s">
        <v>44</v>
      </c>
      <c r="I659" s="2" t="s">
        <v>25</v>
      </c>
    </row>
    <row r="660" spans="1:9" x14ac:dyDescent="0.3">
      <c r="A660" s="1">
        <v>37526</v>
      </c>
      <c r="B660" s="2">
        <v>1749</v>
      </c>
      <c r="C660" s="2" t="s">
        <v>21</v>
      </c>
      <c r="D660" s="3">
        <v>3000</v>
      </c>
      <c r="E660" s="12" t="s">
        <v>1728</v>
      </c>
      <c r="F660" s="2" t="s">
        <v>33</v>
      </c>
      <c r="G660" s="3">
        <f t="shared" si="9"/>
        <v>3000</v>
      </c>
      <c r="H660" s="14" t="s">
        <v>24</v>
      </c>
      <c r="I660" s="2" t="s">
        <v>25</v>
      </c>
    </row>
    <row r="661" spans="1:9" x14ac:dyDescent="0.3">
      <c r="A661" s="1">
        <v>37526</v>
      </c>
      <c r="B661" s="2">
        <v>2030</v>
      </c>
      <c r="C661" s="2" t="s">
        <v>200</v>
      </c>
      <c r="D661" s="3" t="s">
        <v>27</v>
      </c>
      <c r="E661" s="12" t="s">
        <v>1729</v>
      </c>
      <c r="F661" s="2" t="s">
        <v>67</v>
      </c>
      <c r="G661" s="3">
        <f t="shared" si="9"/>
        <v>1</v>
      </c>
      <c r="H661" s="14" t="s">
        <v>49</v>
      </c>
      <c r="I661" s="2" t="s">
        <v>25</v>
      </c>
    </row>
    <row r="662" spans="1:9" x14ac:dyDescent="0.3">
      <c r="A662" s="1">
        <v>37528</v>
      </c>
      <c r="B662" s="2">
        <v>1527</v>
      </c>
      <c r="C662" s="2" t="s">
        <v>21</v>
      </c>
      <c r="D662" s="3">
        <v>150000</v>
      </c>
      <c r="E662" s="12" t="s">
        <v>1730</v>
      </c>
      <c r="F662" s="2" t="s">
        <v>67</v>
      </c>
      <c r="G662" s="3">
        <f t="shared" si="9"/>
        <v>150000</v>
      </c>
      <c r="H662" s="14" t="s">
        <v>24</v>
      </c>
      <c r="I662" s="2" t="s">
        <v>25</v>
      </c>
    </row>
    <row r="663" spans="1:9" x14ac:dyDescent="0.3">
      <c r="A663" s="1">
        <v>37528</v>
      </c>
      <c r="B663" s="2">
        <v>2039</v>
      </c>
      <c r="C663" s="2" t="s">
        <v>46</v>
      </c>
      <c r="D663" s="3" t="s">
        <v>27</v>
      </c>
      <c r="E663" s="12" t="s">
        <v>1731</v>
      </c>
      <c r="F663" s="2" t="s">
        <v>33</v>
      </c>
      <c r="G663" s="3">
        <f t="shared" si="9"/>
        <v>1</v>
      </c>
      <c r="H663" s="14" t="s">
        <v>49</v>
      </c>
      <c r="I663" s="2" t="s">
        <v>25</v>
      </c>
    </row>
    <row r="664" spans="1:9" x14ac:dyDescent="0.3">
      <c r="A664" s="1">
        <v>37529</v>
      </c>
      <c r="B664" s="2">
        <v>928</v>
      </c>
      <c r="C664" s="2" t="s">
        <v>56</v>
      </c>
      <c r="D664" s="3">
        <v>75000</v>
      </c>
      <c r="E664" s="12" t="s">
        <v>1732</v>
      </c>
      <c r="F664" s="2" t="s">
        <v>67</v>
      </c>
      <c r="G664" s="3">
        <f t="shared" si="9"/>
        <v>75000</v>
      </c>
      <c r="H664" s="14" t="s">
        <v>34</v>
      </c>
      <c r="I664" s="2" t="s">
        <v>25</v>
      </c>
    </row>
    <row r="665" spans="1:9" x14ac:dyDescent="0.3">
      <c r="A665" s="1">
        <v>37529</v>
      </c>
      <c r="B665" s="2">
        <v>1110</v>
      </c>
      <c r="C665" s="2" t="s">
        <v>132</v>
      </c>
      <c r="D665" s="3">
        <v>1500</v>
      </c>
      <c r="E665" s="12" t="s">
        <v>1733</v>
      </c>
      <c r="F665" s="2" t="s">
        <v>33</v>
      </c>
      <c r="G665" s="3">
        <f t="shared" si="9"/>
        <v>1500</v>
      </c>
      <c r="H665" s="14" t="s">
        <v>38</v>
      </c>
      <c r="I665" s="2" t="s">
        <v>25</v>
      </c>
    </row>
    <row r="666" spans="1:9" x14ac:dyDescent="0.3">
      <c r="A666" s="1">
        <v>37530</v>
      </c>
      <c r="B666" s="2">
        <v>923</v>
      </c>
      <c r="C666" s="2" t="s">
        <v>46</v>
      </c>
      <c r="D666" s="3">
        <v>7200</v>
      </c>
      <c r="E666" s="12" t="s">
        <v>1734</v>
      </c>
      <c r="F666" s="2" t="s">
        <v>67</v>
      </c>
      <c r="G666" s="3">
        <f t="shared" si="9"/>
        <v>7200</v>
      </c>
      <c r="H666" s="14" t="s">
        <v>49</v>
      </c>
      <c r="I666" s="2" t="s">
        <v>25</v>
      </c>
    </row>
    <row r="667" spans="1:9" x14ac:dyDescent="0.3">
      <c r="A667" s="1">
        <v>37530</v>
      </c>
      <c r="B667" s="2">
        <v>1209</v>
      </c>
      <c r="C667" s="2" t="s">
        <v>70</v>
      </c>
      <c r="D667" s="3">
        <v>15000</v>
      </c>
      <c r="E667" s="12" t="s">
        <v>1735</v>
      </c>
      <c r="F667" s="2" t="s">
        <v>23</v>
      </c>
      <c r="G667" s="3">
        <f t="shared" si="9"/>
        <v>15000</v>
      </c>
      <c r="H667" s="14" t="s">
        <v>49</v>
      </c>
      <c r="I667" s="2" t="s">
        <v>25</v>
      </c>
    </row>
    <row r="668" spans="1:9" x14ac:dyDescent="0.3">
      <c r="A668" s="1">
        <v>37531</v>
      </c>
      <c r="B668" s="2">
        <v>1550</v>
      </c>
      <c r="C668" s="2" t="s">
        <v>35</v>
      </c>
      <c r="D668" s="3">
        <v>500</v>
      </c>
      <c r="E668" s="12" t="s">
        <v>1736</v>
      </c>
      <c r="F668" s="2" t="s">
        <v>37</v>
      </c>
      <c r="G668" s="3">
        <f t="shared" si="9"/>
        <v>500</v>
      </c>
      <c r="H668" s="14" t="s">
        <v>38</v>
      </c>
      <c r="I668" s="2" t="s">
        <v>25</v>
      </c>
    </row>
    <row r="669" spans="1:9" x14ac:dyDescent="0.3">
      <c r="A669" s="1">
        <v>37531</v>
      </c>
      <c r="B669" s="2">
        <v>1637</v>
      </c>
      <c r="C669" s="2" t="s">
        <v>64</v>
      </c>
      <c r="D669" s="3">
        <v>1000</v>
      </c>
      <c r="E669" s="12" t="s">
        <v>1737</v>
      </c>
      <c r="F669" s="2" t="s">
        <v>23</v>
      </c>
      <c r="G669" s="3">
        <f t="shared" si="9"/>
        <v>1000</v>
      </c>
      <c r="H669" s="14" t="s">
        <v>30</v>
      </c>
      <c r="I669" s="2" t="s">
        <v>25</v>
      </c>
    </row>
    <row r="670" spans="1:9" x14ac:dyDescent="0.3">
      <c r="A670" s="1">
        <v>37531</v>
      </c>
      <c r="B670" s="2">
        <v>2146</v>
      </c>
      <c r="C670" s="2" t="s">
        <v>46</v>
      </c>
      <c r="D670" s="3">
        <v>400</v>
      </c>
      <c r="E670" s="12" t="s">
        <v>1738</v>
      </c>
      <c r="F670" s="2" t="s">
        <v>54</v>
      </c>
      <c r="G670" s="3">
        <f t="shared" si="9"/>
        <v>400</v>
      </c>
      <c r="H670" s="14" t="s">
        <v>49</v>
      </c>
      <c r="I670" s="2" t="s">
        <v>25</v>
      </c>
    </row>
    <row r="671" spans="1:9" x14ac:dyDescent="0.3">
      <c r="A671" s="1">
        <v>37532</v>
      </c>
      <c r="B671" s="2">
        <v>1531</v>
      </c>
      <c r="C671" s="2" t="s">
        <v>42</v>
      </c>
      <c r="D671" s="3">
        <v>4000</v>
      </c>
      <c r="E671" s="12" t="s">
        <v>1739</v>
      </c>
      <c r="F671" s="2" t="s">
        <v>23</v>
      </c>
      <c r="G671" s="3">
        <f t="shared" si="9"/>
        <v>4000</v>
      </c>
      <c r="H671" s="14" t="s">
        <v>44</v>
      </c>
      <c r="I671" s="2" t="s">
        <v>25</v>
      </c>
    </row>
    <row r="672" spans="1:9" x14ac:dyDescent="0.3">
      <c r="A672" s="1">
        <v>37533</v>
      </c>
      <c r="B672" s="2">
        <v>1203</v>
      </c>
      <c r="C672" s="2" t="s">
        <v>40</v>
      </c>
      <c r="D672" s="3">
        <v>0</v>
      </c>
      <c r="E672" s="12" t="s">
        <v>1740</v>
      </c>
      <c r="F672" s="2" t="s">
        <v>67</v>
      </c>
      <c r="G672" s="3">
        <f t="shared" si="9"/>
        <v>0</v>
      </c>
      <c r="H672" s="14" t="s">
        <v>34</v>
      </c>
      <c r="I672" s="2" t="s">
        <v>25</v>
      </c>
    </row>
    <row r="673" spans="1:9" x14ac:dyDescent="0.3">
      <c r="A673" s="1">
        <v>37533</v>
      </c>
      <c r="B673" s="2">
        <v>2035</v>
      </c>
      <c r="C673" s="2" t="s">
        <v>91</v>
      </c>
      <c r="D673" s="3">
        <v>1200</v>
      </c>
      <c r="E673" s="12" t="s">
        <v>1741</v>
      </c>
      <c r="F673" s="2" t="s">
        <v>37</v>
      </c>
      <c r="G673" s="3">
        <f t="shared" si="9"/>
        <v>1200</v>
      </c>
      <c r="H673" s="14" t="s">
        <v>30</v>
      </c>
      <c r="I673" s="2" t="s">
        <v>25</v>
      </c>
    </row>
    <row r="674" spans="1:9" x14ac:dyDescent="0.3">
      <c r="A674" s="1">
        <v>37535</v>
      </c>
      <c r="B674" s="2">
        <v>40</v>
      </c>
      <c r="C674" s="2" t="s">
        <v>99</v>
      </c>
      <c r="D674" s="3">
        <v>1000</v>
      </c>
      <c r="E674" s="12" t="s">
        <v>1742</v>
      </c>
      <c r="F674" s="2" t="s">
        <v>54</v>
      </c>
      <c r="G674" s="3">
        <f t="shared" si="9"/>
        <v>1000</v>
      </c>
      <c r="H674" s="14" t="s">
        <v>24</v>
      </c>
      <c r="I674" s="2" t="s">
        <v>25</v>
      </c>
    </row>
    <row r="675" spans="1:9" x14ac:dyDescent="0.3">
      <c r="A675" s="1">
        <v>37535</v>
      </c>
      <c r="B675" s="2">
        <v>927</v>
      </c>
      <c r="C675" s="2" t="s">
        <v>46</v>
      </c>
      <c r="D675" s="3">
        <v>1000</v>
      </c>
      <c r="E675" s="12" t="s">
        <v>1743</v>
      </c>
      <c r="F675" s="2" t="s">
        <v>67</v>
      </c>
      <c r="G675" s="3">
        <f t="shared" si="9"/>
        <v>1000</v>
      </c>
      <c r="H675" s="14" t="s">
        <v>49</v>
      </c>
      <c r="I675" s="2" t="s">
        <v>25</v>
      </c>
    </row>
    <row r="676" spans="1:9" x14ac:dyDescent="0.3">
      <c r="A676" s="1">
        <v>37536</v>
      </c>
      <c r="B676" s="2">
        <v>1111</v>
      </c>
      <c r="C676" s="2" t="s">
        <v>162</v>
      </c>
      <c r="D676" s="3">
        <v>1000</v>
      </c>
      <c r="E676" s="12" t="s">
        <v>1744</v>
      </c>
      <c r="F676" s="2" t="s">
        <v>63</v>
      </c>
      <c r="G676" s="3">
        <f t="shared" si="9"/>
        <v>1000</v>
      </c>
      <c r="H676" s="14" t="s">
        <v>44</v>
      </c>
      <c r="I676" s="2" t="s">
        <v>25</v>
      </c>
    </row>
    <row r="677" spans="1:9" x14ac:dyDescent="0.3">
      <c r="A677" s="1">
        <v>37536</v>
      </c>
      <c r="B677" s="2">
        <v>1147</v>
      </c>
      <c r="C677" s="2" t="s">
        <v>42</v>
      </c>
      <c r="D677" s="3">
        <v>1000</v>
      </c>
      <c r="E677" s="12" t="s">
        <v>1745</v>
      </c>
      <c r="F677" s="2" t="s">
        <v>67</v>
      </c>
      <c r="G677" s="3">
        <f t="shared" si="9"/>
        <v>1000</v>
      </c>
      <c r="H677" s="14" t="s">
        <v>44</v>
      </c>
      <c r="I677" s="2" t="s">
        <v>25</v>
      </c>
    </row>
    <row r="678" spans="1:9" x14ac:dyDescent="0.3">
      <c r="A678" s="1">
        <v>37536</v>
      </c>
      <c r="B678" s="2">
        <v>1432</v>
      </c>
      <c r="C678" s="2" t="s">
        <v>121</v>
      </c>
      <c r="D678" s="3">
        <v>10000</v>
      </c>
      <c r="E678" s="12" t="s">
        <v>1746</v>
      </c>
      <c r="F678" s="2" t="s">
        <v>30</v>
      </c>
      <c r="G678" s="3">
        <f t="shared" si="9"/>
        <v>10000</v>
      </c>
      <c r="H678" s="14" t="s">
        <v>44</v>
      </c>
      <c r="I678" s="2" t="s">
        <v>25</v>
      </c>
    </row>
    <row r="679" spans="1:9" x14ac:dyDescent="0.3">
      <c r="A679" s="1">
        <v>37536</v>
      </c>
      <c r="B679" s="2">
        <v>2125</v>
      </c>
      <c r="C679" s="2" t="s">
        <v>35</v>
      </c>
      <c r="D679" s="3">
        <v>3500</v>
      </c>
      <c r="E679" s="12" t="s">
        <v>1747</v>
      </c>
      <c r="F679" s="2" t="s">
        <v>37</v>
      </c>
      <c r="G679" s="3">
        <f t="shared" si="9"/>
        <v>3500</v>
      </c>
      <c r="H679" s="14" t="s">
        <v>38</v>
      </c>
      <c r="I679" s="2" t="s">
        <v>25</v>
      </c>
    </row>
    <row r="680" spans="1:9" x14ac:dyDescent="0.3">
      <c r="A680" s="1">
        <v>37537</v>
      </c>
      <c r="B680" s="2">
        <v>1908</v>
      </c>
      <c r="C680" s="2" t="s">
        <v>40</v>
      </c>
      <c r="D680" s="3">
        <v>18000</v>
      </c>
      <c r="E680" s="12" t="s">
        <v>1748</v>
      </c>
      <c r="F680" s="2" t="s">
        <v>30</v>
      </c>
      <c r="G680" s="3">
        <f t="shared" si="9"/>
        <v>18000</v>
      </c>
      <c r="H680" s="14" t="s">
        <v>34</v>
      </c>
      <c r="I680" s="2" t="s">
        <v>25</v>
      </c>
    </row>
    <row r="681" spans="1:9" x14ac:dyDescent="0.3">
      <c r="A681" s="1">
        <v>37538</v>
      </c>
      <c r="B681" s="2">
        <v>834</v>
      </c>
      <c r="C681" s="2" t="s">
        <v>91</v>
      </c>
      <c r="D681" s="3">
        <v>2000</v>
      </c>
      <c r="E681" s="12" t="s">
        <v>1749</v>
      </c>
      <c r="F681" s="2" t="s">
        <v>30</v>
      </c>
      <c r="G681" s="3">
        <f t="shared" si="9"/>
        <v>2000</v>
      </c>
      <c r="H681" s="14" t="s">
        <v>30</v>
      </c>
      <c r="I681" s="2" t="s">
        <v>25</v>
      </c>
    </row>
    <row r="682" spans="1:9" x14ac:dyDescent="0.3">
      <c r="A682" s="1">
        <v>37538</v>
      </c>
      <c r="B682" s="2">
        <v>1330</v>
      </c>
      <c r="C682" s="2" t="s">
        <v>68</v>
      </c>
      <c r="D682" s="3" t="s">
        <v>27</v>
      </c>
      <c r="E682" s="12" t="s">
        <v>1750</v>
      </c>
      <c r="F682" s="2" t="s">
        <v>67</v>
      </c>
      <c r="G682" s="3">
        <f t="shared" si="9"/>
        <v>1</v>
      </c>
      <c r="H682" s="14" t="s">
        <v>49</v>
      </c>
      <c r="I682" s="2" t="s">
        <v>25</v>
      </c>
    </row>
    <row r="683" spans="1:9" x14ac:dyDescent="0.3">
      <c r="A683" s="1">
        <v>37539</v>
      </c>
      <c r="B683" s="2">
        <v>1536</v>
      </c>
      <c r="C683" s="2" t="s">
        <v>26</v>
      </c>
      <c r="D683" s="3">
        <v>750000</v>
      </c>
      <c r="E683" s="12" t="s">
        <v>1751</v>
      </c>
      <c r="F683" s="2" t="s">
        <v>48</v>
      </c>
      <c r="G683" s="3">
        <f t="shared" si="9"/>
        <v>750000</v>
      </c>
      <c r="H683" s="14" t="s">
        <v>30</v>
      </c>
      <c r="I683" s="2" t="s">
        <v>25</v>
      </c>
    </row>
    <row r="684" spans="1:9" x14ac:dyDescent="0.3">
      <c r="A684" s="1">
        <v>37539</v>
      </c>
      <c r="B684" s="2">
        <v>1639</v>
      </c>
      <c r="C684" s="2" t="s">
        <v>59</v>
      </c>
      <c r="D684" s="3" t="s">
        <v>27</v>
      </c>
      <c r="E684" s="12" t="s">
        <v>1752</v>
      </c>
      <c r="F684" s="2" t="s">
        <v>37</v>
      </c>
      <c r="G684" s="3">
        <f t="shared" si="9"/>
        <v>1</v>
      </c>
      <c r="H684" s="14" t="s">
        <v>38</v>
      </c>
      <c r="I684" s="2" t="s">
        <v>25</v>
      </c>
    </row>
    <row r="685" spans="1:9" x14ac:dyDescent="0.3">
      <c r="A685" s="1">
        <v>37540</v>
      </c>
      <c r="B685" s="2">
        <v>853</v>
      </c>
      <c r="C685" s="2" t="s">
        <v>35</v>
      </c>
      <c r="D685" s="3">
        <v>6000</v>
      </c>
      <c r="E685" s="12" t="s">
        <v>1753</v>
      </c>
      <c r="F685" s="2" t="s">
        <v>63</v>
      </c>
      <c r="G685" s="3">
        <f t="shared" si="9"/>
        <v>6000</v>
      </c>
      <c r="H685" s="14" t="s">
        <v>38</v>
      </c>
      <c r="I685" s="2" t="s">
        <v>25</v>
      </c>
    </row>
    <row r="686" spans="1:9" x14ac:dyDescent="0.3">
      <c r="A686" s="1">
        <v>37540</v>
      </c>
      <c r="B686" s="2">
        <v>1112</v>
      </c>
      <c r="C686" s="2" t="s">
        <v>21</v>
      </c>
      <c r="D686" s="3">
        <v>1000</v>
      </c>
      <c r="E686" s="12" t="s">
        <v>1754</v>
      </c>
      <c r="F686" s="2" t="s">
        <v>63</v>
      </c>
      <c r="G686" s="3">
        <f t="shared" ref="G686:G749" si="10">IF(D686 ="UNK", 1, D686)</f>
        <v>1000</v>
      </c>
      <c r="H686" s="14" t="s">
        <v>24</v>
      </c>
      <c r="I686" s="2" t="s">
        <v>25</v>
      </c>
    </row>
    <row r="687" spans="1:9" x14ac:dyDescent="0.3">
      <c r="A687" s="1">
        <v>37540</v>
      </c>
      <c r="B687" s="2">
        <v>1130</v>
      </c>
      <c r="C687" s="2" t="s">
        <v>46</v>
      </c>
      <c r="D687" s="3" t="s">
        <v>27</v>
      </c>
      <c r="E687" s="12" t="s">
        <v>1755</v>
      </c>
      <c r="F687" s="2" t="s">
        <v>23</v>
      </c>
      <c r="G687" s="3">
        <f t="shared" si="10"/>
        <v>1</v>
      </c>
      <c r="H687" s="14" t="s">
        <v>49</v>
      </c>
      <c r="I687" s="2" t="s">
        <v>25</v>
      </c>
    </row>
    <row r="688" spans="1:9" x14ac:dyDescent="0.3">
      <c r="A688" s="1">
        <v>37540</v>
      </c>
      <c r="B688" s="2">
        <v>1517</v>
      </c>
      <c r="C688" s="2" t="s">
        <v>72</v>
      </c>
      <c r="D688" s="3" t="s">
        <v>27</v>
      </c>
      <c r="E688" s="12" t="s">
        <v>1756</v>
      </c>
      <c r="F688" s="2" t="s">
        <v>23</v>
      </c>
      <c r="G688" s="3">
        <f t="shared" si="10"/>
        <v>1</v>
      </c>
      <c r="H688" s="14" t="s">
        <v>49</v>
      </c>
      <c r="I688" s="2" t="s">
        <v>25</v>
      </c>
    </row>
    <row r="689" spans="1:9" x14ac:dyDescent="0.3">
      <c r="A689" s="1">
        <v>37540</v>
      </c>
      <c r="B689" s="2">
        <v>1617</v>
      </c>
      <c r="C689" s="2" t="s">
        <v>46</v>
      </c>
      <c r="D689" s="3">
        <v>3000</v>
      </c>
      <c r="E689" s="12" t="s">
        <v>1757</v>
      </c>
      <c r="F689" s="2" t="s">
        <v>37</v>
      </c>
      <c r="G689" s="3">
        <f t="shared" si="10"/>
        <v>3000</v>
      </c>
      <c r="H689" s="14" t="s">
        <v>49</v>
      </c>
      <c r="I689" s="2" t="s">
        <v>25</v>
      </c>
    </row>
    <row r="690" spans="1:9" x14ac:dyDescent="0.3">
      <c r="A690" s="1">
        <v>37541</v>
      </c>
      <c r="B690" s="2">
        <v>1104</v>
      </c>
      <c r="C690" s="2" t="s">
        <v>51</v>
      </c>
      <c r="D690" s="3" t="s">
        <v>27</v>
      </c>
      <c r="E690" s="12" t="s">
        <v>1758</v>
      </c>
      <c r="F690" s="2" t="s">
        <v>67</v>
      </c>
      <c r="G690" s="3">
        <f t="shared" si="10"/>
        <v>1</v>
      </c>
      <c r="H690" s="14" t="s">
        <v>24</v>
      </c>
      <c r="I690" s="2" t="s">
        <v>25</v>
      </c>
    </row>
    <row r="691" spans="1:9" x14ac:dyDescent="0.3">
      <c r="A691" s="1">
        <v>37541</v>
      </c>
      <c r="B691" s="2">
        <v>1925</v>
      </c>
      <c r="C691" s="2" t="s">
        <v>1288</v>
      </c>
      <c r="D691" s="3" t="s">
        <v>27</v>
      </c>
      <c r="E691" s="12" t="s">
        <v>1759</v>
      </c>
      <c r="F691" s="2" t="s">
        <v>29</v>
      </c>
      <c r="G691" s="3">
        <f t="shared" si="10"/>
        <v>1</v>
      </c>
      <c r="H691" s="14" t="s">
        <v>49</v>
      </c>
      <c r="I691" s="2" t="s">
        <v>25</v>
      </c>
    </row>
    <row r="692" spans="1:9" x14ac:dyDescent="0.3">
      <c r="A692" s="1">
        <v>37541</v>
      </c>
      <c r="B692" s="2">
        <v>2213</v>
      </c>
      <c r="C692" s="2" t="s">
        <v>108</v>
      </c>
      <c r="D692" s="3">
        <v>2700</v>
      </c>
      <c r="E692" s="12" t="s">
        <v>1760</v>
      </c>
      <c r="F692" s="2" t="s">
        <v>54</v>
      </c>
      <c r="G692" s="3">
        <f t="shared" si="10"/>
        <v>2700</v>
      </c>
      <c r="H692" s="14" t="s">
        <v>24</v>
      </c>
      <c r="I692" s="2" t="s">
        <v>25</v>
      </c>
    </row>
    <row r="693" spans="1:9" x14ac:dyDescent="0.3">
      <c r="A693" s="1">
        <v>37543</v>
      </c>
      <c r="B693" s="2">
        <v>847</v>
      </c>
      <c r="C693" s="2" t="s">
        <v>162</v>
      </c>
      <c r="D693" s="3">
        <v>1500</v>
      </c>
      <c r="E693" s="12" t="s">
        <v>1761</v>
      </c>
      <c r="F693" s="2" t="s">
        <v>33</v>
      </c>
      <c r="G693" s="3">
        <f t="shared" si="10"/>
        <v>1500</v>
      </c>
      <c r="H693" s="14" t="s">
        <v>44</v>
      </c>
      <c r="I693" s="2" t="s">
        <v>25</v>
      </c>
    </row>
    <row r="694" spans="1:9" x14ac:dyDescent="0.3">
      <c r="A694" s="1">
        <v>37543</v>
      </c>
      <c r="B694" s="2">
        <v>907</v>
      </c>
      <c r="C694" s="2" t="s">
        <v>61</v>
      </c>
      <c r="D694" s="3">
        <v>1000</v>
      </c>
      <c r="E694" s="12" t="s">
        <v>1762</v>
      </c>
      <c r="F694" s="2" t="s">
        <v>23</v>
      </c>
      <c r="G694" s="3">
        <f t="shared" si="10"/>
        <v>1000</v>
      </c>
      <c r="H694" s="14" t="s">
        <v>49</v>
      </c>
      <c r="I694" s="2" t="s">
        <v>25</v>
      </c>
    </row>
    <row r="695" spans="1:9" x14ac:dyDescent="0.3">
      <c r="A695" s="1">
        <v>37543</v>
      </c>
      <c r="B695" s="2">
        <v>922</v>
      </c>
      <c r="C695" s="2" t="s">
        <v>130</v>
      </c>
      <c r="D695" s="3">
        <v>2000</v>
      </c>
      <c r="E695" s="12" t="s">
        <v>1763</v>
      </c>
      <c r="F695" s="2" t="s">
        <v>33</v>
      </c>
      <c r="G695" s="3">
        <f t="shared" si="10"/>
        <v>2000</v>
      </c>
      <c r="H695" s="14" t="s">
        <v>30</v>
      </c>
      <c r="I695" s="2" t="s">
        <v>25</v>
      </c>
    </row>
    <row r="696" spans="1:9" x14ac:dyDescent="0.3">
      <c r="A696" s="1">
        <v>37543</v>
      </c>
      <c r="B696" s="2">
        <v>952</v>
      </c>
      <c r="C696" s="2" t="s">
        <v>70</v>
      </c>
      <c r="D696" s="3">
        <v>1000</v>
      </c>
      <c r="E696" s="12" t="s">
        <v>1764</v>
      </c>
      <c r="F696" s="2" t="s">
        <v>359</v>
      </c>
      <c r="G696" s="3">
        <f t="shared" si="10"/>
        <v>1000</v>
      </c>
      <c r="H696" s="14" t="s">
        <v>49</v>
      </c>
      <c r="I696" s="2" t="s">
        <v>25</v>
      </c>
    </row>
    <row r="697" spans="1:9" x14ac:dyDescent="0.3">
      <c r="A697" s="1">
        <v>37543</v>
      </c>
      <c r="B697" s="2">
        <v>1015</v>
      </c>
      <c r="C697" s="2" t="s">
        <v>79</v>
      </c>
      <c r="D697" s="3">
        <v>500</v>
      </c>
      <c r="E697" s="12" t="s">
        <v>1765</v>
      </c>
      <c r="F697" s="2" t="s">
        <v>33</v>
      </c>
      <c r="G697" s="3">
        <f t="shared" si="10"/>
        <v>500</v>
      </c>
      <c r="H697" s="14" t="s">
        <v>30</v>
      </c>
      <c r="I697" s="2" t="s">
        <v>25</v>
      </c>
    </row>
    <row r="698" spans="1:9" x14ac:dyDescent="0.3">
      <c r="A698" s="1">
        <v>37543</v>
      </c>
      <c r="B698" s="2">
        <v>1511</v>
      </c>
      <c r="C698" s="2" t="s">
        <v>35</v>
      </c>
      <c r="D698" s="3">
        <v>200</v>
      </c>
      <c r="E698" s="12" t="s">
        <v>1766</v>
      </c>
      <c r="F698" s="2" t="s">
        <v>33</v>
      </c>
      <c r="G698" s="3">
        <f t="shared" si="10"/>
        <v>200</v>
      </c>
      <c r="H698" s="14" t="s">
        <v>38</v>
      </c>
      <c r="I698" s="2" t="s">
        <v>25</v>
      </c>
    </row>
    <row r="699" spans="1:9" x14ac:dyDescent="0.3">
      <c r="A699" s="1">
        <v>37543</v>
      </c>
      <c r="B699" s="2">
        <v>1554</v>
      </c>
      <c r="C699" s="2" t="s">
        <v>79</v>
      </c>
      <c r="D699" s="3">
        <v>1000</v>
      </c>
      <c r="E699" s="12" t="s">
        <v>1767</v>
      </c>
      <c r="F699" s="2" t="s">
        <v>23</v>
      </c>
      <c r="G699" s="3">
        <f t="shared" si="10"/>
        <v>1000</v>
      </c>
      <c r="H699" s="14" t="s">
        <v>30</v>
      </c>
      <c r="I699" s="2" t="s">
        <v>25</v>
      </c>
    </row>
    <row r="700" spans="1:9" x14ac:dyDescent="0.3">
      <c r="A700" s="1">
        <v>37544</v>
      </c>
      <c r="B700" s="2">
        <v>603</v>
      </c>
      <c r="C700" s="2" t="s">
        <v>35</v>
      </c>
      <c r="D700" s="3">
        <v>1000</v>
      </c>
      <c r="E700" s="12" t="s">
        <v>1768</v>
      </c>
      <c r="F700" s="2" t="s">
        <v>29</v>
      </c>
      <c r="G700" s="3">
        <f t="shared" si="10"/>
        <v>1000</v>
      </c>
      <c r="H700" s="14" t="s">
        <v>38</v>
      </c>
      <c r="I700" s="2" t="s">
        <v>25</v>
      </c>
    </row>
    <row r="701" spans="1:9" x14ac:dyDescent="0.3">
      <c r="A701" s="1">
        <v>37544</v>
      </c>
      <c r="B701" s="2">
        <v>1004</v>
      </c>
      <c r="C701" s="2" t="s">
        <v>152</v>
      </c>
      <c r="D701" s="3">
        <v>80000</v>
      </c>
      <c r="E701" s="12" t="s">
        <v>1769</v>
      </c>
      <c r="F701" s="2" t="s">
        <v>190</v>
      </c>
      <c r="G701" s="3">
        <f t="shared" si="10"/>
        <v>80000</v>
      </c>
      <c r="H701" s="14" t="s">
        <v>38</v>
      </c>
      <c r="I701" s="2" t="s">
        <v>25</v>
      </c>
    </row>
    <row r="702" spans="1:9" x14ac:dyDescent="0.3">
      <c r="A702" s="1">
        <v>37544</v>
      </c>
      <c r="B702" s="2">
        <v>1543</v>
      </c>
      <c r="C702" s="2" t="s">
        <v>35</v>
      </c>
      <c r="D702" s="3">
        <v>3400</v>
      </c>
      <c r="E702" s="12" t="s">
        <v>1770</v>
      </c>
      <c r="F702" s="2" t="s">
        <v>30</v>
      </c>
      <c r="G702" s="3">
        <f t="shared" si="10"/>
        <v>3400</v>
      </c>
      <c r="H702" s="14" t="s">
        <v>38</v>
      </c>
      <c r="I702" s="2" t="s">
        <v>25</v>
      </c>
    </row>
    <row r="703" spans="1:9" x14ac:dyDescent="0.3">
      <c r="A703" s="1">
        <v>37545</v>
      </c>
      <c r="B703" s="2">
        <v>1022</v>
      </c>
      <c r="C703" s="2" t="s">
        <v>42</v>
      </c>
      <c r="D703" s="3">
        <v>200</v>
      </c>
      <c r="E703" s="12" t="s">
        <v>1771</v>
      </c>
      <c r="F703" s="2" t="s">
        <v>33</v>
      </c>
      <c r="G703" s="3">
        <f t="shared" si="10"/>
        <v>200</v>
      </c>
      <c r="H703" s="14" t="s">
        <v>44</v>
      </c>
      <c r="I703" s="2" t="s">
        <v>25</v>
      </c>
    </row>
    <row r="704" spans="1:9" x14ac:dyDescent="0.3">
      <c r="A704" s="1">
        <v>37545</v>
      </c>
      <c r="B704" s="2">
        <v>1701</v>
      </c>
      <c r="C704" s="2" t="s">
        <v>46</v>
      </c>
      <c r="D704" s="3">
        <v>10000</v>
      </c>
      <c r="E704" s="12" t="s">
        <v>1772</v>
      </c>
      <c r="F704" s="2" t="s">
        <v>67</v>
      </c>
      <c r="G704" s="3">
        <f t="shared" si="10"/>
        <v>10000</v>
      </c>
      <c r="H704" s="14" t="s">
        <v>49</v>
      </c>
      <c r="I704" s="2" t="s">
        <v>25</v>
      </c>
    </row>
    <row r="705" spans="1:9" x14ac:dyDescent="0.3">
      <c r="A705" s="1">
        <v>37545</v>
      </c>
      <c r="B705" s="2">
        <v>1751</v>
      </c>
      <c r="C705" s="2" t="s">
        <v>46</v>
      </c>
      <c r="D705" s="3">
        <v>1000</v>
      </c>
      <c r="E705" s="12" t="s">
        <v>1773</v>
      </c>
      <c r="F705" s="2" t="s">
        <v>33</v>
      </c>
      <c r="G705" s="3">
        <f t="shared" si="10"/>
        <v>1000</v>
      </c>
      <c r="H705" s="14" t="s">
        <v>49</v>
      </c>
      <c r="I705" s="2" t="s">
        <v>25</v>
      </c>
    </row>
    <row r="706" spans="1:9" x14ac:dyDescent="0.3">
      <c r="A706" s="1">
        <v>37546</v>
      </c>
      <c r="B706" s="2">
        <v>1527</v>
      </c>
      <c r="C706" s="2" t="s">
        <v>42</v>
      </c>
      <c r="D706" s="3">
        <v>15000</v>
      </c>
      <c r="E706" s="12" t="s">
        <v>1774</v>
      </c>
      <c r="F706" s="2" t="s">
        <v>48</v>
      </c>
      <c r="G706" s="3">
        <f t="shared" si="10"/>
        <v>15000</v>
      </c>
      <c r="H706" s="14" t="s">
        <v>44</v>
      </c>
      <c r="I706" s="2" t="s">
        <v>25</v>
      </c>
    </row>
    <row r="707" spans="1:9" x14ac:dyDescent="0.3">
      <c r="A707" s="1">
        <v>37546</v>
      </c>
      <c r="B707" s="2">
        <v>1608</v>
      </c>
      <c r="C707" s="2" t="s">
        <v>35</v>
      </c>
      <c r="D707" s="3" t="s">
        <v>27</v>
      </c>
      <c r="E707" s="12" t="s">
        <v>1775</v>
      </c>
      <c r="F707" s="2" t="s">
        <v>33</v>
      </c>
      <c r="G707" s="3">
        <f t="shared" si="10"/>
        <v>1</v>
      </c>
      <c r="H707" s="14" t="s">
        <v>38</v>
      </c>
      <c r="I707" s="2" t="s">
        <v>25</v>
      </c>
    </row>
    <row r="708" spans="1:9" x14ac:dyDescent="0.3">
      <c r="A708" s="1">
        <v>37547</v>
      </c>
      <c r="B708" s="2">
        <v>1442</v>
      </c>
      <c r="C708" s="2" t="s">
        <v>162</v>
      </c>
      <c r="D708" s="3" t="s">
        <v>27</v>
      </c>
      <c r="E708" s="12" t="s">
        <v>1776</v>
      </c>
      <c r="F708" s="2" t="s">
        <v>23</v>
      </c>
      <c r="G708" s="3">
        <f t="shared" si="10"/>
        <v>1</v>
      </c>
      <c r="H708" s="14" t="s">
        <v>44</v>
      </c>
      <c r="I708" s="2" t="s">
        <v>25</v>
      </c>
    </row>
    <row r="709" spans="1:9" x14ac:dyDescent="0.3">
      <c r="A709" s="1">
        <v>37547</v>
      </c>
      <c r="B709" s="2">
        <v>2014</v>
      </c>
      <c r="C709" s="2" t="s">
        <v>35</v>
      </c>
      <c r="D709" s="3">
        <v>1500</v>
      </c>
      <c r="E709" s="12" t="s">
        <v>1777</v>
      </c>
      <c r="F709" s="2" t="s">
        <v>33</v>
      </c>
      <c r="G709" s="3">
        <f t="shared" si="10"/>
        <v>1500</v>
      </c>
      <c r="H709" s="14" t="s">
        <v>38</v>
      </c>
      <c r="I709" s="2" t="s">
        <v>25</v>
      </c>
    </row>
    <row r="710" spans="1:9" x14ac:dyDescent="0.3">
      <c r="A710" s="1">
        <v>37548</v>
      </c>
      <c r="B710" s="2">
        <v>1659</v>
      </c>
      <c r="C710" s="2" t="s">
        <v>64</v>
      </c>
      <c r="D710" s="3" t="s">
        <v>27</v>
      </c>
      <c r="E710" s="12" t="s">
        <v>1778</v>
      </c>
      <c r="F710" s="2" t="s">
        <v>90</v>
      </c>
      <c r="G710" s="3">
        <f t="shared" si="10"/>
        <v>1</v>
      </c>
      <c r="H710" s="14" t="s">
        <v>30</v>
      </c>
      <c r="I710" s="2" t="s">
        <v>25</v>
      </c>
    </row>
    <row r="711" spans="1:9" x14ac:dyDescent="0.3">
      <c r="A711" s="1">
        <v>37548</v>
      </c>
      <c r="B711" s="2">
        <v>1837</v>
      </c>
      <c r="C711" s="2" t="s">
        <v>162</v>
      </c>
      <c r="D711" s="3">
        <v>20000</v>
      </c>
      <c r="E711" s="12" t="s">
        <v>1779</v>
      </c>
      <c r="F711" s="2" t="s">
        <v>23</v>
      </c>
      <c r="G711" s="3">
        <f t="shared" si="10"/>
        <v>20000</v>
      </c>
      <c r="H711" s="14" t="s">
        <v>44</v>
      </c>
      <c r="I711" s="2" t="s">
        <v>25</v>
      </c>
    </row>
    <row r="712" spans="1:9" x14ac:dyDescent="0.3">
      <c r="A712" s="1">
        <v>37549</v>
      </c>
      <c r="B712" s="2">
        <v>1000</v>
      </c>
      <c r="C712" s="2" t="s">
        <v>72</v>
      </c>
      <c r="D712" s="3">
        <v>1900</v>
      </c>
      <c r="E712" s="12" t="s">
        <v>1780</v>
      </c>
      <c r="F712" s="2" t="s">
        <v>54</v>
      </c>
      <c r="G712" s="3">
        <f t="shared" si="10"/>
        <v>1900</v>
      </c>
      <c r="H712" s="14" t="s">
        <v>49</v>
      </c>
      <c r="I712" s="2" t="s">
        <v>25</v>
      </c>
    </row>
    <row r="713" spans="1:9" x14ac:dyDescent="0.3">
      <c r="A713" s="1">
        <v>37549</v>
      </c>
      <c r="B713" s="2">
        <v>1351</v>
      </c>
      <c r="C713" s="2" t="s">
        <v>319</v>
      </c>
      <c r="D713" s="3" t="s">
        <v>27</v>
      </c>
      <c r="E713" s="12" t="s">
        <v>1781</v>
      </c>
      <c r="F713" s="2" t="s">
        <v>67</v>
      </c>
      <c r="G713" s="3">
        <f t="shared" si="10"/>
        <v>1</v>
      </c>
      <c r="H713" s="14" t="s">
        <v>24</v>
      </c>
      <c r="I713" s="2" t="s">
        <v>25</v>
      </c>
    </row>
    <row r="714" spans="1:9" x14ac:dyDescent="0.3">
      <c r="A714" s="1">
        <v>37550</v>
      </c>
      <c r="B714" s="2">
        <v>1112</v>
      </c>
      <c r="C714" s="2" t="s">
        <v>31</v>
      </c>
      <c r="D714" s="3" t="s">
        <v>27</v>
      </c>
      <c r="E714" s="12" t="s">
        <v>1782</v>
      </c>
      <c r="F714" s="2" t="s">
        <v>23</v>
      </c>
      <c r="G714" s="3">
        <f t="shared" si="10"/>
        <v>1</v>
      </c>
      <c r="H714" s="14" t="s">
        <v>34</v>
      </c>
      <c r="I714" s="2" t="s">
        <v>25</v>
      </c>
    </row>
    <row r="715" spans="1:9" x14ac:dyDescent="0.3">
      <c r="A715" s="1">
        <v>37550</v>
      </c>
      <c r="B715" s="2">
        <v>1737</v>
      </c>
      <c r="C715" s="2" t="s">
        <v>46</v>
      </c>
      <c r="D715" s="3" t="s">
        <v>27</v>
      </c>
      <c r="E715" s="12" t="s">
        <v>1783</v>
      </c>
      <c r="F715" s="2" t="s">
        <v>23</v>
      </c>
      <c r="G715" s="3">
        <f t="shared" si="10"/>
        <v>1</v>
      </c>
      <c r="H715" s="14" t="s">
        <v>49</v>
      </c>
      <c r="I715" s="2" t="s">
        <v>25</v>
      </c>
    </row>
    <row r="716" spans="1:9" x14ac:dyDescent="0.3">
      <c r="A716" s="1">
        <v>37550</v>
      </c>
      <c r="B716" s="2">
        <v>2235</v>
      </c>
      <c r="C716" s="2" t="s">
        <v>64</v>
      </c>
      <c r="D716" s="3">
        <v>5000</v>
      </c>
      <c r="E716" s="12" t="s">
        <v>1784</v>
      </c>
      <c r="F716" s="2" t="s">
        <v>54</v>
      </c>
      <c r="G716" s="3">
        <f t="shared" si="10"/>
        <v>5000</v>
      </c>
      <c r="H716" s="14" t="s">
        <v>30</v>
      </c>
      <c r="I716" s="2" t="s">
        <v>25</v>
      </c>
    </row>
    <row r="717" spans="1:9" x14ac:dyDescent="0.3">
      <c r="A717" s="1">
        <v>37551</v>
      </c>
      <c r="B717" s="2">
        <v>957</v>
      </c>
      <c r="C717" s="2" t="s">
        <v>203</v>
      </c>
      <c r="D717" s="3">
        <v>1000</v>
      </c>
      <c r="E717" s="12" t="s">
        <v>1785</v>
      </c>
      <c r="F717" s="2" t="s">
        <v>33</v>
      </c>
      <c r="G717" s="3">
        <f t="shared" si="10"/>
        <v>1000</v>
      </c>
      <c r="H717" s="14" t="s">
        <v>24</v>
      </c>
      <c r="I717" s="2" t="s">
        <v>25</v>
      </c>
    </row>
    <row r="718" spans="1:9" x14ac:dyDescent="0.3">
      <c r="A718" s="1">
        <v>37551</v>
      </c>
      <c r="B718" s="2">
        <v>1254</v>
      </c>
      <c r="C718" s="2" t="s">
        <v>46</v>
      </c>
      <c r="D718" s="3">
        <v>2500</v>
      </c>
      <c r="E718" s="12" t="s">
        <v>1786</v>
      </c>
      <c r="F718" s="2" t="s">
        <v>23</v>
      </c>
      <c r="G718" s="3">
        <f t="shared" si="10"/>
        <v>2500</v>
      </c>
      <c r="H718" s="14" t="s">
        <v>49</v>
      </c>
      <c r="I718" s="2" t="s">
        <v>25</v>
      </c>
    </row>
    <row r="719" spans="1:9" x14ac:dyDescent="0.3">
      <c r="A719" s="1">
        <v>37552</v>
      </c>
      <c r="B719" s="2">
        <v>1802</v>
      </c>
      <c r="C719" s="2" t="s">
        <v>329</v>
      </c>
      <c r="D719" s="3" t="s">
        <v>27</v>
      </c>
      <c r="E719" s="12" t="s">
        <v>1787</v>
      </c>
      <c r="F719" s="2" t="s">
        <v>23</v>
      </c>
      <c r="G719" s="3">
        <f t="shared" si="10"/>
        <v>1</v>
      </c>
      <c r="H719" s="14" t="s">
        <v>30</v>
      </c>
      <c r="I719" s="2" t="s">
        <v>25</v>
      </c>
    </row>
    <row r="720" spans="1:9" x14ac:dyDescent="0.3">
      <c r="A720" s="1">
        <v>37552</v>
      </c>
      <c r="B720" s="2">
        <v>2350</v>
      </c>
      <c r="C720" s="2" t="s">
        <v>162</v>
      </c>
      <c r="D720" s="3">
        <v>300000</v>
      </c>
      <c r="E720" s="12" t="s">
        <v>1788</v>
      </c>
      <c r="F720" s="2" t="s">
        <v>23</v>
      </c>
      <c r="G720" s="3">
        <f t="shared" si="10"/>
        <v>300000</v>
      </c>
      <c r="H720" s="14" t="s">
        <v>44</v>
      </c>
      <c r="I720" s="2" t="s">
        <v>25</v>
      </c>
    </row>
    <row r="721" spans="1:9" x14ac:dyDescent="0.3">
      <c r="A721" s="1">
        <v>37553</v>
      </c>
      <c r="B721" s="2">
        <v>1131</v>
      </c>
      <c r="C721" s="2" t="s">
        <v>70</v>
      </c>
      <c r="D721" s="3">
        <v>2000</v>
      </c>
      <c r="E721" s="12" t="s">
        <v>1789</v>
      </c>
      <c r="F721" s="2" t="s">
        <v>33</v>
      </c>
      <c r="G721" s="3">
        <f t="shared" si="10"/>
        <v>2000</v>
      </c>
      <c r="H721" s="14" t="s">
        <v>49</v>
      </c>
      <c r="I721" s="2" t="s">
        <v>25</v>
      </c>
    </row>
    <row r="722" spans="1:9" x14ac:dyDescent="0.3">
      <c r="A722" s="1">
        <v>37553</v>
      </c>
      <c r="B722" s="2">
        <v>1442</v>
      </c>
      <c r="C722" s="2" t="s">
        <v>91</v>
      </c>
      <c r="D722" s="3">
        <v>1000</v>
      </c>
      <c r="E722" s="12" t="s">
        <v>1790</v>
      </c>
      <c r="F722" s="2" t="s">
        <v>33</v>
      </c>
      <c r="G722" s="3">
        <f t="shared" si="10"/>
        <v>1000</v>
      </c>
      <c r="H722" s="14" t="s">
        <v>30</v>
      </c>
      <c r="I722" s="2" t="s">
        <v>25</v>
      </c>
    </row>
    <row r="723" spans="1:9" x14ac:dyDescent="0.3">
      <c r="A723" s="1">
        <v>37554</v>
      </c>
      <c r="B723" s="2">
        <v>729</v>
      </c>
      <c r="C723" s="2" t="s">
        <v>61</v>
      </c>
      <c r="D723" s="3">
        <v>30000</v>
      </c>
      <c r="E723" s="12" t="s">
        <v>1791</v>
      </c>
      <c r="F723" s="2" t="s">
        <v>33</v>
      </c>
      <c r="G723" s="3">
        <f t="shared" si="10"/>
        <v>30000</v>
      </c>
      <c r="H723" s="14" t="s">
        <v>49</v>
      </c>
      <c r="I723" s="2" t="s">
        <v>25</v>
      </c>
    </row>
    <row r="724" spans="1:9" x14ac:dyDescent="0.3">
      <c r="A724" s="1">
        <v>37554</v>
      </c>
      <c r="B724" s="2">
        <v>1005</v>
      </c>
      <c r="C724" s="2" t="s">
        <v>116</v>
      </c>
      <c r="D724" s="3" t="s">
        <v>27</v>
      </c>
      <c r="E724" s="12" t="s">
        <v>1792</v>
      </c>
      <c r="F724" s="2" t="s">
        <v>33</v>
      </c>
      <c r="G724" s="3">
        <f t="shared" si="10"/>
        <v>1</v>
      </c>
      <c r="H724" s="14" t="s">
        <v>44</v>
      </c>
      <c r="I724" s="2" t="s">
        <v>25</v>
      </c>
    </row>
    <row r="725" spans="1:9" x14ac:dyDescent="0.3">
      <c r="A725" s="1">
        <v>37554</v>
      </c>
      <c r="B725" s="2">
        <v>1042</v>
      </c>
      <c r="C725" s="2" t="s">
        <v>200</v>
      </c>
      <c r="D725" s="3">
        <v>7305</v>
      </c>
      <c r="E725" s="12" t="s">
        <v>1793</v>
      </c>
      <c r="F725" s="2" t="s">
        <v>67</v>
      </c>
      <c r="G725" s="3">
        <f t="shared" si="10"/>
        <v>7305</v>
      </c>
      <c r="H725" s="14" t="s">
        <v>49</v>
      </c>
      <c r="I725" s="2" t="s">
        <v>25</v>
      </c>
    </row>
    <row r="726" spans="1:9" x14ac:dyDescent="0.3">
      <c r="A726" s="1">
        <v>37554</v>
      </c>
      <c r="B726" s="2">
        <v>1540</v>
      </c>
      <c r="C726" s="2" t="s">
        <v>68</v>
      </c>
      <c r="D726" s="3">
        <v>4000</v>
      </c>
      <c r="E726" s="12" t="s">
        <v>1794</v>
      </c>
      <c r="F726" s="2" t="s">
        <v>23</v>
      </c>
      <c r="G726" s="3">
        <f t="shared" si="10"/>
        <v>4000</v>
      </c>
      <c r="H726" s="14" t="s">
        <v>49</v>
      </c>
      <c r="I726" s="2" t="s">
        <v>25</v>
      </c>
    </row>
    <row r="727" spans="1:9" x14ac:dyDescent="0.3">
      <c r="A727" s="1">
        <v>37554</v>
      </c>
      <c r="B727" s="2">
        <v>1601</v>
      </c>
      <c r="C727" s="2" t="s">
        <v>277</v>
      </c>
      <c r="D727" s="3">
        <v>15000</v>
      </c>
      <c r="E727" s="12" t="s">
        <v>1795</v>
      </c>
      <c r="F727" s="2" t="s">
        <v>23</v>
      </c>
      <c r="G727" s="3">
        <f t="shared" si="10"/>
        <v>15000</v>
      </c>
      <c r="H727" s="14" t="s">
        <v>38</v>
      </c>
      <c r="I727" s="2" t="s">
        <v>25</v>
      </c>
    </row>
    <row r="728" spans="1:9" x14ac:dyDescent="0.3">
      <c r="A728" s="1">
        <v>37555</v>
      </c>
      <c r="B728" s="2">
        <v>1315</v>
      </c>
      <c r="C728" s="2" t="s">
        <v>35</v>
      </c>
      <c r="D728" s="3">
        <v>1500</v>
      </c>
      <c r="E728" s="12" t="s">
        <v>1796</v>
      </c>
      <c r="F728" s="2" t="s">
        <v>33</v>
      </c>
      <c r="G728" s="3">
        <f t="shared" si="10"/>
        <v>1500</v>
      </c>
      <c r="H728" s="14" t="s">
        <v>38</v>
      </c>
      <c r="I728" s="2" t="s">
        <v>25</v>
      </c>
    </row>
    <row r="729" spans="1:9" x14ac:dyDescent="0.3">
      <c r="A729" s="1">
        <v>37555</v>
      </c>
      <c r="B729" s="2">
        <v>2000</v>
      </c>
      <c r="C729" s="2" t="s">
        <v>46</v>
      </c>
      <c r="D729" s="3">
        <v>1500</v>
      </c>
      <c r="E729" s="12" t="s">
        <v>1797</v>
      </c>
      <c r="F729" s="2" t="s">
        <v>54</v>
      </c>
      <c r="G729" s="3">
        <f t="shared" si="10"/>
        <v>1500</v>
      </c>
      <c r="H729" s="14" t="s">
        <v>49</v>
      </c>
      <c r="I729" s="2" t="s">
        <v>25</v>
      </c>
    </row>
    <row r="730" spans="1:9" x14ac:dyDescent="0.3">
      <c r="A730" s="1">
        <v>37556</v>
      </c>
      <c r="B730" s="2">
        <v>1213</v>
      </c>
      <c r="C730" s="2" t="s">
        <v>70</v>
      </c>
      <c r="D730" s="3">
        <v>10000</v>
      </c>
      <c r="E730" s="12" t="s">
        <v>1798</v>
      </c>
      <c r="F730" s="2" t="s">
        <v>54</v>
      </c>
      <c r="G730" s="3">
        <f t="shared" si="10"/>
        <v>10000</v>
      </c>
      <c r="H730" s="14" t="s">
        <v>49</v>
      </c>
      <c r="I730" s="2" t="s">
        <v>25</v>
      </c>
    </row>
    <row r="731" spans="1:9" x14ac:dyDescent="0.3">
      <c r="A731" s="1">
        <v>37556</v>
      </c>
      <c r="B731" s="2">
        <v>1937</v>
      </c>
      <c r="C731" s="2" t="s">
        <v>64</v>
      </c>
      <c r="D731" s="3">
        <v>2000</v>
      </c>
      <c r="E731" s="12" t="s">
        <v>1799</v>
      </c>
      <c r="F731" s="2" t="s">
        <v>33</v>
      </c>
      <c r="G731" s="3">
        <f t="shared" si="10"/>
        <v>2000</v>
      </c>
      <c r="H731" s="14" t="s">
        <v>30</v>
      </c>
      <c r="I731" s="2" t="s">
        <v>25</v>
      </c>
    </row>
    <row r="732" spans="1:9" x14ac:dyDescent="0.3">
      <c r="A732" s="1">
        <v>37557</v>
      </c>
      <c r="B732" s="2">
        <v>1304</v>
      </c>
      <c r="C732" s="2" t="s">
        <v>91</v>
      </c>
      <c r="D732" s="3">
        <v>250</v>
      </c>
      <c r="E732" s="12" t="s">
        <v>1800</v>
      </c>
      <c r="F732" s="2" t="s">
        <v>90</v>
      </c>
      <c r="G732" s="3">
        <f t="shared" si="10"/>
        <v>250</v>
      </c>
      <c r="H732" s="14" t="s">
        <v>30</v>
      </c>
      <c r="I732" s="2" t="s">
        <v>25</v>
      </c>
    </row>
    <row r="733" spans="1:9" x14ac:dyDescent="0.3">
      <c r="A733" s="1">
        <v>37557</v>
      </c>
      <c r="B733" s="2">
        <v>1315</v>
      </c>
      <c r="C733" s="2" t="s">
        <v>91</v>
      </c>
      <c r="D733" s="3">
        <v>10000</v>
      </c>
      <c r="E733" s="12" t="s">
        <v>1801</v>
      </c>
      <c r="F733" s="2" t="s">
        <v>23</v>
      </c>
      <c r="G733" s="3">
        <f t="shared" si="10"/>
        <v>10000</v>
      </c>
      <c r="H733" s="14" t="s">
        <v>30</v>
      </c>
      <c r="I733" s="2" t="s">
        <v>25</v>
      </c>
    </row>
    <row r="734" spans="1:9" x14ac:dyDescent="0.3">
      <c r="A734" s="1">
        <v>37557</v>
      </c>
      <c r="B734" s="2">
        <v>1346</v>
      </c>
      <c r="C734" s="2" t="s">
        <v>46</v>
      </c>
      <c r="D734" s="3">
        <v>50000</v>
      </c>
      <c r="E734" s="12" t="s">
        <v>1802</v>
      </c>
      <c r="F734" s="2" t="s">
        <v>23</v>
      </c>
      <c r="G734" s="3">
        <f t="shared" si="10"/>
        <v>50000</v>
      </c>
      <c r="H734" s="14" t="s">
        <v>49</v>
      </c>
      <c r="I734" s="2" t="s">
        <v>25</v>
      </c>
    </row>
    <row r="735" spans="1:9" x14ac:dyDescent="0.3">
      <c r="A735" s="1">
        <v>37557</v>
      </c>
      <c r="B735" s="2">
        <v>1437</v>
      </c>
      <c r="C735" s="2" t="s">
        <v>68</v>
      </c>
      <c r="D735" s="3">
        <v>80000</v>
      </c>
      <c r="E735" s="12" t="s">
        <v>1803</v>
      </c>
      <c r="F735" s="2" t="s">
        <v>23</v>
      </c>
      <c r="G735" s="3">
        <f t="shared" si="10"/>
        <v>80000</v>
      </c>
      <c r="H735" s="14" t="s">
        <v>49</v>
      </c>
      <c r="I735" s="2" t="s">
        <v>25</v>
      </c>
    </row>
    <row r="736" spans="1:9" x14ac:dyDescent="0.3">
      <c r="A736" s="1">
        <v>37557</v>
      </c>
      <c r="B736" s="2">
        <v>1749</v>
      </c>
      <c r="C736" s="2" t="s">
        <v>116</v>
      </c>
      <c r="D736" s="3">
        <v>800</v>
      </c>
      <c r="E736" s="12" t="s">
        <v>1804</v>
      </c>
      <c r="F736" s="2" t="s">
        <v>33</v>
      </c>
      <c r="G736" s="3">
        <f t="shared" si="10"/>
        <v>800</v>
      </c>
      <c r="H736" s="14" t="s">
        <v>44</v>
      </c>
      <c r="I736" s="2" t="s">
        <v>25</v>
      </c>
    </row>
    <row r="737" spans="1:9" x14ac:dyDescent="0.3">
      <c r="A737" s="1">
        <v>37558</v>
      </c>
      <c r="B737" s="2">
        <v>1133</v>
      </c>
      <c r="C737" s="2" t="s">
        <v>91</v>
      </c>
      <c r="D737" s="3">
        <v>250</v>
      </c>
      <c r="E737" s="12" t="s">
        <v>1805</v>
      </c>
      <c r="F737" s="2" t="s">
        <v>33</v>
      </c>
      <c r="G737" s="3">
        <f t="shared" si="10"/>
        <v>250</v>
      </c>
      <c r="H737" s="14" t="s">
        <v>30</v>
      </c>
      <c r="I737" s="2" t="s">
        <v>25</v>
      </c>
    </row>
    <row r="738" spans="1:9" x14ac:dyDescent="0.3">
      <c r="A738" s="1">
        <v>37558</v>
      </c>
      <c r="B738" s="2">
        <v>1502</v>
      </c>
      <c r="C738" s="2" t="s">
        <v>1138</v>
      </c>
      <c r="D738" s="3">
        <v>1500</v>
      </c>
      <c r="E738" s="12" t="s">
        <v>1806</v>
      </c>
      <c r="F738" s="2" t="s">
        <v>37</v>
      </c>
      <c r="G738" s="3">
        <f t="shared" si="10"/>
        <v>1500</v>
      </c>
      <c r="H738" s="14" t="s">
        <v>24</v>
      </c>
      <c r="I738" s="2" t="s">
        <v>25</v>
      </c>
    </row>
    <row r="739" spans="1:9" x14ac:dyDescent="0.3">
      <c r="A739" s="1">
        <v>37559</v>
      </c>
      <c r="B739" s="2">
        <v>1034</v>
      </c>
      <c r="C739" s="2" t="s">
        <v>31</v>
      </c>
      <c r="D739" s="3">
        <v>500</v>
      </c>
      <c r="E739" s="12" t="s">
        <v>1807</v>
      </c>
      <c r="F739" s="2" t="s">
        <v>37</v>
      </c>
      <c r="G739" s="3">
        <f t="shared" si="10"/>
        <v>500</v>
      </c>
      <c r="H739" s="14" t="s">
        <v>34</v>
      </c>
      <c r="I739" s="2" t="s">
        <v>25</v>
      </c>
    </row>
    <row r="740" spans="1:9" x14ac:dyDescent="0.3">
      <c r="A740" s="1">
        <v>37559</v>
      </c>
      <c r="B740" s="2">
        <v>1058</v>
      </c>
      <c r="C740" s="2" t="s">
        <v>1138</v>
      </c>
      <c r="D740" s="3">
        <v>5000</v>
      </c>
      <c r="E740" s="12" t="s">
        <v>1808</v>
      </c>
      <c r="F740" s="2" t="s">
        <v>37</v>
      </c>
      <c r="G740" s="3">
        <f t="shared" si="10"/>
        <v>5000</v>
      </c>
      <c r="H740" s="14" t="s">
        <v>24</v>
      </c>
      <c r="I740" s="2" t="s">
        <v>25</v>
      </c>
    </row>
    <row r="741" spans="1:9" x14ac:dyDescent="0.3">
      <c r="A741" s="1">
        <v>37559</v>
      </c>
      <c r="B741" s="2">
        <v>1540</v>
      </c>
      <c r="C741" s="2" t="s">
        <v>56</v>
      </c>
      <c r="D741" s="3">
        <v>100000</v>
      </c>
      <c r="E741" s="12" t="s">
        <v>1809</v>
      </c>
      <c r="F741" s="2" t="s">
        <v>33</v>
      </c>
      <c r="G741" s="3">
        <f t="shared" si="10"/>
        <v>100000</v>
      </c>
      <c r="H741" s="14" t="s">
        <v>34</v>
      </c>
      <c r="I741" s="2" t="s">
        <v>25</v>
      </c>
    </row>
    <row r="742" spans="1:9" x14ac:dyDescent="0.3">
      <c r="A742" s="1">
        <v>37559</v>
      </c>
      <c r="B742" s="2">
        <v>2303</v>
      </c>
      <c r="C742" s="2" t="s">
        <v>35</v>
      </c>
      <c r="D742" s="3">
        <v>5000</v>
      </c>
      <c r="E742" s="12" t="s">
        <v>1810</v>
      </c>
      <c r="F742" s="2" t="s">
        <v>30</v>
      </c>
      <c r="G742" s="3">
        <f t="shared" si="10"/>
        <v>5000</v>
      </c>
      <c r="H742" s="14" t="s">
        <v>38</v>
      </c>
      <c r="I742" s="2" t="s">
        <v>25</v>
      </c>
    </row>
    <row r="743" spans="1:9" x14ac:dyDescent="0.3">
      <c r="A743" s="1">
        <v>37560</v>
      </c>
      <c r="B743" s="2">
        <v>1351</v>
      </c>
      <c r="C743" s="2" t="s">
        <v>59</v>
      </c>
      <c r="D743" s="3">
        <v>1000</v>
      </c>
      <c r="E743" s="12" t="s">
        <v>1811</v>
      </c>
      <c r="F743" s="2" t="s">
        <v>33</v>
      </c>
      <c r="G743" s="3">
        <f t="shared" si="10"/>
        <v>1000</v>
      </c>
      <c r="H743" s="14" t="s">
        <v>38</v>
      </c>
      <c r="I743" s="2" t="s">
        <v>25</v>
      </c>
    </row>
    <row r="744" spans="1:9" x14ac:dyDescent="0.3">
      <c r="A744" s="1">
        <v>37560</v>
      </c>
      <c r="B744" s="2">
        <v>1654</v>
      </c>
      <c r="C744" s="2" t="s">
        <v>70</v>
      </c>
      <c r="D744" s="3">
        <v>1000</v>
      </c>
      <c r="E744" s="12" t="s">
        <v>1812</v>
      </c>
      <c r="F744" s="2" t="s">
        <v>23</v>
      </c>
      <c r="G744" s="3">
        <f t="shared" si="10"/>
        <v>1000</v>
      </c>
      <c r="H744" s="14" t="s">
        <v>49</v>
      </c>
      <c r="I744" s="2" t="s">
        <v>25</v>
      </c>
    </row>
    <row r="745" spans="1:9" x14ac:dyDescent="0.3">
      <c r="A745" s="1">
        <v>37561</v>
      </c>
      <c r="B745" s="2">
        <v>855</v>
      </c>
      <c r="C745" s="2" t="s">
        <v>68</v>
      </c>
      <c r="D745" s="3">
        <v>2500</v>
      </c>
      <c r="E745" s="12" t="s">
        <v>1813</v>
      </c>
      <c r="F745" s="2" t="s">
        <v>33</v>
      </c>
      <c r="G745" s="3">
        <f t="shared" si="10"/>
        <v>2500</v>
      </c>
      <c r="H745" s="14" t="s">
        <v>49</v>
      </c>
      <c r="I745" s="2" t="s">
        <v>25</v>
      </c>
    </row>
    <row r="746" spans="1:9" x14ac:dyDescent="0.3">
      <c r="A746" s="1">
        <v>37562</v>
      </c>
      <c r="B746" s="2">
        <v>1201</v>
      </c>
      <c r="C746" s="2" t="s">
        <v>347</v>
      </c>
      <c r="D746" s="3">
        <v>8751</v>
      </c>
      <c r="E746" s="12" t="s">
        <v>1814</v>
      </c>
      <c r="F746" s="2" t="s">
        <v>63</v>
      </c>
      <c r="G746" s="3">
        <f t="shared" si="10"/>
        <v>8751</v>
      </c>
      <c r="H746" s="14" t="s">
        <v>38</v>
      </c>
      <c r="I746" s="2" t="s">
        <v>25</v>
      </c>
    </row>
    <row r="747" spans="1:9" x14ac:dyDescent="0.3">
      <c r="A747" s="1">
        <v>37564</v>
      </c>
      <c r="B747" s="2">
        <v>836</v>
      </c>
      <c r="C747" s="2" t="s">
        <v>162</v>
      </c>
      <c r="D747" s="3">
        <v>140000</v>
      </c>
      <c r="E747" s="12" t="s">
        <v>1815</v>
      </c>
      <c r="F747" s="2" t="s">
        <v>67</v>
      </c>
      <c r="G747" s="3">
        <f t="shared" si="10"/>
        <v>140000</v>
      </c>
      <c r="H747" s="14" t="s">
        <v>44</v>
      </c>
      <c r="I747" s="2" t="s">
        <v>25</v>
      </c>
    </row>
    <row r="748" spans="1:9" x14ac:dyDescent="0.3">
      <c r="A748" s="1">
        <v>37564</v>
      </c>
      <c r="B748" s="2">
        <v>1133</v>
      </c>
      <c r="C748" s="2" t="s">
        <v>35</v>
      </c>
      <c r="D748" s="3">
        <v>5000</v>
      </c>
      <c r="E748" s="12" t="s">
        <v>1816</v>
      </c>
      <c r="F748" s="2" t="s">
        <v>54</v>
      </c>
      <c r="G748" s="3">
        <f t="shared" si="10"/>
        <v>5000</v>
      </c>
      <c r="H748" s="14" t="s">
        <v>38</v>
      </c>
      <c r="I748" s="2" t="s">
        <v>25</v>
      </c>
    </row>
    <row r="749" spans="1:9" x14ac:dyDescent="0.3">
      <c r="A749" s="1">
        <v>37564</v>
      </c>
      <c r="B749" s="2">
        <v>2106</v>
      </c>
      <c r="C749" s="2" t="s">
        <v>35</v>
      </c>
      <c r="D749" s="3">
        <v>6000</v>
      </c>
      <c r="E749" s="12" t="s">
        <v>1817</v>
      </c>
      <c r="F749" s="2" t="s">
        <v>33</v>
      </c>
      <c r="G749" s="3">
        <f t="shared" si="10"/>
        <v>6000</v>
      </c>
      <c r="H749" s="14" t="s">
        <v>38</v>
      </c>
      <c r="I749" s="2" t="s">
        <v>25</v>
      </c>
    </row>
    <row r="750" spans="1:9" x14ac:dyDescent="0.3">
      <c r="A750" s="1">
        <v>37565</v>
      </c>
      <c r="B750" s="2">
        <v>1340</v>
      </c>
      <c r="C750" s="2" t="s">
        <v>91</v>
      </c>
      <c r="D750" s="3">
        <v>1000</v>
      </c>
      <c r="E750" s="12" t="s">
        <v>1818</v>
      </c>
      <c r="F750" s="2" t="s">
        <v>33</v>
      </c>
      <c r="G750" s="3">
        <f t="shared" ref="G750:G813" si="11">IF(D750 ="UNK", 1, D750)</f>
        <v>1000</v>
      </c>
      <c r="H750" s="14" t="s">
        <v>30</v>
      </c>
      <c r="I750" s="2" t="s">
        <v>25</v>
      </c>
    </row>
    <row r="751" spans="1:9" x14ac:dyDescent="0.3">
      <c r="A751" s="1">
        <v>37565</v>
      </c>
      <c r="B751" s="2">
        <v>1445</v>
      </c>
      <c r="C751" s="2" t="s">
        <v>79</v>
      </c>
      <c r="D751" s="3">
        <v>2000</v>
      </c>
      <c r="E751" s="12" t="s">
        <v>1819</v>
      </c>
      <c r="F751" s="2" t="s">
        <v>23</v>
      </c>
      <c r="G751" s="3">
        <f t="shared" si="11"/>
        <v>2000</v>
      </c>
      <c r="H751" s="14" t="s">
        <v>30</v>
      </c>
      <c r="I751" s="2" t="s">
        <v>25</v>
      </c>
    </row>
    <row r="752" spans="1:9" x14ac:dyDescent="0.3">
      <c r="A752" s="1">
        <v>37566</v>
      </c>
      <c r="B752" s="2">
        <v>731</v>
      </c>
      <c r="C752" s="2" t="s">
        <v>162</v>
      </c>
      <c r="D752" s="3">
        <v>1400</v>
      </c>
      <c r="E752" s="12" t="s">
        <v>1820</v>
      </c>
      <c r="F752" s="2" t="s">
        <v>33</v>
      </c>
      <c r="G752" s="3">
        <f t="shared" si="11"/>
        <v>1400</v>
      </c>
      <c r="H752" s="14" t="s">
        <v>44</v>
      </c>
      <c r="I752" s="2" t="s">
        <v>25</v>
      </c>
    </row>
    <row r="753" spans="1:9" x14ac:dyDescent="0.3">
      <c r="A753" s="1">
        <v>37566</v>
      </c>
      <c r="B753" s="2">
        <v>1120</v>
      </c>
      <c r="C753" s="2" t="s">
        <v>162</v>
      </c>
      <c r="D753" s="3">
        <v>200</v>
      </c>
      <c r="E753" s="12" t="s">
        <v>1821</v>
      </c>
      <c r="F753" s="2" t="s">
        <v>67</v>
      </c>
      <c r="G753" s="3">
        <f t="shared" si="11"/>
        <v>200</v>
      </c>
      <c r="H753" s="14" t="s">
        <v>44</v>
      </c>
      <c r="I753" s="2" t="s">
        <v>25</v>
      </c>
    </row>
    <row r="754" spans="1:9" x14ac:dyDescent="0.3">
      <c r="A754" s="1">
        <v>37566</v>
      </c>
      <c r="B754" s="2">
        <v>1622</v>
      </c>
      <c r="C754" s="2" t="s">
        <v>21</v>
      </c>
      <c r="D754" s="3">
        <v>1000</v>
      </c>
      <c r="E754" s="12" t="s">
        <v>1822</v>
      </c>
      <c r="F754" s="2" t="s">
        <v>67</v>
      </c>
      <c r="G754" s="3">
        <f t="shared" si="11"/>
        <v>1000</v>
      </c>
      <c r="H754" s="14" t="s">
        <v>24</v>
      </c>
      <c r="I754" s="2" t="s">
        <v>25</v>
      </c>
    </row>
    <row r="755" spans="1:9" x14ac:dyDescent="0.3">
      <c r="A755" s="1">
        <v>37566</v>
      </c>
      <c r="B755" s="2">
        <v>1629</v>
      </c>
      <c r="C755" s="2" t="s">
        <v>35</v>
      </c>
      <c r="D755" s="3">
        <v>63000</v>
      </c>
      <c r="E755" s="12" t="s">
        <v>1823</v>
      </c>
      <c r="F755" s="2" t="s">
        <v>23</v>
      </c>
      <c r="G755" s="3">
        <f t="shared" si="11"/>
        <v>63000</v>
      </c>
      <c r="H755" s="14" t="s">
        <v>38</v>
      </c>
      <c r="I755" s="2" t="s">
        <v>25</v>
      </c>
    </row>
    <row r="756" spans="1:9" x14ac:dyDescent="0.3">
      <c r="A756" s="1">
        <v>37566</v>
      </c>
      <c r="B756" s="2">
        <v>1901</v>
      </c>
      <c r="C756" s="2" t="s">
        <v>61</v>
      </c>
      <c r="D756" s="3" t="s">
        <v>27</v>
      </c>
      <c r="E756" s="12" t="s">
        <v>1824</v>
      </c>
      <c r="F756" s="2" t="s">
        <v>23</v>
      </c>
      <c r="G756" s="3">
        <f t="shared" si="11"/>
        <v>1</v>
      </c>
      <c r="H756" s="14" t="s">
        <v>49</v>
      </c>
      <c r="I756" s="2" t="s">
        <v>25</v>
      </c>
    </row>
    <row r="757" spans="1:9" x14ac:dyDescent="0.3">
      <c r="A757" s="1">
        <v>37567</v>
      </c>
      <c r="B757" s="2">
        <v>1327</v>
      </c>
      <c r="C757" s="2" t="s">
        <v>108</v>
      </c>
      <c r="D757" s="3">
        <v>25</v>
      </c>
      <c r="E757" s="12" t="s">
        <v>1825</v>
      </c>
      <c r="F757" s="2" t="s">
        <v>37</v>
      </c>
      <c r="G757" s="3">
        <f t="shared" si="11"/>
        <v>25</v>
      </c>
      <c r="H757" s="14" t="s">
        <v>24</v>
      </c>
      <c r="I757" s="2" t="s">
        <v>25</v>
      </c>
    </row>
    <row r="758" spans="1:9" x14ac:dyDescent="0.3">
      <c r="A758" s="1">
        <v>37567</v>
      </c>
      <c r="B758" s="2">
        <v>1821</v>
      </c>
      <c r="C758" s="2" t="s">
        <v>35</v>
      </c>
      <c r="D758" s="3">
        <v>1500</v>
      </c>
      <c r="E758" s="12" t="s">
        <v>1826</v>
      </c>
      <c r="F758" s="2" t="s">
        <v>30</v>
      </c>
      <c r="G758" s="3">
        <f t="shared" si="11"/>
        <v>1500</v>
      </c>
      <c r="H758" s="14" t="s">
        <v>38</v>
      </c>
      <c r="I758" s="2" t="s">
        <v>25</v>
      </c>
    </row>
    <row r="759" spans="1:9" x14ac:dyDescent="0.3">
      <c r="A759" s="1">
        <v>37568</v>
      </c>
      <c r="B759" s="2">
        <v>1138</v>
      </c>
      <c r="C759" s="2" t="s">
        <v>51</v>
      </c>
      <c r="D759" s="3">
        <v>15000</v>
      </c>
      <c r="E759" s="12" t="s">
        <v>1827</v>
      </c>
      <c r="F759" s="2" t="s">
        <v>37</v>
      </c>
      <c r="G759" s="3">
        <f t="shared" si="11"/>
        <v>15000</v>
      </c>
      <c r="H759" s="14" t="s">
        <v>24</v>
      </c>
      <c r="I759" s="2" t="s">
        <v>25</v>
      </c>
    </row>
    <row r="760" spans="1:9" x14ac:dyDescent="0.3">
      <c r="A760" s="1">
        <v>37568</v>
      </c>
      <c r="B760" s="2">
        <v>1219</v>
      </c>
      <c r="C760" s="2" t="s">
        <v>68</v>
      </c>
      <c r="D760" s="3">
        <v>1500</v>
      </c>
      <c r="E760" s="12" t="s">
        <v>1828</v>
      </c>
      <c r="F760" s="2" t="s">
        <v>37</v>
      </c>
      <c r="G760" s="3">
        <f t="shared" si="11"/>
        <v>1500</v>
      </c>
      <c r="H760" s="14" t="s">
        <v>49</v>
      </c>
      <c r="I760" s="2" t="s">
        <v>25</v>
      </c>
    </row>
    <row r="761" spans="1:9" x14ac:dyDescent="0.3">
      <c r="A761" s="1">
        <v>37568</v>
      </c>
      <c r="B761" s="2">
        <v>1600</v>
      </c>
      <c r="C761" s="2" t="s">
        <v>35</v>
      </c>
      <c r="D761" s="3">
        <v>6000</v>
      </c>
      <c r="E761" s="12" t="s">
        <v>1829</v>
      </c>
      <c r="F761" s="2" t="s">
        <v>37</v>
      </c>
      <c r="G761" s="3">
        <f t="shared" si="11"/>
        <v>6000</v>
      </c>
      <c r="H761" s="14" t="s">
        <v>38</v>
      </c>
      <c r="I761" s="2" t="s">
        <v>25</v>
      </c>
    </row>
    <row r="762" spans="1:9" x14ac:dyDescent="0.3">
      <c r="A762" s="1">
        <v>37568</v>
      </c>
      <c r="B762" s="2">
        <v>1729</v>
      </c>
      <c r="C762" s="2" t="s">
        <v>42</v>
      </c>
      <c r="D762" s="3">
        <v>500</v>
      </c>
      <c r="E762" s="12" t="s">
        <v>1830</v>
      </c>
      <c r="F762" s="2" t="s">
        <v>67</v>
      </c>
      <c r="G762" s="3">
        <f t="shared" si="11"/>
        <v>500</v>
      </c>
      <c r="H762" s="14" t="s">
        <v>44</v>
      </c>
      <c r="I762" s="2" t="s">
        <v>25</v>
      </c>
    </row>
    <row r="763" spans="1:9" x14ac:dyDescent="0.3">
      <c r="A763" s="1">
        <v>37568</v>
      </c>
      <c r="B763" s="2">
        <v>2113</v>
      </c>
      <c r="C763" s="2" t="s">
        <v>64</v>
      </c>
      <c r="D763" s="3">
        <v>50</v>
      </c>
      <c r="E763" s="12" t="s">
        <v>1831</v>
      </c>
      <c r="F763" s="2" t="s">
        <v>67</v>
      </c>
      <c r="G763" s="3">
        <f t="shared" si="11"/>
        <v>50</v>
      </c>
      <c r="H763" s="14" t="s">
        <v>30</v>
      </c>
      <c r="I763" s="2" t="s">
        <v>25</v>
      </c>
    </row>
    <row r="764" spans="1:9" x14ac:dyDescent="0.3">
      <c r="A764" s="1">
        <v>37570</v>
      </c>
      <c r="B764" s="2">
        <v>1452</v>
      </c>
      <c r="C764" s="2" t="s">
        <v>46</v>
      </c>
      <c r="D764" s="3">
        <v>22000</v>
      </c>
      <c r="E764" s="12" t="s">
        <v>1832</v>
      </c>
      <c r="F764" s="2" t="s">
        <v>67</v>
      </c>
      <c r="G764" s="3">
        <f t="shared" si="11"/>
        <v>22000</v>
      </c>
      <c r="H764" s="14" t="s">
        <v>49</v>
      </c>
      <c r="I764" s="2" t="s">
        <v>25</v>
      </c>
    </row>
    <row r="765" spans="1:9" x14ac:dyDescent="0.3">
      <c r="A765" s="1">
        <v>37570</v>
      </c>
      <c r="B765" s="2">
        <v>1635</v>
      </c>
      <c r="C765" s="2" t="s">
        <v>35</v>
      </c>
      <c r="D765" s="3">
        <v>2500</v>
      </c>
      <c r="E765" s="12" t="s">
        <v>1833</v>
      </c>
      <c r="F765" s="2" t="s">
        <v>37</v>
      </c>
      <c r="G765" s="3">
        <f t="shared" si="11"/>
        <v>2500</v>
      </c>
      <c r="H765" s="14" t="s">
        <v>38</v>
      </c>
      <c r="I765" s="2" t="s">
        <v>25</v>
      </c>
    </row>
    <row r="766" spans="1:9" x14ac:dyDescent="0.3">
      <c r="A766" s="1">
        <v>37571</v>
      </c>
      <c r="B766" s="2">
        <v>1600</v>
      </c>
      <c r="C766" s="2" t="s">
        <v>35</v>
      </c>
      <c r="D766" s="3">
        <v>5000</v>
      </c>
      <c r="E766" s="12" t="s">
        <v>1834</v>
      </c>
      <c r="F766" s="2" t="s">
        <v>33</v>
      </c>
      <c r="G766" s="3">
        <f t="shared" si="11"/>
        <v>5000</v>
      </c>
      <c r="H766" s="14" t="s">
        <v>38</v>
      </c>
      <c r="I766" s="2" t="s">
        <v>25</v>
      </c>
    </row>
    <row r="767" spans="1:9" x14ac:dyDescent="0.3">
      <c r="A767" s="1">
        <v>37572</v>
      </c>
      <c r="B767" s="2">
        <v>1012</v>
      </c>
      <c r="C767" s="2" t="s">
        <v>70</v>
      </c>
      <c r="D767" s="3">
        <v>300</v>
      </c>
      <c r="E767" s="12" t="s">
        <v>1835</v>
      </c>
      <c r="F767" s="2" t="s">
        <v>37</v>
      </c>
      <c r="G767" s="3">
        <f t="shared" si="11"/>
        <v>300</v>
      </c>
      <c r="H767" s="14" t="s">
        <v>49</v>
      </c>
      <c r="I767" s="2" t="s">
        <v>25</v>
      </c>
    </row>
    <row r="768" spans="1:9" x14ac:dyDescent="0.3">
      <c r="A768" s="1">
        <v>37572</v>
      </c>
      <c r="B768" s="2">
        <v>1458</v>
      </c>
      <c r="C768" s="2" t="s">
        <v>81</v>
      </c>
      <c r="D768" s="3">
        <v>1500</v>
      </c>
      <c r="E768" s="12" t="s">
        <v>1836</v>
      </c>
      <c r="F768" s="2" t="s">
        <v>33</v>
      </c>
      <c r="G768" s="3">
        <f t="shared" si="11"/>
        <v>1500</v>
      </c>
      <c r="H768" s="14" t="s">
        <v>30</v>
      </c>
      <c r="I768" s="2" t="s">
        <v>25</v>
      </c>
    </row>
    <row r="769" spans="1:9" x14ac:dyDescent="0.3">
      <c r="A769" s="1">
        <v>37572</v>
      </c>
      <c r="B769" s="2">
        <v>1545</v>
      </c>
      <c r="C769" s="2" t="s">
        <v>46</v>
      </c>
      <c r="D769" s="3">
        <v>500000</v>
      </c>
      <c r="E769" s="12" t="s">
        <v>1837</v>
      </c>
      <c r="F769" s="2" t="s">
        <v>54</v>
      </c>
      <c r="G769" s="3">
        <f t="shared" si="11"/>
        <v>500000</v>
      </c>
      <c r="H769" s="14" t="s">
        <v>49</v>
      </c>
      <c r="I769" s="2" t="s">
        <v>25</v>
      </c>
    </row>
    <row r="770" spans="1:9" x14ac:dyDescent="0.3">
      <c r="A770" s="1">
        <v>37573</v>
      </c>
      <c r="B770" s="2">
        <v>1052</v>
      </c>
      <c r="C770" s="2" t="s">
        <v>31</v>
      </c>
      <c r="D770" s="3">
        <v>2500</v>
      </c>
      <c r="E770" s="12" t="s">
        <v>1838</v>
      </c>
      <c r="F770" s="2" t="s">
        <v>54</v>
      </c>
      <c r="G770" s="3">
        <f t="shared" si="11"/>
        <v>2500</v>
      </c>
      <c r="H770" s="14" t="s">
        <v>34</v>
      </c>
      <c r="I770" s="2" t="s">
        <v>25</v>
      </c>
    </row>
    <row r="771" spans="1:9" x14ac:dyDescent="0.3">
      <c r="A771" s="1">
        <v>37573</v>
      </c>
      <c r="B771" s="2">
        <v>2341</v>
      </c>
      <c r="C771" s="2" t="s">
        <v>64</v>
      </c>
      <c r="D771" s="3">
        <v>500</v>
      </c>
      <c r="E771" s="12" t="s">
        <v>1839</v>
      </c>
      <c r="F771" s="2" t="s">
        <v>37</v>
      </c>
      <c r="G771" s="3">
        <f t="shared" si="11"/>
        <v>500</v>
      </c>
      <c r="H771" s="14" t="s">
        <v>30</v>
      </c>
      <c r="I771" s="2" t="s">
        <v>25</v>
      </c>
    </row>
    <row r="772" spans="1:9" x14ac:dyDescent="0.3">
      <c r="A772" s="1">
        <v>37574</v>
      </c>
      <c r="B772" s="2">
        <v>1414</v>
      </c>
      <c r="C772" s="2" t="s">
        <v>64</v>
      </c>
      <c r="D772" s="3">
        <v>10000</v>
      </c>
      <c r="E772" s="12" t="s">
        <v>1840</v>
      </c>
      <c r="F772" s="2" t="s">
        <v>23</v>
      </c>
      <c r="G772" s="3">
        <f t="shared" si="11"/>
        <v>10000</v>
      </c>
      <c r="H772" s="14" t="s">
        <v>30</v>
      </c>
      <c r="I772" s="2" t="s">
        <v>25</v>
      </c>
    </row>
    <row r="773" spans="1:9" x14ac:dyDescent="0.3">
      <c r="A773" s="1">
        <v>37574</v>
      </c>
      <c r="B773" s="2">
        <v>1637</v>
      </c>
      <c r="C773" s="2" t="s">
        <v>68</v>
      </c>
      <c r="D773" s="3">
        <v>228000</v>
      </c>
      <c r="E773" s="12" t="s">
        <v>1841</v>
      </c>
      <c r="F773" s="2" t="s">
        <v>30</v>
      </c>
      <c r="G773" s="3">
        <f t="shared" si="11"/>
        <v>228000</v>
      </c>
      <c r="H773" s="14" t="s">
        <v>49</v>
      </c>
      <c r="I773" s="2" t="s">
        <v>25</v>
      </c>
    </row>
    <row r="774" spans="1:9" x14ac:dyDescent="0.3">
      <c r="A774" s="1">
        <v>37574</v>
      </c>
      <c r="B774" s="2">
        <v>1813</v>
      </c>
      <c r="C774" s="2" t="s">
        <v>40</v>
      </c>
      <c r="D774" s="3">
        <v>5000</v>
      </c>
      <c r="E774" s="12" t="s">
        <v>1842</v>
      </c>
      <c r="F774" s="2" t="s">
        <v>23</v>
      </c>
      <c r="G774" s="3">
        <f t="shared" si="11"/>
        <v>5000</v>
      </c>
      <c r="H774" s="14" t="s">
        <v>34</v>
      </c>
      <c r="I774" s="2" t="s">
        <v>25</v>
      </c>
    </row>
    <row r="775" spans="1:9" x14ac:dyDescent="0.3">
      <c r="A775" s="1">
        <v>37574</v>
      </c>
      <c r="B775" s="2">
        <v>1950</v>
      </c>
      <c r="C775" s="2" t="s">
        <v>35</v>
      </c>
      <c r="D775" s="3">
        <v>2000</v>
      </c>
      <c r="E775" s="12" t="s">
        <v>1843</v>
      </c>
      <c r="F775" s="2" t="s">
        <v>33</v>
      </c>
      <c r="G775" s="3">
        <f t="shared" si="11"/>
        <v>2000</v>
      </c>
      <c r="H775" s="14" t="s">
        <v>38</v>
      </c>
      <c r="I775" s="2" t="s">
        <v>25</v>
      </c>
    </row>
    <row r="776" spans="1:9" x14ac:dyDescent="0.3">
      <c r="A776" s="1">
        <v>37575</v>
      </c>
      <c r="B776" s="2">
        <v>1346</v>
      </c>
      <c r="C776" s="2" t="s">
        <v>46</v>
      </c>
      <c r="D776" s="3">
        <v>1500</v>
      </c>
      <c r="E776" s="12" t="s">
        <v>1844</v>
      </c>
      <c r="F776" s="2" t="s">
        <v>63</v>
      </c>
      <c r="G776" s="3">
        <f t="shared" si="11"/>
        <v>1500</v>
      </c>
      <c r="H776" s="14" t="s">
        <v>49</v>
      </c>
      <c r="I776" s="2" t="s">
        <v>25</v>
      </c>
    </row>
    <row r="777" spans="1:9" x14ac:dyDescent="0.3">
      <c r="A777" s="1">
        <v>37576</v>
      </c>
      <c r="B777" s="2">
        <v>1152</v>
      </c>
      <c r="C777" s="2" t="s">
        <v>162</v>
      </c>
      <c r="D777" s="3">
        <v>800000</v>
      </c>
      <c r="E777" s="12" t="s">
        <v>1845</v>
      </c>
      <c r="F777" s="2" t="s">
        <v>23</v>
      </c>
      <c r="G777" s="3">
        <f t="shared" si="11"/>
        <v>800000</v>
      </c>
      <c r="H777" s="14" t="s">
        <v>44</v>
      </c>
      <c r="I777" s="2" t="s">
        <v>25</v>
      </c>
    </row>
    <row r="778" spans="1:9" x14ac:dyDescent="0.3">
      <c r="A778" s="1">
        <v>37576</v>
      </c>
      <c r="B778" s="2">
        <v>1410</v>
      </c>
      <c r="C778" s="2" t="s">
        <v>40</v>
      </c>
      <c r="D778" s="3">
        <v>1000</v>
      </c>
      <c r="E778" s="12" t="s">
        <v>1846</v>
      </c>
      <c r="F778" s="2" t="s">
        <v>33</v>
      </c>
      <c r="G778" s="3">
        <f t="shared" si="11"/>
        <v>1000</v>
      </c>
      <c r="H778" s="14" t="s">
        <v>34</v>
      </c>
      <c r="I778" s="2" t="s">
        <v>25</v>
      </c>
    </row>
    <row r="779" spans="1:9" x14ac:dyDescent="0.3">
      <c r="A779" s="1">
        <v>37577</v>
      </c>
      <c r="B779" s="2">
        <v>958</v>
      </c>
      <c r="C779" s="2" t="s">
        <v>72</v>
      </c>
      <c r="D779" s="3">
        <v>10000</v>
      </c>
      <c r="E779" s="12" t="s">
        <v>1847</v>
      </c>
      <c r="F779" s="2" t="s">
        <v>23</v>
      </c>
      <c r="G779" s="3">
        <f t="shared" si="11"/>
        <v>10000</v>
      </c>
      <c r="H779" s="14" t="s">
        <v>49</v>
      </c>
      <c r="I779" s="2" t="s">
        <v>25</v>
      </c>
    </row>
    <row r="780" spans="1:9" x14ac:dyDescent="0.3">
      <c r="A780" s="1">
        <v>37577</v>
      </c>
      <c r="B780" s="2">
        <v>1144</v>
      </c>
      <c r="C780" s="2" t="s">
        <v>162</v>
      </c>
      <c r="D780" s="3">
        <v>50000</v>
      </c>
      <c r="E780" s="12" t="s">
        <v>1848</v>
      </c>
      <c r="F780" s="2" t="s">
        <v>54</v>
      </c>
      <c r="G780" s="3">
        <f t="shared" si="11"/>
        <v>50000</v>
      </c>
      <c r="H780" s="14" t="s">
        <v>44</v>
      </c>
      <c r="I780" s="2" t="s">
        <v>25</v>
      </c>
    </row>
    <row r="781" spans="1:9" x14ac:dyDescent="0.3">
      <c r="A781" s="1">
        <v>37577</v>
      </c>
      <c r="B781" s="2">
        <v>1828</v>
      </c>
      <c r="C781" s="2" t="s">
        <v>68</v>
      </c>
      <c r="D781" s="3">
        <v>1000</v>
      </c>
      <c r="E781" s="12" t="s">
        <v>1849</v>
      </c>
      <c r="F781" s="2" t="s">
        <v>359</v>
      </c>
      <c r="G781" s="3">
        <f t="shared" si="11"/>
        <v>1000</v>
      </c>
      <c r="H781" s="14" t="s">
        <v>49</v>
      </c>
      <c r="I781" s="2" t="s">
        <v>25</v>
      </c>
    </row>
    <row r="782" spans="1:9" x14ac:dyDescent="0.3">
      <c r="A782" s="1">
        <v>37577</v>
      </c>
      <c r="B782" s="2">
        <v>2229</v>
      </c>
      <c r="C782" s="2" t="s">
        <v>35</v>
      </c>
      <c r="D782" s="3">
        <v>500</v>
      </c>
      <c r="E782" s="12" t="s">
        <v>1850</v>
      </c>
      <c r="F782" s="2" t="s">
        <v>33</v>
      </c>
      <c r="G782" s="3">
        <f t="shared" si="11"/>
        <v>500</v>
      </c>
      <c r="H782" s="14" t="s">
        <v>38</v>
      </c>
      <c r="I782" s="2" t="s">
        <v>25</v>
      </c>
    </row>
    <row r="783" spans="1:9" x14ac:dyDescent="0.3">
      <c r="A783" s="1">
        <v>37577</v>
      </c>
      <c r="B783" s="2">
        <v>2248</v>
      </c>
      <c r="C783" s="2" t="s">
        <v>35</v>
      </c>
      <c r="D783" s="3">
        <v>1800</v>
      </c>
      <c r="E783" s="12" t="s">
        <v>1851</v>
      </c>
      <c r="F783" s="2" t="s">
        <v>23</v>
      </c>
      <c r="G783" s="3">
        <f t="shared" si="11"/>
        <v>1800</v>
      </c>
      <c r="H783" s="14" t="s">
        <v>38</v>
      </c>
      <c r="I783" s="2" t="s">
        <v>25</v>
      </c>
    </row>
    <row r="784" spans="1:9" x14ac:dyDescent="0.3">
      <c r="A784" s="1">
        <v>37578</v>
      </c>
      <c r="B784" s="2">
        <v>810</v>
      </c>
      <c r="C784" s="2" t="s">
        <v>72</v>
      </c>
      <c r="D784" s="3" t="s">
        <v>27</v>
      </c>
      <c r="E784" s="12" t="s">
        <v>1852</v>
      </c>
      <c r="F784" s="2" t="s">
        <v>33</v>
      </c>
      <c r="G784" s="3">
        <f t="shared" si="11"/>
        <v>1</v>
      </c>
      <c r="H784" s="14" t="s">
        <v>49</v>
      </c>
      <c r="I784" s="2" t="s">
        <v>25</v>
      </c>
    </row>
    <row r="785" spans="1:9" x14ac:dyDescent="0.3">
      <c r="A785" s="1">
        <v>37578</v>
      </c>
      <c r="B785" s="2">
        <v>1527</v>
      </c>
      <c r="C785" s="2" t="s">
        <v>347</v>
      </c>
      <c r="D785" s="3">
        <v>7500</v>
      </c>
      <c r="E785" s="12" t="s">
        <v>1853</v>
      </c>
      <c r="F785" s="2" t="s">
        <v>33</v>
      </c>
      <c r="G785" s="3">
        <f t="shared" si="11"/>
        <v>7500</v>
      </c>
      <c r="H785" s="14" t="s">
        <v>38</v>
      </c>
      <c r="I785" s="2" t="s">
        <v>25</v>
      </c>
    </row>
    <row r="786" spans="1:9" x14ac:dyDescent="0.3">
      <c r="A786" s="1">
        <v>37578</v>
      </c>
      <c r="B786" s="2">
        <v>1540</v>
      </c>
      <c r="C786" s="2" t="s">
        <v>70</v>
      </c>
      <c r="D786" s="3">
        <v>5000</v>
      </c>
      <c r="E786" s="12" t="s">
        <v>1854</v>
      </c>
      <c r="F786" s="2" t="s">
        <v>23</v>
      </c>
      <c r="G786" s="3">
        <f t="shared" si="11"/>
        <v>5000</v>
      </c>
      <c r="H786" s="14" t="s">
        <v>49</v>
      </c>
      <c r="I786" s="2" t="s">
        <v>25</v>
      </c>
    </row>
    <row r="787" spans="1:9" x14ac:dyDescent="0.3">
      <c r="A787" s="1">
        <v>37578</v>
      </c>
      <c r="B787" s="2">
        <v>1545</v>
      </c>
      <c r="C787" s="2" t="s">
        <v>347</v>
      </c>
      <c r="D787" s="3">
        <v>95000</v>
      </c>
      <c r="E787" s="12" t="s">
        <v>1855</v>
      </c>
      <c r="F787" s="2" t="s">
        <v>190</v>
      </c>
      <c r="G787" s="3">
        <f t="shared" si="11"/>
        <v>95000</v>
      </c>
      <c r="H787" s="14" t="s">
        <v>38</v>
      </c>
      <c r="I787" s="2" t="s">
        <v>25</v>
      </c>
    </row>
    <row r="788" spans="1:9" x14ac:dyDescent="0.3">
      <c r="A788" s="1">
        <v>37578</v>
      </c>
      <c r="B788" s="2">
        <v>1559</v>
      </c>
      <c r="C788" s="2" t="s">
        <v>162</v>
      </c>
      <c r="D788" s="3">
        <v>3500000</v>
      </c>
      <c r="E788" s="12" t="s">
        <v>1856</v>
      </c>
      <c r="F788" s="2" t="s">
        <v>63</v>
      </c>
      <c r="G788" s="3">
        <f t="shared" si="11"/>
        <v>3500000</v>
      </c>
      <c r="H788" s="14" t="s">
        <v>44</v>
      </c>
      <c r="I788" s="2" t="s">
        <v>25</v>
      </c>
    </row>
    <row r="789" spans="1:9" x14ac:dyDescent="0.3">
      <c r="A789" s="1">
        <v>37579</v>
      </c>
      <c r="B789" s="2">
        <v>1340</v>
      </c>
      <c r="C789" s="2" t="s">
        <v>35</v>
      </c>
      <c r="D789" s="3" t="s">
        <v>27</v>
      </c>
      <c r="E789" s="12" t="s">
        <v>1857</v>
      </c>
      <c r="F789" s="2" t="s">
        <v>67</v>
      </c>
      <c r="G789" s="3">
        <f t="shared" si="11"/>
        <v>1</v>
      </c>
      <c r="H789" s="14" t="s">
        <v>38</v>
      </c>
      <c r="I789" s="2" t="s">
        <v>25</v>
      </c>
    </row>
    <row r="790" spans="1:9" x14ac:dyDescent="0.3">
      <c r="A790" s="1">
        <v>37579</v>
      </c>
      <c r="B790" s="2">
        <v>1532</v>
      </c>
      <c r="C790" s="2" t="s">
        <v>81</v>
      </c>
      <c r="D790" s="3">
        <v>3000</v>
      </c>
      <c r="E790" s="12" t="s">
        <v>1858</v>
      </c>
      <c r="F790" s="2" t="s">
        <v>23</v>
      </c>
      <c r="G790" s="3">
        <f t="shared" si="11"/>
        <v>3000</v>
      </c>
      <c r="H790" s="14" t="s">
        <v>30</v>
      </c>
      <c r="I790" s="2" t="s">
        <v>25</v>
      </c>
    </row>
    <row r="791" spans="1:9" x14ac:dyDescent="0.3">
      <c r="A791" s="1">
        <v>37579</v>
      </c>
      <c r="B791" s="2">
        <v>1916</v>
      </c>
      <c r="C791" s="2" t="s">
        <v>329</v>
      </c>
      <c r="D791" s="3">
        <v>5000</v>
      </c>
      <c r="E791" s="12" t="s">
        <v>1859</v>
      </c>
      <c r="F791" s="2" t="s">
        <v>67</v>
      </c>
      <c r="G791" s="3">
        <f t="shared" si="11"/>
        <v>5000</v>
      </c>
      <c r="H791" s="14" t="s">
        <v>30</v>
      </c>
      <c r="I791" s="2" t="s">
        <v>25</v>
      </c>
    </row>
    <row r="792" spans="1:9" x14ac:dyDescent="0.3">
      <c r="A792" s="1">
        <v>37580</v>
      </c>
      <c r="B792" s="2">
        <v>828</v>
      </c>
      <c r="C792" s="2" t="s">
        <v>132</v>
      </c>
      <c r="D792" s="3">
        <v>50000</v>
      </c>
      <c r="E792" s="12" t="s">
        <v>1860</v>
      </c>
      <c r="F792" s="2" t="s">
        <v>33</v>
      </c>
      <c r="G792" s="3">
        <f t="shared" si="11"/>
        <v>50000</v>
      </c>
      <c r="H792" s="14" t="s">
        <v>38</v>
      </c>
      <c r="I792" s="2" t="s">
        <v>25</v>
      </c>
    </row>
    <row r="793" spans="1:9" x14ac:dyDescent="0.3">
      <c r="A793" s="1">
        <v>37580</v>
      </c>
      <c r="B793" s="2">
        <v>854</v>
      </c>
      <c r="C793" s="2" t="s">
        <v>329</v>
      </c>
      <c r="D793" s="3">
        <v>1000</v>
      </c>
      <c r="E793" s="12" t="s">
        <v>1861</v>
      </c>
      <c r="F793" s="2" t="s">
        <v>30</v>
      </c>
      <c r="G793" s="3">
        <f t="shared" si="11"/>
        <v>1000</v>
      </c>
      <c r="H793" s="14" t="s">
        <v>30</v>
      </c>
      <c r="I793" s="2" t="s">
        <v>25</v>
      </c>
    </row>
    <row r="794" spans="1:9" x14ac:dyDescent="0.3">
      <c r="A794" s="1">
        <v>37580</v>
      </c>
      <c r="B794" s="2">
        <v>1015</v>
      </c>
      <c r="C794" s="2" t="s">
        <v>1138</v>
      </c>
      <c r="D794" s="3">
        <v>2000</v>
      </c>
      <c r="E794" s="12" t="s">
        <v>1862</v>
      </c>
      <c r="F794" s="2" t="s">
        <v>54</v>
      </c>
      <c r="G794" s="3">
        <f t="shared" si="11"/>
        <v>2000</v>
      </c>
      <c r="H794" s="14" t="s">
        <v>24</v>
      </c>
      <c r="I794" s="2" t="s">
        <v>25</v>
      </c>
    </row>
    <row r="795" spans="1:9" x14ac:dyDescent="0.3">
      <c r="A795" s="1">
        <v>37580</v>
      </c>
      <c r="B795" s="2">
        <v>1055</v>
      </c>
      <c r="C795" s="2" t="s">
        <v>61</v>
      </c>
      <c r="D795" s="3">
        <v>1200</v>
      </c>
      <c r="E795" s="12" t="s">
        <v>1863</v>
      </c>
      <c r="F795" s="2" t="s">
        <v>67</v>
      </c>
      <c r="G795" s="3">
        <f t="shared" si="11"/>
        <v>1200</v>
      </c>
      <c r="H795" s="14" t="s">
        <v>49</v>
      </c>
      <c r="I795" s="2" t="s">
        <v>25</v>
      </c>
    </row>
    <row r="796" spans="1:9" x14ac:dyDescent="0.3">
      <c r="A796" s="1">
        <v>37580</v>
      </c>
      <c r="B796" s="2">
        <v>1403</v>
      </c>
      <c r="C796" s="2" t="s">
        <v>152</v>
      </c>
      <c r="D796" s="3">
        <v>2500</v>
      </c>
      <c r="E796" s="12" t="s">
        <v>1864</v>
      </c>
      <c r="F796" s="2" t="s">
        <v>33</v>
      </c>
      <c r="G796" s="3">
        <f t="shared" si="11"/>
        <v>2500</v>
      </c>
      <c r="H796" s="14" t="s">
        <v>38</v>
      </c>
      <c r="I796" s="2" t="s">
        <v>25</v>
      </c>
    </row>
    <row r="797" spans="1:9" x14ac:dyDescent="0.3">
      <c r="A797" s="1">
        <v>37580</v>
      </c>
      <c r="B797" s="2">
        <v>1524</v>
      </c>
      <c r="C797" s="2" t="s">
        <v>42</v>
      </c>
      <c r="D797" s="3">
        <v>1000</v>
      </c>
      <c r="E797" s="12" t="s">
        <v>1865</v>
      </c>
      <c r="F797" s="2" t="s">
        <v>33</v>
      </c>
      <c r="G797" s="3">
        <f t="shared" si="11"/>
        <v>1000</v>
      </c>
      <c r="H797" s="14" t="s">
        <v>44</v>
      </c>
      <c r="I797" s="2" t="s">
        <v>25</v>
      </c>
    </row>
    <row r="798" spans="1:9" x14ac:dyDescent="0.3">
      <c r="A798" s="1">
        <v>37580</v>
      </c>
      <c r="B798" s="2">
        <v>1611</v>
      </c>
      <c r="C798" s="2" t="s">
        <v>64</v>
      </c>
      <c r="D798" s="3">
        <v>1000</v>
      </c>
      <c r="E798" s="12" t="s">
        <v>1866</v>
      </c>
      <c r="F798" s="2" t="s">
        <v>33</v>
      </c>
      <c r="G798" s="3">
        <f t="shared" si="11"/>
        <v>1000</v>
      </c>
      <c r="H798" s="14" t="s">
        <v>30</v>
      </c>
      <c r="I798" s="2" t="s">
        <v>25</v>
      </c>
    </row>
    <row r="799" spans="1:9" x14ac:dyDescent="0.3">
      <c r="A799" s="1">
        <v>37581</v>
      </c>
      <c r="B799" s="2">
        <v>1009</v>
      </c>
      <c r="C799" s="2" t="s">
        <v>46</v>
      </c>
      <c r="D799" s="3">
        <v>1500</v>
      </c>
      <c r="E799" s="12" t="s">
        <v>1867</v>
      </c>
      <c r="F799" s="2" t="s">
        <v>37</v>
      </c>
      <c r="G799" s="3">
        <f t="shared" si="11"/>
        <v>1500</v>
      </c>
      <c r="H799" s="14" t="s">
        <v>49</v>
      </c>
      <c r="I799" s="2" t="s">
        <v>25</v>
      </c>
    </row>
    <row r="800" spans="1:9" x14ac:dyDescent="0.3">
      <c r="A800" s="1">
        <v>37581</v>
      </c>
      <c r="B800" s="2">
        <v>1028</v>
      </c>
      <c r="C800" s="2" t="s">
        <v>56</v>
      </c>
      <c r="D800" s="3">
        <v>1500</v>
      </c>
      <c r="E800" s="12" t="s">
        <v>1868</v>
      </c>
      <c r="F800" s="2" t="s">
        <v>30</v>
      </c>
      <c r="G800" s="3">
        <f t="shared" si="11"/>
        <v>1500</v>
      </c>
      <c r="H800" s="14" t="s">
        <v>34</v>
      </c>
      <c r="I800" s="2" t="s">
        <v>25</v>
      </c>
    </row>
    <row r="801" spans="1:9" x14ac:dyDescent="0.3">
      <c r="A801" s="1">
        <v>37581</v>
      </c>
      <c r="B801" s="2">
        <v>1438</v>
      </c>
      <c r="C801" s="2" t="s">
        <v>35</v>
      </c>
      <c r="D801" s="3">
        <v>3000</v>
      </c>
      <c r="E801" s="12" t="s">
        <v>1869</v>
      </c>
      <c r="F801" s="2" t="s">
        <v>23</v>
      </c>
      <c r="G801" s="3">
        <f t="shared" si="11"/>
        <v>3000</v>
      </c>
      <c r="H801" s="14" t="s">
        <v>38</v>
      </c>
      <c r="I801" s="2" t="s">
        <v>25</v>
      </c>
    </row>
    <row r="802" spans="1:9" x14ac:dyDescent="0.3">
      <c r="A802" s="1">
        <v>37581</v>
      </c>
      <c r="B802" s="2">
        <v>1505</v>
      </c>
      <c r="C802" s="2" t="s">
        <v>46</v>
      </c>
      <c r="D802" s="3">
        <v>1000</v>
      </c>
      <c r="E802" s="12" t="s">
        <v>1870</v>
      </c>
      <c r="F802" s="2" t="s">
        <v>67</v>
      </c>
      <c r="G802" s="3">
        <f t="shared" si="11"/>
        <v>1000</v>
      </c>
      <c r="H802" s="14" t="s">
        <v>49</v>
      </c>
      <c r="I802" s="2" t="s">
        <v>25</v>
      </c>
    </row>
    <row r="803" spans="1:9" x14ac:dyDescent="0.3">
      <c r="A803" s="1">
        <v>37581</v>
      </c>
      <c r="B803" s="2">
        <v>1517</v>
      </c>
      <c r="C803" s="2" t="s">
        <v>121</v>
      </c>
      <c r="D803" s="3">
        <v>2000</v>
      </c>
      <c r="E803" s="12" t="s">
        <v>1871</v>
      </c>
      <c r="F803" s="2" t="s">
        <v>33</v>
      </c>
      <c r="G803" s="3">
        <f t="shared" si="11"/>
        <v>2000</v>
      </c>
      <c r="H803" s="14" t="s">
        <v>44</v>
      </c>
      <c r="I803" s="2" t="s">
        <v>25</v>
      </c>
    </row>
    <row r="804" spans="1:9" x14ac:dyDescent="0.3">
      <c r="A804" s="1">
        <v>37582</v>
      </c>
      <c r="B804" s="2">
        <v>18</v>
      </c>
      <c r="C804" s="2" t="s">
        <v>35</v>
      </c>
      <c r="D804" s="3">
        <v>750</v>
      </c>
      <c r="E804" s="12" t="s">
        <v>1872</v>
      </c>
      <c r="F804" s="2" t="s">
        <v>63</v>
      </c>
      <c r="G804" s="3">
        <f t="shared" si="11"/>
        <v>750</v>
      </c>
      <c r="H804" s="14" t="s">
        <v>38</v>
      </c>
      <c r="I804" s="2" t="s">
        <v>25</v>
      </c>
    </row>
    <row r="805" spans="1:9" x14ac:dyDescent="0.3">
      <c r="A805" s="1">
        <v>37582</v>
      </c>
      <c r="B805" s="2">
        <v>750</v>
      </c>
      <c r="C805" s="2" t="s">
        <v>46</v>
      </c>
      <c r="D805" s="3" t="s">
        <v>27</v>
      </c>
      <c r="E805" s="12" t="s">
        <v>1873</v>
      </c>
      <c r="F805" s="2" t="s">
        <v>37</v>
      </c>
      <c r="G805" s="3">
        <f t="shared" si="11"/>
        <v>1</v>
      </c>
      <c r="H805" s="14" t="s">
        <v>49</v>
      </c>
      <c r="I805" s="2" t="s">
        <v>25</v>
      </c>
    </row>
    <row r="806" spans="1:9" x14ac:dyDescent="0.3">
      <c r="A806" s="1">
        <v>37583</v>
      </c>
      <c r="B806" s="2">
        <v>1143</v>
      </c>
      <c r="C806" s="2" t="s">
        <v>130</v>
      </c>
      <c r="D806" s="3">
        <v>2000</v>
      </c>
      <c r="E806" s="12" t="s">
        <v>1874</v>
      </c>
      <c r="F806" s="2" t="s">
        <v>63</v>
      </c>
      <c r="G806" s="3">
        <f t="shared" si="11"/>
        <v>2000</v>
      </c>
      <c r="H806" s="14" t="s">
        <v>30</v>
      </c>
      <c r="I806" s="2" t="s">
        <v>25</v>
      </c>
    </row>
    <row r="807" spans="1:9" x14ac:dyDescent="0.3">
      <c r="A807" s="1">
        <v>37583</v>
      </c>
      <c r="B807" s="2">
        <v>1238</v>
      </c>
      <c r="C807" s="2" t="s">
        <v>35</v>
      </c>
      <c r="D807" s="3">
        <v>28000</v>
      </c>
      <c r="E807" s="12" t="s">
        <v>1875</v>
      </c>
      <c r="F807" s="2" t="s">
        <v>33</v>
      </c>
      <c r="G807" s="3">
        <f t="shared" si="11"/>
        <v>28000</v>
      </c>
      <c r="H807" s="14" t="s">
        <v>38</v>
      </c>
      <c r="I807" s="2" t="s">
        <v>25</v>
      </c>
    </row>
    <row r="808" spans="1:9" x14ac:dyDescent="0.3">
      <c r="A808" s="1">
        <v>37583</v>
      </c>
      <c r="B808" s="2">
        <v>1305</v>
      </c>
      <c r="C808" s="2" t="s">
        <v>56</v>
      </c>
      <c r="D808" s="3">
        <v>100</v>
      </c>
      <c r="E808" s="12" t="s">
        <v>1876</v>
      </c>
      <c r="F808" s="2" t="s">
        <v>37</v>
      </c>
      <c r="G808" s="3">
        <f t="shared" si="11"/>
        <v>100</v>
      </c>
      <c r="H808" s="14" t="s">
        <v>34</v>
      </c>
      <c r="I808" s="2" t="s">
        <v>25</v>
      </c>
    </row>
    <row r="809" spans="1:9" x14ac:dyDescent="0.3">
      <c r="A809" s="1">
        <v>37583</v>
      </c>
      <c r="B809" s="2">
        <v>1939</v>
      </c>
      <c r="C809" s="2" t="s">
        <v>79</v>
      </c>
      <c r="D809" s="3">
        <v>100</v>
      </c>
      <c r="E809" s="12" t="s">
        <v>1877</v>
      </c>
      <c r="F809" s="2" t="s">
        <v>67</v>
      </c>
      <c r="G809" s="3">
        <f t="shared" si="11"/>
        <v>100</v>
      </c>
      <c r="H809" s="14" t="s">
        <v>30</v>
      </c>
      <c r="I809" s="2" t="s">
        <v>25</v>
      </c>
    </row>
    <row r="810" spans="1:9" x14ac:dyDescent="0.3">
      <c r="A810" s="1">
        <v>37585</v>
      </c>
      <c r="B810" s="2">
        <v>1444</v>
      </c>
      <c r="C810" s="2" t="s">
        <v>42</v>
      </c>
      <c r="D810" s="3">
        <v>2500</v>
      </c>
      <c r="E810" s="12" t="s">
        <v>1878</v>
      </c>
      <c r="F810" s="2" t="s">
        <v>23</v>
      </c>
      <c r="G810" s="3">
        <f t="shared" si="11"/>
        <v>2500</v>
      </c>
      <c r="H810" s="14" t="s">
        <v>44</v>
      </c>
      <c r="I810" s="2" t="s">
        <v>25</v>
      </c>
    </row>
    <row r="811" spans="1:9" x14ac:dyDescent="0.3">
      <c r="A811" s="1">
        <v>37585</v>
      </c>
      <c r="B811" s="2">
        <v>1536</v>
      </c>
      <c r="C811" s="2" t="s">
        <v>130</v>
      </c>
      <c r="D811" s="3">
        <v>2500</v>
      </c>
      <c r="E811" s="12" t="s">
        <v>1879</v>
      </c>
      <c r="F811" s="2" t="s">
        <v>33</v>
      </c>
      <c r="G811" s="3">
        <f t="shared" si="11"/>
        <v>2500</v>
      </c>
      <c r="H811" s="14" t="s">
        <v>30</v>
      </c>
      <c r="I811" s="2" t="s">
        <v>25</v>
      </c>
    </row>
    <row r="812" spans="1:9" x14ac:dyDescent="0.3">
      <c r="A812" s="1">
        <v>37585</v>
      </c>
      <c r="B812" s="2">
        <v>1538</v>
      </c>
      <c r="C812" s="2" t="s">
        <v>91</v>
      </c>
      <c r="D812" s="3">
        <v>10000</v>
      </c>
      <c r="E812" s="12" t="s">
        <v>1880</v>
      </c>
      <c r="F812" s="2" t="s">
        <v>23</v>
      </c>
      <c r="G812" s="3">
        <f t="shared" si="11"/>
        <v>10000</v>
      </c>
      <c r="H812" s="14" t="s">
        <v>30</v>
      </c>
      <c r="I812" s="2" t="s">
        <v>25</v>
      </c>
    </row>
    <row r="813" spans="1:9" x14ac:dyDescent="0.3">
      <c r="A813" s="1">
        <v>37585</v>
      </c>
      <c r="B813" s="2">
        <v>1809</v>
      </c>
      <c r="C813" s="2" t="s">
        <v>121</v>
      </c>
      <c r="D813" s="3" t="s">
        <v>27</v>
      </c>
      <c r="E813" s="12" t="s">
        <v>1881</v>
      </c>
      <c r="F813" s="2" t="s">
        <v>37</v>
      </c>
      <c r="G813" s="3">
        <f t="shared" si="11"/>
        <v>1</v>
      </c>
      <c r="H813" s="14" t="s">
        <v>44</v>
      </c>
      <c r="I813" s="2" t="s">
        <v>25</v>
      </c>
    </row>
    <row r="814" spans="1:9" x14ac:dyDescent="0.3">
      <c r="A814" s="1">
        <v>37586</v>
      </c>
      <c r="B814" s="2">
        <v>733</v>
      </c>
      <c r="C814" s="2" t="s">
        <v>200</v>
      </c>
      <c r="D814" s="3">
        <v>2000</v>
      </c>
      <c r="E814" s="12" t="s">
        <v>1882</v>
      </c>
      <c r="F814" s="2" t="s">
        <v>23</v>
      </c>
      <c r="G814" s="3">
        <f t="shared" ref="G814:G877" si="12">IF(D814 ="UNK", 1, D814)</f>
        <v>2000</v>
      </c>
      <c r="H814" s="14" t="s">
        <v>49</v>
      </c>
      <c r="I814" s="2" t="s">
        <v>25</v>
      </c>
    </row>
    <row r="815" spans="1:9" x14ac:dyDescent="0.3">
      <c r="A815" s="1">
        <v>37586</v>
      </c>
      <c r="B815" s="2">
        <v>1553</v>
      </c>
      <c r="C815" s="2" t="s">
        <v>35</v>
      </c>
      <c r="D815" s="3">
        <v>20</v>
      </c>
      <c r="E815" s="12" t="s">
        <v>1883</v>
      </c>
      <c r="F815" s="2" t="s">
        <v>37</v>
      </c>
      <c r="G815" s="3">
        <f t="shared" si="12"/>
        <v>20</v>
      </c>
      <c r="H815" s="14" t="s">
        <v>38</v>
      </c>
      <c r="I815" s="2" t="s">
        <v>25</v>
      </c>
    </row>
    <row r="816" spans="1:9" x14ac:dyDescent="0.3">
      <c r="A816" s="1">
        <v>37586</v>
      </c>
      <c r="B816" s="2">
        <v>1827</v>
      </c>
      <c r="C816" s="2" t="s">
        <v>46</v>
      </c>
      <c r="D816" s="3">
        <v>5000</v>
      </c>
      <c r="E816" s="12" t="s">
        <v>1884</v>
      </c>
      <c r="F816" s="2" t="s">
        <v>23</v>
      </c>
      <c r="G816" s="3">
        <f t="shared" si="12"/>
        <v>5000</v>
      </c>
      <c r="H816" s="14" t="s">
        <v>49</v>
      </c>
      <c r="I816" s="2" t="s">
        <v>25</v>
      </c>
    </row>
    <row r="817" spans="1:9" x14ac:dyDescent="0.3">
      <c r="A817" s="1">
        <v>37586</v>
      </c>
      <c r="B817" s="2">
        <v>1927</v>
      </c>
      <c r="C817" s="2" t="s">
        <v>85</v>
      </c>
      <c r="D817" s="3">
        <v>7000</v>
      </c>
      <c r="E817" s="12" t="s">
        <v>1885</v>
      </c>
      <c r="F817" s="2" t="s">
        <v>30</v>
      </c>
      <c r="G817" s="3">
        <f t="shared" si="12"/>
        <v>7000</v>
      </c>
      <c r="H817" s="14" t="s">
        <v>24</v>
      </c>
      <c r="I817" s="2" t="s">
        <v>25</v>
      </c>
    </row>
    <row r="818" spans="1:9" x14ac:dyDescent="0.3">
      <c r="A818" s="1">
        <v>37587</v>
      </c>
      <c r="B818" s="2">
        <v>1033</v>
      </c>
      <c r="C818" s="2" t="s">
        <v>162</v>
      </c>
      <c r="D818" s="3">
        <v>400000</v>
      </c>
      <c r="E818" s="12" t="s">
        <v>1886</v>
      </c>
      <c r="F818" s="2" t="s">
        <v>48</v>
      </c>
      <c r="G818" s="3">
        <f t="shared" si="12"/>
        <v>400000</v>
      </c>
      <c r="H818" s="14" t="s">
        <v>44</v>
      </c>
      <c r="I818" s="2" t="s">
        <v>25</v>
      </c>
    </row>
    <row r="819" spans="1:9" x14ac:dyDescent="0.3">
      <c r="A819" s="1">
        <v>37587</v>
      </c>
      <c r="B819" s="2">
        <v>1628</v>
      </c>
      <c r="C819" s="2" t="s">
        <v>108</v>
      </c>
      <c r="D819" s="3">
        <v>2500</v>
      </c>
      <c r="E819" s="12" t="s">
        <v>1887</v>
      </c>
      <c r="F819" s="2" t="s">
        <v>23</v>
      </c>
      <c r="G819" s="3">
        <f t="shared" si="12"/>
        <v>2500</v>
      </c>
      <c r="H819" s="14" t="s">
        <v>24</v>
      </c>
      <c r="I819" s="2" t="s">
        <v>25</v>
      </c>
    </row>
    <row r="820" spans="1:9" x14ac:dyDescent="0.3">
      <c r="A820" s="1">
        <v>37587</v>
      </c>
      <c r="B820" s="2">
        <v>2209</v>
      </c>
      <c r="C820" s="2" t="s">
        <v>46</v>
      </c>
      <c r="D820" s="3">
        <v>8500</v>
      </c>
      <c r="E820" s="12" t="s">
        <v>1888</v>
      </c>
      <c r="F820" s="2" t="s">
        <v>90</v>
      </c>
      <c r="G820" s="3">
        <f t="shared" si="12"/>
        <v>8500</v>
      </c>
      <c r="H820" s="14" t="s">
        <v>49</v>
      </c>
      <c r="I820" s="2" t="s">
        <v>25</v>
      </c>
    </row>
    <row r="821" spans="1:9" x14ac:dyDescent="0.3">
      <c r="A821" s="1">
        <v>37588</v>
      </c>
      <c r="B821" s="2">
        <v>1428</v>
      </c>
      <c r="C821" s="2" t="s">
        <v>46</v>
      </c>
      <c r="D821" s="3">
        <v>5000</v>
      </c>
      <c r="E821" s="12" t="s">
        <v>1889</v>
      </c>
      <c r="F821" s="2" t="s">
        <v>33</v>
      </c>
      <c r="G821" s="3">
        <f t="shared" si="12"/>
        <v>5000</v>
      </c>
      <c r="H821" s="14" t="s">
        <v>49</v>
      </c>
      <c r="I821" s="2" t="s">
        <v>25</v>
      </c>
    </row>
    <row r="822" spans="1:9" x14ac:dyDescent="0.3">
      <c r="A822" s="1">
        <v>37590</v>
      </c>
      <c r="B822" s="2">
        <v>1209</v>
      </c>
      <c r="C822" s="2" t="s">
        <v>46</v>
      </c>
      <c r="D822" s="3" t="s">
        <v>27</v>
      </c>
      <c r="E822" s="12" t="s">
        <v>1890</v>
      </c>
      <c r="F822" s="2" t="s">
        <v>67</v>
      </c>
      <c r="G822" s="3">
        <f t="shared" si="12"/>
        <v>1</v>
      </c>
      <c r="H822" s="14" t="s">
        <v>49</v>
      </c>
      <c r="I822" s="2" t="s">
        <v>25</v>
      </c>
    </row>
    <row r="823" spans="1:9" x14ac:dyDescent="0.3">
      <c r="A823" s="1">
        <v>37590</v>
      </c>
      <c r="B823" s="2">
        <v>1632</v>
      </c>
      <c r="C823" s="2" t="s">
        <v>68</v>
      </c>
      <c r="D823" s="3">
        <v>1000</v>
      </c>
      <c r="E823" s="12" t="s">
        <v>1891</v>
      </c>
      <c r="F823" s="2" t="s">
        <v>54</v>
      </c>
      <c r="G823" s="3">
        <f t="shared" si="12"/>
        <v>1000</v>
      </c>
      <c r="H823" s="14" t="s">
        <v>49</v>
      </c>
      <c r="I823" s="2" t="s">
        <v>25</v>
      </c>
    </row>
    <row r="824" spans="1:9" x14ac:dyDescent="0.3">
      <c r="A824" s="1">
        <v>37590</v>
      </c>
      <c r="B824" s="2">
        <v>2108</v>
      </c>
      <c r="C824" s="2" t="s">
        <v>108</v>
      </c>
      <c r="D824" s="3" t="s">
        <v>27</v>
      </c>
      <c r="E824" s="12" t="s">
        <v>1892</v>
      </c>
      <c r="F824" s="2" t="s">
        <v>23</v>
      </c>
      <c r="G824" s="3">
        <f t="shared" si="12"/>
        <v>1</v>
      </c>
      <c r="H824" s="14" t="s">
        <v>24</v>
      </c>
      <c r="I824" s="2" t="s">
        <v>25</v>
      </c>
    </row>
    <row r="825" spans="1:9" x14ac:dyDescent="0.3">
      <c r="A825" s="1">
        <v>37591</v>
      </c>
      <c r="B825" s="2">
        <v>1136</v>
      </c>
      <c r="C825" s="2" t="s">
        <v>46</v>
      </c>
      <c r="D825" s="3">
        <v>250</v>
      </c>
      <c r="E825" s="12" t="s">
        <v>1893</v>
      </c>
      <c r="F825" s="2" t="s">
        <v>33</v>
      </c>
      <c r="G825" s="3">
        <f t="shared" si="12"/>
        <v>250</v>
      </c>
      <c r="H825" s="14" t="s">
        <v>49</v>
      </c>
      <c r="I825" s="2" t="s">
        <v>25</v>
      </c>
    </row>
    <row r="826" spans="1:9" x14ac:dyDescent="0.3">
      <c r="A826" s="1">
        <v>37592</v>
      </c>
      <c r="B826" s="2">
        <v>1232</v>
      </c>
      <c r="C826" s="2" t="s">
        <v>21</v>
      </c>
      <c r="D826" s="3">
        <v>5000</v>
      </c>
      <c r="E826" s="12" t="s">
        <v>1894</v>
      </c>
      <c r="F826" s="2" t="s">
        <v>67</v>
      </c>
      <c r="G826" s="3">
        <f t="shared" si="12"/>
        <v>5000</v>
      </c>
      <c r="H826" s="14" t="s">
        <v>24</v>
      </c>
      <c r="I826" s="2" t="s">
        <v>25</v>
      </c>
    </row>
    <row r="827" spans="1:9" x14ac:dyDescent="0.3">
      <c r="A827" s="1">
        <v>37592</v>
      </c>
      <c r="B827" s="2">
        <v>1235</v>
      </c>
      <c r="C827" s="2" t="s">
        <v>51</v>
      </c>
      <c r="D827" s="3">
        <v>500</v>
      </c>
      <c r="E827" s="12" t="s">
        <v>1895</v>
      </c>
      <c r="F827" s="2" t="s">
        <v>54</v>
      </c>
      <c r="G827" s="3">
        <f t="shared" si="12"/>
        <v>500</v>
      </c>
      <c r="H827" s="14" t="s">
        <v>24</v>
      </c>
      <c r="I827" s="2" t="s">
        <v>25</v>
      </c>
    </row>
    <row r="828" spans="1:9" x14ac:dyDescent="0.3">
      <c r="A828" s="1">
        <v>37592</v>
      </c>
      <c r="B828" s="2">
        <v>1403</v>
      </c>
      <c r="C828" s="2" t="s">
        <v>206</v>
      </c>
      <c r="D828" s="3" t="s">
        <v>27</v>
      </c>
      <c r="E828" s="12" t="s">
        <v>1896</v>
      </c>
      <c r="F828" s="2" t="s">
        <v>67</v>
      </c>
      <c r="G828" s="3">
        <f t="shared" si="12"/>
        <v>1</v>
      </c>
      <c r="H828" s="14" t="s">
        <v>38</v>
      </c>
      <c r="I828" s="2" t="s">
        <v>25</v>
      </c>
    </row>
    <row r="829" spans="1:9" x14ac:dyDescent="0.3">
      <c r="A829" s="1">
        <v>37592</v>
      </c>
      <c r="B829" s="2">
        <v>1639</v>
      </c>
      <c r="C829" s="2" t="s">
        <v>31</v>
      </c>
      <c r="D829" s="3">
        <v>20000</v>
      </c>
      <c r="E829" s="12" t="s">
        <v>1897</v>
      </c>
      <c r="F829" s="2" t="s">
        <v>33</v>
      </c>
      <c r="G829" s="3">
        <f t="shared" si="12"/>
        <v>20000</v>
      </c>
      <c r="H829" s="14" t="s">
        <v>34</v>
      </c>
      <c r="I829" s="2" t="s">
        <v>25</v>
      </c>
    </row>
    <row r="830" spans="1:9" x14ac:dyDescent="0.3">
      <c r="A830" s="1">
        <v>37593</v>
      </c>
      <c r="B830" s="2">
        <v>14</v>
      </c>
      <c r="C830" s="2" t="s">
        <v>21</v>
      </c>
      <c r="D830" s="3">
        <v>2000</v>
      </c>
      <c r="E830" s="12" t="s">
        <v>1898</v>
      </c>
      <c r="F830" s="2" t="s">
        <v>37</v>
      </c>
      <c r="G830" s="3">
        <f t="shared" si="12"/>
        <v>2000</v>
      </c>
      <c r="H830" s="14" t="s">
        <v>24</v>
      </c>
      <c r="I830" s="2" t="s">
        <v>25</v>
      </c>
    </row>
    <row r="831" spans="1:9" x14ac:dyDescent="0.3">
      <c r="A831" s="1">
        <v>37593</v>
      </c>
      <c r="B831" s="2">
        <v>1252</v>
      </c>
      <c r="C831" s="2" t="s">
        <v>79</v>
      </c>
      <c r="D831" s="3">
        <v>10000</v>
      </c>
      <c r="E831" s="12" t="s">
        <v>1899</v>
      </c>
      <c r="F831" s="2" t="s">
        <v>33</v>
      </c>
      <c r="G831" s="3">
        <f t="shared" si="12"/>
        <v>10000</v>
      </c>
      <c r="H831" s="14" t="s">
        <v>30</v>
      </c>
      <c r="I831" s="2" t="s">
        <v>25</v>
      </c>
    </row>
    <row r="832" spans="1:9" x14ac:dyDescent="0.3">
      <c r="A832" s="1">
        <v>37594</v>
      </c>
      <c r="B832" s="2">
        <v>1131</v>
      </c>
      <c r="C832" s="2" t="s">
        <v>99</v>
      </c>
      <c r="D832" s="3">
        <v>2000</v>
      </c>
      <c r="E832" s="12" t="s">
        <v>1900</v>
      </c>
      <c r="F832" s="2" t="s">
        <v>37</v>
      </c>
      <c r="G832" s="3">
        <f t="shared" si="12"/>
        <v>2000</v>
      </c>
      <c r="H832" s="14" t="s">
        <v>24</v>
      </c>
      <c r="I832" s="2" t="s">
        <v>25</v>
      </c>
    </row>
    <row r="833" spans="1:9" x14ac:dyDescent="0.3">
      <c r="A833" s="1">
        <v>37594</v>
      </c>
      <c r="B833" s="2">
        <v>2017</v>
      </c>
      <c r="C833" s="2" t="s">
        <v>21</v>
      </c>
      <c r="D833" s="3">
        <v>200</v>
      </c>
      <c r="E833" s="12" t="s">
        <v>1901</v>
      </c>
      <c r="F833" s="2" t="s">
        <v>67</v>
      </c>
      <c r="G833" s="3">
        <f t="shared" si="12"/>
        <v>200</v>
      </c>
      <c r="H833" s="14" t="s">
        <v>24</v>
      </c>
      <c r="I833" s="2" t="s">
        <v>25</v>
      </c>
    </row>
    <row r="834" spans="1:9" x14ac:dyDescent="0.3">
      <c r="A834" s="1">
        <v>37595</v>
      </c>
      <c r="B834" s="2">
        <v>1028</v>
      </c>
      <c r="C834" s="2" t="s">
        <v>31</v>
      </c>
      <c r="D834" s="3">
        <v>500</v>
      </c>
      <c r="E834" s="12" t="s">
        <v>1902</v>
      </c>
      <c r="F834" s="2" t="s">
        <v>37</v>
      </c>
      <c r="G834" s="3">
        <f t="shared" si="12"/>
        <v>500</v>
      </c>
      <c r="H834" s="14" t="s">
        <v>34</v>
      </c>
      <c r="I834" s="2" t="s">
        <v>25</v>
      </c>
    </row>
    <row r="835" spans="1:9" x14ac:dyDescent="0.3">
      <c r="A835" s="1">
        <v>37595</v>
      </c>
      <c r="B835" s="2">
        <v>1759</v>
      </c>
      <c r="C835" s="2" t="s">
        <v>21</v>
      </c>
      <c r="D835" s="3">
        <v>90000</v>
      </c>
      <c r="E835" s="12" t="s">
        <v>1903</v>
      </c>
      <c r="F835" s="2" t="s">
        <v>33</v>
      </c>
      <c r="G835" s="3">
        <f t="shared" si="12"/>
        <v>90000</v>
      </c>
      <c r="H835" s="14" t="s">
        <v>24</v>
      </c>
      <c r="I835" s="2" t="s">
        <v>25</v>
      </c>
    </row>
    <row r="836" spans="1:9" x14ac:dyDescent="0.3">
      <c r="A836" s="1">
        <v>37596</v>
      </c>
      <c r="B836" s="2">
        <v>1401</v>
      </c>
      <c r="C836" s="2" t="s">
        <v>68</v>
      </c>
      <c r="D836" s="3">
        <v>50000</v>
      </c>
      <c r="E836" s="12" t="s">
        <v>1904</v>
      </c>
      <c r="F836" s="2" t="s">
        <v>23</v>
      </c>
      <c r="G836" s="3">
        <f t="shared" si="12"/>
        <v>50000</v>
      </c>
      <c r="H836" s="14" t="s">
        <v>49</v>
      </c>
      <c r="I836" s="2" t="s">
        <v>25</v>
      </c>
    </row>
    <row r="837" spans="1:9" x14ac:dyDescent="0.3">
      <c r="A837" s="1">
        <v>37596</v>
      </c>
      <c r="B837" s="2">
        <v>1423</v>
      </c>
      <c r="C837" s="2" t="s">
        <v>26</v>
      </c>
      <c r="D837" s="3">
        <v>8000</v>
      </c>
      <c r="E837" s="12" t="s">
        <v>1905</v>
      </c>
      <c r="F837" s="2" t="s">
        <v>33</v>
      </c>
      <c r="G837" s="3">
        <f t="shared" si="12"/>
        <v>8000</v>
      </c>
      <c r="H837" s="14" t="s">
        <v>30</v>
      </c>
      <c r="I837" s="2" t="s">
        <v>25</v>
      </c>
    </row>
    <row r="838" spans="1:9" x14ac:dyDescent="0.3">
      <c r="A838" s="1">
        <v>37597</v>
      </c>
      <c r="B838" s="2">
        <v>1759</v>
      </c>
      <c r="C838" s="2" t="s">
        <v>35</v>
      </c>
      <c r="D838" s="3">
        <v>2500</v>
      </c>
      <c r="E838" s="12" t="s">
        <v>1906</v>
      </c>
      <c r="F838" s="2" t="s">
        <v>67</v>
      </c>
      <c r="G838" s="3">
        <f t="shared" si="12"/>
        <v>2500</v>
      </c>
      <c r="H838" s="14" t="s">
        <v>38</v>
      </c>
      <c r="I838" s="2" t="s">
        <v>25</v>
      </c>
    </row>
    <row r="839" spans="1:9" x14ac:dyDescent="0.3">
      <c r="A839" s="1">
        <v>37597</v>
      </c>
      <c r="B839" s="2">
        <v>1912</v>
      </c>
      <c r="C839" s="2" t="s">
        <v>31</v>
      </c>
      <c r="D839" s="3">
        <v>2000</v>
      </c>
      <c r="E839" s="12" t="s">
        <v>1907</v>
      </c>
      <c r="F839" s="2" t="s">
        <v>67</v>
      </c>
      <c r="G839" s="3">
        <f t="shared" si="12"/>
        <v>2000</v>
      </c>
      <c r="H839" s="14" t="s">
        <v>34</v>
      </c>
      <c r="I839" s="2" t="s">
        <v>25</v>
      </c>
    </row>
    <row r="840" spans="1:9" x14ac:dyDescent="0.3">
      <c r="A840" s="1">
        <v>37598</v>
      </c>
      <c r="B840" s="2">
        <v>1245</v>
      </c>
      <c r="C840" s="2" t="s">
        <v>99</v>
      </c>
      <c r="D840" s="3">
        <v>1500</v>
      </c>
      <c r="E840" s="12" t="s">
        <v>1908</v>
      </c>
      <c r="F840" s="2" t="s">
        <v>33</v>
      </c>
      <c r="G840" s="3">
        <f t="shared" si="12"/>
        <v>1500</v>
      </c>
      <c r="H840" s="14" t="s">
        <v>24</v>
      </c>
      <c r="I840" s="2" t="s">
        <v>25</v>
      </c>
    </row>
    <row r="841" spans="1:9" x14ac:dyDescent="0.3">
      <c r="A841" s="1">
        <v>37598</v>
      </c>
      <c r="B841" s="2">
        <v>1431</v>
      </c>
      <c r="C841" s="2" t="s">
        <v>46</v>
      </c>
      <c r="D841" s="3">
        <v>1500</v>
      </c>
      <c r="E841" s="12" t="s">
        <v>1909</v>
      </c>
      <c r="F841" s="2" t="s">
        <v>37</v>
      </c>
      <c r="G841" s="3">
        <f t="shared" si="12"/>
        <v>1500</v>
      </c>
      <c r="H841" s="14" t="s">
        <v>49</v>
      </c>
      <c r="I841" s="2" t="s">
        <v>25</v>
      </c>
    </row>
    <row r="842" spans="1:9" x14ac:dyDescent="0.3">
      <c r="A842" s="1">
        <v>37599</v>
      </c>
      <c r="B842" s="2">
        <v>1109</v>
      </c>
      <c r="C842" s="2" t="s">
        <v>31</v>
      </c>
      <c r="D842" s="3">
        <v>60000</v>
      </c>
      <c r="E842" s="12" t="s">
        <v>1910</v>
      </c>
      <c r="F842" s="2" t="s">
        <v>67</v>
      </c>
      <c r="G842" s="3">
        <f t="shared" si="12"/>
        <v>60000</v>
      </c>
      <c r="H842" s="14" t="s">
        <v>34</v>
      </c>
      <c r="I842" s="2" t="s">
        <v>25</v>
      </c>
    </row>
    <row r="843" spans="1:9" x14ac:dyDescent="0.3">
      <c r="A843" s="1">
        <v>37599</v>
      </c>
      <c r="B843" s="2">
        <v>1131</v>
      </c>
      <c r="C843" s="2" t="s">
        <v>46</v>
      </c>
      <c r="D843" s="3">
        <v>20000</v>
      </c>
      <c r="E843" s="12" t="s">
        <v>1911</v>
      </c>
      <c r="F843" s="2" t="s">
        <v>67</v>
      </c>
      <c r="G843" s="3">
        <f t="shared" si="12"/>
        <v>20000</v>
      </c>
      <c r="H843" s="14" t="s">
        <v>49</v>
      </c>
      <c r="I843" s="2" t="s">
        <v>25</v>
      </c>
    </row>
    <row r="844" spans="1:9" x14ac:dyDescent="0.3">
      <c r="A844" s="1">
        <v>37600</v>
      </c>
      <c r="B844" s="2">
        <v>10</v>
      </c>
      <c r="C844" s="2" t="s">
        <v>64</v>
      </c>
      <c r="D844" s="3" t="s">
        <v>27</v>
      </c>
      <c r="E844" s="12" t="s">
        <v>1912</v>
      </c>
      <c r="F844" s="2" t="s">
        <v>48</v>
      </c>
      <c r="G844" s="3">
        <f t="shared" si="12"/>
        <v>1</v>
      </c>
      <c r="H844" s="14" t="s">
        <v>30</v>
      </c>
      <c r="I844" s="2" t="s">
        <v>25</v>
      </c>
    </row>
    <row r="845" spans="1:9" x14ac:dyDescent="0.3">
      <c r="A845" s="1">
        <v>37600</v>
      </c>
      <c r="B845" s="2">
        <v>915</v>
      </c>
      <c r="C845" s="2" t="s">
        <v>70</v>
      </c>
      <c r="D845" s="3">
        <v>200000</v>
      </c>
      <c r="E845" s="12" t="s">
        <v>1913</v>
      </c>
      <c r="F845" s="2" t="s">
        <v>67</v>
      </c>
      <c r="G845" s="3">
        <f t="shared" si="12"/>
        <v>200000</v>
      </c>
      <c r="H845" s="14" t="s">
        <v>49</v>
      </c>
      <c r="I845" s="2" t="s">
        <v>25</v>
      </c>
    </row>
    <row r="846" spans="1:9" x14ac:dyDescent="0.3">
      <c r="A846" s="1">
        <v>37600</v>
      </c>
      <c r="B846" s="2">
        <v>1012</v>
      </c>
      <c r="C846" s="2" t="s">
        <v>61</v>
      </c>
      <c r="D846" s="3">
        <v>220000</v>
      </c>
      <c r="E846" s="12" t="s">
        <v>1914</v>
      </c>
      <c r="F846" s="2" t="s">
        <v>67</v>
      </c>
      <c r="G846" s="3">
        <f t="shared" si="12"/>
        <v>220000</v>
      </c>
      <c r="H846" s="14" t="s">
        <v>49</v>
      </c>
      <c r="I846" s="2" t="s">
        <v>25</v>
      </c>
    </row>
    <row r="847" spans="1:9" x14ac:dyDescent="0.3">
      <c r="A847" s="1">
        <v>37600</v>
      </c>
      <c r="B847" s="2">
        <v>1057</v>
      </c>
      <c r="C847" s="2" t="s">
        <v>46</v>
      </c>
      <c r="D847" s="3">
        <v>500000</v>
      </c>
      <c r="E847" s="12" t="s">
        <v>1915</v>
      </c>
      <c r="F847" s="2" t="s">
        <v>359</v>
      </c>
      <c r="G847" s="3">
        <f t="shared" si="12"/>
        <v>500000</v>
      </c>
      <c r="H847" s="14" t="s">
        <v>49</v>
      </c>
      <c r="I847" s="2" t="s">
        <v>25</v>
      </c>
    </row>
    <row r="848" spans="1:9" x14ac:dyDescent="0.3">
      <c r="A848" s="1">
        <v>37600</v>
      </c>
      <c r="B848" s="2">
        <v>1106</v>
      </c>
      <c r="C848" s="2" t="s">
        <v>42</v>
      </c>
      <c r="D848" s="3">
        <v>1000</v>
      </c>
      <c r="E848" s="12" t="s">
        <v>1916</v>
      </c>
      <c r="F848" s="2" t="s">
        <v>33</v>
      </c>
      <c r="G848" s="3">
        <f t="shared" si="12"/>
        <v>1000</v>
      </c>
      <c r="H848" s="14" t="s">
        <v>44</v>
      </c>
      <c r="I848" s="2" t="s">
        <v>25</v>
      </c>
    </row>
    <row r="849" spans="1:9" x14ac:dyDescent="0.3">
      <c r="A849" s="1">
        <v>37600</v>
      </c>
      <c r="B849" s="2">
        <v>1120</v>
      </c>
      <c r="C849" s="2" t="s">
        <v>61</v>
      </c>
      <c r="D849" s="3">
        <v>2000</v>
      </c>
      <c r="E849" s="12" t="s">
        <v>1917</v>
      </c>
      <c r="F849" s="2" t="s">
        <v>359</v>
      </c>
      <c r="G849" s="3">
        <f t="shared" si="12"/>
        <v>2000</v>
      </c>
      <c r="H849" s="14" t="s">
        <v>49</v>
      </c>
      <c r="I849" s="2" t="s">
        <v>25</v>
      </c>
    </row>
    <row r="850" spans="1:9" x14ac:dyDescent="0.3">
      <c r="A850" s="1">
        <v>37600</v>
      </c>
      <c r="B850" s="2">
        <v>1201</v>
      </c>
      <c r="C850" s="2" t="s">
        <v>46</v>
      </c>
      <c r="D850" s="3">
        <v>4000</v>
      </c>
      <c r="E850" s="12" t="s">
        <v>1918</v>
      </c>
      <c r="F850" s="2" t="s">
        <v>67</v>
      </c>
      <c r="G850" s="3">
        <f t="shared" si="12"/>
        <v>4000</v>
      </c>
      <c r="H850" s="14" t="s">
        <v>49</v>
      </c>
      <c r="I850" s="2" t="s">
        <v>25</v>
      </c>
    </row>
    <row r="851" spans="1:9" x14ac:dyDescent="0.3">
      <c r="A851" s="1">
        <v>37600</v>
      </c>
      <c r="B851" s="2">
        <v>1434</v>
      </c>
      <c r="C851" s="2" t="s">
        <v>91</v>
      </c>
      <c r="D851" s="3">
        <v>1200</v>
      </c>
      <c r="E851" s="12" t="s">
        <v>1919</v>
      </c>
      <c r="F851" s="2" t="s">
        <v>33</v>
      </c>
      <c r="G851" s="3">
        <f t="shared" si="12"/>
        <v>1200</v>
      </c>
      <c r="H851" s="14" t="s">
        <v>30</v>
      </c>
      <c r="I851" s="2" t="s">
        <v>25</v>
      </c>
    </row>
    <row r="852" spans="1:9" x14ac:dyDescent="0.3">
      <c r="A852" s="1">
        <v>37600</v>
      </c>
      <c r="B852" s="2">
        <v>1538</v>
      </c>
      <c r="C852" s="2" t="s">
        <v>31</v>
      </c>
      <c r="D852" s="3">
        <v>2000</v>
      </c>
      <c r="E852" s="12" t="s">
        <v>1920</v>
      </c>
      <c r="F852" s="2" t="s">
        <v>37</v>
      </c>
      <c r="G852" s="3">
        <f t="shared" si="12"/>
        <v>2000</v>
      </c>
      <c r="H852" s="14" t="s">
        <v>34</v>
      </c>
      <c r="I852" s="2" t="s">
        <v>25</v>
      </c>
    </row>
    <row r="853" spans="1:9" x14ac:dyDescent="0.3">
      <c r="A853" s="1">
        <v>37600</v>
      </c>
      <c r="B853" s="2">
        <v>1540</v>
      </c>
      <c r="C853" s="2" t="s">
        <v>46</v>
      </c>
      <c r="D853" s="3">
        <v>11400</v>
      </c>
      <c r="E853" s="12" t="s">
        <v>1921</v>
      </c>
      <c r="F853" s="2" t="s">
        <v>23</v>
      </c>
      <c r="G853" s="3">
        <f t="shared" si="12"/>
        <v>11400</v>
      </c>
      <c r="H853" s="14" t="s">
        <v>49</v>
      </c>
      <c r="I853" s="2" t="s">
        <v>25</v>
      </c>
    </row>
    <row r="854" spans="1:9" x14ac:dyDescent="0.3">
      <c r="A854" s="1">
        <v>37601</v>
      </c>
      <c r="B854" s="2">
        <v>745</v>
      </c>
      <c r="C854" s="2" t="s">
        <v>61</v>
      </c>
      <c r="D854" s="3">
        <v>375000</v>
      </c>
      <c r="E854" s="12" t="s">
        <v>1922</v>
      </c>
      <c r="F854" s="2" t="s">
        <v>359</v>
      </c>
      <c r="G854" s="3">
        <f t="shared" si="12"/>
        <v>375000</v>
      </c>
      <c r="H854" s="14" t="s">
        <v>49</v>
      </c>
      <c r="I854" s="2" t="s">
        <v>25</v>
      </c>
    </row>
    <row r="855" spans="1:9" x14ac:dyDescent="0.3">
      <c r="A855" s="1">
        <v>37601</v>
      </c>
      <c r="B855" s="2">
        <v>1652</v>
      </c>
      <c r="C855" s="2" t="s">
        <v>31</v>
      </c>
      <c r="D855" s="3">
        <v>1000</v>
      </c>
      <c r="E855" s="12" t="s">
        <v>1923</v>
      </c>
      <c r="F855" s="2" t="s">
        <v>33</v>
      </c>
      <c r="G855" s="3">
        <f t="shared" si="12"/>
        <v>1000</v>
      </c>
      <c r="H855" s="14" t="s">
        <v>34</v>
      </c>
      <c r="I855" s="2" t="s">
        <v>25</v>
      </c>
    </row>
    <row r="856" spans="1:9" x14ac:dyDescent="0.3">
      <c r="A856" s="1">
        <v>37601</v>
      </c>
      <c r="B856" s="2">
        <v>1658</v>
      </c>
      <c r="C856" s="2" t="s">
        <v>329</v>
      </c>
      <c r="D856" s="3">
        <v>5000</v>
      </c>
      <c r="E856" s="12" t="s">
        <v>1924</v>
      </c>
      <c r="F856" s="2" t="s">
        <v>30</v>
      </c>
      <c r="G856" s="3">
        <f t="shared" si="12"/>
        <v>5000</v>
      </c>
      <c r="H856" s="14" t="s">
        <v>30</v>
      </c>
      <c r="I856" s="2" t="s">
        <v>25</v>
      </c>
    </row>
    <row r="857" spans="1:9" x14ac:dyDescent="0.3">
      <c r="A857" s="1">
        <v>37602</v>
      </c>
      <c r="B857" s="2">
        <v>844</v>
      </c>
      <c r="C857" s="2" t="s">
        <v>42</v>
      </c>
      <c r="D857" s="3">
        <v>40000</v>
      </c>
      <c r="E857" s="12" t="s">
        <v>1925</v>
      </c>
      <c r="F857" s="2" t="s">
        <v>23</v>
      </c>
      <c r="G857" s="3">
        <f t="shared" si="12"/>
        <v>40000</v>
      </c>
      <c r="H857" s="14" t="s">
        <v>44</v>
      </c>
      <c r="I857" s="2" t="s">
        <v>25</v>
      </c>
    </row>
    <row r="858" spans="1:9" x14ac:dyDescent="0.3">
      <c r="A858" s="1">
        <v>37602</v>
      </c>
      <c r="B858" s="2">
        <v>1236</v>
      </c>
      <c r="C858" s="2" t="s">
        <v>70</v>
      </c>
      <c r="D858" s="3">
        <v>35000</v>
      </c>
      <c r="E858" s="12" t="s">
        <v>1926</v>
      </c>
      <c r="F858" s="2" t="s">
        <v>33</v>
      </c>
      <c r="G858" s="3">
        <f t="shared" si="12"/>
        <v>35000</v>
      </c>
      <c r="H858" s="14" t="s">
        <v>49</v>
      </c>
      <c r="I858" s="2" t="s">
        <v>25</v>
      </c>
    </row>
    <row r="859" spans="1:9" x14ac:dyDescent="0.3">
      <c r="A859" s="1">
        <v>37602</v>
      </c>
      <c r="B859" s="2">
        <v>1237</v>
      </c>
      <c r="C859" s="2" t="s">
        <v>59</v>
      </c>
      <c r="D859" s="3" t="s">
        <v>27</v>
      </c>
      <c r="E859" s="12" t="s">
        <v>1927</v>
      </c>
      <c r="F859" s="2" t="s">
        <v>33</v>
      </c>
      <c r="G859" s="3">
        <f t="shared" si="12"/>
        <v>1</v>
      </c>
      <c r="H859" s="14" t="s">
        <v>38</v>
      </c>
      <c r="I859" s="2" t="s">
        <v>25</v>
      </c>
    </row>
    <row r="860" spans="1:9" x14ac:dyDescent="0.3">
      <c r="A860" s="1">
        <v>37603</v>
      </c>
      <c r="B860" s="2">
        <v>941</v>
      </c>
      <c r="C860" s="2" t="s">
        <v>70</v>
      </c>
      <c r="D860" s="3">
        <v>100000</v>
      </c>
      <c r="E860" s="18" t="s">
        <v>1928</v>
      </c>
      <c r="F860" s="2" t="s">
        <v>29</v>
      </c>
      <c r="G860" s="3">
        <f t="shared" si="12"/>
        <v>100000</v>
      </c>
      <c r="H860" s="14" t="s">
        <v>49</v>
      </c>
      <c r="I860" s="2" t="s">
        <v>25</v>
      </c>
    </row>
    <row r="861" spans="1:9" x14ac:dyDescent="0.3">
      <c r="A861" s="1">
        <v>37603</v>
      </c>
      <c r="B861" s="2">
        <v>1107</v>
      </c>
      <c r="C861" s="2" t="s">
        <v>46</v>
      </c>
      <c r="D861" s="3">
        <v>350000</v>
      </c>
      <c r="E861" s="12" t="s">
        <v>1929</v>
      </c>
      <c r="F861" s="2" t="s">
        <v>359</v>
      </c>
      <c r="G861" s="3">
        <f t="shared" si="12"/>
        <v>350000</v>
      </c>
      <c r="H861" s="14" t="s">
        <v>49</v>
      </c>
      <c r="I861" s="2" t="s">
        <v>25</v>
      </c>
    </row>
    <row r="862" spans="1:9" x14ac:dyDescent="0.3">
      <c r="A862" s="1">
        <v>37603</v>
      </c>
      <c r="B862" s="2">
        <v>1208</v>
      </c>
      <c r="C862" s="2" t="s">
        <v>91</v>
      </c>
      <c r="D862" s="3">
        <v>2000</v>
      </c>
      <c r="E862" s="12" t="s">
        <v>1930</v>
      </c>
      <c r="F862" s="2" t="s">
        <v>67</v>
      </c>
      <c r="G862" s="3">
        <f t="shared" si="12"/>
        <v>2000</v>
      </c>
      <c r="H862" s="14" t="s">
        <v>30</v>
      </c>
      <c r="I862" s="2" t="s">
        <v>25</v>
      </c>
    </row>
    <row r="863" spans="1:9" x14ac:dyDescent="0.3">
      <c r="A863" s="1">
        <v>37603</v>
      </c>
      <c r="B863" s="2">
        <v>1257</v>
      </c>
      <c r="C863" s="2" t="s">
        <v>61</v>
      </c>
      <c r="D863" s="3" t="s">
        <v>27</v>
      </c>
      <c r="E863" s="12" t="s">
        <v>1931</v>
      </c>
      <c r="F863" s="2" t="s">
        <v>63</v>
      </c>
      <c r="G863" s="3">
        <f t="shared" si="12"/>
        <v>1</v>
      </c>
      <c r="H863" s="14" t="s">
        <v>49</v>
      </c>
      <c r="I863" s="2" t="s">
        <v>25</v>
      </c>
    </row>
    <row r="864" spans="1:9" x14ac:dyDescent="0.3">
      <c r="A864" s="1">
        <v>37603</v>
      </c>
      <c r="B864" s="2">
        <v>1506</v>
      </c>
      <c r="C864" s="2" t="s">
        <v>72</v>
      </c>
      <c r="D864" s="3">
        <v>8000</v>
      </c>
      <c r="E864" s="12" t="s">
        <v>1932</v>
      </c>
      <c r="F864" s="2" t="s">
        <v>359</v>
      </c>
      <c r="G864" s="3">
        <f t="shared" si="12"/>
        <v>8000</v>
      </c>
      <c r="H864" s="14" t="s">
        <v>49</v>
      </c>
      <c r="I864" s="2" t="s">
        <v>25</v>
      </c>
    </row>
    <row r="865" spans="1:9" x14ac:dyDescent="0.3">
      <c r="A865" s="1">
        <v>37603</v>
      </c>
      <c r="B865" s="2">
        <v>1511</v>
      </c>
      <c r="C865" s="2" t="s">
        <v>61</v>
      </c>
      <c r="D865" s="3">
        <v>2100</v>
      </c>
      <c r="E865" s="12" t="s">
        <v>1933</v>
      </c>
      <c r="F865" s="2" t="s">
        <v>359</v>
      </c>
      <c r="G865" s="3">
        <f t="shared" si="12"/>
        <v>2100</v>
      </c>
      <c r="H865" s="14" t="s">
        <v>49</v>
      </c>
      <c r="I865" s="2" t="s">
        <v>25</v>
      </c>
    </row>
    <row r="866" spans="1:9" x14ac:dyDescent="0.3">
      <c r="A866" s="1">
        <v>37603</v>
      </c>
      <c r="B866" s="2">
        <v>1543</v>
      </c>
      <c r="C866" s="2" t="s">
        <v>72</v>
      </c>
      <c r="D866" s="3" t="s">
        <v>27</v>
      </c>
      <c r="E866" s="12" t="s">
        <v>1934</v>
      </c>
      <c r="F866" s="2" t="s">
        <v>359</v>
      </c>
      <c r="G866" s="3">
        <f t="shared" si="12"/>
        <v>1</v>
      </c>
      <c r="H866" s="14" t="s">
        <v>49</v>
      </c>
      <c r="I866" s="2" t="s">
        <v>25</v>
      </c>
    </row>
    <row r="867" spans="1:9" x14ac:dyDescent="0.3">
      <c r="A867" s="1">
        <v>37603</v>
      </c>
      <c r="B867" s="2">
        <v>1543</v>
      </c>
      <c r="C867" s="2" t="s">
        <v>61</v>
      </c>
      <c r="D867" s="3">
        <v>9000</v>
      </c>
      <c r="E867" s="12" t="s">
        <v>1935</v>
      </c>
      <c r="F867" s="2" t="s">
        <v>67</v>
      </c>
      <c r="G867" s="3">
        <f t="shared" si="12"/>
        <v>9000</v>
      </c>
      <c r="H867" s="14" t="s">
        <v>49</v>
      </c>
      <c r="I867" s="2" t="s">
        <v>25</v>
      </c>
    </row>
    <row r="868" spans="1:9" x14ac:dyDescent="0.3">
      <c r="A868" s="1">
        <v>37603</v>
      </c>
      <c r="B868" s="2">
        <v>1557</v>
      </c>
      <c r="C868" s="2" t="s">
        <v>141</v>
      </c>
      <c r="D868" s="3">
        <v>1200</v>
      </c>
      <c r="E868" s="12" t="s">
        <v>1936</v>
      </c>
      <c r="F868" s="2" t="s">
        <v>359</v>
      </c>
      <c r="G868" s="3">
        <f t="shared" si="12"/>
        <v>1200</v>
      </c>
      <c r="H868" s="14" t="s">
        <v>30</v>
      </c>
      <c r="I868" s="2" t="s">
        <v>25</v>
      </c>
    </row>
    <row r="869" spans="1:9" x14ac:dyDescent="0.3">
      <c r="A869" s="1">
        <v>37603</v>
      </c>
      <c r="B869" s="2">
        <v>1650</v>
      </c>
      <c r="C869" s="2" t="s">
        <v>46</v>
      </c>
      <c r="D869" s="3">
        <v>157000</v>
      </c>
      <c r="E869" s="12" t="s">
        <v>1937</v>
      </c>
      <c r="F869" s="2" t="s">
        <v>359</v>
      </c>
      <c r="G869" s="3">
        <f t="shared" si="12"/>
        <v>157000</v>
      </c>
      <c r="H869" s="14" t="s">
        <v>49</v>
      </c>
      <c r="I869" s="2" t="s">
        <v>25</v>
      </c>
    </row>
    <row r="870" spans="1:9" x14ac:dyDescent="0.3">
      <c r="A870" s="1">
        <v>37603</v>
      </c>
      <c r="B870" s="2">
        <v>1704</v>
      </c>
      <c r="C870" s="2" t="s">
        <v>70</v>
      </c>
      <c r="D870" s="3">
        <v>3720000</v>
      </c>
      <c r="E870" s="12" t="s">
        <v>1938</v>
      </c>
      <c r="F870" s="2" t="s">
        <v>33</v>
      </c>
      <c r="G870" s="3">
        <f t="shared" si="12"/>
        <v>3720000</v>
      </c>
      <c r="H870" s="14" t="s">
        <v>49</v>
      </c>
      <c r="I870" s="2" t="s">
        <v>25</v>
      </c>
    </row>
    <row r="871" spans="1:9" x14ac:dyDescent="0.3">
      <c r="A871" s="1">
        <v>37603</v>
      </c>
      <c r="B871" s="2">
        <v>1726</v>
      </c>
      <c r="C871" s="2" t="s">
        <v>70</v>
      </c>
      <c r="D871" s="3">
        <v>10000</v>
      </c>
      <c r="E871" s="12" t="s">
        <v>1939</v>
      </c>
      <c r="F871" s="2" t="s">
        <v>359</v>
      </c>
      <c r="G871" s="3">
        <f t="shared" si="12"/>
        <v>10000</v>
      </c>
      <c r="H871" s="14" t="s">
        <v>49</v>
      </c>
      <c r="I871" s="2" t="s">
        <v>25</v>
      </c>
    </row>
    <row r="872" spans="1:9" x14ac:dyDescent="0.3">
      <c r="A872" s="1">
        <v>37603</v>
      </c>
      <c r="B872" s="2">
        <v>1734</v>
      </c>
      <c r="C872" s="2" t="s">
        <v>70</v>
      </c>
      <c r="D872" s="3">
        <v>1000</v>
      </c>
      <c r="E872" s="12" t="s">
        <v>1940</v>
      </c>
      <c r="F872" s="2" t="s">
        <v>359</v>
      </c>
      <c r="G872" s="3">
        <f t="shared" si="12"/>
        <v>1000</v>
      </c>
      <c r="H872" s="14" t="s">
        <v>49</v>
      </c>
      <c r="I872" s="2" t="s">
        <v>25</v>
      </c>
    </row>
    <row r="873" spans="1:9" x14ac:dyDescent="0.3">
      <c r="A873" s="1">
        <v>37603</v>
      </c>
      <c r="B873" s="2">
        <v>1857</v>
      </c>
      <c r="C873" s="2" t="s">
        <v>68</v>
      </c>
      <c r="D873" s="3">
        <v>1000</v>
      </c>
      <c r="E873" s="12" t="s">
        <v>1941</v>
      </c>
      <c r="F873" s="2" t="s">
        <v>359</v>
      </c>
      <c r="G873" s="3">
        <f t="shared" si="12"/>
        <v>1000</v>
      </c>
      <c r="H873" s="14" t="s">
        <v>49</v>
      </c>
      <c r="I873" s="2" t="s">
        <v>25</v>
      </c>
    </row>
    <row r="874" spans="1:9" x14ac:dyDescent="0.3">
      <c r="A874" s="1">
        <v>37603</v>
      </c>
      <c r="B874" s="2">
        <v>2353</v>
      </c>
      <c r="C874" s="2" t="s">
        <v>141</v>
      </c>
      <c r="D874" s="3">
        <v>4800</v>
      </c>
      <c r="E874" s="12" t="s">
        <v>1942</v>
      </c>
      <c r="F874" s="2" t="s">
        <v>359</v>
      </c>
      <c r="G874" s="3">
        <f t="shared" si="12"/>
        <v>4800</v>
      </c>
      <c r="H874" s="14" t="s">
        <v>30</v>
      </c>
      <c r="I874" s="2" t="s">
        <v>25</v>
      </c>
    </row>
    <row r="875" spans="1:9" x14ac:dyDescent="0.3">
      <c r="A875" s="1">
        <v>37604</v>
      </c>
      <c r="B875" s="2">
        <v>954</v>
      </c>
      <c r="C875" s="2" t="s">
        <v>46</v>
      </c>
      <c r="D875" s="3">
        <v>5000</v>
      </c>
      <c r="E875" s="12" t="s">
        <v>1943</v>
      </c>
      <c r="F875" s="2" t="s">
        <v>67</v>
      </c>
      <c r="G875" s="3">
        <f t="shared" si="12"/>
        <v>5000</v>
      </c>
      <c r="H875" s="14" t="s">
        <v>49</v>
      </c>
      <c r="I875" s="2" t="s">
        <v>25</v>
      </c>
    </row>
    <row r="876" spans="1:9" x14ac:dyDescent="0.3">
      <c r="A876" s="1">
        <v>37604</v>
      </c>
      <c r="B876" s="2">
        <v>1004</v>
      </c>
      <c r="C876" s="2" t="s">
        <v>61</v>
      </c>
      <c r="D876" s="3">
        <v>13200</v>
      </c>
      <c r="E876" s="12" t="s">
        <v>1944</v>
      </c>
      <c r="F876" s="2" t="s">
        <v>67</v>
      </c>
      <c r="G876" s="3">
        <f t="shared" si="12"/>
        <v>13200</v>
      </c>
      <c r="H876" s="14" t="s">
        <v>49</v>
      </c>
      <c r="I876" s="2" t="s">
        <v>25</v>
      </c>
    </row>
    <row r="877" spans="1:9" x14ac:dyDescent="0.3">
      <c r="A877" s="1">
        <v>37604</v>
      </c>
      <c r="B877" s="2">
        <v>1154</v>
      </c>
      <c r="C877" s="2" t="s">
        <v>70</v>
      </c>
      <c r="D877" s="3">
        <v>16250</v>
      </c>
      <c r="E877" s="12" t="s">
        <v>1945</v>
      </c>
      <c r="F877" s="2" t="s">
        <v>359</v>
      </c>
      <c r="G877" s="3">
        <f t="shared" si="12"/>
        <v>16250</v>
      </c>
      <c r="H877" s="14" t="s">
        <v>49</v>
      </c>
      <c r="I877" s="2" t="s">
        <v>25</v>
      </c>
    </row>
    <row r="878" spans="1:9" x14ac:dyDescent="0.3">
      <c r="A878" s="1">
        <v>37604</v>
      </c>
      <c r="B878" s="2">
        <v>1428</v>
      </c>
      <c r="C878" s="2" t="s">
        <v>68</v>
      </c>
      <c r="D878" s="3">
        <v>1000</v>
      </c>
      <c r="E878" s="12" t="s">
        <v>1946</v>
      </c>
      <c r="F878" s="2" t="s">
        <v>48</v>
      </c>
      <c r="G878" s="3">
        <f t="shared" ref="G878:G925" si="13">IF(D878 ="UNK", 1, D878)</f>
        <v>1000</v>
      </c>
      <c r="H878" s="14" t="s">
        <v>49</v>
      </c>
      <c r="I878" s="2" t="s">
        <v>25</v>
      </c>
    </row>
    <row r="879" spans="1:9" x14ac:dyDescent="0.3">
      <c r="A879" s="1">
        <v>37604</v>
      </c>
      <c r="B879" s="2">
        <v>1646</v>
      </c>
      <c r="C879" s="2" t="s">
        <v>61</v>
      </c>
      <c r="D879" s="3">
        <v>2000</v>
      </c>
      <c r="E879" s="12" t="s">
        <v>1947</v>
      </c>
      <c r="F879" s="2" t="s">
        <v>54</v>
      </c>
      <c r="G879" s="3">
        <f t="shared" si="13"/>
        <v>2000</v>
      </c>
      <c r="H879" s="14" t="s">
        <v>49</v>
      </c>
      <c r="I879" s="2" t="s">
        <v>25</v>
      </c>
    </row>
    <row r="880" spans="1:9" x14ac:dyDescent="0.3">
      <c r="A880" s="1">
        <v>37604</v>
      </c>
      <c r="B880" s="2">
        <v>1651</v>
      </c>
      <c r="C880" s="2" t="s">
        <v>61</v>
      </c>
      <c r="D880" s="3" t="s">
        <v>27</v>
      </c>
      <c r="E880" s="12" t="s">
        <v>1948</v>
      </c>
      <c r="F880" s="2" t="s">
        <v>359</v>
      </c>
      <c r="G880" s="3">
        <f t="shared" si="13"/>
        <v>1</v>
      </c>
      <c r="H880" s="14" t="s">
        <v>49</v>
      </c>
      <c r="I880" s="2" t="s">
        <v>25</v>
      </c>
    </row>
    <row r="881" spans="1:9" x14ac:dyDescent="0.3">
      <c r="A881" s="1">
        <v>37605</v>
      </c>
      <c r="B881" s="2">
        <v>756</v>
      </c>
      <c r="C881" s="2" t="s">
        <v>61</v>
      </c>
      <c r="D881" s="3">
        <v>2000</v>
      </c>
      <c r="E881" s="12" t="s">
        <v>1949</v>
      </c>
      <c r="F881" s="2" t="s">
        <v>33</v>
      </c>
      <c r="G881" s="3">
        <f t="shared" si="13"/>
        <v>2000</v>
      </c>
      <c r="H881" s="14" t="s">
        <v>49</v>
      </c>
      <c r="I881" s="2" t="s">
        <v>25</v>
      </c>
    </row>
    <row r="882" spans="1:9" x14ac:dyDescent="0.3">
      <c r="A882" s="1">
        <v>37605</v>
      </c>
      <c r="B882" s="2">
        <v>959</v>
      </c>
      <c r="C882" s="2" t="s">
        <v>21</v>
      </c>
      <c r="D882" s="3">
        <v>200</v>
      </c>
      <c r="E882" s="12" t="s">
        <v>1950</v>
      </c>
      <c r="F882" s="2" t="s">
        <v>67</v>
      </c>
      <c r="G882" s="3">
        <f t="shared" si="13"/>
        <v>200</v>
      </c>
      <c r="H882" s="14" t="s">
        <v>24</v>
      </c>
      <c r="I882" s="2" t="s">
        <v>25</v>
      </c>
    </row>
    <row r="883" spans="1:9" x14ac:dyDescent="0.3">
      <c r="A883" s="1">
        <v>37605</v>
      </c>
      <c r="B883" s="2">
        <v>1729</v>
      </c>
      <c r="C883" s="2" t="s">
        <v>61</v>
      </c>
      <c r="D883" s="3" t="s">
        <v>27</v>
      </c>
      <c r="E883" s="12" t="s">
        <v>1951</v>
      </c>
      <c r="F883" s="2" t="s">
        <v>359</v>
      </c>
      <c r="G883" s="3">
        <f t="shared" si="13"/>
        <v>1</v>
      </c>
      <c r="H883" s="14" t="s">
        <v>49</v>
      </c>
      <c r="I883" s="2" t="s">
        <v>25</v>
      </c>
    </row>
    <row r="884" spans="1:9" x14ac:dyDescent="0.3">
      <c r="A884" s="1">
        <v>37606</v>
      </c>
      <c r="B884" s="2">
        <v>750</v>
      </c>
      <c r="C884" s="2" t="s">
        <v>141</v>
      </c>
      <c r="D884" s="3">
        <v>20000</v>
      </c>
      <c r="E884" s="12" t="s">
        <v>1952</v>
      </c>
      <c r="F884" s="2" t="s">
        <v>23</v>
      </c>
      <c r="G884" s="3">
        <f t="shared" si="13"/>
        <v>20000</v>
      </c>
      <c r="H884" s="14" t="s">
        <v>30</v>
      </c>
      <c r="I884" s="2" t="s">
        <v>25</v>
      </c>
    </row>
    <row r="885" spans="1:9" x14ac:dyDescent="0.3">
      <c r="A885" s="1">
        <v>37606</v>
      </c>
      <c r="B885" s="2">
        <v>1148</v>
      </c>
      <c r="C885" s="3" t="s">
        <v>46</v>
      </c>
      <c r="D885" s="3">
        <v>1778000</v>
      </c>
      <c r="E885" s="17" t="s">
        <v>1953</v>
      </c>
      <c r="F885" s="2" t="s">
        <v>48</v>
      </c>
      <c r="G885" s="3">
        <f t="shared" si="13"/>
        <v>1778000</v>
      </c>
      <c r="H885" s="14" t="s">
        <v>49</v>
      </c>
      <c r="I885" s="2" t="s">
        <v>25</v>
      </c>
    </row>
    <row r="886" spans="1:9" x14ac:dyDescent="0.3">
      <c r="A886" s="1">
        <v>37606</v>
      </c>
      <c r="B886" s="2">
        <v>1208</v>
      </c>
      <c r="C886" s="2" t="s">
        <v>35</v>
      </c>
      <c r="D886" s="3">
        <v>50</v>
      </c>
      <c r="E886" s="12" t="s">
        <v>1954</v>
      </c>
      <c r="F886" s="2" t="s">
        <v>29</v>
      </c>
      <c r="G886" s="3">
        <f t="shared" si="13"/>
        <v>50</v>
      </c>
      <c r="H886" s="14" t="s">
        <v>38</v>
      </c>
      <c r="I886" s="2" t="s">
        <v>25</v>
      </c>
    </row>
    <row r="887" spans="1:9" x14ac:dyDescent="0.3">
      <c r="A887" s="1">
        <v>37606</v>
      </c>
      <c r="B887" s="2">
        <v>1327</v>
      </c>
      <c r="C887" s="2" t="s">
        <v>70</v>
      </c>
      <c r="D887" s="3" t="s">
        <v>27</v>
      </c>
      <c r="E887" s="12" t="s">
        <v>1955</v>
      </c>
      <c r="F887" s="2" t="s">
        <v>67</v>
      </c>
      <c r="G887" s="3">
        <f t="shared" si="13"/>
        <v>1</v>
      </c>
      <c r="H887" s="14" t="s">
        <v>49</v>
      </c>
      <c r="I887" s="2" t="s">
        <v>25</v>
      </c>
    </row>
    <row r="888" spans="1:9" x14ac:dyDescent="0.3">
      <c r="A888" s="1">
        <v>37606</v>
      </c>
      <c r="B888" s="2">
        <v>1342</v>
      </c>
      <c r="C888" s="2" t="s">
        <v>31</v>
      </c>
      <c r="D888" s="3">
        <v>6000</v>
      </c>
      <c r="E888" s="12" t="s">
        <v>1956</v>
      </c>
      <c r="F888" s="2" t="s">
        <v>67</v>
      </c>
      <c r="G888" s="3">
        <f t="shared" si="13"/>
        <v>6000</v>
      </c>
      <c r="H888" s="14" t="s">
        <v>34</v>
      </c>
      <c r="I888" s="2" t="s">
        <v>25</v>
      </c>
    </row>
    <row r="889" spans="1:9" x14ac:dyDescent="0.3">
      <c r="A889" s="1">
        <v>37606</v>
      </c>
      <c r="B889" s="2">
        <v>1431</v>
      </c>
      <c r="C889" s="2" t="s">
        <v>46</v>
      </c>
      <c r="D889" s="3">
        <v>93000</v>
      </c>
      <c r="E889" s="12" t="s">
        <v>1957</v>
      </c>
      <c r="F889" s="2" t="s">
        <v>54</v>
      </c>
      <c r="G889" s="3">
        <f t="shared" si="13"/>
        <v>93000</v>
      </c>
      <c r="H889" s="14" t="s">
        <v>49</v>
      </c>
      <c r="I889" s="2" t="s">
        <v>25</v>
      </c>
    </row>
    <row r="890" spans="1:9" x14ac:dyDescent="0.3">
      <c r="A890" s="1">
        <v>37607</v>
      </c>
      <c r="B890" s="2">
        <v>1040</v>
      </c>
      <c r="C890" s="2" t="s">
        <v>200</v>
      </c>
      <c r="D890" s="3">
        <v>6000</v>
      </c>
      <c r="E890" s="12" t="s">
        <v>1958</v>
      </c>
      <c r="F890" s="2" t="s">
        <v>54</v>
      </c>
      <c r="G890" s="3">
        <f t="shared" si="13"/>
        <v>6000</v>
      </c>
      <c r="H890" s="14" t="s">
        <v>49</v>
      </c>
      <c r="I890" s="2" t="s">
        <v>25</v>
      </c>
    </row>
    <row r="891" spans="1:9" x14ac:dyDescent="0.3">
      <c r="A891" s="1">
        <v>37608</v>
      </c>
      <c r="B891" s="2">
        <v>741</v>
      </c>
      <c r="C891" s="2" t="s">
        <v>200</v>
      </c>
      <c r="D891" s="3">
        <v>1500</v>
      </c>
      <c r="E891" s="12" t="s">
        <v>1959</v>
      </c>
      <c r="F891" s="2" t="s">
        <v>67</v>
      </c>
      <c r="G891" s="3">
        <f t="shared" si="13"/>
        <v>1500</v>
      </c>
      <c r="H891" s="14" t="s">
        <v>49</v>
      </c>
      <c r="I891" s="2" t="s">
        <v>25</v>
      </c>
    </row>
    <row r="892" spans="1:9" x14ac:dyDescent="0.3">
      <c r="A892" s="1">
        <v>37608</v>
      </c>
      <c r="B892" s="2">
        <v>1058</v>
      </c>
      <c r="C892" s="2" t="s">
        <v>162</v>
      </c>
      <c r="D892" s="3">
        <v>1000</v>
      </c>
      <c r="E892" s="12" t="s">
        <v>1960</v>
      </c>
      <c r="F892" s="2" t="s">
        <v>23</v>
      </c>
      <c r="G892" s="3">
        <f t="shared" si="13"/>
        <v>1000</v>
      </c>
      <c r="H892" s="14" t="s">
        <v>44</v>
      </c>
      <c r="I892" s="2" t="s">
        <v>25</v>
      </c>
    </row>
    <row r="893" spans="1:9" x14ac:dyDescent="0.3">
      <c r="A893" s="1">
        <v>37608</v>
      </c>
      <c r="B893" s="2">
        <v>1423</v>
      </c>
      <c r="C893" s="2" t="s">
        <v>81</v>
      </c>
      <c r="D893" s="3">
        <v>3500</v>
      </c>
      <c r="E893" s="12" t="s">
        <v>1961</v>
      </c>
      <c r="F893" s="2" t="s">
        <v>37</v>
      </c>
      <c r="G893" s="3">
        <f t="shared" si="13"/>
        <v>3500</v>
      </c>
      <c r="H893" s="14" t="s">
        <v>30</v>
      </c>
      <c r="I893" s="2" t="s">
        <v>25</v>
      </c>
    </row>
    <row r="894" spans="1:9" x14ac:dyDescent="0.3">
      <c r="A894" s="1">
        <v>37608</v>
      </c>
      <c r="B894" s="2">
        <v>1508</v>
      </c>
      <c r="C894" s="2" t="s">
        <v>61</v>
      </c>
      <c r="D894" s="3" t="s">
        <v>27</v>
      </c>
      <c r="E894" s="12" t="s">
        <v>1962</v>
      </c>
      <c r="F894" s="2" t="s">
        <v>325</v>
      </c>
      <c r="G894" s="3">
        <f t="shared" si="13"/>
        <v>1</v>
      </c>
      <c r="H894" s="14" t="s">
        <v>49</v>
      </c>
      <c r="I894" s="2" t="s">
        <v>25</v>
      </c>
    </row>
    <row r="895" spans="1:9" x14ac:dyDescent="0.3">
      <c r="A895" s="1">
        <v>37608</v>
      </c>
      <c r="B895" s="2">
        <v>1626</v>
      </c>
      <c r="C895" s="2" t="s">
        <v>59</v>
      </c>
      <c r="D895" s="3">
        <v>1000</v>
      </c>
      <c r="E895" s="12" t="s">
        <v>1963</v>
      </c>
      <c r="F895" s="2" t="s">
        <v>37</v>
      </c>
      <c r="G895" s="3">
        <f t="shared" si="13"/>
        <v>1000</v>
      </c>
      <c r="H895" s="14" t="s">
        <v>38</v>
      </c>
      <c r="I895" s="2" t="s">
        <v>25</v>
      </c>
    </row>
    <row r="896" spans="1:9" x14ac:dyDescent="0.3">
      <c r="A896" s="1">
        <v>37609</v>
      </c>
      <c r="B896" s="2">
        <v>916</v>
      </c>
      <c r="C896" s="2" t="s">
        <v>162</v>
      </c>
      <c r="D896" s="3">
        <v>5000</v>
      </c>
      <c r="E896" s="12" t="s">
        <v>1964</v>
      </c>
      <c r="F896" s="2" t="s">
        <v>90</v>
      </c>
      <c r="G896" s="3">
        <f t="shared" si="13"/>
        <v>5000</v>
      </c>
      <c r="H896" s="14" t="s">
        <v>44</v>
      </c>
      <c r="I896" s="2" t="s">
        <v>25</v>
      </c>
    </row>
    <row r="897" spans="1:9" x14ac:dyDescent="0.3">
      <c r="A897" s="1">
        <v>37609</v>
      </c>
      <c r="B897" s="2">
        <v>1413</v>
      </c>
      <c r="C897" s="2" t="s">
        <v>46</v>
      </c>
      <c r="D897" s="3">
        <v>1260000</v>
      </c>
      <c r="E897" s="12" t="s">
        <v>1965</v>
      </c>
      <c r="F897" s="2" t="s">
        <v>48</v>
      </c>
      <c r="G897" s="3">
        <f t="shared" si="13"/>
        <v>1260000</v>
      </c>
      <c r="H897" s="14" t="s">
        <v>49</v>
      </c>
      <c r="I897" s="2" t="s">
        <v>25</v>
      </c>
    </row>
    <row r="898" spans="1:9" x14ac:dyDescent="0.3">
      <c r="A898" s="1">
        <v>37609</v>
      </c>
      <c r="B898" s="2">
        <v>1419</v>
      </c>
      <c r="C898" s="2" t="s">
        <v>46</v>
      </c>
      <c r="D898" s="3">
        <v>175500</v>
      </c>
      <c r="E898" s="12" t="s">
        <v>1966</v>
      </c>
      <c r="F898" s="2" t="s">
        <v>48</v>
      </c>
      <c r="G898" s="3">
        <f t="shared" si="13"/>
        <v>175500</v>
      </c>
      <c r="H898" s="14" t="s">
        <v>49</v>
      </c>
      <c r="I898" s="2" t="s">
        <v>25</v>
      </c>
    </row>
    <row r="899" spans="1:9" x14ac:dyDescent="0.3">
      <c r="A899" s="1">
        <v>37609</v>
      </c>
      <c r="B899" s="2">
        <v>1432</v>
      </c>
      <c r="C899" s="2" t="s">
        <v>319</v>
      </c>
      <c r="D899" s="3" t="s">
        <v>27</v>
      </c>
      <c r="E899" s="12" t="s">
        <v>1967</v>
      </c>
      <c r="F899" s="2" t="s">
        <v>37</v>
      </c>
      <c r="G899" s="3">
        <f t="shared" si="13"/>
        <v>1</v>
      </c>
      <c r="H899" s="14" t="s">
        <v>24</v>
      </c>
      <c r="I899" s="2" t="s">
        <v>25</v>
      </c>
    </row>
    <row r="900" spans="1:9" x14ac:dyDescent="0.3">
      <c r="A900" s="1">
        <v>37609</v>
      </c>
      <c r="B900" s="2">
        <v>1614</v>
      </c>
      <c r="C900" s="2" t="s">
        <v>121</v>
      </c>
      <c r="D900" s="3">
        <v>3200</v>
      </c>
      <c r="E900" s="12" t="s">
        <v>1968</v>
      </c>
      <c r="F900" s="2" t="s">
        <v>33</v>
      </c>
      <c r="G900" s="3">
        <f t="shared" si="13"/>
        <v>3200</v>
      </c>
      <c r="H900" s="14" t="s">
        <v>44</v>
      </c>
      <c r="I900" s="2" t="s">
        <v>25</v>
      </c>
    </row>
    <row r="901" spans="1:9" x14ac:dyDescent="0.3">
      <c r="A901" s="1">
        <v>37610</v>
      </c>
      <c r="B901" s="2">
        <v>1013</v>
      </c>
      <c r="C901" s="2" t="s">
        <v>40</v>
      </c>
      <c r="D901" s="3">
        <v>2000</v>
      </c>
      <c r="E901" s="12" t="s">
        <v>1969</v>
      </c>
      <c r="F901" s="2" t="s">
        <v>54</v>
      </c>
      <c r="G901" s="3">
        <f t="shared" si="13"/>
        <v>2000</v>
      </c>
      <c r="H901" s="14" t="s">
        <v>34</v>
      </c>
      <c r="I901" s="2" t="s">
        <v>25</v>
      </c>
    </row>
    <row r="902" spans="1:9" x14ac:dyDescent="0.3">
      <c r="A902" s="1">
        <v>37610</v>
      </c>
      <c r="B902" s="2">
        <v>1333</v>
      </c>
      <c r="C902" s="2" t="s">
        <v>56</v>
      </c>
      <c r="D902" s="3">
        <v>1000</v>
      </c>
      <c r="E902" s="12" t="s">
        <v>1970</v>
      </c>
      <c r="F902" s="2" t="s">
        <v>67</v>
      </c>
      <c r="G902" s="3">
        <f t="shared" si="13"/>
        <v>1000</v>
      </c>
      <c r="H902" s="14" t="s">
        <v>34</v>
      </c>
      <c r="I902" s="2" t="s">
        <v>25</v>
      </c>
    </row>
    <row r="903" spans="1:9" x14ac:dyDescent="0.3">
      <c r="A903" s="1">
        <v>37611</v>
      </c>
      <c r="B903" s="2">
        <v>640</v>
      </c>
      <c r="C903" s="2" t="s">
        <v>68</v>
      </c>
      <c r="D903" s="3">
        <v>1500</v>
      </c>
      <c r="E903" s="12" t="s">
        <v>1971</v>
      </c>
      <c r="F903" s="2" t="s">
        <v>23</v>
      </c>
      <c r="G903" s="3">
        <f t="shared" si="13"/>
        <v>1500</v>
      </c>
      <c r="H903" s="14" t="s">
        <v>49</v>
      </c>
      <c r="I903" s="2" t="s">
        <v>25</v>
      </c>
    </row>
    <row r="904" spans="1:9" x14ac:dyDescent="0.3">
      <c r="A904" s="1">
        <v>37611</v>
      </c>
      <c r="B904" s="2">
        <v>1934</v>
      </c>
      <c r="C904" s="2" t="s">
        <v>162</v>
      </c>
      <c r="D904" s="3">
        <v>1000</v>
      </c>
      <c r="E904" s="12" t="s">
        <v>1972</v>
      </c>
      <c r="F904" s="2" t="s">
        <v>67</v>
      </c>
      <c r="G904" s="3">
        <f t="shared" si="13"/>
        <v>1000</v>
      </c>
      <c r="H904" s="14" t="s">
        <v>44</v>
      </c>
      <c r="I904" s="2" t="s">
        <v>25</v>
      </c>
    </row>
    <row r="905" spans="1:9" x14ac:dyDescent="0.3">
      <c r="A905" s="1">
        <v>37612</v>
      </c>
      <c r="B905" s="2">
        <v>919</v>
      </c>
      <c r="C905" s="2" t="s">
        <v>42</v>
      </c>
      <c r="D905" s="3">
        <v>144000</v>
      </c>
      <c r="E905" s="12" t="s">
        <v>1973</v>
      </c>
      <c r="F905" s="2" t="s">
        <v>23</v>
      </c>
      <c r="G905" s="3">
        <f t="shared" si="13"/>
        <v>144000</v>
      </c>
      <c r="H905" s="14" t="s">
        <v>44</v>
      </c>
      <c r="I905" s="2" t="s">
        <v>25</v>
      </c>
    </row>
    <row r="906" spans="1:9" x14ac:dyDescent="0.3">
      <c r="A906" s="1">
        <v>37613</v>
      </c>
      <c r="B906" s="2">
        <v>922</v>
      </c>
      <c r="C906" s="2" t="s">
        <v>42</v>
      </c>
      <c r="D906" s="3">
        <v>1500</v>
      </c>
      <c r="E906" s="12" t="s">
        <v>1974</v>
      </c>
      <c r="F906" s="2" t="s">
        <v>33</v>
      </c>
      <c r="G906" s="3">
        <f t="shared" si="13"/>
        <v>1500</v>
      </c>
      <c r="H906" s="14" t="s">
        <v>44</v>
      </c>
      <c r="I906" s="2" t="s">
        <v>25</v>
      </c>
    </row>
    <row r="907" spans="1:9" x14ac:dyDescent="0.3">
      <c r="A907" s="1">
        <v>37613</v>
      </c>
      <c r="B907" s="2">
        <v>1044</v>
      </c>
      <c r="C907" s="2" t="s">
        <v>81</v>
      </c>
      <c r="D907" s="3">
        <v>1500</v>
      </c>
      <c r="E907" s="12" t="s">
        <v>1975</v>
      </c>
      <c r="F907" s="2" t="s">
        <v>33</v>
      </c>
      <c r="G907" s="3">
        <f t="shared" si="13"/>
        <v>1500</v>
      </c>
      <c r="H907" s="14" t="s">
        <v>30</v>
      </c>
      <c r="I907" s="2" t="s">
        <v>25</v>
      </c>
    </row>
    <row r="908" spans="1:9" x14ac:dyDescent="0.3">
      <c r="A908" s="1">
        <v>37613</v>
      </c>
      <c r="B908" s="2">
        <v>1223</v>
      </c>
      <c r="C908" s="2" t="s">
        <v>70</v>
      </c>
      <c r="D908" s="3">
        <v>23000</v>
      </c>
      <c r="E908" s="12" t="s">
        <v>1976</v>
      </c>
      <c r="F908" s="2" t="s">
        <v>63</v>
      </c>
      <c r="G908" s="3">
        <f t="shared" si="13"/>
        <v>23000</v>
      </c>
      <c r="H908" s="14" t="s">
        <v>49</v>
      </c>
      <c r="I908" s="2" t="s">
        <v>25</v>
      </c>
    </row>
    <row r="909" spans="1:9" x14ac:dyDescent="0.3">
      <c r="A909" s="1">
        <v>37616</v>
      </c>
      <c r="B909" s="2">
        <v>734</v>
      </c>
      <c r="C909" s="2" t="s">
        <v>141</v>
      </c>
      <c r="D909" s="3">
        <v>5000</v>
      </c>
      <c r="E909" s="12" t="s">
        <v>1977</v>
      </c>
      <c r="F909" s="2" t="s">
        <v>359</v>
      </c>
      <c r="G909" s="3">
        <f t="shared" si="13"/>
        <v>5000</v>
      </c>
      <c r="H909" s="14" t="s">
        <v>30</v>
      </c>
      <c r="I909" s="2" t="s">
        <v>25</v>
      </c>
    </row>
    <row r="910" spans="1:9" x14ac:dyDescent="0.3">
      <c r="A910" s="1">
        <v>37616</v>
      </c>
      <c r="B910" s="2">
        <v>859</v>
      </c>
      <c r="C910" s="2" t="s">
        <v>61</v>
      </c>
      <c r="D910" s="3">
        <v>1000</v>
      </c>
      <c r="E910" s="12" t="s">
        <v>1978</v>
      </c>
      <c r="F910" s="2" t="s">
        <v>23</v>
      </c>
      <c r="G910" s="3">
        <f t="shared" si="13"/>
        <v>1000</v>
      </c>
      <c r="H910" s="14" t="s">
        <v>49</v>
      </c>
      <c r="I910" s="2" t="s">
        <v>25</v>
      </c>
    </row>
    <row r="911" spans="1:9" x14ac:dyDescent="0.3">
      <c r="A911" s="1">
        <v>37616</v>
      </c>
      <c r="B911" s="2">
        <v>1200</v>
      </c>
      <c r="C911" s="2" t="s">
        <v>61</v>
      </c>
      <c r="D911" s="3">
        <v>11400</v>
      </c>
      <c r="E911" s="12" t="s">
        <v>1979</v>
      </c>
      <c r="F911" s="2" t="s">
        <v>63</v>
      </c>
      <c r="G911" s="3">
        <f t="shared" si="13"/>
        <v>11400</v>
      </c>
      <c r="H911" s="14" t="s">
        <v>49</v>
      </c>
      <c r="I911" s="2" t="s">
        <v>25</v>
      </c>
    </row>
    <row r="912" spans="1:9" x14ac:dyDescent="0.3">
      <c r="A912" s="1">
        <v>37616</v>
      </c>
      <c r="B912" s="2">
        <v>1252</v>
      </c>
      <c r="C912" s="2" t="s">
        <v>31</v>
      </c>
      <c r="D912" s="3">
        <v>100</v>
      </c>
      <c r="E912" s="12" t="s">
        <v>1980</v>
      </c>
      <c r="F912" s="2" t="s">
        <v>23</v>
      </c>
      <c r="G912" s="3">
        <f t="shared" si="13"/>
        <v>100</v>
      </c>
      <c r="H912" s="14" t="s">
        <v>34</v>
      </c>
      <c r="I912" s="2" t="s">
        <v>25</v>
      </c>
    </row>
    <row r="913" spans="1:9" x14ac:dyDescent="0.3">
      <c r="A913" s="1">
        <v>37616</v>
      </c>
      <c r="B913" s="2">
        <v>1431</v>
      </c>
      <c r="C913" s="2" t="s">
        <v>1138</v>
      </c>
      <c r="D913" s="3">
        <v>5000</v>
      </c>
      <c r="E913" s="12" t="s">
        <v>1981</v>
      </c>
      <c r="F913" s="2" t="s">
        <v>37</v>
      </c>
      <c r="G913" s="3">
        <f t="shared" si="13"/>
        <v>5000</v>
      </c>
      <c r="H913" s="14" t="s">
        <v>24</v>
      </c>
      <c r="I913" s="2" t="s">
        <v>25</v>
      </c>
    </row>
    <row r="914" spans="1:9" x14ac:dyDescent="0.3">
      <c r="A914" s="1">
        <v>37617</v>
      </c>
      <c r="B914" s="2">
        <v>1147</v>
      </c>
      <c r="C914" s="2" t="s">
        <v>64</v>
      </c>
      <c r="D914" s="3" t="s">
        <v>27</v>
      </c>
      <c r="E914" s="12" t="s">
        <v>1982</v>
      </c>
      <c r="F914" s="2" t="s">
        <v>37</v>
      </c>
      <c r="G914" s="3">
        <f t="shared" si="13"/>
        <v>1</v>
      </c>
      <c r="H914" s="14" t="s">
        <v>30</v>
      </c>
      <c r="I914" s="2" t="s">
        <v>25</v>
      </c>
    </row>
    <row r="915" spans="1:9" x14ac:dyDescent="0.3">
      <c r="A915" s="1">
        <v>37617</v>
      </c>
      <c r="B915" s="2">
        <v>2343</v>
      </c>
      <c r="C915" s="2" t="s">
        <v>35</v>
      </c>
      <c r="D915" s="3">
        <v>40000</v>
      </c>
      <c r="E915" s="12" t="s">
        <v>1983</v>
      </c>
      <c r="F915" s="2" t="s">
        <v>23</v>
      </c>
      <c r="G915" s="3">
        <f t="shared" si="13"/>
        <v>40000</v>
      </c>
      <c r="H915" s="14" t="s">
        <v>38</v>
      </c>
      <c r="I915" s="2" t="s">
        <v>25</v>
      </c>
    </row>
    <row r="916" spans="1:9" x14ac:dyDescent="0.3">
      <c r="A916" s="1">
        <v>37618</v>
      </c>
      <c r="B916" s="2">
        <v>1045</v>
      </c>
      <c r="C916" s="2" t="s">
        <v>61</v>
      </c>
      <c r="D916" s="3">
        <v>50000</v>
      </c>
      <c r="E916" s="12" t="s">
        <v>1984</v>
      </c>
      <c r="F916" s="2" t="s">
        <v>359</v>
      </c>
      <c r="G916" s="3">
        <f t="shared" si="13"/>
        <v>50000</v>
      </c>
      <c r="H916" s="14" t="s">
        <v>49</v>
      </c>
      <c r="I916" s="2" t="s">
        <v>25</v>
      </c>
    </row>
    <row r="917" spans="1:9" x14ac:dyDescent="0.3">
      <c r="A917" s="1">
        <v>37618</v>
      </c>
      <c r="B917" s="2">
        <v>1752</v>
      </c>
      <c r="C917" s="2" t="s">
        <v>46</v>
      </c>
      <c r="D917" s="3">
        <v>50</v>
      </c>
      <c r="E917" s="12" t="s">
        <v>1985</v>
      </c>
      <c r="F917" s="2" t="s">
        <v>33</v>
      </c>
      <c r="G917" s="3">
        <f t="shared" si="13"/>
        <v>50</v>
      </c>
      <c r="H917" s="14" t="s">
        <v>49</v>
      </c>
      <c r="I917" s="2" t="s">
        <v>25</v>
      </c>
    </row>
    <row r="918" spans="1:9" x14ac:dyDescent="0.3">
      <c r="A918" s="1">
        <v>37619</v>
      </c>
      <c r="B918" s="2">
        <v>1030</v>
      </c>
      <c r="C918" s="2" t="s">
        <v>61</v>
      </c>
      <c r="D918" s="3">
        <v>30000</v>
      </c>
      <c r="E918" s="12" t="s">
        <v>1986</v>
      </c>
      <c r="F918" s="2" t="s">
        <v>359</v>
      </c>
      <c r="G918" s="3">
        <f t="shared" si="13"/>
        <v>30000</v>
      </c>
      <c r="H918" s="14" t="s">
        <v>49</v>
      </c>
      <c r="I918" s="2" t="s">
        <v>25</v>
      </c>
    </row>
    <row r="919" spans="1:9" x14ac:dyDescent="0.3">
      <c r="A919" s="1">
        <v>37619</v>
      </c>
      <c r="B919" s="2">
        <v>1206</v>
      </c>
      <c r="C919" s="2" t="s">
        <v>108</v>
      </c>
      <c r="D919" s="3">
        <v>1000</v>
      </c>
      <c r="E919" s="12" t="s">
        <v>1987</v>
      </c>
      <c r="F919" s="2" t="s">
        <v>33</v>
      </c>
      <c r="G919" s="3">
        <f t="shared" si="13"/>
        <v>1000</v>
      </c>
      <c r="H919" s="14" t="s">
        <v>24</v>
      </c>
      <c r="I919" s="2" t="s">
        <v>25</v>
      </c>
    </row>
    <row r="920" spans="1:9" x14ac:dyDescent="0.3">
      <c r="A920" s="1">
        <v>37620</v>
      </c>
      <c r="B920" s="2">
        <v>1022</v>
      </c>
      <c r="C920" s="2" t="s">
        <v>94</v>
      </c>
      <c r="D920" s="3">
        <v>1000</v>
      </c>
      <c r="E920" s="12" t="s">
        <v>1988</v>
      </c>
      <c r="F920" s="2" t="s">
        <v>23</v>
      </c>
      <c r="G920" s="3">
        <f t="shared" si="13"/>
        <v>1000</v>
      </c>
      <c r="H920" s="14" t="s">
        <v>44</v>
      </c>
      <c r="I920" s="2" t="s">
        <v>25</v>
      </c>
    </row>
    <row r="921" spans="1:9" x14ac:dyDescent="0.3">
      <c r="A921" s="1">
        <v>37620</v>
      </c>
      <c r="B921" s="2">
        <v>1724</v>
      </c>
      <c r="C921" s="2" t="s">
        <v>132</v>
      </c>
      <c r="D921" s="3">
        <v>800000</v>
      </c>
      <c r="E921" s="12" t="s">
        <v>1989</v>
      </c>
      <c r="F921" s="2" t="s">
        <v>33</v>
      </c>
      <c r="G921" s="3">
        <f t="shared" si="13"/>
        <v>800000</v>
      </c>
      <c r="H921" s="14" t="s">
        <v>38</v>
      </c>
      <c r="I921" s="2" t="s">
        <v>25</v>
      </c>
    </row>
    <row r="922" spans="1:9" x14ac:dyDescent="0.3">
      <c r="A922" s="1">
        <v>37620</v>
      </c>
      <c r="B922" s="2">
        <v>2227</v>
      </c>
      <c r="C922" s="2" t="s">
        <v>35</v>
      </c>
      <c r="D922" s="3">
        <v>500</v>
      </c>
      <c r="E922" s="12" t="s">
        <v>1990</v>
      </c>
      <c r="F922" s="2" t="s">
        <v>33</v>
      </c>
      <c r="G922" s="3">
        <f t="shared" si="13"/>
        <v>500</v>
      </c>
      <c r="H922" s="14" t="s">
        <v>38</v>
      </c>
      <c r="I922" s="2" t="s">
        <v>25</v>
      </c>
    </row>
    <row r="923" spans="1:9" x14ac:dyDescent="0.3">
      <c r="A923" s="1">
        <v>37621</v>
      </c>
      <c r="B923" s="2">
        <v>933</v>
      </c>
      <c r="C923" s="2" t="s">
        <v>42</v>
      </c>
      <c r="D923" s="3">
        <v>1500</v>
      </c>
      <c r="E923" s="12" t="s">
        <v>1991</v>
      </c>
      <c r="F923" s="2" t="s">
        <v>33</v>
      </c>
      <c r="G923" s="3">
        <f t="shared" si="13"/>
        <v>1500</v>
      </c>
      <c r="H923" s="14" t="s">
        <v>44</v>
      </c>
      <c r="I923" s="2" t="s">
        <v>25</v>
      </c>
    </row>
    <row r="924" spans="1:9" x14ac:dyDescent="0.3">
      <c r="A924" s="1">
        <v>37621</v>
      </c>
      <c r="B924" s="2">
        <v>1119</v>
      </c>
      <c r="C924" s="2" t="s">
        <v>132</v>
      </c>
      <c r="D924" s="3" t="s">
        <v>27</v>
      </c>
      <c r="E924" s="12" t="s">
        <v>1992</v>
      </c>
      <c r="F924" s="2" t="s">
        <v>90</v>
      </c>
      <c r="G924" s="3">
        <f t="shared" si="13"/>
        <v>1</v>
      </c>
      <c r="H924" s="14" t="s">
        <v>38</v>
      </c>
      <c r="I924" s="2" t="s">
        <v>25</v>
      </c>
    </row>
    <row r="925" spans="1:9" x14ac:dyDescent="0.3">
      <c r="A925" s="1">
        <v>37621</v>
      </c>
      <c r="B925" s="2">
        <v>2124</v>
      </c>
      <c r="C925" s="2" t="s">
        <v>59</v>
      </c>
      <c r="D925" s="3">
        <v>1000</v>
      </c>
      <c r="E925" s="12" t="s">
        <v>1993</v>
      </c>
      <c r="F925" s="2" t="s">
        <v>67</v>
      </c>
      <c r="G925" s="3">
        <f t="shared" si="13"/>
        <v>1000</v>
      </c>
      <c r="H925" s="14" t="s">
        <v>38</v>
      </c>
      <c r="I925" s="2" t="s">
        <v>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6A61E-32F8-4AFA-AB81-13B390BDF997}">
  <dimension ref="A1:V1048"/>
  <sheetViews>
    <sheetView workbookViewId="0">
      <selection activeCell="E28" sqref="E28"/>
    </sheetView>
  </sheetViews>
  <sheetFormatPr defaultRowHeight="14.4" x14ac:dyDescent="0.3"/>
  <cols>
    <col min="1" max="1" width="10.109375" style="1" bestFit="1" customWidth="1"/>
    <col min="2" max="2" width="6.44140625" style="2" customWidth="1"/>
    <col min="3" max="3" width="13.5546875" style="2" customWidth="1"/>
    <col min="4" max="4" width="11.44140625" style="3" customWidth="1"/>
    <col min="5" max="5" width="46.109375" customWidth="1"/>
    <col min="6" max="6" width="9.6640625" style="2" bestFit="1" customWidth="1"/>
    <col min="7" max="7" width="10.109375" style="3" bestFit="1" customWidth="1"/>
    <col min="8" max="8" width="6.88671875" style="2" bestFit="1" customWidth="1"/>
    <col min="9" max="9" width="11.33203125" style="2" customWidth="1"/>
    <col min="11" max="11" width="11.33203125" bestFit="1" customWidth="1"/>
    <col min="257" max="257" width="10.109375" bestFit="1" customWidth="1"/>
    <col min="258" max="258" width="6.44140625" customWidth="1"/>
    <col min="259" max="259" width="13.5546875" customWidth="1"/>
    <col min="260" max="260" width="11.44140625" customWidth="1"/>
    <col min="261" max="261" width="46.109375" customWidth="1"/>
    <col min="262" max="262" width="9.6640625" bestFit="1" customWidth="1"/>
    <col min="263" max="263" width="10.109375" bestFit="1" customWidth="1"/>
    <col min="264" max="264" width="6.88671875" bestFit="1" customWidth="1"/>
    <col min="265" max="265" width="11.33203125" customWidth="1"/>
    <col min="267" max="267" width="11.33203125" bestFit="1" customWidth="1"/>
    <col min="513" max="513" width="10.109375" bestFit="1" customWidth="1"/>
    <col min="514" max="514" width="6.44140625" customWidth="1"/>
    <col min="515" max="515" width="13.5546875" customWidth="1"/>
    <col min="516" max="516" width="11.44140625" customWidth="1"/>
    <col min="517" max="517" width="46.109375" customWidth="1"/>
    <col min="518" max="518" width="9.6640625" bestFit="1" customWidth="1"/>
    <col min="519" max="519" width="10.109375" bestFit="1" customWidth="1"/>
    <col min="520" max="520" width="6.88671875" bestFit="1" customWidth="1"/>
    <col min="521" max="521" width="11.33203125" customWidth="1"/>
    <col min="523" max="523" width="11.33203125" bestFit="1" customWidth="1"/>
    <col min="769" max="769" width="10.109375" bestFit="1" customWidth="1"/>
    <col min="770" max="770" width="6.44140625" customWidth="1"/>
    <col min="771" max="771" width="13.5546875" customWidth="1"/>
    <col min="772" max="772" width="11.44140625" customWidth="1"/>
    <col min="773" max="773" width="46.109375" customWidth="1"/>
    <col min="774" max="774" width="9.6640625" bestFit="1" customWidth="1"/>
    <col min="775" max="775" width="10.109375" bestFit="1" customWidth="1"/>
    <col min="776" max="776" width="6.88671875" bestFit="1" customWidth="1"/>
    <col min="777" max="777" width="11.33203125" customWidth="1"/>
    <col min="779" max="779" width="11.33203125" bestFit="1" customWidth="1"/>
    <col min="1025" max="1025" width="10.109375" bestFit="1" customWidth="1"/>
    <col min="1026" max="1026" width="6.44140625" customWidth="1"/>
    <col min="1027" max="1027" width="13.5546875" customWidth="1"/>
    <col min="1028" max="1028" width="11.44140625" customWidth="1"/>
    <col min="1029" max="1029" width="46.109375" customWidth="1"/>
    <col min="1030" max="1030" width="9.6640625" bestFit="1" customWidth="1"/>
    <col min="1031" max="1031" width="10.109375" bestFit="1" customWidth="1"/>
    <col min="1032" max="1032" width="6.88671875" bestFit="1" customWidth="1"/>
    <col min="1033" max="1033" width="11.33203125" customWidth="1"/>
    <col min="1035" max="1035" width="11.33203125" bestFit="1" customWidth="1"/>
    <col min="1281" max="1281" width="10.109375" bestFit="1" customWidth="1"/>
    <col min="1282" max="1282" width="6.44140625" customWidth="1"/>
    <col min="1283" max="1283" width="13.5546875" customWidth="1"/>
    <col min="1284" max="1284" width="11.44140625" customWidth="1"/>
    <col min="1285" max="1285" width="46.109375" customWidth="1"/>
    <col min="1286" max="1286" width="9.6640625" bestFit="1" customWidth="1"/>
    <col min="1287" max="1287" width="10.109375" bestFit="1" customWidth="1"/>
    <col min="1288" max="1288" width="6.88671875" bestFit="1" customWidth="1"/>
    <col min="1289" max="1289" width="11.33203125" customWidth="1"/>
    <col min="1291" max="1291" width="11.33203125" bestFit="1" customWidth="1"/>
    <col min="1537" max="1537" width="10.109375" bestFit="1" customWidth="1"/>
    <col min="1538" max="1538" width="6.44140625" customWidth="1"/>
    <col min="1539" max="1539" width="13.5546875" customWidth="1"/>
    <col min="1540" max="1540" width="11.44140625" customWidth="1"/>
    <col min="1541" max="1541" width="46.109375" customWidth="1"/>
    <col min="1542" max="1542" width="9.6640625" bestFit="1" customWidth="1"/>
    <col min="1543" max="1543" width="10.109375" bestFit="1" customWidth="1"/>
    <col min="1544" max="1544" width="6.88671875" bestFit="1" customWidth="1"/>
    <col min="1545" max="1545" width="11.33203125" customWidth="1"/>
    <col min="1547" max="1547" width="11.33203125" bestFit="1" customWidth="1"/>
    <col min="1793" max="1793" width="10.109375" bestFit="1" customWidth="1"/>
    <col min="1794" max="1794" width="6.44140625" customWidth="1"/>
    <col min="1795" max="1795" width="13.5546875" customWidth="1"/>
    <col min="1796" max="1796" width="11.44140625" customWidth="1"/>
    <col min="1797" max="1797" width="46.109375" customWidth="1"/>
    <col min="1798" max="1798" width="9.6640625" bestFit="1" customWidth="1"/>
    <col min="1799" max="1799" width="10.109375" bestFit="1" customWidth="1"/>
    <col min="1800" max="1800" width="6.88671875" bestFit="1" customWidth="1"/>
    <col min="1801" max="1801" width="11.33203125" customWidth="1"/>
    <col min="1803" max="1803" width="11.33203125" bestFit="1" customWidth="1"/>
    <col min="2049" max="2049" width="10.109375" bestFit="1" customWidth="1"/>
    <col min="2050" max="2050" width="6.44140625" customWidth="1"/>
    <col min="2051" max="2051" width="13.5546875" customWidth="1"/>
    <col min="2052" max="2052" width="11.44140625" customWidth="1"/>
    <col min="2053" max="2053" width="46.109375" customWidth="1"/>
    <col min="2054" max="2054" width="9.6640625" bestFit="1" customWidth="1"/>
    <col min="2055" max="2055" width="10.109375" bestFit="1" customWidth="1"/>
    <col min="2056" max="2056" width="6.88671875" bestFit="1" customWidth="1"/>
    <col min="2057" max="2057" width="11.33203125" customWidth="1"/>
    <col min="2059" max="2059" width="11.33203125" bestFit="1" customWidth="1"/>
    <col min="2305" max="2305" width="10.109375" bestFit="1" customWidth="1"/>
    <col min="2306" max="2306" width="6.44140625" customWidth="1"/>
    <col min="2307" max="2307" width="13.5546875" customWidth="1"/>
    <col min="2308" max="2308" width="11.44140625" customWidth="1"/>
    <col min="2309" max="2309" width="46.109375" customWidth="1"/>
    <col min="2310" max="2310" width="9.6640625" bestFit="1" customWidth="1"/>
    <col min="2311" max="2311" width="10.109375" bestFit="1" customWidth="1"/>
    <col min="2312" max="2312" width="6.88671875" bestFit="1" customWidth="1"/>
    <col min="2313" max="2313" width="11.33203125" customWidth="1"/>
    <col min="2315" max="2315" width="11.33203125" bestFit="1" customWidth="1"/>
    <col min="2561" max="2561" width="10.109375" bestFit="1" customWidth="1"/>
    <col min="2562" max="2562" width="6.44140625" customWidth="1"/>
    <col min="2563" max="2563" width="13.5546875" customWidth="1"/>
    <col min="2564" max="2564" width="11.44140625" customWidth="1"/>
    <col min="2565" max="2565" width="46.109375" customWidth="1"/>
    <col min="2566" max="2566" width="9.6640625" bestFit="1" customWidth="1"/>
    <col min="2567" max="2567" width="10.109375" bestFit="1" customWidth="1"/>
    <col min="2568" max="2568" width="6.88671875" bestFit="1" customWidth="1"/>
    <col min="2569" max="2569" width="11.33203125" customWidth="1"/>
    <col min="2571" max="2571" width="11.33203125" bestFit="1" customWidth="1"/>
    <col min="2817" max="2817" width="10.109375" bestFit="1" customWidth="1"/>
    <col min="2818" max="2818" width="6.44140625" customWidth="1"/>
    <col min="2819" max="2819" width="13.5546875" customWidth="1"/>
    <col min="2820" max="2820" width="11.44140625" customWidth="1"/>
    <col min="2821" max="2821" width="46.109375" customWidth="1"/>
    <col min="2822" max="2822" width="9.6640625" bestFit="1" customWidth="1"/>
    <col min="2823" max="2823" width="10.109375" bestFit="1" customWidth="1"/>
    <col min="2824" max="2824" width="6.88671875" bestFit="1" customWidth="1"/>
    <col min="2825" max="2825" width="11.33203125" customWidth="1"/>
    <col min="2827" max="2827" width="11.33203125" bestFit="1" customWidth="1"/>
    <col min="3073" max="3073" width="10.109375" bestFit="1" customWidth="1"/>
    <col min="3074" max="3074" width="6.44140625" customWidth="1"/>
    <col min="3075" max="3075" width="13.5546875" customWidth="1"/>
    <col min="3076" max="3076" width="11.44140625" customWidth="1"/>
    <col min="3077" max="3077" width="46.109375" customWidth="1"/>
    <col min="3078" max="3078" width="9.6640625" bestFit="1" customWidth="1"/>
    <col min="3079" max="3079" width="10.109375" bestFit="1" customWidth="1"/>
    <col min="3080" max="3080" width="6.88671875" bestFit="1" customWidth="1"/>
    <col min="3081" max="3081" width="11.33203125" customWidth="1"/>
    <col min="3083" max="3083" width="11.33203125" bestFit="1" customWidth="1"/>
    <col min="3329" max="3329" width="10.109375" bestFit="1" customWidth="1"/>
    <col min="3330" max="3330" width="6.44140625" customWidth="1"/>
    <col min="3331" max="3331" width="13.5546875" customWidth="1"/>
    <col min="3332" max="3332" width="11.44140625" customWidth="1"/>
    <col min="3333" max="3333" width="46.109375" customWidth="1"/>
    <col min="3334" max="3334" width="9.6640625" bestFit="1" customWidth="1"/>
    <col min="3335" max="3335" width="10.109375" bestFit="1" customWidth="1"/>
    <col min="3336" max="3336" width="6.88671875" bestFit="1" customWidth="1"/>
    <col min="3337" max="3337" width="11.33203125" customWidth="1"/>
    <col min="3339" max="3339" width="11.33203125" bestFit="1" customWidth="1"/>
    <col min="3585" max="3585" width="10.109375" bestFit="1" customWidth="1"/>
    <col min="3586" max="3586" width="6.44140625" customWidth="1"/>
    <col min="3587" max="3587" width="13.5546875" customWidth="1"/>
    <col min="3588" max="3588" width="11.44140625" customWidth="1"/>
    <col min="3589" max="3589" width="46.109375" customWidth="1"/>
    <col min="3590" max="3590" width="9.6640625" bestFit="1" customWidth="1"/>
    <col min="3591" max="3591" width="10.109375" bestFit="1" customWidth="1"/>
    <col min="3592" max="3592" width="6.88671875" bestFit="1" customWidth="1"/>
    <col min="3593" max="3593" width="11.33203125" customWidth="1"/>
    <col min="3595" max="3595" width="11.33203125" bestFit="1" customWidth="1"/>
    <col min="3841" max="3841" width="10.109375" bestFit="1" customWidth="1"/>
    <col min="3842" max="3842" width="6.44140625" customWidth="1"/>
    <col min="3843" max="3843" width="13.5546875" customWidth="1"/>
    <col min="3844" max="3844" width="11.44140625" customWidth="1"/>
    <col min="3845" max="3845" width="46.109375" customWidth="1"/>
    <col min="3846" max="3846" width="9.6640625" bestFit="1" customWidth="1"/>
    <col min="3847" max="3847" width="10.109375" bestFit="1" customWidth="1"/>
    <col min="3848" max="3848" width="6.88671875" bestFit="1" customWidth="1"/>
    <col min="3849" max="3849" width="11.33203125" customWidth="1"/>
    <col min="3851" max="3851" width="11.33203125" bestFit="1" customWidth="1"/>
    <col min="4097" max="4097" width="10.109375" bestFit="1" customWidth="1"/>
    <col min="4098" max="4098" width="6.44140625" customWidth="1"/>
    <col min="4099" max="4099" width="13.5546875" customWidth="1"/>
    <col min="4100" max="4100" width="11.44140625" customWidth="1"/>
    <col min="4101" max="4101" width="46.109375" customWidth="1"/>
    <col min="4102" max="4102" width="9.6640625" bestFit="1" customWidth="1"/>
    <col min="4103" max="4103" width="10.109375" bestFit="1" customWidth="1"/>
    <col min="4104" max="4104" width="6.88671875" bestFit="1" customWidth="1"/>
    <col min="4105" max="4105" width="11.33203125" customWidth="1"/>
    <col min="4107" max="4107" width="11.33203125" bestFit="1" customWidth="1"/>
    <col min="4353" max="4353" width="10.109375" bestFit="1" customWidth="1"/>
    <col min="4354" max="4354" width="6.44140625" customWidth="1"/>
    <col min="4355" max="4355" width="13.5546875" customWidth="1"/>
    <col min="4356" max="4356" width="11.44140625" customWidth="1"/>
    <col min="4357" max="4357" width="46.109375" customWidth="1"/>
    <col min="4358" max="4358" width="9.6640625" bestFit="1" customWidth="1"/>
    <col min="4359" max="4359" width="10.109375" bestFit="1" customWidth="1"/>
    <col min="4360" max="4360" width="6.88671875" bestFit="1" customWidth="1"/>
    <col min="4361" max="4361" width="11.33203125" customWidth="1"/>
    <col min="4363" max="4363" width="11.33203125" bestFit="1" customWidth="1"/>
    <col min="4609" max="4609" width="10.109375" bestFit="1" customWidth="1"/>
    <col min="4610" max="4610" width="6.44140625" customWidth="1"/>
    <col min="4611" max="4611" width="13.5546875" customWidth="1"/>
    <col min="4612" max="4612" width="11.44140625" customWidth="1"/>
    <col min="4613" max="4613" width="46.109375" customWidth="1"/>
    <col min="4614" max="4614" width="9.6640625" bestFit="1" customWidth="1"/>
    <col min="4615" max="4615" width="10.109375" bestFit="1" customWidth="1"/>
    <col min="4616" max="4616" width="6.88671875" bestFit="1" customWidth="1"/>
    <col min="4617" max="4617" width="11.33203125" customWidth="1"/>
    <col min="4619" max="4619" width="11.33203125" bestFit="1" customWidth="1"/>
    <col min="4865" max="4865" width="10.109375" bestFit="1" customWidth="1"/>
    <col min="4866" max="4866" width="6.44140625" customWidth="1"/>
    <col min="4867" max="4867" width="13.5546875" customWidth="1"/>
    <col min="4868" max="4868" width="11.44140625" customWidth="1"/>
    <col min="4869" max="4869" width="46.109375" customWidth="1"/>
    <col min="4870" max="4870" width="9.6640625" bestFit="1" customWidth="1"/>
    <col min="4871" max="4871" width="10.109375" bestFit="1" customWidth="1"/>
    <col min="4872" max="4872" width="6.88671875" bestFit="1" customWidth="1"/>
    <col min="4873" max="4873" width="11.33203125" customWidth="1"/>
    <col min="4875" max="4875" width="11.33203125" bestFit="1" customWidth="1"/>
    <col min="5121" max="5121" width="10.109375" bestFit="1" customWidth="1"/>
    <col min="5122" max="5122" width="6.44140625" customWidth="1"/>
    <col min="5123" max="5123" width="13.5546875" customWidth="1"/>
    <col min="5124" max="5124" width="11.44140625" customWidth="1"/>
    <col min="5125" max="5125" width="46.109375" customWidth="1"/>
    <col min="5126" max="5126" width="9.6640625" bestFit="1" customWidth="1"/>
    <col min="5127" max="5127" width="10.109375" bestFit="1" customWidth="1"/>
    <col min="5128" max="5128" width="6.88671875" bestFit="1" customWidth="1"/>
    <col min="5129" max="5129" width="11.33203125" customWidth="1"/>
    <col min="5131" max="5131" width="11.33203125" bestFit="1" customWidth="1"/>
    <col min="5377" max="5377" width="10.109375" bestFit="1" customWidth="1"/>
    <col min="5378" max="5378" width="6.44140625" customWidth="1"/>
    <col min="5379" max="5379" width="13.5546875" customWidth="1"/>
    <col min="5380" max="5380" width="11.44140625" customWidth="1"/>
    <col min="5381" max="5381" width="46.109375" customWidth="1"/>
    <col min="5382" max="5382" width="9.6640625" bestFit="1" customWidth="1"/>
    <col min="5383" max="5383" width="10.109375" bestFit="1" customWidth="1"/>
    <col min="5384" max="5384" width="6.88671875" bestFit="1" customWidth="1"/>
    <col min="5385" max="5385" width="11.33203125" customWidth="1"/>
    <col min="5387" max="5387" width="11.33203125" bestFit="1" customWidth="1"/>
    <col min="5633" max="5633" width="10.109375" bestFit="1" customWidth="1"/>
    <col min="5634" max="5634" width="6.44140625" customWidth="1"/>
    <col min="5635" max="5635" width="13.5546875" customWidth="1"/>
    <col min="5636" max="5636" width="11.44140625" customWidth="1"/>
    <col min="5637" max="5637" width="46.109375" customWidth="1"/>
    <col min="5638" max="5638" width="9.6640625" bestFit="1" customWidth="1"/>
    <col min="5639" max="5639" width="10.109375" bestFit="1" customWidth="1"/>
    <col min="5640" max="5640" width="6.88671875" bestFit="1" customWidth="1"/>
    <col min="5641" max="5641" width="11.33203125" customWidth="1"/>
    <col min="5643" max="5643" width="11.33203125" bestFit="1" customWidth="1"/>
    <col min="5889" max="5889" width="10.109375" bestFit="1" customWidth="1"/>
    <col min="5890" max="5890" width="6.44140625" customWidth="1"/>
    <col min="5891" max="5891" width="13.5546875" customWidth="1"/>
    <col min="5892" max="5892" width="11.44140625" customWidth="1"/>
    <col min="5893" max="5893" width="46.109375" customWidth="1"/>
    <col min="5894" max="5894" width="9.6640625" bestFit="1" customWidth="1"/>
    <col min="5895" max="5895" width="10.109375" bestFit="1" customWidth="1"/>
    <col min="5896" max="5896" width="6.88671875" bestFit="1" customWidth="1"/>
    <col min="5897" max="5897" width="11.33203125" customWidth="1"/>
    <col min="5899" max="5899" width="11.33203125" bestFit="1" customWidth="1"/>
    <col min="6145" max="6145" width="10.109375" bestFit="1" customWidth="1"/>
    <col min="6146" max="6146" width="6.44140625" customWidth="1"/>
    <col min="6147" max="6147" width="13.5546875" customWidth="1"/>
    <col min="6148" max="6148" width="11.44140625" customWidth="1"/>
    <col min="6149" max="6149" width="46.109375" customWidth="1"/>
    <col min="6150" max="6150" width="9.6640625" bestFit="1" customWidth="1"/>
    <col min="6151" max="6151" width="10.109375" bestFit="1" customWidth="1"/>
    <col min="6152" max="6152" width="6.88671875" bestFit="1" customWidth="1"/>
    <col min="6153" max="6153" width="11.33203125" customWidth="1"/>
    <col min="6155" max="6155" width="11.33203125" bestFit="1" customWidth="1"/>
    <col min="6401" max="6401" width="10.109375" bestFit="1" customWidth="1"/>
    <col min="6402" max="6402" width="6.44140625" customWidth="1"/>
    <col min="6403" max="6403" width="13.5546875" customWidth="1"/>
    <col min="6404" max="6404" width="11.44140625" customWidth="1"/>
    <col min="6405" max="6405" width="46.109375" customWidth="1"/>
    <col min="6406" max="6406" width="9.6640625" bestFit="1" customWidth="1"/>
    <col min="6407" max="6407" width="10.109375" bestFit="1" customWidth="1"/>
    <col min="6408" max="6408" width="6.88671875" bestFit="1" customWidth="1"/>
    <col min="6409" max="6409" width="11.33203125" customWidth="1"/>
    <col min="6411" max="6411" width="11.33203125" bestFit="1" customWidth="1"/>
    <col min="6657" max="6657" width="10.109375" bestFit="1" customWidth="1"/>
    <col min="6658" max="6658" width="6.44140625" customWidth="1"/>
    <col min="6659" max="6659" width="13.5546875" customWidth="1"/>
    <col min="6660" max="6660" width="11.44140625" customWidth="1"/>
    <col min="6661" max="6661" width="46.109375" customWidth="1"/>
    <col min="6662" max="6662" width="9.6640625" bestFit="1" customWidth="1"/>
    <col min="6663" max="6663" width="10.109375" bestFit="1" customWidth="1"/>
    <col min="6664" max="6664" width="6.88671875" bestFit="1" customWidth="1"/>
    <col min="6665" max="6665" width="11.33203125" customWidth="1"/>
    <col min="6667" max="6667" width="11.33203125" bestFit="1" customWidth="1"/>
    <col min="6913" max="6913" width="10.109375" bestFit="1" customWidth="1"/>
    <col min="6914" max="6914" width="6.44140625" customWidth="1"/>
    <col min="6915" max="6915" width="13.5546875" customWidth="1"/>
    <col min="6916" max="6916" width="11.44140625" customWidth="1"/>
    <col min="6917" max="6917" width="46.109375" customWidth="1"/>
    <col min="6918" max="6918" width="9.6640625" bestFit="1" customWidth="1"/>
    <col min="6919" max="6919" width="10.109375" bestFit="1" customWidth="1"/>
    <col min="6920" max="6920" width="6.88671875" bestFit="1" customWidth="1"/>
    <col min="6921" max="6921" width="11.33203125" customWidth="1"/>
    <col min="6923" max="6923" width="11.33203125" bestFit="1" customWidth="1"/>
    <col min="7169" max="7169" width="10.109375" bestFit="1" customWidth="1"/>
    <col min="7170" max="7170" width="6.44140625" customWidth="1"/>
    <col min="7171" max="7171" width="13.5546875" customWidth="1"/>
    <col min="7172" max="7172" width="11.44140625" customWidth="1"/>
    <col min="7173" max="7173" width="46.109375" customWidth="1"/>
    <col min="7174" max="7174" width="9.6640625" bestFit="1" customWidth="1"/>
    <col min="7175" max="7175" width="10.109375" bestFit="1" customWidth="1"/>
    <col min="7176" max="7176" width="6.88671875" bestFit="1" customWidth="1"/>
    <col min="7177" max="7177" width="11.33203125" customWidth="1"/>
    <col min="7179" max="7179" width="11.33203125" bestFit="1" customWidth="1"/>
    <col min="7425" max="7425" width="10.109375" bestFit="1" customWidth="1"/>
    <col min="7426" max="7426" width="6.44140625" customWidth="1"/>
    <col min="7427" max="7427" width="13.5546875" customWidth="1"/>
    <col min="7428" max="7428" width="11.44140625" customWidth="1"/>
    <col min="7429" max="7429" width="46.109375" customWidth="1"/>
    <col min="7430" max="7430" width="9.6640625" bestFit="1" customWidth="1"/>
    <col min="7431" max="7431" width="10.109375" bestFit="1" customWidth="1"/>
    <col min="7432" max="7432" width="6.88671875" bestFit="1" customWidth="1"/>
    <col min="7433" max="7433" width="11.33203125" customWidth="1"/>
    <col min="7435" max="7435" width="11.33203125" bestFit="1" customWidth="1"/>
    <col min="7681" max="7681" width="10.109375" bestFit="1" customWidth="1"/>
    <col min="7682" max="7682" width="6.44140625" customWidth="1"/>
    <col min="7683" max="7683" width="13.5546875" customWidth="1"/>
    <col min="7684" max="7684" width="11.44140625" customWidth="1"/>
    <col min="7685" max="7685" width="46.109375" customWidth="1"/>
    <col min="7686" max="7686" width="9.6640625" bestFit="1" customWidth="1"/>
    <col min="7687" max="7687" width="10.109375" bestFit="1" customWidth="1"/>
    <col min="7688" max="7688" width="6.88671875" bestFit="1" customWidth="1"/>
    <col min="7689" max="7689" width="11.33203125" customWidth="1"/>
    <col min="7691" max="7691" width="11.33203125" bestFit="1" customWidth="1"/>
    <col min="7937" max="7937" width="10.109375" bestFit="1" customWidth="1"/>
    <col min="7938" max="7938" width="6.44140625" customWidth="1"/>
    <col min="7939" max="7939" width="13.5546875" customWidth="1"/>
    <col min="7940" max="7940" width="11.44140625" customWidth="1"/>
    <col min="7941" max="7941" width="46.109375" customWidth="1"/>
    <col min="7942" max="7942" width="9.6640625" bestFit="1" customWidth="1"/>
    <col min="7943" max="7943" width="10.109375" bestFit="1" customWidth="1"/>
    <col min="7944" max="7944" width="6.88671875" bestFit="1" customWidth="1"/>
    <col min="7945" max="7945" width="11.33203125" customWidth="1"/>
    <col min="7947" max="7947" width="11.33203125" bestFit="1" customWidth="1"/>
    <col min="8193" max="8193" width="10.109375" bestFit="1" customWidth="1"/>
    <col min="8194" max="8194" width="6.44140625" customWidth="1"/>
    <col min="8195" max="8195" width="13.5546875" customWidth="1"/>
    <col min="8196" max="8196" width="11.44140625" customWidth="1"/>
    <col min="8197" max="8197" width="46.109375" customWidth="1"/>
    <col min="8198" max="8198" width="9.6640625" bestFit="1" customWidth="1"/>
    <col min="8199" max="8199" width="10.109375" bestFit="1" customWidth="1"/>
    <col min="8200" max="8200" width="6.88671875" bestFit="1" customWidth="1"/>
    <col min="8201" max="8201" width="11.33203125" customWidth="1"/>
    <col min="8203" max="8203" width="11.33203125" bestFit="1" customWidth="1"/>
    <col min="8449" max="8449" width="10.109375" bestFit="1" customWidth="1"/>
    <col min="8450" max="8450" width="6.44140625" customWidth="1"/>
    <col min="8451" max="8451" width="13.5546875" customWidth="1"/>
    <col min="8452" max="8452" width="11.44140625" customWidth="1"/>
    <col min="8453" max="8453" width="46.109375" customWidth="1"/>
    <col min="8454" max="8454" width="9.6640625" bestFit="1" customWidth="1"/>
    <col min="8455" max="8455" width="10.109375" bestFit="1" customWidth="1"/>
    <col min="8456" max="8456" width="6.88671875" bestFit="1" customWidth="1"/>
    <col min="8457" max="8457" width="11.33203125" customWidth="1"/>
    <col min="8459" max="8459" width="11.33203125" bestFit="1" customWidth="1"/>
    <col min="8705" max="8705" width="10.109375" bestFit="1" customWidth="1"/>
    <col min="8706" max="8706" width="6.44140625" customWidth="1"/>
    <col min="8707" max="8707" width="13.5546875" customWidth="1"/>
    <col min="8708" max="8708" width="11.44140625" customWidth="1"/>
    <col min="8709" max="8709" width="46.109375" customWidth="1"/>
    <col min="8710" max="8710" width="9.6640625" bestFit="1" customWidth="1"/>
    <col min="8711" max="8711" width="10.109375" bestFit="1" customWidth="1"/>
    <col min="8712" max="8712" width="6.88671875" bestFit="1" customWidth="1"/>
    <col min="8713" max="8713" width="11.33203125" customWidth="1"/>
    <col min="8715" max="8715" width="11.33203125" bestFit="1" customWidth="1"/>
    <col min="8961" max="8961" width="10.109375" bestFit="1" customWidth="1"/>
    <col min="8962" max="8962" width="6.44140625" customWidth="1"/>
    <col min="8963" max="8963" width="13.5546875" customWidth="1"/>
    <col min="8964" max="8964" width="11.44140625" customWidth="1"/>
    <col min="8965" max="8965" width="46.109375" customWidth="1"/>
    <col min="8966" max="8966" width="9.6640625" bestFit="1" customWidth="1"/>
    <col min="8967" max="8967" width="10.109375" bestFit="1" customWidth="1"/>
    <col min="8968" max="8968" width="6.88671875" bestFit="1" customWidth="1"/>
    <col min="8969" max="8969" width="11.33203125" customWidth="1"/>
    <col min="8971" max="8971" width="11.33203125" bestFit="1" customWidth="1"/>
    <col min="9217" max="9217" width="10.109375" bestFit="1" customWidth="1"/>
    <col min="9218" max="9218" width="6.44140625" customWidth="1"/>
    <col min="9219" max="9219" width="13.5546875" customWidth="1"/>
    <col min="9220" max="9220" width="11.44140625" customWidth="1"/>
    <col min="9221" max="9221" width="46.109375" customWidth="1"/>
    <col min="9222" max="9222" width="9.6640625" bestFit="1" customWidth="1"/>
    <col min="9223" max="9223" width="10.109375" bestFit="1" customWidth="1"/>
    <col min="9224" max="9224" width="6.88671875" bestFit="1" customWidth="1"/>
    <col min="9225" max="9225" width="11.33203125" customWidth="1"/>
    <col min="9227" max="9227" width="11.33203125" bestFit="1" customWidth="1"/>
    <col min="9473" max="9473" width="10.109375" bestFit="1" customWidth="1"/>
    <col min="9474" max="9474" width="6.44140625" customWidth="1"/>
    <col min="9475" max="9475" width="13.5546875" customWidth="1"/>
    <col min="9476" max="9476" width="11.44140625" customWidth="1"/>
    <col min="9477" max="9477" width="46.109375" customWidth="1"/>
    <col min="9478" max="9478" width="9.6640625" bestFit="1" customWidth="1"/>
    <col min="9479" max="9479" width="10.109375" bestFit="1" customWidth="1"/>
    <col min="9480" max="9480" width="6.88671875" bestFit="1" customWidth="1"/>
    <col min="9481" max="9481" width="11.33203125" customWidth="1"/>
    <col min="9483" max="9483" width="11.33203125" bestFit="1" customWidth="1"/>
    <col min="9729" max="9729" width="10.109375" bestFit="1" customWidth="1"/>
    <col min="9730" max="9730" width="6.44140625" customWidth="1"/>
    <col min="9731" max="9731" width="13.5546875" customWidth="1"/>
    <col min="9732" max="9732" width="11.44140625" customWidth="1"/>
    <col min="9733" max="9733" width="46.109375" customWidth="1"/>
    <col min="9734" max="9734" width="9.6640625" bestFit="1" customWidth="1"/>
    <col min="9735" max="9735" width="10.109375" bestFit="1" customWidth="1"/>
    <col min="9736" max="9736" width="6.88671875" bestFit="1" customWidth="1"/>
    <col min="9737" max="9737" width="11.33203125" customWidth="1"/>
    <col min="9739" max="9739" width="11.33203125" bestFit="1" customWidth="1"/>
    <col min="9985" max="9985" width="10.109375" bestFit="1" customWidth="1"/>
    <col min="9986" max="9986" width="6.44140625" customWidth="1"/>
    <col min="9987" max="9987" width="13.5546875" customWidth="1"/>
    <col min="9988" max="9988" width="11.44140625" customWidth="1"/>
    <col min="9989" max="9989" width="46.109375" customWidth="1"/>
    <col min="9990" max="9990" width="9.6640625" bestFit="1" customWidth="1"/>
    <col min="9991" max="9991" width="10.109375" bestFit="1" customWidth="1"/>
    <col min="9992" max="9992" width="6.88671875" bestFit="1" customWidth="1"/>
    <col min="9993" max="9993" width="11.33203125" customWidth="1"/>
    <col min="9995" max="9995" width="11.33203125" bestFit="1" customWidth="1"/>
    <col min="10241" max="10241" width="10.109375" bestFit="1" customWidth="1"/>
    <col min="10242" max="10242" width="6.44140625" customWidth="1"/>
    <col min="10243" max="10243" width="13.5546875" customWidth="1"/>
    <col min="10244" max="10244" width="11.44140625" customWidth="1"/>
    <col min="10245" max="10245" width="46.109375" customWidth="1"/>
    <col min="10246" max="10246" width="9.6640625" bestFit="1" customWidth="1"/>
    <col min="10247" max="10247" width="10.109375" bestFit="1" customWidth="1"/>
    <col min="10248" max="10248" width="6.88671875" bestFit="1" customWidth="1"/>
    <col min="10249" max="10249" width="11.33203125" customWidth="1"/>
    <col min="10251" max="10251" width="11.33203125" bestFit="1" customWidth="1"/>
    <col min="10497" max="10497" width="10.109375" bestFit="1" customWidth="1"/>
    <col min="10498" max="10498" width="6.44140625" customWidth="1"/>
    <col min="10499" max="10499" width="13.5546875" customWidth="1"/>
    <col min="10500" max="10500" width="11.44140625" customWidth="1"/>
    <col min="10501" max="10501" width="46.109375" customWidth="1"/>
    <col min="10502" max="10502" width="9.6640625" bestFit="1" customWidth="1"/>
    <col min="10503" max="10503" width="10.109375" bestFit="1" customWidth="1"/>
    <col min="10504" max="10504" width="6.88671875" bestFit="1" customWidth="1"/>
    <col min="10505" max="10505" width="11.33203125" customWidth="1"/>
    <col min="10507" max="10507" width="11.33203125" bestFit="1" customWidth="1"/>
    <col min="10753" max="10753" width="10.109375" bestFit="1" customWidth="1"/>
    <col min="10754" max="10754" width="6.44140625" customWidth="1"/>
    <col min="10755" max="10755" width="13.5546875" customWidth="1"/>
    <col min="10756" max="10756" width="11.44140625" customWidth="1"/>
    <col min="10757" max="10757" width="46.109375" customWidth="1"/>
    <col min="10758" max="10758" width="9.6640625" bestFit="1" customWidth="1"/>
    <col min="10759" max="10759" width="10.109375" bestFit="1" customWidth="1"/>
    <col min="10760" max="10760" width="6.88671875" bestFit="1" customWidth="1"/>
    <col min="10761" max="10761" width="11.33203125" customWidth="1"/>
    <col min="10763" max="10763" width="11.33203125" bestFit="1" customWidth="1"/>
    <col min="11009" max="11009" width="10.109375" bestFit="1" customWidth="1"/>
    <col min="11010" max="11010" width="6.44140625" customWidth="1"/>
    <col min="11011" max="11011" width="13.5546875" customWidth="1"/>
    <col min="11012" max="11012" width="11.44140625" customWidth="1"/>
    <col min="11013" max="11013" width="46.109375" customWidth="1"/>
    <col min="11014" max="11014" width="9.6640625" bestFit="1" customWidth="1"/>
    <col min="11015" max="11015" width="10.109375" bestFit="1" customWidth="1"/>
    <col min="11016" max="11016" width="6.88671875" bestFit="1" customWidth="1"/>
    <col min="11017" max="11017" width="11.33203125" customWidth="1"/>
    <col min="11019" max="11019" width="11.33203125" bestFit="1" customWidth="1"/>
    <col min="11265" max="11265" width="10.109375" bestFit="1" customWidth="1"/>
    <col min="11266" max="11266" width="6.44140625" customWidth="1"/>
    <col min="11267" max="11267" width="13.5546875" customWidth="1"/>
    <col min="11268" max="11268" width="11.44140625" customWidth="1"/>
    <col min="11269" max="11269" width="46.109375" customWidth="1"/>
    <col min="11270" max="11270" width="9.6640625" bestFit="1" customWidth="1"/>
    <col min="11271" max="11271" width="10.109375" bestFit="1" customWidth="1"/>
    <col min="11272" max="11272" width="6.88671875" bestFit="1" customWidth="1"/>
    <col min="11273" max="11273" width="11.33203125" customWidth="1"/>
    <col min="11275" max="11275" width="11.33203125" bestFit="1" customWidth="1"/>
    <col min="11521" max="11521" width="10.109375" bestFit="1" customWidth="1"/>
    <col min="11522" max="11522" width="6.44140625" customWidth="1"/>
    <col min="11523" max="11523" width="13.5546875" customWidth="1"/>
    <col min="11524" max="11524" width="11.44140625" customWidth="1"/>
    <col min="11525" max="11525" width="46.109375" customWidth="1"/>
    <col min="11526" max="11526" width="9.6640625" bestFit="1" customWidth="1"/>
    <col min="11527" max="11527" width="10.109375" bestFit="1" customWidth="1"/>
    <col min="11528" max="11528" width="6.88671875" bestFit="1" customWidth="1"/>
    <col min="11529" max="11529" width="11.33203125" customWidth="1"/>
    <col min="11531" max="11531" width="11.33203125" bestFit="1" customWidth="1"/>
    <col min="11777" max="11777" width="10.109375" bestFit="1" customWidth="1"/>
    <col min="11778" max="11778" width="6.44140625" customWidth="1"/>
    <col min="11779" max="11779" width="13.5546875" customWidth="1"/>
    <col min="11780" max="11780" width="11.44140625" customWidth="1"/>
    <col min="11781" max="11781" width="46.109375" customWidth="1"/>
    <col min="11782" max="11782" width="9.6640625" bestFit="1" customWidth="1"/>
    <col min="11783" max="11783" width="10.109375" bestFit="1" customWidth="1"/>
    <col min="11784" max="11784" width="6.88671875" bestFit="1" customWidth="1"/>
    <col min="11785" max="11785" width="11.33203125" customWidth="1"/>
    <col min="11787" max="11787" width="11.33203125" bestFit="1" customWidth="1"/>
    <col min="12033" max="12033" width="10.109375" bestFit="1" customWidth="1"/>
    <col min="12034" max="12034" width="6.44140625" customWidth="1"/>
    <col min="12035" max="12035" width="13.5546875" customWidth="1"/>
    <col min="12036" max="12036" width="11.44140625" customWidth="1"/>
    <col min="12037" max="12037" width="46.109375" customWidth="1"/>
    <col min="12038" max="12038" width="9.6640625" bestFit="1" customWidth="1"/>
    <col min="12039" max="12039" width="10.109375" bestFit="1" customWidth="1"/>
    <col min="12040" max="12040" width="6.88671875" bestFit="1" customWidth="1"/>
    <col min="12041" max="12041" width="11.33203125" customWidth="1"/>
    <col min="12043" max="12043" width="11.33203125" bestFit="1" customWidth="1"/>
    <col min="12289" max="12289" width="10.109375" bestFit="1" customWidth="1"/>
    <col min="12290" max="12290" width="6.44140625" customWidth="1"/>
    <col min="12291" max="12291" width="13.5546875" customWidth="1"/>
    <col min="12292" max="12292" width="11.44140625" customWidth="1"/>
    <col min="12293" max="12293" width="46.109375" customWidth="1"/>
    <col min="12294" max="12294" width="9.6640625" bestFit="1" customWidth="1"/>
    <col min="12295" max="12295" width="10.109375" bestFit="1" customWidth="1"/>
    <col min="12296" max="12296" width="6.88671875" bestFit="1" customWidth="1"/>
    <col min="12297" max="12297" width="11.33203125" customWidth="1"/>
    <col min="12299" max="12299" width="11.33203125" bestFit="1" customWidth="1"/>
    <col min="12545" max="12545" width="10.109375" bestFit="1" customWidth="1"/>
    <col min="12546" max="12546" width="6.44140625" customWidth="1"/>
    <col min="12547" max="12547" width="13.5546875" customWidth="1"/>
    <col min="12548" max="12548" width="11.44140625" customWidth="1"/>
    <col min="12549" max="12549" width="46.109375" customWidth="1"/>
    <col min="12550" max="12550" width="9.6640625" bestFit="1" customWidth="1"/>
    <col min="12551" max="12551" width="10.109375" bestFit="1" customWidth="1"/>
    <col min="12552" max="12552" width="6.88671875" bestFit="1" customWidth="1"/>
    <col min="12553" max="12553" width="11.33203125" customWidth="1"/>
    <col min="12555" max="12555" width="11.33203125" bestFit="1" customWidth="1"/>
    <col min="12801" max="12801" width="10.109375" bestFit="1" customWidth="1"/>
    <col min="12802" max="12802" width="6.44140625" customWidth="1"/>
    <col min="12803" max="12803" width="13.5546875" customWidth="1"/>
    <col min="12804" max="12804" width="11.44140625" customWidth="1"/>
    <col min="12805" max="12805" width="46.109375" customWidth="1"/>
    <col min="12806" max="12806" width="9.6640625" bestFit="1" customWidth="1"/>
    <col min="12807" max="12807" width="10.109375" bestFit="1" customWidth="1"/>
    <col min="12808" max="12808" width="6.88671875" bestFit="1" customWidth="1"/>
    <col min="12809" max="12809" width="11.33203125" customWidth="1"/>
    <col min="12811" max="12811" width="11.33203125" bestFit="1" customWidth="1"/>
    <col min="13057" max="13057" width="10.109375" bestFit="1" customWidth="1"/>
    <col min="13058" max="13058" width="6.44140625" customWidth="1"/>
    <col min="13059" max="13059" width="13.5546875" customWidth="1"/>
    <col min="13060" max="13060" width="11.44140625" customWidth="1"/>
    <col min="13061" max="13061" width="46.109375" customWidth="1"/>
    <col min="13062" max="13062" width="9.6640625" bestFit="1" customWidth="1"/>
    <col min="13063" max="13063" width="10.109375" bestFit="1" customWidth="1"/>
    <col min="13064" max="13064" width="6.88671875" bestFit="1" customWidth="1"/>
    <col min="13065" max="13065" width="11.33203125" customWidth="1"/>
    <col min="13067" max="13067" width="11.33203125" bestFit="1" customWidth="1"/>
    <col min="13313" max="13313" width="10.109375" bestFit="1" customWidth="1"/>
    <col min="13314" max="13314" width="6.44140625" customWidth="1"/>
    <col min="13315" max="13315" width="13.5546875" customWidth="1"/>
    <col min="13316" max="13316" width="11.44140625" customWidth="1"/>
    <col min="13317" max="13317" width="46.109375" customWidth="1"/>
    <col min="13318" max="13318" width="9.6640625" bestFit="1" customWidth="1"/>
    <col min="13319" max="13319" width="10.109375" bestFit="1" customWidth="1"/>
    <col min="13320" max="13320" width="6.88671875" bestFit="1" customWidth="1"/>
    <col min="13321" max="13321" width="11.33203125" customWidth="1"/>
    <col min="13323" max="13323" width="11.33203125" bestFit="1" customWidth="1"/>
    <col min="13569" max="13569" width="10.109375" bestFit="1" customWidth="1"/>
    <col min="13570" max="13570" width="6.44140625" customWidth="1"/>
    <col min="13571" max="13571" width="13.5546875" customWidth="1"/>
    <col min="13572" max="13572" width="11.44140625" customWidth="1"/>
    <col min="13573" max="13573" width="46.109375" customWidth="1"/>
    <col min="13574" max="13574" width="9.6640625" bestFit="1" customWidth="1"/>
    <col min="13575" max="13575" width="10.109375" bestFit="1" customWidth="1"/>
    <col min="13576" max="13576" width="6.88671875" bestFit="1" customWidth="1"/>
    <col min="13577" max="13577" width="11.33203125" customWidth="1"/>
    <col min="13579" max="13579" width="11.33203125" bestFit="1" customWidth="1"/>
    <col min="13825" max="13825" width="10.109375" bestFit="1" customWidth="1"/>
    <col min="13826" max="13826" width="6.44140625" customWidth="1"/>
    <col min="13827" max="13827" width="13.5546875" customWidth="1"/>
    <col min="13828" max="13828" width="11.44140625" customWidth="1"/>
    <col min="13829" max="13829" width="46.109375" customWidth="1"/>
    <col min="13830" max="13830" width="9.6640625" bestFit="1" customWidth="1"/>
    <col min="13831" max="13831" width="10.109375" bestFit="1" customWidth="1"/>
    <col min="13832" max="13832" width="6.88671875" bestFit="1" customWidth="1"/>
    <col min="13833" max="13833" width="11.33203125" customWidth="1"/>
    <col min="13835" max="13835" width="11.33203125" bestFit="1" customWidth="1"/>
    <col min="14081" max="14081" width="10.109375" bestFit="1" customWidth="1"/>
    <col min="14082" max="14082" width="6.44140625" customWidth="1"/>
    <col min="14083" max="14083" width="13.5546875" customWidth="1"/>
    <col min="14084" max="14084" width="11.44140625" customWidth="1"/>
    <col min="14085" max="14085" width="46.109375" customWidth="1"/>
    <col min="14086" max="14086" width="9.6640625" bestFit="1" customWidth="1"/>
    <col min="14087" max="14087" width="10.109375" bestFit="1" customWidth="1"/>
    <col min="14088" max="14088" width="6.88671875" bestFit="1" customWidth="1"/>
    <col min="14089" max="14089" width="11.33203125" customWidth="1"/>
    <col min="14091" max="14091" width="11.33203125" bestFit="1" customWidth="1"/>
    <col min="14337" max="14337" width="10.109375" bestFit="1" customWidth="1"/>
    <col min="14338" max="14338" width="6.44140625" customWidth="1"/>
    <col min="14339" max="14339" width="13.5546875" customWidth="1"/>
    <col min="14340" max="14340" width="11.44140625" customWidth="1"/>
    <col min="14341" max="14341" width="46.109375" customWidth="1"/>
    <col min="14342" max="14342" width="9.6640625" bestFit="1" customWidth="1"/>
    <col min="14343" max="14343" width="10.109375" bestFit="1" customWidth="1"/>
    <col min="14344" max="14344" width="6.88671875" bestFit="1" customWidth="1"/>
    <col min="14345" max="14345" width="11.33203125" customWidth="1"/>
    <col min="14347" max="14347" width="11.33203125" bestFit="1" customWidth="1"/>
    <col min="14593" max="14593" width="10.109375" bestFit="1" customWidth="1"/>
    <col min="14594" max="14594" width="6.44140625" customWidth="1"/>
    <col min="14595" max="14595" width="13.5546875" customWidth="1"/>
    <col min="14596" max="14596" width="11.44140625" customWidth="1"/>
    <col min="14597" max="14597" width="46.109375" customWidth="1"/>
    <col min="14598" max="14598" width="9.6640625" bestFit="1" customWidth="1"/>
    <col min="14599" max="14599" width="10.109375" bestFit="1" customWidth="1"/>
    <col min="14600" max="14600" width="6.88671875" bestFit="1" customWidth="1"/>
    <col min="14601" max="14601" width="11.33203125" customWidth="1"/>
    <col min="14603" max="14603" width="11.33203125" bestFit="1" customWidth="1"/>
    <col min="14849" max="14849" width="10.109375" bestFit="1" customWidth="1"/>
    <col min="14850" max="14850" width="6.44140625" customWidth="1"/>
    <col min="14851" max="14851" width="13.5546875" customWidth="1"/>
    <col min="14852" max="14852" width="11.44140625" customWidth="1"/>
    <col min="14853" max="14853" width="46.109375" customWidth="1"/>
    <col min="14854" max="14854" width="9.6640625" bestFit="1" customWidth="1"/>
    <col min="14855" max="14855" width="10.109375" bestFit="1" customWidth="1"/>
    <col min="14856" max="14856" width="6.88671875" bestFit="1" customWidth="1"/>
    <col min="14857" max="14857" width="11.33203125" customWidth="1"/>
    <col min="14859" max="14859" width="11.33203125" bestFit="1" customWidth="1"/>
    <col min="15105" max="15105" width="10.109375" bestFit="1" customWidth="1"/>
    <col min="15106" max="15106" width="6.44140625" customWidth="1"/>
    <col min="15107" max="15107" width="13.5546875" customWidth="1"/>
    <col min="15108" max="15108" width="11.44140625" customWidth="1"/>
    <col min="15109" max="15109" width="46.109375" customWidth="1"/>
    <col min="15110" max="15110" width="9.6640625" bestFit="1" customWidth="1"/>
    <col min="15111" max="15111" width="10.109375" bestFit="1" customWidth="1"/>
    <col min="15112" max="15112" width="6.88671875" bestFit="1" customWidth="1"/>
    <col min="15113" max="15113" width="11.33203125" customWidth="1"/>
    <col min="15115" max="15115" width="11.33203125" bestFit="1" customWidth="1"/>
    <col min="15361" max="15361" width="10.109375" bestFit="1" customWidth="1"/>
    <col min="15362" max="15362" width="6.44140625" customWidth="1"/>
    <col min="15363" max="15363" width="13.5546875" customWidth="1"/>
    <col min="15364" max="15364" width="11.44140625" customWidth="1"/>
    <col min="15365" max="15365" width="46.109375" customWidth="1"/>
    <col min="15366" max="15366" width="9.6640625" bestFit="1" customWidth="1"/>
    <col min="15367" max="15367" width="10.109375" bestFit="1" customWidth="1"/>
    <col min="15368" max="15368" width="6.88671875" bestFit="1" customWidth="1"/>
    <col min="15369" max="15369" width="11.33203125" customWidth="1"/>
    <col min="15371" max="15371" width="11.33203125" bestFit="1" customWidth="1"/>
    <col min="15617" max="15617" width="10.109375" bestFit="1" customWidth="1"/>
    <col min="15618" max="15618" width="6.44140625" customWidth="1"/>
    <col min="15619" max="15619" width="13.5546875" customWidth="1"/>
    <col min="15620" max="15620" width="11.44140625" customWidth="1"/>
    <col min="15621" max="15621" width="46.109375" customWidth="1"/>
    <col min="15622" max="15622" width="9.6640625" bestFit="1" customWidth="1"/>
    <col min="15623" max="15623" width="10.109375" bestFit="1" customWidth="1"/>
    <col min="15624" max="15624" width="6.88671875" bestFit="1" customWidth="1"/>
    <col min="15625" max="15625" width="11.33203125" customWidth="1"/>
    <col min="15627" max="15627" width="11.33203125" bestFit="1" customWidth="1"/>
    <col min="15873" max="15873" width="10.109375" bestFit="1" customWidth="1"/>
    <col min="15874" max="15874" width="6.44140625" customWidth="1"/>
    <col min="15875" max="15875" width="13.5546875" customWidth="1"/>
    <col min="15876" max="15876" width="11.44140625" customWidth="1"/>
    <col min="15877" max="15877" width="46.109375" customWidth="1"/>
    <col min="15878" max="15878" width="9.6640625" bestFit="1" customWidth="1"/>
    <col min="15879" max="15879" width="10.109375" bestFit="1" customWidth="1"/>
    <col min="15880" max="15880" width="6.88671875" bestFit="1" customWidth="1"/>
    <col min="15881" max="15881" width="11.33203125" customWidth="1"/>
    <col min="15883" max="15883" width="11.33203125" bestFit="1" customWidth="1"/>
    <col min="16129" max="16129" width="10.109375" bestFit="1" customWidth="1"/>
    <col min="16130" max="16130" width="6.44140625" customWidth="1"/>
    <col min="16131" max="16131" width="13.5546875" customWidth="1"/>
    <col min="16132" max="16132" width="11.44140625" customWidth="1"/>
    <col min="16133" max="16133" width="46.109375" customWidth="1"/>
    <col min="16134" max="16134" width="9.6640625" bestFit="1" customWidth="1"/>
    <col min="16135" max="16135" width="10.109375" bestFit="1" customWidth="1"/>
    <col min="16136" max="16136" width="6.88671875" bestFit="1" customWidth="1"/>
    <col min="16137" max="16137" width="11.33203125" customWidth="1"/>
    <col min="16139" max="16139" width="11.33203125" bestFit="1" customWidth="1"/>
  </cols>
  <sheetData>
    <row r="1" spans="1:22" x14ac:dyDescent="0.3">
      <c r="A1" s="1" t="s">
        <v>0</v>
      </c>
      <c r="B1" s="2" t="s">
        <v>1</v>
      </c>
      <c r="C1" s="2" t="s">
        <v>2</v>
      </c>
      <c r="D1" s="3" t="s">
        <v>3</v>
      </c>
      <c r="E1" t="s">
        <v>4</v>
      </c>
      <c r="F1" s="2" t="s">
        <v>4</v>
      </c>
      <c r="G1" s="3" t="s">
        <v>5</v>
      </c>
      <c r="H1" s="4" t="s">
        <v>6</v>
      </c>
      <c r="I1" s="5" t="s">
        <v>7</v>
      </c>
      <c r="J1" s="5" t="s">
        <v>8</v>
      </c>
      <c r="K1" s="6" t="s">
        <v>9</v>
      </c>
      <c r="L1" s="7" t="s">
        <v>10</v>
      </c>
      <c r="M1" s="8" t="s">
        <v>11</v>
      </c>
      <c r="N1" s="9" t="s">
        <v>12</v>
      </c>
      <c r="O1" s="9" t="s">
        <v>13</v>
      </c>
      <c r="P1" s="9" t="s">
        <v>14</v>
      </c>
      <c r="Q1" s="9" t="s">
        <v>15</v>
      </c>
      <c r="R1" s="9" t="s">
        <v>16</v>
      </c>
      <c r="S1" s="9" t="s">
        <v>17</v>
      </c>
      <c r="T1" s="10" t="s">
        <v>18</v>
      </c>
      <c r="U1" s="9" t="s">
        <v>19</v>
      </c>
      <c r="V1" s="11" t="s">
        <v>20</v>
      </c>
    </row>
    <row r="2" spans="1:22" x14ac:dyDescent="0.3">
      <c r="A2" s="1">
        <v>37622</v>
      </c>
      <c r="B2" s="2">
        <v>134</v>
      </c>
      <c r="C2" s="2" t="s">
        <v>46</v>
      </c>
      <c r="D2" s="3">
        <v>1000</v>
      </c>
      <c r="E2" s="12" t="s">
        <v>1994</v>
      </c>
      <c r="F2" s="2" t="s">
        <v>359</v>
      </c>
      <c r="G2" s="3">
        <f t="shared" ref="G2:G65" si="0">IF(D2 ="UNK", 1, D2)</f>
        <v>1000</v>
      </c>
      <c r="H2" s="14" t="s">
        <v>49</v>
      </c>
      <c r="I2" s="2" t="s">
        <v>25</v>
      </c>
    </row>
    <row r="3" spans="1:22" x14ac:dyDescent="0.3">
      <c r="A3" s="1">
        <v>37622</v>
      </c>
      <c r="B3" s="2">
        <v>507</v>
      </c>
      <c r="C3" s="2" t="s">
        <v>46</v>
      </c>
      <c r="D3" s="3">
        <v>900000</v>
      </c>
      <c r="E3" s="12" t="s">
        <v>1995</v>
      </c>
      <c r="F3" s="2" t="s">
        <v>359</v>
      </c>
      <c r="G3" s="3">
        <f t="shared" si="0"/>
        <v>900000</v>
      </c>
      <c r="H3" s="14" t="s">
        <v>49</v>
      </c>
      <c r="I3" s="2" t="s">
        <v>25</v>
      </c>
    </row>
    <row r="4" spans="1:22" x14ac:dyDescent="0.3">
      <c r="A4" s="1">
        <v>37622</v>
      </c>
      <c r="B4" s="2">
        <v>709</v>
      </c>
      <c r="C4" s="2" t="s">
        <v>46</v>
      </c>
      <c r="D4" s="3">
        <v>100000</v>
      </c>
      <c r="E4" s="12" t="s">
        <v>1996</v>
      </c>
      <c r="F4" s="2" t="s">
        <v>359</v>
      </c>
      <c r="G4" s="3">
        <f t="shared" si="0"/>
        <v>100000</v>
      </c>
      <c r="H4" s="14" t="s">
        <v>49</v>
      </c>
      <c r="I4" s="2" t="s">
        <v>25</v>
      </c>
    </row>
    <row r="5" spans="1:22" x14ac:dyDescent="0.3">
      <c r="A5" s="1">
        <v>37622</v>
      </c>
      <c r="B5" s="2">
        <v>735</v>
      </c>
      <c r="C5" s="2" t="s">
        <v>70</v>
      </c>
      <c r="D5" s="3">
        <v>38000</v>
      </c>
      <c r="E5" s="12" t="s">
        <v>1997</v>
      </c>
      <c r="F5" s="2" t="s">
        <v>359</v>
      </c>
      <c r="G5" s="3">
        <f t="shared" si="0"/>
        <v>38000</v>
      </c>
      <c r="H5" s="14" t="s">
        <v>49</v>
      </c>
      <c r="I5" s="2" t="s">
        <v>25</v>
      </c>
    </row>
    <row r="6" spans="1:22" x14ac:dyDescent="0.3">
      <c r="A6" s="1">
        <v>37622</v>
      </c>
      <c r="B6" s="2">
        <v>1018</v>
      </c>
      <c r="C6" s="2" t="s">
        <v>46</v>
      </c>
      <c r="D6" s="3" t="s">
        <v>27</v>
      </c>
      <c r="E6" s="12" t="s">
        <v>1998</v>
      </c>
      <c r="F6" s="2" t="s">
        <v>359</v>
      </c>
      <c r="G6" s="3">
        <f t="shared" si="0"/>
        <v>1</v>
      </c>
      <c r="H6" s="14" t="s">
        <v>49</v>
      </c>
      <c r="I6" s="2" t="s">
        <v>25</v>
      </c>
    </row>
    <row r="7" spans="1:22" x14ac:dyDescent="0.3">
      <c r="A7" s="1">
        <v>37622</v>
      </c>
      <c r="B7" s="2">
        <v>1024</v>
      </c>
      <c r="C7" s="2" t="s">
        <v>46</v>
      </c>
      <c r="D7" s="3" t="s">
        <v>27</v>
      </c>
      <c r="E7" s="12" t="s">
        <v>1999</v>
      </c>
      <c r="F7" s="2" t="s">
        <v>67</v>
      </c>
      <c r="G7" s="3">
        <f t="shared" si="0"/>
        <v>1</v>
      </c>
      <c r="H7" s="14" t="s">
        <v>49</v>
      </c>
      <c r="I7" s="2" t="s">
        <v>25</v>
      </c>
    </row>
    <row r="8" spans="1:22" x14ac:dyDescent="0.3">
      <c r="A8" s="1">
        <v>37622</v>
      </c>
      <c r="B8" s="2">
        <v>1117</v>
      </c>
      <c r="C8" s="2" t="s">
        <v>61</v>
      </c>
      <c r="D8" s="3">
        <v>1000</v>
      </c>
      <c r="E8" s="12" t="s">
        <v>2000</v>
      </c>
      <c r="F8" s="2" t="s">
        <v>23</v>
      </c>
      <c r="G8" s="3">
        <f t="shared" si="0"/>
        <v>1000</v>
      </c>
      <c r="H8" s="14" t="s">
        <v>49</v>
      </c>
      <c r="I8" s="2" t="s">
        <v>25</v>
      </c>
    </row>
    <row r="9" spans="1:22" x14ac:dyDescent="0.3">
      <c r="A9" s="1">
        <v>37622</v>
      </c>
      <c r="B9" s="2">
        <v>1126</v>
      </c>
      <c r="C9" s="2" t="s">
        <v>141</v>
      </c>
      <c r="D9" s="3">
        <v>72000</v>
      </c>
      <c r="E9" s="12" t="s">
        <v>2001</v>
      </c>
      <c r="F9" s="2" t="s">
        <v>359</v>
      </c>
      <c r="G9" s="3">
        <f t="shared" si="0"/>
        <v>72000</v>
      </c>
      <c r="H9" s="14" t="s">
        <v>30</v>
      </c>
      <c r="I9" s="2" t="s">
        <v>25</v>
      </c>
    </row>
    <row r="10" spans="1:22" x14ac:dyDescent="0.3">
      <c r="A10" s="1">
        <v>37622</v>
      </c>
      <c r="B10" s="2">
        <v>1326</v>
      </c>
      <c r="C10" s="2" t="s">
        <v>61</v>
      </c>
      <c r="D10" s="3">
        <v>1000000</v>
      </c>
      <c r="E10" s="12" t="s">
        <v>2002</v>
      </c>
      <c r="F10" s="2" t="s">
        <v>359</v>
      </c>
      <c r="G10" s="3">
        <f t="shared" si="0"/>
        <v>1000000</v>
      </c>
      <c r="H10" s="14" t="s">
        <v>49</v>
      </c>
      <c r="I10" s="2" t="s">
        <v>25</v>
      </c>
    </row>
    <row r="11" spans="1:22" x14ac:dyDescent="0.3">
      <c r="A11" s="1">
        <v>37622</v>
      </c>
      <c r="B11" s="2">
        <v>1402</v>
      </c>
      <c r="C11" s="2" t="s">
        <v>61</v>
      </c>
      <c r="D11" s="3">
        <v>8300</v>
      </c>
      <c r="E11" s="12" t="s">
        <v>2003</v>
      </c>
      <c r="F11" s="2" t="s">
        <v>359</v>
      </c>
      <c r="G11" s="3">
        <f t="shared" si="0"/>
        <v>8300</v>
      </c>
      <c r="H11" s="14" t="s">
        <v>49</v>
      </c>
      <c r="I11" s="2" t="s">
        <v>25</v>
      </c>
    </row>
    <row r="12" spans="1:22" x14ac:dyDescent="0.3">
      <c r="A12" s="1">
        <v>37622</v>
      </c>
      <c r="B12" s="2">
        <v>1431</v>
      </c>
      <c r="C12" s="2" t="s">
        <v>46</v>
      </c>
      <c r="D12" s="3">
        <v>1000</v>
      </c>
      <c r="E12" s="12" t="s">
        <v>2004</v>
      </c>
      <c r="F12" s="2" t="s">
        <v>33</v>
      </c>
      <c r="G12" s="3">
        <f t="shared" si="0"/>
        <v>1000</v>
      </c>
      <c r="H12" s="14" t="s">
        <v>49</v>
      </c>
      <c r="I12" s="2" t="s">
        <v>25</v>
      </c>
    </row>
    <row r="13" spans="1:22" x14ac:dyDescent="0.3">
      <c r="A13" s="1">
        <v>37622</v>
      </c>
      <c r="B13" s="2">
        <v>1441</v>
      </c>
      <c r="C13" s="2" t="s">
        <v>72</v>
      </c>
      <c r="D13" s="3" t="s">
        <v>27</v>
      </c>
      <c r="E13" s="12" t="s">
        <v>2005</v>
      </c>
      <c r="F13" s="2" t="s">
        <v>359</v>
      </c>
      <c r="G13" s="3">
        <f t="shared" si="0"/>
        <v>1</v>
      </c>
      <c r="H13" s="14" t="s">
        <v>49</v>
      </c>
      <c r="I13" s="2" t="s">
        <v>25</v>
      </c>
    </row>
    <row r="14" spans="1:22" x14ac:dyDescent="0.3">
      <c r="A14" s="1">
        <v>37622</v>
      </c>
      <c r="B14" s="2">
        <v>1544</v>
      </c>
      <c r="C14" s="2" t="s">
        <v>68</v>
      </c>
      <c r="D14" s="3" t="s">
        <v>27</v>
      </c>
      <c r="E14" s="12" t="s">
        <v>2006</v>
      </c>
      <c r="F14" s="2" t="s">
        <v>67</v>
      </c>
      <c r="G14" s="3">
        <f t="shared" si="0"/>
        <v>1</v>
      </c>
      <c r="H14" s="14" t="s">
        <v>49</v>
      </c>
      <c r="I14" s="2" t="s">
        <v>25</v>
      </c>
    </row>
    <row r="15" spans="1:22" x14ac:dyDescent="0.3">
      <c r="A15" s="1">
        <v>37622</v>
      </c>
      <c r="B15" s="2">
        <v>1600</v>
      </c>
      <c r="C15" s="2" t="s">
        <v>141</v>
      </c>
      <c r="D15" s="3">
        <v>1000</v>
      </c>
      <c r="E15" s="12" t="s">
        <v>2007</v>
      </c>
      <c r="F15" s="2" t="s">
        <v>359</v>
      </c>
      <c r="G15" s="3">
        <f t="shared" si="0"/>
        <v>1000</v>
      </c>
      <c r="H15" s="14" t="s">
        <v>30</v>
      </c>
      <c r="I15" s="2" t="s">
        <v>25</v>
      </c>
    </row>
    <row r="16" spans="1:22" x14ac:dyDescent="0.3">
      <c r="A16" s="1">
        <v>37622</v>
      </c>
      <c r="B16" s="2">
        <v>1800</v>
      </c>
      <c r="C16" s="2" t="s">
        <v>35</v>
      </c>
      <c r="D16" s="3">
        <v>1500</v>
      </c>
      <c r="E16" s="12" t="s">
        <v>2008</v>
      </c>
      <c r="F16" s="2" t="s">
        <v>37</v>
      </c>
      <c r="G16" s="3">
        <f t="shared" si="0"/>
        <v>1500</v>
      </c>
      <c r="H16" s="14" t="s">
        <v>38</v>
      </c>
      <c r="I16" s="2" t="s">
        <v>25</v>
      </c>
    </row>
    <row r="17" spans="1:9" x14ac:dyDescent="0.3">
      <c r="A17" s="1">
        <v>37622</v>
      </c>
      <c r="B17" s="2">
        <v>1909</v>
      </c>
      <c r="C17" s="2" t="s">
        <v>70</v>
      </c>
      <c r="D17" s="3">
        <v>10000</v>
      </c>
      <c r="E17" s="12" t="s">
        <v>2009</v>
      </c>
      <c r="F17" s="2" t="s">
        <v>359</v>
      </c>
      <c r="G17" s="3">
        <f t="shared" si="0"/>
        <v>10000</v>
      </c>
      <c r="H17" s="14" t="s">
        <v>49</v>
      </c>
      <c r="I17" s="2" t="s">
        <v>25</v>
      </c>
    </row>
    <row r="18" spans="1:9" x14ac:dyDescent="0.3">
      <c r="A18" s="1">
        <v>37622</v>
      </c>
      <c r="B18" s="2">
        <v>2012</v>
      </c>
      <c r="C18" s="2" t="s">
        <v>61</v>
      </c>
      <c r="D18" s="3" t="s">
        <v>27</v>
      </c>
      <c r="E18" s="12" t="s">
        <v>2010</v>
      </c>
      <c r="F18" s="2" t="s">
        <v>359</v>
      </c>
      <c r="G18" s="3">
        <f t="shared" si="0"/>
        <v>1</v>
      </c>
      <c r="H18" s="14" t="s">
        <v>49</v>
      </c>
      <c r="I18" s="2" t="s">
        <v>25</v>
      </c>
    </row>
    <row r="19" spans="1:9" x14ac:dyDescent="0.3">
      <c r="A19" s="1">
        <v>37623</v>
      </c>
      <c r="B19" s="2">
        <v>841</v>
      </c>
      <c r="C19" s="2" t="s">
        <v>61</v>
      </c>
      <c r="D19" s="3">
        <v>26600</v>
      </c>
      <c r="E19" s="12" t="s">
        <v>2011</v>
      </c>
      <c r="F19" s="2" t="s">
        <v>359</v>
      </c>
      <c r="G19" s="3">
        <f t="shared" si="0"/>
        <v>26600</v>
      </c>
      <c r="H19" s="14" t="s">
        <v>49</v>
      </c>
      <c r="I19" s="2" t="s">
        <v>25</v>
      </c>
    </row>
    <row r="20" spans="1:9" x14ac:dyDescent="0.3">
      <c r="A20" s="1">
        <v>37623</v>
      </c>
      <c r="B20" s="2">
        <v>1008</v>
      </c>
      <c r="C20" s="2" t="s">
        <v>72</v>
      </c>
      <c r="D20" s="3" t="s">
        <v>27</v>
      </c>
      <c r="E20" s="12" t="s">
        <v>2012</v>
      </c>
      <c r="F20" s="2" t="s">
        <v>359</v>
      </c>
      <c r="G20" s="3">
        <f t="shared" si="0"/>
        <v>1</v>
      </c>
      <c r="H20" s="14" t="s">
        <v>49</v>
      </c>
      <c r="I20" s="2" t="s">
        <v>25</v>
      </c>
    </row>
    <row r="21" spans="1:9" x14ac:dyDescent="0.3">
      <c r="A21" s="1">
        <v>37623</v>
      </c>
      <c r="B21" s="2">
        <v>1040</v>
      </c>
      <c r="C21" s="2" t="s">
        <v>70</v>
      </c>
      <c r="D21" s="3">
        <v>12000</v>
      </c>
      <c r="E21" s="12" t="s">
        <v>2013</v>
      </c>
      <c r="F21" s="2" t="s">
        <v>359</v>
      </c>
      <c r="G21" s="3">
        <f t="shared" si="0"/>
        <v>12000</v>
      </c>
      <c r="H21" s="14" t="s">
        <v>49</v>
      </c>
      <c r="I21" s="2" t="s">
        <v>25</v>
      </c>
    </row>
    <row r="22" spans="1:9" x14ac:dyDescent="0.3">
      <c r="A22" s="1">
        <v>37623</v>
      </c>
      <c r="B22" s="2">
        <v>1312</v>
      </c>
      <c r="C22" s="2" t="s">
        <v>132</v>
      </c>
      <c r="D22" s="3">
        <v>1000</v>
      </c>
      <c r="E22" s="12" t="s">
        <v>2014</v>
      </c>
      <c r="F22" s="2" t="s">
        <v>23</v>
      </c>
      <c r="G22" s="3">
        <f t="shared" si="0"/>
        <v>1000</v>
      </c>
      <c r="H22" s="14" t="s">
        <v>38</v>
      </c>
      <c r="I22" s="2" t="s">
        <v>25</v>
      </c>
    </row>
    <row r="23" spans="1:9" x14ac:dyDescent="0.3">
      <c r="A23" s="1">
        <v>37623</v>
      </c>
      <c r="B23" s="2">
        <v>1444</v>
      </c>
      <c r="C23" s="2" t="s">
        <v>203</v>
      </c>
      <c r="D23" s="3">
        <v>3000</v>
      </c>
      <c r="E23" s="12" t="s">
        <v>2015</v>
      </c>
      <c r="F23" s="2" t="s">
        <v>63</v>
      </c>
      <c r="G23" s="3">
        <f t="shared" si="0"/>
        <v>3000</v>
      </c>
      <c r="H23" s="14" t="s">
        <v>24</v>
      </c>
      <c r="I23" s="2" t="s">
        <v>25</v>
      </c>
    </row>
    <row r="24" spans="1:9" x14ac:dyDescent="0.3">
      <c r="A24" s="1">
        <v>37623</v>
      </c>
      <c r="B24" s="2">
        <v>1451</v>
      </c>
      <c r="C24" s="2" t="s">
        <v>91</v>
      </c>
      <c r="D24" s="3">
        <v>1000</v>
      </c>
      <c r="E24" s="12" t="s">
        <v>2016</v>
      </c>
      <c r="F24" s="2" t="s">
        <v>37</v>
      </c>
      <c r="G24" s="3">
        <f t="shared" si="0"/>
        <v>1000</v>
      </c>
      <c r="H24" s="14" t="s">
        <v>30</v>
      </c>
      <c r="I24" s="2" t="s">
        <v>25</v>
      </c>
    </row>
    <row r="25" spans="1:9" x14ac:dyDescent="0.3">
      <c r="A25" s="1">
        <v>37623</v>
      </c>
      <c r="B25" s="2">
        <v>1455</v>
      </c>
      <c r="C25" s="2" t="s">
        <v>248</v>
      </c>
      <c r="D25" s="3">
        <v>5000</v>
      </c>
      <c r="E25" s="12" t="s">
        <v>2017</v>
      </c>
      <c r="F25" s="2" t="s">
        <v>37</v>
      </c>
      <c r="G25" s="3">
        <f t="shared" si="0"/>
        <v>5000</v>
      </c>
      <c r="H25" s="14" t="s">
        <v>24</v>
      </c>
      <c r="I25" s="2" t="s">
        <v>25</v>
      </c>
    </row>
    <row r="26" spans="1:9" x14ac:dyDescent="0.3">
      <c r="A26" s="1">
        <v>37623</v>
      </c>
      <c r="B26" s="2">
        <v>1524</v>
      </c>
      <c r="C26" s="2" t="s">
        <v>61</v>
      </c>
      <c r="D26" s="3">
        <v>500000</v>
      </c>
      <c r="E26" s="12" t="s">
        <v>2018</v>
      </c>
      <c r="F26" s="2" t="s">
        <v>359</v>
      </c>
      <c r="G26" s="3">
        <f t="shared" si="0"/>
        <v>500000</v>
      </c>
      <c r="H26" s="14" t="s">
        <v>49</v>
      </c>
      <c r="I26" s="2" t="s">
        <v>25</v>
      </c>
    </row>
    <row r="27" spans="1:9" x14ac:dyDescent="0.3">
      <c r="A27" s="1">
        <v>37623</v>
      </c>
      <c r="B27" s="2">
        <v>1535</v>
      </c>
      <c r="C27" s="2" t="s">
        <v>91</v>
      </c>
      <c r="D27" s="3" t="s">
        <v>27</v>
      </c>
      <c r="E27" s="12" t="s">
        <v>2019</v>
      </c>
      <c r="F27" s="2" t="s">
        <v>67</v>
      </c>
      <c r="G27" s="3">
        <f t="shared" si="0"/>
        <v>1</v>
      </c>
      <c r="H27" s="14" t="s">
        <v>30</v>
      </c>
      <c r="I27" s="2" t="s">
        <v>25</v>
      </c>
    </row>
    <row r="28" spans="1:9" x14ac:dyDescent="0.3">
      <c r="A28" s="1">
        <v>37627</v>
      </c>
      <c r="B28" s="2">
        <v>1636</v>
      </c>
      <c r="C28" s="2" t="s">
        <v>72</v>
      </c>
      <c r="D28" s="3">
        <v>2000</v>
      </c>
      <c r="E28" s="12" t="s">
        <v>2020</v>
      </c>
      <c r="F28" s="2" t="s">
        <v>33</v>
      </c>
      <c r="G28" s="3">
        <f t="shared" si="0"/>
        <v>2000</v>
      </c>
      <c r="H28" s="14" t="s">
        <v>49</v>
      </c>
      <c r="I28" s="2" t="s">
        <v>25</v>
      </c>
    </row>
    <row r="29" spans="1:9" x14ac:dyDescent="0.3">
      <c r="A29" s="1">
        <v>37627</v>
      </c>
      <c r="B29" s="2">
        <v>1814</v>
      </c>
      <c r="C29" s="2" t="s">
        <v>70</v>
      </c>
      <c r="D29" s="3">
        <v>1000</v>
      </c>
      <c r="E29" s="12" t="s">
        <v>2021</v>
      </c>
      <c r="F29" s="2" t="s">
        <v>67</v>
      </c>
      <c r="G29" s="3">
        <f t="shared" si="0"/>
        <v>1000</v>
      </c>
      <c r="H29" s="14" t="s">
        <v>49</v>
      </c>
      <c r="I29" s="2" t="s">
        <v>25</v>
      </c>
    </row>
    <row r="30" spans="1:9" x14ac:dyDescent="0.3">
      <c r="A30" s="1">
        <v>37628</v>
      </c>
      <c r="B30" s="2">
        <v>902</v>
      </c>
      <c r="C30" s="2" t="s">
        <v>56</v>
      </c>
      <c r="D30" s="3">
        <v>2400</v>
      </c>
      <c r="E30" s="12" t="s">
        <v>2022</v>
      </c>
      <c r="F30" s="2" t="s">
        <v>63</v>
      </c>
      <c r="G30" s="3">
        <f t="shared" si="0"/>
        <v>2400</v>
      </c>
      <c r="H30" s="14" t="s">
        <v>34</v>
      </c>
      <c r="I30" s="2" t="s">
        <v>25</v>
      </c>
    </row>
    <row r="31" spans="1:9" x14ac:dyDescent="0.3">
      <c r="A31" s="1">
        <v>37628</v>
      </c>
      <c r="B31" s="2">
        <v>937</v>
      </c>
      <c r="C31" s="2" t="s">
        <v>61</v>
      </c>
      <c r="D31" s="3">
        <v>5000</v>
      </c>
      <c r="E31" s="12" t="s">
        <v>2023</v>
      </c>
      <c r="F31" s="2" t="s">
        <v>37</v>
      </c>
      <c r="G31" s="3">
        <f t="shared" si="0"/>
        <v>5000</v>
      </c>
      <c r="H31" s="14" t="s">
        <v>49</v>
      </c>
      <c r="I31" s="2" t="s">
        <v>25</v>
      </c>
    </row>
    <row r="32" spans="1:9" x14ac:dyDescent="0.3">
      <c r="A32" s="1">
        <v>37628</v>
      </c>
      <c r="B32" s="2">
        <v>1412</v>
      </c>
      <c r="C32" s="2" t="s">
        <v>64</v>
      </c>
      <c r="D32" s="3">
        <v>100000</v>
      </c>
      <c r="E32" s="12" t="s">
        <v>2024</v>
      </c>
      <c r="F32" s="2" t="s">
        <v>67</v>
      </c>
      <c r="G32" s="3">
        <f t="shared" si="0"/>
        <v>100000</v>
      </c>
      <c r="H32" s="14" t="s">
        <v>30</v>
      </c>
      <c r="I32" s="2" t="s">
        <v>25</v>
      </c>
    </row>
    <row r="33" spans="1:9" x14ac:dyDescent="0.3">
      <c r="A33" s="1">
        <v>37628</v>
      </c>
      <c r="B33" s="2">
        <v>1539</v>
      </c>
      <c r="C33" s="2" t="s">
        <v>64</v>
      </c>
      <c r="D33" s="3">
        <v>8000</v>
      </c>
      <c r="E33" s="12" t="s">
        <v>2025</v>
      </c>
      <c r="F33" s="2" t="s">
        <v>30</v>
      </c>
      <c r="G33" s="3">
        <f t="shared" si="0"/>
        <v>8000</v>
      </c>
      <c r="H33" s="14" t="s">
        <v>30</v>
      </c>
      <c r="I33" s="2" t="s">
        <v>25</v>
      </c>
    </row>
    <row r="34" spans="1:9" x14ac:dyDescent="0.3">
      <c r="A34" s="1">
        <v>37628</v>
      </c>
      <c r="B34" s="2">
        <v>1550</v>
      </c>
      <c r="C34" s="2" t="s">
        <v>68</v>
      </c>
      <c r="D34" s="3">
        <v>8000</v>
      </c>
      <c r="E34" s="12" t="s">
        <v>2026</v>
      </c>
      <c r="F34" s="2" t="s">
        <v>23</v>
      </c>
      <c r="G34" s="3">
        <f t="shared" si="0"/>
        <v>8000</v>
      </c>
      <c r="H34" s="14" t="s">
        <v>49</v>
      </c>
      <c r="I34" s="2" t="s">
        <v>25</v>
      </c>
    </row>
    <row r="35" spans="1:9" x14ac:dyDescent="0.3">
      <c r="A35" s="1">
        <v>37628</v>
      </c>
      <c r="B35" s="2">
        <v>1601</v>
      </c>
      <c r="C35" s="2" t="s">
        <v>42</v>
      </c>
      <c r="D35" s="3">
        <v>200000</v>
      </c>
      <c r="E35" s="12" t="s">
        <v>2027</v>
      </c>
      <c r="F35" s="2" t="s">
        <v>23</v>
      </c>
      <c r="G35" s="3">
        <f t="shared" si="0"/>
        <v>200000</v>
      </c>
      <c r="H35" s="14" t="s">
        <v>44</v>
      </c>
      <c r="I35" s="2" t="s">
        <v>25</v>
      </c>
    </row>
    <row r="36" spans="1:9" x14ac:dyDescent="0.3">
      <c r="A36" s="1">
        <v>37628</v>
      </c>
      <c r="B36" s="2">
        <v>2024</v>
      </c>
      <c r="C36" s="2" t="s">
        <v>26</v>
      </c>
      <c r="D36" s="3">
        <v>5000</v>
      </c>
      <c r="E36" s="12" t="s">
        <v>2028</v>
      </c>
      <c r="F36" s="2" t="s">
        <v>23</v>
      </c>
      <c r="G36" s="3">
        <f t="shared" si="0"/>
        <v>5000</v>
      </c>
      <c r="H36" s="14" t="s">
        <v>30</v>
      </c>
      <c r="I36" s="2" t="s">
        <v>25</v>
      </c>
    </row>
    <row r="37" spans="1:9" x14ac:dyDescent="0.3">
      <c r="A37" s="1">
        <v>37629</v>
      </c>
      <c r="B37" s="2">
        <v>1303</v>
      </c>
      <c r="C37" s="2" t="s">
        <v>42</v>
      </c>
      <c r="D37" s="3">
        <v>50000</v>
      </c>
      <c r="E37" s="12" t="s">
        <v>2029</v>
      </c>
      <c r="F37" s="2" t="s">
        <v>23</v>
      </c>
      <c r="G37" s="3">
        <f t="shared" si="0"/>
        <v>50000</v>
      </c>
      <c r="H37" s="14" t="s">
        <v>44</v>
      </c>
      <c r="I37" s="2" t="s">
        <v>25</v>
      </c>
    </row>
    <row r="38" spans="1:9" x14ac:dyDescent="0.3">
      <c r="A38" s="1">
        <v>37629</v>
      </c>
      <c r="B38" s="2">
        <v>1426</v>
      </c>
      <c r="C38" s="2" t="s">
        <v>46</v>
      </c>
      <c r="D38" s="3">
        <v>72000</v>
      </c>
      <c r="E38" s="12" t="s">
        <v>2030</v>
      </c>
      <c r="F38" s="2" t="s">
        <v>33</v>
      </c>
      <c r="G38" s="3">
        <f t="shared" si="0"/>
        <v>72000</v>
      </c>
      <c r="H38" s="14" t="s">
        <v>49</v>
      </c>
      <c r="I38" s="2" t="s">
        <v>25</v>
      </c>
    </row>
    <row r="39" spans="1:9" x14ac:dyDescent="0.3">
      <c r="A39" s="1">
        <v>37629</v>
      </c>
      <c r="B39" s="2">
        <v>1547</v>
      </c>
      <c r="C39" s="2" t="s">
        <v>40</v>
      </c>
      <c r="D39" s="3" t="s">
        <v>27</v>
      </c>
      <c r="E39" s="12" t="s">
        <v>2031</v>
      </c>
      <c r="F39" s="2" t="s">
        <v>23</v>
      </c>
      <c r="G39" s="3">
        <f t="shared" si="0"/>
        <v>1</v>
      </c>
      <c r="H39" s="14" t="s">
        <v>34</v>
      </c>
      <c r="I39" s="2" t="s">
        <v>25</v>
      </c>
    </row>
    <row r="40" spans="1:9" x14ac:dyDescent="0.3">
      <c r="A40" s="1">
        <v>37630</v>
      </c>
      <c r="B40" s="2">
        <v>905</v>
      </c>
      <c r="C40" s="2" t="s">
        <v>361</v>
      </c>
      <c r="D40" s="3">
        <v>1000</v>
      </c>
      <c r="E40" s="12" t="s">
        <v>2032</v>
      </c>
      <c r="F40" s="2" t="s">
        <v>37</v>
      </c>
      <c r="G40" s="3">
        <f t="shared" si="0"/>
        <v>1000</v>
      </c>
      <c r="H40" s="14" t="s">
        <v>38</v>
      </c>
      <c r="I40" s="2" t="s">
        <v>25</v>
      </c>
    </row>
    <row r="41" spans="1:9" x14ac:dyDescent="0.3">
      <c r="A41" s="1">
        <v>37630</v>
      </c>
      <c r="B41" s="2">
        <v>1319</v>
      </c>
      <c r="C41" s="2" t="s">
        <v>42</v>
      </c>
      <c r="D41" s="3">
        <v>1500</v>
      </c>
      <c r="E41" s="12" t="s">
        <v>2033</v>
      </c>
      <c r="F41" s="2" t="s">
        <v>23</v>
      </c>
      <c r="G41" s="3">
        <f t="shared" si="0"/>
        <v>1500</v>
      </c>
      <c r="H41" s="14" t="s">
        <v>44</v>
      </c>
      <c r="I41" s="2" t="s">
        <v>25</v>
      </c>
    </row>
    <row r="42" spans="1:9" x14ac:dyDescent="0.3">
      <c r="A42" s="1">
        <v>37630</v>
      </c>
      <c r="B42" s="2">
        <v>1605</v>
      </c>
      <c r="C42" s="2" t="s">
        <v>347</v>
      </c>
      <c r="D42" s="3">
        <v>5000</v>
      </c>
      <c r="E42" s="12" t="s">
        <v>2034</v>
      </c>
      <c r="F42" s="2" t="s">
        <v>33</v>
      </c>
      <c r="G42" s="3">
        <f t="shared" si="0"/>
        <v>5000</v>
      </c>
      <c r="H42" s="14" t="s">
        <v>38</v>
      </c>
      <c r="I42" s="2" t="s">
        <v>25</v>
      </c>
    </row>
    <row r="43" spans="1:9" x14ac:dyDescent="0.3">
      <c r="A43" s="1">
        <v>37631</v>
      </c>
      <c r="B43" s="2">
        <v>1150</v>
      </c>
      <c r="C43" s="2" t="s">
        <v>35</v>
      </c>
      <c r="D43" s="3">
        <v>5000</v>
      </c>
      <c r="E43" s="12" t="s">
        <v>2035</v>
      </c>
      <c r="F43" s="2" t="s">
        <v>54</v>
      </c>
      <c r="G43" s="3">
        <f t="shared" si="0"/>
        <v>5000</v>
      </c>
      <c r="H43" s="14" t="s">
        <v>38</v>
      </c>
      <c r="I43" s="2" t="s">
        <v>25</v>
      </c>
    </row>
    <row r="44" spans="1:9" x14ac:dyDescent="0.3">
      <c r="A44" s="1">
        <v>37631</v>
      </c>
      <c r="B44" s="2">
        <v>1204</v>
      </c>
      <c r="C44" s="2" t="s">
        <v>26</v>
      </c>
      <c r="D44" s="3">
        <v>9000</v>
      </c>
      <c r="E44" s="12" t="s">
        <v>2036</v>
      </c>
      <c r="F44" s="2" t="s">
        <v>30</v>
      </c>
      <c r="G44" s="3">
        <f t="shared" si="0"/>
        <v>9000</v>
      </c>
      <c r="H44" s="14" t="s">
        <v>30</v>
      </c>
      <c r="I44" s="2" t="s">
        <v>25</v>
      </c>
    </row>
    <row r="45" spans="1:9" x14ac:dyDescent="0.3">
      <c r="A45" s="1">
        <v>37631</v>
      </c>
      <c r="B45" s="2">
        <v>1538</v>
      </c>
      <c r="C45" s="2" t="s">
        <v>70</v>
      </c>
      <c r="D45" s="3">
        <v>1000</v>
      </c>
      <c r="E45" s="12" t="s">
        <v>2037</v>
      </c>
      <c r="F45" s="2" t="s">
        <v>23</v>
      </c>
      <c r="G45" s="3">
        <f t="shared" si="0"/>
        <v>1000</v>
      </c>
      <c r="H45" s="14" t="s">
        <v>49</v>
      </c>
      <c r="I45" s="2" t="s">
        <v>25</v>
      </c>
    </row>
    <row r="46" spans="1:9" x14ac:dyDescent="0.3">
      <c r="A46" s="1">
        <v>37631</v>
      </c>
      <c r="B46" s="2">
        <v>1757</v>
      </c>
      <c r="C46" s="2" t="s">
        <v>81</v>
      </c>
      <c r="D46" s="3">
        <v>1000</v>
      </c>
      <c r="E46" s="12" t="s">
        <v>2038</v>
      </c>
      <c r="F46" s="2" t="s">
        <v>33</v>
      </c>
      <c r="G46" s="3">
        <f t="shared" si="0"/>
        <v>1000</v>
      </c>
      <c r="H46" s="14" t="s">
        <v>30</v>
      </c>
      <c r="I46" s="2" t="s">
        <v>25</v>
      </c>
    </row>
    <row r="47" spans="1:9" x14ac:dyDescent="0.3">
      <c r="A47" s="1">
        <v>37632</v>
      </c>
      <c r="B47" s="2">
        <v>1017</v>
      </c>
      <c r="C47" s="2" t="s">
        <v>526</v>
      </c>
      <c r="D47" s="3">
        <v>25000</v>
      </c>
      <c r="E47" s="12" t="s">
        <v>2039</v>
      </c>
      <c r="F47" s="2" t="s">
        <v>30</v>
      </c>
      <c r="G47" s="3">
        <f t="shared" si="0"/>
        <v>25000</v>
      </c>
      <c r="H47" s="14" t="s">
        <v>38</v>
      </c>
      <c r="I47" s="2" t="s">
        <v>25</v>
      </c>
    </row>
    <row r="48" spans="1:9" x14ac:dyDescent="0.3">
      <c r="A48" s="1">
        <v>37632</v>
      </c>
      <c r="B48" s="2">
        <v>1427</v>
      </c>
      <c r="C48" s="2" t="s">
        <v>81</v>
      </c>
      <c r="D48" s="3">
        <v>1500</v>
      </c>
      <c r="E48" s="12" t="s">
        <v>2040</v>
      </c>
      <c r="F48" s="2" t="s">
        <v>33</v>
      </c>
      <c r="G48" s="3">
        <f t="shared" si="0"/>
        <v>1500</v>
      </c>
      <c r="H48" s="14" t="s">
        <v>30</v>
      </c>
      <c r="I48" s="2" t="s">
        <v>25</v>
      </c>
    </row>
    <row r="49" spans="1:9" x14ac:dyDescent="0.3">
      <c r="A49" s="1">
        <v>37634</v>
      </c>
      <c r="B49" s="2">
        <v>850</v>
      </c>
      <c r="C49" s="2" t="s">
        <v>70</v>
      </c>
      <c r="D49" s="3">
        <v>12000</v>
      </c>
      <c r="E49" s="12" t="s">
        <v>2041</v>
      </c>
      <c r="F49" s="2" t="s">
        <v>23</v>
      </c>
      <c r="G49" s="3">
        <f t="shared" si="0"/>
        <v>12000</v>
      </c>
      <c r="H49" s="14" t="s">
        <v>49</v>
      </c>
      <c r="I49" s="2" t="s">
        <v>25</v>
      </c>
    </row>
    <row r="50" spans="1:9" x14ac:dyDescent="0.3">
      <c r="A50" s="1">
        <v>37634</v>
      </c>
      <c r="B50" s="2">
        <v>1107</v>
      </c>
      <c r="C50" s="2" t="s">
        <v>91</v>
      </c>
      <c r="D50" s="3">
        <v>3000</v>
      </c>
      <c r="E50" s="12" t="s">
        <v>2042</v>
      </c>
      <c r="F50" s="2" t="s">
        <v>23</v>
      </c>
      <c r="G50" s="3">
        <f t="shared" si="0"/>
        <v>3000</v>
      </c>
      <c r="H50" s="14" t="s">
        <v>30</v>
      </c>
      <c r="I50" s="2" t="s">
        <v>25</v>
      </c>
    </row>
    <row r="51" spans="1:9" x14ac:dyDescent="0.3">
      <c r="A51" s="1">
        <v>37635</v>
      </c>
      <c r="B51" s="2">
        <v>948</v>
      </c>
      <c r="C51" s="2" t="s">
        <v>130</v>
      </c>
      <c r="D51" s="3">
        <v>2500</v>
      </c>
      <c r="E51" s="12" t="s">
        <v>2043</v>
      </c>
      <c r="F51" s="2" t="s">
        <v>90</v>
      </c>
      <c r="G51" s="3">
        <f t="shared" si="0"/>
        <v>2500</v>
      </c>
      <c r="H51" s="14" t="s">
        <v>30</v>
      </c>
      <c r="I51" s="2" t="s">
        <v>25</v>
      </c>
    </row>
    <row r="52" spans="1:9" x14ac:dyDescent="0.3">
      <c r="A52" s="1">
        <v>37635</v>
      </c>
      <c r="B52" s="2">
        <v>1218</v>
      </c>
      <c r="C52" s="2" t="s">
        <v>35</v>
      </c>
      <c r="D52" s="3">
        <v>500</v>
      </c>
      <c r="E52" s="12" t="s">
        <v>2044</v>
      </c>
      <c r="F52" s="2" t="s">
        <v>23</v>
      </c>
      <c r="G52" s="3">
        <f t="shared" si="0"/>
        <v>500</v>
      </c>
      <c r="H52" s="14" t="s">
        <v>38</v>
      </c>
      <c r="I52" s="2" t="s">
        <v>25</v>
      </c>
    </row>
    <row r="53" spans="1:9" x14ac:dyDescent="0.3">
      <c r="A53" s="1">
        <v>37635</v>
      </c>
      <c r="B53" s="2">
        <v>1352</v>
      </c>
      <c r="C53" s="2" t="s">
        <v>72</v>
      </c>
      <c r="D53" s="3">
        <v>16500</v>
      </c>
      <c r="E53" s="12" t="s">
        <v>2045</v>
      </c>
      <c r="F53" s="2" t="s">
        <v>37</v>
      </c>
      <c r="G53" s="3">
        <f t="shared" si="0"/>
        <v>16500</v>
      </c>
      <c r="H53" s="14" t="s">
        <v>49</v>
      </c>
      <c r="I53" s="2" t="s">
        <v>25</v>
      </c>
    </row>
    <row r="54" spans="1:9" x14ac:dyDescent="0.3">
      <c r="A54" s="1">
        <v>37635</v>
      </c>
      <c r="B54" s="2">
        <v>2006</v>
      </c>
      <c r="C54" s="2" t="s">
        <v>162</v>
      </c>
      <c r="D54" s="3">
        <v>2000</v>
      </c>
      <c r="E54" s="12" t="s">
        <v>2046</v>
      </c>
      <c r="F54" s="2" t="s">
        <v>67</v>
      </c>
      <c r="G54" s="3">
        <f t="shared" si="0"/>
        <v>2000</v>
      </c>
      <c r="H54" s="14" t="s">
        <v>44</v>
      </c>
      <c r="I54" s="2" t="s">
        <v>25</v>
      </c>
    </row>
    <row r="55" spans="1:9" x14ac:dyDescent="0.3">
      <c r="A55" s="1">
        <v>37636</v>
      </c>
      <c r="B55" s="2">
        <v>1151</v>
      </c>
      <c r="C55" s="2" t="s">
        <v>203</v>
      </c>
      <c r="D55" s="3">
        <v>800</v>
      </c>
      <c r="E55" s="12" t="s">
        <v>2047</v>
      </c>
      <c r="F55" s="2" t="s">
        <v>23</v>
      </c>
      <c r="G55" s="3">
        <f t="shared" si="0"/>
        <v>800</v>
      </c>
      <c r="H55" s="14" t="s">
        <v>24</v>
      </c>
      <c r="I55" s="2" t="s">
        <v>25</v>
      </c>
    </row>
    <row r="56" spans="1:9" x14ac:dyDescent="0.3">
      <c r="A56" s="1">
        <v>37636</v>
      </c>
      <c r="B56" s="2">
        <v>1238</v>
      </c>
      <c r="C56" s="2" t="s">
        <v>26</v>
      </c>
      <c r="D56" s="3">
        <v>1000</v>
      </c>
      <c r="E56" s="12" t="s">
        <v>2048</v>
      </c>
      <c r="F56" s="2" t="s">
        <v>33</v>
      </c>
      <c r="G56" s="3">
        <f t="shared" si="0"/>
        <v>1000</v>
      </c>
      <c r="H56" s="14" t="s">
        <v>30</v>
      </c>
      <c r="I56" s="2" t="s">
        <v>25</v>
      </c>
    </row>
    <row r="57" spans="1:9" x14ac:dyDescent="0.3">
      <c r="A57" s="1">
        <v>37636</v>
      </c>
      <c r="B57" s="2">
        <v>1850</v>
      </c>
      <c r="C57" s="2" t="s">
        <v>68</v>
      </c>
      <c r="D57" s="3">
        <v>9600</v>
      </c>
      <c r="E57" s="12" t="s">
        <v>2049</v>
      </c>
      <c r="F57" s="2" t="s">
        <v>23</v>
      </c>
      <c r="G57" s="3">
        <f t="shared" si="0"/>
        <v>9600</v>
      </c>
      <c r="H57" s="14" t="s">
        <v>49</v>
      </c>
      <c r="I57" s="2" t="s">
        <v>25</v>
      </c>
    </row>
    <row r="58" spans="1:9" x14ac:dyDescent="0.3">
      <c r="A58" s="1">
        <v>37637</v>
      </c>
      <c r="B58" s="2">
        <v>1758</v>
      </c>
      <c r="C58" s="2" t="s">
        <v>2050</v>
      </c>
      <c r="D58" s="3" t="s">
        <v>27</v>
      </c>
      <c r="E58" s="12" t="s">
        <v>2051</v>
      </c>
      <c r="F58" s="2" t="s">
        <v>190</v>
      </c>
      <c r="G58" s="3">
        <f t="shared" si="0"/>
        <v>1</v>
      </c>
      <c r="H58" s="14" t="s">
        <v>38</v>
      </c>
      <c r="I58" s="2" t="s">
        <v>25</v>
      </c>
    </row>
    <row r="59" spans="1:9" x14ac:dyDescent="0.3">
      <c r="A59" s="1">
        <v>37638</v>
      </c>
      <c r="B59" s="2">
        <v>1232</v>
      </c>
      <c r="C59" s="2" t="s">
        <v>42</v>
      </c>
      <c r="D59" s="3">
        <v>40000</v>
      </c>
      <c r="E59" s="12" t="s">
        <v>2052</v>
      </c>
      <c r="F59" s="2" t="s">
        <v>23</v>
      </c>
      <c r="G59" s="3">
        <f t="shared" si="0"/>
        <v>40000</v>
      </c>
      <c r="H59" s="14" t="s">
        <v>44</v>
      </c>
      <c r="I59" s="2" t="s">
        <v>25</v>
      </c>
    </row>
    <row r="60" spans="1:9" x14ac:dyDescent="0.3">
      <c r="A60" s="1">
        <v>37639</v>
      </c>
      <c r="B60" s="2">
        <v>1030</v>
      </c>
      <c r="C60" s="2" t="s">
        <v>64</v>
      </c>
      <c r="D60" s="3">
        <v>500000</v>
      </c>
      <c r="E60" s="12" t="s">
        <v>2053</v>
      </c>
      <c r="F60" s="2" t="s">
        <v>190</v>
      </c>
      <c r="G60" s="3">
        <f t="shared" si="0"/>
        <v>500000</v>
      </c>
      <c r="H60" s="14" t="s">
        <v>30</v>
      </c>
      <c r="I60" s="2" t="s">
        <v>25</v>
      </c>
    </row>
    <row r="61" spans="1:9" x14ac:dyDescent="0.3">
      <c r="A61" s="1">
        <v>37641</v>
      </c>
      <c r="B61" s="2">
        <v>129</v>
      </c>
      <c r="C61" s="2" t="s">
        <v>35</v>
      </c>
      <c r="D61" s="3">
        <v>500</v>
      </c>
      <c r="E61" s="12" t="s">
        <v>2054</v>
      </c>
      <c r="F61" s="2" t="s">
        <v>23</v>
      </c>
      <c r="G61" s="3">
        <f t="shared" si="0"/>
        <v>500</v>
      </c>
      <c r="H61" s="14" t="s">
        <v>38</v>
      </c>
      <c r="I61" s="2" t="s">
        <v>25</v>
      </c>
    </row>
    <row r="62" spans="1:9" x14ac:dyDescent="0.3">
      <c r="A62" s="1">
        <v>37641</v>
      </c>
      <c r="B62" s="2">
        <v>913</v>
      </c>
      <c r="C62" s="2" t="s">
        <v>108</v>
      </c>
      <c r="D62" s="3">
        <v>100</v>
      </c>
      <c r="E62" s="12" t="s">
        <v>2055</v>
      </c>
      <c r="F62" s="2" t="s">
        <v>37</v>
      </c>
      <c r="G62" s="3">
        <f t="shared" si="0"/>
        <v>100</v>
      </c>
      <c r="H62" s="14" t="s">
        <v>24</v>
      </c>
      <c r="I62" s="2" t="s">
        <v>25</v>
      </c>
    </row>
    <row r="63" spans="1:9" x14ac:dyDescent="0.3">
      <c r="A63" s="1">
        <v>37641</v>
      </c>
      <c r="B63" s="2">
        <v>1233</v>
      </c>
      <c r="C63" s="2" t="s">
        <v>130</v>
      </c>
      <c r="D63" s="3">
        <v>20000</v>
      </c>
      <c r="E63" s="12" t="s">
        <v>2056</v>
      </c>
      <c r="F63" s="2" t="s">
        <v>23</v>
      </c>
      <c r="G63" s="3">
        <f t="shared" si="0"/>
        <v>20000</v>
      </c>
      <c r="H63" s="14" t="s">
        <v>30</v>
      </c>
      <c r="I63" s="2" t="s">
        <v>25</v>
      </c>
    </row>
    <row r="64" spans="1:9" x14ac:dyDescent="0.3">
      <c r="A64" s="1">
        <v>37641</v>
      </c>
      <c r="B64" s="2">
        <v>1505</v>
      </c>
      <c r="C64" s="2" t="s">
        <v>35</v>
      </c>
      <c r="D64" s="3">
        <v>100</v>
      </c>
      <c r="E64" s="12" t="s">
        <v>2057</v>
      </c>
      <c r="F64" s="2" t="s">
        <v>37</v>
      </c>
      <c r="G64" s="3">
        <f t="shared" si="0"/>
        <v>100</v>
      </c>
      <c r="H64" s="14" t="s">
        <v>38</v>
      </c>
      <c r="I64" s="2" t="s">
        <v>25</v>
      </c>
    </row>
    <row r="65" spans="1:9" x14ac:dyDescent="0.3">
      <c r="A65" s="1">
        <v>37641</v>
      </c>
      <c r="B65" s="2">
        <v>1824</v>
      </c>
      <c r="C65" s="2" t="s">
        <v>42</v>
      </c>
      <c r="D65" s="3">
        <v>200</v>
      </c>
      <c r="E65" s="12" t="s">
        <v>2058</v>
      </c>
      <c r="F65" s="2" t="s">
        <v>33</v>
      </c>
      <c r="G65" s="3">
        <f t="shared" si="0"/>
        <v>200</v>
      </c>
      <c r="H65" s="14" t="s">
        <v>44</v>
      </c>
      <c r="I65" s="2" t="s">
        <v>25</v>
      </c>
    </row>
    <row r="66" spans="1:9" x14ac:dyDescent="0.3">
      <c r="A66" s="1">
        <v>37642</v>
      </c>
      <c r="B66" s="2">
        <v>846</v>
      </c>
      <c r="C66" s="2" t="s">
        <v>31</v>
      </c>
      <c r="D66" s="3">
        <v>1500</v>
      </c>
      <c r="E66" s="12" t="s">
        <v>2059</v>
      </c>
      <c r="F66" s="2" t="s">
        <v>67</v>
      </c>
      <c r="G66" s="3">
        <f t="shared" ref="G66:G129" si="1">IF(D66 ="UNK", 1, D66)</f>
        <v>1500</v>
      </c>
      <c r="H66" s="14" t="s">
        <v>34</v>
      </c>
      <c r="I66" s="2" t="s">
        <v>25</v>
      </c>
    </row>
    <row r="67" spans="1:9" x14ac:dyDescent="0.3">
      <c r="A67" s="1">
        <v>37642</v>
      </c>
      <c r="B67" s="2">
        <v>1135</v>
      </c>
      <c r="C67" s="2" t="s">
        <v>91</v>
      </c>
      <c r="D67" s="3">
        <v>4000</v>
      </c>
      <c r="E67" s="12" t="s">
        <v>2060</v>
      </c>
      <c r="F67" s="2" t="s">
        <v>23</v>
      </c>
      <c r="G67" s="3">
        <f t="shared" si="1"/>
        <v>4000</v>
      </c>
      <c r="H67" s="14" t="s">
        <v>30</v>
      </c>
      <c r="I67" s="2" t="s">
        <v>25</v>
      </c>
    </row>
    <row r="68" spans="1:9" x14ac:dyDescent="0.3">
      <c r="A68" s="1">
        <v>37642</v>
      </c>
      <c r="B68" s="2">
        <v>1803</v>
      </c>
      <c r="C68" s="2" t="s">
        <v>132</v>
      </c>
      <c r="D68" s="3">
        <v>2000</v>
      </c>
      <c r="E68" s="12" t="s">
        <v>2061</v>
      </c>
      <c r="F68" s="2" t="s">
        <v>23</v>
      </c>
      <c r="G68" s="3">
        <f t="shared" si="1"/>
        <v>2000</v>
      </c>
      <c r="H68" s="14" t="s">
        <v>38</v>
      </c>
      <c r="I68" s="2" t="s">
        <v>25</v>
      </c>
    </row>
    <row r="69" spans="1:9" x14ac:dyDescent="0.3">
      <c r="A69" s="1">
        <v>37642</v>
      </c>
      <c r="B69" s="2">
        <v>2147</v>
      </c>
      <c r="C69" s="2" t="s">
        <v>56</v>
      </c>
      <c r="D69" s="3">
        <v>3000</v>
      </c>
      <c r="E69" s="12" t="s">
        <v>2062</v>
      </c>
      <c r="F69" s="2" t="s">
        <v>90</v>
      </c>
      <c r="G69" s="3">
        <f t="shared" si="1"/>
        <v>3000</v>
      </c>
      <c r="H69" s="14" t="s">
        <v>34</v>
      </c>
      <c r="I69" s="2" t="s">
        <v>25</v>
      </c>
    </row>
    <row r="70" spans="1:9" x14ac:dyDescent="0.3">
      <c r="A70" s="1">
        <v>37643</v>
      </c>
      <c r="B70" s="2">
        <v>855</v>
      </c>
      <c r="C70" s="2" t="s">
        <v>46</v>
      </c>
      <c r="D70" s="3">
        <v>5000</v>
      </c>
      <c r="E70" s="12" t="s">
        <v>2063</v>
      </c>
      <c r="F70" s="2" t="s">
        <v>23</v>
      </c>
      <c r="G70" s="3">
        <f t="shared" si="1"/>
        <v>5000</v>
      </c>
      <c r="H70" s="14" t="s">
        <v>49</v>
      </c>
      <c r="I70" s="2" t="s">
        <v>25</v>
      </c>
    </row>
    <row r="71" spans="1:9" x14ac:dyDescent="0.3">
      <c r="A71" s="1">
        <v>37643</v>
      </c>
      <c r="B71" s="2">
        <v>937</v>
      </c>
      <c r="C71" s="2" t="s">
        <v>21</v>
      </c>
      <c r="D71" s="3">
        <v>1000</v>
      </c>
      <c r="E71" s="12" t="s">
        <v>2064</v>
      </c>
      <c r="F71" s="2" t="s">
        <v>30</v>
      </c>
      <c r="G71" s="3">
        <f t="shared" si="1"/>
        <v>1000</v>
      </c>
      <c r="H71" s="14" t="s">
        <v>24</v>
      </c>
      <c r="I71" s="2" t="s">
        <v>25</v>
      </c>
    </row>
    <row r="72" spans="1:9" x14ac:dyDescent="0.3">
      <c r="A72" s="1">
        <v>37643</v>
      </c>
      <c r="B72" s="2">
        <v>1019</v>
      </c>
      <c r="C72" s="2" t="s">
        <v>99</v>
      </c>
      <c r="D72" s="3">
        <v>8400</v>
      </c>
      <c r="E72" s="12" t="s">
        <v>2065</v>
      </c>
      <c r="F72" s="2" t="s">
        <v>23</v>
      </c>
      <c r="G72" s="3">
        <f t="shared" si="1"/>
        <v>8400</v>
      </c>
      <c r="H72" s="14" t="s">
        <v>24</v>
      </c>
      <c r="I72" s="2" t="s">
        <v>25</v>
      </c>
    </row>
    <row r="73" spans="1:9" x14ac:dyDescent="0.3">
      <c r="A73" s="1">
        <v>37644</v>
      </c>
      <c r="B73" s="2">
        <v>1241</v>
      </c>
      <c r="C73" s="2" t="s">
        <v>61</v>
      </c>
      <c r="D73" s="3">
        <v>3000</v>
      </c>
      <c r="E73" s="12" t="s">
        <v>2066</v>
      </c>
      <c r="F73" s="2" t="s">
        <v>37</v>
      </c>
      <c r="G73" s="3">
        <f t="shared" si="1"/>
        <v>3000</v>
      </c>
      <c r="H73" s="14" t="s">
        <v>49</v>
      </c>
      <c r="I73" s="2" t="s">
        <v>25</v>
      </c>
    </row>
    <row r="74" spans="1:9" x14ac:dyDescent="0.3">
      <c r="A74" s="1">
        <v>37644</v>
      </c>
      <c r="B74" s="2">
        <v>1736</v>
      </c>
      <c r="C74" s="2" t="s">
        <v>152</v>
      </c>
      <c r="D74" s="3">
        <v>11000000</v>
      </c>
      <c r="E74" s="12" t="s">
        <v>2067</v>
      </c>
      <c r="F74" s="2" t="s">
        <v>29</v>
      </c>
      <c r="G74" s="3">
        <f t="shared" si="1"/>
        <v>11000000</v>
      </c>
      <c r="H74" s="14" t="s">
        <v>38</v>
      </c>
      <c r="I74" s="2" t="s">
        <v>25</v>
      </c>
    </row>
    <row r="75" spans="1:9" x14ac:dyDescent="0.3">
      <c r="A75" s="1">
        <v>37644</v>
      </c>
      <c r="B75" s="2">
        <v>1843</v>
      </c>
      <c r="C75" s="2" t="s">
        <v>35</v>
      </c>
      <c r="D75" s="3">
        <v>40</v>
      </c>
      <c r="E75" s="12" t="s">
        <v>2068</v>
      </c>
      <c r="F75" s="2" t="s">
        <v>67</v>
      </c>
      <c r="G75" s="3">
        <f t="shared" si="1"/>
        <v>40</v>
      </c>
      <c r="H75" s="14" t="s">
        <v>38</v>
      </c>
      <c r="I75" s="2" t="s">
        <v>25</v>
      </c>
    </row>
    <row r="76" spans="1:9" x14ac:dyDescent="0.3">
      <c r="A76" s="1">
        <v>37644</v>
      </c>
      <c r="B76" s="2">
        <v>2155</v>
      </c>
      <c r="C76" s="2" t="s">
        <v>21</v>
      </c>
      <c r="D76" s="3">
        <v>1000</v>
      </c>
      <c r="E76" s="12" t="s">
        <v>2069</v>
      </c>
      <c r="F76" s="2" t="s">
        <v>63</v>
      </c>
      <c r="G76" s="3">
        <f t="shared" si="1"/>
        <v>1000</v>
      </c>
      <c r="H76" s="14" t="s">
        <v>24</v>
      </c>
      <c r="I76" s="2" t="s">
        <v>25</v>
      </c>
    </row>
    <row r="77" spans="1:9" x14ac:dyDescent="0.3">
      <c r="A77" s="1">
        <v>37645</v>
      </c>
      <c r="B77" s="2">
        <v>1127</v>
      </c>
      <c r="C77" s="2" t="s">
        <v>42</v>
      </c>
      <c r="D77" s="3">
        <v>3000</v>
      </c>
      <c r="E77" s="12" t="s">
        <v>2070</v>
      </c>
      <c r="F77" s="2" t="s">
        <v>33</v>
      </c>
      <c r="G77" s="3">
        <f t="shared" si="1"/>
        <v>3000</v>
      </c>
      <c r="H77" s="14" t="s">
        <v>44</v>
      </c>
      <c r="I77" s="2" t="s">
        <v>25</v>
      </c>
    </row>
    <row r="78" spans="1:9" x14ac:dyDescent="0.3">
      <c r="A78" s="1">
        <v>37645</v>
      </c>
      <c r="B78" s="2">
        <v>1436</v>
      </c>
      <c r="C78" s="2" t="s">
        <v>91</v>
      </c>
      <c r="D78" s="3">
        <v>1000</v>
      </c>
      <c r="E78" s="12" t="s">
        <v>2071</v>
      </c>
      <c r="F78" s="2" t="s">
        <v>30</v>
      </c>
      <c r="G78" s="3">
        <f t="shared" si="1"/>
        <v>1000</v>
      </c>
      <c r="H78" s="14" t="s">
        <v>30</v>
      </c>
      <c r="I78" s="2" t="s">
        <v>25</v>
      </c>
    </row>
    <row r="79" spans="1:9" x14ac:dyDescent="0.3">
      <c r="A79" s="1">
        <v>37645</v>
      </c>
      <c r="B79" s="2">
        <v>2216</v>
      </c>
      <c r="C79" s="2" t="s">
        <v>64</v>
      </c>
      <c r="D79" s="3">
        <v>12000</v>
      </c>
      <c r="E79" s="12" t="s">
        <v>2072</v>
      </c>
      <c r="F79" s="2" t="s">
        <v>63</v>
      </c>
      <c r="G79" s="3">
        <f t="shared" si="1"/>
        <v>12000</v>
      </c>
      <c r="H79" s="14" t="s">
        <v>30</v>
      </c>
      <c r="I79" s="2" t="s">
        <v>25</v>
      </c>
    </row>
    <row r="80" spans="1:9" x14ac:dyDescent="0.3">
      <c r="A80" s="1">
        <v>37646</v>
      </c>
      <c r="B80" s="2">
        <v>857</v>
      </c>
      <c r="C80" s="2" t="s">
        <v>72</v>
      </c>
      <c r="D80" s="3">
        <v>3000</v>
      </c>
      <c r="E80" s="12" t="s">
        <v>2073</v>
      </c>
      <c r="F80" s="2" t="s">
        <v>90</v>
      </c>
      <c r="G80" s="3">
        <f t="shared" si="1"/>
        <v>3000</v>
      </c>
      <c r="H80" s="14" t="s">
        <v>49</v>
      </c>
      <c r="I80" s="2" t="s">
        <v>25</v>
      </c>
    </row>
    <row r="81" spans="1:9" x14ac:dyDescent="0.3">
      <c r="A81" s="1">
        <v>37646</v>
      </c>
      <c r="B81" s="2">
        <v>1154</v>
      </c>
      <c r="C81" s="2" t="s">
        <v>526</v>
      </c>
      <c r="D81" s="3">
        <v>1000</v>
      </c>
      <c r="E81" s="12" t="s">
        <v>2074</v>
      </c>
      <c r="F81" s="2" t="s">
        <v>23</v>
      </c>
      <c r="G81" s="3">
        <f t="shared" si="1"/>
        <v>1000</v>
      </c>
      <c r="H81" s="14" t="s">
        <v>38</v>
      </c>
      <c r="I81" s="2" t="s">
        <v>25</v>
      </c>
    </row>
    <row r="82" spans="1:9" x14ac:dyDescent="0.3">
      <c r="A82" s="1">
        <v>37646</v>
      </c>
      <c r="B82" s="2">
        <v>1544</v>
      </c>
      <c r="C82" s="2" t="s">
        <v>46</v>
      </c>
      <c r="D82" s="3">
        <v>3000</v>
      </c>
      <c r="E82" s="12" t="s">
        <v>2075</v>
      </c>
      <c r="F82" s="2" t="s">
        <v>23</v>
      </c>
      <c r="G82" s="3">
        <f t="shared" si="1"/>
        <v>3000</v>
      </c>
      <c r="H82" s="14" t="s">
        <v>49</v>
      </c>
      <c r="I82" s="2" t="s">
        <v>25</v>
      </c>
    </row>
    <row r="83" spans="1:9" x14ac:dyDescent="0.3">
      <c r="A83" s="1">
        <v>37647</v>
      </c>
      <c r="B83" s="2">
        <v>303</v>
      </c>
      <c r="C83" s="2" t="s">
        <v>68</v>
      </c>
      <c r="D83" s="3">
        <v>3000</v>
      </c>
      <c r="E83" s="12" t="s">
        <v>2076</v>
      </c>
      <c r="F83" s="2" t="s">
        <v>33</v>
      </c>
      <c r="G83" s="3">
        <f t="shared" si="1"/>
        <v>3000</v>
      </c>
      <c r="H83" s="14" t="s">
        <v>49</v>
      </c>
      <c r="I83" s="2" t="s">
        <v>25</v>
      </c>
    </row>
    <row r="84" spans="1:9" x14ac:dyDescent="0.3">
      <c r="A84" s="1">
        <v>37647</v>
      </c>
      <c r="B84" s="2">
        <v>1704</v>
      </c>
      <c r="C84" s="2" t="s">
        <v>108</v>
      </c>
      <c r="D84" s="3">
        <v>500</v>
      </c>
      <c r="E84" s="12" t="s">
        <v>2077</v>
      </c>
      <c r="F84" s="2" t="s">
        <v>190</v>
      </c>
      <c r="G84" s="3">
        <f t="shared" si="1"/>
        <v>500</v>
      </c>
      <c r="H84" s="14" t="s">
        <v>24</v>
      </c>
      <c r="I84" s="2" t="s">
        <v>25</v>
      </c>
    </row>
    <row r="85" spans="1:9" x14ac:dyDescent="0.3">
      <c r="A85" s="1">
        <v>37648</v>
      </c>
      <c r="B85" s="2">
        <v>1044</v>
      </c>
      <c r="C85" s="2" t="s">
        <v>132</v>
      </c>
      <c r="D85" s="3">
        <v>300</v>
      </c>
      <c r="E85" s="12" t="s">
        <v>2078</v>
      </c>
      <c r="F85" s="2" t="s">
        <v>37</v>
      </c>
      <c r="G85" s="3">
        <f t="shared" si="1"/>
        <v>300</v>
      </c>
      <c r="H85" s="14" t="s">
        <v>38</v>
      </c>
      <c r="I85" s="2" t="s">
        <v>25</v>
      </c>
    </row>
    <row r="86" spans="1:9" x14ac:dyDescent="0.3">
      <c r="A86" s="1">
        <v>37648</v>
      </c>
      <c r="B86" s="2">
        <v>1343</v>
      </c>
      <c r="C86" s="2" t="s">
        <v>64</v>
      </c>
      <c r="D86" s="3">
        <v>4700</v>
      </c>
      <c r="E86" s="12" t="s">
        <v>2079</v>
      </c>
      <c r="F86" s="2" t="s">
        <v>37</v>
      </c>
      <c r="G86" s="3">
        <f t="shared" si="1"/>
        <v>4700</v>
      </c>
      <c r="H86" s="14" t="s">
        <v>30</v>
      </c>
      <c r="I86" s="2" t="s">
        <v>25</v>
      </c>
    </row>
    <row r="87" spans="1:9" x14ac:dyDescent="0.3">
      <c r="A87" s="1">
        <v>37648</v>
      </c>
      <c r="B87" s="2">
        <v>1847</v>
      </c>
      <c r="C87" s="2" t="s">
        <v>132</v>
      </c>
      <c r="D87" s="3">
        <v>600</v>
      </c>
      <c r="E87" s="12" t="s">
        <v>2080</v>
      </c>
      <c r="F87" s="2" t="s">
        <v>33</v>
      </c>
      <c r="G87" s="3">
        <f t="shared" si="1"/>
        <v>600</v>
      </c>
      <c r="H87" s="14" t="s">
        <v>38</v>
      </c>
      <c r="I87" s="2" t="s">
        <v>25</v>
      </c>
    </row>
    <row r="88" spans="1:9" x14ac:dyDescent="0.3">
      <c r="A88" s="1">
        <v>37649</v>
      </c>
      <c r="B88" s="2">
        <v>1059</v>
      </c>
      <c r="C88" s="2" t="s">
        <v>31</v>
      </c>
      <c r="D88" s="3">
        <v>100000</v>
      </c>
      <c r="E88" s="12" t="s">
        <v>2081</v>
      </c>
      <c r="F88" s="2" t="s">
        <v>23</v>
      </c>
      <c r="G88" s="3">
        <f t="shared" si="1"/>
        <v>100000</v>
      </c>
      <c r="H88" s="14" t="s">
        <v>34</v>
      </c>
      <c r="I88" s="2" t="s">
        <v>25</v>
      </c>
    </row>
    <row r="89" spans="1:9" x14ac:dyDescent="0.3">
      <c r="A89" s="1">
        <v>37649</v>
      </c>
      <c r="B89" s="2">
        <v>1651</v>
      </c>
      <c r="C89" s="2" t="s">
        <v>59</v>
      </c>
      <c r="D89" s="3">
        <v>150</v>
      </c>
      <c r="E89" s="12" t="s">
        <v>2082</v>
      </c>
      <c r="F89" s="2" t="s">
        <v>37</v>
      </c>
      <c r="G89" s="3">
        <f t="shared" si="1"/>
        <v>150</v>
      </c>
      <c r="H89" s="14" t="s">
        <v>38</v>
      </c>
      <c r="I89" s="2" t="s">
        <v>25</v>
      </c>
    </row>
    <row r="90" spans="1:9" x14ac:dyDescent="0.3">
      <c r="A90" s="1">
        <v>37650</v>
      </c>
      <c r="B90" s="2">
        <v>1526</v>
      </c>
      <c r="C90" s="2" t="s">
        <v>42</v>
      </c>
      <c r="D90" s="3">
        <v>100000</v>
      </c>
      <c r="E90" s="12" t="s">
        <v>2083</v>
      </c>
      <c r="F90" s="2" t="s">
        <v>48</v>
      </c>
      <c r="G90" s="3">
        <f t="shared" si="1"/>
        <v>100000</v>
      </c>
      <c r="H90" s="14" t="s">
        <v>44</v>
      </c>
      <c r="I90" s="2" t="s">
        <v>25</v>
      </c>
    </row>
    <row r="91" spans="1:9" x14ac:dyDescent="0.3">
      <c r="A91" s="1">
        <v>37651</v>
      </c>
      <c r="B91" s="2">
        <v>910</v>
      </c>
      <c r="C91" s="2" t="s">
        <v>35</v>
      </c>
      <c r="D91" s="3" t="s">
        <v>27</v>
      </c>
      <c r="E91" s="12" t="s">
        <v>2084</v>
      </c>
      <c r="F91" s="2" t="s">
        <v>23</v>
      </c>
      <c r="G91" s="3">
        <f t="shared" si="1"/>
        <v>1</v>
      </c>
      <c r="H91" s="14" t="s">
        <v>38</v>
      </c>
      <c r="I91" s="2" t="s">
        <v>25</v>
      </c>
    </row>
    <row r="92" spans="1:9" x14ac:dyDescent="0.3">
      <c r="A92" s="1">
        <v>37651</v>
      </c>
      <c r="B92" s="2">
        <v>1404</v>
      </c>
      <c r="C92" s="2" t="s">
        <v>64</v>
      </c>
      <c r="D92" s="3">
        <v>40000</v>
      </c>
      <c r="E92" s="12" t="s">
        <v>2085</v>
      </c>
      <c r="F92" s="2" t="s">
        <v>67</v>
      </c>
      <c r="G92" s="3">
        <f t="shared" si="1"/>
        <v>40000</v>
      </c>
      <c r="H92" s="14" t="s">
        <v>30</v>
      </c>
      <c r="I92" s="2" t="s">
        <v>25</v>
      </c>
    </row>
    <row r="93" spans="1:9" x14ac:dyDescent="0.3">
      <c r="A93" s="1">
        <v>37651</v>
      </c>
      <c r="B93" s="2">
        <v>1421</v>
      </c>
      <c r="C93" s="2" t="s">
        <v>42</v>
      </c>
      <c r="D93" s="3">
        <v>5000</v>
      </c>
      <c r="E93" s="12" t="s">
        <v>2086</v>
      </c>
      <c r="F93" s="2" t="s">
        <v>23</v>
      </c>
      <c r="G93" s="3">
        <f t="shared" si="1"/>
        <v>5000</v>
      </c>
      <c r="H93" s="14" t="s">
        <v>44</v>
      </c>
      <c r="I93" s="2" t="s">
        <v>25</v>
      </c>
    </row>
    <row r="94" spans="1:9" x14ac:dyDescent="0.3">
      <c r="A94" s="1">
        <v>37651</v>
      </c>
      <c r="B94" s="2">
        <v>1616</v>
      </c>
      <c r="C94" s="2" t="s">
        <v>35</v>
      </c>
      <c r="D94" s="3">
        <v>200</v>
      </c>
      <c r="E94" s="12" t="s">
        <v>2087</v>
      </c>
      <c r="F94" s="2" t="s">
        <v>37</v>
      </c>
      <c r="G94" s="3">
        <f t="shared" si="1"/>
        <v>200</v>
      </c>
      <c r="H94" s="14" t="s">
        <v>38</v>
      </c>
      <c r="I94" s="2" t="s">
        <v>25</v>
      </c>
    </row>
    <row r="95" spans="1:9" x14ac:dyDescent="0.3">
      <c r="A95" s="1">
        <v>37652</v>
      </c>
      <c r="B95" s="2">
        <v>726</v>
      </c>
      <c r="C95" s="2" t="s">
        <v>61</v>
      </c>
      <c r="D95" s="3">
        <v>2000</v>
      </c>
      <c r="E95" s="12" t="s">
        <v>2088</v>
      </c>
      <c r="F95" s="2" t="s">
        <v>37</v>
      </c>
      <c r="G95" s="3">
        <f t="shared" si="1"/>
        <v>2000</v>
      </c>
      <c r="H95" s="14" t="s">
        <v>49</v>
      </c>
      <c r="I95" s="2" t="s">
        <v>25</v>
      </c>
    </row>
    <row r="96" spans="1:9" x14ac:dyDescent="0.3">
      <c r="A96" s="1">
        <v>37652</v>
      </c>
      <c r="B96" s="2">
        <v>1115</v>
      </c>
      <c r="C96" s="2" t="s">
        <v>79</v>
      </c>
      <c r="D96" s="3">
        <v>1500</v>
      </c>
      <c r="E96" s="12" t="s">
        <v>2089</v>
      </c>
      <c r="F96" s="2" t="s">
        <v>67</v>
      </c>
      <c r="G96" s="3">
        <f t="shared" si="1"/>
        <v>1500</v>
      </c>
      <c r="H96" s="14" t="s">
        <v>30</v>
      </c>
      <c r="I96" s="2" t="s">
        <v>25</v>
      </c>
    </row>
    <row r="97" spans="1:9" x14ac:dyDescent="0.3">
      <c r="A97" s="1">
        <v>37652</v>
      </c>
      <c r="B97" s="2">
        <v>1323</v>
      </c>
      <c r="C97" s="2" t="s">
        <v>46</v>
      </c>
      <c r="D97" s="3">
        <v>1000</v>
      </c>
      <c r="E97" s="12" t="s">
        <v>2090</v>
      </c>
      <c r="F97" s="2" t="s">
        <v>54</v>
      </c>
      <c r="G97" s="3">
        <f t="shared" si="1"/>
        <v>1000</v>
      </c>
      <c r="H97" s="14" t="s">
        <v>49</v>
      </c>
      <c r="I97" s="2" t="s">
        <v>25</v>
      </c>
    </row>
    <row r="98" spans="1:9" x14ac:dyDescent="0.3">
      <c r="A98" s="1">
        <v>37652</v>
      </c>
      <c r="B98" s="2">
        <v>1734</v>
      </c>
      <c r="C98" s="2" t="s">
        <v>61</v>
      </c>
      <c r="D98" s="3">
        <v>1200</v>
      </c>
      <c r="E98" s="12" t="s">
        <v>2091</v>
      </c>
      <c r="F98" s="2" t="s">
        <v>23</v>
      </c>
      <c r="G98" s="3">
        <f t="shared" si="1"/>
        <v>1200</v>
      </c>
      <c r="H98" s="14" t="s">
        <v>49</v>
      </c>
      <c r="I98" s="2" t="s">
        <v>25</v>
      </c>
    </row>
    <row r="99" spans="1:9" x14ac:dyDescent="0.3">
      <c r="A99" s="1">
        <v>37653</v>
      </c>
      <c r="B99" s="2">
        <v>924</v>
      </c>
      <c r="C99" s="2" t="s">
        <v>42</v>
      </c>
      <c r="D99" s="3">
        <v>250000</v>
      </c>
      <c r="E99" s="12" t="s">
        <v>2092</v>
      </c>
      <c r="F99" s="2" t="s">
        <v>33</v>
      </c>
      <c r="G99" s="3">
        <f t="shared" si="1"/>
        <v>250000</v>
      </c>
      <c r="H99" s="14" t="s">
        <v>44</v>
      </c>
      <c r="I99" s="2" t="s">
        <v>25</v>
      </c>
    </row>
    <row r="100" spans="1:9" x14ac:dyDescent="0.3">
      <c r="A100" s="1">
        <v>37653</v>
      </c>
      <c r="B100" s="2">
        <v>1518</v>
      </c>
      <c r="C100" s="2" t="s">
        <v>668</v>
      </c>
      <c r="D100" s="3" t="s">
        <v>27</v>
      </c>
      <c r="E100" s="12" t="s">
        <v>2093</v>
      </c>
      <c r="F100" s="2" t="s">
        <v>67</v>
      </c>
      <c r="G100" s="3">
        <f t="shared" si="1"/>
        <v>1</v>
      </c>
      <c r="H100" s="14" t="s">
        <v>24</v>
      </c>
      <c r="I100" s="2" t="s">
        <v>25</v>
      </c>
    </row>
    <row r="101" spans="1:9" x14ac:dyDescent="0.3">
      <c r="A101" s="1">
        <v>37653</v>
      </c>
      <c r="B101" s="2">
        <v>1904</v>
      </c>
      <c r="C101" s="2" t="s">
        <v>91</v>
      </c>
      <c r="D101" s="3">
        <v>100</v>
      </c>
      <c r="E101" s="12" t="s">
        <v>2094</v>
      </c>
      <c r="F101" s="2" t="s">
        <v>54</v>
      </c>
      <c r="G101" s="3">
        <f t="shared" si="1"/>
        <v>100</v>
      </c>
      <c r="H101" s="14" t="s">
        <v>30</v>
      </c>
      <c r="I101" s="2" t="s">
        <v>25</v>
      </c>
    </row>
    <row r="102" spans="1:9" x14ac:dyDescent="0.3">
      <c r="A102" s="1">
        <v>37655</v>
      </c>
      <c r="B102" s="2">
        <v>1108</v>
      </c>
      <c r="C102" s="2" t="s">
        <v>94</v>
      </c>
      <c r="D102" s="3">
        <v>1500</v>
      </c>
      <c r="E102" s="12" t="s">
        <v>2095</v>
      </c>
      <c r="F102" s="2" t="s">
        <v>33</v>
      </c>
      <c r="G102" s="3">
        <f t="shared" si="1"/>
        <v>1500</v>
      </c>
      <c r="H102" s="14" t="s">
        <v>44</v>
      </c>
      <c r="I102" s="2" t="s">
        <v>25</v>
      </c>
    </row>
    <row r="103" spans="1:9" x14ac:dyDescent="0.3">
      <c r="A103" s="1">
        <v>37655</v>
      </c>
      <c r="B103" s="2">
        <v>1317</v>
      </c>
      <c r="C103" s="2" t="s">
        <v>998</v>
      </c>
      <c r="D103" s="3">
        <v>1200</v>
      </c>
      <c r="E103" s="12" t="s">
        <v>2096</v>
      </c>
      <c r="F103" s="2" t="s">
        <v>23</v>
      </c>
      <c r="G103" s="3">
        <f t="shared" si="1"/>
        <v>1200</v>
      </c>
      <c r="H103" s="14" t="s">
        <v>38</v>
      </c>
      <c r="I103" s="2" t="s">
        <v>25</v>
      </c>
    </row>
    <row r="104" spans="1:9" x14ac:dyDescent="0.3">
      <c r="A104" s="1">
        <v>37655</v>
      </c>
      <c r="B104" s="2">
        <v>1325</v>
      </c>
      <c r="C104" s="2" t="s">
        <v>162</v>
      </c>
      <c r="D104" s="3">
        <v>2000000</v>
      </c>
      <c r="E104" s="12" t="s">
        <v>2097</v>
      </c>
      <c r="F104" s="2" t="s">
        <v>63</v>
      </c>
      <c r="G104" s="3">
        <f t="shared" si="1"/>
        <v>2000000</v>
      </c>
      <c r="H104" s="14" t="s">
        <v>44</v>
      </c>
      <c r="I104" s="2" t="s">
        <v>25</v>
      </c>
    </row>
    <row r="105" spans="1:9" x14ac:dyDescent="0.3">
      <c r="A105" s="1">
        <v>37656</v>
      </c>
      <c r="B105" s="2">
        <v>1331</v>
      </c>
      <c r="C105" s="2" t="s">
        <v>61</v>
      </c>
      <c r="D105" s="3">
        <v>3000</v>
      </c>
      <c r="E105" s="12" t="s">
        <v>2098</v>
      </c>
      <c r="F105" s="2" t="s">
        <v>37</v>
      </c>
      <c r="G105" s="3">
        <f t="shared" si="1"/>
        <v>3000</v>
      </c>
      <c r="H105" s="14" t="s">
        <v>49</v>
      </c>
      <c r="I105" s="2" t="s">
        <v>25</v>
      </c>
    </row>
    <row r="106" spans="1:9" x14ac:dyDescent="0.3">
      <c r="A106" s="1">
        <v>37656</v>
      </c>
      <c r="B106" s="2">
        <v>1520</v>
      </c>
      <c r="C106" s="2" t="s">
        <v>162</v>
      </c>
      <c r="D106" s="3">
        <v>10000</v>
      </c>
      <c r="E106" s="12" t="s">
        <v>2099</v>
      </c>
      <c r="F106" s="2" t="s">
        <v>54</v>
      </c>
      <c r="G106" s="3">
        <f t="shared" si="1"/>
        <v>10000</v>
      </c>
      <c r="H106" s="14" t="s">
        <v>44</v>
      </c>
      <c r="I106" s="2" t="s">
        <v>25</v>
      </c>
    </row>
    <row r="107" spans="1:9" x14ac:dyDescent="0.3">
      <c r="A107" s="1">
        <v>37657</v>
      </c>
      <c r="B107" s="2">
        <v>858</v>
      </c>
      <c r="C107" s="2" t="s">
        <v>70</v>
      </c>
      <c r="D107" s="3">
        <v>24500</v>
      </c>
      <c r="E107" s="12" t="s">
        <v>2100</v>
      </c>
      <c r="F107" s="2" t="s">
        <v>29</v>
      </c>
      <c r="G107" s="3">
        <f t="shared" si="1"/>
        <v>24500</v>
      </c>
      <c r="H107" s="14" t="s">
        <v>49</v>
      </c>
      <c r="I107" s="2" t="s">
        <v>25</v>
      </c>
    </row>
    <row r="108" spans="1:9" x14ac:dyDescent="0.3">
      <c r="A108" s="1">
        <v>37657</v>
      </c>
      <c r="B108" s="2">
        <v>1334</v>
      </c>
      <c r="C108" s="2" t="s">
        <v>130</v>
      </c>
      <c r="D108" s="3">
        <v>60000</v>
      </c>
      <c r="E108" s="12" t="s">
        <v>2101</v>
      </c>
      <c r="F108" s="2" t="s">
        <v>67</v>
      </c>
      <c r="G108" s="3">
        <f t="shared" si="1"/>
        <v>60000</v>
      </c>
      <c r="H108" s="14" t="s">
        <v>30</v>
      </c>
      <c r="I108" s="2" t="s">
        <v>25</v>
      </c>
    </row>
    <row r="109" spans="1:9" x14ac:dyDescent="0.3">
      <c r="A109" s="1">
        <v>37657</v>
      </c>
      <c r="B109" s="2">
        <v>1338</v>
      </c>
      <c r="C109" s="2" t="s">
        <v>64</v>
      </c>
      <c r="D109" s="3">
        <v>7200</v>
      </c>
      <c r="E109" s="12" t="s">
        <v>2102</v>
      </c>
      <c r="F109" s="2" t="s">
        <v>54</v>
      </c>
      <c r="G109" s="3">
        <f t="shared" si="1"/>
        <v>7200</v>
      </c>
      <c r="H109" s="14" t="s">
        <v>30</v>
      </c>
      <c r="I109" s="2" t="s">
        <v>25</v>
      </c>
    </row>
    <row r="110" spans="1:9" x14ac:dyDescent="0.3">
      <c r="A110" s="1">
        <v>37657</v>
      </c>
      <c r="B110" s="2">
        <v>1434</v>
      </c>
      <c r="C110" s="2" t="s">
        <v>150</v>
      </c>
      <c r="D110" s="3">
        <v>300</v>
      </c>
      <c r="E110" s="12" t="s">
        <v>2103</v>
      </c>
      <c r="F110" s="2" t="s">
        <v>37</v>
      </c>
      <c r="G110" s="3">
        <f t="shared" si="1"/>
        <v>300</v>
      </c>
      <c r="H110" s="14" t="s">
        <v>49</v>
      </c>
      <c r="I110" s="2" t="s">
        <v>25</v>
      </c>
    </row>
    <row r="111" spans="1:9" x14ac:dyDescent="0.3">
      <c r="A111" s="1">
        <v>37657</v>
      </c>
      <c r="B111" s="2">
        <v>1854</v>
      </c>
      <c r="C111" s="2" t="s">
        <v>108</v>
      </c>
      <c r="D111" s="3">
        <v>300</v>
      </c>
      <c r="E111" s="12" t="s">
        <v>2104</v>
      </c>
      <c r="F111" s="2" t="s">
        <v>23</v>
      </c>
      <c r="G111" s="3">
        <f t="shared" si="1"/>
        <v>300</v>
      </c>
      <c r="H111" s="14" t="s">
        <v>24</v>
      </c>
      <c r="I111" s="2" t="s">
        <v>25</v>
      </c>
    </row>
    <row r="112" spans="1:9" x14ac:dyDescent="0.3">
      <c r="A112" s="1">
        <v>37658</v>
      </c>
      <c r="B112" s="2">
        <v>1249</v>
      </c>
      <c r="C112" s="2" t="s">
        <v>116</v>
      </c>
      <c r="D112" s="3">
        <v>0</v>
      </c>
      <c r="E112" s="12" t="s">
        <v>2105</v>
      </c>
      <c r="F112" s="2" t="s">
        <v>190</v>
      </c>
      <c r="G112" s="3">
        <f t="shared" si="1"/>
        <v>0</v>
      </c>
      <c r="H112" s="14" t="s">
        <v>44</v>
      </c>
      <c r="I112" s="2" t="s">
        <v>25</v>
      </c>
    </row>
    <row r="113" spans="1:9" x14ac:dyDescent="0.3">
      <c r="A113" s="1">
        <v>37658</v>
      </c>
      <c r="B113" s="2">
        <v>2359</v>
      </c>
      <c r="C113" s="2" t="s">
        <v>70</v>
      </c>
      <c r="D113" s="3">
        <v>1000</v>
      </c>
      <c r="E113" s="12" t="s">
        <v>2106</v>
      </c>
      <c r="F113" s="2" t="s">
        <v>23</v>
      </c>
      <c r="G113" s="3">
        <f t="shared" si="1"/>
        <v>1000</v>
      </c>
      <c r="H113" s="14" t="s">
        <v>49</v>
      </c>
      <c r="I113" s="2" t="s">
        <v>25</v>
      </c>
    </row>
    <row r="114" spans="1:9" x14ac:dyDescent="0.3">
      <c r="A114" s="1">
        <v>37659</v>
      </c>
      <c r="B114" s="2">
        <v>1024</v>
      </c>
      <c r="C114" s="2" t="s">
        <v>31</v>
      </c>
      <c r="D114" s="3" t="s">
        <v>27</v>
      </c>
      <c r="E114" s="12" t="s">
        <v>2107</v>
      </c>
      <c r="F114" s="2" t="s">
        <v>23</v>
      </c>
      <c r="G114" s="3">
        <f t="shared" si="1"/>
        <v>1</v>
      </c>
      <c r="H114" s="14" t="s">
        <v>34</v>
      </c>
      <c r="I114" s="2" t="s">
        <v>25</v>
      </c>
    </row>
    <row r="115" spans="1:9" x14ac:dyDescent="0.3">
      <c r="A115" s="1">
        <v>37659</v>
      </c>
      <c r="B115" s="2">
        <v>1149</v>
      </c>
      <c r="C115" s="2" t="s">
        <v>81</v>
      </c>
      <c r="D115" s="3">
        <v>10000</v>
      </c>
      <c r="E115" s="12" t="s">
        <v>2108</v>
      </c>
      <c r="F115" s="2" t="s">
        <v>37</v>
      </c>
      <c r="G115" s="3">
        <f t="shared" si="1"/>
        <v>10000</v>
      </c>
      <c r="H115" s="14" t="s">
        <v>30</v>
      </c>
      <c r="I115" s="2" t="s">
        <v>25</v>
      </c>
    </row>
    <row r="116" spans="1:9" x14ac:dyDescent="0.3">
      <c r="A116" s="1">
        <v>37659</v>
      </c>
      <c r="B116" s="2">
        <v>1405</v>
      </c>
      <c r="C116" s="2" t="s">
        <v>35</v>
      </c>
      <c r="D116" s="3" t="s">
        <v>27</v>
      </c>
      <c r="E116" s="12" t="s">
        <v>2109</v>
      </c>
      <c r="F116" s="2" t="s">
        <v>30</v>
      </c>
      <c r="G116" s="3">
        <f t="shared" si="1"/>
        <v>1</v>
      </c>
      <c r="H116" s="14" t="s">
        <v>38</v>
      </c>
      <c r="I116" s="2" t="s">
        <v>25</v>
      </c>
    </row>
    <row r="117" spans="1:9" x14ac:dyDescent="0.3">
      <c r="A117" s="1">
        <v>37660</v>
      </c>
      <c r="B117" s="2">
        <v>329</v>
      </c>
      <c r="C117" s="2" t="s">
        <v>72</v>
      </c>
      <c r="D117" s="3">
        <v>0</v>
      </c>
      <c r="E117" s="12" t="s">
        <v>2110</v>
      </c>
      <c r="F117" s="2" t="s">
        <v>67</v>
      </c>
      <c r="G117" s="3">
        <f t="shared" si="1"/>
        <v>0</v>
      </c>
      <c r="H117" s="14" t="s">
        <v>49</v>
      </c>
      <c r="I117" s="2" t="s">
        <v>25</v>
      </c>
    </row>
    <row r="118" spans="1:9" x14ac:dyDescent="0.3">
      <c r="A118" s="1">
        <v>37660</v>
      </c>
      <c r="B118" s="2">
        <v>1150</v>
      </c>
      <c r="C118" s="2" t="s">
        <v>61</v>
      </c>
      <c r="D118" s="3">
        <v>2000</v>
      </c>
      <c r="E118" s="12" t="s">
        <v>2111</v>
      </c>
      <c r="F118" s="2" t="s">
        <v>33</v>
      </c>
      <c r="G118" s="3">
        <f t="shared" si="1"/>
        <v>2000</v>
      </c>
      <c r="H118" s="14" t="s">
        <v>49</v>
      </c>
      <c r="I118" s="2" t="s">
        <v>25</v>
      </c>
    </row>
    <row r="119" spans="1:9" x14ac:dyDescent="0.3">
      <c r="A119" s="1">
        <v>37660</v>
      </c>
      <c r="B119" s="2">
        <v>1731</v>
      </c>
      <c r="C119" s="2" t="s">
        <v>35</v>
      </c>
      <c r="D119" s="3">
        <v>500</v>
      </c>
      <c r="E119" s="12" t="s">
        <v>2112</v>
      </c>
      <c r="F119" s="2" t="s">
        <v>37</v>
      </c>
      <c r="G119" s="3">
        <f t="shared" si="1"/>
        <v>500</v>
      </c>
      <c r="H119" s="14" t="s">
        <v>38</v>
      </c>
      <c r="I119" s="2" t="s">
        <v>25</v>
      </c>
    </row>
    <row r="120" spans="1:9" x14ac:dyDescent="0.3">
      <c r="A120" s="1">
        <v>37660</v>
      </c>
      <c r="B120" s="2">
        <v>2100</v>
      </c>
      <c r="C120" s="2" t="s">
        <v>79</v>
      </c>
      <c r="D120" s="3">
        <v>1000</v>
      </c>
      <c r="E120" s="12" t="s">
        <v>2113</v>
      </c>
      <c r="F120" s="2" t="s">
        <v>23</v>
      </c>
      <c r="G120" s="3">
        <f t="shared" si="1"/>
        <v>1000</v>
      </c>
      <c r="H120" s="14" t="s">
        <v>30</v>
      </c>
      <c r="I120" s="2" t="s">
        <v>25</v>
      </c>
    </row>
    <row r="121" spans="1:9" x14ac:dyDescent="0.3">
      <c r="A121" s="1">
        <v>37661</v>
      </c>
      <c r="B121" s="2">
        <v>2356</v>
      </c>
      <c r="C121" s="2" t="s">
        <v>121</v>
      </c>
      <c r="D121" s="3">
        <v>1000</v>
      </c>
      <c r="E121" s="12" t="s">
        <v>2114</v>
      </c>
      <c r="F121" s="2" t="s">
        <v>54</v>
      </c>
      <c r="G121" s="3">
        <f t="shared" si="1"/>
        <v>1000</v>
      </c>
      <c r="H121" s="14" t="s">
        <v>44</v>
      </c>
      <c r="I121" s="2" t="s">
        <v>25</v>
      </c>
    </row>
    <row r="122" spans="1:9" x14ac:dyDescent="0.3">
      <c r="A122" s="1">
        <v>37662</v>
      </c>
      <c r="B122" s="2">
        <v>852</v>
      </c>
      <c r="C122" s="2" t="s">
        <v>141</v>
      </c>
      <c r="D122" s="3">
        <v>10000</v>
      </c>
      <c r="E122" s="12" t="s">
        <v>2115</v>
      </c>
      <c r="F122" s="2" t="s">
        <v>33</v>
      </c>
      <c r="G122" s="3">
        <f t="shared" si="1"/>
        <v>10000</v>
      </c>
      <c r="H122" s="14" t="s">
        <v>30</v>
      </c>
      <c r="I122" s="2" t="s">
        <v>25</v>
      </c>
    </row>
    <row r="123" spans="1:9" x14ac:dyDescent="0.3">
      <c r="A123" s="1">
        <v>37662</v>
      </c>
      <c r="B123" s="2">
        <v>911</v>
      </c>
      <c r="C123" s="2" t="s">
        <v>64</v>
      </c>
      <c r="D123" s="3">
        <v>5000</v>
      </c>
      <c r="E123" s="12" t="s">
        <v>2116</v>
      </c>
      <c r="F123" s="2" t="s">
        <v>37</v>
      </c>
      <c r="G123" s="3">
        <f t="shared" si="1"/>
        <v>5000</v>
      </c>
      <c r="H123" s="14" t="s">
        <v>30</v>
      </c>
      <c r="I123" s="2" t="s">
        <v>25</v>
      </c>
    </row>
    <row r="124" spans="1:9" x14ac:dyDescent="0.3">
      <c r="A124" s="1">
        <v>37662</v>
      </c>
      <c r="B124" s="2">
        <v>923</v>
      </c>
      <c r="C124" s="2" t="s">
        <v>248</v>
      </c>
      <c r="D124" s="3">
        <v>300000</v>
      </c>
      <c r="E124" s="12" t="s">
        <v>2117</v>
      </c>
      <c r="F124" s="2" t="s">
        <v>67</v>
      </c>
      <c r="G124" s="3">
        <f t="shared" si="1"/>
        <v>300000</v>
      </c>
      <c r="H124" s="14" t="s">
        <v>24</v>
      </c>
      <c r="I124" s="2" t="s">
        <v>25</v>
      </c>
    </row>
    <row r="125" spans="1:9" x14ac:dyDescent="0.3">
      <c r="A125" s="1">
        <v>37663</v>
      </c>
      <c r="B125" s="2">
        <v>758</v>
      </c>
      <c r="C125" s="2" t="s">
        <v>141</v>
      </c>
      <c r="D125" s="3">
        <v>1200</v>
      </c>
      <c r="E125" s="12" t="s">
        <v>2118</v>
      </c>
      <c r="F125" s="2" t="s">
        <v>67</v>
      </c>
      <c r="G125" s="3">
        <f t="shared" si="1"/>
        <v>1200</v>
      </c>
      <c r="H125" s="14" t="s">
        <v>30</v>
      </c>
      <c r="I125" s="2" t="s">
        <v>25</v>
      </c>
    </row>
    <row r="126" spans="1:9" x14ac:dyDescent="0.3">
      <c r="A126" s="1">
        <v>37663</v>
      </c>
      <c r="B126" s="2">
        <v>1030</v>
      </c>
      <c r="C126" s="2" t="s">
        <v>162</v>
      </c>
      <c r="D126" s="3">
        <v>8000</v>
      </c>
      <c r="E126" s="12" t="s">
        <v>2119</v>
      </c>
      <c r="F126" s="2" t="s">
        <v>30</v>
      </c>
      <c r="G126" s="3">
        <f t="shared" si="1"/>
        <v>8000</v>
      </c>
      <c r="H126" s="14" t="s">
        <v>44</v>
      </c>
      <c r="I126" s="2" t="s">
        <v>25</v>
      </c>
    </row>
    <row r="127" spans="1:9" x14ac:dyDescent="0.3">
      <c r="A127" s="1">
        <v>37663</v>
      </c>
      <c r="B127" s="2">
        <v>1156</v>
      </c>
      <c r="C127" s="2" t="s">
        <v>130</v>
      </c>
      <c r="D127" s="3">
        <v>50000</v>
      </c>
      <c r="E127" s="12" t="s">
        <v>2120</v>
      </c>
      <c r="F127" s="2" t="s">
        <v>23</v>
      </c>
      <c r="G127" s="3">
        <f t="shared" si="1"/>
        <v>50000</v>
      </c>
      <c r="H127" s="14" t="s">
        <v>30</v>
      </c>
      <c r="I127" s="2" t="s">
        <v>25</v>
      </c>
    </row>
    <row r="128" spans="1:9" x14ac:dyDescent="0.3">
      <c r="A128" s="1">
        <v>37663</v>
      </c>
      <c r="B128" s="2">
        <v>1225</v>
      </c>
      <c r="C128" s="2" t="s">
        <v>70</v>
      </c>
      <c r="D128" s="3">
        <v>400000</v>
      </c>
      <c r="E128" s="12" t="s">
        <v>2121</v>
      </c>
      <c r="F128" s="2" t="s">
        <v>33</v>
      </c>
      <c r="G128" s="3">
        <f t="shared" si="1"/>
        <v>400000</v>
      </c>
      <c r="H128" s="14" t="s">
        <v>49</v>
      </c>
      <c r="I128" s="2" t="s">
        <v>25</v>
      </c>
    </row>
    <row r="129" spans="1:9" x14ac:dyDescent="0.3">
      <c r="A129" s="1">
        <v>37663</v>
      </c>
      <c r="B129" s="2">
        <v>1708</v>
      </c>
      <c r="C129" s="2" t="s">
        <v>35</v>
      </c>
      <c r="D129" s="3">
        <v>45000</v>
      </c>
      <c r="E129" s="12" t="s">
        <v>2122</v>
      </c>
      <c r="F129" s="2" t="s">
        <v>33</v>
      </c>
      <c r="G129" s="3">
        <f t="shared" si="1"/>
        <v>45000</v>
      </c>
      <c r="H129" s="14" t="s">
        <v>38</v>
      </c>
      <c r="I129" s="2" t="s">
        <v>25</v>
      </c>
    </row>
    <row r="130" spans="1:9" x14ac:dyDescent="0.3">
      <c r="A130" s="1">
        <v>37664</v>
      </c>
      <c r="B130" s="2">
        <v>911</v>
      </c>
      <c r="C130" s="2" t="s">
        <v>21</v>
      </c>
      <c r="D130" s="3">
        <v>2000</v>
      </c>
      <c r="E130" s="12" t="s">
        <v>2123</v>
      </c>
      <c r="F130" s="2" t="s">
        <v>23</v>
      </c>
      <c r="G130" s="3">
        <f t="shared" ref="G130:G193" si="2">IF(D130 ="UNK", 1, D130)</f>
        <v>2000</v>
      </c>
      <c r="H130" s="14" t="s">
        <v>24</v>
      </c>
      <c r="I130" s="2" t="s">
        <v>25</v>
      </c>
    </row>
    <row r="131" spans="1:9" x14ac:dyDescent="0.3">
      <c r="A131" s="1">
        <v>37664</v>
      </c>
      <c r="B131" s="2">
        <v>1154</v>
      </c>
      <c r="C131" s="2" t="s">
        <v>46</v>
      </c>
      <c r="D131" s="3">
        <v>1500</v>
      </c>
      <c r="E131" s="12" t="s">
        <v>2124</v>
      </c>
      <c r="F131" s="2" t="s">
        <v>54</v>
      </c>
      <c r="G131" s="3">
        <f t="shared" si="2"/>
        <v>1500</v>
      </c>
      <c r="H131" s="14" t="s">
        <v>49</v>
      </c>
      <c r="I131" s="2" t="s">
        <v>25</v>
      </c>
    </row>
    <row r="132" spans="1:9" x14ac:dyDescent="0.3">
      <c r="A132" s="1">
        <v>37664</v>
      </c>
      <c r="B132" s="2">
        <v>1556</v>
      </c>
      <c r="C132" s="2" t="s">
        <v>162</v>
      </c>
      <c r="D132" s="3">
        <v>1000</v>
      </c>
      <c r="E132" s="12" t="s">
        <v>2125</v>
      </c>
      <c r="F132" s="2" t="s">
        <v>33</v>
      </c>
      <c r="G132" s="3">
        <f t="shared" si="2"/>
        <v>1000</v>
      </c>
      <c r="H132" s="14" t="s">
        <v>44</v>
      </c>
      <c r="I132" s="2" t="s">
        <v>25</v>
      </c>
    </row>
    <row r="133" spans="1:9" x14ac:dyDescent="0.3">
      <c r="A133" s="1">
        <v>37664</v>
      </c>
      <c r="B133" s="2">
        <v>1731</v>
      </c>
      <c r="C133" s="2" t="s">
        <v>59</v>
      </c>
      <c r="D133" s="3">
        <v>1000</v>
      </c>
      <c r="E133" s="12" t="s">
        <v>2126</v>
      </c>
      <c r="F133" s="2" t="s">
        <v>37</v>
      </c>
      <c r="G133" s="3">
        <f t="shared" si="2"/>
        <v>1000</v>
      </c>
      <c r="H133" s="14" t="s">
        <v>38</v>
      </c>
      <c r="I133" s="2" t="s">
        <v>25</v>
      </c>
    </row>
    <row r="134" spans="1:9" x14ac:dyDescent="0.3">
      <c r="A134" s="1">
        <v>37664</v>
      </c>
      <c r="B134" s="2">
        <v>2157</v>
      </c>
      <c r="C134" s="2" t="s">
        <v>35</v>
      </c>
      <c r="D134" s="3">
        <v>15000</v>
      </c>
      <c r="E134" s="12" t="s">
        <v>2127</v>
      </c>
      <c r="F134" s="2" t="s">
        <v>23</v>
      </c>
      <c r="G134" s="3">
        <f t="shared" si="2"/>
        <v>15000</v>
      </c>
      <c r="H134" s="14" t="s">
        <v>38</v>
      </c>
      <c r="I134" s="2" t="s">
        <v>25</v>
      </c>
    </row>
    <row r="135" spans="1:9" x14ac:dyDescent="0.3">
      <c r="A135" s="1">
        <v>37665</v>
      </c>
      <c r="B135" s="2">
        <v>1004</v>
      </c>
      <c r="C135" s="2" t="s">
        <v>56</v>
      </c>
      <c r="D135" s="3">
        <v>5000</v>
      </c>
      <c r="E135" s="12" t="s">
        <v>2128</v>
      </c>
      <c r="F135" s="2" t="s">
        <v>33</v>
      </c>
      <c r="G135" s="3">
        <f t="shared" si="2"/>
        <v>5000</v>
      </c>
      <c r="H135" s="14" t="s">
        <v>34</v>
      </c>
      <c r="I135" s="2" t="s">
        <v>25</v>
      </c>
    </row>
    <row r="136" spans="1:9" x14ac:dyDescent="0.3">
      <c r="A136" s="1">
        <v>37665</v>
      </c>
      <c r="B136" s="2">
        <v>1027</v>
      </c>
      <c r="C136" s="2" t="s">
        <v>26</v>
      </c>
      <c r="D136" s="3">
        <v>2000</v>
      </c>
      <c r="E136" s="12" t="s">
        <v>2129</v>
      </c>
      <c r="F136" s="2" t="s">
        <v>37</v>
      </c>
      <c r="G136" s="3">
        <f t="shared" si="2"/>
        <v>2000</v>
      </c>
      <c r="H136" s="14" t="s">
        <v>30</v>
      </c>
      <c r="I136" s="2" t="s">
        <v>25</v>
      </c>
    </row>
    <row r="137" spans="1:9" x14ac:dyDescent="0.3">
      <c r="A137" s="1">
        <v>37665</v>
      </c>
      <c r="B137" s="2">
        <v>1046</v>
      </c>
      <c r="C137" s="2" t="s">
        <v>203</v>
      </c>
      <c r="D137" s="3">
        <v>20000</v>
      </c>
      <c r="E137" s="12" t="s">
        <v>2130</v>
      </c>
      <c r="F137" s="2" t="s">
        <v>190</v>
      </c>
      <c r="G137" s="3">
        <f t="shared" si="2"/>
        <v>20000</v>
      </c>
      <c r="H137" s="14" t="s">
        <v>24</v>
      </c>
      <c r="I137" s="2" t="s">
        <v>25</v>
      </c>
    </row>
    <row r="138" spans="1:9" x14ac:dyDescent="0.3">
      <c r="A138" s="1">
        <v>37665</v>
      </c>
      <c r="B138" s="2">
        <v>1546</v>
      </c>
      <c r="C138" s="2" t="s">
        <v>68</v>
      </c>
      <c r="D138" s="3">
        <v>1000</v>
      </c>
      <c r="E138" s="12" t="s">
        <v>2131</v>
      </c>
      <c r="F138" s="2" t="s">
        <v>30</v>
      </c>
      <c r="G138" s="3">
        <f t="shared" si="2"/>
        <v>1000</v>
      </c>
      <c r="H138" s="14" t="s">
        <v>49</v>
      </c>
      <c r="I138" s="2" t="s">
        <v>25</v>
      </c>
    </row>
    <row r="139" spans="1:9" x14ac:dyDescent="0.3">
      <c r="A139" s="1">
        <v>37665</v>
      </c>
      <c r="B139" s="2">
        <v>2112</v>
      </c>
      <c r="C139" s="2" t="s">
        <v>64</v>
      </c>
      <c r="D139" s="3">
        <v>5000</v>
      </c>
      <c r="E139" s="12" t="s">
        <v>2132</v>
      </c>
      <c r="F139" s="2" t="s">
        <v>23</v>
      </c>
      <c r="G139" s="3">
        <f t="shared" si="2"/>
        <v>5000</v>
      </c>
      <c r="H139" s="14" t="s">
        <v>30</v>
      </c>
      <c r="I139" s="2" t="s">
        <v>25</v>
      </c>
    </row>
    <row r="140" spans="1:9" x14ac:dyDescent="0.3">
      <c r="A140" s="1">
        <v>37666</v>
      </c>
      <c r="B140" s="2">
        <v>1529</v>
      </c>
      <c r="C140" s="2" t="s">
        <v>347</v>
      </c>
      <c r="D140" s="3">
        <v>500</v>
      </c>
      <c r="E140" s="12" t="s">
        <v>2133</v>
      </c>
      <c r="F140" s="2" t="s">
        <v>23</v>
      </c>
      <c r="G140" s="3">
        <f t="shared" si="2"/>
        <v>500</v>
      </c>
      <c r="H140" s="14" t="s">
        <v>38</v>
      </c>
      <c r="I140" s="2" t="s">
        <v>25</v>
      </c>
    </row>
    <row r="141" spans="1:9" x14ac:dyDescent="0.3">
      <c r="A141" s="1">
        <v>37666</v>
      </c>
      <c r="B141" s="2">
        <v>1600</v>
      </c>
      <c r="C141" s="2" t="s">
        <v>68</v>
      </c>
      <c r="D141" s="3">
        <v>15000</v>
      </c>
      <c r="E141" s="12" t="s">
        <v>2134</v>
      </c>
      <c r="F141" s="2" t="s">
        <v>23</v>
      </c>
      <c r="G141" s="3">
        <f t="shared" si="2"/>
        <v>15000</v>
      </c>
      <c r="H141" s="14" t="s">
        <v>49</v>
      </c>
      <c r="I141" s="2" t="s">
        <v>25</v>
      </c>
    </row>
    <row r="142" spans="1:9" x14ac:dyDescent="0.3">
      <c r="A142" s="1">
        <v>37666</v>
      </c>
      <c r="B142" s="2">
        <v>1613</v>
      </c>
      <c r="C142" s="2" t="s">
        <v>46</v>
      </c>
      <c r="D142" s="3">
        <v>900</v>
      </c>
      <c r="E142" s="12" t="s">
        <v>2135</v>
      </c>
      <c r="F142" s="2" t="s">
        <v>190</v>
      </c>
      <c r="G142" s="3">
        <f t="shared" si="2"/>
        <v>900</v>
      </c>
      <c r="H142" s="14" t="s">
        <v>49</v>
      </c>
      <c r="I142" s="2" t="s">
        <v>25</v>
      </c>
    </row>
    <row r="143" spans="1:9" x14ac:dyDescent="0.3">
      <c r="A143" s="1">
        <v>37666</v>
      </c>
      <c r="B143" s="2">
        <v>1652</v>
      </c>
      <c r="C143" s="2" t="s">
        <v>35</v>
      </c>
      <c r="D143" s="3">
        <v>36000</v>
      </c>
      <c r="E143" s="12" t="s">
        <v>2136</v>
      </c>
      <c r="F143" s="2" t="s">
        <v>33</v>
      </c>
      <c r="G143" s="3">
        <f t="shared" si="2"/>
        <v>36000</v>
      </c>
      <c r="H143" s="14" t="s">
        <v>38</v>
      </c>
      <c r="I143" s="2" t="s">
        <v>25</v>
      </c>
    </row>
    <row r="144" spans="1:9" x14ac:dyDescent="0.3">
      <c r="A144" s="1">
        <v>37666</v>
      </c>
      <c r="B144" s="2">
        <v>1707</v>
      </c>
      <c r="C144" s="2" t="s">
        <v>46</v>
      </c>
      <c r="D144" s="3">
        <v>2000</v>
      </c>
      <c r="E144" s="12" t="s">
        <v>2137</v>
      </c>
      <c r="F144" s="2" t="s">
        <v>23</v>
      </c>
      <c r="G144" s="3">
        <f t="shared" si="2"/>
        <v>2000</v>
      </c>
      <c r="H144" s="14" t="s">
        <v>49</v>
      </c>
      <c r="I144" s="2" t="s">
        <v>25</v>
      </c>
    </row>
    <row r="145" spans="1:9" x14ac:dyDescent="0.3">
      <c r="A145" s="1">
        <v>37667</v>
      </c>
      <c r="B145" s="2">
        <v>1302</v>
      </c>
      <c r="C145" s="2" t="s">
        <v>42</v>
      </c>
      <c r="D145" s="3">
        <v>15000</v>
      </c>
      <c r="E145" s="12" t="s">
        <v>2138</v>
      </c>
      <c r="F145" s="2" t="s">
        <v>54</v>
      </c>
      <c r="G145" s="3">
        <f t="shared" si="2"/>
        <v>15000</v>
      </c>
      <c r="H145" s="14" t="s">
        <v>44</v>
      </c>
      <c r="I145" s="2" t="s">
        <v>25</v>
      </c>
    </row>
    <row r="146" spans="1:9" x14ac:dyDescent="0.3">
      <c r="A146" s="1">
        <v>37667</v>
      </c>
      <c r="B146" s="2">
        <v>1607</v>
      </c>
      <c r="C146" s="2" t="s">
        <v>132</v>
      </c>
      <c r="D146" s="3">
        <v>0</v>
      </c>
      <c r="E146" s="12" t="s">
        <v>2139</v>
      </c>
      <c r="F146" s="2" t="s">
        <v>2140</v>
      </c>
      <c r="G146" s="3">
        <f t="shared" si="2"/>
        <v>0</v>
      </c>
      <c r="H146" s="14" t="s">
        <v>38</v>
      </c>
      <c r="I146" s="2" t="s">
        <v>25</v>
      </c>
    </row>
    <row r="147" spans="1:9" x14ac:dyDescent="0.3">
      <c r="A147" s="1">
        <v>37667</v>
      </c>
      <c r="B147" s="2">
        <v>1812</v>
      </c>
      <c r="C147" s="2" t="s">
        <v>132</v>
      </c>
      <c r="D147" s="3" t="s">
        <v>27</v>
      </c>
      <c r="E147" s="12" t="s">
        <v>2141</v>
      </c>
      <c r="F147" s="2" t="s">
        <v>67</v>
      </c>
      <c r="G147" s="3">
        <f t="shared" si="2"/>
        <v>1</v>
      </c>
      <c r="H147" s="14" t="s">
        <v>38</v>
      </c>
      <c r="I147" s="2" t="s">
        <v>25</v>
      </c>
    </row>
    <row r="148" spans="1:9" x14ac:dyDescent="0.3">
      <c r="A148" s="1">
        <v>37668</v>
      </c>
      <c r="B148" s="2">
        <v>1246</v>
      </c>
      <c r="C148" s="2" t="s">
        <v>46</v>
      </c>
      <c r="D148" s="3" t="s">
        <v>27</v>
      </c>
      <c r="E148" s="12" t="s">
        <v>2142</v>
      </c>
      <c r="F148" s="2" t="s">
        <v>33</v>
      </c>
      <c r="G148" s="3">
        <f t="shared" si="2"/>
        <v>1</v>
      </c>
      <c r="H148" s="14" t="s">
        <v>49</v>
      </c>
      <c r="I148" s="2" t="s">
        <v>25</v>
      </c>
    </row>
    <row r="149" spans="1:9" x14ac:dyDescent="0.3">
      <c r="A149" s="1">
        <v>37668</v>
      </c>
      <c r="B149" s="2">
        <v>2020</v>
      </c>
      <c r="C149" s="2" t="s">
        <v>248</v>
      </c>
      <c r="D149" s="3">
        <v>800000</v>
      </c>
      <c r="E149" s="12" t="s">
        <v>2143</v>
      </c>
      <c r="F149" s="2" t="s">
        <v>63</v>
      </c>
      <c r="G149" s="3">
        <f t="shared" si="2"/>
        <v>800000</v>
      </c>
      <c r="H149" s="14" t="s">
        <v>24</v>
      </c>
      <c r="I149" s="2" t="s">
        <v>25</v>
      </c>
    </row>
    <row r="150" spans="1:9" x14ac:dyDescent="0.3">
      <c r="A150" s="1">
        <v>37668</v>
      </c>
      <c r="B150" s="2">
        <v>2121</v>
      </c>
      <c r="C150" s="2" t="s">
        <v>51</v>
      </c>
      <c r="D150" s="3" t="s">
        <v>27</v>
      </c>
      <c r="E150" s="12" t="s">
        <v>2144</v>
      </c>
      <c r="F150" s="2" t="s">
        <v>67</v>
      </c>
      <c r="G150" s="3">
        <f t="shared" si="2"/>
        <v>1</v>
      </c>
      <c r="H150" s="14" t="s">
        <v>24</v>
      </c>
      <c r="I150" s="2" t="s">
        <v>25</v>
      </c>
    </row>
    <row r="151" spans="1:9" x14ac:dyDescent="0.3">
      <c r="A151" s="1">
        <v>37669</v>
      </c>
      <c r="B151" s="2">
        <v>1003</v>
      </c>
      <c r="C151" s="2" t="s">
        <v>46</v>
      </c>
      <c r="D151" s="3">
        <v>0</v>
      </c>
      <c r="E151" s="12" t="s">
        <v>2145</v>
      </c>
      <c r="F151" s="2" t="s">
        <v>2140</v>
      </c>
      <c r="G151" s="3">
        <f t="shared" si="2"/>
        <v>0</v>
      </c>
      <c r="H151" s="14" t="s">
        <v>49</v>
      </c>
      <c r="I151" s="2" t="s">
        <v>25</v>
      </c>
    </row>
    <row r="152" spans="1:9" x14ac:dyDescent="0.3">
      <c r="A152" s="1">
        <v>37669</v>
      </c>
      <c r="B152" s="2">
        <v>1116</v>
      </c>
      <c r="C152" s="2" t="s">
        <v>46</v>
      </c>
      <c r="D152" s="3">
        <v>10000</v>
      </c>
      <c r="E152" s="12" t="s">
        <v>2146</v>
      </c>
      <c r="F152" s="2" t="s">
        <v>33</v>
      </c>
      <c r="G152" s="3">
        <f t="shared" si="2"/>
        <v>10000</v>
      </c>
      <c r="H152" s="14" t="s">
        <v>49</v>
      </c>
      <c r="I152" s="2" t="s">
        <v>25</v>
      </c>
    </row>
    <row r="153" spans="1:9" x14ac:dyDescent="0.3">
      <c r="A153" s="1">
        <v>37669</v>
      </c>
      <c r="B153" s="2">
        <v>1142</v>
      </c>
      <c r="C153" s="2" t="s">
        <v>277</v>
      </c>
      <c r="D153" s="3">
        <v>2500</v>
      </c>
      <c r="E153" s="12" t="s">
        <v>2147</v>
      </c>
      <c r="F153" s="2" t="s">
        <v>63</v>
      </c>
      <c r="G153" s="3">
        <f t="shared" si="2"/>
        <v>2500</v>
      </c>
      <c r="H153" s="14" t="s">
        <v>38</v>
      </c>
      <c r="I153" s="2" t="s">
        <v>25</v>
      </c>
    </row>
    <row r="154" spans="1:9" x14ac:dyDescent="0.3">
      <c r="A154" s="1">
        <v>37669</v>
      </c>
      <c r="B154" s="2">
        <v>1207</v>
      </c>
      <c r="C154" s="2" t="s">
        <v>162</v>
      </c>
      <c r="D154" s="3">
        <v>8000</v>
      </c>
      <c r="E154" s="12" t="s">
        <v>2148</v>
      </c>
      <c r="F154" s="2" t="s">
        <v>67</v>
      </c>
      <c r="G154" s="3">
        <f t="shared" si="2"/>
        <v>8000</v>
      </c>
      <c r="H154" s="14" t="s">
        <v>44</v>
      </c>
      <c r="I154" s="2" t="s">
        <v>25</v>
      </c>
    </row>
    <row r="155" spans="1:9" x14ac:dyDescent="0.3">
      <c r="A155" s="1">
        <v>37669</v>
      </c>
      <c r="B155" s="2">
        <v>1552</v>
      </c>
      <c r="C155" s="2" t="s">
        <v>68</v>
      </c>
      <c r="D155" s="3" t="s">
        <v>27</v>
      </c>
      <c r="E155" s="12" t="s">
        <v>2149</v>
      </c>
      <c r="F155" s="2" t="s">
        <v>33</v>
      </c>
      <c r="G155" s="3">
        <f t="shared" si="2"/>
        <v>1</v>
      </c>
      <c r="H155" s="14" t="s">
        <v>49</v>
      </c>
      <c r="I155" s="2" t="s">
        <v>25</v>
      </c>
    </row>
    <row r="156" spans="1:9" x14ac:dyDescent="0.3">
      <c r="A156" s="1">
        <v>37669</v>
      </c>
      <c r="B156" s="2">
        <v>1648</v>
      </c>
      <c r="C156" s="2" t="s">
        <v>46</v>
      </c>
      <c r="D156" s="3">
        <v>30000</v>
      </c>
      <c r="E156" s="12" t="s">
        <v>2150</v>
      </c>
      <c r="F156" s="2" t="s">
        <v>67</v>
      </c>
      <c r="G156" s="3">
        <f t="shared" si="2"/>
        <v>30000</v>
      </c>
      <c r="H156" s="14" t="s">
        <v>49</v>
      </c>
      <c r="I156" s="2" t="s">
        <v>25</v>
      </c>
    </row>
    <row r="157" spans="1:9" x14ac:dyDescent="0.3">
      <c r="A157" s="1">
        <v>37669</v>
      </c>
      <c r="B157" s="2">
        <v>1743</v>
      </c>
      <c r="C157" s="2" t="s">
        <v>200</v>
      </c>
      <c r="D157" s="3">
        <v>0</v>
      </c>
      <c r="E157" s="12" t="s">
        <v>2151</v>
      </c>
      <c r="F157" s="2" t="s">
        <v>2140</v>
      </c>
      <c r="G157" s="3">
        <f t="shared" si="2"/>
        <v>0</v>
      </c>
      <c r="H157" s="14" t="s">
        <v>49</v>
      </c>
      <c r="I157" s="2" t="s">
        <v>25</v>
      </c>
    </row>
    <row r="158" spans="1:9" x14ac:dyDescent="0.3">
      <c r="A158" s="1">
        <v>37670</v>
      </c>
      <c r="B158" s="2">
        <v>1518</v>
      </c>
      <c r="C158" s="2" t="s">
        <v>130</v>
      </c>
      <c r="D158" s="3">
        <v>0</v>
      </c>
      <c r="E158" s="12" t="s">
        <v>2152</v>
      </c>
      <c r="F158" s="2" t="s">
        <v>2140</v>
      </c>
      <c r="G158" s="3">
        <f t="shared" si="2"/>
        <v>0</v>
      </c>
      <c r="H158" s="14" t="s">
        <v>30</v>
      </c>
      <c r="I158" s="2" t="s">
        <v>25</v>
      </c>
    </row>
    <row r="159" spans="1:9" x14ac:dyDescent="0.3">
      <c r="A159" s="1">
        <v>37671</v>
      </c>
      <c r="B159" s="2">
        <v>828</v>
      </c>
      <c r="C159" s="2" t="s">
        <v>61</v>
      </c>
      <c r="D159" s="3" t="s">
        <v>27</v>
      </c>
      <c r="E159" s="12" t="s">
        <v>2153</v>
      </c>
      <c r="F159" s="2" t="s">
        <v>67</v>
      </c>
      <c r="G159" s="3">
        <f t="shared" si="2"/>
        <v>1</v>
      </c>
      <c r="H159" s="14" t="s">
        <v>49</v>
      </c>
      <c r="I159" s="2" t="s">
        <v>25</v>
      </c>
    </row>
    <row r="160" spans="1:9" x14ac:dyDescent="0.3">
      <c r="A160" s="1">
        <v>37671</v>
      </c>
      <c r="B160" s="2">
        <v>906</v>
      </c>
      <c r="C160" s="2" t="s">
        <v>79</v>
      </c>
      <c r="D160" s="3">
        <v>1000</v>
      </c>
      <c r="E160" s="12" t="s">
        <v>2154</v>
      </c>
      <c r="F160" s="2" t="s">
        <v>190</v>
      </c>
      <c r="G160" s="3">
        <f t="shared" si="2"/>
        <v>1000</v>
      </c>
      <c r="H160" s="14" t="s">
        <v>30</v>
      </c>
      <c r="I160" s="2" t="s">
        <v>25</v>
      </c>
    </row>
    <row r="161" spans="1:9" x14ac:dyDescent="0.3">
      <c r="A161" s="1">
        <v>37671</v>
      </c>
      <c r="B161" s="2">
        <v>1023</v>
      </c>
      <c r="C161" s="2" t="s">
        <v>59</v>
      </c>
      <c r="D161" s="3">
        <v>600</v>
      </c>
      <c r="E161" s="12" t="s">
        <v>2155</v>
      </c>
      <c r="F161" s="2" t="s">
        <v>30</v>
      </c>
      <c r="G161" s="3">
        <f t="shared" si="2"/>
        <v>600</v>
      </c>
      <c r="H161" s="14" t="s">
        <v>38</v>
      </c>
      <c r="I161" s="2" t="s">
        <v>25</v>
      </c>
    </row>
    <row r="162" spans="1:9" x14ac:dyDescent="0.3">
      <c r="A162" s="1">
        <v>37671</v>
      </c>
      <c r="B162" s="2">
        <v>1210</v>
      </c>
      <c r="C162" s="2" t="s">
        <v>21</v>
      </c>
      <c r="D162" s="3">
        <v>1000</v>
      </c>
      <c r="E162" s="12" t="s">
        <v>2156</v>
      </c>
      <c r="F162" s="2" t="s">
        <v>23</v>
      </c>
      <c r="G162" s="3">
        <f t="shared" si="2"/>
        <v>1000</v>
      </c>
      <c r="H162" s="14" t="s">
        <v>24</v>
      </c>
      <c r="I162" s="2" t="s">
        <v>25</v>
      </c>
    </row>
    <row r="163" spans="1:9" x14ac:dyDescent="0.3">
      <c r="A163" s="1">
        <v>37671</v>
      </c>
      <c r="B163" s="2">
        <v>1521</v>
      </c>
      <c r="C163" s="2" t="s">
        <v>68</v>
      </c>
      <c r="D163" s="3">
        <v>800</v>
      </c>
      <c r="E163" s="12" t="s">
        <v>2157</v>
      </c>
      <c r="F163" s="2" t="s">
        <v>23</v>
      </c>
      <c r="G163" s="3">
        <f t="shared" si="2"/>
        <v>800</v>
      </c>
      <c r="H163" s="14" t="s">
        <v>49</v>
      </c>
      <c r="I163" s="2" t="s">
        <v>25</v>
      </c>
    </row>
    <row r="164" spans="1:9" x14ac:dyDescent="0.3">
      <c r="A164" s="1">
        <v>37671</v>
      </c>
      <c r="B164" s="2">
        <v>1634</v>
      </c>
      <c r="C164" s="2" t="s">
        <v>121</v>
      </c>
      <c r="D164" s="3">
        <v>50000</v>
      </c>
      <c r="E164" s="12" t="s">
        <v>2158</v>
      </c>
      <c r="F164" s="2" t="s">
        <v>48</v>
      </c>
      <c r="G164" s="3">
        <f t="shared" si="2"/>
        <v>50000</v>
      </c>
      <c r="H164" s="14" t="s">
        <v>44</v>
      </c>
      <c r="I164" s="2" t="s">
        <v>25</v>
      </c>
    </row>
    <row r="165" spans="1:9" x14ac:dyDescent="0.3">
      <c r="A165" s="1">
        <v>37672</v>
      </c>
      <c r="B165" s="2">
        <v>1800</v>
      </c>
      <c r="C165" s="2" t="s">
        <v>21</v>
      </c>
      <c r="D165" s="3">
        <v>1200</v>
      </c>
      <c r="E165" s="12" t="s">
        <v>2159</v>
      </c>
      <c r="F165" s="2" t="s">
        <v>37</v>
      </c>
      <c r="G165" s="3">
        <f t="shared" si="2"/>
        <v>1200</v>
      </c>
      <c r="H165" s="14" t="s">
        <v>24</v>
      </c>
      <c r="I165" s="2" t="s">
        <v>25</v>
      </c>
    </row>
    <row r="166" spans="1:9" x14ac:dyDescent="0.3">
      <c r="A166" s="1">
        <v>37673</v>
      </c>
      <c r="B166" s="2">
        <v>1408</v>
      </c>
      <c r="C166" s="2" t="s">
        <v>21</v>
      </c>
      <c r="D166" s="3">
        <v>300</v>
      </c>
      <c r="E166" s="12" t="s">
        <v>2160</v>
      </c>
      <c r="F166" s="2" t="s">
        <v>67</v>
      </c>
      <c r="G166" s="3">
        <f t="shared" si="2"/>
        <v>300</v>
      </c>
      <c r="H166" s="14" t="s">
        <v>24</v>
      </c>
      <c r="I166" s="2" t="s">
        <v>25</v>
      </c>
    </row>
    <row r="167" spans="1:9" x14ac:dyDescent="0.3">
      <c r="A167" s="1">
        <v>37673</v>
      </c>
      <c r="B167" s="2">
        <v>1433</v>
      </c>
      <c r="C167" s="2" t="s">
        <v>1032</v>
      </c>
      <c r="D167" s="3">
        <v>15000</v>
      </c>
      <c r="E167" s="12" t="s">
        <v>2161</v>
      </c>
      <c r="F167" s="2" t="s">
        <v>33</v>
      </c>
      <c r="G167" s="3">
        <f t="shared" si="2"/>
        <v>15000</v>
      </c>
      <c r="H167" s="14" t="s">
        <v>38</v>
      </c>
      <c r="I167" s="2" t="s">
        <v>25</v>
      </c>
    </row>
    <row r="168" spans="1:9" x14ac:dyDescent="0.3">
      <c r="A168" s="1">
        <v>37674</v>
      </c>
      <c r="B168" s="2">
        <v>954</v>
      </c>
      <c r="C168" s="2" t="s">
        <v>130</v>
      </c>
      <c r="D168" s="3">
        <v>1500</v>
      </c>
      <c r="E168" s="12" t="s">
        <v>2162</v>
      </c>
      <c r="F168" s="2" t="s">
        <v>23</v>
      </c>
      <c r="G168" s="3">
        <f t="shared" si="2"/>
        <v>1500</v>
      </c>
      <c r="H168" s="14" t="s">
        <v>30</v>
      </c>
      <c r="I168" s="2" t="s">
        <v>25</v>
      </c>
    </row>
    <row r="169" spans="1:9" x14ac:dyDescent="0.3">
      <c r="A169" s="1">
        <v>37674</v>
      </c>
      <c r="B169" s="2">
        <v>1050</v>
      </c>
      <c r="C169" s="2" t="s">
        <v>70</v>
      </c>
      <c r="D169" s="3">
        <v>0</v>
      </c>
      <c r="E169" s="12" t="s">
        <v>2163</v>
      </c>
      <c r="F169" s="2" t="s">
        <v>2140</v>
      </c>
      <c r="G169" s="3">
        <f t="shared" si="2"/>
        <v>0</v>
      </c>
      <c r="H169" s="14" t="s">
        <v>49</v>
      </c>
      <c r="I169" s="2" t="s">
        <v>25</v>
      </c>
    </row>
    <row r="170" spans="1:9" x14ac:dyDescent="0.3">
      <c r="A170" s="1">
        <v>37674</v>
      </c>
      <c r="B170" s="2">
        <v>2120</v>
      </c>
      <c r="C170" s="2" t="s">
        <v>150</v>
      </c>
      <c r="D170" s="3">
        <v>5000</v>
      </c>
      <c r="E170" s="12" t="s">
        <v>2164</v>
      </c>
      <c r="F170" s="2" t="s">
        <v>33</v>
      </c>
      <c r="G170" s="3">
        <f t="shared" si="2"/>
        <v>5000</v>
      </c>
      <c r="H170" s="14" t="s">
        <v>49</v>
      </c>
      <c r="I170" s="2" t="s">
        <v>25</v>
      </c>
    </row>
    <row r="171" spans="1:9" x14ac:dyDescent="0.3">
      <c r="A171" s="1">
        <v>37675</v>
      </c>
      <c r="B171" s="2">
        <v>959</v>
      </c>
      <c r="C171" s="2" t="s">
        <v>162</v>
      </c>
      <c r="D171" s="3">
        <v>0</v>
      </c>
      <c r="E171" s="12" t="s">
        <v>2165</v>
      </c>
      <c r="F171" s="2" t="s">
        <v>2140</v>
      </c>
      <c r="G171" s="3">
        <f t="shared" si="2"/>
        <v>0</v>
      </c>
      <c r="H171" s="14" t="s">
        <v>44</v>
      </c>
      <c r="I171" s="2" t="s">
        <v>25</v>
      </c>
    </row>
    <row r="172" spans="1:9" x14ac:dyDescent="0.3">
      <c r="A172" s="1">
        <v>37675</v>
      </c>
      <c r="B172" s="2">
        <v>1149</v>
      </c>
      <c r="C172" s="2" t="s">
        <v>150</v>
      </c>
      <c r="D172" s="3" t="s">
        <v>27</v>
      </c>
      <c r="E172" s="12" t="s">
        <v>2166</v>
      </c>
      <c r="F172" s="2" t="s">
        <v>67</v>
      </c>
      <c r="G172" s="3">
        <f t="shared" si="2"/>
        <v>1</v>
      </c>
      <c r="H172" s="14" t="s">
        <v>49</v>
      </c>
      <c r="I172" s="2" t="s">
        <v>25</v>
      </c>
    </row>
    <row r="173" spans="1:9" x14ac:dyDescent="0.3">
      <c r="A173" s="1">
        <v>37675</v>
      </c>
      <c r="B173" s="2">
        <v>1246</v>
      </c>
      <c r="C173" s="2" t="s">
        <v>302</v>
      </c>
      <c r="D173" s="3">
        <v>1000</v>
      </c>
      <c r="E173" s="12" t="s">
        <v>2167</v>
      </c>
      <c r="F173" s="2" t="s">
        <v>63</v>
      </c>
      <c r="G173" s="3">
        <f t="shared" si="2"/>
        <v>1000</v>
      </c>
      <c r="H173" s="14" t="s">
        <v>34</v>
      </c>
      <c r="I173" s="2" t="s">
        <v>25</v>
      </c>
    </row>
    <row r="174" spans="1:9" x14ac:dyDescent="0.3">
      <c r="A174" s="1">
        <v>37675</v>
      </c>
      <c r="B174" s="2">
        <v>1617</v>
      </c>
      <c r="C174" s="2" t="s">
        <v>79</v>
      </c>
      <c r="D174" s="3">
        <v>0</v>
      </c>
      <c r="E174" s="12" t="s">
        <v>2168</v>
      </c>
      <c r="F174" s="2" t="s">
        <v>2140</v>
      </c>
      <c r="G174" s="3">
        <f t="shared" si="2"/>
        <v>0</v>
      </c>
      <c r="H174" s="14" t="s">
        <v>30</v>
      </c>
      <c r="I174" s="2" t="s">
        <v>25</v>
      </c>
    </row>
    <row r="175" spans="1:9" x14ac:dyDescent="0.3">
      <c r="A175" s="1">
        <v>37675</v>
      </c>
      <c r="B175" s="2">
        <v>2032</v>
      </c>
      <c r="C175" s="2" t="s">
        <v>35</v>
      </c>
      <c r="D175" s="3">
        <v>0</v>
      </c>
      <c r="E175" s="12" t="s">
        <v>2169</v>
      </c>
      <c r="F175" s="2" t="s">
        <v>2140</v>
      </c>
      <c r="G175" s="3">
        <f t="shared" si="2"/>
        <v>0</v>
      </c>
      <c r="H175" s="14" t="s">
        <v>38</v>
      </c>
      <c r="I175" s="2" t="s">
        <v>25</v>
      </c>
    </row>
    <row r="176" spans="1:9" x14ac:dyDescent="0.3">
      <c r="A176" s="1">
        <v>37676</v>
      </c>
      <c r="B176" s="2">
        <v>1120</v>
      </c>
      <c r="C176" s="2" t="s">
        <v>31</v>
      </c>
      <c r="D176" s="3">
        <v>10000</v>
      </c>
      <c r="E176" s="12" t="s">
        <v>2170</v>
      </c>
      <c r="F176" s="2" t="s">
        <v>23</v>
      </c>
      <c r="G176" s="3">
        <f t="shared" si="2"/>
        <v>10000</v>
      </c>
      <c r="H176" s="14" t="s">
        <v>34</v>
      </c>
      <c r="I176" s="2" t="s">
        <v>25</v>
      </c>
    </row>
    <row r="177" spans="1:9" x14ac:dyDescent="0.3">
      <c r="A177" s="1">
        <v>37676</v>
      </c>
      <c r="B177" s="2">
        <v>1218</v>
      </c>
      <c r="C177" s="2" t="s">
        <v>200</v>
      </c>
      <c r="D177" s="3">
        <v>150000</v>
      </c>
      <c r="E177" s="12" t="s">
        <v>2171</v>
      </c>
      <c r="F177" s="2" t="s">
        <v>33</v>
      </c>
      <c r="G177" s="3">
        <f t="shared" si="2"/>
        <v>150000</v>
      </c>
      <c r="H177" s="14" t="s">
        <v>49</v>
      </c>
      <c r="I177" s="2" t="s">
        <v>25</v>
      </c>
    </row>
    <row r="178" spans="1:9" x14ac:dyDescent="0.3">
      <c r="A178" s="1">
        <v>37676</v>
      </c>
      <c r="B178" s="2">
        <v>1533</v>
      </c>
      <c r="C178" s="2" t="s">
        <v>35</v>
      </c>
      <c r="D178" s="3">
        <v>15000</v>
      </c>
      <c r="E178" s="12" t="s">
        <v>2172</v>
      </c>
      <c r="F178" s="2" t="s">
        <v>37</v>
      </c>
      <c r="G178" s="3">
        <f t="shared" si="2"/>
        <v>15000</v>
      </c>
      <c r="H178" s="14" t="s">
        <v>38</v>
      </c>
      <c r="I178" s="2" t="s">
        <v>25</v>
      </c>
    </row>
    <row r="179" spans="1:9" x14ac:dyDescent="0.3">
      <c r="A179" s="1">
        <v>37677</v>
      </c>
      <c r="B179" s="2">
        <v>907</v>
      </c>
      <c r="C179" s="2" t="s">
        <v>426</v>
      </c>
      <c r="D179" s="3">
        <v>20000</v>
      </c>
      <c r="E179" s="12" t="s">
        <v>2173</v>
      </c>
      <c r="F179" s="2" t="s">
        <v>37</v>
      </c>
      <c r="G179" s="3">
        <f t="shared" si="2"/>
        <v>20000</v>
      </c>
      <c r="H179" s="14" t="s">
        <v>34</v>
      </c>
      <c r="I179" s="2" t="s">
        <v>25</v>
      </c>
    </row>
    <row r="180" spans="1:9" x14ac:dyDescent="0.3">
      <c r="A180" s="1">
        <v>37677</v>
      </c>
      <c r="B180" s="2">
        <v>1148</v>
      </c>
      <c r="C180" s="2" t="s">
        <v>203</v>
      </c>
      <c r="D180" s="3">
        <v>100000</v>
      </c>
      <c r="E180" s="12" t="s">
        <v>2174</v>
      </c>
      <c r="F180" s="2" t="s">
        <v>2140</v>
      </c>
      <c r="G180" s="3">
        <f t="shared" si="2"/>
        <v>100000</v>
      </c>
      <c r="H180" s="14" t="s">
        <v>24</v>
      </c>
      <c r="I180" s="2" t="s">
        <v>25</v>
      </c>
    </row>
    <row r="181" spans="1:9" x14ac:dyDescent="0.3">
      <c r="A181" s="1">
        <v>37677</v>
      </c>
      <c r="B181" s="2">
        <v>1220</v>
      </c>
      <c r="C181" s="2" t="s">
        <v>35</v>
      </c>
      <c r="D181" s="3">
        <v>5000</v>
      </c>
      <c r="E181" s="12" t="s">
        <v>2175</v>
      </c>
      <c r="F181" s="2" t="s">
        <v>33</v>
      </c>
      <c r="G181" s="3">
        <f t="shared" si="2"/>
        <v>5000</v>
      </c>
      <c r="H181" s="14" t="s">
        <v>38</v>
      </c>
      <c r="I181" s="2" t="s">
        <v>25</v>
      </c>
    </row>
    <row r="182" spans="1:9" x14ac:dyDescent="0.3">
      <c r="A182" s="1">
        <v>37677</v>
      </c>
      <c r="B182" s="2">
        <v>1544</v>
      </c>
      <c r="C182" s="2" t="s">
        <v>59</v>
      </c>
      <c r="D182" s="3">
        <v>3500</v>
      </c>
      <c r="E182" s="12" t="s">
        <v>2176</v>
      </c>
      <c r="F182" s="2" t="s">
        <v>23</v>
      </c>
      <c r="G182" s="3">
        <f t="shared" si="2"/>
        <v>3500</v>
      </c>
      <c r="H182" s="14" t="s">
        <v>38</v>
      </c>
      <c r="I182" s="2" t="s">
        <v>25</v>
      </c>
    </row>
    <row r="183" spans="1:9" x14ac:dyDescent="0.3">
      <c r="A183" s="1">
        <v>37677</v>
      </c>
      <c r="B183" s="2">
        <v>1739</v>
      </c>
      <c r="C183" s="2" t="s">
        <v>64</v>
      </c>
      <c r="D183" s="3">
        <v>1000</v>
      </c>
      <c r="E183" s="12" t="s">
        <v>2177</v>
      </c>
      <c r="F183" s="2" t="s">
        <v>37</v>
      </c>
      <c r="G183" s="3">
        <f t="shared" si="2"/>
        <v>1000</v>
      </c>
      <c r="H183" s="14" t="s">
        <v>30</v>
      </c>
      <c r="I183" s="2" t="s">
        <v>25</v>
      </c>
    </row>
    <row r="184" spans="1:9" x14ac:dyDescent="0.3">
      <c r="A184" s="1">
        <v>37678</v>
      </c>
      <c r="B184" s="2">
        <v>838</v>
      </c>
      <c r="C184" s="2" t="s">
        <v>64</v>
      </c>
      <c r="D184" s="3">
        <v>1000</v>
      </c>
      <c r="E184" s="12" t="s">
        <v>2178</v>
      </c>
      <c r="F184" s="2" t="s">
        <v>23</v>
      </c>
      <c r="G184" s="3">
        <f t="shared" si="2"/>
        <v>1000</v>
      </c>
      <c r="H184" s="14" t="s">
        <v>30</v>
      </c>
      <c r="I184" s="2" t="s">
        <v>25</v>
      </c>
    </row>
    <row r="185" spans="1:9" x14ac:dyDescent="0.3">
      <c r="A185" s="1">
        <v>37678</v>
      </c>
      <c r="B185" s="2">
        <v>1058</v>
      </c>
      <c r="C185" s="2" t="s">
        <v>94</v>
      </c>
      <c r="D185" s="3">
        <v>3000</v>
      </c>
      <c r="E185" s="12" t="s">
        <v>2179</v>
      </c>
      <c r="F185" s="2" t="s">
        <v>30</v>
      </c>
      <c r="G185" s="3">
        <f t="shared" si="2"/>
        <v>3000</v>
      </c>
      <c r="H185" s="14" t="s">
        <v>44</v>
      </c>
      <c r="I185" s="2" t="s">
        <v>25</v>
      </c>
    </row>
    <row r="186" spans="1:9" x14ac:dyDescent="0.3">
      <c r="A186" s="1">
        <v>37678</v>
      </c>
      <c r="B186" s="2">
        <v>1151</v>
      </c>
      <c r="C186" s="2" t="s">
        <v>81</v>
      </c>
      <c r="D186" s="3">
        <v>1000</v>
      </c>
      <c r="E186" s="12" t="s">
        <v>2180</v>
      </c>
      <c r="F186" s="2" t="s">
        <v>23</v>
      </c>
      <c r="G186" s="3">
        <f t="shared" si="2"/>
        <v>1000</v>
      </c>
      <c r="H186" s="14" t="s">
        <v>30</v>
      </c>
      <c r="I186" s="2" t="s">
        <v>25</v>
      </c>
    </row>
    <row r="187" spans="1:9" x14ac:dyDescent="0.3">
      <c r="A187" s="1">
        <v>37679</v>
      </c>
      <c r="B187" s="2">
        <v>1019</v>
      </c>
      <c r="C187" s="2" t="s">
        <v>904</v>
      </c>
      <c r="D187" s="3">
        <v>5000</v>
      </c>
      <c r="E187" s="12" t="s">
        <v>2181</v>
      </c>
      <c r="F187" s="2" t="s">
        <v>54</v>
      </c>
      <c r="G187" s="3">
        <f t="shared" si="2"/>
        <v>5000</v>
      </c>
      <c r="H187" s="14" t="s">
        <v>24</v>
      </c>
      <c r="I187" s="2" t="s">
        <v>25</v>
      </c>
    </row>
    <row r="188" spans="1:9" x14ac:dyDescent="0.3">
      <c r="A188" s="1">
        <v>37679</v>
      </c>
      <c r="B188" s="2">
        <v>1049</v>
      </c>
      <c r="C188" s="2" t="s">
        <v>130</v>
      </c>
      <c r="D188" s="3">
        <v>250000</v>
      </c>
      <c r="E188" s="12" t="s">
        <v>2182</v>
      </c>
      <c r="F188" s="2" t="s">
        <v>48</v>
      </c>
      <c r="G188" s="3">
        <f t="shared" si="2"/>
        <v>250000</v>
      </c>
      <c r="H188" s="14" t="s">
        <v>30</v>
      </c>
      <c r="I188" s="2" t="s">
        <v>25</v>
      </c>
    </row>
    <row r="189" spans="1:9" x14ac:dyDescent="0.3">
      <c r="A189" s="1">
        <v>37679</v>
      </c>
      <c r="B189" s="2">
        <v>1241</v>
      </c>
      <c r="C189" s="2" t="s">
        <v>31</v>
      </c>
      <c r="D189" s="3">
        <v>3000</v>
      </c>
      <c r="E189" s="12" t="s">
        <v>2183</v>
      </c>
      <c r="F189" s="2" t="s">
        <v>23</v>
      </c>
      <c r="G189" s="3">
        <f t="shared" si="2"/>
        <v>3000</v>
      </c>
      <c r="H189" s="14" t="s">
        <v>34</v>
      </c>
      <c r="I189" s="2" t="s">
        <v>25</v>
      </c>
    </row>
    <row r="190" spans="1:9" x14ac:dyDescent="0.3">
      <c r="A190" s="1">
        <v>37679</v>
      </c>
      <c r="B190" s="2">
        <v>1912</v>
      </c>
      <c r="C190" s="2" t="s">
        <v>248</v>
      </c>
      <c r="D190" s="3">
        <v>244000</v>
      </c>
      <c r="E190" s="12" t="s">
        <v>2184</v>
      </c>
      <c r="F190" s="2" t="s">
        <v>359</v>
      </c>
      <c r="G190" s="3">
        <f t="shared" si="2"/>
        <v>244000</v>
      </c>
      <c r="H190" s="14" t="s">
        <v>24</v>
      </c>
      <c r="I190" s="2" t="s">
        <v>25</v>
      </c>
    </row>
    <row r="191" spans="1:9" x14ac:dyDescent="0.3">
      <c r="A191" s="1">
        <v>37680</v>
      </c>
      <c r="B191" s="2">
        <v>1303</v>
      </c>
      <c r="C191" s="2" t="s">
        <v>203</v>
      </c>
      <c r="D191" s="3">
        <v>7000</v>
      </c>
      <c r="E191" s="12" t="s">
        <v>2185</v>
      </c>
      <c r="F191" s="2" t="s">
        <v>54</v>
      </c>
      <c r="G191" s="3">
        <f t="shared" si="2"/>
        <v>7000</v>
      </c>
      <c r="H191" s="14" t="s">
        <v>24</v>
      </c>
      <c r="I191" s="2" t="s">
        <v>25</v>
      </c>
    </row>
    <row r="192" spans="1:9" x14ac:dyDescent="0.3">
      <c r="A192" s="1">
        <v>37680</v>
      </c>
      <c r="B192" s="2">
        <v>1440</v>
      </c>
      <c r="C192" s="2" t="s">
        <v>108</v>
      </c>
      <c r="D192" s="3">
        <v>20000</v>
      </c>
      <c r="E192" s="12" t="s">
        <v>2186</v>
      </c>
      <c r="F192" s="2" t="s">
        <v>23</v>
      </c>
      <c r="G192" s="3">
        <f t="shared" si="2"/>
        <v>20000</v>
      </c>
      <c r="H192" s="14" t="s">
        <v>24</v>
      </c>
      <c r="I192" s="2" t="s">
        <v>25</v>
      </c>
    </row>
    <row r="193" spans="1:9" x14ac:dyDescent="0.3">
      <c r="A193" s="1">
        <v>37680</v>
      </c>
      <c r="B193" s="2">
        <v>1918</v>
      </c>
      <c r="C193" s="2" t="s">
        <v>108</v>
      </c>
      <c r="D193" s="3" t="s">
        <v>27</v>
      </c>
      <c r="E193" s="12" t="s">
        <v>2187</v>
      </c>
      <c r="F193" s="2" t="s">
        <v>359</v>
      </c>
      <c r="G193" s="3">
        <f t="shared" si="2"/>
        <v>1</v>
      </c>
      <c r="H193" s="14" t="s">
        <v>24</v>
      </c>
      <c r="I193" s="2" t="s">
        <v>25</v>
      </c>
    </row>
    <row r="194" spans="1:9" x14ac:dyDescent="0.3">
      <c r="A194" s="1">
        <v>37682</v>
      </c>
      <c r="B194" s="2">
        <v>1303</v>
      </c>
      <c r="C194" s="2" t="s">
        <v>51</v>
      </c>
      <c r="D194" s="3">
        <v>3000</v>
      </c>
      <c r="E194" s="12" t="s">
        <v>2188</v>
      </c>
      <c r="F194" s="2" t="s">
        <v>54</v>
      </c>
      <c r="G194" s="3">
        <f t="shared" ref="G194:G257" si="3">IF(D194 ="UNK", 1, D194)</f>
        <v>3000</v>
      </c>
      <c r="H194" s="14" t="s">
        <v>24</v>
      </c>
      <c r="I194" s="2" t="s">
        <v>25</v>
      </c>
    </row>
    <row r="195" spans="1:9" x14ac:dyDescent="0.3">
      <c r="A195" s="1">
        <v>37683</v>
      </c>
      <c r="B195" s="2">
        <v>1214</v>
      </c>
      <c r="C195" s="2" t="s">
        <v>94</v>
      </c>
      <c r="D195" s="3">
        <v>20000</v>
      </c>
      <c r="E195" s="12" t="s">
        <v>2189</v>
      </c>
      <c r="F195" s="2" t="s">
        <v>33</v>
      </c>
      <c r="G195" s="3">
        <f t="shared" si="3"/>
        <v>20000</v>
      </c>
      <c r="H195" s="14" t="s">
        <v>44</v>
      </c>
      <c r="I195" s="2" t="s">
        <v>25</v>
      </c>
    </row>
    <row r="196" spans="1:9" x14ac:dyDescent="0.3">
      <c r="A196" s="1">
        <v>37683</v>
      </c>
      <c r="B196" s="2">
        <v>1430</v>
      </c>
      <c r="C196" s="2" t="s">
        <v>130</v>
      </c>
      <c r="D196" s="3">
        <v>25000</v>
      </c>
      <c r="E196" s="12" t="s">
        <v>2190</v>
      </c>
      <c r="F196" s="2" t="s">
        <v>359</v>
      </c>
      <c r="G196" s="3">
        <f t="shared" si="3"/>
        <v>25000</v>
      </c>
      <c r="H196" s="14" t="s">
        <v>30</v>
      </c>
      <c r="I196" s="2" t="s">
        <v>25</v>
      </c>
    </row>
    <row r="197" spans="1:9" x14ac:dyDescent="0.3">
      <c r="A197" s="1">
        <v>37683</v>
      </c>
      <c r="B197" s="2">
        <v>1453</v>
      </c>
      <c r="C197" s="2" t="s">
        <v>68</v>
      </c>
      <c r="D197" s="3">
        <v>250000</v>
      </c>
      <c r="E197" s="12" t="s">
        <v>2191</v>
      </c>
      <c r="F197" s="2" t="s">
        <v>54</v>
      </c>
      <c r="G197" s="3">
        <f t="shared" si="3"/>
        <v>250000</v>
      </c>
      <c r="H197" s="14" t="s">
        <v>49</v>
      </c>
      <c r="I197" s="2" t="s">
        <v>25</v>
      </c>
    </row>
    <row r="198" spans="1:9" x14ac:dyDescent="0.3">
      <c r="A198" s="1">
        <v>37683</v>
      </c>
      <c r="B198" s="2">
        <v>1512</v>
      </c>
      <c r="C198" s="2" t="s">
        <v>130</v>
      </c>
      <c r="D198" s="3">
        <v>20000</v>
      </c>
      <c r="E198" s="12" t="s">
        <v>2192</v>
      </c>
      <c r="F198" s="2" t="s">
        <v>67</v>
      </c>
      <c r="G198" s="3">
        <f t="shared" si="3"/>
        <v>20000</v>
      </c>
      <c r="H198" s="14" t="s">
        <v>30</v>
      </c>
      <c r="I198" s="2" t="s">
        <v>25</v>
      </c>
    </row>
    <row r="199" spans="1:9" x14ac:dyDescent="0.3">
      <c r="A199" s="1">
        <v>37683</v>
      </c>
      <c r="B199" s="2">
        <v>1714</v>
      </c>
      <c r="C199" s="2" t="s">
        <v>426</v>
      </c>
      <c r="D199" s="3">
        <v>1000</v>
      </c>
      <c r="E199" s="12" t="s">
        <v>2193</v>
      </c>
      <c r="F199" s="2" t="s">
        <v>33</v>
      </c>
      <c r="G199" s="3">
        <f t="shared" si="3"/>
        <v>1000</v>
      </c>
      <c r="H199" s="14" t="s">
        <v>34</v>
      </c>
      <c r="I199" s="2" t="s">
        <v>25</v>
      </c>
    </row>
    <row r="200" spans="1:9" x14ac:dyDescent="0.3">
      <c r="A200" s="1">
        <v>37683</v>
      </c>
      <c r="B200" s="2">
        <v>1947</v>
      </c>
      <c r="C200" s="2" t="s">
        <v>35</v>
      </c>
      <c r="D200" s="3">
        <v>2500</v>
      </c>
      <c r="E200" s="12" t="s">
        <v>2194</v>
      </c>
      <c r="F200" s="2" t="s">
        <v>23</v>
      </c>
      <c r="G200" s="3">
        <f t="shared" si="3"/>
        <v>2500</v>
      </c>
      <c r="H200" s="14" t="s">
        <v>38</v>
      </c>
      <c r="I200" s="2" t="s">
        <v>25</v>
      </c>
    </row>
    <row r="201" spans="1:9" x14ac:dyDescent="0.3">
      <c r="A201" s="1">
        <v>37684</v>
      </c>
      <c r="B201" s="2">
        <v>1046</v>
      </c>
      <c r="C201" s="2" t="s">
        <v>61</v>
      </c>
      <c r="D201" s="3">
        <v>2000</v>
      </c>
      <c r="E201" s="12" t="s">
        <v>2195</v>
      </c>
      <c r="F201" s="2" t="s">
        <v>37</v>
      </c>
      <c r="G201" s="3">
        <f t="shared" si="3"/>
        <v>2000</v>
      </c>
      <c r="H201" s="14" t="s">
        <v>49</v>
      </c>
      <c r="I201" s="2" t="s">
        <v>25</v>
      </c>
    </row>
    <row r="202" spans="1:9" x14ac:dyDescent="0.3">
      <c r="A202" s="1">
        <v>37684</v>
      </c>
      <c r="B202" s="2">
        <v>1725</v>
      </c>
      <c r="C202" s="2" t="s">
        <v>64</v>
      </c>
      <c r="D202" s="3">
        <v>5000</v>
      </c>
      <c r="E202" s="12" t="s">
        <v>2196</v>
      </c>
      <c r="F202" s="2" t="s">
        <v>33</v>
      </c>
      <c r="G202" s="3">
        <f t="shared" si="3"/>
        <v>5000</v>
      </c>
      <c r="H202" s="14" t="s">
        <v>30</v>
      </c>
      <c r="I202" s="2" t="s">
        <v>25</v>
      </c>
    </row>
    <row r="203" spans="1:9" x14ac:dyDescent="0.3">
      <c r="A203" s="1">
        <v>37684</v>
      </c>
      <c r="B203" s="2">
        <v>1946</v>
      </c>
      <c r="C203" s="2" t="s">
        <v>68</v>
      </c>
      <c r="D203" s="3">
        <v>1500</v>
      </c>
      <c r="E203" s="12" t="s">
        <v>2197</v>
      </c>
      <c r="F203" s="2" t="s">
        <v>30</v>
      </c>
      <c r="G203" s="3">
        <f t="shared" si="3"/>
        <v>1500</v>
      </c>
      <c r="H203" s="14" t="s">
        <v>49</v>
      </c>
      <c r="I203" s="2" t="s">
        <v>25</v>
      </c>
    </row>
    <row r="204" spans="1:9" x14ac:dyDescent="0.3">
      <c r="A204" s="1">
        <v>37685</v>
      </c>
      <c r="B204" s="2">
        <v>816</v>
      </c>
      <c r="C204" s="2" t="s">
        <v>31</v>
      </c>
      <c r="D204" s="3">
        <v>50000</v>
      </c>
      <c r="E204" s="12" t="s">
        <v>2198</v>
      </c>
      <c r="F204" s="2" t="s">
        <v>190</v>
      </c>
      <c r="G204" s="3">
        <f t="shared" si="3"/>
        <v>50000</v>
      </c>
      <c r="H204" s="14" t="s">
        <v>34</v>
      </c>
      <c r="I204" s="2" t="s">
        <v>25</v>
      </c>
    </row>
    <row r="205" spans="1:9" x14ac:dyDescent="0.3">
      <c r="A205" s="1">
        <v>37685</v>
      </c>
      <c r="B205" s="2">
        <v>938</v>
      </c>
      <c r="C205" s="2" t="s">
        <v>46</v>
      </c>
      <c r="D205" s="3">
        <v>18400</v>
      </c>
      <c r="E205" s="12" t="s">
        <v>2199</v>
      </c>
      <c r="F205" s="2" t="s">
        <v>23</v>
      </c>
      <c r="G205" s="3">
        <f t="shared" si="3"/>
        <v>18400</v>
      </c>
      <c r="H205" s="14" t="s">
        <v>49</v>
      </c>
      <c r="I205" s="2" t="s">
        <v>25</v>
      </c>
    </row>
    <row r="206" spans="1:9" x14ac:dyDescent="0.3">
      <c r="A206" s="1">
        <v>37685</v>
      </c>
      <c r="B206" s="2">
        <v>1103</v>
      </c>
      <c r="C206" s="2" t="s">
        <v>35</v>
      </c>
      <c r="D206" s="3">
        <v>15000</v>
      </c>
      <c r="E206" s="12" t="s">
        <v>2200</v>
      </c>
      <c r="F206" s="2" t="s">
        <v>37</v>
      </c>
      <c r="G206" s="3">
        <f t="shared" si="3"/>
        <v>15000</v>
      </c>
      <c r="H206" s="14" t="s">
        <v>38</v>
      </c>
      <c r="I206" s="2" t="s">
        <v>25</v>
      </c>
    </row>
    <row r="207" spans="1:9" x14ac:dyDescent="0.3">
      <c r="A207" s="1">
        <v>37685</v>
      </c>
      <c r="B207" s="2">
        <v>2013</v>
      </c>
      <c r="C207" s="2" t="s">
        <v>61</v>
      </c>
      <c r="D207" s="3" t="s">
        <v>27</v>
      </c>
      <c r="E207" s="12" t="s">
        <v>2201</v>
      </c>
      <c r="F207" s="2" t="s">
        <v>67</v>
      </c>
      <c r="G207" s="3">
        <f t="shared" si="3"/>
        <v>1</v>
      </c>
      <c r="H207" s="14" t="s">
        <v>49</v>
      </c>
      <c r="I207" s="2" t="s">
        <v>25</v>
      </c>
    </row>
    <row r="208" spans="1:9" x14ac:dyDescent="0.3">
      <c r="A208" s="1">
        <v>37686</v>
      </c>
      <c r="B208" s="2">
        <v>919</v>
      </c>
      <c r="C208" s="2" t="s">
        <v>130</v>
      </c>
      <c r="D208" s="3">
        <v>1000</v>
      </c>
      <c r="E208" s="12" t="s">
        <v>2202</v>
      </c>
      <c r="F208" s="2" t="s">
        <v>359</v>
      </c>
      <c r="G208" s="3">
        <f t="shared" si="3"/>
        <v>1000</v>
      </c>
      <c r="H208" s="14" t="s">
        <v>30</v>
      </c>
      <c r="I208" s="2" t="s">
        <v>25</v>
      </c>
    </row>
    <row r="209" spans="1:9" x14ac:dyDescent="0.3">
      <c r="A209" s="1">
        <v>37686</v>
      </c>
      <c r="B209" s="2">
        <v>1156</v>
      </c>
      <c r="C209" s="2" t="s">
        <v>61</v>
      </c>
      <c r="D209" s="3">
        <v>25000</v>
      </c>
      <c r="E209" s="12" t="s">
        <v>2203</v>
      </c>
      <c r="F209" s="2" t="s">
        <v>23</v>
      </c>
      <c r="G209" s="3">
        <f t="shared" si="3"/>
        <v>25000</v>
      </c>
      <c r="H209" s="14" t="s">
        <v>49</v>
      </c>
      <c r="I209" s="2" t="s">
        <v>25</v>
      </c>
    </row>
    <row r="210" spans="1:9" x14ac:dyDescent="0.3">
      <c r="A210" s="1">
        <v>37686</v>
      </c>
      <c r="B210" s="2">
        <v>1220</v>
      </c>
      <c r="C210" s="2" t="s">
        <v>51</v>
      </c>
      <c r="D210" s="3">
        <v>1000</v>
      </c>
      <c r="E210" s="12" t="s">
        <v>2204</v>
      </c>
      <c r="F210" s="2" t="s">
        <v>63</v>
      </c>
      <c r="G210" s="3">
        <f t="shared" si="3"/>
        <v>1000</v>
      </c>
      <c r="H210" s="14" t="s">
        <v>24</v>
      </c>
      <c r="I210" s="2" t="s">
        <v>25</v>
      </c>
    </row>
    <row r="211" spans="1:9" x14ac:dyDescent="0.3">
      <c r="A211" s="1">
        <v>37686</v>
      </c>
      <c r="B211" s="2">
        <v>1738</v>
      </c>
      <c r="C211" s="2" t="s">
        <v>79</v>
      </c>
      <c r="D211" s="3">
        <v>0</v>
      </c>
      <c r="E211" s="12" t="s">
        <v>2205</v>
      </c>
      <c r="F211" s="2" t="s">
        <v>2140</v>
      </c>
      <c r="G211" s="3">
        <f t="shared" si="3"/>
        <v>0</v>
      </c>
      <c r="H211" s="14" t="s">
        <v>30</v>
      </c>
      <c r="I211" s="2" t="s">
        <v>25</v>
      </c>
    </row>
    <row r="212" spans="1:9" x14ac:dyDescent="0.3">
      <c r="A212" s="1">
        <v>37687</v>
      </c>
      <c r="B212" s="2">
        <v>1312</v>
      </c>
      <c r="C212" s="2" t="s">
        <v>68</v>
      </c>
      <c r="D212" s="3">
        <v>15000</v>
      </c>
      <c r="E212" s="12" t="s">
        <v>2206</v>
      </c>
      <c r="F212" s="2" t="s">
        <v>30</v>
      </c>
      <c r="G212" s="3">
        <f t="shared" si="3"/>
        <v>15000</v>
      </c>
      <c r="H212" s="14" t="s">
        <v>49</v>
      </c>
      <c r="I212" s="2" t="s">
        <v>25</v>
      </c>
    </row>
    <row r="213" spans="1:9" x14ac:dyDescent="0.3">
      <c r="A213" s="1">
        <v>37688</v>
      </c>
      <c r="B213" s="2">
        <v>1524</v>
      </c>
      <c r="C213" s="2" t="s">
        <v>72</v>
      </c>
      <c r="D213" s="3" t="s">
        <v>27</v>
      </c>
      <c r="E213" s="12" t="s">
        <v>2207</v>
      </c>
      <c r="F213" s="2" t="s">
        <v>37</v>
      </c>
      <c r="G213" s="3">
        <f t="shared" si="3"/>
        <v>1</v>
      </c>
      <c r="H213" s="14" t="s">
        <v>49</v>
      </c>
      <c r="I213" s="2" t="s">
        <v>25</v>
      </c>
    </row>
    <row r="214" spans="1:9" x14ac:dyDescent="0.3">
      <c r="A214" s="1">
        <v>37689</v>
      </c>
      <c r="B214" s="2">
        <v>944</v>
      </c>
      <c r="C214" s="2" t="s">
        <v>121</v>
      </c>
      <c r="D214" s="3">
        <v>5000</v>
      </c>
      <c r="E214" s="12" t="s">
        <v>2208</v>
      </c>
      <c r="F214" s="2" t="s">
        <v>67</v>
      </c>
      <c r="G214" s="3">
        <f t="shared" si="3"/>
        <v>5000</v>
      </c>
      <c r="H214" s="14" t="s">
        <v>44</v>
      </c>
      <c r="I214" s="2" t="s">
        <v>25</v>
      </c>
    </row>
    <row r="215" spans="1:9" x14ac:dyDescent="0.3">
      <c r="A215" s="1">
        <v>37689</v>
      </c>
      <c r="B215" s="2">
        <v>1131</v>
      </c>
      <c r="C215" s="2" t="s">
        <v>70</v>
      </c>
      <c r="D215" s="3">
        <v>5000</v>
      </c>
      <c r="E215" s="12" t="s">
        <v>2209</v>
      </c>
      <c r="F215" s="2" t="s">
        <v>30</v>
      </c>
      <c r="G215" s="3">
        <f t="shared" si="3"/>
        <v>5000</v>
      </c>
      <c r="H215" s="14" t="s">
        <v>49</v>
      </c>
      <c r="I215" s="2" t="s">
        <v>25</v>
      </c>
    </row>
    <row r="216" spans="1:9" x14ac:dyDescent="0.3">
      <c r="A216" s="1">
        <v>37689</v>
      </c>
      <c r="B216" s="2">
        <v>1247</v>
      </c>
      <c r="C216" s="2" t="s">
        <v>152</v>
      </c>
      <c r="D216" s="3" t="s">
        <v>27</v>
      </c>
      <c r="E216" s="12" t="s">
        <v>2210</v>
      </c>
      <c r="F216" s="2" t="s">
        <v>359</v>
      </c>
      <c r="G216" s="3">
        <f t="shared" si="3"/>
        <v>1</v>
      </c>
      <c r="H216" s="14" t="s">
        <v>38</v>
      </c>
      <c r="I216" s="2" t="s">
        <v>25</v>
      </c>
    </row>
    <row r="217" spans="1:9" x14ac:dyDescent="0.3">
      <c r="A217" s="1">
        <v>37689</v>
      </c>
      <c r="B217" s="2">
        <v>2055</v>
      </c>
      <c r="C217" s="2" t="s">
        <v>248</v>
      </c>
      <c r="D217" s="3">
        <v>50000</v>
      </c>
      <c r="E217" s="12" t="s">
        <v>2211</v>
      </c>
      <c r="F217" s="2" t="s">
        <v>359</v>
      </c>
      <c r="G217" s="3">
        <f t="shared" si="3"/>
        <v>50000</v>
      </c>
      <c r="H217" s="14" t="s">
        <v>24</v>
      </c>
      <c r="I217" s="2" t="s">
        <v>25</v>
      </c>
    </row>
    <row r="218" spans="1:9" x14ac:dyDescent="0.3">
      <c r="A218" s="1">
        <v>37689</v>
      </c>
      <c r="B218" s="2">
        <v>2249</v>
      </c>
      <c r="C218" s="2" t="s">
        <v>1138</v>
      </c>
      <c r="D218" s="3">
        <v>30000</v>
      </c>
      <c r="E218" s="12" t="s">
        <v>2212</v>
      </c>
      <c r="F218" s="2" t="s">
        <v>359</v>
      </c>
      <c r="G218" s="3">
        <f t="shared" si="3"/>
        <v>30000</v>
      </c>
      <c r="H218" s="14" t="s">
        <v>24</v>
      </c>
      <c r="I218" s="2" t="s">
        <v>25</v>
      </c>
    </row>
    <row r="219" spans="1:9" x14ac:dyDescent="0.3">
      <c r="A219" s="1">
        <v>37690</v>
      </c>
      <c r="B219" s="2">
        <v>959</v>
      </c>
      <c r="C219" s="2" t="s">
        <v>35</v>
      </c>
      <c r="D219" s="3">
        <v>5000</v>
      </c>
      <c r="E219" s="12" t="s">
        <v>2213</v>
      </c>
      <c r="F219" s="2" t="s">
        <v>359</v>
      </c>
      <c r="G219" s="3">
        <f t="shared" si="3"/>
        <v>5000</v>
      </c>
      <c r="H219" s="14" t="s">
        <v>38</v>
      </c>
      <c r="I219" s="2" t="s">
        <v>25</v>
      </c>
    </row>
    <row r="220" spans="1:9" x14ac:dyDescent="0.3">
      <c r="A220" s="1">
        <v>37690</v>
      </c>
      <c r="B220" s="2">
        <v>1004</v>
      </c>
      <c r="C220" s="2" t="s">
        <v>51</v>
      </c>
      <c r="D220" s="3">
        <v>3000</v>
      </c>
      <c r="E220" s="12" t="s">
        <v>2214</v>
      </c>
      <c r="F220" s="2" t="s">
        <v>33</v>
      </c>
      <c r="G220" s="3">
        <f t="shared" si="3"/>
        <v>3000</v>
      </c>
      <c r="H220" s="14" t="s">
        <v>24</v>
      </c>
      <c r="I220" s="2" t="s">
        <v>25</v>
      </c>
    </row>
    <row r="221" spans="1:9" x14ac:dyDescent="0.3">
      <c r="A221" s="1">
        <v>37690</v>
      </c>
      <c r="B221" s="2">
        <v>1008</v>
      </c>
      <c r="C221" s="2" t="s">
        <v>35</v>
      </c>
      <c r="D221" s="3">
        <v>250000</v>
      </c>
      <c r="E221" s="12" t="s">
        <v>2215</v>
      </c>
      <c r="F221" s="2" t="s">
        <v>67</v>
      </c>
      <c r="G221" s="3">
        <f t="shared" si="3"/>
        <v>250000</v>
      </c>
      <c r="H221" s="14" t="s">
        <v>38</v>
      </c>
      <c r="I221" s="2" t="s">
        <v>25</v>
      </c>
    </row>
    <row r="222" spans="1:9" x14ac:dyDescent="0.3">
      <c r="A222" s="1">
        <v>37690</v>
      </c>
      <c r="B222" s="2">
        <v>1012</v>
      </c>
      <c r="C222" s="2" t="s">
        <v>361</v>
      </c>
      <c r="D222" s="3">
        <v>2000</v>
      </c>
      <c r="E222" s="12" t="s">
        <v>2216</v>
      </c>
      <c r="F222" s="2" t="s">
        <v>37</v>
      </c>
      <c r="G222" s="3">
        <f t="shared" si="3"/>
        <v>2000</v>
      </c>
      <c r="H222" s="14" t="s">
        <v>38</v>
      </c>
      <c r="I222" s="2" t="s">
        <v>25</v>
      </c>
    </row>
    <row r="223" spans="1:9" x14ac:dyDescent="0.3">
      <c r="A223" s="1">
        <v>37690</v>
      </c>
      <c r="B223" s="2">
        <v>1014</v>
      </c>
      <c r="C223" s="2" t="s">
        <v>162</v>
      </c>
      <c r="D223" s="3">
        <v>3000</v>
      </c>
      <c r="E223" s="12" t="s">
        <v>2217</v>
      </c>
      <c r="F223" s="2" t="s">
        <v>359</v>
      </c>
      <c r="G223" s="3">
        <f t="shared" si="3"/>
        <v>3000</v>
      </c>
      <c r="H223" s="14" t="s">
        <v>44</v>
      </c>
      <c r="I223" s="2" t="s">
        <v>25</v>
      </c>
    </row>
    <row r="224" spans="1:9" x14ac:dyDescent="0.3">
      <c r="A224" s="1">
        <v>37690</v>
      </c>
      <c r="B224" s="2">
        <v>1144</v>
      </c>
      <c r="C224" s="2" t="s">
        <v>152</v>
      </c>
      <c r="D224" s="3" t="s">
        <v>27</v>
      </c>
      <c r="E224" s="12" t="s">
        <v>2218</v>
      </c>
      <c r="F224" s="2" t="s">
        <v>359</v>
      </c>
      <c r="G224" s="3">
        <f t="shared" si="3"/>
        <v>1</v>
      </c>
      <c r="H224" s="14" t="s">
        <v>38</v>
      </c>
      <c r="I224" s="2" t="s">
        <v>25</v>
      </c>
    </row>
    <row r="225" spans="1:9" x14ac:dyDescent="0.3">
      <c r="A225" s="1">
        <v>37690</v>
      </c>
      <c r="B225" s="2">
        <v>1256</v>
      </c>
      <c r="C225" s="2" t="s">
        <v>130</v>
      </c>
      <c r="D225" s="3">
        <v>125000</v>
      </c>
      <c r="E225" s="12" t="s">
        <v>2219</v>
      </c>
      <c r="F225" s="2" t="s">
        <v>67</v>
      </c>
      <c r="G225" s="3">
        <f t="shared" si="3"/>
        <v>125000</v>
      </c>
      <c r="H225" s="14" t="s">
        <v>30</v>
      </c>
      <c r="I225" s="2" t="s">
        <v>25</v>
      </c>
    </row>
    <row r="226" spans="1:9" x14ac:dyDescent="0.3">
      <c r="A226" s="1">
        <v>37690</v>
      </c>
      <c r="B226" s="2">
        <v>1409</v>
      </c>
      <c r="C226" s="2" t="s">
        <v>91</v>
      </c>
      <c r="D226" s="3" t="s">
        <v>27</v>
      </c>
      <c r="E226" s="12" t="s">
        <v>2220</v>
      </c>
      <c r="F226" s="2" t="s">
        <v>359</v>
      </c>
      <c r="G226" s="3">
        <f t="shared" si="3"/>
        <v>1</v>
      </c>
      <c r="H226" s="14" t="s">
        <v>30</v>
      </c>
      <c r="I226" s="2" t="s">
        <v>25</v>
      </c>
    </row>
    <row r="227" spans="1:9" x14ac:dyDescent="0.3">
      <c r="A227" s="1">
        <v>37690</v>
      </c>
      <c r="B227" s="2">
        <v>1516</v>
      </c>
      <c r="C227" s="2" t="s">
        <v>61</v>
      </c>
      <c r="D227" s="3">
        <v>1215</v>
      </c>
      <c r="E227" s="12" t="s">
        <v>2221</v>
      </c>
      <c r="F227" s="2" t="s">
        <v>190</v>
      </c>
      <c r="G227" s="3">
        <f t="shared" si="3"/>
        <v>1215</v>
      </c>
      <c r="H227" s="14" t="s">
        <v>49</v>
      </c>
      <c r="I227" s="2" t="s">
        <v>25</v>
      </c>
    </row>
    <row r="228" spans="1:9" x14ac:dyDescent="0.3">
      <c r="A228" s="1">
        <v>37690</v>
      </c>
      <c r="B228" s="2">
        <v>1557</v>
      </c>
      <c r="C228" s="2" t="s">
        <v>1138</v>
      </c>
      <c r="D228" s="3" t="s">
        <v>27</v>
      </c>
      <c r="E228" s="12" t="s">
        <v>2222</v>
      </c>
      <c r="F228" s="2" t="s">
        <v>63</v>
      </c>
      <c r="G228" s="3">
        <f t="shared" si="3"/>
        <v>1</v>
      </c>
      <c r="H228" s="14" t="s">
        <v>24</v>
      </c>
      <c r="I228" s="2" t="s">
        <v>25</v>
      </c>
    </row>
    <row r="229" spans="1:9" x14ac:dyDescent="0.3">
      <c r="A229" s="1">
        <v>37690</v>
      </c>
      <c r="B229" s="2">
        <v>2244</v>
      </c>
      <c r="C229" s="2" t="s">
        <v>61</v>
      </c>
      <c r="D229" s="3" t="s">
        <v>27</v>
      </c>
      <c r="E229" s="12" t="s">
        <v>2223</v>
      </c>
      <c r="F229" s="2" t="s">
        <v>67</v>
      </c>
      <c r="G229" s="3">
        <f t="shared" si="3"/>
        <v>1</v>
      </c>
      <c r="H229" s="14" t="s">
        <v>49</v>
      </c>
      <c r="I229" s="2" t="s">
        <v>25</v>
      </c>
    </row>
    <row r="230" spans="1:9" x14ac:dyDescent="0.3">
      <c r="A230" s="1">
        <v>37691</v>
      </c>
      <c r="B230" s="2">
        <v>1225</v>
      </c>
      <c r="C230" s="2" t="s">
        <v>51</v>
      </c>
      <c r="D230" s="3">
        <v>6000</v>
      </c>
      <c r="E230" s="12" t="s">
        <v>2224</v>
      </c>
      <c r="F230" s="2" t="s">
        <v>63</v>
      </c>
      <c r="G230" s="3">
        <f t="shared" si="3"/>
        <v>6000</v>
      </c>
      <c r="H230" s="14" t="s">
        <v>24</v>
      </c>
      <c r="I230" s="2" t="s">
        <v>25</v>
      </c>
    </row>
    <row r="231" spans="1:9" x14ac:dyDescent="0.3">
      <c r="A231" s="1">
        <v>37692</v>
      </c>
      <c r="B231" s="2">
        <v>934</v>
      </c>
      <c r="C231" s="2" t="s">
        <v>56</v>
      </c>
      <c r="D231" s="3">
        <v>467000</v>
      </c>
      <c r="E231" s="12" t="s">
        <v>2225</v>
      </c>
      <c r="F231" s="2" t="s">
        <v>33</v>
      </c>
      <c r="G231" s="3">
        <f t="shared" si="3"/>
        <v>467000</v>
      </c>
      <c r="H231" s="14" t="s">
        <v>34</v>
      </c>
      <c r="I231" s="2" t="s">
        <v>25</v>
      </c>
    </row>
    <row r="232" spans="1:9" x14ac:dyDescent="0.3">
      <c r="A232" s="1">
        <v>37692</v>
      </c>
      <c r="B232" s="2">
        <v>958</v>
      </c>
      <c r="C232" s="2" t="s">
        <v>162</v>
      </c>
      <c r="D232" s="3">
        <v>10000</v>
      </c>
      <c r="E232" s="12" t="s">
        <v>2226</v>
      </c>
      <c r="F232" s="2" t="s">
        <v>67</v>
      </c>
      <c r="G232" s="3">
        <f t="shared" si="3"/>
        <v>10000</v>
      </c>
      <c r="H232" s="14" t="s">
        <v>44</v>
      </c>
      <c r="I232" s="2" t="s">
        <v>25</v>
      </c>
    </row>
    <row r="233" spans="1:9" x14ac:dyDescent="0.3">
      <c r="A233" s="1">
        <v>37693</v>
      </c>
      <c r="B233" s="2">
        <v>1651</v>
      </c>
      <c r="C233" s="2" t="s">
        <v>42</v>
      </c>
      <c r="D233" s="3">
        <v>1000</v>
      </c>
      <c r="E233" s="12" t="s">
        <v>2227</v>
      </c>
      <c r="F233" s="2" t="s">
        <v>54</v>
      </c>
      <c r="G233" s="3">
        <f t="shared" si="3"/>
        <v>1000</v>
      </c>
      <c r="H233" s="14" t="s">
        <v>44</v>
      </c>
      <c r="I233" s="2" t="s">
        <v>25</v>
      </c>
    </row>
    <row r="234" spans="1:9" x14ac:dyDescent="0.3">
      <c r="A234" s="1">
        <v>37693</v>
      </c>
      <c r="B234" s="2">
        <v>2204</v>
      </c>
      <c r="C234" s="2" t="s">
        <v>1138</v>
      </c>
      <c r="D234" s="3">
        <v>2000</v>
      </c>
      <c r="E234" s="12" t="s">
        <v>2228</v>
      </c>
      <c r="F234" s="2" t="s">
        <v>37</v>
      </c>
      <c r="G234" s="3">
        <f t="shared" si="3"/>
        <v>2000</v>
      </c>
      <c r="H234" s="14" t="s">
        <v>24</v>
      </c>
      <c r="I234" s="2" t="s">
        <v>25</v>
      </c>
    </row>
    <row r="235" spans="1:9" x14ac:dyDescent="0.3">
      <c r="A235" s="1">
        <v>37694</v>
      </c>
      <c r="B235" s="2">
        <v>1008</v>
      </c>
      <c r="C235" s="2" t="s">
        <v>31</v>
      </c>
      <c r="D235" s="3">
        <v>1500</v>
      </c>
      <c r="E235" s="12" t="s">
        <v>2229</v>
      </c>
      <c r="F235" s="2" t="s">
        <v>54</v>
      </c>
      <c r="G235" s="3">
        <f t="shared" si="3"/>
        <v>1500</v>
      </c>
      <c r="H235" s="14" t="s">
        <v>34</v>
      </c>
      <c r="I235" s="2" t="s">
        <v>25</v>
      </c>
    </row>
    <row r="236" spans="1:9" x14ac:dyDescent="0.3">
      <c r="A236" s="1">
        <v>37694</v>
      </c>
      <c r="B236" s="2">
        <v>1140</v>
      </c>
      <c r="C236" s="2" t="s">
        <v>61</v>
      </c>
      <c r="D236" s="3">
        <v>3000</v>
      </c>
      <c r="E236" s="12" t="s">
        <v>2230</v>
      </c>
      <c r="F236" s="2" t="s">
        <v>37</v>
      </c>
      <c r="G236" s="3">
        <f t="shared" si="3"/>
        <v>3000</v>
      </c>
      <c r="H236" s="14" t="s">
        <v>49</v>
      </c>
      <c r="I236" s="2" t="s">
        <v>25</v>
      </c>
    </row>
    <row r="237" spans="1:9" x14ac:dyDescent="0.3">
      <c r="A237" s="1">
        <v>37697</v>
      </c>
      <c r="B237" s="2">
        <v>833</v>
      </c>
      <c r="C237" s="2" t="s">
        <v>21</v>
      </c>
      <c r="D237" s="3">
        <v>0</v>
      </c>
      <c r="E237" s="12" t="s">
        <v>2231</v>
      </c>
      <c r="F237" s="2" t="s">
        <v>67</v>
      </c>
      <c r="G237" s="3">
        <f t="shared" si="3"/>
        <v>0</v>
      </c>
      <c r="H237" s="14" t="s">
        <v>24</v>
      </c>
      <c r="I237" s="2" t="s">
        <v>25</v>
      </c>
    </row>
    <row r="238" spans="1:9" x14ac:dyDescent="0.3">
      <c r="A238" s="1">
        <v>37697</v>
      </c>
      <c r="B238" s="2">
        <v>917</v>
      </c>
      <c r="C238" s="2" t="s">
        <v>46</v>
      </c>
      <c r="D238" s="3">
        <v>4000</v>
      </c>
      <c r="E238" s="12" t="s">
        <v>2232</v>
      </c>
      <c r="F238" s="2" t="s">
        <v>54</v>
      </c>
      <c r="G238" s="3">
        <f t="shared" si="3"/>
        <v>4000</v>
      </c>
      <c r="H238" s="14" t="s">
        <v>49</v>
      </c>
      <c r="I238" s="2" t="s">
        <v>25</v>
      </c>
    </row>
    <row r="239" spans="1:9" x14ac:dyDescent="0.3">
      <c r="A239" s="1">
        <v>37697</v>
      </c>
      <c r="B239" s="2">
        <v>1126</v>
      </c>
      <c r="C239" s="2" t="s">
        <v>40</v>
      </c>
      <c r="D239" s="3">
        <v>2000</v>
      </c>
      <c r="E239" s="12" t="s">
        <v>2233</v>
      </c>
      <c r="F239" s="2" t="s">
        <v>67</v>
      </c>
      <c r="G239" s="3">
        <f t="shared" si="3"/>
        <v>2000</v>
      </c>
      <c r="H239" s="14" t="s">
        <v>34</v>
      </c>
      <c r="I239" s="2" t="s">
        <v>25</v>
      </c>
    </row>
    <row r="240" spans="1:9" x14ac:dyDescent="0.3">
      <c r="A240" s="1">
        <v>37697</v>
      </c>
      <c r="B240" s="2">
        <v>1226</v>
      </c>
      <c r="C240" s="2" t="s">
        <v>91</v>
      </c>
      <c r="D240" s="3" t="s">
        <v>27</v>
      </c>
      <c r="E240" s="12" t="s">
        <v>2234</v>
      </c>
      <c r="F240" s="2" t="s">
        <v>67</v>
      </c>
      <c r="G240" s="3">
        <f t="shared" si="3"/>
        <v>1</v>
      </c>
      <c r="H240" s="14" t="s">
        <v>30</v>
      </c>
      <c r="I240" s="2" t="s">
        <v>25</v>
      </c>
    </row>
    <row r="241" spans="1:9" x14ac:dyDescent="0.3">
      <c r="A241" s="1">
        <v>37697</v>
      </c>
      <c r="B241" s="2">
        <v>1357</v>
      </c>
      <c r="C241" s="2" t="s">
        <v>64</v>
      </c>
      <c r="D241" s="3">
        <v>24000</v>
      </c>
      <c r="E241" s="12" t="s">
        <v>2235</v>
      </c>
      <c r="F241" s="2" t="s">
        <v>33</v>
      </c>
      <c r="G241" s="3">
        <f t="shared" si="3"/>
        <v>24000</v>
      </c>
      <c r="H241" s="14" t="s">
        <v>30</v>
      </c>
      <c r="I241" s="2" t="s">
        <v>25</v>
      </c>
    </row>
    <row r="242" spans="1:9" x14ac:dyDescent="0.3">
      <c r="A242" s="1">
        <v>37697</v>
      </c>
      <c r="B242" s="2">
        <v>1442</v>
      </c>
      <c r="C242" s="2" t="s">
        <v>91</v>
      </c>
      <c r="D242" s="3">
        <v>400</v>
      </c>
      <c r="E242" s="12" t="s">
        <v>2236</v>
      </c>
      <c r="F242" s="2" t="s">
        <v>37</v>
      </c>
      <c r="G242" s="3">
        <f t="shared" si="3"/>
        <v>400</v>
      </c>
      <c r="H242" s="14" t="s">
        <v>30</v>
      </c>
      <c r="I242" s="2" t="s">
        <v>25</v>
      </c>
    </row>
    <row r="243" spans="1:9" x14ac:dyDescent="0.3">
      <c r="A243" s="1">
        <v>37697</v>
      </c>
      <c r="B243" s="2">
        <v>1936</v>
      </c>
      <c r="C243" s="2" t="s">
        <v>46</v>
      </c>
      <c r="D243" s="3">
        <v>14600</v>
      </c>
      <c r="E243" s="12" t="s">
        <v>2237</v>
      </c>
      <c r="F243" s="2" t="s">
        <v>67</v>
      </c>
      <c r="G243" s="3">
        <f t="shared" si="3"/>
        <v>14600</v>
      </c>
      <c r="H243" s="14" t="s">
        <v>49</v>
      </c>
      <c r="I243" s="2" t="s">
        <v>25</v>
      </c>
    </row>
    <row r="244" spans="1:9" x14ac:dyDescent="0.3">
      <c r="A244" s="1">
        <v>37698</v>
      </c>
      <c r="B244" s="2">
        <v>752</v>
      </c>
      <c r="C244" s="2" t="s">
        <v>200</v>
      </c>
      <c r="D244" s="3" t="s">
        <v>27</v>
      </c>
      <c r="E244" s="12" t="s">
        <v>2238</v>
      </c>
      <c r="F244" s="2" t="s">
        <v>63</v>
      </c>
      <c r="G244" s="3">
        <f t="shared" si="3"/>
        <v>1</v>
      </c>
      <c r="H244" s="14" t="s">
        <v>49</v>
      </c>
      <c r="I244" s="2" t="s">
        <v>25</v>
      </c>
    </row>
    <row r="245" spans="1:9" x14ac:dyDescent="0.3">
      <c r="A245" s="1">
        <v>37698</v>
      </c>
      <c r="B245" s="2">
        <v>953</v>
      </c>
      <c r="C245" s="2" t="s">
        <v>35</v>
      </c>
      <c r="D245" s="3">
        <v>1560</v>
      </c>
      <c r="E245" s="12" t="s">
        <v>2239</v>
      </c>
      <c r="F245" s="2" t="s">
        <v>33</v>
      </c>
      <c r="G245" s="3">
        <f t="shared" si="3"/>
        <v>1560</v>
      </c>
      <c r="H245" s="14" t="s">
        <v>38</v>
      </c>
      <c r="I245" s="2" t="s">
        <v>25</v>
      </c>
    </row>
    <row r="246" spans="1:9" x14ac:dyDescent="0.3">
      <c r="A246" s="1">
        <v>37698</v>
      </c>
      <c r="B246" s="2">
        <v>2048</v>
      </c>
      <c r="C246" s="2" t="s">
        <v>72</v>
      </c>
      <c r="D246" s="3">
        <v>5000</v>
      </c>
      <c r="E246" s="12" t="s">
        <v>2240</v>
      </c>
      <c r="F246" s="2" t="s">
        <v>190</v>
      </c>
      <c r="G246" s="3">
        <f t="shared" si="3"/>
        <v>5000</v>
      </c>
      <c r="H246" s="14" t="s">
        <v>49</v>
      </c>
      <c r="I246" s="2" t="s">
        <v>25</v>
      </c>
    </row>
    <row r="247" spans="1:9" x14ac:dyDescent="0.3">
      <c r="A247" s="1">
        <v>37698</v>
      </c>
      <c r="B247" s="2">
        <v>2216</v>
      </c>
      <c r="C247" s="2" t="s">
        <v>21</v>
      </c>
      <c r="D247" s="3">
        <v>10000</v>
      </c>
      <c r="E247" s="12" t="s">
        <v>2241</v>
      </c>
      <c r="F247" s="2" t="s">
        <v>23</v>
      </c>
      <c r="G247" s="3">
        <f t="shared" si="3"/>
        <v>10000</v>
      </c>
      <c r="H247" s="14" t="s">
        <v>24</v>
      </c>
      <c r="I247" s="2" t="s">
        <v>25</v>
      </c>
    </row>
    <row r="248" spans="1:9" x14ac:dyDescent="0.3">
      <c r="A248" s="1">
        <v>37699</v>
      </c>
      <c r="B248" s="2">
        <v>153</v>
      </c>
      <c r="C248" s="2" t="s">
        <v>56</v>
      </c>
      <c r="D248" s="3">
        <v>250</v>
      </c>
      <c r="E248" s="12" t="s">
        <v>2242</v>
      </c>
      <c r="F248" s="2" t="s">
        <v>23</v>
      </c>
      <c r="G248" s="3">
        <f t="shared" si="3"/>
        <v>250</v>
      </c>
      <c r="H248" s="14" t="s">
        <v>34</v>
      </c>
      <c r="I248" s="2" t="s">
        <v>25</v>
      </c>
    </row>
    <row r="249" spans="1:9" x14ac:dyDescent="0.3">
      <c r="A249" s="1">
        <v>37699</v>
      </c>
      <c r="B249" s="2">
        <v>1447</v>
      </c>
      <c r="C249" s="2" t="s">
        <v>68</v>
      </c>
      <c r="D249" s="3">
        <v>1000</v>
      </c>
      <c r="E249" s="12" t="s">
        <v>2243</v>
      </c>
      <c r="F249" s="2" t="s">
        <v>190</v>
      </c>
      <c r="G249" s="3">
        <f t="shared" si="3"/>
        <v>1000</v>
      </c>
      <c r="H249" s="14" t="s">
        <v>49</v>
      </c>
      <c r="I249" s="2" t="s">
        <v>25</v>
      </c>
    </row>
    <row r="250" spans="1:9" x14ac:dyDescent="0.3">
      <c r="A250" s="1">
        <v>37699</v>
      </c>
      <c r="B250" s="2">
        <v>1754</v>
      </c>
      <c r="C250" s="2" t="s">
        <v>35</v>
      </c>
      <c r="D250" s="3">
        <v>50</v>
      </c>
      <c r="E250" s="12" t="s">
        <v>2244</v>
      </c>
      <c r="F250" s="2" t="s">
        <v>37</v>
      </c>
      <c r="G250" s="3">
        <f t="shared" si="3"/>
        <v>50</v>
      </c>
      <c r="H250" s="14" t="s">
        <v>38</v>
      </c>
      <c r="I250" s="2" t="s">
        <v>25</v>
      </c>
    </row>
    <row r="251" spans="1:9" x14ac:dyDescent="0.3">
      <c r="A251" s="1">
        <v>37699</v>
      </c>
      <c r="B251" s="2">
        <v>1942</v>
      </c>
      <c r="C251" s="2" t="s">
        <v>35</v>
      </c>
      <c r="D251" s="3" t="s">
        <v>27</v>
      </c>
      <c r="E251" s="12" t="s">
        <v>2245</v>
      </c>
      <c r="F251" s="2" t="s">
        <v>33</v>
      </c>
      <c r="G251" s="3">
        <f t="shared" si="3"/>
        <v>1</v>
      </c>
      <c r="H251" s="14" t="s">
        <v>38</v>
      </c>
      <c r="I251" s="2" t="s">
        <v>25</v>
      </c>
    </row>
    <row r="252" spans="1:9" x14ac:dyDescent="0.3">
      <c r="A252" s="1">
        <v>37699</v>
      </c>
      <c r="B252" s="2">
        <v>2245</v>
      </c>
      <c r="C252" s="2" t="s">
        <v>42</v>
      </c>
      <c r="D252" s="3">
        <v>5000</v>
      </c>
      <c r="E252" s="12" t="s">
        <v>2246</v>
      </c>
      <c r="F252" s="2" t="s">
        <v>359</v>
      </c>
      <c r="G252" s="3">
        <f t="shared" si="3"/>
        <v>5000</v>
      </c>
      <c r="H252" s="14" t="s">
        <v>44</v>
      </c>
      <c r="I252" s="2" t="s">
        <v>25</v>
      </c>
    </row>
    <row r="253" spans="1:9" x14ac:dyDescent="0.3">
      <c r="A253" s="1">
        <v>37700</v>
      </c>
      <c r="B253" s="2">
        <v>926</v>
      </c>
      <c r="C253" s="2" t="s">
        <v>51</v>
      </c>
      <c r="D253" s="3">
        <v>1000</v>
      </c>
      <c r="E253" s="12" t="s">
        <v>2247</v>
      </c>
      <c r="F253" s="2" t="s">
        <v>359</v>
      </c>
      <c r="G253" s="3">
        <f t="shared" si="3"/>
        <v>1000</v>
      </c>
      <c r="H253" s="14" t="s">
        <v>24</v>
      </c>
      <c r="I253" s="2" t="s">
        <v>25</v>
      </c>
    </row>
    <row r="254" spans="1:9" x14ac:dyDescent="0.3">
      <c r="A254" s="1">
        <v>37700</v>
      </c>
      <c r="B254" s="2">
        <v>1642</v>
      </c>
      <c r="C254" s="2" t="s">
        <v>121</v>
      </c>
      <c r="D254" s="3">
        <v>500</v>
      </c>
      <c r="E254" s="12" t="s">
        <v>2248</v>
      </c>
      <c r="F254" s="2" t="s">
        <v>30</v>
      </c>
      <c r="G254" s="3">
        <f t="shared" si="3"/>
        <v>500</v>
      </c>
      <c r="H254" s="14" t="s">
        <v>44</v>
      </c>
      <c r="I254" s="2" t="s">
        <v>25</v>
      </c>
    </row>
    <row r="255" spans="1:9" x14ac:dyDescent="0.3">
      <c r="A255" s="1">
        <v>37700</v>
      </c>
      <c r="B255" s="2">
        <v>1643</v>
      </c>
      <c r="C255" s="2" t="s">
        <v>64</v>
      </c>
      <c r="D255" s="3">
        <v>4000</v>
      </c>
      <c r="E255" s="12" t="s">
        <v>2249</v>
      </c>
      <c r="F255" s="2" t="s">
        <v>23</v>
      </c>
      <c r="G255" s="3">
        <f t="shared" si="3"/>
        <v>4000</v>
      </c>
      <c r="H255" s="14" t="s">
        <v>30</v>
      </c>
      <c r="I255" s="2" t="s">
        <v>25</v>
      </c>
    </row>
    <row r="256" spans="1:9" x14ac:dyDescent="0.3">
      <c r="A256" s="1">
        <v>37700</v>
      </c>
      <c r="B256" s="2">
        <v>1713</v>
      </c>
      <c r="C256" s="2" t="s">
        <v>51</v>
      </c>
      <c r="D256" s="3">
        <v>9000</v>
      </c>
      <c r="E256" s="12" t="s">
        <v>2250</v>
      </c>
      <c r="F256" s="2" t="s">
        <v>33</v>
      </c>
      <c r="G256" s="3">
        <f t="shared" si="3"/>
        <v>9000</v>
      </c>
      <c r="H256" s="14" t="s">
        <v>24</v>
      </c>
      <c r="I256" s="2" t="s">
        <v>25</v>
      </c>
    </row>
    <row r="257" spans="1:9" x14ac:dyDescent="0.3">
      <c r="A257" s="1">
        <v>37700</v>
      </c>
      <c r="B257" s="2">
        <v>1717</v>
      </c>
      <c r="C257" s="2" t="s">
        <v>51</v>
      </c>
      <c r="D257" s="3">
        <v>28000</v>
      </c>
      <c r="E257" s="12" t="s">
        <v>2251</v>
      </c>
      <c r="F257" s="2" t="s">
        <v>54</v>
      </c>
      <c r="G257" s="3">
        <f t="shared" si="3"/>
        <v>28000</v>
      </c>
      <c r="H257" s="14" t="s">
        <v>24</v>
      </c>
      <c r="I257" s="2" t="s">
        <v>25</v>
      </c>
    </row>
    <row r="258" spans="1:9" x14ac:dyDescent="0.3">
      <c r="A258" s="1">
        <v>37700</v>
      </c>
      <c r="B258" s="2">
        <v>1835</v>
      </c>
      <c r="C258" s="2" t="s">
        <v>35</v>
      </c>
      <c r="D258" s="3">
        <v>2</v>
      </c>
      <c r="E258" s="12" t="s">
        <v>2252</v>
      </c>
      <c r="F258" s="2" t="s">
        <v>67</v>
      </c>
      <c r="G258" s="3">
        <f t="shared" ref="G258:G321" si="4">IF(D258 ="UNK", 1, D258)</f>
        <v>2</v>
      </c>
      <c r="H258" s="14" t="s">
        <v>38</v>
      </c>
      <c r="I258" s="2" t="s">
        <v>25</v>
      </c>
    </row>
    <row r="259" spans="1:9" x14ac:dyDescent="0.3">
      <c r="A259" s="1">
        <v>37701</v>
      </c>
      <c r="B259" s="2">
        <v>946</v>
      </c>
      <c r="C259" s="2" t="s">
        <v>68</v>
      </c>
      <c r="D259" s="3" t="s">
        <v>27</v>
      </c>
      <c r="E259" s="12" t="s">
        <v>2253</v>
      </c>
      <c r="F259" s="2" t="s">
        <v>30</v>
      </c>
      <c r="G259" s="3">
        <f t="shared" si="4"/>
        <v>1</v>
      </c>
      <c r="H259" s="14" t="s">
        <v>49</v>
      </c>
      <c r="I259" s="2" t="s">
        <v>25</v>
      </c>
    </row>
    <row r="260" spans="1:9" x14ac:dyDescent="0.3">
      <c r="A260" s="1">
        <v>37701</v>
      </c>
      <c r="B260" s="2">
        <v>1034</v>
      </c>
      <c r="C260" s="2" t="s">
        <v>1288</v>
      </c>
      <c r="D260" s="3" t="s">
        <v>27</v>
      </c>
      <c r="E260" s="12" t="s">
        <v>2254</v>
      </c>
      <c r="F260" s="2" t="s">
        <v>90</v>
      </c>
      <c r="G260" s="3">
        <f t="shared" si="4"/>
        <v>1</v>
      </c>
      <c r="H260" s="14" t="s">
        <v>49</v>
      </c>
      <c r="I260" s="2" t="s">
        <v>25</v>
      </c>
    </row>
    <row r="261" spans="1:9" x14ac:dyDescent="0.3">
      <c r="A261" s="1">
        <v>37701</v>
      </c>
      <c r="B261" s="2">
        <v>1422</v>
      </c>
      <c r="C261" s="2" t="s">
        <v>31</v>
      </c>
      <c r="D261" s="3">
        <v>2000</v>
      </c>
      <c r="E261" s="12" t="s">
        <v>2255</v>
      </c>
      <c r="F261" s="2" t="s">
        <v>33</v>
      </c>
      <c r="G261" s="3">
        <f t="shared" si="4"/>
        <v>2000</v>
      </c>
      <c r="H261" s="14" t="s">
        <v>34</v>
      </c>
      <c r="I261" s="2" t="s">
        <v>25</v>
      </c>
    </row>
    <row r="262" spans="1:9" x14ac:dyDescent="0.3">
      <c r="A262" s="1">
        <v>37702</v>
      </c>
      <c r="B262" s="2">
        <v>1139</v>
      </c>
      <c r="C262" s="2" t="s">
        <v>81</v>
      </c>
      <c r="D262" s="3" t="s">
        <v>27</v>
      </c>
      <c r="E262" s="12" t="s">
        <v>2256</v>
      </c>
      <c r="F262" s="2" t="s">
        <v>359</v>
      </c>
      <c r="G262" s="3">
        <f t="shared" si="4"/>
        <v>1</v>
      </c>
      <c r="H262" s="14" t="s">
        <v>30</v>
      </c>
      <c r="I262" s="2" t="s">
        <v>25</v>
      </c>
    </row>
    <row r="263" spans="1:9" x14ac:dyDescent="0.3">
      <c r="A263" s="1">
        <v>37702</v>
      </c>
      <c r="B263" s="2">
        <v>1348</v>
      </c>
      <c r="C263" s="2" t="s">
        <v>35</v>
      </c>
      <c r="D263" s="3">
        <v>15000</v>
      </c>
      <c r="E263" s="12" t="s">
        <v>2257</v>
      </c>
      <c r="F263" s="2" t="s">
        <v>33</v>
      </c>
      <c r="G263" s="3">
        <f t="shared" si="4"/>
        <v>15000</v>
      </c>
      <c r="H263" s="14" t="s">
        <v>38</v>
      </c>
      <c r="I263" s="2" t="s">
        <v>25</v>
      </c>
    </row>
    <row r="264" spans="1:9" x14ac:dyDescent="0.3">
      <c r="A264" s="1">
        <v>37703</v>
      </c>
      <c r="B264" s="2">
        <v>1215</v>
      </c>
      <c r="C264" s="2" t="s">
        <v>347</v>
      </c>
      <c r="D264" s="3" t="s">
        <v>27</v>
      </c>
      <c r="E264" s="12" t="s">
        <v>2258</v>
      </c>
      <c r="F264" s="2" t="s">
        <v>33</v>
      </c>
      <c r="G264" s="3">
        <f t="shared" si="4"/>
        <v>1</v>
      </c>
      <c r="H264" s="14" t="s">
        <v>38</v>
      </c>
      <c r="I264" s="2" t="s">
        <v>25</v>
      </c>
    </row>
    <row r="265" spans="1:9" x14ac:dyDescent="0.3">
      <c r="A265" s="1">
        <v>37703</v>
      </c>
      <c r="B265" s="2">
        <v>1626</v>
      </c>
      <c r="C265" s="2" t="s">
        <v>141</v>
      </c>
      <c r="D265" s="3" t="s">
        <v>27</v>
      </c>
      <c r="E265" s="12" t="s">
        <v>2259</v>
      </c>
      <c r="F265" s="2" t="s">
        <v>67</v>
      </c>
      <c r="G265" s="3">
        <f t="shared" si="4"/>
        <v>1</v>
      </c>
      <c r="H265" s="14" t="s">
        <v>30</v>
      </c>
      <c r="I265" s="2" t="s">
        <v>25</v>
      </c>
    </row>
    <row r="266" spans="1:9" x14ac:dyDescent="0.3">
      <c r="A266" s="1">
        <v>37704</v>
      </c>
      <c r="B266" s="2">
        <v>753</v>
      </c>
      <c r="C266" s="2" t="s">
        <v>46</v>
      </c>
      <c r="D266" s="3">
        <v>500</v>
      </c>
      <c r="E266" s="12" t="s">
        <v>2260</v>
      </c>
      <c r="F266" s="2" t="s">
        <v>63</v>
      </c>
      <c r="G266" s="3">
        <f t="shared" si="4"/>
        <v>500</v>
      </c>
      <c r="H266" s="14" t="s">
        <v>49</v>
      </c>
      <c r="I266" s="2" t="s">
        <v>25</v>
      </c>
    </row>
    <row r="267" spans="1:9" x14ac:dyDescent="0.3">
      <c r="A267" s="1">
        <v>37704</v>
      </c>
      <c r="B267" s="2">
        <v>911</v>
      </c>
      <c r="C267" s="2" t="s">
        <v>61</v>
      </c>
      <c r="D267" s="3">
        <v>1000</v>
      </c>
      <c r="E267" s="12" t="s">
        <v>2261</v>
      </c>
      <c r="F267" s="2" t="s">
        <v>359</v>
      </c>
      <c r="G267" s="3">
        <f t="shared" si="4"/>
        <v>1000</v>
      </c>
      <c r="H267" s="14" t="s">
        <v>49</v>
      </c>
      <c r="I267" s="2" t="s">
        <v>25</v>
      </c>
    </row>
    <row r="268" spans="1:9" x14ac:dyDescent="0.3">
      <c r="A268" s="1">
        <v>37704</v>
      </c>
      <c r="B268" s="2">
        <v>943</v>
      </c>
      <c r="C268" s="2" t="s">
        <v>91</v>
      </c>
      <c r="D268" s="3">
        <v>1000</v>
      </c>
      <c r="E268" s="12" t="s">
        <v>2262</v>
      </c>
      <c r="F268" s="2" t="s">
        <v>37</v>
      </c>
      <c r="G268" s="3">
        <f t="shared" si="4"/>
        <v>1000</v>
      </c>
      <c r="H268" s="14" t="s">
        <v>30</v>
      </c>
      <c r="I268" s="2" t="s">
        <v>25</v>
      </c>
    </row>
    <row r="269" spans="1:9" x14ac:dyDescent="0.3">
      <c r="A269" s="1">
        <v>37704</v>
      </c>
      <c r="B269" s="2">
        <v>1009</v>
      </c>
      <c r="C269" s="2" t="s">
        <v>64</v>
      </c>
      <c r="D269" s="3">
        <v>4000</v>
      </c>
      <c r="E269" s="12" t="s">
        <v>2263</v>
      </c>
      <c r="F269" s="2" t="s">
        <v>23</v>
      </c>
      <c r="G269" s="3">
        <f t="shared" si="4"/>
        <v>4000</v>
      </c>
      <c r="H269" s="14" t="s">
        <v>30</v>
      </c>
      <c r="I269" s="2" t="s">
        <v>25</v>
      </c>
    </row>
    <row r="270" spans="1:9" x14ac:dyDescent="0.3">
      <c r="A270" s="1">
        <v>37704</v>
      </c>
      <c r="B270" s="2">
        <v>1016</v>
      </c>
      <c r="C270" s="2" t="s">
        <v>64</v>
      </c>
      <c r="D270" s="3">
        <v>2000</v>
      </c>
      <c r="E270" s="12" t="s">
        <v>2264</v>
      </c>
      <c r="F270" s="2" t="s">
        <v>54</v>
      </c>
      <c r="G270" s="3">
        <f t="shared" si="4"/>
        <v>2000</v>
      </c>
      <c r="H270" s="14" t="s">
        <v>30</v>
      </c>
      <c r="I270" s="2" t="s">
        <v>25</v>
      </c>
    </row>
    <row r="271" spans="1:9" x14ac:dyDescent="0.3">
      <c r="A271" s="1">
        <v>37704</v>
      </c>
      <c r="B271" s="2">
        <v>1018</v>
      </c>
      <c r="C271" s="2" t="s">
        <v>59</v>
      </c>
      <c r="D271" s="3">
        <v>0</v>
      </c>
      <c r="E271" s="12" t="s">
        <v>2265</v>
      </c>
      <c r="F271" s="2" t="s">
        <v>2140</v>
      </c>
      <c r="G271" s="3">
        <f t="shared" si="4"/>
        <v>0</v>
      </c>
      <c r="H271" s="14" t="s">
        <v>38</v>
      </c>
      <c r="I271" s="2" t="s">
        <v>25</v>
      </c>
    </row>
    <row r="272" spans="1:9" x14ac:dyDescent="0.3">
      <c r="A272" s="1">
        <v>37704</v>
      </c>
      <c r="B272" s="2">
        <v>1035</v>
      </c>
      <c r="C272" s="2" t="s">
        <v>72</v>
      </c>
      <c r="D272" s="3" t="s">
        <v>27</v>
      </c>
      <c r="E272" s="12" t="s">
        <v>2266</v>
      </c>
      <c r="F272" s="2" t="s">
        <v>359</v>
      </c>
      <c r="G272" s="3">
        <f t="shared" si="4"/>
        <v>1</v>
      </c>
      <c r="H272" s="14" t="s">
        <v>49</v>
      </c>
      <c r="I272" s="2" t="s">
        <v>25</v>
      </c>
    </row>
    <row r="273" spans="1:9" x14ac:dyDescent="0.3">
      <c r="A273" s="1">
        <v>37705</v>
      </c>
      <c r="B273" s="2">
        <v>1052</v>
      </c>
      <c r="C273" s="2" t="s">
        <v>72</v>
      </c>
      <c r="D273" s="3">
        <v>1000</v>
      </c>
      <c r="E273" s="12" t="s">
        <v>2267</v>
      </c>
      <c r="F273" s="2" t="s">
        <v>54</v>
      </c>
      <c r="G273" s="3">
        <f t="shared" si="4"/>
        <v>1000</v>
      </c>
      <c r="H273" s="14" t="s">
        <v>49</v>
      </c>
      <c r="I273" s="2" t="s">
        <v>25</v>
      </c>
    </row>
    <row r="274" spans="1:9" x14ac:dyDescent="0.3">
      <c r="A274" s="1">
        <v>37705</v>
      </c>
      <c r="B274" s="2">
        <v>1237</v>
      </c>
      <c r="C274" s="2" t="s">
        <v>35</v>
      </c>
      <c r="D274" s="3">
        <v>1500</v>
      </c>
      <c r="E274" s="12" t="s">
        <v>2268</v>
      </c>
      <c r="F274" s="2" t="s">
        <v>33</v>
      </c>
      <c r="G274" s="3">
        <f t="shared" si="4"/>
        <v>1500</v>
      </c>
      <c r="H274" s="14" t="s">
        <v>38</v>
      </c>
      <c r="I274" s="2" t="s">
        <v>25</v>
      </c>
    </row>
    <row r="275" spans="1:9" x14ac:dyDescent="0.3">
      <c r="A275" s="1">
        <v>37705</v>
      </c>
      <c r="B275" s="2">
        <v>1549</v>
      </c>
      <c r="C275" s="2" t="s">
        <v>59</v>
      </c>
      <c r="D275" s="3">
        <v>10000</v>
      </c>
      <c r="E275" s="12" t="s">
        <v>2269</v>
      </c>
      <c r="F275" s="2" t="s">
        <v>30</v>
      </c>
      <c r="G275" s="3">
        <f t="shared" si="4"/>
        <v>10000</v>
      </c>
      <c r="H275" s="14" t="s">
        <v>38</v>
      </c>
      <c r="I275" s="2" t="s">
        <v>25</v>
      </c>
    </row>
    <row r="276" spans="1:9" x14ac:dyDescent="0.3">
      <c r="A276" s="1">
        <v>37706</v>
      </c>
      <c r="B276" s="2">
        <v>2208</v>
      </c>
      <c r="C276" s="2" t="s">
        <v>130</v>
      </c>
      <c r="D276" s="3">
        <v>100000</v>
      </c>
      <c r="E276" s="12" t="s">
        <v>2270</v>
      </c>
      <c r="F276" s="2" t="s">
        <v>67</v>
      </c>
      <c r="G276" s="3">
        <f t="shared" si="4"/>
        <v>100000</v>
      </c>
      <c r="H276" s="14" t="s">
        <v>30</v>
      </c>
      <c r="I276" s="2" t="s">
        <v>25</v>
      </c>
    </row>
    <row r="277" spans="1:9" x14ac:dyDescent="0.3">
      <c r="A277" s="1">
        <v>37707</v>
      </c>
      <c r="B277" s="2">
        <v>1246</v>
      </c>
      <c r="C277" s="2" t="s">
        <v>200</v>
      </c>
      <c r="D277" s="3">
        <v>6000</v>
      </c>
      <c r="E277" s="12" t="s">
        <v>2271</v>
      </c>
      <c r="F277" s="2" t="s">
        <v>30</v>
      </c>
      <c r="G277" s="3">
        <f t="shared" si="4"/>
        <v>6000</v>
      </c>
      <c r="H277" s="14" t="s">
        <v>49</v>
      </c>
      <c r="I277" s="2" t="s">
        <v>25</v>
      </c>
    </row>
    <row r="278" spans="1:9" x14ac:dyDescent="0.3">
      <c r="A278" s="1">
        <v>37707</v>
      </c>
      <c r="B278" s="2">
        <v>1252</v>
      </c>
      <c r="C278" s="2" t="s">
        <v>143</v>
      </c>
      <c r="D278" s="3">
        <v>5000</v>
      </c>
      <c r="E278" s="12" t="s">
        <v>2272</v>
      </c>
      <c r="F278" s="2" t="s">
        <v>33</v>
      </c>
      <c r="G278" s="3">
        <f t="shared" si="4"/>
        <v>5000</v>
      </c>
      <c r="H278" s="14" t="s">
        <v>49</v>
      </c>
      <c r="I278" s="2" t="s">
        <v>25</v>
      </c>
    </row>
    <row r="279" spans="1:9" x14ac:dyDescent="0.3">
      <c r="A279" s="1">
        <v>37707</v>
      </c>
      <c r="B279" s="2">
        <v>1507</v>
      </c>
      <c r="C279" s="2" t="s">
        <v>51</v>
      </c>
      <c r="D279" s="3">
        <v>2000</v>
      </c>
      <c r="E279" s="12" t="s">
        <v>2273</v>
      </c>
      <c r="F279" s="2" t="s">
        <v>30</v>
      </c>
      <c r="G279" s="3">
        <f t="shared" si="4"/>
        <v>2000</v>
      </c>
      <c r="H279" s="14" t="s">
        <v>24</v>
      </c>
      <c r="I279" s="2" t="s">
        <v>25</v>
      </c>
    </row>
    <row r="280" spans="1:9" x14ac:dyDescent="0.3">
      <c r="A280" s="1">
        <v>37707</v>
      </c>
      <c r="B280" s="2">
        <v>1912</v>
      </c>
      <c r="C280" s="2" t="s">
        <v>347</v>
      </c>
      <c r="D280" s="3">
        <v>4000</v>
      </c>
      <c r="E280" s="12" t="s">
        <v>2274</v>
      </c>
      <c r="F280" s="2" t="s">
        <v>359</v>
      </c>
      <c r="G280" s="3">
        <f t="shared" si="4"/>
        <v>4000</v>
      </c>
      <c r="H280" s="14" t="s">
        <v>38</v>
      </c>
      <c r="I280" s="2" t="s">
        <v>25</v>
      </c>
    </row>
    <row r="281" spans="1:9" x14ac:dyDescent="0.3">
      <c r="A281" s="1">
        <v>37707</v>
      </c>
      <c r="B281" s="2">
        <v>2220</v>
      </c>
      <c r="C281" s="2" t="s">
        <v>91</v>
      </c>
      <c r="D281" s="3">
        <v>1000</v>
      </c>
      <c r="E281" s="12" t="s">
        <v>2275</v>
      </c>
      <c r="F281" s="2" t="s">
        <v>37</v>
      </c>
      <c r="G281" s="3">
        <f t="shared" si="4"/>
        <v>1000</v>
      </c>
      <c r="H281" s="14" t="s">
        <v>30</v>
      </c>
      <c r="I281" s="2" t="s">
        <v>25</v>
      </c>
    </row>
    <row r="282" spans="1:9" x14ac:dyDescent="0.3">
      <c r="A282" s="1">
        <v>37708</v>
      </c>
      <c r="B282" s="2">
        <v>829</v>
      </c>
      <c r="C282" s="2" t="s">
        <v>162</v>
      </c>
      <c r="D282" s="3">
        <v>4000</v>
      </c>
      <c r="E282" s="12" t="s">
        <v>2276</v>
      </c>
      <c r="F282" s="2" t="s">
        <v>54</v>
      </c>
      <c r="G282" s="3">
        <f t="shared" si="4"/>
        <v>4000</v>
      </c>
      <c r="H282" s="14" t="s">
        <v>44</v>
      </c>
      <c r="I282" s="2" t="s">
        <v>25</v>
      </c>
    </row>
    <row r="283" spans="1:9" x14ac:dyDescent="0.3">
      <c r="A283" s="1">
        <v>37708</v>
      </c>
      <c r="B283" s="2">
        <v>836</v>
      </c>
      <c r="C283" s="2" t="s">
        <v>59</v>
      </c>
      <c r="D283" s="3">
        <v>2000</v>
      </c>
      <c r="E283" s="12" t="s">
        <v>2277</v>
      </c>
      <c r="F283" s="2" t="s">
        <v>23</v>
      </c>
      <c r="G283" s="3">
        <f t="shared" si="4"/>
        <v>2000</v>
      </c>
      <c r="H283" s="14" t="s">
        <v>38</v>
      </c>
      <c r="I283" s="2" t="s">
        <v>25</v>
      </c>
    </row>
    <row r="284" spans="1:9" x14ac:dyDescent="0.3">
      <c r="A284" s="1">
        <v>37708</v>
      </c>
      <c r="B284" s="2">
        <v>915</v>
      </c>
      <c r="C284" s="2" t="s">
        <v>79</v>
      </c>
      <c r="D284" s="3">
        <v>1000</v>
      </c>
      <c r="E284" s="12" t="s">
        <v>2278</v>
      </c>
      <c r="F284" s="2" t="s">
        <v>359</v>
      </c>
      <c r="G284" s="3">
        <f t="shared" si="4"/>
        <v>1000</v>
      </c>
      <c r="H284" s="14" t="s">
        <v>30</v>
      </c>
      <c r="I284" s="2" t="s">
        <v>25</v>
      </c>
    </row>
    <row r="285" spans="1:9" x14ac:dyDescent="0.3">
      <c r="A285" s="1">
        <v>37708</v>
      </c>
      <c r="B285" s="2">
        <v>1003</v>
      </c>
      <c r="C285" s="2" t="s">
        <v>51</v>
      </c>
      <c r="D285" s="3">
        <v>1620000</v>
      </c>
      <c r="E285" s="12" t="s">
        <v>2279</v>
      </c>
      <c r="F285" s="2" t="s">
        <v>29</v>
      </c>
      <c r="G285" s="3">
        <f t="shared" si="4"/>
        <v>1620000</v>
      </c>
      <c r="H285" s="14" t="s">
        <v>24</v>
      </c>
      <c r="I285" s="2" t="s">
        <v>25</v>
      </c>
    </row>
    <row r="286" spans="1:9" x14ac:dyDescent="0.3">
      <c r="A286" s="1">
        <v>37708</v>
      </c>
      <c r="B286" s="2">
        <v>1217</v>
      </c>
      <c r="C286" s="2" t="s">
        <v>40</v>
      </c>
      <c r="D286" s="3">
        <v>3000</v>
      </c>
      <c r="E286" s="12" t="s">
        <v>2280</v>
      </c>
      <c r="F286" s="2" t="s">
        <v>33</v>
      </c>
      <c r="G286" s="3">
        <f t="shared" si="4"/>
        <v>3000</v>
      </c>
      <c r="H286" s="14" t="s">
        <v>34</v>
      </c>
      <c r="I286" s="2" t="s">
        <v>25</v>
      </c>
    </row>
    <row r="287" spans="1:9" x14ac:dyDescent="0.3">
      <c r="A287" s="1">
        <v>37708</v>
      </c>
      <c r="B287" s="2">
        <v>1350</v>
      </c>
      <c r="C287" s="2" t="s">
        <v>79</v>
      </c>
      <c r="D287" s="3" t="s">
        <v>27</v>
      </c>
      <c r="E287" s="12" t="s">
        <v>2281</v>
      </c>
      <c r="F287" s="2" t="s">
        <v>359</v>
      </c>
      <c r="G287" s="3">
        <f t="shared" si="4"/>
        <v>1</v>
      </c>
      <c r="H287" s="14" t="s">
        <v>30</v>
      </c>
      <c r="I287" s="2" t="s">
        <v>25</v>
      </c>
    </row>
    <row r="288" spans="1:9" x14ac:dyDescent="0.3">
      <c r="A288" s="1">
        <v>37708</v>
      </c>
      <c r="B288" s="2">
        <v>1511</v>
      </c>
      <c r="C288" s="2" t="s">
        <v>130</v>
      </c>
      <c r="D288" s="3">
        <v>125000</v>
      </c>
      <c r="E288" s="12" t="s">
        <v>2282</v>
      </c>
      <c r="F288" s="2" t="s">
        <v>33</v>
      </c>
      <c r="G288" s="3">
        <f t="shared" si="4"/>
        <v>125000</v>
      </c>
      <c r="H288" s="14" t="s">
        <v>30</v>
      </c>
      <c r="I288" s="2" t="s">
        <v>25</v>
      </c>
    </row>
    <row r="289" spans="1:9" x14ac:dyDescent="0.3">
      <c r="A289" s="1">
        <v>37708</v>
      </c>
      <c r="B289" s="2">
        <v>1528</v>
      </c>
      <c r="C289" s="2" t="s">
        <v>61</v>
      </c>
      <c r="D289" s="3">
        <v>3000</v>
      </c>
      <c r="E289" s="12" t="s">
        <v>2283</v>
      </c>
      <c r="F289" s="2" t="s">
        <v>37</v>
      </c>
      <c r="G289" s="3">
        <f t="shared" si="4"/>
        <v>3000</v>
      </c>
      <c r="H289" s="14" t="s">
        <v>49</v>
      </c>
      <c r="I289" s="2" t="s">
        <v>25</v>
      </c>
    </row>
    <row r="290" spans="1:9" x14ac:dyDescent="0.3">
      <c r="A290" s="1">
        <v>37708</v>
      </c>
      <c r="B290" s="2">
        <v>1601</v>
      </c>
      <c r="C290" s="2" t="s">
        <v>200</v>
      </c>
      <c r="D290" s="3">
        <v>3000</v>
      </c>
      <c r="E290" s="12" t="s">
        <v>2284</v>
      </c>
      <c r="F290" s="2" t="s">
        <v>23</v>
      </c>
      <c r="G290" s="3">
        <f t="shared" si="4"/>
        <v>3000</v>
      </c>
      <c r="H290" s="14" t="s">
        <v>49</v>
      </c>
      <c r="I290" s="2" t="s">
        <v>25</v>
      </c>
    </row>
    <row r="291" spans="1:9" x14ac:dyDescent="0.3">
      <c r="A291" s="1">
        <v>37708</v>
      </c>
      <c r="B291" s="2">
        <v>1644</v>
      </c>
      <c r="C291" s="2" t="s">
        <v>91</v>
      </c>
      <c r="D291" s="3">
        <v>1000</v>
      </c>
      <c r="E291" s="12" t="s">
        <v>2285</v>
      </c>
      <c r="F291" s="2" t="s">
        <v>63</v>
      </c>
      <c r="G291" s="3">
        <f t="shared" si="4"/>
        <v>1000</v>
      </c>
      <c r="H291" s="14" t="s">
        <v>30</v>
      </c>
      <c r="I291" s="2" t="s">
        <v>25</v>
      </c>
    </row>
    <row r="292" spans="1:9" x14ac:dyDescent="0.3">
      <c r="A292" s="1">
        <v>37709</v>
      </c>
      <c r="B292" s="2">
        <v>1943</v>
      </c>
      <c r="C292" s="2" t="s">
        <v>21</v>
      </c>
      <c r="D292" s="3" t="s">
        <v>27</v>
      </c>
      <c r="E292" s="12" t="s">
        <v>2286</v>
      </c>
      <c r="F292" s="2" t="s">
        <v>67</v>
      </c>
      <c r="G292" s="3">
        <f t="shared" si="4"/>
        <v>1</v>
      </c>
      <c r="H292" s="14" t="s">
        <v>24</v>
      </c>
      <c r="I292" s="2" t="s">
        <v>25</v>
      </c>
    </row>
    <row r="293" spans="1:9" x14ac:dyDescent="0.3">
      <c r="A293" s="1">
        <v>37710</v>
      </c>
      <c r="B293" s="2">
        <v>1958</v>
      </c>
      <c r="C293" s="2" t="s">
        <v>91</v>
      </c>
      <c r="D293" s="3">
        <v>1500</v>
      </c>
      <c r="E293" s="12" t="s">
        <v>2287</v>
      </c>
      <c r="F293" s="2" t="s">
        <v>33</v>
      </c>
      <c r="G293" s="3">
        <f t="shared" si="4"/>
        <v>1500</v>
      </c>
      <c r="H293" s="14" t="s">
        <v>30</v>
      </c>
      <c r="I293" s="2" t="s">
        <v>25</v>
      </c>
    </row>
    <row r="294" spans="1:9" x14ac:dyDescent="0.3">
      <c r="A294" s="1">
        <v>37711</v>
      </c>
      <c r="B294" s="2">
        <v>958</v>
      </c>
      <c r="C294" s="2" t="s">
        <v>141</v>
      </c>
      <c r="D294" s="3">
        <v>20000</v>
      </c>
      <c r="E294" s="12" t="s">
        <v>2288</v>
      </c>
      <c r="F294" s="2" t="s">
        <v>33</v>
      </c>
      <c r="G294" s="3">
        <f t="shared" si="4"/>
        <v>20000</v>
      </c>
      <c r="H294" s="14" t="s">
        <v>30</v>
      </c>
      <c r="I294" s="2" t="s">
        <v>25</v>
      </c>
    </row>
    <row r="295" spans="1:9" x14ac:dyDescent="0.3">
      <c r="A295" s="1">
        <v>37711</v>
      </c>
      <c r="B295" s="2">
        <v>1449</v>
      </c>
      <c r="C295" s="2" t="s">
        <v>130</v>
      </c>
      <c r="D295" s="3">
        <v>1000</v>
      </c>
      <c r="E295" s="12" t="s">
        <v>2289</v>
      </c>
      <c r="F295" s="2" t="s">
        <v>33</v>
      </c>
      <c r="G295" s="3">
        <f t="shared" si="4"/>
        <v>1000</v>
      </c>
      <c r="H295" s="14" t="s">
        <v>30</v>
      </c>
      <c r="I295" s="2" t="s">
        <v>25</v>
      </c>
    </row>
    <row r="296" spans="1:9" x14ac:dyDescent="0.3">
      <c r="A296" s="1">
        <v>37711</v>
      </c>
      <c r="B296" s="2">
        <v>1720</v>
      </c>
      <c r="C296" s="2" t="s">
        <v>79</v>
      </c>
      <c r="D296" s="3">
        <v>7500</v>
      </c>
      <c r="E296" s="12" t="s">
        <v>2290</v>
      </c>
      <c r="F296" s="2" t="s">
        <v>23</v>
      </c>
      <c r="G296" s="3">
        <f t="shared" si="4"/>
        <v>7500</v>
      </c>
      <c r="H296" s="14" t="s">
        <v>30</v>
      </c>
      <c r="I296" s="2" t="s">
        <v>25</v>
      </c>
    </row>
    <row r="297" spans="1:9" x14ac:dyDescent="0.3">
      <c r="A297" s="1">
        <v>37711</v>
      </c>
      <c r="B297" s="2">
        <v>1725</v>
      </c>
      <c r="C297" s="2" t="s">
        <v>79</v>
      </c>
      <c r="D297" s="3">
        <v>7500</v>
      </c>
      <c r="E297" s="12" t="s">
        <v>2291</v>
      </c>
      <c r="F297" s="2" t="s">
        <v>23</v>
      </c>
      <c r="G297" s="3">
        <f t="shared" si="4"/>
        <v>7500</v>
      </c>
      <c r="H297" s="14" t="s">
        <v>30</v>
      </c>
      <c r="I297" s="2" t="s">
        <v>25</v>
      </c>
    </row>
    <row r="298" spans="1:9" x14ac:dyDescent="0.3">
      <c r="A298" s="1">
        <v>37713</v>
      </c>
      <c r="B298" s="2">
        <v>1449</v>
      </c>
      <c r="C298" s="2" t="s">
        <v>121</v>
      </c>
      <c r="D298" s="3">
        <v>1000</v>
      </c>
      <c r="E298" s="12" t="s">
        <v>2292</v>
      </c>
      <c r="F298" s="2" t="s">
        <v>30</v>
      </c>
      <c r="G298" s="3">
        <f t="shared" si="4"/>
        <v>1000</v>
      </c>
      <c r="H298" s="14" t="s">
        <v>44</v>
      </c>
      <c r="I298" s="2" t="s">
        <v>25</v>
      </c>
    </row>
    <row r="299" spans="1:9" x14ac:dyDescent="0.3">
      <c r="A299" s="1">
        <v>37714</v>
      </c>
      <c r="B299" s="2">
        <v>957</v>
      </c>
      <c r="C299" s="2" t="s">
        <v>329</v>
      </c>
      <c r="D299" s="3">
        <v>5000</v>
      </c>
      <c r="E299" s="12" t="s">
        <v>2293</v>
      </c>
      <c r="F299" s="2" t="s">
        <v>23</v>
      </c>
      <c r="G299" s="3">
        <f t="shared" si="4"/>
        <v>5000</v>
      </c>
      <c r="H299" s="14" t="s">
        <v>30</v>
      </c>
      <c r="I299" s="2" t="s">
        <v>25</v>
      </c>
    </row>
    <row r="300" spans="1:9" x14ac:dyDescent="0.3">
      <c r="A300" s="1">
        <v>37714</v>
      </c>
      <c r="B300" s="2">
        <v>1450</v>
      </c>
      <c r="C300" s="2" t="s">
        <v>319</v>
      </c>
      <c r="D300" s="3">
        <v>3000</v>
      </c>
      <c r="E300" s="12" t="s">
        <v>2294</v>
      </c>
      <c r="F300" s="2" t="s">
        <v>23</v>
      </c>
      <c r="G300" s="3">
        <f t="shared" si="4"/>
        <v>3000</v>
      </c>
      <c r="H300" s="14" t="s">
        <v>24</v>
      </c>
      <c r="I300" s="2" t="s">
        <v>25</v>
      </c>
    </row>
    <row r="301" spans="1:9" x14ac:dyDescent="0.3">
      <c r="A301" s="1">
        <v>37714</v>
      </c>
      <c r="B301" s="2">
        <v>1629</v>
      </c>
      <c r="C301" s="2" t="s">
        <v>130</v>
      </c>
      <c r="D301" s="3">
        <v>8000</v>
      </c>
      <c r="E301" s="12" t="s">
        <v>2295</v>
      </c>
      <c r="F301" s="2" t="s">
        <v>37</v>
      </c>
      <c r="G301" s="3">
        <f t="shared" si="4"/>
        <v>8000</v>
      </c>
      <c r="H301" s="14" t="s">
        <v>30</v>
      </c>
      <c r="I301" s="2" t="s">
        <v>25</v>
      </c>
    </row>
    <row r="302" spans="1:9" x14ac:dyDescent="0.3">
      <c r="A302" s="1">
        <v>37714</v>
      </c>
      <c r="B302" s="2">
        <v>1901</v>
      </c>
      <c r="C302" s="2" t="s">
        <v>121</v>
      </c>
      <c r="D302" s="3">
        <v>4000</v>
      </c>
      <c r="E302" s="12" t="s">
        <v>2296</v>
      </c>
      <c r="F302" s="2" t="s">
        <v>30</v>
      </c>
      <c r="G302" s="3">
        <f t="shared" si="4"/>
        <v>4000</v>
      </c>
      <c r="H302" s="14" t="s">
        <v>44</v>
      </c>
      <c r="I302" s="2" t="s">
        <v>25</v>
      </c>
    </row>
    <row r="303" spans="1:9" x14ac:dyDescent="0.3">
      <c r="A303" s="1">
        <v>37715</v>
      </c>
      <c r="B303" s="2">
        <v>1029</v>
      </c>
      <c r="C303" s="2" t="s">
        <v>56</v>
      </c>
      <c r="D303" s="3">
        <v>2000</v>
      </c>
      <c r="E303" s="12" t="s">
        <v>2297</v>
      </c>
      <c r="F303" s="2" t="s">
        <v>54</v>
      </c>
      <c r="G303" s="3">
        <f t="shared" si="4"/>
        <v>2000</v>
      </c>
      <c r="H303" s="14" t="s">
        <v>34</v>
      </c>
      <c r="I303" s="2" t="s">
        <v>25</v>
      </c>
    </row>
    <row r="304" spans="1:9" x14ac:dyDescent="0.3">
      <c r="A304" s="1">
        <v>37715</v>
      </c>
      <c r="B304" s="2">
        <v>1802</v>
      </c>
      <c r="C304" s="2" t="s">
        <v>59</v>
      </c>
      <c r="D304" s="3">
        <v>300</v>
      </c>
      <c r="E304" s="12" t="s">
        <v>2298</v>
      </c>
      <c r="F304" s="2" t="s">
        <v>37</v>
      </c>
      <c r="G304" s="3">
        <f t="shared" si="4"/>
        <v>300</v>
      </c>
      <c r="H304" s="14" t="s">
        <v>38</v>
      </c>
      <c r="I304" s="2" t="s">
        <v>25</v>
      </c>
    </row>
    <row r="305" spans="1:9" x14ac:dyDescent="0.3">
      <c r="A305" s="1">
        <v>37715</v>
      </c>
      <c r="B305" s="2">
        <v>1910</v>
      </c>
      <c r="C305" s="2" t="s">
        <v>132</v>
      </c>
      <c r="D305" s="3">
        <v>160</v>
      </c>
      <c r="E305" s="12" t="s">
        <v>2299</v>
      </c>
      <c r="F305" s="2" t="s">
        <v>190</v>
      </c>
      <c r="G305" s="3">
        <f t="shared" si="4"/>
        <v>160</v>
      </c>
      <c r="H305" s="14" t="s">
        <v>38</v>
      </c>
      <c r="I305" s="2" t="s">
        <v>25</v>
      </c>
    </row>
    <row r="306" spans="1:9" x14ac:dyDescent="0.3">
      <c r="A306" s="1">
        <v>37715</v>
      </c>
      <c r="B306" s="2">
        <v>2117</v>
      </c>
      <c r="C306" s="2" t="s">
        <v>426</v>
      </c>
      <c r="D306" s="3">
        <v>1000</v>
      </c>
      <c r="E306" s="12" t="s">
        <v>2300</v>
      </c>
      <c r="F306" s="2" t="s">
        <v>67</v>
      </c>
      <c r="G306" s="3">
        <f t="shared" si="4"/>
        <v>1000</v>
      </c>
      <c r="H306" s="14" t="s">
        <v>34</v>
      </c>
      <c r="I306" s="2" t="s">
        <v>25</v>
      </c>
    </row>
    <row r="307" spans="1:9" x14ac:dyDescent="0.3">
      <c r="A307" s="1">
        <v>37716</v>
      </c>
      <c r="B307" s="2">
        <v>1422</v>
      </c>
      <c r="C307" s="2" t="s">
        <v>426</v>
      </c>
      <c r="D307" s="3">
        <v>2500</v>
      </c>
      <c r="E307" s="12" t="s">
        <v>2301</v>
      </c>
      <c r="F307" s="2" t="s">
        <v>54</v>
      </c>
      <c r="G307" s="3">
        <f t="shared" si="4"/>
        <v>2500</v>
      </c>
      <c r="H307" s="14" t="s">
        <v>34</v>
      </c>
      <c r="I307" s="2" t="s">
        <v>25</v>
      </c>
    </row>
    <row r="308" spans="1:9" x14ac:dyDescent="0.3">
      <c r="A308" s="1">
        <v>37717</v>
      </c>
      <c r="B308" s="2">
        <v>1007</v>
      </c>
      <c r="C308" s="2" t="s">
        <v>248</v>
      </c>
      <c r="D308" s="3">
        <v>1000</v>
      </c>
      <c r="E308" s="12" t="s">
        <v>2302</v>
      </c>
      <c r="F308" s="2" t="s">
        <v>190</v>
      </c>
      <c r="G308" s="3">
        <f t="shared" si="4"/>
        <v>1000</v>
      </c>
      <c r="H308" s="14" t="s">
        <v>24</v>
      </c>
      <c r="I308" s="2" t="s">
        <v>25</v>
      </c>
    </row>
    <row r="309" spans="1:9" x14ac:dyDescent="0.3">
      <c r="A309" s="1">
        <v>37717</v>
      </c>
      <c r="B309" s="2">
        <v>1027</v>
      </c>
      <c r="C309" s="2" t="s">
        <v>42</v>
      </c>
      <c r="D309" s="3">
        <v>1500</v>
      </c>
      <c r="E309" s="12" t="s">
        <v>2303</v>
      </c>
      <c r="F309" s="2" t="s">
        <v>33</v>
      </c>
      <c r="G309" s="3">
        <f t="shared" si="4"/>
        <v>1500</v>
      </c>
      <c r="H309" s="14" t="s">
        <v>44</v>
      </c>
      <c r="I309" s="2" t="s">
        <v>25</v>
      </c>
    </row>
    <row r="310" spans="1:9" x14ac:dyDescent="0.3">
      <c r="A310" s="1">
        <v>37717</v>
      </c>
      <c r="B310" s="2">
        <v>1342</v>
      </c>
      <c r="C310" s="2" t="s">
        <v>79</v>
      </c>
      <c r="D310" s="3">
        <v>900</v>
      </c>
      <c r="E310" s="12" t="s">
        <v>2304</v>
      </c>
      <c r="F310" s="2" t="s">
        <v>33</v>
      </c>
      <c r="G310" s="3">
        <f t="shared" si="4"/>
        <v>900</v>
      </c>
      <c r="H310" s="14" t="s">
        <v>30</v>
      </c>
      <c r="I310" s="2" t="s">
        <v>25</v>
      </c>
    </row>
    <row r="311" spans="1:9" x14ac:dyDescent="0.3">
      <c r="A311" s="1">
        <v>37718</v>
      </c>
      <c r="B311" s="2">
        <v>1620</v>
      </c>
      <c r="C311" s="2" t="s">
        <v>64</v>
      </c>
      <c r="D311" s="3">
        <v>200</v>
      </c>
      <c r="E311" s="12" t="s">
        <v>2305</v>
      </c>
      <c r="F311" s="2" t="s">
        <v>37</v>
      </c>
      <c r="G311" s="3">
        <f t="shared" si="4"/>
        <v>200</v>
      </c>
      <c r="H311" s="14" t="s">
        <v>30</v>
      </c>
      <c r="I311" s="2" t="s">
        <v>25</v>
      </c>
    </row>
    <row r="312" spans="1:9" x14ac:dyDescent="0.3">
      <c r="A312" s="1">
        <v>37718</v>
      </c>
      <c r="B312" s="2">
        <v>1628</v>
      </c>
      <c r="C312" s="2" t="s">
        <v>72</v>
      </c>
      <c r="D312" s="3" t="s">
        <v>27</v>
      </c>
      <c r="E312" s="12" t="s">
        <v>2306</v>
      </c>
      <c r="F312" s="2" t="s">
        <v>67</v>
      </c>
      <c r="G312" s="3">
        <f t="shared" si="4"/>
        <v>1</v>
      </c>
      <c r="H312" s="14" t="s">
        <v>49</v>
      </c>
      <c r="I312" s="2" t="s">
        <v>25</v>
      </c>
    </row>
    <row r="313" spans="1:9" x14ac:dyDescent="0.3">
      <c r="A313" s="1">
        <v>37719</v>
      </c>
      <c r="B313" s="2">
        <v>1102</v>
      </c>
      <c r="C313" s="2" t="s">
        <v>21</v>
      </c>
      <c r="D313" s="3">
        <v>10000</v>
      </c>
      <c r="E313" s="12" t="s">
        <v>2307</v>
      </c>
      <c r="F313" s="2" t="s">
        <v>67</v>
      </c>
      <c r="G313" s="3">
        <f t="shared" si="4"/>
        <v>10000</v>
      </c>
      <c r="H313" s="14" t="s">
        <v>24</v>
      </c>
      <c r="I313" s="2" t="s">
        <v>25</v>
      </c>
    </row>
    <row r="314" spans="1:9" x14ac:dyDescent="0.3">
      <c r="A314" s="1">
        <v>37720</v>
      </c>
      <c r="B314" s="2">
        <v>959</v>
      </c>
      <c r="C314" s="2" t="s">
        <v>81</v>
      </c>
      <c r="D314" s="3">
        <v>1000</v>
      </c>
      <c r="E314" s="12" t="s">
        <v>2308</v>
      </c>
      <c r="F314" s="2" t="s">
        <v>33</v>
      </c>
      <c r="G314" s="3">
        <f t="shared" si="4"/>
        <v>1000</v>
      </c>
      <c r="H314" s="14" t="s">
        <v>30</v>
      </c>
      <c r="I314" s="2" t="s">
        <v>25</v>
      </c>
    </row>
    <row r="315" spans="1:9" x14ac:dyDescent="0.3">
      <c r="A315" s="1">
        <v>37720</v>
      </c>
      <c r="B315" s="2">
        <v>1123</v>
      </c>
      <c r="C315" s="2" t="s">
        <v>61</v>
      </c>
      <c r="D315" s="3">
        <v>5000</v>
      </c>
      <c r="E315" s="12" t="s">
        <v>2309</v>
      </c>
      <c r="F315" s="2" t="s">
        <v>67</v>
      </c>
      <c r="G315" s="3">
        <f t="shared" si="4"/>
        <v>5000</v>
      </c>
      <c r="H315" s="14" t="s">
        <v>49</v>
      </c>
      <c r="I315" s="2" t="s">
        <v>25</v>
      </c>
    </row>
    <row r="316" spans="1:9" x14ac:dyDescent="0.3">
      <c r="A316" s="1">
        <v>37720</v>
      </c>
      <c r="B316" s="2">
        <v>1541</v>
      </c>
      <c r="C316" s="2" t="s">
        <v>162</v>
      </c>
      <c r="D316" s="3">
        <v>40000</v>
      </c>
      <c r="E316" s="12" t="s">
        <v>2310</v>
      </c>
      <c r="F316" s="2" t="s">
        <v>33</v>
      </c>
      <c r="G316" s="3">
        <f t="shared" si="4"/>
        <v>40000</v>
      </c>
      <c r="H316" s="14" t="s">
        <v>44</v>
      </c>
      <c r="I316" s="2" t="s">
        <v>25</v>
      </c>
    </row>
    <row r="317" spans="1:9" x14ac:dyDescent="0.3">
      <c r="A317" s="1">
        <v>37720</v>
      </c>
      <c r="B317" s="2">
        <v>1520</v>
      </c>
      <c r="C317" s="2" t="s">
        <v>64</v>
      </c>
      <c r="D317" s="3">
        <v>20000</v>
      </c>
      <c r="E317" s="12" t="s">
        <v>2311</v>
      </c>
      <c r="F317" s="2" t="s">
        <v>29</v>
      </c>
      <c r="G317" s="3">
        <f t="shared" si="4"/>
        <v>20000</v>
      </c>
      <c r="H317" s="14" t="s">
        <v>30</v>
      </c>
      <c r="I317" s="2" t="s">
        <v>25</v>
      </c>
    </row>
    <row r="318" spans="1:9" x14ac:dyDescent="0.3">
      <c r="A318" s="1">
        <v>37720</v>
      </c>
      <c r="B318" s="2">
        <v>1928</v>
      </c>
      <c r="C318" s="2" t="s">
        <v>130</v>
      </c>
      <c r="D318" s="3">
        <v>1000</v>
      </c>
      <c r="E318" s="12" t="s">
        <v>2312</v>
      </c>
      <c r="F318" s="2" t="s">
        <v>33</v>
      </c>
      <c r="G318" s="3">
        <f t="shared" si="4"/>
        <v>1000</v>
      </c>
      <c r="H318" s="14" t="s">
        <v>30</v>
      </c>
      <c r="I318" s="2" t="s">
        <v>25</v>
      </c>
    </row>
    <row r="319" spans="1:9" x14ac:dyDescent="0.3">
      <c r="A319" s="1">
        <v>37721</v>
      </c>
      <c r="B319" s="2">
        <v>1254</v>
      </c>
      <c r="C319" s="2" t="s">
        <v>162</v>
      </c>
      <c r="D319" s="3">
        <v>5000</v>
      </c>
      <c r="E319" s="12" t="s">
        <v>2313</v>
      </c>
      <c r="F319" s="2" t="s">
        <v>190</v>
      </c>
      <c r="G319" s="3">
        <f t="shared" si="4"/>
        <v>5000</v>
      </c>
      <c r="H319" s="14" t="s">
        <v>44</v>
      </c>
      <c r="I319" s="2" t="s">
        <v>25</v>
      </c>
    </row>
    <row r="320" spans="1:9" x14ac:dyDescent="0.3">
      <c r="A320" s="1">
        <v>37721</v>
      </c>
      <c r="B320" s="2">
        <v>1320</v>
      </c>
      <c r="C320" s="2" t="s">
        <v>61</v>
      </c>
      <c r="D320" s="3">
        <v>6000</v>
      </c>
      <c r="E320" s="12" t="s">
        <v>2314</v>
      </c>
      <c r="F320" s="2" t="s">
        <v>33</v>
      </c>
      <c r="G320" s="3">
        <f t="shared" si="4"/>
        <v>6000</v>
      </c>
      <c r="H320" s="14" t="s">
        <v>49</v>
      </c>
      <c r="I320" s="2" t="s">
        <v>25</v>
      </c>
    </row>
    <row r="321" spans="1:9" x14ac:dyDescent="0.3">
      <c r="A321" s="1">
        <v>37721</v>
      </c>
      <c r="B321" s="2">
        <v>1344</v>
      </c>
      <c r="C321" s="2" t="s">
        <v>61</v>
      </c>
      <c r="D321" s="3">
        <v>3000</v>
      </c>
      <c r="E321" s="12" t="s">
        <v>2315</v>
      </c>
      <c r="F321" s="2" t="s">
        <v>30</v>
      </c>
      <c r="G321" s="3">
        <f t="shared" si="4"/>
        <v>3000</v>
      </c>
      <c r="H321" s="14" t="s">
        <v>49</v>
      </c>
      <c r="I321" s="2" t="s">
        <v>25</v>
      </c>
    </row>
    <row r="322" spans="1:9" x14ac:dyDescent="0.3">
      <c r="A322" s="1">
        <v>37721</v>
      </c>
      <c r="B322" s="2">
        <v>1500</v>
      </c>
      <c r="C322" s="2" t="s">
        <v>31</v>
      </c>
      <c r="D322" s="3">
        <v>7000</v>
      </c>
      <c r="E322" s="12" t="s">
        <v>2316</v>
      </c>
      <c r="F322" s="2" t="s">
        <v>23</v>
      </c>
      <c r="G322" s="3">
        <f t="shared" ref="G322:G385" si="5">IF(D322 ="UNK", 1, D322)</f>
        <v>7000</v>
      </c>
      <c r="H322" s="14" t="s">
        <v>34</v>
      </c>
      <c r="I322" s="2" t="s">
        <v>25</v>
      </c>
    </row>
    <row r="323" spans="1:9" x14ac:dyDescent="0.3">
      <c r="A323" s="1">
        <v>37721</v>
      </c>
      <c r="B323" s="2">
        <v>1848</v>
      </c>
      <c r="C323" s="2" t="s">
        <v>35</v>
      </c>
      <c r="D323" s="3">
        <v>150</v>
      </c>
      <c r="E323" s="12" t="s">
        <v>2317</v>
      </c>
      <c r="F323" s="2" t="s">
        <v>37</v>
      </c>
      <c r="G323" s="3">
        <f t="shared" si="5"/>
        <v>150</v>
      </c>
      <c r="H323" s="14" t="s">
        <v>38</v>
      </c>
      <c r="I323" s="2" t="s">
        <v>25</v>
      </c>
    </row>
    <row r="324" spans="1:9" x14ac:dyDescent="0.3">
      <c r="A324" s="1">
        <v>37721</v>
      </c>
      <c r="B324" s="2">
        <v>2356</v>
      </c>
      <c r="C324" s="2" t="s">
        <v>68</v>
      </c>
      <c r="D324" s="3">
        <v>3000</v>
      </c>
      <c r="E324" s="12" t="s">
        <v>2318</v>
      </c>
      <c r="F324" s="2" t="s">
        <v>67</v>
      </c>
      <c r="G324" s="3">
        <f t="shared" si="5"/>
        <v>3000</v>
      </c>
      <c r="H324" s="14" t="s">
        <v>49</v>
      </c>
      <c r="I324" s="2" t="s">
        <v>25</v>
      </c>
    </row>
    <row r="325" spans="1:9" x14ac:dyDescent="0.3">
      <c r="A325" s="1">
        <v>37722</v>
      </c>
      <c r="B325" s="2">
        <v>1432</v>
      </c>
      <c r="C325" s="2" t="s">
        <v>329</v>
      </c>
      <c r="D325" s="3">
        <v>100000</v>
      </c>
      <c r="E325" s="12" t="s">
        <v>2319</v>
      </c>
      <c r="F325" s="2" t="s">
        <v>33</v>
      </c>
      <c r="G325" s="3">
        <f t="shared" si="5"/>
        <v>100000</v>
      </c>
      <c r="H325" s="14" t="s">
        <v>30</v>
      </c>
      <c r="I325" s="2" t="s">
        <v>25</v>
      </c>
    </row>
    <row r="326" spans="1:9" x14ac:dyDescent="0.3">
      <c r="A326" s="1">
        <v>37722</v>
      </c>
      <c r="B326" s="2">
        <v>2038</v>
      </c>
      <c r="C326" s="2" t="s">
        <v>64</v>
      </c>
      <c r="D326" s="3">
        <v>20000</v>
      </c>
      <c r="E326" s="12" t="s">
        <v>2320</v>
      </c>
      <c r="F326" s="2" t="s">
        <v>29</v>
      </c>
      <c r="G326" s="3">
        <f t="shared" si="5"/>
        <v>20000</v>
      </c>
      <c r="H326" s="14" t="s">
        <v>30</v>
      </c>
      <c r="I326" s="2" t="s">
        <v>25</v>
      </c>
    </row>
    <row r="327" spans="1:9" x14ac:dyDescent="0.3">
      <c r="A327" s="1">
        <v>37722</v>
      </c>
      <c r="B327" s="2">
        <v>2047</v>
      </c>
      <c r="C327" s="2" t="s">
        <v>448</v>
      </c>
      <c r="D327" s="3">
        <v>1200</v>
      </c>
      <c r="E327" s="12" t="s">
        <v>2321</v>
      </c>
      <c r="F327" s="2" t="s">
        <v>23</v>
      </c>
      <c r="G327" s="3">
        <f t="shared" si="5"/>
        <v>1200</v>
      </c>
      <c r="H327" s="14" t="s">
        <v>49</v>
      </c>
      <c r="I327" s="2" t="s">
        <v>25</v>
      </c>
    </row>
    <row r="328" spans="1:9" x14ac:dyDescent="0.3">
      <c r="A328" s="1">
        <v>37723</v>
      </c>
      <c r="B328" s="2">
        <v>235</v>
      </c>
      <c r="C328" s="2" t="s">
        <v>35</v>
      </c>
      <c r="D328" s="3">
        <v>2000</v>
      </c>
      <c r="E328" s="12" t="s">
        <v>2322</v>
      </c>
      <c r="F328" s="2" t="s">
        <v>54</v>
      </c>
      <c r="G328" s="3">
        <f t="shared" si="5"/>
        <v>2000</v>
      </c>
      <c r="H328" s="14" t="s">
        <v>38</v>
      </c>
      <c r="I328" s="2" t="s">
        <v>25</v>
      </c>
    </row>
    <row r="329" spans="1:9" x14ac:dyDescent="0.3">
      <c r="A329" s="1">
        <v>37723</v>
      </c>
      <c r="B329" s="2">
        <v>1248</v>
      </c>
      <c r="C329" s="2" t="s">
        <v>200</v>
      </c>
      <c r="D329" s="3" t="s">
        <v>27</v>
      </c>
      <c r="E329" s="12" t="s">
        <v>2323</v>
      </c>
      <c r="F329" s="2" t="s">
        <v>63</v>
      </c>
      <c r="G329" s="3">
        <f t="shared" si="5"/>
        <v>1</v>
      </c>
      <c r="H329" s="14" t="s">
        <v>49</v>
      </c>
      <c r="I329" s="2" t="s">
        <v>25</v>
      </c>
    </row>
    <row r="330" spans="1:9" x14ac:dyDescent="0.3">
      <c r="A330" s="1">
        <v>37723</v>
      </c>
      <c r="B330" s="2">
        <v>1307</v>
      </c>
      <c r="C330" s="2" t="s">
        <v>61</v>
      </c>
      <c r="D330" s="3">
        <v>3000</v>
      </c>
      <c r="E330" s="12" t="s">
        <v>2324</v>
      </c>
      <c r="F330" s="2" t="s">
        <v>33</v>
      </c>
      <c r="G330" s="3">
        <f t="shared" si="5"/>
        <v>3000</v>
      </c>
      <c r="H330" s="14" t="s">
        <v>49</v>
      </c>
      <c r="I330" s="2" t="s">
        <v>25</v>
      </c>
    </row>
    <row r="331" spans="1:9" x14ac:dyDescent="0.3">
      <c r="A331" s="1">
        <v>37725</v>
      </c>
      <c r="B331" s="2">
        <v>1145</v>
      </c>
      <c r="C331" s="2" t="s">
        <v>42</v>
      </c>
      <c r="D331" s="3">
        <v>1000</v>
      </c>
      <c r="E331" s="12" t="s">
        <v>2325</v>
      </c>
      <c r="F331" s="2" t="s">
        <v>67</v>
      </c>
      <c r="G331" s="3">
        <f t="shared" si="5"/>
        <v>1000</v>
      </c>
      <c r="H331" s="14" t="s">
        <v>44</v>
      </c>
      <c r="I331" s="2" t="s">
        <v>25</v>
      </c>
    </row>
    <row r="332" spans="1:9" x14ac:dyDescent="0.3">
      <c r="A332" s="1">
        <v>37725</v>
      </c>
      <c r="B332" s="2">
        <v>1807</v>
      </c>
      <c r="C332" s="2" t="s">
        <v>64</v>
      </c>
      <c r="D332" s="3" t="s">
        <v>27</v>
      </c>
      <c r="E332" s="12" t="s">
        <v>2326</v>
      </c>
      <c r="F332" s="2" t="s">
        <v>67</v>
      </c>
      <c r="G332" s="3">
        <f t="shared" si="5"/>
        <v>1</v>
      </c>
      <c r="H332" s="14" t="s">
        <v>30</v>
      </c>
      <c r="I332" s="2" t="s">
        <v>25</v>
      </c>
    </row>
    <row r="333" spans="1:9" x14ac:dyDescent="0.3">
      <c r="A333" s="1">
        <v>37726</v>
      </c>
      <c r="B333" s="2">
        <v>456</v>
      </c>
      <c r="C333" s="2" t="s">
        <v>31</v>
      </c>
      <c r="D333" s="3">
        <v>2000</v>
      </c>
      <c r="E333" s="12" t="s">
        <v>2327</v>
      </c>
      <c r="F333" s="2" t="s">
        <v>67</v>
      </c>
      <c r="G333" s="3">
        <f t="shared" si="5"/>
        <v>2000</v>
      </c>
      <c r="H333" s="14" t="s">
        <v>34</v>
      </c>
      <c r="I333" s="2" t="s">
        <v>25</v>
      </c>
    </row>
    <row r="334" spans="1:9" x14ac:dyDescent="0.3">
      <c r="A334" s="1">
        <v>37726</v>
      </c>
      <c r="B334" s="2">
        <v>1114</v>
      </c>
      <c r="C334" s="2" t="s">
        <v>64</v>
      </c>
      <c r="D334" s="3">
        <v>2000</v>
      </c>
      <c r="E334" s="12" t="s">
        <v>2328</v>
      </c>
      <c r="F334" s="2" t="s">
        <v>23</v>
      </c>
      <c r="G334" s="3">
        <f t="shared" si="5"/>
        <v>2000</v>
      </c>
      <c r="H334" s="14" t="s">
        <v>30</v>
      </c>
      <c r="I334" s="2" t="s">
        <v>25</v>
      </c>
    </row>
    <row r="335" spans="1:9" x14ac:dyDescent="0.3">
      <c r="A335" s="1">
        <v>37726</v>
      </c>
      <c r="B335" s="2">
        <v>1443</v>
      </c>
      <c r="C335" s="2" t="s">
        <v>61</v>
      </c>
      <c r="D335" s="3">
        <v>4000</v>
      </c>
      <c r="E335" s="12" t="s">
        <v>2329</v>
      </c>
      <c r="F335" s="2" t="s">
        <v>33</v>
      </c>
      <c r="G335" s="3">
        <f t="shared" si="5"/>
        <v>4000</v>
      </c>
      <c r="H335" s="14" t="s">
        <v>49</v>
      </c>
      <c r="I335" s="2" t="s">
        <v>25</v>
      </c>
    </row>
    <row r="336" spans="1:9" x14ac:dyDescent="0.3">
      <c r="A336" s="1">
        <v>37726</v>
      </c>
      <c r="B336" s="2">
        <v>1620</v>
      </c>
      <c r="C336" s="2" t="s">
        <v>31</v>
      </c>
      <c r="D336" s="3">
        <v>30</v>
      </c>
      <c r="E336" s="12" t="s">
        <v>2330</v>
      </c>
      <c r="F336" s="2" t="s">
        <v>67</v>
      </c>
      <c r="G336" s="3">
        <f t="shared" si="5"/>
        <v>30</v>
      </c>
      <c r="H336" s="14" t="s">
        <v>34</v>
      </c>
      <c r="I336" s="2" t="s">
        <v>25</v>
      </c>
    </row>
    <row r="337" spans="1:9" x14ac:dyDescent="0.3">
      <c r="A337" s="1">
        <v>37727</v>
      </c>
      <c r="B337" s="2">
        <v>1003</v>
      </c>
      <c r="C337" s="2" t="s">
        <v>61</v>
      </c>
      <c r="D337" s="3" t="s">
        <v>27</v>
      </c>
      <c r="E337" s="12" t="s">
        <v>2331</v>
      </c>
      <c r="F337" s="2" t="s">
        <v>23</v>
      </c>
      <c r="G337" s="3">
        <f t="shared" si="5"/>
        <v>1</v>
      </c>
      <c r="H337" s="14" t="s">
        <v>49</v>
      </c>
      <c r="I337" s="2" t="s">
        <v>25</v>
      </c>
    </row>
    <row r="338" spans="1:9" x14ac:dyDescent="0.3">
      <c r="A338" s="1">
        <v>37727</v>
      </c>
      <c r="B338" s="2">
        <v>1432</v>
      </c>
      <c r="C338" s="2" t="s">
        <v>26</v>
      </c>
      <c r="D338" s="3">
        <v>2000</v>
      </c>
      <c r="E338" s="12" t="s">
        <v>2332</v>
      </c>
      <c r="F338" s="2" t="s">
        <v>67</v>
      </c>
      <c r="G338" s="3">
        <f t="shared" si="5"/>
        <v>2000</v>
      </c>
      <c r="H338" s="14" t="s">
        <v>30</v>
      </c>
      <c r="I338" s="2" t="s">
        <v>25</v>
      </c>
    </row>
    <row r="339" spans="1:9" x14ac:dyDescent="0.3">
      <c r="A339" s="1">
        <v>37727</v>
      </c>
      <c r="B339" s="2">
        <v>1542</v>
      </c>
      <c r="C339" s="2" t="s">
        <v>31</v>
      </c>
      <c r="D339" s="3">
        <v>2000</v>
      </c>
      <c r="E339" s="12" t="s">
        <v>2333</v>
      </c>
      <c r="F339" s="2" t="s">
        <v>54</v>
      </c>
      <c r="G339" s="3">
        <f t="shared" si="5"/>
        <v>2000</v>
      </c>
      <c r="H339" s="14" t="s">
        <v>34</v>
      </c>
      <c r="I339" s="2" t="s">
        <v>25</v>
      </c>
    </row>
    <row r="340" spans="1:9" x14ac:dyDescent="0.3">
      <c r="A340" s="1">
        <v>37727</v>
      </c>
      <c r="B340" s="2">
        <v>1625</v>
      </c>
      <c r="C340" s="2" t="s">
        <v>79</v>
      </c>
      <c r="D340" s="3">
        <v>2500</v>
      </c>
      <c r="E340" s="12" t="s">
        <v>2334</v>
      </c>
      <c r="F340" s="2" t="s">
        <v>23</v>
      </c>
      <c r="G340" s="3">
        <f t="shared" si="5"/>
        <v>2500</v>
      </c>
      <c r="H340" s="14" t="s">
        <v>30</v>
      </c>
      <c r="I340" s="2" t="s">
        <v>25</v>
      </c>
    </row>
    <row r="341" spans="1:9" x14ac:dyDescent="0.3">
      <c r="A341" s="1">
        <v>37728</v>
      </c>
      <c r="B341" s="2">
        <v>839</v>
      </c>
      <c r="C341" s="2" t="s">
        <v>46</v>
      </c>
      <c r="D341" s="3">
        <v>60000</v>
      </c>
      <c r="E341" s="12" t="s">
        <v>2335</v>
      </c>
      <c r="F341" s="2" t="s">
        <v>190</v>
      </c>
      <c r="G341" s="3">
        <f t="shared" si="5"/>
        <v>60000</v>
      </c>
      <c r="H341" s="14" t="s">
        <v>49</v>
      </c>
      <c r="I341" s="2" t="s">
        <v>25</v>
      </c>
    </row>
    <row r="342" spans="1:9" x14ac:dyDescent="0.3">
      <c r="A342" s="1">
        <v>37728</v>
      </c>
      <c r="B342" s="2">
        <v>2117</v>
      </c>
      <c r="C342" s="2" t="s">
        <v>81</v>
      </c>
      <c r="D342" s="3">
        <v>7500</v>
      </c>
      <c r="E342" s="12" t="s">
        <v>2336</v>
      </c>
      <c r="F342" s="2" t="s">
        <v>23</v>
      </c>
      <c r="G342" s="3">
        <f t="shared" si="5"/>
        <v>7500</v>
      </c>
      <c r="H342" s="14" t="s">
        <v>30</v>
      </c>
      <c r="I342" s="2" t="s">
        <v>25</v>
      </c>
    </row>
    <row r="343" spans="1:9" x14ac:dyDescent="0.3">
      <c r="A343" s="1">
        <v>37729</v>
      </c>
      <c r="B343" s="2">
        <v>1916</v>
      </c>
      <c r="C343" s="2" t="s">
        <v>277</v>
      </c>
      <c r="D343" s="3">
        <v>1500</v>
      </c>
      <c r="E343" s="12" t="s">
        <v>2337</v>
      </c>
      <c r="F343" s="2" t="s">
        <v>67</v>
      </c>
      <c r="G343" s="3">
        <f t="shared" si="5"/>
        <v>1500</v>
      </c>
      <c r="H343" s="14" t="s">
        <v>38</v>
      </c>
      <c r="I343" s="2" t="s">
        <v>25</v>
      </c>
    </row>
    <row r="344" spans="1:9" x14ac:dyDescent="0.3">
      <c r="A344" s="1">
        <v>37730</v>
      </c>
      <c r="B344" s="2">
        <v>1252</v>
      </c>
      <c r="C344" s="2" t="s">
        <v>21</v>
      </c>
      <c r="D344" s="3">
        <v>50</v>
      </c>
      <c r="E344" s="12" t="s">
        <v>2338</v>
      </c>
      <c r="F344" s="2" t="s">
        <v>67</v>
      </c>
      <c r="G344" s="3">
        <f t="shared" si="5"/>
        <v>50</v>
      </c>
      <c r="H344" s="14" t="s">
        <v>24</v>
      </c>
      <c r="I344" s="2" t="s">
        <v>25</v>
      </c>
    </row>
    <row r="345" spans="1:9" x14ac:dyDescent="0.3">
      <c r="A345" s="1">
        <v>37730</v>
      </c>
      <c r="B345" s="2">
        <v>1446</v>
      </c>
      <c r="C345" s="2" t="s">
        <v>121</v>
      </c>
      <c r="D345" s="3" t="s">
        <v>27</v>
      </c>
      <c r="E345" s="12" t="s">
        <v>2339</v>
      </c>
      <c r="F345" s="2" t="s">
        <v>67</v>
      </c>
      <c r="G345" s="3">
        <f t="shared" si="5"/>
        <v>1</v>
      </c>
      <c r="H345" s="14" t="s">
        <v>44</v>
      </c>
      <c r="I345" s="2" t="s">
        <v>25</v>
      </c>
    </row>
    <row r="346" spans="1:9" x14ac:dyDescent="0.3">
      <c r="A346" s="1">
        <v>37730</v>
      </c>
      <c r="B346" s="2">
        <v>1952</v>
      </c>
      <c r="C346" s="2" t="s">
        <v>21</v>
      </c>
      <c r="D346" s="3" t="s">
        <v>27</v>
      </c>
      <c r="E346" s="12" t="s">
        <v>2340</v>
      </c>
      <c r="F346" s="2" t="s">
        <v>67</v>
      </c>
      <c r="G346" s="3">
        <f t="shared" si="5"/>
        <v>1</v>
      </c>
      <c r="H346" s="14" t="s">
        <v>24</v>
      </c>
      <c r="I346" s="2" t="s">
        <v>25</v>
      </c>
    </row>
    <row r="347" spans="1:9" x14ac:dyDescent="0.3">
      <c r="A347" s="1">
        <v>37731</v>
      </c>
      <c r="B347" s="2">
        <v>1330</v>
      </c>
      <c r="C347" s="2" t="s">
        <v>91</v>
      </c>
      <c r="D347" s="3">
        <v>1000</v>
      </c>
      <c r="E347" s="12" t="s">
        <v>2341</v>
      </c>
      <c r="F347" s="2" t="s">
        <v>37</v>
      </c>
      <c r="G347" s="3">
        <f t="shared" si="5"/>
        <v>1000</v>
      </c>
      <c r="H347" s="14" t="s">
        <v>30</v>
      </c>
      <c r="I347" s="2" t="s">
        <v>25</v>
      </c>
    </row>
    <row r="348" spans="1:9" x14ac:dyDescent="0.3">
      <c r="A348" s="1">
        <v>37731</v>
      </c>
      <c r="B348" s="2">
        <v>1939</v>
      </c>
      <c r="C348" s="2" t="s">
        <v>64</v>
      </c>
      <c r="D348" s="3">
        <v>40000</v>
      </c>
      <c r="E348" s="12" t="s">
        <v>2342</v>
      </c>
      <c r="F348" s="2" t="s">
        <v>67</v>
      </c>
      <c r="G348" s="3">
        <f t="shared" si="5"/>
        <v>40000</v>
      </c>
      <c r="H348" s="14" t="s">
        <v>30</v>
      </c>
      <c r="I348" s="2" t="s">
        <v>25</v>
      </c>
    </row>
    <row r="349" spans="1:9" x14ac:dyDescent="0.3">
      <c r="A349" s="1">
        <v>37732</v>
      </c>
      <c r="B349" s="2">
        <v>1136</v>
      </c>
      <c r="C349" s="2" t="s">
        <v>162</v>
      </c>
      <c r="D349" s="3">
        <v>1200</v>
      </c>
      <c r="E349" s="17" t="s">
        <v>2343</v>
      </c>
      <c r="F349" s="2" t="s">
        <v>23</v>
      </c>
      <c r="G349" s="3">
        <f t="shared" si="5"/>
        <v>1200</v>
      </c>
      <c r="H349" s="14" t="s">
        <v>44</v>
      </c>
      <c r="I349" s="2" t="s">
        <v>25</v>
      </c>
    </row>
    <row r="350" spans="1:9" x14ac:dyDescent="0.3">
      <c r="A350" s="1">
        <v>37732</v>
      </c>
      <c r="B350" s="2">
        <v>1229</v>
      </c>
      <c r="C350" s="2" t="s">
        <v>21</v>
      </c>
      <c r="D350" s="3">
        <v>1000</v>
      </c>
      <c r="E350" s="17" t="s">
        <v>2344</v>
      </c>
      <c r="F350" s="2" t="s">
        <v>23</v>
      </c>
      <c r="G350" s="3">
        <f t="shared" si="5"/>
        <v>1000</v>
      </c>
      <c r="H350" s="14" t="s">
        <v>24</v>
      </c>
      <c r="I350" s="2" t="s">
        <v>25</v>
      </c>
    </row>
    <row r="351" spans="1:9" x14ac:dyDescent="0.3">
      <c r="A351" s="1">
        <v>37732</v>
      </c>
      <c r="B351" s="2">
        <v>1404</v>
      </c>
      <c r="C351" s="2" t="s">
        <v>35</v>
      </c>
      <c r="D351" s="3">
        <v>200</v>
      </c>
      <c r="E351" s="17" t="s">
        <v>2345</v>
      </c>
      <c r="F351" s="2" t="s">
        <v>37</v>
      </c>
      <c r="G351" s="3">
        <f t="shared" si="5"/>
        <v>200</v>
      </c>
      <c r="H351" s="14" t="s">
        <v>38</v>
      </c>
      <c r="I351" s="2" t="s">
        <v>25</v>
      </c>
    </row>
    <row r="352" spans="1:9" x14ac:dyDescent="0.3">
      <c r="A352" s="1">
        <v>37732</v>
      </c>
      <c r="B352" s="2">
        <v>1500</v>
      </c>
      <c r="C352" s="2" t="s">
        <v>31</v>
      </c>
      <c r="D352" s="3">
        <v>45000</v>
      </c>
      <c r="E352" s="17" t="s">
        <v>2346</v>
      </c>
      <c r="F352" s="2" t="s">
        <v>37</v>
      </c>
      <c r="G352" s="3">
        <f t="shared" si="5"/>
        <v>45000</v>
      </c>
      <c r="H352" s="14" t="s">
        <v>34</v>
      </c>
      <c r="I352" s="2" t="s">
        <v>25</v>
      </c>
    </row>
    <row r="353" spans="1:9" x14ac:dyDescent="0.3">
      <c r="A353" s="1">
        <v>37732</v>
      </c>
      <c r="B353" s="2">
        <v>1741</v>
      </c>
      <c r="C353" s="2" t="s">
        <v>526</v>
      </c>
      <c r="D353" s="3" t="s">
        <v>27</v>
      </c>
      <c r="E353" s="17" t="s">
        <v>2347</v>
      </c>
      <c r="F353" s="2" t="s">
        <v>67</v>
      </c>
      <c r="G353" s="3">
        <f t="shared" si="5"/>
        <v>1</v>
      </c>
      <c r="H353" s="14" t="s">
        <v>38</v>
      </c>
      <c r="I353" s="2" t="s">
        <v>25</v>
      </c>
    </row>
    <row r="354" spans="1:9" x14ac:dyDescent="0.3">
      <c r="A354" s="1">
        <v>37733</v>
      </c>
      <c r="B354" s="2">
        <v>1010</v>
      </c>
      <c r="C354" s="2" t="s">
        <v>61</v>
      </c>
      <c r="D354" s="3">
        <v>12000</v>
      </c>
      <c r="E354" s="17" t="s">
        <v>2348</v>
      </c>
      <c r="F354" s="2" t="s">
        <v>33</v>
      </c>
      <c r="G354" s="3">
        <f t="shared" si="5"/>
        <v>12000</v>
      </c>
      <c r="H354" s="14" t="s">
        <v>49</v>
      </c>
      <c r="I354" s="2" t="s">
        <v>25</v>
      </c>
    </row>
    <row r="355" spans="1:9" x14ac:dyDescent="0.3">
      <c r="A355" s="1">
        <v>37733</v>
      </c>
      <c r="B355" s="2">
        <v>1400</v>
      </c>
      <c r="C355" s="2" t="s">
        <v>46</v>
      </c>
      <c r="D355" s="3">
        <v>8000</v>
      </c>
      <c r="E355" s="17" t="s">
        <v>2349</v>
      </c>
      <c r="F355" s="2" t="s">
        <v>23</v>
      </c>
      <c r="G355" s="3">
        <f t="shared" si="5"/>
        <v>8000</v>
      </c>
      <c r="H355" s="14" t="s">
        <v>49</v>
      </c>
      <c r="I355" s="2" t="s">
        <v>25</v>
      </c>
    </row>
    <row r="356" spans="1:9" x14ac:dyDescent="0.3">
      <c r="A356" s="1">
        <v>37735</v>
      </c>
      <c r="B356" s="2">
        <v>932</v>
      </c>
      <c r="C356" s="2" t="s">
        <v>56</v>
      </c>
      <c r="D356" s="3">
        <v>5000</v>
      </c>
      <c r="E356" s="12" t="s">
        <v>2350</v>
      </c>
      <c r="F356" s="2" t="s">
        <v>33</v>
      </c>
      <c r="G356" s="3">
        <f t="shared" si="5"/>
        <v>5000</v>
      </c>
      <c r="H356" s="14" t="s">
        <v>34</v>
      </c>
      <c r="I356" s="2" t="s">
        <v>25</v>
      </c>
    </row>
    <row r="357" spans="1:9" x14ac:dyDescent="0.3">
      <c r="A357" s="1">
        <v>37736</v>
      </c>
      <c r="B357" s="2">
        <v>1217</v>
      </c>
      <c r="C357" s="2" t="s">
        <v>347</v>
      </c>
      <c r="D357" s="3">
        <v>200</v>
      </c>
      <c r="E357" s="12" t="s">
        <v>2351</v>
      </c>
      <c r="F357" s="2" t="s">
        <v>33</v>
      </c>
      <c r="G357" s="3">
        <f t="shared" si="5"/>
        <v>200</v>
      </c>
      <c r="H357" s="14" t="s">
        <v>38</v>
      </c>
      <c r="I357" s="2" t="s">
        <v>25</v>
      </c>
    </row>
    <row r="358" spans="1:9" x14ac:dyDescent="0.3">
      <c r="A358" s="1">
        <v>37736</v>
      </c>
      <c r="B358" s="2">
        <v>1835</v>
      </c>
      <c r="C358" s="2" t="s">
        <v>426</v>
      </c>
      <c r="D358" s="3" t="s">
        <v>27</v>
      </c>
      <c r="E358" s="12" t="s">
        <v>2352</v>
      </c>
      <c r="F358" s="2" t="s">
        <v>190</v>
      </c>
      <c r="G358" s="3">
        <f t="shared" si="5"/>
        <v>1</v>
      </c>
      <c r="H358" s="14" t="s">
        <v>34</v>
      </c>
      <c r="I358" s="2" t="s">
        <v>25</v>
      </c>
    </row>
    <row r="359" spans="1:9" x14ac:dyDescent="0.3">
      <c r="A359" s="1">
        <v>37736</v>
      </c>
      <c r="B359" s="2">
        <v>2028</v>
      </c>
      <c r="C359" s="2" t="s">
        <v>200</v>
      </c>
      <c r="D359" s="3">
        <v>100000</v>
      </c>
      <c r="E359" s="12" t="s">
        <v>2353</v>
      </c>
      <c r="F359" s="2" t="s">
        <v>30</v>
      </c>
      <c r="G359" s="3">
        <f t="shared" si="5"/>
        <v>100000</v>
      </c>
      <c r="H359" s="14" t="s">
        <v>49</v>
      </c>
      <c r="I359" s="2" t="s">
        <v>25</v>
      </c>
    </row>
    <row r="360" spans="1:9" x14ac:dyDescent="0.3">
      <c r="A360" s="1">
        <v>37737</v>
      </c>
      <c r="B360" s="2">
        <v>248</v>
      </c>
      <c r="C360" s="2" t="s">
        <v>56</v>
      </c>
      <c r="D360" s="3" t="s">
        <v>27</v>
      </c>
      <c r="E360" s="12" t="s">
        <v>2354</v>
      </c>
      <c r="F360" s="2" t="s">
        <v>325</v>
      </c>
      <c r="G360" s="3">
        <f t="shared" si="5"/>
        <v>1</v>
      </c>
      <c r="H360" s="14" t="s">
        <v>34</v>
      </c>
      <c r="I360" s="2" t="s">
        <v>25</v>
      </c>
    </row>
    <row r="361" spans="1:9" x14ac:dyDescent="0.3">
      <c r="A361" s="1">
        <v>37739</v>
      </c>
      <c r="B361" s="2">
        <v>854</v>
      </c>
      <c r="C361" s="2" t="s">
        <v>132</v>
      </c>
      <c r="D361" s="3">
        <v>8000</v>
      </c>
      <c r="E361" s="12" t="s">
        <v>2355</v>
      </c>
      <c r="F361" s="2" t="s">
        <v>30</v>
      </c>
      <c r="G361" s="3">
        <f t="shared" si="5"/>
        <v>8000</v>
      </c>
      <c r="H361" s="14" t="s">
        <v>38</v>
      </c>
      <c r="I361" s="2" t="s">
        <v>25</v>
      </c>
    </row>
    <row r="362" spans="1:9" x14ac:dyDescent="0.3">
      <c r="A362" s="1">
        <v>37739</v>
      </c>
      <c r="B362" s="2">
        <v>1324</v>
      </c>
      <c r="C362" s="2" t="s">
        <v>40</v>
      </c>
      <c r="D362" s="3">
        <v>25000</v>
      </c>
      <c r="E362" s="12" t="s">
        <v>2356</v>
      </c>
      <c r="F362" s="2" t="s">
        <v>33</v>
      </c>
      <c r="G362" s="3">
        <f t="shared" si="5"/>
        <v>25000</v>
      </c>
      <c r="H362" s="14" t="s">
        <v>34</v>
      </c>
      <c r="I362" s="2" t="s">
        <v>25</v>
      </c>
    </row>
    <row r="363" spans="1:9" x14ac:dyDescent="0.3">
      <c r="A363" s="1">
        <v>37740</v>
      </c>
      <c r="B363" s="2">
        <v>1258</v>
      </c>
      <c r="C363" s="2" t="s">
        <v>61</v>
      </c>
      <c r="D363" s="3" t="s">
        <v>27</v>
      </c>
      <c r="E363" s="12" t="s">
        <v>2357</v>
      </c>
      <c r="F363" s="2" t="s">
        <v>67</v>
      </c>
      <c r="G363" s="3">
        <f t="shared" si="5"/>
        <v>1</v>
      </c>
      <c r="H363" s="14" t="s">
        <v>49</v>
      </c>
      <c r="I363" s="2" t="s">
        <v>25</v>
      </c>
    </row>
    <row r="364" spans="1:9" x14ac:dyDescent="0.3">
      <c r="A364" s="1">
        <v>37740</v>
      </c>
      <c r="B364" s="2">
        <v>1600</v>
      </c>
      <c r="C364" s="2" t="s">
        <v>64</v>
      </c>
      <c r="D364" s="3">
        <v>12000</v>
      </c>
      <c r="E364" s="12" t="s">
        <v>2358</v>
      </c>
      <c r="F364" s="2" t="s">
        <v>30</v>
      </c>
      <c r="G364" s="3">
        <f t="shared" si="5"/>
        <v>12000</v>
      </c>
      <c r="H364" s="14" t="s">
        <v>30</v>
      </c>
      <c r="I364" s="2" t="s">
        <v>25</v>
      </c>
    </row>
    <row r="365" spans="1:9" x14ac:dyDescent="0.3">
      <c r="A365" s="1">
        <v>37740</v>
      </c>
      <c r="B365" s="2">
        <v>1811</v>
      </c>
      <c r="C365" s="2" t="s">
        <v>40</v>
      </c>
      <c r="D365" s="3">
        <v>2500</v>
      </c>
      <c r="E365" s="12" t="s">
        <v>2359</v>
      </c>
      <c r="F365" s="2" t="s">
        <v>30</v>
      </c>
      <c r="G365" s="3">
        <f t="shared" si="5"/>
        <v>2500</v>
      </c>
      <c r="H365" s="14" t="s">
        <v>34</v>
      </c>
      <c r="I365" s="2" t="s">
        <v>25</v>
      </c>
    </row>
    <row r="366" spans="1:9" x14ac:dyDescent="0.3">
      <c r="A366" s="1">
        <v>37741</v>
      </c>
      <c r="B366" s="2">
        <v>446</v>
      </c>
      <c r="C366" s="2" t="s">
        <v>68</v>
      </c>
      <c r="D366" s="3">
        <v>1800</v>
      </c>
      <c r="E366" s="12" t="s">
        <v>2360</v>
      </c>
      <c r="F366" s="2" t="s">
        <v>33</v>
      </c>
      <c r="G366" s="3">
        <f t="shared" si="5"/>
        <v>1800</v>
      </c>
      <c r="H366" s="14" t="s">
        <v>49</v>
      </c>
      <c r="I366" s="2" t="s">
        <v>25</v>
      </c>
    </row>
    <row r="367" spans="1:9" x14ac:dyDescent="0.3">
      <c r="A367" s="1">
        <v>37741</v>
      </c>
      <c r="B367" s="2">
        <v>905</v>
      </c>
      <c r="C367" s="2" t="s">
        <v>1288</v>
      </c>
      <c r="D367" s="3">
        <v>2000</v>
      </c>
      <c r="E367" s="12" t="s">
        <v>2361</v>
      </c>
      <c r="F367" s="2" t="s">
        <v>37</v>
      </c>
      <c r="G367" s="3">
        <f t="shared" si="5"/>
        <v>2000</v>
      </c>
      <c r="H367" s="14" t="s">
        <v>49</v>
      </c>
      <c r="I367" s="2" t="s">
        <v>25</v>
      </c>
    </row>
    <row r="368" spans="1:9" x14ac:dyDescent="0.3">
      <c r="A368" s="1">
        <v>37741</v>
      </c>
      <c r="B368" s="2">
        <v>946</v>
      </c>
      <c r="C368" s="2" t="s">
        <v>56</v>
      </c>
      <c r="D368" s="3">
        <v>59000</v>
      </c>
      <c r="E368" s="12" t="s">
        <v>2362</v>
      </c>
      <c r="F368" s="2" t="s">
        <v>33</v>
      </c>
      <c r="G368" s="3">
        <f t="shared" si="5"/>
        <v>59000</v>
      </c>
      <c r="H368" s="14" t="s">
        <v>34</v>
      </c>
      <c r="I368" s="2" t="s">
        <v>25</v>
      </c>
    </row>
    <row r="369" spans="1:9" x14ac:dyDescent="0.3">
      <c r="A369" s="1">
        <v>37741</v>
      </c>
      <c r="B369" s="2">
        <v>1135</v>
      </c>
      <c r="C369" s="2" t="s">
        <v>61</v>
      </c>
      <c r="D369" s="3">
        <v>2000</v>
      </c>
      <c r="E369" s="12" t="s">
        <v>2363</v>
      </c>
      <c r="F369" s="2" t="s">
        <v>33</v>
      </c>
      <c r="G369" s="3">
        <f t="shared" si="5"/>
        <v>2000</v>
      </c>
      <c r="H369" s="14" t="s">
        <v>49</v>
      </c>
      <c r="I369" s="2" t="s">
        <v>25</v>
      </c>
    </row>
    <row r="370" spans="1:9" x14ac:dyDescent="0.3">
      <c r="A370" s="1">
        <v>37742</v>
      </c>
      <c r="B370" s="2">
        <v>1729</v>
      </c>
      <c r="C370" s="2" t="s">
        <v>42</v>
      </c>
      <c r="D370" s="3">
        <v>40000</v>
      </c>
      <c r="E370" t="s">
        <v>2364</v>
      </c>
      <c r="F370" s="2" t="s">
        <v>48</v>
      </c>
      <c r="G370" s="3">
        <f t="shared" si="5"/>
        <v>40000</v>
      </c>
      <c r="H370" s="14" t="s">
        <v>44</v>
      </c>
      <c r="I370" s="2" t="s">
        <v>25</v>
      </c>
    </row>
    <row r="371" spans="1:9" x14ac:dyDescent="0.3">
      <c r="A371" s="1">
        <v>37743</v>
      </c>
      <c r="B371" s="2">
        <v>919</v>
      </c>
      <c r="C371" s="2" t="s">
        <v>141</v>
      </c>
      <c r="D371" s="3">
        <v>100000</v>
      </c>
      <c r="E371" s="12" t="s">
        <v>2365</v>
      </c>
      <c r="F371" s="2" t="s">
        <v>33</v>
      </c>
      <c r="G371" s="3">
        <f t="shared" si="5"/>
        <v>100000</v>
      </c>
      <c r="H371" s="14" t="s">
        <v>30</v>
      </c>
      <c r="I371" s="2" t="s">
        <v>25</v>
      </c>
    </row>
    <row r="372" spans="1:9" x14ac:dyDescent="0.3">
      <c r="A372" s="1">
        <v>37744</v>
      </c>
      <c r="B372" s="2">
        <v>429</v>
      </c>
      <c r="C372" s="2" t="s">
        <v>40</v>
      </c>
      <c r="D372" s="3">
        <v>1000</v>
      </c>
      <c r="E372" s="12" t="s">
        <v>2366</v>
      </c>
      <c r="F372" s="2" t="s">
        <v>23</v>
      </c>
      <c r="G372" s="3">
        <f t="shared" si="5"/>
        <v>1000</v>
      </c>
      <c r="H372" s="14" t="s">
        <v>34</v>
      </c>
      <c r="I372" s="2" t="s">
        <v>25</v>
      </c>
    </row>
    <row r="373" spans="1:9" x14ac:dyDescent="0.3">
      <c r="A373" s="1">
        <v>37744</v>
      </c>
      <c r="B373" s="2">
        <v>931</v>
      </c>
      <c r="C373" s="2" t="s">
        <v>162</v>
      </c>
      <c r="D373" s="3">
        <v>25000</v>
      </c>
      <c r="E373" s="12" t="s">
        <v>2367</v>
      </c>
      <c r="F373" s="2" t="s">
        <v>190</v>
      </c>
      <c r="G373" s="3">
        <f t="shared" si="5"/>
        <v>25000</v>
      </c>
      <c r="H373" s="14" t="s">
        <v>44</v>
      </c>
      <c r="I373" s="2" t="s">
        <v>25</v>
      </c>
    </row>
    <row r="374" spans="1:9" x14ac:dyDescent="0.3">
      <c r="A374" s="1">
        <v>37744</v>
      </c>
      <c r="B374" s="2">
        <v>1117</v>
      </c>
      <c r="C374" s="2" t="s">
        <v>35</v>
      </c>
      <c r="D374" s="3">
        <v>1500</v>
      </c>
      <c r="E374" s="12" t="s">
        <v>2368</v>
      </c>
      <c r="F374" s="2" t="s">
        <v>54</v>
      </c>
      <c r="G374" s="3">
        <f t="shared" si="5"/>
        <v>1500</v>
      </c>
      <c r="H374" s="14" t="s">
        <v>38</v>
      </c>
      <c r="I374" s="2" t="s">
        <v>25</v>
      </c>
    </row>
    <row r="375" spans="1:9" x14ac:dyDescent="0.3">
      <c r="A375" s="1">
        <v>37744</v>
      </c>
      <c r="B375" s="2">
        <v>1700</v>
      </c>
      <c r="C375" s="2" t="s">
        <v>70</v>
      </c>
      <c r="D375" s="3">
        <v>20000</v>
      </c>
      <c r="E375" s="12" t="s">
        <v>2369</v>
      </c>
      <c r="F375" s="2" t="s">
        <v>23</v>
      </c>
      <c r="G375" s="3">
        <f t="shared" si="5"/>
        <v>20000</v>
      </c>
      <c r="H375" s="14" t="s">
        <v>49</v>
      </c>
      <c r="I375" s="2" t="s">
        <v>25</v>
      </c>
    </row>
    <row r="376" spans="1:9" x14ac:dyDescent="0.3">
      <c r="A376" s="1">
        <v>37746</v>
      </c>
      <c r="B376" s="2">
        <v>1435</v>
      </c>
      <c r="C376" s="2" t="s">
        <v>40</v>
      </c>
      <c r="D376" s="3">
        <v>90000</v>
      </c>
      <c r="E376" s="12" t="s">
        <v>2370</v>
      </c>
      <c r="F376" s="2" t="s">
        <v>23</v>
      </c>
      <c r="G376" s="3">
        <f t="shared" si="5"/>
        <v>90000</v>
      </c>
      <c r="H376" s="14" t="s">
        <v>34</v>
      </c>
      <c r="I376" s="2" t="s">
        <v>25</v>
      </c>
    </row>
    <row r="377" spans="1:9" x14ac:dyDescent="0.3">
      <c r="A377" s="1">
        <v>37746</v>
      </c>
      <c r="B377" s="2">
        <v>1628</v>
      </c>
      <c r="C377" s="2" t="s">
        <v>162</v>
      </c>
      <c r="D377" s="3">
        <v>30000</v>
      </c>
      <c r="E377" s="12" t="s">
        <v>2371</v>
      </c>
      <c r="F377" s="2" t="s">
        <v>48</v>
      </c>
      <c r="G377" s="3">
        <f t="shared" si="5"/>
        <v>30000</v>
      </c>
      <c r="H377" s="14" t="s">
        <v>44</v>
      </c>
      <c r="I377" s="2" t="s">
        <v>25</v>
      </c>
    </row>
    <row r="378" spans="1:9" x14ac:dyDescent="0.3">
      <c r="A378" s="1">
        <v>37747</v>
      </c>
      <c r="B378" s="2">
        <v>800</v>
      </c>
      <c r="C378" s="2" t="s">
        <v>200</v>
      </c>
      <c r="D378" s="3">
        <v>26000</v>
      </c>
      <c r="E378" s="12" t="s">
        <v>2372</v>
      </c>
      <c r="F378" s="2" t="s">
        <v>30</v>
      </c>
      <c r="G378" s="3">
        <f t="shared" si="5"/>
        <v>26000</v>
      </c>
      <c r="H378" s="14" t="s">
        <v>49</v>
      </c>
      <c r="I378" s="2" t="s">
        <v>25</v>
      </c>
    </row>
    <row r="379" spans="1:9" x14ac:dyDescent="0.3">
      <c r="A379" s="1">
        <v>37747</v>
      </c>
      <c r="B379" s="2">
        <v>1539</v>
      </c>
      <c r="C379" s="2" t="s">
        <v>162</v>
      </c>
      <c r="D379" s="3">
        <v>2000</v>
      </c>
      <c r="E379" s="12" t="s">
        <v>2373</v>
      </c>
      <c r="F379" s="2" t="s">
        <v>54</v>
      </c>
      <c r="G379" s="3">
        <f t="shared" si="5"/>
        <v>2000</v>
      </c>
      <c r="H379" s="14" t="s">
        <v>44</v>
      </c>
      <c r="I379" s="2" t="s">
        <v>25</v>
      </c>
    </row>
    <row r="380" spans="1:9" x14ac:dyDescent="0.3">
      <c r="A380" s="1">
        <v>37748</v>
      </c>
      <c r="B380" s="2">
        <v>1445</v>
      </c>
      <c r="C380" s="2" t="s">
        <v>42</v>
      </c>
      <c r="D380" s="3">
        <v>1500</v>
      </c>
      <c r="E380" s="12" t="s">
        <v>2374</v>
      </c>
      <c r="F380" s="2" t="s">
        <v>30</v>
      </c>
      <c r="G380" s="3">
        <f t="shared" si="5"/>
        <v>1500</v>
      </c>
      <c r="H380" s="14" t="s">
        <v>44</v>
      </c>
      <c r="I380" s="2" t="s">
        <v>25</v>
      </c>
    </row>
    <row r="381" spans="1:9" x14ac:dyDescent="0.3">
      <c r="A381" s="1">
        <v>37748</v>
      </c>
      <c r="B381" s="2">
        <v>1503</v>
      </c>
      <c r="C381" s="2" t="s">
        <v>35</v>
      </c>
      <c r="D381" s="3">
        <v>1500</v>
      </c>
      <c r="E381" s="12" t="s">
        <v>2375</v>
      </c>
      <c r="F381" s="2" t="s">
        <v>37</v>
      </c>
      <c r="G381" s="3">
        <f t="shared" si="5"/>
        <v>1500</v>
      </c>
      <c r="H381" s="14" t="s">
        <v>38</v>
      </c>
      <c r="I381" s="2" t="s">
        <v>25</v>
      </c>
    </row>
    <row r="382" spans="1:9" x14ac:dyDescent="0.3">
      <c r="A382" s="1">
        <v>37749</v>
      </c>
      <c r="B382" s="2">
        <v>1215</v>
      </c>
      <c r="C382" s="2" t="s">
        <v>35</v>
      </c>
      <c r="D382" s="3">
        <v>1000</v>
      </c>
      <c r="E382" s="12" t="s">
        <v>2376</v>
      </c>
      <c r="F382" s="2" t="s">
        <v>37</v>
      </c>
      <c r="G382" s="3">
        <f t="shared" si="5"/>
        <v>1000</v>
      </c>
      <c r="H382" s="14" t="s">
        <v>38</v>
      </c>
      <c r="I382" s="2" t="s">
        <v>25</v>
      </c>
    </row>
    <row r="383" spans="1:9" x14ac:dyDescent="0.3">
      <c r="A383" s="1">
        <v>37750</v>
      </c>
      <c r="B383" s="2">
        <v>1220</v>
      </c>
      <c r="C383" s="2" t="s">
        <v>40</v>
      </c>
      <c r="D383" s="3">
        <v>100000</v>
      </c>
      <c r="E383" s="12" t="s">
        <v>2377</v>
      </c>
      <c r="F383" s="2" t="s">
        <v>67</v>
      </c>
      <c r="G383" s="3">
        <f t="shared" si="5"/>
        <v>100000</v>
      </c>
      <c r="H383" s="14" t="s">
        <v>34</v>
      </c>
      <c r="I383" s="2" t="s">
        <v>25</v>
      </c>
    </row>
    <row r="384" spans="1:9" x14ac:dyDescent="0.3">
      <c r="A384" s="1">
        <v>37750</v>
      </c>
      <c r="B384" s="2">
        <v>1418</v>
      </c>
      <c r="C384" s="2" t="s">
        <v>68</v>
      </c>
      <c r="D384" s="3">
        <v>1000</v>
      </c>
      <c r="E384" s="12" t="s">
        <v>2378</v>
      </c>
      <c r="F384" s="2" t="s">
        <v>54</v>
      </c>
      <c r="G384" s="3">
        <f t="shared" si="5"/>
        <v>1000</v>
      </c>
      <c r="H384" s="14" t="s">
        <v>49</v>
      </c>
      <c r="I384" s="2" t="s">
        <v>25</v>
      </c>
    </row>
    <row r="385" spans="1:9" x14ac:dyDescent="0.3">
      <c r="A385" s="1">
        <v>37751</v>
      </c>
      <c r="B385" s="2">
        <v>2146</v>
      </c>
      <c r="C385" s="2" t="s">
        <v>61</v>
      </c>
      <c r="D385" s="3">
        <v>1000</v>
      </c>
      <c r="E385" s="12" t="s">
        <v>2379</v>
      </c>
      <c r="F385" s="2" t="s">
        <v>67</v>
      </c>
      <c r="G385" s="3">
        <f t="shared" si="5"/>
        <v>1000</v>
      </c>
      <c r="H385" s="14" t="s">
        <v>49</v>
      </c>
      <c r="I385" s="2" t="s">
        <v>25</v>
      </c>
    </row>
    <row r="386" spans="1:9" x14ac:dyDescent="0.3">
      <c r="A386" s="1">
        <v>37752</v>
      </c>
      <c r="B386" s="2">
        <v>1502</v>
      </c>
      <c r="C386" s="2" t="s">
        <v>56</v>
      </c>
      <c r="D386" s="3">
        <v>1000</v>
      </c>
      <c r="E386" s="12" t="s">
        <v>2380</v>
      </c>
      <c r="F386" s="2" t="s">
        <v>67</v>
      </c>
      <c r="G386" s="3">
        <f t="shared" ref="G386:G449" si="6">IF(D386 ="UNK", 1, D386)</f>
        <v>1000</v>
      </c>
      <c r="H386" s="14" t="s">
        <v>34</v>
      </c>
      <c r="I386" s="2" t="s">
        <v>25</v>
      </c>
    </row>
    <row r="387" spans="1:9" x14ac:dyDescent="0.3">
      <c r="A387" s="1">
        <v>37754</v>
      </c>
      <c r="B387" s="2">
        <v>936</v>
      </c>
      <c r="C387" s="2" t="s">
        <v>64</v>
      </c>
      <c r="D387" s="3">
        <v>8000</v>
      </c>
      <c r="E387" s="12" t="s">
        <v>2381</v>
      </c>
      <c r="F387" s="2" t="s">
        <v>23</v>
      </c>
      <c r="G387" s="3">
        <f t="shared" si="6"/>
        <v>8000</v>
      </c>
      <c r="H387" s="14" t="s">
        <v>30</v>
      </c>
      <c r="I387" s="2" t="s">
        <v>25</v>
      </c>
    </row>
    <row r="388" spans="1:9" x14ac:dyDescent="0.3">
      <c r="A388" s="1">
        <v>37754</v>
      </c>
      <c r="B388" s="2">
        <v>1501</v>
      </c>
      <c r="C388" s="2" t="s">
        <v>91</v>
      </c>
      <c r="D388" s="3">
        <v>3000000</v>
      </c>
      <c r="E388" s="12" t="s">
        <v>2382</v>
      </c>
      <c r="F388" s="2" t="s">
        <v>23</v>
      </c>
      <c r="G388" s="3">
        <f t="shared" si="6"/>
        <v>3000000</v>
      </c>
      <c r="H388" s="14" t="s">
        <v>30</v>
      </c>
      <c r="I388" s="2" t="s">
        <v>25</v>
      </c>
    </row>
    <row r="389" spans="1:9" x14ac:dyDescent="0.3">
      <c r="A389" s="1">
        <v>37755</v>
      </c>
      <c r="B389" s="2">
        <v>1502</v>
      </c>
      <c r="C389" s="2" t="s">
        <v>162</v>
      </c>
      <c r="D389" s="3">
        <v>1500</v>
      </c>
      <c r="E389" s="12" t="s">
        <v>2383</v>
      </c>
      <c r="F389" s="2" t="s">
        <v>33</v>
      </c>
      <c r="G389" s="3">
        <f t="shared" si="6"/>
        <v>1500</v>
      </c>
      <c r="H389" s="14" t="s">
        <v>44</v>
      </c>
      <c r="I389" s="2" t="s">
        <v>25</v>
      </c>
    </row>
    <row r="390" spans="1:9" x14ac:dyDescent="0.3">
      <c r="A390" s="1">
        <v>37756</v>
      </c>
      <c r="B390" s="2">
        <v>735</v>
      </c>
      <c r="C390" s="2" t="s">
        <v>31</v>
      </c>
      <c r="D390" s="3">
        <v>0</v>
      </c>
      <c r="E390" s="12" t="s">
        <v>2384</v>
      </c>
      <c r="F390" s="2" t="s">
        <v>2140</v>
      </c>
      <c r="G390" s="3">
        <f t="shared" si="6"/>
        <v>0</v>
      </c>
      <c r="H390" s="14" t="s">
        <v>34</v>
      </c>
      <c r="I390" s="2" t="s">
        <v>25</v>
      </c>
    </row>
    <row r="391" spans="1:9" x14ac:dyDescent="0.3">
      <c r="A391" s="1">
        <v>37756</v>
      </c>
      <c r="B391" s="2">
        <v>905</v>
      </c>
      <c r="C391" s="2" t="s">
        <v>91</v>
      </c>
      <c r="D391" s="3" t="s">
        <v>27</v>
      </c>
      <c r="E391" s="12" t="s">
        <v>2385</v>
      </c>
      <c r="F391" s="2" t="s">
        <v>30</v>
      </c>
      <c r="G391" s="3">
        <f t="shared" si="6"/>
        <v>1</v>
      </c>
      <c r="H391" s="14" t="s">
        <v>30</v>
      </c>
      <c r="I391" s="2" t="s">
        <v>25</v>
      </c>
    </row>
    <row r="392" spans="1:9" x14ac:dyDescent="0.3">
      <c r="A392" s="1">
        <v>37756</v>
      </c>
      <c r="B392" s="2">
        <v>1325</v>
      </c>
      <c r="C392" s="2" t="s">
        <v>81</v>
      </c>
      <c r="D392" s="3">
        <v>1000</v>
      </c>
      <c r="E392" s="12" t="s">
        <v>2386</v>
      </c>
      <c r="F392" s="2" t="s">
        <v>67</v>
      </c>
      <c r="G392" s="3">
        <f t="shared" si="6"/>
        <v>1000</v>
      </c>
      <c r="H392" s="14" t="s">
        <v>30</v>
      </c>
      <c r="I392" s="2" t="s">
        <v>25</v>
      </c>
    </row>
    <row r="393" spans="1:9" x14ac:dyDescent="0.3">
      <c r="A393" s="1">
        <v>37756</v>
      </c>
      <c r="B393" s="2">
        <v>1431</v>
      </c>
      <c r="C393" s="2" t="s">
        <v>391</v>
      </c>
      <c r="D393" s="3" t="s">
        <v>27</v>
      </c>
      <c r="E393" s="12" t="s">
        <v>2387</v>
      </c>
      <c r="F393" s="2" t="s">
        <v>90</v>
      </c>
      <c r="G393" s="3">
        <f t="shared" si="6"/>
        <v>1</v>
      </c>
      <c r="H393" s="14" t="s">
        <v>44</v>
      </c>
      <c r="I393" s="2" t="s">
        <v>25</v>
      </c>
    </row>
    <row r="394" spans="1:9" x14ac:dyDescent="0.3">
      <c r="A394" s="1">
        <v>37756</v>
      </c>
      <c r="B394" s="2">
        <v>1448</v>
      </c>
      <c r="C394" s="2" t="s">
        <v>35</v>
      </c>
      <c r="D394" s="3">
        <v>3000</v>
      </c>
      <c r="E394" s="12" t="s">
        <v>2388</v>
      </c>
      <c r="F394" s="2" t="s">
        <v>30</v>
      </c>
      <c r="G394" s="3">
        <f t="shared" si="6"/>
        <v>3000</v>
      </c>
      <c r="H394" s="14" t="s">
        <v>38</v>
      </c>
      <c r="I394" s="2" t="s">
        <v>25</v>
      </c>
    </row>
    <row r="395" spans="1:9" x14ac:dyDescent="0.3">
      <c r="A395" s="1">
        <v>37756</v>
      </c>
      <c r="B395" s="2">
        <v>2317</v>
      </c>
      <c r="C395" s="2" t="s">
        <v>162</v>
      </c>
      <c r="D395" s="3">
        <v>40000</v>
      </c>
      <c r="E395" s="12" t="s">
        <v>2389</v>
      </c>
      <c r="F395" s="2" t="s">
        <v>23</v>
      </c>
      <c r="G395" s="3">
        <f t="shared" si="6"/>
        <v>40000</v>
      </c>
      <c r="H395" s="14" t="s">
        <v>44</v>
      </c>
      <c r="I395" s="2" t="s">
        <v>25</v>
      </c>
    </row>
    <row r="396" spans="1:9" x14ac:dyDescent="0.3">
      <c r="A396" s="1">
        <v>37757</v>
      </c>
      <c r="B396" s="2">
        <v>1424</v>
      </c>
      <c r="C396" s="2" t="s">
        <v>141</v>
      </c>
      <c r="D396" s="3">
        <v>1000</v>
      </c>
      <c r="E396" s="12" t="s">
        <v>2390</v>
      </c>
      <c r="F396" s="2" t="s">
        <v>37</v>
      </c>
      <c r="G396" s="3">
        <f t="shared" si="6"/>
        <v>1000</v>
      </c>
      <c r="H396" s="14" t="s">
        <v>30</v>
      </c>
      <c r="I396" s="2" t="s">
        <v>25</v>
      </c>
    </row>
    <row r="397" spans="1:9" x14ac:dyDescent="0.3">
      <c r="A397" s="1">
        <v>37757</v>
      </c>
      <c r="B397" s="2">
        <v>1428</v>
      </c>
      <c r="C397" s="2" t="s">
        <v>130</v>
      </c>
      <c r="D397" s="3">
        <v>9100</v>
      </c>
      <c r="E397" s="12" t="s">
        <v>2391</v>
      </c>
      <c r="F397" s="2" t="s">
        <v>23</v>
      </c>
      <c r="G397" s="3">
        <f t="shared" si="6"/>
        <v>9100</v>
      </c>
      <c r="H397" s="14" t="s">
        <v>30</v>
      </c>
      <c r="I397" s="2" t="s">
        <v>25</v>
      </c>
    </row>
    <row r="398" spans="1:9" x14ac:dyDescent="0.3">
      <c r="A398" s="1">
        <v>37768</v>
      </c>
      <c r="B398" s="2">
        <v>847</v>
      </c>
      <c r="C398" s="2" t="s">
        <v>56</v>
      </c>
      <c r="D398" s="3">
        <v>1000</v>
      </c>
      <c r="E398" s="12" t="s">
        <v>2392</v>
      </c>
      <c r="F398" s="2" t="s">
        <v>23</v>
      </c>
      <c r="G398" s="3">
        <f t="shared" si="6"/>
        <v>1000</v>
      </c>
      <c r="H398" s="14" t="s">
        <v>34</v>
      </c>
      <c r="I398" s="2" t="s">
        <v>25</v>
      </c>
    </row>
    <row r="399" spans="1:9" x14ac:dyDescent="0.3">
      <c r="A399" s="1">
        <v>37768</v>
      </c>
      <c r="B399" s="2">
        <v>1056</v>
      </c>
      <c r="C399" s="2" t="s">
        <v>64</v>
      </c>
      <c r="D399" s="3">
        <v>2500</v>
      </c>
      <c r="E399" s="12" t="s">
        <v>2393</v>
      </c>
      <c r="F399" s="2" t="s">
        <v>54</v>
      </c>
      <c r="G399" s="3">
        <f t="shared" si="6"/>
        <v>2500</v>
      </c>
      <c r="H399" s="14" t="s">
        <v>30</v>
      </c>
      <c r="I399" s="2" t="s">
        <v>25</v>
      </c>
    </row>
    <row r="400" spans="1:9" x14ac:dyDescent="0.3">
      <c r="A400" s="1">
        <v>37768</v>
      </c>
      <c r="B400" s="2">
        <v>1351</v>
      </c>
      <c r="C400" s="2" t="s">
        <v>35</v>
      </c>
      <c r="D400" s="3" t="s">
        <v>27</v>
      </c>
      <c r="E400" s="12" t="s">
        <v>2394</v>
      </c>
      <c r="F400" s="2" t="s">
        <v>37</v>
      </c>
      <c r="G400" s="3">
        <f t="shared" si="6"/>
        <v>1</v>
      </c>
      <c r="H400" s="14" t="s">
        <v>38</v>
      </c>
      <c r="I400" s="2" t="s">
        <v>25</v>
      </c>
    </row>
    <row r="401" spans="1:9" x14ac:dyDescent="0.3">
      <c r="A401" s="1">
        <v>37768</v>
      </c>
      <c r="B401" s="2">
        <v>1418</v>
      </c>
      <c r="C401" s="2" t="s">
        <v>108</v>
      </c>
      <c r="D401" s="3" t="s">
        <v>27</v>
      </c>
      <c r="E401" s="12" t="s">
        <v>2395</v>
      </c>
      <c r="F401" s="2" t="s">
        <v>67</v>
      </c>
      <c r="G401" s="3">
        <f t="shared" si="6"/>
        <v>1</v>
      </c>
      <c r="H401" s="14" t="s">
        <v>24</v>
      </c>
      <c r="I401" s="2" t="s">
        <v>25</v>
      </c>
    </row>
    <row r="402" spans="1:9" x14ac:dyDescent="0.3">
      <c r="A402" s="1">
        <v>37768</v>
      </c>
      <c r="B402" s="2">
        <v>1706</v>
      </c>
      <c r="C402" s="2" t="s">
        <v>40</v>
      </c>
      <c r="D402" s="3">
        <v>5000</v>
      </c>
      <c r="E402" s="12" t="s">
        <v>2396</v>
      </c>
      <c r="F402" s="2" t="s">
        <v>33</v>
      </c>
      <c r="G402" s="3">
        <f t="shared" si="6"/>
        <v>5000</v>
      </c>
      <c r="H402" s="14" t="s">
        <v>34</v>
      </c>
      <c r="I402" s="2" t="s">
        <v>25</v>
      </c>
    </row>
    <row r="403" spans="1:9" x14ac:dyDescent="0.3">
      <c r="A403" s="1">
        <v>37769</v>
      </c>
      <c r="B403" s="2">
        <v>1</v>
      </c>
      <c r="C403" s="2" t="s">
        <v>56</v>
      </c>
      <c r="D403" s="3">
        <v>5000</v>
      </c>
      <c r="E403" s="12" t="s">
        <v>2397</v>
      </c>
      <c r="F403" s="2" t="s">
        <v>33</v>
      </c>
      <c r="G403" s="3">
        <f t="shared" si="6"/>
        <v>5000</v>
      </c>
      <c r="H403" s="14" t="s">
        <v>34</v>
      </c>
      <c r="I403" s="2" t="s">
        <v>25</v>
      </c>
    </row>
    <row r="404" spans="1:9" x14ac:dyDescent="0.3">
      <c r="A404" s="1">
        <v>37769</v>
      </c>
      <c r="B404" s="2">
        <v>707</v>
      </c>
      <c r="C404" s="2" t="s">
        <v>56</v>
      </c>
      <c r="D404" s="3">
        <v>100000</v>
      </c>
      <c r="E404" s="12" t="s">
        <v>2398</v>
      </c>
      <c r="F404" s="2" t="s">
        <v>359</v>
      </c>
      <c r="G404" s="3">
        <f t="shared" si="6"/>
        <v>100000</v>
      </c>
      <c r="H404" s="14" t="s">
        <v>34</v>
      </c>
      <c r="I404" s="2" t="s">
        <v>25</v>
      </c>
    </row>
    <row r="405" spans="1:9" x14ac:dyDescent="0.3">
      <c r="A405" s="1">
        <v>37769</v>
      </c>
      <c r="B405" s="2">
        <v>734</v>
      </c>
      <c r="C405" s="2" t="s">
        <v>56</v>
      </c>
      <c r="D405" s="3">
        <v>0</v>
      </c>
      <c r="E405" s="12" t="s">
        <v>2399</v>
      </c>
      <c r="F405" s="2" t="s">
        <v>23</v>
      </c>
      <c r="G405" s="3">
        <f t="shared" si="6"/>
        <v>0</v>
      </c>
      <c r="H405" s="14" t="s">
        <v>34</v>
      </c>
      <c r="I405" s="2" t="s">
        <v>25</v>
      </c>
    </row>
    <row r="406" spans="1:9" x14ac:dyDescent="0.3">
      <c r="A406" s="1">
        <v>37769</v>
      </c>
      <c r="B406" s="2">
        <v>1259</v>
      </c>
      <c r="C406" s="2" t="s">
        <v>56</v>
      </c>
      <c r="D406" s="3">
        <v>1500</v>
      </c>
      <c r="E406" s="12" t="s">
        <v>2400</v>
      </c>
      <c r="F406" s="2" t="s">
        <v>23</v>
      </c>
      <c r="G406" s="3">
        <f t="shared" si="6"/>
        <v>1500</v>
      </c>
      <c r="H406" s="14" t="s">
        <v>34</v>
      </c>
      <c r="I406" s="2" t="s">
        <v>25</v>
      </c>
    </row>
    <row r="407" spans="1:9" x14ac:dyDescent="0.3">
      <c r="A407" s="1">
        <v>37770</v>
      </c>
      <c r="B407" s="2">
        <v>1126</v>
      </c>
      <c r="C407" s="2" t="s">
        <v>35</v>
      </c>
      <c r="D407" s="3">
        <v>1200</v>
      </c>
      <c r="E407" s="12" t="s">
        <v>2401</v>
      </c>
      <c r="F407" s="2" t="s">
        <v>67</v>
      </c>
      <c r="G407" s="3">
        <f t="shared" si="6"/>
        <v>1200</v>
      </c>
      <c r="H407" s="14" t="s">
        <v>38</v>
      </c>
      <c r="I407" s="2" t="s">
        <v>25</v>
      </c>
    </row>
    <row r="408" spans="1:9" x14ac:dyDescent="0.3">
      <c r="A408" s="1">
        <v>37770</v>
      </c>
      <c r="B408" s="2">
        <v>1239</v>
      </c>
      <c r="C408" s="2" t="s">
        <v>162</v>
      </c>
      <c r="D408" s="3">
        <v>1000</v>
      </c>
      <c r="E408" s="12" t="s">
        <v>2402</v>
      </c>
      <c r="F408" s="2" t="s">
        <v>67</v>
      </c>
      <c r="G408" s="3">
        <f t="shared" si="6"/>
        <v>1000</v>
      </c>
      <c r="H408" s="14" t="s">
        <v>44</v>
      </c>
      <c r="I408" s="2" t="s">
        <v>25</v>
      </c>
    </row>
    <row r="409" spans="1:9" x14ac:dyDescent="0.3">
      <c r="A409" s="1">
        <v>37770</v>
      </c>
      <c r="B409" s="2">
        <v>1352</v>
      </c>
      <c r="C409" s="2" t="s">
        <v>203</v>
      </c>
      <c r="D409" s="3">
        <v>20000</v>
      </c>
      <c r="E409" s="12" t="s">
        <v>2403</v>
      </c>
      <c r="F409" s="2" t="s">
        <v>190</v>
      </c>
      <c r="G409" s="3">
        <f t="shared" si="6"/>
        <v>20000</v>
      </c>
      <c r="H409" s="14" t="s">
        <v>24</v>
      </c>
      <c r="I409" s="2" t="s">
        <v>25</v>
      </c>
    </row>
    <row r="410" spans="1:9" x14ac:dyDescent="0.3">
      <c r="A410" s="1">
        <v>37770</v>
      </c>
      <c r="B410" s="2">
        <v>1817</v>
      </c>
      <c r="C410" s="2" t="s">
        <v>64</v>
      </c>
      <c r="D410" s="3">
        <v>30000</v>
      </c>
      <c r="E410" s="12" t="s">
        <v>2404</v>
      </c>
      <c r="F410" s="2" t="s">
        <v>23</v>
      </c>
      <c r="G410" s="3">
        <f t="shared" si="6"/>
        <v>30000</v>
      </c>
      <c r="H410" s="14" t="s">
        <v>30</v>
      </c>
      <c r="I410" s="2" t="s">
        <v>25</v>
      </c>
    </row>
    <row r="411" spans="1:9" x14ac:dyDescent="0.3">
      <c r="A411" s="1">
        <v>37771</v>
      </c>
      <c r="B411" s="2">
        <v>1033</v>
      </c>
      <c r="C411" s="2" t="s">
        <v>26</v>
      </c>
      <c r="D411" s="3">
        <v>1000</v>
      </c>
      <c r="E411" s="12" t="s">
        <v>2405</v>
      </c>
      <c r="F411" s="2" t="s">
        <v>23</v>
      </c>
      <c r="G411" s="3">
        <f t="shared" si="6"/>
        <v>1000</v>
      </c>
      <c r="H411" s="14" t="s">
        <v>30</v>
      </c>
      <c r="I411" s="2" t="s">
        <v>25</v>
      </c>
    </row>
    <row r="412" spans="1:9" x14ac:dyDescent="0.3">
      <c r="A412" s="1">
        <v>37771</v>
      </c>
      <c r="B412" s="2">
        <v>1657</v>
      </c>
      <c r="C412" s="2" t="s">
        <v>200</v>
      </c>
      <c r="D412" s="3">
        <v>6600</v>
      </c>
      <c r="E412" s="12" t="s">
        <v>2406</v>
      </c>
      <c r="F412" s="2" t="s">
        <v>30</v>
      </c>
      <c r="G412" s="3">
        <f t="shared" si="6"/>
        <v>6600</v>
      </c>
      <c r="H412" s="14" t="s">
        <v>49</v>
      </c>
      <c r="I412" s="2" t="s">
        <v>25</v>
      </c>
    </row>
    <row r="413" spans="1:9" x14ac:dyDescent="0.3">
      <c r="A413" s="1">
        <v>37772</v>
      </c>
      <c r="B413" s="2">
        <v>2</v>
      </c>
      <c r="C413" s="2" t="s">
        <v>21</v>
      </c>
      <c r="D413" s="3">
        <v>1200</v>
      </c>
      <c r="E413" s="12" t="s">
        <v>2407</v>
      </c>
      <c r="F413" s="2" t="s">
        <v>54</v>
      </c>
      <c r="G413" s="3">
        <f t="shared" si="6"/>
        <v>1200</v>
      </c>
      <c r="H413" s="14" t="s">
        <v>24</v>
      </c>
      <c r="I413" s="2" t="s">
        <v>25</v>
      </c>
    </row>
    <row r="414" spans="1:9" x14ac:dyDescent="0.3">
      <c r="A414" s="1">
        <v>37772</v>
      </c>
      <c r="B414" s="2">
        <v>1131</v>
      </c>
      <c r="C414" s="2" t="s">
        <v>35</v>
      </c>
      <c r="D414" s="3">
        <v>200</v>
      </c>
      <c r="E414" s="12" t="s">
        <v>2408</v>
      </c>
      <c r="F414" s="2" t="s">
        <v>37</v>
      </c>
      <c r="G414" s="3">
        <f t="shared" si="6"/>
        <v>200</v>
      </c>
      <c r="H414" s="14" t="s">
        <v>38</v>
      </c>
      <c r="I414" s="2" t="s">
        <v>25</v>
      </c>
    </row>
    <row r="415" spans="1:9" x14ac:dyDescent="0.3">
      <c r="A415" s="1">
        <v>37773</v>
      </c>
      <c r="B415" s="2">
        <v>1555</v>
      </c>
      <c r="C415" s="2" t="s">
        <v>61</v>
      </c>
      <c r="D415" s="3">
        <v>1000</v>
      </c>
      <c r="E415" s="12" t="s">
        <v>2409</v>
      </c>
      <c r="F415" s="2" t="s">
        <v>48</v>
      </c>
      <c r="G415" s="3">
        <f t="shared" si="6"/>
        <v>1000</v>
      </c>
      <c r="H415" s="14" t="s">
        <v>49</v>
      </c>
      <c r="I415" s="2" t="s">
        <v>25</v>
      </c>
    </row>
    <row r="416" spans="1:9" x14ac:dyDescent="0.3">
      <c r="A416" s="1">
        <v>37774</v>
      </c>
      <c r="B416" s="2">
        <v>1216</v>
      </c>
      <c r="C416" s="2" t="s">
        <v>108</v>
      </c>
      <c r="D416" s="3">
        <v>25000</v>
      </c>
      <c r="E416" t="s">
        <v>2410</v>
      </c>
      <c r="F416" s="2" t="s">
        <v>67</v>
      </c>
      <c r="G416" s="3">
        <f t="shared" si="6"/>
        <v>25000</v>
      </c>
      <c r="H416" s="14" t="s">
        <v>24</v>
      </c>
      <c r="I416" s="2" t="s">
        <v>25</v>
      </c>
    </row>
    <row r="417" spans="1:9" x14ac:dyDescent="0.3">
      <c r="A417" s="1">
        <v>37774</v>
      </c>
      <c r="B417" s="2">
        <v>1431</v>
      </c>
      <c r="C417" s="2" t="s">
        <v>64</v>
      </c>
      <c r="D417" s="3">
        <v>1000</v>
      </c>
      <c r="E417" s="12" t="s">
        <v>2411</v>
      </c>
      <c r="F417" s="2" t="s">
        <v>23</v>
      </c>
      <c r="G417" s="3">
        <f t="shared" si="6"/>
        <v>1000</v>
      </c>
      <c r="H417" s="14" t="s">
        <v>30</v>
      </c>
      <c r="I417" s="2" t="s">
        <v>25</v>
      </c>
    </row>
    <row r="418" spans="1:9" x14ac:dyDescent="0.3">
      <c r="A418" s="1">
        <v>37775</v>
      </c>
      <c r="B418" s="2">
        <v>753</v>
      </c>
      <c r="C418" s="2" t="s">
        <v>51</v>
      </c>
      <c r="D418" s="3">
        <v>20000</v>
      </c>
      <c r="E418" s="12" t="s">
        <v>2412</v>
      </c>
      <c r="F418" s="2" t="s">
        <v>67</v>
      </c>
      <c r="G418" s="3">
        <f t="shared" si="6"/>
        <v>20000</v>
      </c>
      <c r="H418" s="14" t="s">
        <v>24</v>
      </c>
      <c r="I418" s="2" t="s">
        <v>25</v>
      </c>
    </row>
    <row r="419" spans="1:9" x14ac:dyDescent="0.3">
      <c r="A419" s="1">
        <v>37775</v>
      </c>
      <c r="B419" s="2">
        <v>1542</v>
      </c>
      <c r="C419" s="2" t="s">
        <v>56</v>
      </c>
      <c r="D419" s="3">
        <v>3000</v>
      </c>
      <c r="E419" s="12" t="s">
        <v>2413</v>
      </c>
      <c r="F419" s="2" t="s">
        <v>30</v>
      </c>
      <c r="G419" s="3">
        <f t="shared" si="6"/>
        <v>3000</v>
      </c>
      <c r="H419" s="14" t="s">
        <v>34</v>
      </c>
      <c r="I419" s="2" t="s">
        <v>25</v>
      </c>
    </row>
    <row r="420" spans="1:9" x14ac:dyDescent="0.3">
      <c r="A420" s="1">
        <v>37776</v>
      </c>
      <c r="B420" s="2">
        <v>653</v>
      </c>
      <c r="C420" s="2" t="s">
        <v>200</v>
      </c>
      <c r="D420" s="3">
        <v>5000</v>
      </c>
      <c r="E420" s="12" t="s">
        <v>2414</v>
      </c>
      <c r="F420" s="2" t="s">
        <v>54</v>
      </c>
      <c r="G420" s="3">
        <f t="shared" si="6"/>
        <v>5000</v>
      </c>
      <c r="H420" s="14" t="s">
        <v>49</v>
      </c>
      <c r="I420" s="2" t="s">
        <v>25</v>
      </c>
    </row>
    <row r="421" spans="1:9" x14ac:dyDescent="0.3">
      <c r="A421" s="1">
        <v>37776</v>
      </c>
      <c r="B421" s="2">
        <v>1046</v>
      </c>
      <c r="C421" s="2" t="s">
        <v>141</v>
      </c>
      <c r="D421" s="3">
        <v>12000</v>
      </c>
      <c r="E421" s="12" t="s">
        <v>2415</v>
      </c>
      <c r="F421" s="2" t="s">
        <v>33</v>
      </c>
      <c r="G421" s="3">
        <f t="shared" si="6"/>
        <v>12000</v>
      </c>
      <c r="H421" s="14" t="s">
        <v>30</v>
      </c>
      <c r="I421" s="2" t="s">
        <v>25</v>
      </c>
    </row>
    <row r="422" spans="1:9" x14ac:dyDescent="0.3">
      <c r="A422" s="1">
        <v>37776</v>
      </c>
      <c r="B422" s="2">
        <v>1847</v>
      </c>
      <c r="C422" s="2" t="s">
        <v>329</v>
      </c>
      <c r="D422" s="3" t="s">
        <v>27</v>
      </c>
      <c r="E422" s="12" t="s">
        <v>2416</v>
      </c>
      <c r="F422" s="2" t="s">
        <v>30</v>
      </c>
      <c r="G422" s="3">
        <f t="shared" si="6"/>
        <v>1</v>
      </c>
      <c r="H422" s="14" t="s">
        <v>30</v>
      </c>
      <c r="I422" s="2" t="s">
        <v>25</v>
      </c>
    </row>
    <row r="423" spans="1:9" x14ac:dyDescent="0.3">
      <c r="A423" s="1">
        <v>37776</v>
      </c>
      <c r="B423" s="2">
        <v>2019</v>
      </c>
      <c r="C423" s="2" t="s">
        <v>21</v>
      </c>
      <c r="D423" s="3">
        <v>10</v>
      </c>
      <c r="E423" s="12" t="s">
        <v>2417</v>
      </c>
      <c r="F423" s="2" t="s">
        <v>33</v>
      </c>
      <c r="G423" s="3">
        <f t="shared" si="6"/>
        <v>10</v>
      </c>
      <c r="H423" s="14" t="s">
        <v>24</v>
      </c>
      <c r="I423" s="2" t="s">
        <v>25</v>
      </c>
    </row>
    <row r="424" spans="1:9" x14ac:dyDescent="0.3">
      <c r="A424" s="1">
        <v>37776</v>
      </c>
      <c r="B424" s="2">
        <v>2211</v>
      </c>
      <c r="C424" s="2" t="s">
        <v>94</v>
      </c>
      <c r="D424" s="3" t="s">
        <v>27</v>
      </c>
      <c r="E424" s="12" t="s">
        <v>2418</v>
      </c>
      <c r="F424" s="2" t="s">
        <v>67</v>
      </c>
      <c r="G424" s="3">
        <f t="shared" si="6"/>
        <v>1</v>
      </c>
      <c r="H424" s="14" t="s">
        <v>44</v>
      </c>
      <c r="I424" s="2" t="s">
        <v>25</v>
      </c>
    </row>
    <row r="425" spans="1:9" x14ac:dyDescent="0.3">
      <c r="A425" s="1">
        <v>37777</v>
      </c>
      <c r="B425" s="2">
        <v>802</v>
      </c>
      <c r="C425" s="2" t="s">
        <v>99</v>
      </c>
      <c r="D425" s="3">
        <v>0</v>
      </c>
      <c r="E425" s="12" t="s">
        <v>2419</v>
      </c>
      <c r="F425" s="2" t="s">
        <v>2140</v>
      </c>
      <c r="G425" s="3">
        <f t="shared" si="6"/>
        <v>0</v>
      </c>
      <c r="H425" s="14" t="s">
        <v>24</v>
      </c>
      <c r="I425" s="2" t="s">
        <v>25</v>
      </c>
    </row>
    <row r="426" spans="1:9" x14ac:dyDescent="0.3">
      <c r="A426" s="1">
        <v>37777</v>
      </c>
      <c r="B426" s="2">
        <v>851</v>
      </c>
      <c r="C426" s="2" t="s">
        <v>162</v>
      </c>
      <c r="D426" s="3">
        <v>50000</v>
      </c>
      <c r="E426" s="12" t="s">
        <v>2420</v>
      </c>
      <c r="F426" s="2" t="s">
        <v>23</v>
      </c>
      <c r="G426" s="3">
        <f t="shared" si="6"/>
        <v>50000</v>
      </c>
      <c r="H426" s="14" t="s">
        <v>44</v>
      </c>
      <c r="I426" s="2" t="s">
        <v>25</v>
      </c>
    </row>
    <row r="427" spans="1:9" x14ac:dyDescent="0.3">
      <c r="A427" s="1">
        <v>37777</v>
      </c>
      <c r="B427" s="2">
        <v>1223</v>
      </c>
      <c r="C427" s="2" t="s">
        <v>42</v>
      </c>
      <c r="D427" s="3">
        <v>100</v>
      </c>
      <c r="E427" s="12" t="s">
        <v>2421</v>
      </c>
      <c r="F427" s="2" t="s">
        <v>67</v>
      </c>
      <c r="G427" s="3">
        <f t="shared" si="6"/>
        <v>100</v>
      </c>
      <c r="H427" s="14" t="s">
        <v>44</v>
      </c>
      <c r="I427" s="2" t="s">
        <v>25</v>
      </c>
    </row>
    <row r="428" spans="1:9" x14ac:dyDescent="0.3">
      <c r="A428" s="1">
        <v>37777</v>
      </c>
      <c r="B428" s="2">
        <v>1608</v>
      </c>
      <c r="C428" s="2" t="s">
        <v>526</v>
      </c>
      <c r="D428" s="3" t="s">
        <v>27</v>
      </c>
      <c r="E428" s="12" t="s">
        <v>2422</v>
      </c>
      <c r="F428" s="2" t="s">
        <v>30</v>
      </c>
      <c r="G428" s="3">
        <f t="shared" si="6"/>
        <v>1</v>
      </c>
      <c r="H428" s="14" t="s">
        <v>38</v>
      </c>
      <c r="I428" s="2" t="s">
        <v>25</v>
      </c>
    </row>
    <row r="429" spans="1:9" x14ac:dyDescent="0.3">
      <c r="A429" s="1">
        <v>37778</v>
      </c>
      <c r="B429" s="2">
        <v>818</v>
      </c>
      <c r="C429" s="2" t="s">
        <v>162</v>
      </c>
      <c r="D429" s="3">
        <v>1000</v>
      </c>
      <c r="E429" s="12" t="s">
        <v>2423</v>
      </c>
      <c r="F429" s="2" t="s">
        <v>67</v>
      </c>
      <c r="G429" s="3">
        <f t="shared" si="6"/>
        <v>1000</v>
      </c>
      <c r="H429" s="14" t="s">
        <v>44</v>
      </c>
      <c r="I429" s="2" t="s">
        <v>25</v>
      </c>
    </row>
    <row r="430" spans="1:9" x14ac:dyDescent="0.3">
      <c r="A430" s="1">
        <v>37778</v>
      </c>
      <c r="B430" s="2">
        <v>1446</v>
      </c>
      <c r="C430" s="2" t="s">
        <v>121</v>
      </c>
      <c r="D430" s="3">
        <v>12000</v>
      </c>
      <c r="E430" s="12" t="s">
        <v>2424</v>
      </c>
      <c r="F430" s="2" t="s">
        <v>33</v>
      </c>
      <c r="G430" s="3">
        <f t="shared" si="6"/>
        <v>12000</v>
      </c>
      <c r="H430" s="14" t="s">
        <v>44</v>
      </c>
      <c r="I430" s="2" t="s">
        <v>25</v>
      </c>
    </row>
    <row r="431" spans="1:9" x14ac:dyDescent="0.3">
      <c r="A431" s="1">
        <v>37779</v>
      </c>
      <c r="B431" s="2">
        <v>1409</v>
      </c>
      <c r="C431" s="2" t="s">
        <v>64</v>
      </c>
      <c r="D431" s="3">
        <v>3000</v>
      </c>
      <c r="E431" s="12" t="s">
        <v>2425</v>
      </c>
      <c r="F431" s="2" t="s">
        <v>23</v>
      </c>
      <c r="G431" s="3">
        <f t="shared" si="6"/>
        <v>3000</v>
      </c>
      <c r="H431" s="14" t="s">
        <v>30</v>
      </c>
      <c r="I431" s="2" t="s">
        <v>25</v>
      </c>
    </row>
    <row r="432" spans="1:9" x14ac:dyDescent="0.3">
      <c r="A432" s="1">
        <v>37780</v>
      </c>
      <c r="B432" s="2">
        <v>141</v>
      </c>
      <c r="C432" s="2" t="s">
        <v>56</v>
      </c>
      <c r="D432" s="3">
        <v>1000</v>
      </c>
      <c r="E432" s="12" t="s">
        <v>2426</v>
      </c>
      <c r="F432" s="2" t="s">
        <v>23</v>
      </c>
      <c r="G432" s="3">
        <f t="shared" si="6"/>
        <v>1000</v>
      </c>
      <c r="H432" s="14" t="s">
        <v>34</v>
      </c>
      <c r="I432" s="2" t="s">
        <v>25</v>
      </c>
    </row>
    <row r="433" spans="1:9" x14ac:dyDescent="0.3">
      <c r="A433" s="1">
        <v>37780</v>
      </c>
      <c r="B433" s="2">
        <v>2111</v>
      </c>
      <c r="C433" s="2" t="s">
        <v>162</v>
      </c>
      <c r="D433" s="3">
        <v>2000</v>
      </c>
      <c r="E433" s="12" t="s">
        <v>2427</v>
      </c>
      <c r="F433" s="2" t="s">
        <v>33</v>
      </c>
      <c r="G433" s="3">
        <f t="shared" si="6"/>
        <v>2000</v>
      </c>
      <c r="H433" s="14" t="s">
        <v>44</v>
      </c>
      <c r="I433" s="2" t="s">
        <v>25</v>
      </c>
    </row>
    <row r="434" spans="1:9" x14ac:dyDescent="0.3">
      <c r="A434" s="1">
        <v>37781</v>
      </c>
      <c r="B434" s="2">
        <v>924</v>
      </c>
      <c r="C434" s="2" t="s">
        <v>40</v>
      </c>
      <c r="D434" s="3">
        <v>500</v>
      </c>
      <c r="E434" t="s">
        <v>2428</v>
      </c>
      <c r="F434" s="2" t="s">
        <v>29</v>
      </c>
      <c r="G434" s="3">
        <f t="shared" si="6"/>
        <v>500</v>
      </c>
      <c r="H434" s="14" t="s">
        <v>34</v>
      </c>
      <c r="I434" s="2" t="s">
        <v>25</v>
      </c>
    </row>
    <row r="435" spans="1:9" x14ac:dyDescent="0.3">
      <c r="A435" s="1">
        <v>37781</v>
      </c>
      <c r="B435" s="2">
        <v>1206</v>
      </c>
      <c r="C435" s="2" t="s">
        <v>35</v>
      </c>
      <c r="D435" s="3">
        <v>50</v>
      </c>
      <c r="E435" t="s">
        <v>2429</v>
      </c>
      <c r="F435" s="2" t="s">
        <v>37</v>
      </c>
      <c r="G435" s="3">
        <f t="shared" si="6"/>
        <v>50</v>
      </c>
      <c r="H435" s="14" t="s">
        <v>38</v>
      </c>
      <c r="I435" s="2" t="s">
        <v>25</v>
      </c>
    </row>
    <row r="436" spans="1:9" x14ac:dyDescent="0.3">
      <c r="A436" s="1">
        <v>37781</v>
      </c>
      <c r="B436" s="2">
        <v>1638</v>
      </c>
      <c r="C436" s="2" t="s">
        <v>40</v>
      </c>
      <c r="D436" s="3">
        <v>13190</v>
      </c>
      <c r="E436" t="s">
        <v>2430</v>
      </c>
      <c r="F436" s="2" t="s">
        <v>23</v>
      </c>
      <c r="G436" s="3">
        <f t="shared" si="6"/>
        <v>13190</v>
      </c>
      <c r="H436" s="14" t="s">
        <v>34</v>
      </c>
      <c r="I436" s="2" t="s">
        <v>25</v>
      </c>
    </row>
    <row r="437" spans="1:9" x14ac:dyDescent="0.3">
      <c r="A437" s="1">
        <v>37781</v>
      </c>
      <c r="B437" s="2">
        <v>1730</v>
      </c>
      <c r="C437" s="2" t="s">
        <v>162</v>
      </c>
      <c r="D437" s="3" t="s">
        <v>27</v>
      </c>
      <c r="E437" t="s">
        <v>2431</v>
      </c>
      <c r="F437" s="2" t="s">
        <v>23</v>
      </c>
      <c r="G437" s="3">
        <f t="shared" si="6"/>
        <v>1</v>
      </c>
      <c r="H437" s="14" t="s">
        <v>44</v>
      </c>
      <c r="I437" s="2" t="s">
        <v>25</v>
      </c>
    </row>
    <row r="438" spans="1:9" x14ac:dyDescent="0.3">
      <c r="A438" s="1">
        <v>37782</v>
      </c>
      <c r="B438" s="2">
        <v>942</v>
      </c>
      <c r="C438" s="2" t="s">
        <v>116</v>
      </c>
      <c r="D438" s="3">
        <v>900</v>
      </c>
      <c r="E438" s="12" t="s">
        <v>2432</v>
      </c>
      <c r="F438" s="2" t="s">
        <v>33</v>
      </c>
      <c r="G438" s="3">
        <f t="shared" si="6"/>
        <v>900</v>
      </c>
      <c r="H438" s="14" t="s">
        <v>44</v>
      </c>
      <c r="I438" s="2" t="s">
        <v>25</v>
      </c>
    </row>
    <row r="439" spans="1:9" x14ac:dyDescent="0.3">
      <c r="A439" s="1">
        <v>37782</v>
      </c>
      <c r="B439" s="2">
        <v>1241</v>
      </c>
      <c r="C439" s="2" t="s">
        <v>68</v>
      </c>
      <c r="D439" s="3">
        <v>2000</v>
      </c>
      <c r="E439" s="12" t="s">
        <v>2433</v>
      </c>
      <c r="F439" s="2" t="s">
        <v>23</v>
      </c>
      <c r="G439" s="3">
        <f t="shared" si="6"/>
        <v>2000</v>
      </c>
      <c r="H439" s="14" t="s">
        <v>49</v>
      </c>
      <c r="I439" s="2" t="s">
        <v>25</v>
      </c>
    </row>
    <row r="440" spans="1:9" x14ac:dyDescent="0.3">
      <c r="A440" s="1">
        <v>37782</v>
      </c>
      <c r="B440" s="2">
        <v>1342</v>
      </c>
      <c r="C440" s="2" t="s">
        <v>61</v>
      </c>
      <c r="D440" s="3">
        <v>3942</v>
      </c>
      <c r="E440" s="12" t="s">
        <v>2434</v>
      </c>
      <c r="F440" s="2" t="s">
        <v>30</v>
      </c>
      <c r="G440" s="3">
        <f t="shared" si="6"/>
        <v>3942</v>
      </c>
      <c r="H440" s="14" t="s">
        <v>49</v>
      </c>
      <c r="I440" s="2" t="s">
        <v>25</v>
      </c>
    </row>
    <row r="441" spans="1:9" x14ac:dyDescent="0.3">
      <c r="A441" s="1">
        <v>37782</v>
      </c>
      <c r="B441" s="2">
        <v>1700</v>
      </c>
      <c r="C441" s="2" t="s">
        <v>64</v>
      </c>
      <c r="D441" s="3">
        <v>50000</v>
      </c>
      <c r="E441" s="12" t="s">
        <v>2435</v>
      </c>
      <c r="F441" s="2" t="s">
        <v>23</v>
      </c>
      <c r="G441" s="3">
        <f t="shared" si="6"/>
        <v>50000</v>
      </c>
      <c r="H441" s="14" t="s">
        <v>30</v>
      </c>
      <c r="I441" s="2" t="s">
        <v>25</v>
      </c>
    </row>
    <row r="442" spans="1:9" x14ac:dyDescent="0.3">
      <c r="A442" s="1">
        <v>37782</v>
      </c>
      <c r="B442" s="2">
        <v>1803</v>
      </c>
      <c r="C442" s="2" t="s">
        <v>59</v>
      </c>
      <c r="D442" s="3">
        <v>12000</v>
      </c>
      <c r="E442" s="12" t="s">
        <v>2436</v>
      </c>
      <c r="F442" s="2" t="s">
        <v>67</v>
      </c>
      <c r="G442" s="3">
        <f t="shared" si="6"/>
        <v>12000</v>
      </c>
      <c r="H442" s="14" t="s">
        <v>38</v>
      </c>
      <c r="I442" s="2" t="s">
        <v>25</v>
      </c>
    </row>
    <row r="443" spans="1:9" x14ac:dyDescent="0.3">
      <c r="A443" s="1">
        <v>37782</v>
      </c>
      <c r="B443" s="2">
        <v>2027</v>
      </c>
      <c r="C443" s="2" t="s">
        <v>21</v>
      </c>
      <c r="D443" s="3">
        <v>150</v>
      </c>
      <c r="E443" s="12" t="s">
        <v>2437</v>
      </c>
      <c r="F443" s="2" t="s">
        <v>67</v>
      </c>
      <c r="G443" s="3">
        <f t="shared" si="6"/>
        <v>150</v>
      </c>
      <c r="H443" s="14" t="s">
        <v>24</v>
      </c>
      <c r="I443" s="2" t="s">
        <v>25</v>
      </c>
    </row>
    <row r="444" spans="1:9" x14ac:dyDescent="0.3">
      <c r="A444" s="1">
        <v>37783</v>
      </c>
      <c r="B444" s="2">
        <v>640</v>
      </c>
      <c r="C444" s="2" t="s">
        <v>132</v>
      </c>
      <c r="D444" s="3">
        <v>1000</v>
      </c>
      <c r="E444" s="12" t="s">
        <v>2438</v>
      </c>
      <c r="F444" s="2" t="s">
        <v>67</v>
      </c>
      <c r="G444" s="3">
        <f t="shared" si="6"/>
        <v>1000</v>
      </c>
      <c r="H444" s="14" t="s">
        <v>38</v>
      </c>
      <c r="I444" s="2" t="s">
        <v>25</v>
      </c>
    </row>
    <row r="445" spans="1:9" x14ac:dyDescent="0.3">
      <c r="A445" s="1">
        <v>37783</v>
      </c>
      <c r="B445" s="2">
        <v>841</v>
      </c>
      <c r="C445" s="2" t="s">
        <v>42</v>
      </c>
      <c r="D445" s="3">
        <v>20000</v>
      </c>
      <c r="E445" s="12" t="s">
        <v>2439</v>
      </c>
      <c r="F445" s="2" t="s">
        <v>23</v>
      </c>
      <c r="G445" s="3">
        <f t="shared" si="6"/>
        <v>20000</v>
      </c>
      <c r="H445" s="14" t="s">
        <v>44</v>
      </c>
      <c r="I445" s="2" t="s">
        <v>25</v>
      </c>
    </row>
    <row r="446" spans="1:9" x14ac:dyDescent="0.3">
      <c r="A446" s="1">
        <v>37783</v>
      </c>
      <c r="B446" s="2">
        <v>909</v>
      </c>
      <c r="C446" s="2" t="s">
        <v>51</v>
      </c>
      <c r="D446" s="3">
        <v>100</v>
      </c>
      <c r="E446" s="12" t="s">
        <v>2440</v>
      </c>
      <c r="F446" s="2" t="s">
        <v>33</v>
      </c>
      <c r="G446" s="3">
        <f t="shared" si="6"/>
        <v>100</v>
      </c>
      <c r="H446" s="14" t="s">
        <v>24</v>
      </c>
      <c r="I446" s="2" t="s">
        <v>25</v>
      </c>
    </row>
    <row r="447" spans="1:9" x14ac:dyDescent="0.3">
      <c r="A447" s="1">
        <v>37783</v>
      </c>
      <c r="B447" s="2">
        <v>1020</v>
      </c>
      <c r="C447" s="2" t="s">
        <v>998</v>
      </c>
      <c r="D447" s="3">
        <v>3000</v>
      </c>
      <c r="E447" s="12" t="s">
        <v>2441</v>
      </c>
      <c r="F447" s="2" t="s">
        <v>54</v>
      </c>
      <c r="G447" s="3">
        <f t="shared" si="6"/>
        <v>3000</v>
      </c>
      <c r="H447" s="14" t="s">
        <v>38</v>
      </c>
      <c r="I447" s="2" t="s">
        <v>25</v>
      </c>
    </row>
    <row r="448" spans="1:9" x14ac:dyDescent="0.3">
      <c r="A448" s="1">
        <v>37783</v>
      </c>
      <c r="B448" s="2">
        <v>1239</v>
      </c>
      <c r="C448" s="2" t="s">
        <v>46</v>
      </c>
      <c r="D448" s="3">
        <v>1350</v>
      </c>
      <c r="E448" s="12" t="s">
        <v>2442</v>
      </c>
      <c r="F448" s="2" t="s">
        <v>190</v>
      </c>
      <c r="G448" s="3">
        <f t="shared" si="6"/>
        <v>1350</v>
      </c>
      <c r="H448" s="14" t="s">
        <v>49</v>
      </c>
      <c r="I448" s="2" t="s">
        <v>25</v>
      </c>
    </row>
    <row r="449" spans="1:9" x14ac:dyDescent="0.3">
      <c r="A449" s="1">
        <v>37783</v>
      </c>
      <c r="B449" s="2">
        <v>1421</v>
      </c>
      <c r="C449" s="2" t="s">
        <v>162</v>
      </c>
      <c r="D449" s="3" t="s">
        <v>27</v>
      </c>
      <c r="E449" s="12" t="s">
        <v>2443</v>
      </c>
      <c r="F449" s="2" t="s">
        <v>67</v>
      </c>
      <c r="G449" s="3">
        <f t="shared" si="6"/>
        <v>1</v>
      </c>
      <c r="H449" s="14" t="s">
        <v>44</v>
      </c>
      <c r="I449" s="2" t="s">
        <v>25</v>
      </c>
    </row>
    <row r="450" spans="1:9" x14ac:dyDescent="0.3">
      <c r="A450" s="1">
        <v>37783</v>
      </c>
      <c r="B450" s="2">
        <v>1555</v>
      </c>
      <c r="C450" s="2" t="s">
        <v>162</v>
      </c>
      <c r="D450" s="3" t="s">
        <v>27</v>
      </c>
      <c r="E450" s="12" t="s">
        <v>2444</v>
      </c>
      <c r="F450" s="2" t="s">
        <v>23</v>
      </c>
      <c r="G450" s="3">
        <f t="shared" ref="G450:G513" si="7">IF(D450 ="UNK", 1, D450)</f>
        <v>1</v>
      </c>
      <c r="H450" s="14" t="s">
        <v>44</v>
      </c>
      <c r="I450" s="2" t="s">
        <v>25</v>
      </c>
    </row>
    <row r="451" spans="1:9" x14ac:dyDescent="0.3">
      <c r="A451" s="1">
        <v>37784</v>
      </c>
      <c r="B451" s="2">
        <v>928</v>
      </c>
      <c r="C451" s="2" t="s">
        <v>72</v>
      </c>
      <c r="D451" s="3">
        <v>5000</v>
      </c>
      <c r="E451" s="12" t="s">
        <v>2445</v>
      </c>
      <c r="F451" s="2" t="s">
        <v>63</v>
      </c>
      <c r="G451" s="3">
        <f t="shared" si="7"/>
        <v>5000</v>
      </c>
      <c r="H451" s="14" t="s">
        <v>49</v>
      </c>
      <c r="I451" s="2" t="s">
        <v>25</v>
      </c>
    </row>
    <row r="452" spans="1:9" x14ac:dyDescent="0.3">
      <c r="A452" s="1">
        <v>37784</v>
      </c>
      <c r="B452" s="2">
        <v>1357</v>
      </c>
      <c r="C452" s="2" t="s">
        <v>132</v>
      </c>
      <c r="D452" s="3">
        <v>10000</v>
      </c>
      <c r="E452" s="12" t="s">
        <v>2446</v>
      </c>
      <c r="F452" s="2" t="s">
        <v>30</v>
      </c>
      <c r="G452" s="3">
        <f t="shared" si="7"/>
        <v>10000</v>
      </c>
      <c r="H452" s="14" t="s">
        <v>38</v>
      </c>
      <c r="I452" s="2" t="s">
        <v>25</v>
      </c>
    </row>
    <row r="453" spans="1:9" x14ac:dyDescent="0.3">
      <c r="A453" s="1">
        <v>37784</v>
      </c>
      <c r="B453" s="2">
        <v>1721</v>
      </c>
      <c r="C453" s="2" t="s">
        <v>51</v>
      </c>
      <c r="D453" s="3">
        <v>3500</v>
      </c>
      <c r="E453" s="12" t="s">
        <v>2447</v>
      </c>
      <c r="F453" s="2" t="s">
        <v>67</v>
      </c>
      <c r="G453" s="3">
        <f t="shared" si="7"/>
        <v>3500</v>
      </c>
      <c r="H453" s="14" t="s">
        <v>24</v>
      </c>
      <c r="I453" s="2" t="s">
        <v>25</v>
      </c>
    </row>
    <row r="454" spans="1:9" x14ac:dyDescent="0.3">
      <c r="A454" s="1">
        <v>37784</v>
      </c>
      <c r="B454" s="2">
        <v>1553</v>
      </c>
      <c r="C454" s="2" t="s">
        <v>59</v>
      </c>
      <c r="D454" s="3">
        <v>1500</v>
      </c>
      <c r="E454" s="12" t="s">
        <v>2448</v>
      </c>
      <c r="F454" s="2" t="s">
        <v>33</v>
      </c>
      <c r="G454" s="3">
        <f t="shared" si="7"/>
        <v>1500</v>
      </c>
      <c r="H454" s="14" t="s">
        <v>38</v>
      </c>
      <c r="I454" s="2" t="s">
        <v>25</v>
      </c>
    </row>
    <row r="455" spans="1:9" x14ac:dyDescent="0.3">
      <c r="A455" s="1">
        <v>37785</v>
      </c>
      <c r="B455" s="2">
        <v>806</v>
      </c>
      <c r="C455" s="2" t="s">
        <v>91</v>
      </c>
      <c r="D455" s="3">
        <v>2000</v>
      </c>
      <c r="E455" s="12" t="s">
        <v>2449</v>
      </c>
      <c r="F455" s="2" t="s">
        <v>33</v>
      </c>
      <c r="G455" s="3">
        <f t="shared" si="7"/>
        <v>2000</v>
      </c>
      <c r="H455" s="14" t="s">
        <v>30</v>
      </c>
      <c r="I455" s="2" t="s">
        <v>25</v>
      </c>
    </row>
    <row r="456" spans="1:9" x14ac:dyDescent="0.3">
      <c r="A456" s="1">
        <v>37785</v>
      </c>
      <c r="B456" s="2">
        <v>1029</v>
      </c>
      <c r="C456" s="2" t="s">
        <v>121</v>
      </c>
      <c r="D456" s="3">
        <v>7000</v>
      </c>
      <c r="E456" s="12" t="s">
        <v>2450</v>
      </c>
      <c r="F456" s="2" t="s">
        <v>67</v>
      </c>
      <c r="G456" s="3">
        <f t="shared" si="7"/>
        <v>7000</v>
      </c>
      <c r="H456" s="14" t="s">
        <v>44</v>
      </c>
      <c r="I456" s="2" t="s">
        <v>25</v>
      </c>
    </row>
    <row r="457" spans="1:9" x14ac:dyDescent="0.3">
      <c r="A457" s="1">
        <v>37785</v>
      </c>
      <c r="B457" s="2">
        <v>1214</v>
      </c>
      <c r="C457" s="2" t="s">
        <v>130</v>
      </c>
      <c r="D457" s="3">
        <v>1000</v>
      </c>
      <c r="E457" s="12" t="s">
        <v>2451</v>
      </c>
      <c r="F457" s="2" t="s">
        <v>23</v>
      </c>
      <c r="G457" s="3">
        <f t="shared" si="7"/>
        <v>1000</v>
      </c>
      <c r="H457" s="14" t="s">
        <v>30</v>
      </c>
      <c r="I457" s="2" t="s">
        <v>25</v>
      </c>
    </row>
    <row r="458" spans="1:9" x14ac:dyDescent="0.3">
      <c r="A458" s="1">
        <v>37785</v>
      </c>
      <c r="B458" s="2">
        <v>1306</v>
      </c>
      <c r="C458" s="2" t="s">
        <v>46</v>
      </c>
      <c r="D458" s="3">
        <v>960000</v>
      </c>
      <c r="E458" s="12" t="s">
        <v>2452</v>
      </c>
      <c r="F458" s="2" t="s">
        <v>54</v>
      </c>
      <c r="G458" s="3">
        <f t="shared" si="7"/>
        <v>960000</v>
      </c>
      <c r="H458" s="14" t="s">
        <v>49</v>
      </c>
      <c r="I458" s="2" t="s">
        <v>25</v>
      </c>
    </row>
    <row r="459" spans="1:9" x14ac:dyDescent="0.3">
      <c r="A459" s="1">
        <v>37786</v>
      </c>
      <c r="B459" s="2">
        <v>1021</v>
      </c>
      <c r="C459" s="2" t="s">
        <v>68</v>
      </c>
      <c r="D459" s="3">
        <v>10000</v>
      </c>
      <c r="E459" s="12" t="s">
        <v>2453</v>
      </c>
      <c r="F459" s="2" t="s">
        <v>190</v>
      </c>
      <c r="G459" s="3">
        <f t="shared" si="7"/>
        <v>10000</v>
      </c>
      <c r="H459" s="14" t="s">
        <v>49</v>
      </c>
      <c r="I459" s="2" t="s">
        <v>25</v>
      </c>
    </row>
    <row r="460" spans="1:9" x14ac:dyDescent="0.3">
      <c r="A460" s="1">
        <v>37788</v>
      </c>
      <c r="B460" s="2">
        <v>843</v>
      </c>
      <c r="C460" s="2" t="s">
        <v>51</v>
      </c>
      <c r="D460" s="3" t="s">
        <v>27</v>
      </c>
      <c r="E460" s="12" t="s">
        <v>2454</v>
      </c>
      <c r="F460" s="2" t="s">
        <v>67</v>
      </c>
      <c r="G460" s="3">
        <f t="shared" si="7"/>
        <v>1</v>
      </c>
      <c r="H460" s="14" t="s">
        <v>24</v>
      </c>
      <c r="I460" s="2" t="s">
        <v>25</v>
      </c>
    </row>
    <row r="461" spans="1:9" x14ac:dyDescent="0.3">
      <c r="A461" s="1">
        <v>37789</v>
      </c>
      <c r="B461" s="2">
        <v>1025</v>
      </c>
      <c r="C461" s="2" t="s">
        <v>61</v>
      </c>
      <c r="D461" s="3" t="s">
        <v>27</v>
      </c>
      <c r="E461" s="12" t="s">
        <v>2455</v>
      </c>
      <c r="F461" s="2" t="s">
        <v>90</v>
      </c>
      <c r="G461" s="3">
        <f t="shared" si="7"/>
        <v>1</v>
      </c>
      <c r="H461" s="14" t="s">
        <v>49</v>
      </c>
      <c r="I461" s="2" t="s">
        <v>25</v>
      </c>
    </row>
    <row r="462" spans="1:9" x14ac:dyDescent="0.3">
      <c r="A462" s="1">
        <v>37789</v>
      </c>
      <c r="B462" s="2">
        <v>1113</v>
      </c>
      <c r="C462" s="2" t="s">
        <v>319</v>
      </c>
      <c r="D462" s="3">
        <v>160000</v>
      </c>
      <c r="E462" s="12" t="s">
        <v>2456</v>
      </c>
      <c r="F462" s="2" t="s">
        <v>23</v>
      </c>
      <c r="G462" s="3">
        <f t="shared" si="7"/>
        <v>160000</v>
      </c>
      <c r="H462" s="14" t="s">
        <v>24</v>
      </c>
      <c r="I462" s="2" t="s">
        <v>25</v>
      </c>
    </row>
    <row r="463" spans="1:9" x14ac:dyDescent="0.3">
      <c r="A463" s="1">
        <v>37789</v>
      </c>
      <c r="B463" s="2">
        <v>1444</v>
      </c>
      <c r="C463" s="2" t="s">
        <v>70</v>
      </c>
      <c r="D463" s="3">
        <v>1000</v>
      </c>
      <c r="E463" s="12" t="s">
        <v>2457</v>
      </c>
      <c r="F463" s="2" t="s">
        <v>54</v>
      </c>
      <c r="G463" s="3">
        <f t="shared" si="7"/>
        <v>1000</v>
      </c>
      <c r="H463" s="14" t="s">
        <v>49</v>
      </c>
      <c r="I463" s="2" t="s">
        <v>25</v>
      </c>
    </row>
    <row r="464" spans="1:9" x14ac:dyDescent="0.3">
      <c r="A464" s="1">
        <v>37789</v>
      </c>
      <c r="B464" s="2">
        <v>1509</v>
      </c>
      <c r="C464" s="2" t="s">
        <v>121</v>
      </c>
      <c r="D464" s="3">
        <v>200000</v>
      </c>
      <c r="E464" s="12" t="s">
        <v>2458</v>
      </c>
      <c r="F464" s="2" t="s">
        <v>23</v>
      </c>
      <c r="G464" s="3">
        <f t="shared" si="7"/>
        <v>200000</v>
      </c>
      <c r="H464" s="14" t="s">
        <v>44</v>
      </c>
      <c r="I464" s="2" t="s">
        <v>25</v>
      </c>
    </row>
    <row r="465" spans="1:9" x14ac:dyDescent="0.3">
      <c r="A465" s="1">
        <v>37790</v>
      </c>
      <c r="B465" s="2">
        <v>1451</v>
      </c>
      <c r="C465" s="2" t="s">
        <v>35</v>
      </c>
      <c r="D465" s="3">
        <v>100</v>
      </c>
      <c r="E465" s="12" t="s">
        <v>2459</v>
      </c>
      <c r="F465" s="2" t="s">
        <v>37</v>
      </c>
      <c r="G465" s="3">
        <f t="shared" si="7"/>
        <v>100</v>
      </c>
      <c r="H465" s="14" t="s">
        <v>38</v>
      </c>
      <c r="I465" s="2" t="s">
        <v>25</v>
      </c>
    </row>
    <row r="466" spans="1:9" x14ac:dyDescent="0.3">
      <c r="A466" s="1">
        <v>37790</v>
      </c>
      <c r="B466" s="2">
        <v>1535</v>
      </c>
      <c r="C466" s="2" t="s">
        <v>35</v>
      </c>
      <c r="D466" s="3">
        <v>400</v>
      </c>
      <c r="E466" s="12" t="s">
        <v>2460</v>
      </c>
      <c r="F466" s="2" t="s">
        <v>23</v>
      </c>
      <c r="G466" s="3">
        <f t="shared" si="7"/>
        <v>400</v>
      </c>
      <c r="H466" s="14" t="s">
        <v>38</v>
      </c>
      <c r="I466" s="2" t="s">
        <v>25</v>
      </c>
    </row>
    <row r="467" spans="1:9" x14ac:dyDescent="0.3">
      <c r="A467" s="1">
        <v>37790</v>
      </c>
      <c r="B467" s="2">
        <v>1819</v>
      </c>
      <c r="C467" s="2" t="s">
        <v>35</v>
      </c>
      <c r="D467" s="3">
        <v>1000</v>
      </c>
      <c r="E467" s="12" t="s">
        <v>2461</v>
      </c>
      <c r="F467" s="2" t="s">
        <v>33</v>
      </c>
      <c r="G467" s="3">
        <f t="shared" si="7"/>
        <v>1000</v>
      </c>
      <c r="H467" s="14" t="s">
        <v>38</v>
      </c>
      <c r="I467" s="2" t="s">
        <v>25</v>
      </c>
    </row>
    <row r="468" spans="1:9" x14ac:dyDescent="0.3">
      <c r="A468" s="1">
        <v>37791</v>
      </c>
      <c r="B468" s="2">
        <v>727</v>
      </c>
      <c r="C468" s="2" t="s">
        <v>68</v>
      </c>
      <c r="D468" s="3">
        <v>1000</v>
      </c>
      <c r="E468" s="12" t="s">
        <v>2462</v>
      </c>
      <c r="F468" s="2" t="s">
        <v>359</v>
      </c>
      <c r="G468" s="3">
        <f t="shared" si="7"/>
        <v>1000</v>
      </c>
      <c r="H468" s="14" t="s">
        <v>49</v>
      </c>
      <c r="I468" s="2" t="s">
        <v>25</v>
      </c>
    </row>
    <row r="469" spans="1:9" x14ac:dyDescent="0.3">
      <c r="A469" s="1">
        <v>37791</v>
      </c>
      <c r="B469" s="2">
        <v>834</v>
      </c>
      <c r="C469" s="2" t="s">
        <v>64</v>
      </c>
      <c r="D469" s="3">
        <v>1000</v>
      </c>
      <c r="E469" s="12" t="s">
        <v>2463</v>
      </c>
      <c r="F469" s="2" t="s">
        <v>23</v>
      </c>
      <c r="G469" s="3">
        <f t="shared" si="7"/>
        <v>1000</v>
      </c>
      <c r="H469" s="14" t="s">
        <v>30</v>
      </c>
      <c r="I469" s="2" t="s">
        <v>25</v>
      </c>
    </row>
    <row r="470" spans="1:9" x14ac:dyDescent="0.3">
      <c r="A470" s="1">
        <v>37791</v>
      </c>
      <c r="B470" s="2">
        <v>1452</v>
      </c>
      <c r="C470" s="2" t="s">
        <v>61</v>
      </c>
      <c r="D470" s="3">
        <v>2400000</v>
      </c>
      <c r="E470" s="12" t="s">
        <v>2464</v>
      </c>
      <c r="F470" s="2" t="s">
        <v>359</v>
      </c>
      <c r="G470" s="3">
        <f t="shared" si="7"/>
        <v>2400000</v>
      </c>
      <c r="H470" s="14" t="s">
        <v>49</v>
      </c>
      <c r="I470" s="2" t="s">
        <v>25</v>
      </c>
    </row>
    <row r="471" spans="1:9" x14ac:dyDescent="0.3">
      <c r="A471" s="1">
        <v>37791</v>
      </c>
      <c r="B471" s="2">
        <v>2214</v>
      </c>
      <c r="C471" s="2" t="s">
        <v>35</v>
      </c>
      <c r="D471" s="3" t="s">
        <v>27</v>
      </c>
      <c r="E471" s="12" t="s">
        <v>2465</v>
      </c>
      <c r="F471" s="2" t="s">
        <v>37</v>
      </c>
      <c r="G471" s="3">
        <f t="shared" si="7"/>
        <v>1</v>
      </c>
      <c r="H471" s="14" t="s">
        <v>38</v>
      </c>
      <c r="I471" s="2" t="s">
        <v>25</v>
      </c>
    </row>
    <row r="472" spans="1:9" x14ac:dyDescent="0.3">
      <c r="A472" s="1">
        <v>37791</v>
      </c>
      <c r="B472" s="2">
        <v>2344</v>
      </c>
      <c r="C472" s="2" t="s">
        <v>35</v>
      </c>
      <c r="D472" s="3">
        <v>5000</v>
      </c>
      <c r="E472" s="12" t="s">
        <v>2466</v>
      </c>
      <c r="F472" s="2" t="s">
        <v>67</v>
      </c>
      <c r="G472" s="3">
        <f t="shared" si="7"/>
        <v>5000</v>
      </c>
      <c r="H472" s="14" t="s">
        <v>38</v>
      </c>
      <c r="I472" s="2" t="s">
        <v>25</v>
      </c>
    </row>
    <row r="473" spans="1:9" x14ac:dyDescent="0.3">
      <c r="A473" s="1">
        <v>37792</v>
      </c>
      <c r="B473" s="2">
        <v>836</v>
      </c>
      <c r="C473" s="2" t="s">
        <v>46</v>
      </c>
      <c r="D473" s="3">
        <v>60000</v>
      </c>
      <c r="E473" s="12" t="s">
        <v>2467</v>
      </c>
      <c r="F473" s="2" t="s">
        <v>33</v>
      </c>
      <c r="G473" s="3">
        <f t="shared" si="7"/>
        <v>60000</v>
      </c>
      <c r="H473" s="14" t="s">
        <v>49</v>
      </c>
      <c r="I473" s="2" t="s">
        <v>25</v>
      </c>
    </row>
    <row r="474" spans="1:9" x14ac:dyDescent="0.3">
      <c r="A474" s="1">
        <v>37792</v>
      </c>
      <c r="B474" s="2">
        <v>1048</v>
      </c>
      <c r="C474" s="2" t="s">
        <v>31</v>
      </c>
      <c r="D474" s="3">
        <v>1500</v>
      </c>
      <c r="E474" s="12" t="s">
        <v>2468</v>
      </c>
      <c r="F474" s="2" t="s">
        <v>23</v>
      </c>
      <c r="G474" s="3">
        <f t="shared" si="7"/>
        <v>1500</v>
      </c>
      <c r="H474" s="14" t="s">
        <v>34</v>
      </c>
      <c r="I474" s="2" t="s">
        <v>25</v>
      </c>
    </row>
    <row r="475" spans="1:9" x14ac:dyDescent="0.3">
      <c r="A475" s="1">
        <v>37792</v>
      </c>
      <c r="B475" s="2">
        <v>1432</v>
      </c>
      <c r="C475" s="2" t="s">
        <v>68</v>
      </c>
      <c r="D475" s="3">
        <v>80000</v>
      </c>
      <c r="E475" s="12" t="s">
        <v>2469</v>
      </c>
      <c r="F475" s="2" t="s">
        <v>23</v>
      </c>
      <c r="G475" s="3">
        <f t="shared" si="7"/>
        <v>80000</v>
      </c>
      <c r="H475" s="14" t="s">
        <v>49</v>
      </c>
      <c r="I475" s="2" t="s">
        <v>25</v>
      </c>
    </row>
    <row r="476" spans="1:9" x14ac:dyDescent="0.3">
      <c r="A476" s="1">
        <v>37792</v>
      </c>
      <c r="B476" s="2">
        <v>1518</v>
      </c>
      <c r="C476" s="2" t="s">
        <v>329</v>
      </c>
      <c r="D476" s="3">
        <v>2000</v>
      </c>
      <c r="E476" s="12" t="s">
        <v>2470</v>
      </c>
      <c r="F476" s="2" t="s">
        <v>33</v>
      </c>
      <c r="G476" s="3">
        <f t="shared" si="7"/>
        <v>2000</v>
      </c>
      <c r="H476" s="14" t="s">
        <v>30</v>
      </c>
      <c r="I476" s="2" t="s">
        <v>25</v>
      </c>
    </row>
    <row r="477" spans="1:9" x14ac:dyDescent="0.3">
      <c r="A477" s="1">
        <v>37793</v>
      </c>
      <c r="B477" s="2">
        <v>1345</v>
      </c>
      <c r="C477" s="2" t="s">
        <v>42</v>
      </c>
      <c r="D477" s="3">
        <v>1200</v>
      </c>
      <c r="E477" s="12" t="s">
        <v>2471</v>
      </c>
      <c r="F477" s="2" t="s">
        <v>23</v>
      </c>
      <c r="G477" s="3">
        <f t="shared" si="7"/>
        <v>1200</v>
      </c>
      <c r="H477" s="14" t="s">
        <v>44</v>
      </c>
      <c r="I477" s="2" t="s">
        <v>25</v>
      </c>
    </row>
    <row r="478" spans="1:9" x14ac:dyDescent="0.3">
      <c r="A478" s="1">
        <v>37794</v>
      </c>
      <c r="B478" s="2">
        <v>755</v>
      </c>
      <c r="C478" s="2" t="s">
        <v>72</v>
      </c>
      <c r="D478" s="3">
        <v>8000</v>
      </c>
      <c r="E478" s="12" t="s">
        <v>2472</v>
      </c>
      <c r="F478" s="2" t="s">
        <v>359</v>
      </c>
      <c r="G478" s="3">
        <f t="shared" si="7"/>
        <v>8000</v>
      </c>
      <c r="H478" s="14" t="s">
        <v>49</v>
      </c>
      <c r="I478" s="2" t="s">
        <v>25</v>
      </c>
    </row>
    <row r="479" spans="1:9" x14ac:dyDescent="0.3">
      <c r="A479" s="1">
        <v>37794</v>
      </c>
      <c r="B479" s="2">
        <v>1600</v>
      </c>
      <c r="C479" s="2" t="s">
        <v>68</v>
      </c>
      <c r="D479" s="3" t="s">
        <v>27</v>
      </c>
      <c r="E479" s="12" t="s">
        <v>2473</v>
      </c>
      <c r="F479" s="2" t="s">
        <v>359</v>
      </c>
      <c r="G479" s="3">
        <f t="shared" si="7"/>
        <v>1</v>
      </c>
      <c r="H479" s="14" t="s">
        <v>49</v>
      </c>
      <c r="I479" s="2" t="s">
        <v>25</v>
      </c>
    </row>
    <row r="480" spans="1:9" x14ac:dyDescent="0.3">
      <c r="A480" s="1">
        <v>37794</v>
      </c>
      <c r="B480" s="2">
        <v>1701</v>
      </c>
      <c r="C480" s="2" t="s">
        <v>61</v>
      </c>
      <c r="D480" s="3">
        <v>1000</v>
      </c>
      <c r="E480" s="12" t="s">
        <v>2474</v>
      </c>
      <c r="F480" s="2" t="s">
        <v>67</v>
      </c>
      <c r="G480" s="3">
        <f t="shared" si="7"/>
        <v>1000</v>
      </c>
      <c r="H480" s="14" t="s">
        <v>49</v>
      </c>
      <c r="I480" s="2" t="s">
        <v>25</v>
      </c>
    </row>
    <row r="481" spans="1:9" x14ac:dyDescent="0.3">
      <c r="A481" s="1">
        <v>37794</v>
      </c>
      <c r="B481" s="2">
        <v>1732</v>
      </c>
      <c r="C481" s="2" t="s">
        <v>61</v>
      </c>
      <c r="D481" s="3" t="s">
        <v>27</v>
      </c>
      <c r="E481" s="12" t="s">
        <v>2475</v>
      </c>
      <c r="F481" s="2" t="s">
        <v>67</v>
      </c>
      <c r="G481" s="3">
        <f t="shared" si="7"/>
        <v>1</v>
      </c>
      <c r="H481" s="14" t="s">
        <v>49</v>
      </c>
      <c r="I481" s="2" t="s">
        <v>25</v>
      </c>
    </row>
    <row r="482" spans="1:9" x14ac:dyDescent="0.3">
      <c r="A482" s="1">
        <v>37794</v>
      </c>
      <c r="B482" s="2">
        <v>1841</v>
      </c>
      <c r="C482" s="2" t="s">
        <v>72</v>
      </c>
      <c r="D482" s="3" t="s">
        <v>27</v>
      </c>
      <c r="E482" s="12" t="s">
        <v>2476</v>
      </c>
      <c r="F482" s="2" t="s">
        <v>67</v>
      </c>
      <c r="G482" s="3">
        <f t="shared" si="7"/>
        <v>1</v>
      </c>
      <c r="H482" s="14" t="s">
        <v>49</v>
      </c>
      <c r="I482" s="2" t="s">
        <v>25</v>
      </c>
    </row>
    <row r="483" spans="1:9" x14ac:dyDescent="0.3">
      <c r="A483" s="1">
        <v>37794</v>
      </c>
      <c r="B483" s="2">
        <v>1846</v>
      </c>
      <c r="C483" s="2" t="s">
        <v>72</v>
      </c>
      <c r="D483" s="3" t="s">
        <v>27</v>
      </c>
      <c r="E483" s="12" t="s">
        <v>2476</v>
      </c>
      <c r="F483" s="2" t="s">
        <v>67</v>
      </c>
      <c r="G483" s="3">
        <f t="shared" si="7"/>
        <v>1</v>
      </c>
      <c r="H483" s="14" t="s">
        <v>49</v>
      </c>
      <c r="I483" s="2" t="s">
        <v>25</v>
      </c>
    </row>
    <row r="484" spans="1:9" x14ac:dyDescent="0.3">
      <c r="A484" s="1">
        <v>37794</v>
      </c>
      <c r="B484" s="2">
        <v>2019</v>
      </c>
      <c r="C484" s="2" t="s">
        <v>72</v>
      </c>
      <c r="D484" s="3" t="s">
        <v>27</v>
      </c>
      <c r="E484" s="12" t="s">
        <v>2477</v>
      </c>
      <c r="F484" s="2" t="s">
        <v>67</v>
      </c>
      <c r="G484" s="3">
        <f t="shared" si="7"/>
        <v>1</v>
      </c>
      <c r="H484" s="14" t="s">
        <v>49</v>
      </c>
      <c r="I484" s="2" t="s">
        <v>25</v>
      </c>
    </row>
    <row r="485" spans="1:9" x14ac:dyDescent="0.3">
      <c r="A485" s="1">
        <v>37794</v>
      </c>
      <c r="B485" s="2">
        <v>2050</v>
      </c>
      <c r="C485" s="2" t="s">
        <v>99</v>
      </c>
      <c r="D485" s="3" t="s">
        <v>27</v>
      </c>
      <c r="E485" s="12" t="s">
        <v>2478</v>
      </c>
      <c r="F485" s="2" t="s">
        <v>67</v>
      </c>
      <c r="G485" s="3">
        <f t="shared" si="7"/>
        <v>1</v>
      </c>
      <c r="H485" s="14" t="s">
        <v>24</v>
      </c>
      <c r="I485" s="2" t="s">
        <v>25</v>
      </c>
    </row>
    <row r="486" spans="1:9" x14ac:dyDescent="0.3">
      <c r="A486" s="1">
        <v>37795</v>
      </c>
      <c r="B486" s="2">
        <v>811</v>
      </c>
      <c r="C486" s="2" t="s">
        <v>91</v>
      </c>
      <c r="D486" s="3">
        <v>2000</v>
      </c>
      <c r="E486" s="12" t="s">
        <v>2479</v>
      </c>
      <c r="F486" s="2" t="s">
        <v>359</v>
      </c>
      <c r="G486" s="3">
        <f t="shared" si="7"/>
        <v>2000</v>
      </c>
      <c r="H486" s="14" t="s">
        <v>30</v>
      </c>
      <c r="I486" s="2" t="s">
        <v>25</v>
      </c>
    </row>
    <row r="487" spans="1:9" x14ac:dyDescent="0.3">
      <c r="A487" s="1">
        <v>37795</v>
      </c>
      <c r="B487" s="2">
        <v>822</v>
      </c>
      <c r="C487" s="2" t="s">
        <v>72</v>
      </c>
      <c r="D487" s="3">
        <v>25000</v>
      </c>
      <c r="E487" s="12" t="s">
        <v>2480</v>
      </c>
      <c r="F487" s="2" t="s">
        <v>359</v>
      </c>
      <c r="G487" s="3">
        <f t="shared" si="7"/>
        <v>25000</v>
      </c>
      <c r="H487" s="14" t="s">
        <v>49</v>
      </c>
      <c r="I487" s="2" t="s">
        <v>25</v>
      </c>
    </row>
    <row r="488" spans="1:9" x14ac:dyDescent="0.3">
      <c r="A488" s="1">
        <v>37795</v>
      </c>
      <c r="B488" s="2">
        <v>927</v>
      </c>
      <c r="C488" s="2" t="s">
        <v>150</v>
      </c>
      <c r="D488" s="3" t="s">
        <v>27</v>
      </c>
      <c r="E488" s="12" t="s">
        <v>2481</v>
      </c>
      <c r="F488" s="2" t="s">
        <v>359</v>
      </c>
      <c r="G488" s="3">
        <f t="shared" si="7"/>
        <v>1</v>
      </c>
      <c r="H488" s="14" t="s">
        <v>49</v>
      </c>
      <c r="I488" s="2" t="s">
        <v>25</v>
      </c>
    </row>
    <row r="489" spans="1:9" x14ac:dyDescent="0.3">
      <c r="A489" s="1">
        <v>37795</v>
      </c>
      <c r="B489" s="2">
        <v>948</v>
      </c>
      <c r="C489" s="2" t="s">
        <v>162</v>
      </c>
      <c r="D489" s="3" t="s">
        <v>27</v>
      </c>
      <c r="E489" s="12" t="s">
        <v>2482</v>
      </c>
      <c r="F489" s="2" t="s">
        <v>23</v>
      </c>
      <c r="G489" s="3">
        <f t="shared" si="7"/>
        <v>1</v>
      </c>
      <c r="H489" s="14" t="s">
        <v>44</v>
      </c>
      <c r="I489" s="2" t="s">
        <v>25</v>
      </c>
    </row>
    <row r="490" spans="1:9" x14ac:dyDescent="0.3">
      <c r="A490" s="1">
        <v>37795</v>
      </c>
      <c r="B490" s="2">
        <v>1003</v>
      </c>
      <c r="C490" s="2" t="s">
        <v>61</v>
      </c>
      <c r="D490" s="3">
        <v>39000</v>
      </c>
      <c r="E490" s="12" t="s">
        <v>2483</v>
      </c>
      <c r="F490" s="2" t="s">
        <v>359</v>
      </c>
      <c r="G490" s="3">
        <f t="shared" si="7"/>
        <v>39000</v>
      </c>
      <c r="H490" s="14" t="s">
        <v>49</v>
      </c>
      <c r="I490" s="2" t="s">
        <v>25</v>
      </c>
    </row>
    <row r="491" spans="1:9" x14ac:dyDescent="0.3">
      <c r="A491" s="1">
        <v>37795</v>
      </c>
      <c r="B491" s="2">
        <v>1021</v>
      </c>
      <c r="C491" s="2" t="s">
        <v>72</v>
      </c>
      <c r="D491" s="3" t="s">
        <v>27</v>
      </c>
      <c r="E491" s="12" t="s">
        <v>2484</v>
      </c>
      <c r="F491" s="2" t="s">
        <v>67</v>
      </c>
      <c r="G491" s="3">
        <f t="shared" si="7"/>
        <v>1</v>
      </c>
      <c r="H491" s="14" t="s">
        <v>49</v>
      </c>
      <c r="I491" s="2" t="s">
        <v>25</v>
      </c>
    </row>
    <row r="492" spans="1:9" x14ac:dyDescent="0.3">
      <c r="A492" s="1">
        <v>37795</v>
      </c>
      <c r="B492" s="2">
        <v>1218</v>
      </c>
      <c r="C492" s="2" t="s">
        <v>61</v>
      </c>
      <c r="D492" s="3">
        <v>74720</v>
      </c>
      <c r="E492" s="12" t="s">
        <v>2485</v>
      </c>
      <c r="F492" s="2" t="s">
        <v>359</v>
      </c>
      <c r="G492" s="3">
        <f t="shared" si="7"/>
        <v>74720</v>
      </c>
      <c r="H492" s="14" t="s">
        <v>49</v>
      </c>
      <c r="I492" s="2" t="s">
        <v>25</v>
      </c>
    </row>
    <row r="493" spans="1:9" x14ac:dyDescent="0.3">
      <c r="A493" s="1">
        <v>37795</v>
      </c>
      <c r="B493" s="2">
        <v>1404</v>
      </c>
      <c r="C493" s="2" t="s">
        <v>61</v>
      </c>
      <c r="D493" s="3">
        <v>2500000</v>
      </c>
      <c r="E493" s="12" t="s">
        <v>2486</v>
      </c>
      <c r="F493" s="2" t="s">
        <v>359</v>
      </c>
      <c r="G493" s="3">
        <f t="shared" si="7"/>
        <v>2500000</v>
      </c>
      <c r="H493" s="14" t="s">
        <v>49</v>
      </c>
      <c r="I493" s="2" t="s">
        <v>25</v>
      </c>
    </row>
    <row r="494" spans="1:9" x14ac:dyDescent="0.3">
      <c r="A494" s="1">
        <v>37795</v>
      </c>
      <c r="B494" s="2">
        <v>1358</v>
      </c>
      <c r="C494" s="2" t="s">
        <v>68</v>
      </c>
      <c r="D494" s="3" t="s">
        <v>27</v>
      </c>
      <c r="E494" s="12" t="s">
        <v>2487</v>
      </c>
      <c r="F494" s="2" t="s">
        <v>359</v>
      </c>
      <c r="G494" s="3">
        <f t="shared" si="7"/>
        <v>1</v>
      </c>
      <c r="H494" s="14" t="s">
        <v>49</v>
      </c>
      <c r="I494" s="2" t="s">
        <v>25</v>
      </c>
    </row>
    <row r="495" spans="1:9" x14ac:dyDescent="0.3">
      <c r="A495" s="1">
        <v>37795</v>
      </c>
      <c r="B495" s="2">
        <v>1411</v>
      </c>
      <c r="C495" s="2" t="s">
        <v>61</v>
      </c>
      <c r="D495" s="3">
        <v>110000</v>
      </c>
      <c r="E495" s="12" t="s">
        <v>2488</v>
      </c>
      <c r="F495" s="2" t="s">
        <v>359</v>
      </c>
      <c r="G495" s="3">
        <f t="shared" si="7"/>
        <v>110000</v>
      </c>
      <c r="H495" s="14" t="s">
        <v>49</v>
      </c>
      <c r="I495" s="2" t="s">
        <v>25</v>
      </c>
    </row>
    <row r="496" spans="1:9" x14ac:dyDescent="0.3">
      <c r="A496" s="1">
        <v>37795</v>
      </c>
      <c r="B496" s="2">
        <v>1448</v>
      </c>
      <c r="C496" s="2" t="s">
        <v>99</v>
      </c>
      <c r="D496" s="3">
        <v>2000</v>
      </c>
      <c r="E496" s="12" t="s">
        <v>2489</v>
      </c>
      <c r="F496" s="2" t="s">
        <v>54</v>
      </c>
      <c r="G496" s="3">
        <f t="shared" si="7"/>
        <v>2000</v>
      </c>
      <c r="H496" s="14" t="s">
        <v>24</v>
      </c>
      <c r="I496" s="2" t="s">
        <v>25</v>
      </c>
    </row>
    <row r="497" spans="1:9" x14ac:dyDescent="0.3">
      <c r="A497" s="1">
        <v>37795</v>
      </c>
      <c r="B497" s="2">
        <v>1451</v>
      </c>
      <c r="C497" s="2" t="s">
        <v>46</v>
      </c>
      <c r="D497" s="3">
        <v>150</v>
      </c>
      <c r="E497" s="12" t="s">
        <v>2490</v>
      </c>
      <c r="F497" s="2" t="s">
        <v>359</v>
      </c>
      <c r="G497" s="3">
        <f t="shared" si="7"/>
        <v>150</v>
      </c>
      <c r="H497" s="14" t="s">
        <v>49</v>
      </c>
      <c r="I497" s="2" t="s">
        <v>25</v>
      </c>
    </row>
    <row r="498" spans="1:9" x14ac:dyDescent="0.3">
      <c r="A498" s="1">
        <v>37795</v>
      </c>
      <c r="B498" s="2">
        <v>1508</v>
      </c>
      <c r="C498" s="2" t="s">
        <v>61</v>
      </c>
      <c r="D498" s="3">
        <v>4000</v>
      </c>
      <c r="E498" s="12" t="s">
        <v>2491</v>
      </c>
      <c r="F498" s="2" t="s">
        <v>359</v>
      </c>
      <c r="G498" s="3">
        <f t="shared" si="7"/>
        <v>4000</v>
      </c>
      <c r="H498" s="14" t="s">
        <v>49</v>
      </c>
      <c r="I498" s="2" t="s">
        <v>25</v>
      </c>
    </row>
    <row r="499" spans="1:9" x14ac:dyDescent="0.3">
      <c r="A499" s="1">
        <v>37795</v>
      </c>
      <c r="B499" s="2">
        <v>1522</v>
      </c>
      <c r="C499" s="2" t="s">
        <v>46</v>
      </c>
      <c r="D499" s="3">
        <v>1500</v>
      </c>
      <c r="E499" s="12" t="s">
        <v>2492</v>
      </c>
      <c r="F499" s="2" t="s">
        <v>359</v>
      </c>
      <c r="G499" s="3">
        <f t="shared" si="7"/>
        <v>1500</v>
      </c>
      <c r="H499" s="14" t="s">
        <v>49</v>
      </c>
      <c r="I499" s="2" t="s">
        <v>25</v>
      </c>
    </row>
    <row r="500" spans="1:9" x14ac:dyDescent="0.3">
      <c r="A500" s="1">
        <v>37795</v>
      </c>
      <c r="B500" s="2">
        <v>1557</v>
      </c>
      <c r="C500" s="2" t="s">
        <v>162</v>
      </c>
      <c r="D500" s="3">
        <v>15000</v>
      </c>
      <c r="E500" s="12" t="s">
        <v>2493</v>
      </c>
      <c r="F500" s="2" t="s">
        <v>359</v>
      </c>
      <c r="G500" s="3">
        <f t="shared" si="7"/>
        <v>15000</v>
      </c>
      <c r="H500" s="14" t="s">
        <v>44</v>
      </c>
      <c r="I500" s="2" t="s">
        <v>25</v>
      </c>
    </row>
    <row r="501" spans="1:9" x14ac:dyDescent="0.3">
      <c r="A501" s="1">
        <v>37795</v>
      </c>
      <c r="B501" s="2">
        <v>1609</v>
      </c>
      <c r="C501" s="2" t="s">
        <v>162</v>
      </c>
      <c r="D501" s="3">
        <v>1000</v>
      </c>
      <c r="E501" s="12" t="s">
        <v>2494</v>
      </c>
      <c r="F501" s="2" t="s">
        <v>67</v>
      </c>
      <c r="G501" s="3">
        <f t="shared" si="7"/>
        <v>1000</v>
      </c>
      <c r="H501" s="14" t="s">
        <v>44</v>
      </c>
      <c r="I501" s="2" t="s">
        <v>25</v>
      </c>
    </row>
    <row r="502" spans="1:9" x14ac:dyDescent="0.3">
      <c r="A502" s="1">
        <v>37795</v>
      </c>
      <c r="B502" s="2">
        <v>1632</v>
      </c>
      <c r="C502" s="2" t="s">
        <v>347</v>
      </c>
      <c r="D502" s="3">
        <v>1000</v>
      </c>
      <c r="E502" s="12" t="s">
        <v>2495</v>
      </c>
      <c r="F502" s="2" t="s">
        <v>37</v>
      </c>
      <c r="G502" s="3">
        <f t="shared" si="7"/>
        <v>1000</v>
      </c>
      <c r="H502" s="14" t="s">
        <v>38</v>
      </c>
      <c r="I502" s="2" t="s">
        <v>25</v>
      </c>
    </row>
    <row r="503" spans="1:9" x14ac:dyDescent="0.3">
      <c r="A503" s="1">
        <v>37795</v>
      </c>
      <c r="B503" s="2">
        <v>1646</v>
      </c>
      <c r="C503" s="2" t="s">
        <v>46</v>
      </c>
      <c r="D503" s="3">
        <v>10000</v>
      </c>
      <c r="E503" s="12" t="s">
        <v>2496</v>
      </c>
      <c r="F503" s="2" t="s">
        <v>190</v>
      </c>
      <c r="G503" s="3">
        <f t="shared" si="7"/>
        <v>10000</v>
      </c>
      <c r="H503" s="14" t="s">
        <v>49</v>
      </c>
      <c r="I503" s="2" t="s">
        <v>25</v>
      </c>
    </row>
    <row r="504" spans="1:9" x14ac:dyDescent="0.3">
      <c r="A504" s="1">
        <v>37795</v>
      </c>
      <c r="B504" s="2">
        <v>1706</v>
      </c>
      <c r="C504" s="2" t="s">
        <v>68</v>
      </c>
      <c r="D504" s="3">
        <v>37000</v>
      </c>
      <c r="E504" s="12" t="s">
        <v>2497</v>
      </c>
      <c r="F504" s="2" t="s">
        <v>67</v>
      </c>
      <c r="G504" s="3">
        <f t="shared" si="7"/>
        <v>37000</v>
      </c>
      <c r="H504" s="14" t="s">
        <v>49</v>
      </c>
      <c r="I504" s="2" t="s">
        <v>25</v>
      </c>
    </row>
    <row r="505" spans="1:9" x14ac:dyDescent="0.3">
      <c r="A505" s="1">
        <v>37795</v>
      </c>
      <c r="B505" s="2">
        <v>1908</v>
      </c>
      <c r="C505" s="2" t="s">
        <v>150</v>
      </c>
      <c r="D505" s="3" t="s">
        <v>27</v>
      </c>
      <c r="E505" s="12" t="s">
        <v>2498</v>
      </c>
      <c r="F505" s="2" t="s">
        <v>63</v>
      </c>
      <c r="G505" s="3">
        <f t="shared" si="7"/>
        <v>1</v>
      </c>
      <c r="H505" s="14" t="s">
        <v>49</v>
      </c>
      <c r="I505" s="2" t="s">
        <v>25</v>
      </c>
    </row>
    <row r="506" spans="1:9" x14ac:dyDescent="0.3">
      <c r="A506" s="1">
        <v>37796</v>
      </c>
      <c r="B506" s="2">
        <v>811</v>
      </c>
      <c r="C506" s="2" t="s">
        <v>150</v>
      </c>
      <c r="D506" s="3" t="s">
        <v>27</v>
      </c>
      <c r="E506" s="12" t="s">
        <v>2499</v>
      </c>
      <c r="F506" s="2" t="s">
        <v>359</v>
      </c>
      <c r="G506" s="3">
        <f t="shared" si="7"/>
        <v>1</v>
      </c>
      <c r="H506" s="14" t="s">
        <v>49</v>
      </c>
      <c r="I506" s="2" t="s">
        <v>25</v>
      </c>
    </row>
    <row r="507" spans="1:9" x14ac:dyDescent="0.3">
      <c r="A507" s="1">
        <v>37796</v>
      </c>
      <c r="B507" s="2">
        <v>912</v>
      </c>
      <c r="C507" s="2" t="s">
        <v>61</v>
      </c>
      <c r="D507" s="3" t="s">
        <v>27</v>
      </c>
      <c r="E507" s="12" t="s">
        <v>2500</v>
      </c>
      <c r="F507" s="2" t="s">
        <v>190</v>
      </c>
      <c r="G507" s="3">
        <f t="shared" si="7"/>
        <v>1</v>
      </c>
      <c r="H507" s="14" t="s">
        <v>49</v>
      </c>
      <c r="I507" s="2" t="s">
        <v>25</v>
      </c>
    </row>
    <row r="508" spans="1:9" x14ac:dyDescent="0.3">
      <c r="A508" s="1">
        <v>37796</v>
      </c>
      <c r="B508" s="2">
        <v>1044</v>
      </c>
      <c r="C508" s="2" t="s">
        <v>162</v>
      </c>
      <c r="D508" s="3">
        <v>48000</v>
      </c>
      <c r="E508" s="12" t="s">
        <v>2501</v>
      </c>
      <c r="F508" s="2" t="s">
        <v>30</v>
      </c>
      <c r="G508" s="3">
        <f t="shared" si="7"/>
        <v>48000</v>
      </c>
      <c r="H508" s="14" t="s">
        <v>44</v>
      </c>
      <c r="I508" s="2" t="s">
        <v>25</v>
      </c>
    </row>
    <row r="509" spans="1:9" x14ac:dyDescent="0.3">
      <c r="A509" s="1">
        <v>37796</v>
      </c>
      <c r="B509" s="2">
        <v>1247</v>
      </c>
      <c r="C509" s="2" t="s">
        <v>61</v>
      </c>
      <c r="D509" s="3">
        <v>5000</v>
      </c>
      <c r="E509" s="12" t="s">
        <v>2502</v>
      </c>
      <c r="F509" s="2" t="s">
        <v>33</v>
      </c>
      <c r="G509" s="3">
        <f t="shared" si="7"/>
        <v>5000</v>
      </c>
      <c r="H509" s="14" t="s">
        <v>49</v>
      </c>
      <c r="I509" s="2" t="s">
        <v>25</v>
      </c>
    </row>
    <row r="510" spans="1:9" x14ac:dyDescent="0.3">
      <c r="A510" s="1">
        <v>37796</v>
      </c>
      <c r="B510" s="2">
        <v>1342</v>
      </c>
      <c r="C510" s="2" t="s">
        <v>426</v>
      </c>
      <c r="D510" s="3">
        <v>20000</v>
      </c>
      <c r="E510" s="12" t="s">
        <v>2503</v>
      </c>
      <c r="F510" s="2" t="s">
        <v>33</v>
      </c>
      <c r="G510" s="3">
        <f t="shared" si="7"/>
        <v>20000</v>
      </c>
      <c r="H510" s="14" t="s">
        <v>34</v>
      </c>
      <c r="I510" s="2" t="s">
        <v>25</v>
      </c>
    </row>
    <row r="511" spans="1:9" x14ac:dyDescent="0.3">
      <c r="A511" s="1">
        <v>37796</v>
      </c>
      <c r="B511" s="2">
        <v>1458</v>
      </c>
      <c r="C511" s="2" t="s">
        <v>70</v>
      </c>
      <c r="D511" s="3" t="s">
        <v>27</v>
      </c>
      <c r="E511" s="12" t="s">
        <v>2504</v>
      </c>
      <c r="F511" s="2" t="s">
        <v>29</v>
      </c>
      <c r="G511" s="3">
        <f t="shared" si="7"/>
        <v>1</v>
      </c>
      <c r="H511" s="14" t="s">
        <v>49</v>
      </c>
      <c r="I511" s="2" t="s">
        <v>25</v>
      </c>
    </row>
    <row r="512" spans="1:9" x14ac:dyDescent="0.3">
      <c r="A512" s="1">
        <v>37797</v>
      </c>
      <c r="B512" s="2">
        <v>925</v>
      </c>
      <c r="C512" s="2" t="s">
        <v>162</v>
      </c>
      <c r="D512" s="3">
        <v>1425</v>
      </c>
      <c r="E512" s="12" t="s">
        <v>2505</v>
      </c>
      <c r="F512" s="2" t="s">
        <v>33</v>
      </c>
      <c r="G512" s="3">
        <f t="shared" si="7"/>
        <v>1425</v>
      </c>
      <c r="H512" s="14" t="s">
        <v>44</v>
      </c>
      <c r="I512" s="2" t="s">
        <v>25</v>
      </c>
    </row>
    <row r="513" spans="1:9" x14ac:dyDescent="0.3">
      <c r="A513" s="1">
        <v>37797</v>
      </c>
      <c r="B513" s="2">
        <v>1158</v>
      </c>
      <c r="C513" s="2" t="s">
        <v>162</v>
      </c>
      <c r="D513" s="3">
        <v>7500</v>
      </c>
      <c r="E513" s="12" t="s">
        <v>2506</v>
      </c>
      <c r="F513" s="2" t="s">
        <v>359</v>
      </c>
      <c r="G513" s="3">
        <f t="shared" si="7"/>
        <v>7500</v>
      </c>
      <c r="H513" s="14" t="s">
        <v>44</v>
      </c>
      <c r="I513" s="2" t="s">
        <v>25</v>
      </c>
    </row>
    <row r="514" spans="1:9" x14ac:dyDescent="0.3">
      <c r="A514" s="1">
        <v>37797</v>
      </c>
      <c r="B514" s="2">
        <v>1433</v>
      </c>
      <c r="C514" s="2" t="s">
        <v>42</v>
      </c>
      <c r="D514" s="3" t="s">
        <v>27</v>
      </c>
      <c r="E514" s="12" t="s">
        <v>2507</v>
      </c>
      <c r="F514" s="2" t="s">
        <v>359</v>
      </c>
      <c r="G514" s="3">
        <f t="shared" ref="G514:G577" si="8">IF(D514 ="UNK", 1, D514)</f>
        <v>1</v>
      </c>
      <c r="H514" s="14" t="s">
        <v>44</v>
      </c>
      <c r="I514" s="2" t="s">
        <v>25</v>
      </c>
    </row>
    <row r="515" spans="1:9" x14ac:dyDescent="0.3">
      <c r="A515" s="1">
        <v>37797</v>
      </c>
      <c r="B515" s="2">
        <v>2259</v>
      </c>
      <c r="C515" s="2" t="s">
        <v>79</v>
      </c>
      <c r="D515" s="3">
        <v>400</v>
      </c>
      <c r="E515" s="12" t="s">
        <v>2508</v>
      </c>
      <c r="F515" s="2" t="s">
        <v>54</v>
      </c>
      <c r="G515" s="3">
        <f t="shared" si="8"/>
        <v>400</v>
      </c>
      <c r="H515" s="14" t="s">
        <v>30</v>
      </c>
      <c r="I515" s="2" t="s">
        <v>25</v>
      </c>
    </row>
    <row r="516" spans="1:9" x14ac:dyDescent="0.3">
      <c r="A516" s="1">
        <v>37799</v>
      </c>
      <c r="B516" s="2">
        <v>1222</v>
      </c>
      <c r="C516" s="2" t="s">
        <v>132</v>
      </c>
      <c r="D516" s="3">
        <v>5000</v>
      </c>
      <c r="E516" s="12" t="s">
        <v>2509</v>
      </c>
      <c r="F516" s="2" t="s">
        <v>23</v>
      </c>
      <c r="G516" s="3">
        <f t="shared" si="8"/>
        <v>5000</v>
      </c>
      <c r="H516" s="14" t="s">
        <v>38</v>
      </c>
      <c r="I516" s="2" t="s">
        <v>25</v>
      </c>
    </row>
    <row r="517" spans="1:9" x14ac:dyDescent="0.3">
      <c r="A517" s="1">
        <v>37799</v>
      </c>
      <c r="B517" s="2">
        <v>1946</v>
      </c>
      <c r="C517" s="2" t="s">
        <v>61</v>
      </c>
      <c r="D517" s="3" t="s">
        <v>27</v>
      </c>
      <c r="E517" s="12" t="s">
        <v>2510</v>
      </c>
      <c r="F517" s="2" t="s">
        <v>67</v>
      </c>
      <c r="G517" s="3">
        <f t="shared" si="8"/>
        <v>1</v>
      </c>
      <c r="H517" s="14" t="s">
        <v>49</v>
      </c>
      <c r="I517" s="2" t="s">
        <v>25</v>
      </c>
    </row>
    <row r="518" spans="1:9" x14ac:dyDescent="0.3">
      <c r="A518" s="1">
        <v>37800</v>
      </c>
      <c r="B518" s="2">
        <v>145</v>
      </c>
      <c r="C518" s="2" t="s">
        <v>21</v>
      </c>
      <c r="D518" s="3">
        <v>20</v>
      </c>
      <c r="E518" s="12" t="s">
        <v>2511</v>
      </c>
      <c r="F518" s="2" t="s">
        <v>63</v>
      </c>
      <c r="G518" s="3">
        <f t="shared" si="8"/>
        <v>20</v>
      </c>
      <c r="H518" s="14" t="s">
        <v>24</v>
      </c>
      <c r="I518" s="2" t="s">
        <v>25</v>
      </c>
    </row>
    <row r="519" spans="1:9" x14ac:dyDescent="0.3">
      <c r="A519" s="1">
        <v>37800</v>
      </c>
      <c r="B519" s="2">
        <v>655</v>
      </c>
      <c r="C519" s="2" t="s">
        <v>130</v>
      </c>
      <c r="D519" s="3">
        <v>0</v>
      </c>
      <c r="E519" s="12" t="s">
        <v>2512</v>
      </c>
      <c r="F519" s="2" t="s">
        <v>2140</v>
      </c>
      <c r="G519" s="3">
        <f t="shared" si="8"/>
        <v>0</v>
      </c>
      <c r="H519" s="14" t="s">
        <v>30</v>
      </c>
      <c r="I519" s="2" t="s">
        <v>25</v>
      </c>
    </row>
    <row r="520" spans="1:9" x14ac:dyDescent="0.3">
      <c r="A520" s="1">
        <v>37801</v>
      </c>
      <c r="B520" s="2">
        <v>131</v>
      </c>
      <c r="C520" s="2" t="s">
        <v>72</v>
      </c>
      <c r="D520" s="3" t="s">
        <v>27</v>
      </c>
      <c r="E520" s="12" t="s">
        <v>2513</v>
      </c>
      <c r="F520" s="2" t="s">
        <v>63</v>
      </c>
      <c r="G520" s="3">
        <f t="shared" si="8"/>
        <v>1</v>
      </c>
      <c r="H520" s="14" t="s">
        <v>49</v>
      </c>
      <c r="I520" s="2" t="s">
        <v>25</v>
      </c>
    </row>
    <row r="521" spans="1:9" x14ac:dyDescent="0.3">
      <c r="A521" s="1">
        <v>37801</v>
      </c>
      <c r="B521" s="2">
        <v>1331</v>
      </c>
      <c r="C521" s="2" t="s">
        <v>72</v>
      </c>
      <c r="D521" s="3" t="s">
        <v>27</v>
      </c>
      <c r="E521" s="12" t="s">
        <v>2514</v>
      </c>
      <c r="F521" s="2" t="s">
        <v>63</v>
      </c>
      <c r="G521" s="3">
        <f t="shared" si="8"/>
        <v>1</v>
      </c>
      <c r="H521" s="14" t="s">
        <v>49</v>
      </c>
      <c r="I521" s="2" t="s">
        <v>25</v>
      </c>
    </row>
    <row r="522" spans="1:9" x14ac:dyDescent="0.3">
      <c r="A522" s="1">
        <v>37801</v>
      </c>
      <c r="B522" s="2">
        <v>1408</v>
      </c>
      <c r="C522" s="2" t="s">
        <v>68</v>
      </c>
      <c r="D522" s="3">
        <v>1000</v>
      </c>
      <c r="E522" s="12" t="s">
        <v>2515</v>
      </c>
      <c r="F522" s="2" t="s">
        <v>67</v>
      </c>
      <c r="G522" s="3">
        <f t="shared" si="8"/>
        <v>1000</v>
      </c>
      <c r="H522" s="14" t="s">
        <v>49</v>
      </c>
      <c r="I522" s="2" t="s">
        <v>25</v>
      </c>
    </row>
    <row r="523" spans="1:9" x14ac:dyDescent="0.3">
      <c r="A523" s="1">
        <v>37802</v>
      </c>
      <c r="B523" s="2">
        <v>718</v>
      </c>
      <c r="C523" s="2" t="s">
        <v>46</v>
      </c>
      <c r="D523" s="3">
        <v>1000</v>
      </c>
      <c r="E523" s="12" t="s">
        <v>2516</v>
      </c>
      <c r="F523" s="2" t="s">
        <v>359</v>
      </c>
      <c r="G523" s="3">
        <f t="shared" si="8"/>
        <v>1000</v>
      </c>
      <c r="H523" s="14" t="s">
        <v>49</v>
      </c>
      <c r="I523" s="2" t="s">
        <v>25</v>
      </c>
    </row>
    <row r="524" spans="1:9" x14ac:dyDescent="0.3">
      <c r="A524" s="1">
        <v>37802</v>
      </c>
      <c r="B524" s="2">
        <v>739</v>
      </c>
      <c r="C524" s="2" t="s">
        <v>150</v>
      </c>
      <c r="D524" s="3">
        <v>5000</v>
      </c>
      <c r="E524" s="12" t="s">
        <v>2517</v>
      </c>
      <c r="F524" s="2" t="s">
        <v>33</v>
      </c>
      <c r="G524" s="3">
        <f t="shared" si="8"/>
        <v>5000</v>
      </c>
      <c r="H524" s="14" t="s">
        <v>49</v>
      </c>
      <c r="I524" s="2" t="s">
        <v>25</v>
      </c>
    </row>
    <row r="525" spans="1:9" x14ac:dyDescent="0.3">
      <c r="A525" s="1">
        <v>37802</v>
      </c>
      <c r="B525" s="2">
        <v>843</v>
      </c>
      <c r="C525" s="2" t="s">
        <v>72</v>
      </c>
      <c r="D525" s="3">
        <v>1000</v>
      </c>
      <c r="E525" s="12" t="s">
        <v>2518</v>
      </c>
      <c r="F525" s="2" t="s">
        <v>359</v>
      </c>
      <c r="G525" s="3">
        <f t="shared" si="8"/>
        <v>1000</v>
      </c>
      <c r="H525" s="14" t="s">
        <v>49</v>
      </c>
      <c r="I525" s="2" t="s">
        <v>25</v>
      </c>
    </row>
    <row r="526" spans="1:9" x14ac:dyDescent="0.3">
      <c r="A526" s="1">
        <v>37802</v>
      </c>
      <c r="B526" s="2">
        <v>1224</v>
      </c>
      <c r="C526" s="2" t="s">
        <v>61</v>
      </c>
      <c r="D526" s="3">
        <v>425000</v>
      </c>
      <c r="E526" s="12" t="s">
        <v>2519</v>
      </c>
      <c r="F526" s="2" t="s">
        <v>359</v>
      </c>
      <c r="G526" s="3">
        <f t="shared" si="8"/>
        <v>425000</v>
      </c>
      <c r="H526" s="14" t="s">
        <v>49</v>
      </c>
      <c r="I526" s="2" t="s">
        <v>25</v>
      </c>
    </row>
    <row r="527" spans="1:9" x14ac:dyDescent="0.3">
      <c r="A527" s="1">
        <v>37802</v>
      </c>
      <c r="B527" s="2">
        <v>1506</v>
      </c>
      <c r="C527" s="2" t="s">
        <v>162</v>
      </c>
      <c r="D527" s="3">
        <v>25000</v>
      </c>
      <c r="E527" s="12" t="s">
        <v>2520</v>
      </c>
      <c r="F527" s="2" t="s">
        <v>23</v>
      </c>
      <c r="G527" s="3">
        <f t="shared" si="8"/>
        <v>25000</v>
      </c>
      <c r="H527" s="14" t="s">
        <v>44</v>
      </c>
      <c r="I527" s="2" t="s">
        <v>25</v>
      </c>
    </row>
    <row r="528" spans="1:9" x14ac:dyDescent="0.3">
      <c r="A528" s="1">
        <v>37802</v>
      </c>
      <c r="B528" s="2">
        <v>1558</v>
      </c>
      <c r="C528" s="2" t="s">
        <v>68</v>
      </c>
      <c r="D528" s="3">
        <v>1000</v>
      </c>
      <c r="E528" s="12" t="s">
        <v>2521</v>
      </c>
      <c r="F528" s="2" t="s">
        <v>23</v>
      </c>
      <c r="G528" s="3">
        <f t="shared" si="8"/>
        <v>1000</v>
      </c>
      <c r="H528" s="14" t="s">
        <v>49</v>
      </c>
      <c r="I528" s="2" t="s">
        <v>25</v>
      </c>
    </row>
    <row r="529" spans="1:9" x14ac:dyDescent="0.3">
      <c r="A529" s="1">
        <v>37803</v>
      </c>
      <c r="B529" s="2">
        <v>835</v>
      </c>
      <c r="C529" s="2" t="s">
        <v>46</v>
      </c>
      <c r="D529" s="3">
        <v>15000</v>
      </c>
      <c r="E529" s="12" t="s">
        <v>2522</v>
      </c>
      <c r="F529" s="2" t="s">
        <v>33</v>
      </c>
      <c r="G529" s="3">
        <f t="shared" si="8"/>
        <v>15000</v>
      </c>
      <c r="H529" s="14" t="s">
        <v>49</v>
      </c>
      <c r="I529" s="2" t="s">
        <v>25</v>
      </c>
    </row>
    <row r="530" spans="1:9" x14ac:dyDescent="0.3">
      <c r="A530" s="1">
        <v>37803</v>
      </c>
      <c r="B530" s="2">
        <v>905</v>
      </c>
      <c r="C530" s="2" t="s">
        <v>68</v>
      </c>
      <c r="D530" s="3">
        <v>3000</v>
      </c>
      <c r="E530" s="12" t="s">
        <v>2523</v>
      </c>
      <c r="F530" s="2" t="s">
        <v>67</v>
      </c>
      <c r="G530" s="3">
        <f t="shared" si="8"/>
        <v>3000</v>
      </c>
      <c r="H530" s="14" t="s">
        <v>49</v>
      </c>
      <c r="I530" s="2" t="s">
        <v>25</v>
      </c>
    </row>
    <row r="531" spans="1:9" x14ac:dyDescent="0.3">
      <c r="A531" s="1">
        <v>37803</v>
      </c>
      <c r="B531" s="2">
        <v>939</v>
      </c>
      <c r="C531" s="2" t="s">
        <v>79</v>
      </c>
      <c r="D531" s="3">
        <v>500</v>
      </c>
      <c r="E531" s="12" t="s">
        <v>2524</v>
      </c>
      <c r="F531" s="2" t="s">
        <v>33</v>
      </c>
      <c r="G531" s="3">
        <f t="shared" si="8"/>
        <v>500</v>
      </c>
      <c r="H531" s="14" t="s">
        <v>30</v>
      </c>
      <c r="I531" s="2" t="s">
        <v>25</v>
      </c>
    </row>
    <row r="532" spans="1:9" x14ac:dyDescent="0.3">
      <c r="A532" s="1">
        <v>37803</v>
      </c>
      <c r="B532" s="2">
        <v>1218</v>
      </c>
      <c r="C532" s="2" t="s">
        <v>21</v>
      </c>
      <c r="D532" s="3">
        <v>300000</v>
      </c>
      <c r="E532" s="12" t="s">
        <v>2525</v>
      </c>
      <c r="F532" s="2" t="s">
        <v>359</v>
      </c>
      <c r="G532" s="3">
        <f t="shared" si="8"/>
        <v>300000</v>
      </c>
      <c r="H532" s="14" t="s">
        <v>24</v>
      </c>
      <c r="I532" s="2" t="s">
        <v>25</v>
      </c>
    </row>
    <row r="533" spans="1:9" x14ac:dyDescent="0.3">
      <c r="A533" s="1">
        <v>37803</v>
      </c>
      <c r="B533" s="2">
        <v>1658</v>
      </c>
      <c r="C533" s="2" t="s">
        <v>42</v>
      </c>
      <c r="D533" s="3">
        <v>0</v>
      </c>
      <c r="E533" s="12" t="s">
        <v>2526</v>
      </c>
      <c r="F533" s="2" t="s">
        <v>2140</v>
      </c>
      <c r="G533" s="3">
        <f t="shared" si="8"/>
        <v>0</v>
      </c>
      <c r="H533" s="14" t="s">
        <v>44</v>
      </c>
      <c r="I533" s="2" t="s">
        <v>25</v>
      </c>
    </row>
    <row r="534" spans="1:9" x14ac:dyDescent="0.3">
      <c r="A534" s="1">
        <v>37803</v>
      </c>
      <c r="B534" s="2">
        <v>1753</v>
      </c>
      <c r="C534" s="2" t="s">
        <v>108</v>
      </c>
      <c r="D534" s="3">
        <v>3200</v>
      </c>
      <c r="E534" s="12" t="s">
        <v>2527</v>
      </c>
      <c r="F534" s="2" t="s">
        <v>67</v>
      </c>
      <c r="G534" s="3">
        <f t="shared" si="8"/>
        <v>3200</v>
      </c>
      <c r="H534" s="14" t="s">
        <v>24</v>
      </c>
      <c r="I534" s="2" t="s">
        <v>25</v>
      </c>
    </row>
    <row r="535" spans="1:9" x14ac:dyDescent="0.3">
      <c r="A535" s="1">
        <v>37804</v>
      </c>
      <c r="B535" s="2">
        <v>942</v>
      </c>
      <c r="C535" s="2" t="s">
        <v>64</v>
      </c>
      <c r="D535" s="3">
        <v>1000</v>
      </c>
      <c r="E535" s="12" t="s">
        <v>2528</v>
      </c>
      <c r="F535" s="2" t="s">
        <v>23</v>
      </c>
      <c r="G535" s="3">
        <f t="shared" si="8"/>
        <v>1000</v>
      </c>
      <c r="H535" s="14" t="s">
        <v>30</v>
      </c>
      <c r="I535" s="2" t="s">
        <v>25</v>
      </c>
    </row>
    <row r="536" spans="1:9" x14ac:dyDescent="0.3">
      <c r="A536" s="1">
        <v>37804</v>
      </c>
      <c r="B536" s="2">
        <v>1024</v>
      </c>
      <c r="C536" s="2" t="s">
        <v>61</v>
      </c>
      <c r="D536" s="3">
        <v>50000</v>
      </c>
      <c r="E536" s="12" t="s">
        <v>2529</v>
      </c>
      <c r="F536" s="2" t="s">
        <v>33</v>
      </c>
      <c r="G536" s="3">
        <f t="shared" si="8"/>
        <v>50000</v>
      </c>
      <c r="H536" s="14" t="s">
        <v>49</v>
      </c>
      <c r="I536" s="2" t="s">
        <v>25</v>
      </c>
    </row>
    <row r="537" spans="1:9" x14ac:dyDescent="0.3">
      <c r="A537" s="1">
        <v>37804</v>
      </c>
      <c r="B537" s="2">
        <v>1323</v>
      </c>
      <c r="C537" s="2" t="s">
        <v>99</v>
      </c>
      <c r="D537" s="3">
        <v>3000</v>
      </c>
      <c r="E537" s="12" t="s">
        <v>2530</v>
      </c>
      <c r="F537" s="2" t="s">
        <v>54</v>
      </c>
      <c r="G537" s="3">
        <f t="shared" si="8"/>
        <v>3000</v>
      </c>
      <c r="H537" s="14" t="s">
        <v>24</v>
      </c>
      <c r="I537" s="2" t="s">
        <v>25</v>
      </c>
    </row>
    <row r="538" spans="1:9" x14ac:dyDescent="0.3">
      <c r="A538" s="1">
        <v>37804</v>
      </c>
      <c r="B538" s="2">
        <v>1730</v>
      </c>
      <c r="C538" s="2" t="s">
        <v>91</v>
      </c>
      <c r="D538" s="3">
        <v>1000</v>
      </c>
      <c r="E538" s="12" t="s">
        <v>2531</v>
      </c>
      <c r="F538" s="2" t="s">
        <v>23</v>
      </c>
      <c r="G538" s="3">
        <f t="shared" si="8"/>
        <v>1000</v>
      </c>
      <c r="H538" s="14" t="s">
        <v>30</v>
      </c>
      <c r="I538" s="2" t="s">
        <v>25</v>
      </c>
    </row>
    <row r="539" spans="1:9" x14ac:dyDescent="0.3">
      <c r="A539" s="1">
        <v>37804</v>
      </c>
      <c r="B539" s="2">
        <v>1800</v>
      </c>
      <c r="C539" s="2" t="s">
        <v>40</v>
      </c>
      <c r="D539" s="3">
        <v>10000</v>
      </c>
      <c r="E539" s="12" t="s">
        <v>2532</v>
      </c>
      <c r="F539" s="2" t="s">
        <v>54</v>
      </c>
      <c r="G539" s="3">
        <f t="shared" si="8"/>
        <v>10000</v>
      </c>
      <c r="H539" s="14" t="s">
        <v>34</v>
      </c>
      <c r="I539" s="2" t="s">
        <v>25</v>
      </c>
    </row>
    <row r="540" spans="1:9" x14ac:dyDescent="0.3">
      <c r="A540" s="1">
        <v>37806</v>
      </c>
      <c r="B540" s="2">
        <v>1744</v>
      </c>
      <c r="C540" s="2" t="s">
        <v>203</v>
      </c>
      <c r="D540" s="3" t="s">
        <v>27</v>
      </c>
      <c r="E540" s="12" t="s">
        <v>2533</v>
      </c>
      <c r="F540" s="2" t="s">
        <v>359</v>
      </c>
      <c r="G540" s="3">
        <f t="shared" si="8"/>
        <v>1</v>
      </c>
      <c r="H540" s="14" t="s">
        <v>24</v>
      </c>
      <c r="I540" s="2" t="s">
        <v>25</v>
      </c>
    </row>
    <row r="541" spans="1:9" x14ac:dyDescent="0.3">
      <c r="A541" s="1">
        <v>37806</v>
      </c>
      <c r="B541" s="2">
        <v>1921</v>
      </c>
      <c r="C541" s="2" t="s">
        <v>21</v>
      </c>
      <c r="D541" s="3">
        <v>1500</v>
      </c>
      <c r="E541" s="12" t="s">
        <v>2534</v>
      </c>
      <c r="F541" s="2" t="s">
        <v>54</v>
      </c>
      <c r="G541" s="3">
        <f t="shared" si="8"/>
        <v>1500</v>
      </c>
      <c r="H541" s="14" t="s">
        <v>24</v>
      </c>
      <c r="I541" s="2" t="s">
        <v>25</v>
      </c>
    </row>
    <row r="542" spans="1:9" x14ac:dyDescent="0.3">
      <c r="A542" s="1">
        <v>37806</v>
      </c>
      <c r="B542" s="2">
        <v>2004</v>
      </c>
      <c r="C542" s="2" t="s">
        <v>132</v>
      </c>
      <c r="D542" s="3">
        <v>50</v>
      </c>
      <c r="E542" s="12" t="s">
        <v>2535</v>
      </c>
      <c r="F542" s="2" t="s">
        <v>54</v>
      </c>
      <c r="G542" s="3">
        <f t="shared" si="8"/>
        <v>50</v>
      </c>
      <c r="H542" s="14" t="s">
        <v>38</v>
      </c>
      <c r="I542" s="2" t="s">
        <v>25</v>
      </c>
    </row>
    <row r="543" spans="1:9" x14ac:dyDescent="0.3">
      <c r="A543" s="1">
        <v>37807</v>
      </c>
      <c r="B543" s="2">
        <v>1800</v>
      </c>
      <c r="C543" s="2" t="s">
        <v>302</v>
      </c>
      <c r="D543" s="3">
        <v>1000</v>
      </c>
      <c r="E543" s="12" t="s">
        <v>2536</v>
      </c>
      <c r="F543" s="2" t="s">
        <v>33</v>
      </c>
      <c r="G543" s="3">
        <f t="shared" si="8"/>
        <v>1000</v>
      </c>
      <c r="H543" s="14" t="s">
        <v>34</v>
      </c>
      <c r="I543" s="2" t="s">
        <v>25</v>
      </c>
    </row>
    <row r="544" spans="1:9" x14ac:dyDescent="0.3">
      <c r="A544" s="1">
        <v>37808</v>
      </c>
      <c r="B544" s="2">
        <v>2040</v>
      </c>
      <c r="C544" s="2" t="s">
        <v>46</v>
      </c>
      <c r="D544" s="3">
        <v>1500</v>
      </c>
      <c r="E544" s="12" t="s">
        <v>2537</v>
      </c>
      <c r="F544" s="2" t="s">
        <v>67</v>
      </c>
      <c r="G544" s="3">
        <f t="shared" si="8"/>
        <v>1500</v>
      </c>
      <c r="H544" s="14" t="s">
        <v>49</v>
      </c>
      <c r="I544" s="2" t="s">
        <v>25</v>
      </c>
    </row>
    <row r="545" spans="1:9" x14ac:dyDescent="0.3">
      <c r="A545" s="1">
        <v>37809</v>
      </c>
      <c r="B545" s="2">
        <v>856</v>
      </c>
      <c r="C545" s="2" t="s">
        <v>143</v>
      </c>
      <c r="D545" s="3">
        <v>1000</v>
      </c>
      <c r="E545" s="12" t="s">
        <v>2538</v>
      </c>
      <c r="F545" s="2" t="s">
        <v>33</v>
      </c>
      <c r="G545" s="3">
        <f t="shared" si="8"/>
        <v>1000</v>
      </c>
      <c r="H545" s="14" t="s">
        <v>49</v>
      </c>
      <c r="I545" s="2" t="s">
        <v>25</v>
      </c>
    </row>
    <row r="546" spans="1:9" x14ac:dyDescent="0.3">
      <c r="A546" s="1">
        <v>37809</v>
      </c>
      <c r="B546" s="2">
        <v>929</v>
      </c>
      <c r="C546" s="2" t="s">
        <v>40</v>
      </c>
      <c r="D546" s="3">
        <v>2000</v>
      </c>
      <c r="E546" s="12" t="s">
        <v>2539</v>
      </c>
      <c r="F546" s="2" t="s">
        <v>33</v>
      </c>
      <c r="G546" s="3">
        <f t="shared" si="8"/>
        <v>2000</v>
      </c>
      <c r="H546" s="14" t="s">
        <v>34</v>
      </c>
      <c r="I546" s="2" t="s">
        <v>25</v>
      </c>
    </row>
    <row r="547" spans="1:9" x14ac:dyDescent="0.3">
      <c r="A547" s="1">
        <v>37809</v>
      </c>
      <c r="B547" s="2">
        <v>1154</v>
      </c>
      <c r="C547" s="2" t="s">
        <v>150</v>
      </c>
      <c r="D547" s="3">
        <v>25000</v>
      </c>
      <c r="E547" s="12" t="s">
        <v>2540</v>
      </c>
      <c r="F547" s="2" t="s">
        <v>23</v>
      </c>
      <c r="G547" s="3">
        <f t="shared" si="8"/>
        <v>25000</v>
      </c>
      <c r="H547" s="14" t="s">
        <v>49</v>
      </c>
      <c r="I547" s="2" t="s">
        <v>25</v>
      </c>
    </row>
    <row r="548" spans="1:9" x14ac:dyDescent="0.3">
      <c r="A548" s="1">
        <v>37809</v>
      </c>
      <c r="B548" s="2">
        <v>1447</v>
      </c>
      <c r="C548" s="2" t="s">
        <v>46</v>
      </c>
      <c r="D548" s="3">
        <v>3000</v>
      </c>
      <c r="E548" s="12" t="s">
        <v>2541</v>
      </c>
      <c r="F548" s="2" t="s">
        <v>33</v>
      </c>
      <c r="G548" s="3">
        <f t="shared" si="8"/>
        <v>3000</v>
      </c>
      <c r="H548" s="14" t="s">
        <v>49</v>
      </c>
      <c r="I548" s="2" t="s">
        <v>25</v>
      </c>
    </row>
    <row r="549" spans="1:9" x14ac:dyDescent="0.3">
      <c r="A549" s="1">
        <v>37810</v>
      </c>
      <c r="B549" s="2">
        <v>849</v>
      </c>
      <c r="C549" s="2" t="s">
        <v>61</v>
      </c>
      <c r="D549" s="3">
        <v>100000</v>
      </c>
      <c r="E549" s="12" t="s">
        <v>2542</v>
      </c>
      <c r="F549" s="2" t="s">
        <v>23</v>
      </c>
      <c r="G549" s="3">
        <f t="shared" si="8"/>
        <v>100000</v>
      </c>
      <c r="H549" s="14" t="s">
        <v>49</v>
      </c>
      <c r="I549" s="2" t="s">
        <v>25</v>
      </c>
    </row>
    <row r="550" spans="1:9" x14ac:dyDescent="0.3">
      <c r="A550" s="1">
        <v>37810</v>
      </c>
      <c r="B550" s="2">
        <v>1731</v>
      </c>
      <c r="C550" s="2" t="s">
        <v>46</v>
      </c>
      <c r="D550" s="3">
        <v>20000</v>
      </c>
      <c r="E550" s="12" t="s">
        <v>2543</v>
      </c>
      <c r="F550" s="2" t="s">
        <v>30</v>
      </c>
      <c r="G550" s="3">
        <f t="shared" si="8"/>
        <v>20000</v>
      </c>
      <c r="H550" s="14" t="s">
        <v>49</v>
      </c>
      <c r="I550" s="2" t="s">
        <v>25</v>
      </c>
    </row>
    <row r="551" spans="1:9" x14ac:dyDescent="0.3">
      <c r="A551" s="1">
        <v>37811</v>
      </c>
      <c r="B551" s="2">
        <v>704</v>
      </c>
      <c r="C551" s="2" t="s">
        <v>21</v>
      </c>
      <c r="D551" s="3">
        <v>200</v>
      </c>
      <c r="E551" s="12" t="s">
        <v>2544</v>
      </c>
      <c r="F551" s="2" t="s">
        <v>29</v>
      </c>
      <c r="G551" s="3">
        <f t="shared" si="8"/>
        <v>200</v>
      </c>
      <c r="H551" s="14" t="s">
        <v>24</v>
      </c>
      <c r="I551" s="2" t="s">
        <v>25</v>
      </c>
    </row>
    <row r="552" spans="1:9" x14ac:dyDescent="0.3">
      <c r="A552" s="1">
        <v>37811</v>
      </c>
      <c r="B552" s="2">
        <v>1253</v>
      </c>
      <c r="C552" s="2" t="s">
        <v>64</v>
      </c>
      <c r="D552" s="3" t="s">
        <v>27</v>
      </c>
      <c r="E552" s="12" t="s">
        <v>2545</v>
      </c>
      <c r="F552" s="2" t="s">
        <v>33</v>
      </c>
      <c r="G552" s="3">
        <f t="shared" si="8"/>
        <v>1</v>
      </c>
      <c r="H552" s="14" t="s">
        <v>30</v>
      </c>
      <c r="I552" s="2" t="s">
        <v>25</v>
      </c>
    </row>
    <row r="553" spans="1:9" x14ac:dyDescent="0.3">
      <c r="A553" s="1">
        <v>37811</v>
      </c>
      <c r="B553" s="2">
        <v>1324</v>
      </c>
      <c r="C553" s="2" t="s">
        <v>46</v>
      </c>
      <c r="D553" s="3">
        <v>20000</v>
      </c>
      <c r="E553" s="12" t="s">
        <v>2546</v>
      </c>
      <c r="F553" s="2" t="s">
        <v>63</v>
      </c>
      <c r="G553" s="3">
        <f t="shared" si="8"/>
        <v>20000</v>
      </c>
      <c r="H553" s="14" t="s">
        <v>49</v>
      </c>
      <c r="I553" s="2" t="s">
        <v>25</v>
      </c>
    </row>
    <row r="554" spans="1:9" x14ac:dyDescent="0.3">
      <c r="A554" s="1">
        <v>37811</v>
      </c>
      <c r="B554" s="2">
        <v>1537</v>
      </c>
      <c r="C554" s="2" t="s">
        <v>35</v>
      </c>
      <c r="D554" s="3">
        <v>7200</v>
      </c>
      <c r="E554" s="12" t="s">
        <v>2547</v>
      </c>
      <c r="F554" s="2" t="s">
        <v>37</v>
      </c>
      <c r="G554" s="3">
        <f t="shared" si="8"/>
        <v>7200</v>
      </c>
      <c r="H554" s="14" t="s">
        <v>38</v>
      </c>
      <c r="I554" s="2" t="s">
        <v>25</v>
      </c>
    </row>
    <row r="555" spans="1:9" x14ac:dyDescent="0.3">
      <c r="A555" s="1">
        <v>37812</v>
      </c>
      <c r="B555" s="2">
        <v>143</v>
      </c>
      <c r="C555" s="2" t="s">
        <v>68</v>
      </c>
      <c r="D555" s="3">
        <v>4000</v>
      </c>
      <c r="E555" s="12" t="s">
        <v>2548</v>
      </c>
      <c r="F555" s="2" t="s">
        <v>23</v>
      </c>
      <c r="G555" s="3">
        <f t="shared" si="8"/>
        <v>4000</v>
      </c>
      <c r="H555" s="14" t="s">
        <v>49</v>
      </c>
      <c r="I555" s="2" t="s">
        <v>25</v>
      </c>
    </row>
    <row r="556" spans="1:9" x14ac:dyDescent="0.3">
      <c r="A556" s="1">
        <v>37812</v>
      </c>
      <c r="B556" s="2">
        <v>859</v>
      </c>
      <c r="C556" s="2" t="s">
        <v>91</v>
      </c>
      <c r="D556" s="3" t="s">
        <v>27</v>
      </c>
      <c r="E556" s="12" t="s">
        <v>2549</v>
      </c>
      <c r="F556" s="2" t="s">
        <v>37</v>
      </c>
      <c r="G556" s="3">
        <f t="shared" si="8"/>
        <v>1</v>
      </c>
      <c r="H556" s="14" t="s">
        <v>30</v>
      </c>
      <c r="I556" s="2" t="s">
        <v>25</v>
      </c>
    </row>
    <row r="557" spans="1:9" x14ac:dyDescent="0.3">
      <c r="A557" s="1">
        <v>37812</v>
      </c>
      <c r="B557" s="2">
        <v>937</v>
      </c>
      <c r="C557" s="2" t="s">
        <v>81</v>
      </c>
      <c r="D557" s="3">
        <v>1000</v>
      </c>
      <c r="E557" s="12" t="s">
        <v>2550</v>
      </c>
      <c r="F557" s="2" t="s">
        <v>23</v>
      </c>
      <c r="G557" s="3">
        <f t="shared" si="8"/>
        <v>1000</v>
      </c>
      <c r="H557" s="14" t="s">
        <v>30</v>
      </c>
      <c r="I557" s="2" t="s">
        <v>25</v>
      </c>
    </row>
    <row r="558" spans="1:9" x14ac:dyDescent="0.3">
      <c r="A558" s="1">
        <v>37812</v>
      </c>
      <c r="B558" s="2">
        <v>1839</v>
      </c>
      <c r="C558" s="2" t="s">
        <v>61</v>
      </c>
      <c r="D558" s="3">
        <v>10000</v>
      </c>
      <c r="E558" s="12" t="s">
        <v>2551</v>
      </c>
      <c r="F558" s="2" t="s">
        <v>33</v>
      </c>
      <c r="G558" s="3">
        <f t="shared" si="8"/>
        <v>10000</v>
      </c>
      <c r="H558" s="14" t="s">
        <v>49</v>
      </c>
      <c r="I558" s="2" t="s">
        <v>25</v>
      </c>
    </row>
    <row r="559" spans="1:9" x14ac:dyDescent="0.3">
      <c r="A559" s="1">
        <v>37812</v>
      </c>
      <c r="B559" s="2">
        <v>1850</v>
      </c>
      <c r="C559" s="2" t="s">
        <v>61</v>
      </c>
      <c r="D559" s="3" t="s">
        <v>27</v>
      </c>
      <c r="E559" s="12" t="s">
        <v>2552</v>
      </c>
      <c r="F559" s="2" t="s">
        <v>67</v>
      </c>
      <c r="G559" s="3">
        <f t="shared" si="8"/>
        <v>1</v>
      </c>
      <c r="H559" s="14" t="s">
        <v>49</v>
      </c>
      <c r="I559" s="2" t="s">
        <v>25</v>
      </c>
    </row>
    <row r="560" spans="1:9" x14ac:dyDescent="0.3">
      <c r="A560" s="1">
        <v>37813</v>
      </c>
      <c r="B560" s="2">
        <v>1347</v>
      </c>
      <c r="C560" s="2" t="s">
        <v>61</v>
      </c>
      <c r="D560" s="3">
        <v>4000</v>
      </c>
      <c r="E560" s="12" t="s">
        <v>2553</v>
      </c>
      <c r="F560" s="2" t="s">
        <v>30</v>
      </c>
      <c r="G560" s="3">
        <f t="shared" si="8"/>
        <v>4000</v>
      </c>
      <c r="H560" s="14" t="s">
        <v>49</v>
      </c>
      <c r="I560" s="2" t="s">
        <v>25</v>
      </c>
    </row>
    <row r="561" spans="1:9" x14ac:dyDescent="0.3">
      <c r="A561" s="1">
        <v>37813</v>
      </c>
      <c r="B561" s="2">
        <v>1745</v>
      </c>
      <c r="C561" s="2" t="s">
        <v>61</v>
      </c>
      <c r="D561" s="3">
        <v>10000</v>
      </c>
      <c r="E561" s="12" t="s">
        <v>2554</v>
      </c>
      <c r="F561" s="2" t="s">
        <v>33</v>
      </c>
      <c r="G561" s="3">
        <f t="shared" si="8"/>
        <v>10000</v>
      </c>
      <c r="H561" s="14" t="s">
        <v>49</v>
      </c>
      <c r="I561" s="2" t="s">
        <v>25</v>
      </c>
    </row>
    <row r="562" spans="1:9" x14ac:dyDescent="0.3">
      <c r="A562" s="1">
        <v>37814</v>
      </c>
      <c r="B562" s="2">
        <v>38</v>
      </c>
      <c r="C562" s="2" t="s">
        <v>2555</v>
      </c>
      <c r="D562" s="3" t="s">
        <v>27</v>
      </c>
      <c r="E562" s="12" t="s">
        <v>2556</v>
      </c>
      <c r="F562" s="2" t="s">
        <v>90</v>
      </c>
      <c r="G562" s="3">
        <f t="shared" si="8"/>
        <v>1</v>
      </c>
      <c r="H562" s="14" t="s">
        <v>49</v>
      </c>
      <c r="I562" s="2" t="s">
        <v>25</v>
      </c>
    </row>
    <row r="563" spans="1:9" x14ac:dyDescent="0.3">
      <c r="A563" s="1">
        <v>37814</v>
      </c>
      <c r="B563" s="2">
        <v>1050</v>
      </c>
      <c r="C563" s="2" t="s">
        <v>40</v>
      </c>
      <c r="D563" s="3">
        <v>70340</v>
      </c>
      <c r="E563" s="12" t="s">
        <v>2557</v>
      </c>
      <c r="F563" s="2" t="s">
        <v>33</v>
      </c>
      <c r="G563" s="3">
        <f t="shared" si="8"/>
        <v>70340</v>
      </c>
      <c r="H563" s="14" t="s">
        <v>34</v>
      </c>
      <c r="I563" s="2" t="s">
        <v>25</v>
      </c>
    </row>
    <row r="564" spans="1:9" x14ac:dyDescent="0.3">
      <c r="A564" s="1">
        <v>37814</v>
      </c>
      <c r="B564" s="2">
        <v>1214</v>
      </c>
      <c r="C564" s="2" t="s">
        <v>46</v>
      </c>
      <c r="D564" s="3">
        <v>4000</v>
      </c>
      <c r="E564" s="12" t="s">
        <v>2558</v>
      </c>
      <c r="F564" s="2" t="s">
        <v>23</v>
      </c>
      <c r="G564" s="3">
        <f t="shared" si="8"/>
        <v>4000</v>
      </c>
      <c r="H564" s="14" t="s">
        <v>49</v>
      </c>
      <c r="I564" s="2" t="s">
        <v>25</v>
      </c>
    </row>
    <row r="565" spans="1:9" x14ac:dyDescent="0.3">
      <c r="A565" s="1">
        <v>37814</v>
      </c>
      <c r="B565" s="2">
        <v>1330</v>
      </c>
      <c r="C565" s="2" t="s">
        <v>35</v>
      </c>
      <c r="D565" s="3">
        <v>2000</v>
      </c>
      <c r="E565" s="12" t="s">
        <v>2559</v>
      </c>
      <c r="F565" s="2" t="s">
        <v>54</v>
      </c>
      <c r="G565" s="3">
        <f t="shared" si="8"/>
        <v>2000</v>
      </c>
      <c r="H565" s="14" t="s">
        <v>38</v>
      </c>
      <c r="I565" s="2" t="s">
        <v>25</v>
      </c>
    </row>
    <row r="566" spans="1:9" x14ac:dyDescent="0.3">
      <c r="A566" s="1">
        <v>37814</v>
      </c>
      <c r="B566" s="2">
        <v>1712</v>
      </c>
      <c r="C566" s="2" t="s">
        <v>35</v>
      </c>
      <c r="D566" s="3">
        <v>1000</v>
      </c>
      <c r="E566" s="12" t="s">
        <v>2560</v>
      </c>
      <c r="F566" s="2" t="s">
        <v>37</v>
      </c>
      <c r="G566" s="3">
        <f t="shared" si="8"/>
        <v>1000</v>
      </c>
      <c r="H566" s="14" t="s">
        <v>38</v>
      </c>
      <c r="I566" s="2" t="s">
        <v>25</v>
      </c>
    </row>
    <row r="567" spans="1:9" x14ac:dyDescent="0.3">
      <c r="A567" s="1">
        <v>37814</v>
      </c>
      <c r="B567" s="2">
        <v>2255</v>
      </c>
      <c r="C567" s="2" t="s">
        <v>21</v>
      </c>
      <c r="D567" s="3">
        <v>200000</v>
      </c>
      <c r="E567" s="12" t="s">
        <v>2561</v>
      </c>
      <c r="F567" s="2" t="s">
        <v>29</v>
      </c>
      <c r="G567" s="3">
        <f t="shared" si="8"/>
        <v>200000</v>
      </c>
      <c r="H567" s="14" t="s">
        <v>24</v>
      </c>
      <c r="I567" s="2" t="s">
        <v>25</v>
      </c>
    </row>
    <row r="568" spans="1:9" x14ac:dyDescent="0.3">
      <c r="A568" s="1">
        <v>37814</v>
      </c>
      <c r="B568" s="2">
        <v>2303</v>
      </c>
      <c r="C568" s="2" t="s">
        <v>35</v>
      </c>
      <c r="D568" s="3">
        <v>200</v>
      </c>
      <c r="E568" s="12" t="s">
        <v>2562</v>
      </c>
      <c r="F568" s="2" t="s">
        <v>359</v>
      </c>
      <c r="G568" s="3">
        <f t="shared" si="8"/>
        <v>200</v>
      </c>
      <c r="H568" s="14" t="s">
        <v>38</v>
      </c>
      <c r="I568" s="2" t="s">
        <v>25</v>
      </c>
    </row>
    <row r="569" spans="1:9" x14ac:dyDescent="0.3">
      <c r="A569" s="1">
        <v>37815</v>
      </c>
      <c r="B569" s="2">
        <v>149</v>
      </c>
      <c r="C569" s="2" t="s">
        <v>200</v>
      </c>
      <c r="D569" s="3">
        <v>2000</v>
      </c>
      <c r="E569" s="12" t="s">
        <v>2563</v>
      </c>
      <c r="F569" s="2" t="s">
        <v>54</v>
      </c>
      <c r="G569" s="3">
        <f t="shared" si="8"/>
        <v>2000</v>
      </c>
      <c r="H569" s="14" t="s">
        <v>49</v>
      </c>
      <c r="I569" s="2" t="s">
        <v>25</v>
      </c>
    </row>
    <row r="570" spans="1:9" x14ac:dyDescent="0.3">
      <c r="A570" s="1">
        <v>37815</v>
      </c>
      <c r="B570" s="2">
        <v>802</v>
      </c>
      <c r="C570" s="2" t="s">
        <v>61</v>
      </c>
      <c r="D570" s="3">
        <v>3000</v>
      </c>
      <c r="E570" s="12" t="s">
        <v>2564</v>
      </c>
      <c r="F570" s="2" t="s">
        <v>48</v>
      </c>
      <c r="G570" s="3">
        <f t="shared" si="8"/>
        <v>3000</v>
      </c>
      <c r="H570" s="14" t="s">
        <v>49</v>
      </c>
      <c r="I570" s="2" t="s">
        <v>25</v>
      </c>
    </row>
    <row r="571" spans="1:9" x14ac:dyDescent="0.3">
      <c r="A571" s="1">
        <v>37815</v>
      </c>
      <c r="B571" s="2">
        <v>1448</v>
      </c>
      <c r="C571" s="2" t="s">
        <v>91</v>
      </c>
      <c r="D571" s="3">
        <v>0</v>
      </c>
      <c r="E571" s="12" t="s">
        <v>2565</v>
      </c>
      <c r="F571" s="2" t="s">
        <v>67</v>
      </c>
      <c r="G571" s="3">
        <f t="shared" si="8"/>
        <v>0</v>
      </c>
      <c r="H571" s="14" t="s">
        <v>30</v>
      </c>
      <c r="I571" s="2" t="s">
        <v>25</v>
      </c>
    </row>
    <row r="572" spans="1:9" x14ac:dyDescent="0.3">
      <c r="A572" s="1">
        <v>37815</v>
      </c>
      <c r="B572" s="2">
        <v>1623</v>
      </c>
      <c r="C572" s="2" t="s">
        <v>200</v>
      </c>
      <c r="D572" s="3">
        <v>5000</v>
      </c>
      <c r="E572" s="12" t="s">
        <v>2566</v>
      </c>
      <c r="F572" s="2" t="s">
        <v>33</v>
      </c>
      <c r="G572" s="3">
        <f t="shared" si="8"/>
        <v>5000</v>
      </c>
      <c r="H572" s="14" t="s">
        <v>49</v>
      </c>
      <c r="I572" s="2" t="s">
        <v>25</v>
      </c>
    </row>
    <row r="573" spans="1:9" x14ac:dyDescent="0.3">
      <c r="A573" s="1">
        <v>37815</v>
      </c>
      <c r="B573" s="2">
        <v>1935</v>
      </c>
      <c r="C573" s="2" t="s">
        <v>21</v>
      </c>
      <c r="D573" s="3">
        <v>500</v>
      </c>
      <c r="E573" s="12" t="s">
        <v>2567</v>
      </c>
      <c r="F573" s="2" t="s">
        <v>37</v>
      </c>
      <c r="G573" s="3">
        <f t="shared" si="8"/>
        <v>500</v>
      </c>
      <c r="H573" s="14" t="s">
        <v>24</v>
      </c>
      <c r="I573" s="2" t="s">
        <v>25</v>
      </c>
    </row>
    <row r="574" spans="1:9" x14ac:dyDescent="0.3">
      <c r="A574" s="1">
        <v>37815</v>
      </c>
      <c r="B574" s="2">
        <v>2020</v>
      </c>
      <c r="C574" s="2" t="s">
        <v>46</v>
      </c>
      <c r="D574" s="3" t="s">
        <v>27</v>
      </c>
      <c r="E574" s="12" t="s">
        <v>2568</v>
      </c>
      <c r="F574" s="2" t="s">
        <v>33</v>
      </c>
      <c r="G574" s="3">
        <f t="shared" si="8"/>
        <v>1</v>
      </c>
      <c r="H574" s="14" t="s">
        <v>49</v>
      </c>
      <c r="I574" s="2" t="s">
        <v>25</v>
      </c>
    </row>
    <row r="575" spans="1:9" x14ac:dyDescent="0.3">
      <c r="A575" s="1">
        <v>37815</v>
      </c>
      <c r="B575" s="2">
        <v>2114</v>
      </c>
      <c r="C575" s="2" t="s">
        <v>203</v>
      </c>
      <c r="D575" s="3">
        <v>300</v>
      </c>
      <c r="E575" s="12" t="s">
        <v>2569</v>
      </c>
      <c r="F575" s="2" t="s">
        <v>54</v>
      </c>
      <c r="G575" s="3">
        <f t="shared" si="8"/>
        <v>300</v>
      </c>
      <c r="H575" s="14" t="s">
        <v>24</v>
      </c>
      <c r="I575" s="2" t="s">
        <v>25</v>
      </c>
    </row>
    <row r="576" spans="1:9" x14ac:dyDescent="0.3">
      <c r="A576" s="1">
        <v>37816</v>
      </c>
      <c r="B576" s="2">
        <v>841</v>
      </c>
      <c r="C576" s="2" t="s">
        <v>46</v>
      </c>
      <c r="D576" s="3">
        <v>1000</v>
      </c>
      <c r="E576" s="12" t="s">
        <v>2570</v>
      </c>
      <c r="F576" s="2" t="s">
        <v>67</v>
      </c>
      <c r="G576" s="3">
        <f t="shared" si="8"/>
        <v>1000</v>
      </c>
      <c r="H576" s="14" t="s">
        <v>49</v>
      </c>
      <c r="I576" s="2" t="s">
        <v>25</v>
      </c>
    </row>
    <row r="577" spans="1:9" x14ac:dyDescent="0.3">
      <c r="A577" s="1">
        <v>37816</v>
      </c>
      <c r="B577" s="2">
        <v>846</v>
      </c>
      <c r="C577" s="2" t="s">
        <v>302</v>
      </c>
      <c r="D577" s="3">
        <v>100000</v>
      </c>
      <c r="E577" s="12" t="s">
        <v>2571</v>
      </c>
      <c r="F577" s="2" t="s">
        <v>33</v>
      </c>
      <c r="G577" s="3">
        <f t="shared" si="8"/>
        <v>100000</v>
      </c>
      <c r="H577" s="14" t="s">
        <v>34</v>
      </c>
      <c r="I577" s="2" t="s">
        <v>25</v>
      </c>
    </row>
    <row r="578" spans="1:9" x14ac:dyDescent="0.3">
      <c r="A578" s="1">
        <v>37816</v>
      </c>
      <c r="B578" s="2">
        <v>1237</v>
      </c>
      <c r="C578" s="2" t="s">
        <v>91</v>
      </c>
      <c r="D578" s="3">
        <v>8000</v>
      </c>
      <c r="E578" s="12" t="s">
        <v>2572</v>
      </c>
      <c r="F578" s="2" t="s">
        <v>33</v>
      </c>
      <c r="G578" s="3">
        <f t="shared" ref="G578:G641" si="9">IF(D578 ="UNK", 1, D578)</f>
        <v>8000</v>
      </c>
      <c r="H578" s="14" t="s">
        <v>30</v>
      </c>
      <c r="I578" s="2" t="s">
        <v>25</v>
      </c>
    </row>
    <row r="579" spans="1:9" x14ac:dyDescent="0.3">
      <c r="A579" s="1">
        <v>37816</v>
      </c>
      <c r="B579" s="2">
        <v>1532</v>
      </c>
      <c r="C579" s="2" t="s">
        <v>248</v>
      </c>
      <c r="D579" s="3">
        <v>0</v>
      </c>
      <c r="E579" s="12" t="s">
        <v>2573</v>
      </c>
      <c r="F579" s="2" t="s">
        <v>2140</v>
      </c>
      <c r="G579" s="3">
        <f t="shared" si="9"/>
        <v>0</v>
      </c>
      <c r="H579" s="14" t="s">
        <v>24</v>
      </c>
      <c r="I579" s="2" t="s">
        <v>25</v>
      </c>
    </row>
    <row r="580" spans="1:9" x14ac:dyDescent="0.3">
      <c r="A580" s="1">
        <v>37816</v>
      </c>
      <c r="B580" s="2">
        <v>1603</v>
      </c>
      <c r="C580" s="2" t="s">
        <v>42</v>
      </c>
      <c r="D580" s="3">
        <v>14000</v>
      </c>
      <c r="E580" s="12" t="s">
        <v>2574</v>
      </c>
      <c r="F580" s="2" t="s">
        <v>23</v>
      </c>
      <c r="G580" s="3">
        <f t="shared" si="9"/>
        <v>14000</v>
      </c>
      <c r="H580" s="14" t="s">
        <v>44</v>
      </c>
      <c r="I580" s="2" t="s">
        <v>25</v>
      </c>
    </row>
    <row r="581" spans="1:9" x14ac:dyDescent="0.3">
      <c r="A581" s="1">
        <v>37816</v>
      </c>
      <c r="B581" s="2">
        <v>1655</v>
      </c>
      <c r="C581" s="2" t="s">
        <v>68</v>
      </c>
      <c r="D581" s="3">
        <v>1500</v>
      </c>
      <c r="E581" s="12" t="s">
        <v>2575</v>
      </c>
      <c r="F581" s="2" t="s">
        <v>67</v>
      </c>
      <c r="G581" s="3">
        <f t="shared" si="9"/>
        <v>1500</v>
      </c>
      <c r="H581" s="14" t="s">
        <v>49</v>
      </c>
      <c r="I581" s="2" t="s">
        <v>25</v>
      </c>
    </row>
    <row r="582" spans="1:9" x14ac:dyDescent="0.3">
      <c r="A582" s="1">
        <v>37817</v>
      </c>
      <c r="B582" s="2">
        <v>1000</v>
      </c>
      <c r="C582" s="2" t="s">
        <v>68</v>
      </c>
      <c r="D582" s="3">
        <v>1000</v>
      </c>
      <c r="E582" s="12" t="s">
        <v>2576</v>
      </c>
      <c r="F582" s="2" t="s">
        <v>23</v>
      </c>
      <c r="G582" s="3">
        <f t="shared" si="9"/>
        <v>1000</v>
      </c>
      <c r="H582" s="14" t="s">
        <v>49</v>
      </c>
      <c r="I582" s="2" t="s">
        <v>25</v>
      </c>
    </row>
    <row r="583" spans="1:9" x14ac:dyDescent="0.3">
      <c r="A583" s="1">
        <v>37817</v>
      </c>
      <c r="B583" s="2">
        <v>1235</v>
      </c>
      <c r="C583" s="2" t="s">
        <v>162</v>
      </c>
      <c r="D583" s="3">
        <v>2500</v>
      </c>
      <c r="E583" s="12" t="s">
        <v>2577</v>
      </c>
      <c r="F583" s="2" t="s">
        <v>23</v>
      </c>
      <c r="G583" s="3">
        <f t="shared" si="9"/>
        <v>2500</v>
      </c>
      <c r="H583" s="14" t="s">
        <v>44</v>
      </c>
      <c r="I583" s="2" t="s">
        <v>25</v>
      </c>
    </row>
    <row r="584" spans="1:9" x14ac:dyDescent="0.3">
      <c r="A584" s="1">
        <v>37817</v>
      </c>
      <c r="B584" s="2">
        <v>1339</v>
      </c>
      <c r="C584" s="2" t="s">
        <v>35</v>
      </c>
      <c r="D584" s="3">
        <v>10000</v>
      </c>
      <c r="E584" s="12" t="s">
        <v>2578</v>
      </c>
      <c r="F584" s="2" t="s">
        <v>33</v>
      </c>
      <c r="G584" s="3">
        <f t="shared" si="9"/>
        <v>10000</v>
      </c>
      <c r="H584" s="14" t="s">
        <v>38</v>
      </c>
      <c r="I584" s="2" t="s">
        <v>25</v>
      </c>
    </row>
    <row r="585" spans="1:9" x14ac:dyDescent="0.3">
      <c r="A585" s="1">
        <v>37817</v>
      </c>
      <c r="B585" s="2">
        <v>1527</v>
      </c>
      <c r="C585" s="2" t="s">
        <v>61</v>
      </c>
      <c r="D585" s="3">
        <v>60000</v>
      </c>
      <c r="E585" s="12" t="s">
        <v>2579</v>
      </c>
      <c r="F585" s="2" t="s">
        <v>37</v>
      </c>
      <c r="G585" s="3">
        <f t="shared" si="9"/>
        <v>60000</v>
      </c>
      <c r="H585" s="14" t="s">
        <v>49</v>
      </c>
      <c r="I585" s="2" t="s">
        <v>25</v>
      </c>
    </row>
    <row r="586" spans="1:9" x14ac:dyDescent="0.3">
      <c r="A586" s="1">
        <v>37817</v>
      </c>
      <c r="B586" s="2">
        <v>1940</v>
      </c>
      <c r="C586" s="2" t="s">
        <v>200</v>
      </c>
      <c r="D586" s="3">
        <v>4000</v>
      </c>
      <c r="E586" s="12" t="s">
        <v>2580</v>
      </c>
      <c r="F586" s="2" t="s">
        <v>33</v>
      </c>
      <c r="G586" s="3">
        <f t="shared" si="9"/>
        <v>4000</v>
      </c>
      <c r="H586" s="14" t="s">
        <v>49</v>
      </c>
      <c r="I586" s="2" t="s">
        <v>25</v>
      </c>
    </row>
    <row r="587" spans="1:9" x14ac:dyDescent="0.3">
      <c r="A587" s="1">
        <v>37818</v>
      </c>
      <c r="B587" s="2">
        <v>827</v>
      </c>
      <c r="C587" s="2" t="s">
        <v>68</v>
      </c>
      <c r="D587" s="3">
        <v>400000</v>
      </c>
      <c r="E587" s="12" t="s">
        <v>2581</v>
      </c>
      <c r="F587" s="2" t="s">
        <v>54</v>
      </c>
      <c r="G587" s="3">
        <f t="shared" si="9"/>
        <v>400000</v>
      </c>
      <c r="H587" s="14" t="s">
        <v>49</v>
      </c>
      <c r="I587" s="2" t="s">
        <v>25</v>
      </c>
    </row>
    <row r="588" spans="1:9" x14ac:dyDescent="0.3">
      <c r="A588" s="1">
        <v>37818</v>
      </c>
      <c r="B588" s="2">
        <v>846</v>
      </c>
      <c r="C588" s="2" t="s">
        <v>130</v>
      </c>
      <c r="D588" s="3">
        <v>2000</v>
      </c>
      <c r="E588" s="12" t="s">
        <v>2582</v>
      </c>
      <c r="F588" s="2" t="s">
        <v>23</v>
      </c>
      <c r="G588" s="3">
        <f t="shared" si="9"/>
        <v>2000</v>
      </c>
      <c r="H588" s="14" t="s">
        <v>30</v>
      </c>
      <c r="I588" s="2" t="s">
        <v>25</v>
      </c>
    </row>
    <row r="589" spans="1:9" x14ac:dyDescent="0.3">
      <c r="A589" s="1">
        <v>37818</v>
      </c>
      <c r="B589" s="2">
        <v>1434</v>
      </c>
      <c r="C589" s="2" t="s">
        <v>141</v>
      </c>
      <c r="D589" s="3">
        <v>2500</v>
      </c>
      <c r="E589" s="12" t="s">
        <v>2583</v>
      </c>
      <c r="F589" s="2" t="s">
        <v>37</v>
      </c>
      <c r="G589" s="3">
        <f t="shared" si="9"/>
        <v>2500</v>
      </c>
      <c r="H589" s="14" t="s">
        <v>30</v>
      </c>
      <c r="I589" s="2" t="s">
        <v>25</v>
      </c>
    </row>
    <row r="590" spans="1:9" x14ac:dyDescent="0.3">
      <c r="A590" s="1">
        <v>37819</v>
      </c>
      <c r="B590" s="2">
        <v>1500</v>
      </c>
      <c r="C590" s="2" t="s">
        <v>46</v>
      </c>
      <c r="D590" s="3">
        <v>10000</v>
      </c>
      <c r="E590" s="12" t="s">
        <v>2584</v>
      </c>
      <c r="F590" s="2" t="s">
        <v>23</v>
      </c>
      <c r="G590" s="3">
        <f t="shared" si="9"/>
        <v>10000</v>
      </c>
      <c r="H590" s="14" t="s">
        <v>49</v>
      </c>
      <c r="I590" s="2" t="s">
        <v>25</v>
      </c>
    </row>
    <row r="591" spans="1:9" x14ac:dyDescent="0.3">
      <c r="A591" s="1">
        <v>37819</v>
      </c>
      <c r="B591" s="2">
        <v>1708</v>
      </c>
      <c r="C591" s="2" t="s">
        <v>42</v>
      </c>
      <c r="D591" s="3">
        <v>25000</v>
      </c>
      <c r="E591" s="12" t="s">
        <v>2585</v>
      </c>
      <c r="F591" s="2" t="s">
        <v>33</v>
      </c>
      <c r="G591" s="3">
        <f t="shared" si="9"/>
        <v>25000</v>
      </c>
      <c r="H591" s="14" t="s">
        <v>44</v>
      </c>
      <c r="I591" s="2" t="s">
        <v>25</v>
      </c>
    </row>
    <row r="592" spans="1:9" x14ac:dyDescent="0.3">
      <c r="A592" s="1">
        <v>37819</v>
      </c>
      <c r="B592" s="2">
        <v>2000</v>
      </c>
      <c r="C592" s="2" t="s">
        <v>1138</v>
      </c>
      <c r="D592" s="3">
        <v>39000</v>
      </c>
      <c r="E592" s="12" t="s">
        <v>2586</v>
      </c>
      <c r="F592" s="2" t="s">
        <v>54</v>
      </c>
      <c r="G592" s="3">
        <f t="shared" si="9"/>
        <v>39000</v>
      </c>
      <c r="H592" s="14" t="s">
        <v>24</v>
      </c>
      <c r="I592" s="2" t="s">
        <v>25</v>
      </c>
    </row>
    <row r="593" spans="1:9" x14ac:dyDescent="0.3">
      <c r="A593" s="1">
        <v>37820</v>
      </c>
      <c r="B593" s="2">
        <v>1159</v>
      </c>
      <c r="C593" s="2" t="s">
        <v>108</v>
      </c>
      <c r="D593" s="3">
        <v>5000</v>
      </c>
      <c r="E593" s="12" t="s">
        <v>2587</v>
      </c>
      <c r="F593" s="2" t="s">
        <v>67</v>
      </c>
      <c r="G593" s="3">
        <f t="shared" si="9"/>
        <v>5000</v>
      </c>
      <c r="H593" s="14" t="s">
        <v>24</v>
      </c>
      <c r="I593" s="2" t="s">
        <v>25</v>
      </c>
    </row>
    <row r="594" spans="1:9" x14ac:dyDescent="0.3">
      <c r="A594" s="1">
        <v>37821</v>
      </c>
      <c r="B594" s="2">
        <v>808</v>
      </c>
      <c r="C594" s="2" t="s">
        <v>132</v>
      </c>
      <c r="D594" s="3">
        <v>4000</v>
      </c>
      <c r="E594" s="12" t="s">
        <v>2588</v>
      </c>
      <c r="F594" s="2" t="s">
        <v>359</v>
      </c>
      <c r="G594" s="3">
        <f t="shared" si="9"/>
        <v>4000</v>
      </c>
      <c r="H594" s="14" t="s">
        <v>38</v>
      </c>
      <c r="I594" s="2" t="s">
        <v>25</v>
      </c>
    </row>
    <row r="595" spans="1:9" x14ac:dyDescent="0.3">
      <c r="A595" s="1">
        <v>37821</v>
      </c>
      <c r="B595" s="2">
        <v>1020</v>
      </c>
      <c r="C595" s="2" t="s">
        <v>64</v>
      </c>
      <c r="D595" s="3">
        <v>4000</v>
      </c>
      <c r="E595" s="12" t="s">
        <v>2589</v>
      </c>
      <c r="F595" s="2" t="s">
        <v>359</v>
      </c>
      <c r="G595" s="3">
        <f t="shared" si="9"/>
        <v>4000</v>
      </c>
      <c r="H595" s="14" t="s">
        <v>30</v>
      </c>
      <c r="I595" s="2" t="s">
        <v>25</v>
      </c>
    </row>
    <row r="596" spans="1:9" x14ac:dyDescent="0.3">
      <c r="A596" s="1">
        <v>37822</v>
      </c>
      <c r="B596" s="2">
        <v>1504</v>
      </c>
      <c r="C596" s="2" t="s">
        <v>42</v>
      </c>
      <c r="D596" s="3">
        <v>5000</v>
      </c>
      <c r="E596" s="12" t="s">
        <v>2590</v>
      </c>
      <c r="F596" s="2" t="s">
        <v>37</v>
      </c>
      <c r="G596" s="3">
        <f t="shared" si="9"/>
        <v>5000</v>
      </c>
      <c r="H596" s="14" t="s">
        <v>44</v>
      </c>
      <c r="I596" s="2" t="s">
        <v>25</v>
      </c>
    </row>
    <row r="597" spans="1:9" x14ac:dyDescent="0.3">
      <c r="A597" s="1">
        <v>37822</v>
      </c>
      <c r="B597" s="2">
        <v>1715</v>
      </c>
      <c r="C597" s="2" t="s">
        <v>79</v>
      </c>
      <c r="D597" s="3">
        <v>500</v>
      </c>
      <c r="E597" s="12" t="s">
        <v>2591</v>
      </c>
      <c r="F597" s="2" t="s">
        <v>33</v>
      </c>
      <c r="G597" s="3">
        <f t="shared" si="9"/>
        <v>500</v>
      </c>
      <c r="H597" s="14" t="s">
        <v>30</v>
      </c>
      <c r="I597" s="2" t="s">
        <v>25</v>
      </c>
    </row>
    <row r="598" spans="1:9" x14ac:dyDescent="0.3">
      <c r="A598" s="1">
        <v>37822</v>
      </c>
      <c r="B598" s="2">
        <v>2332</v>
      </c>
      <c r="C598" s="2" t="s">
        <v>35</v>
      </c>
      <c r="D598" s="3">
        <v>28000</v>
      </c>
      <c r="E598" s="12" t="s">
        <v>2592</v>
      </c>
      <c r="F598" s="2" t="s">
        <v>54</v>
      </c>
      <c r="G598" s="3">
        <f t="shared" si="9"/>
        <v>28000</v>
      </c>
      <c r="H598" s="14" t="s">
        <v>38</v>
      </c>
      <c r="I598" s="2" t="s">
        <v>25</v>
      </c>
    </row>
    <row r="599" spans="1:9" x14ac:dyDescent="0.3">
      <c r="A599" s="1">
        <v>37823</v>
      </c>
      <c r="B599" s="2">
        <v>436</v>
      </c>
      <c r="C599" s="2" t="s">
        <v>35</v>
      </c>
      <c r="D599" s="3">
        <v>7000</v>
      </c>
      <c r="E599" s="12" t="s">
        <v>2593</v>
      </c>
      <c r="F599" s="2" t="s">
        <v>33</v>
      </c>
      <c r="G599" s="3">
        <f t="shared" si="9"/>
        <v>7000</v>
      </c>
      <c r="H599" s="14" t="s">
        <v>38</v>
      </c>
      <c r="I599" s="2" t="s">
        <v>25</v>
      </c>
    </row>
    <row r="600" spans="1:9" x14ac:dyDescent="0.3">
      <c r="A600" s="1">
        <v>37823</v>
      </c>
      <c r="B600" s="2">
        <v>1053</v>
      </c>
      <c r="C600" s="2" t="s">
        <v>248</v>
      </c>
      <c r="D600" s="3">
        <v>800</v>
      </c>
      <c r="E600" s="12" t="s">
        <v>2594</v>
      </c>
      <c r="F600" s="2" t="s">
        <v>67</v>
      </c>
      <c r="G600" s="3">
        <f t="shared" si="9"/>
        <v>800</v>
      </c>
      <c r="H600" s="14" t="s">
        <v>24</v>
      </c>
      <c r="I600" s="2" t="s">
        <v>25</v>
      </c>
    </row>
    <row r="601" spans="1:9" x14ac:dyDescent="0.3">
      <c r="A601" s="1">
        <v>37823</v>
      </c>
      <c r="B601" s="2">
        <v>1803</v>
      </c>
      <c r="C601" s="2" t="s">
        <v>21</v>
      </c>
      <c r="D601" s="3">
        <v>2700</v>
      </c>
      <c r="E601" s="12" t="s">
        <v>2595</v>
      </c>
      <c r="F601" s="2" t="s">
        <v>29</v>
      </c>
      <c r="G601" s="3">
        <f t="shared" si="9"/>
        <v>2700</v>
      </c>
      <c r="H601" s="14" t="s">
        <v>24</v>
      </c>
      <c r="I601" s="2" t="s">
        <v>25</v>
      </c>
    </row>
    <row r="602" spans="1:9" x14ac:dyDescent="0.3">
      <c r="A602" s="1">
        <v>37823</v>
      </c>
      <c r="B602" s="2">
        <v>2318</v>
      </c>
      <c r="C602" s="2" t="s">
        <v>35</v>
      </c>
      <c r="D602" s="3">
        <v>160</v>
      </c>
      <c r="E602" s="12" t="s">
        <v>2596</v>
      </c>
      <c r="F602" s="2" t="s">
        <v>23</v>
      </c>
      <c r="G602" s="3">
        <f t="shared" si="9"/>
        <v>160</v>
      </c>
      <c r="H602" s="14" t="s">
        <v>38</v>
      </c>
      <c r="I602" s="2" t="s">
        <v>25</v>
      </c>
    </row>
    <row r="603" spans="1:9" x14ac:dyDescent="0.3">
      <c r="A603" s="1">
        <v>37824</v>
      </c>
      <c r="B603" s="2">
        <v>1024</v>
      </c>
      <c r="C603" s="2" t="s">
        <v>40</v>
      </c>
      <c r="D603" s="3">
        <v>5000</v>
      </c>
      <c r="E603" s="12" t="s">
        <v>2597</v>
      </c>
      <c r="F603" s="2" t="s">
        <v>23</v>
      </c>
      <c r="G603" s="3">
        <f t="shared" si="9"/>
        <v>5000</v>
      </c>
      <c r="H603" s="14" t="s">
        <v>34</v>
      </c>
      <c r="I603" s="2" t="s">
        <v>25</v>
      </c>
    </row>
    <row r="604" spans="1:9" x14ac:dyDescent="0.3">
      <c r="A604" s="1">
        <v>37824</v>
      </c>
      <c r="B604" s="2">
        <v>1401</v>
      </c>
      <c r="C604" s="2" t="s">
        <v>26</v>
      </c>
      <c r="D604" s="3">
        <v>1875</v>
      </c>
      <c r="E604" s="12" t="s">
        <v>2598</v>
      </c>
      <c r="F604" s="2" t="s">
        <v>63</v>
      </c>
      <c r="G604" s="3">
        <f t="shared" si="9"/>
        <v>1875</v>
      </c>
      <c r="H604" s="14" t="s">
        <v>30</v>
      </c>
      <c r="I604" s="2" t="s">
        <v>25</v>
      </c>
    </row>
    <row r="605" spans="1:9" x14ac:dyDescent="0.3">
      <c r="A605" s="1">
        <v>37824</v>
      </c>
      <c r="B605" s="2">
        <v>1432</v>
      </c>
      <c r="C605" s="2" t="s">
        <v>64</v>
      </c>
      <c r="D605" s="3">
        <v>1000</v>
      </c>
      <c r="E605" s="12" t="s">
        <v>2599</v>
      </c>
      <c r="F605" s="2" t="s">
        <v>54</v>
      </c>
      <c r="G605" s="3">
        <f t="shared" si="9"/>
        <v>1000</v>
      </c>
      <c r="H605" s="14" t="s">
        <v>30</v>
      </c>
      <c r="I605" s="2" t="s">
        <v>25</v>
      </c>
    </row>
    <row r="606" spans="1:9" x14ac:dyDescent="0.3">
      <c r="A606" s="1">
        <v>37824</v>
      </c>
      <c r="B606" s="2">
        <v>1445</v>
      </c>
      <c r="C606" s="2" t="s">
        <v>91</v>
      </c>
      <c r="D606" s="3">
        <v>1500</v>
      </c>
      <c r="E606" s="12" t="s">
        <v>2600</v>
      </c>
      <c r="F606" s="2" t="s">
        <v>37</v>
      </c>
      <c r="G606" s="3">
        <f t="shared" si="9"/>
        <v>1500</v>
      </c>
      <c r="H606" s="14" t="s">
        <v>30</v>
      </c>
      <c r="I606" s="2" t="s">
        <v>25</v>
      </c>
    </row>
    <row r="607" spans="1:9" x14ac:dyDescent="0.3">
      <c r="A607" s="1">
        <v>37825</v>
      </c>
      <c r="B607" s="2">
        <v>839</v>
      </c>
      <c r="C607" s="2" t="s">
        <v>302</v>
      </c>
      <c r="D607" s="3">
        <v>1000</v>
      </c>
      <c r="E607" s="12" t="s">
        <v>2601</v>
      </c>
      <c r="F607" s="2" t="s">
        <v>23</v>
      </c>
      <c r="G607" s="3">
        <f t="shared" si="9"/>
        <v>1000</v>
      </c>
      <c r="H607" s="14" t="s">
        <v>34</v>
      </c>
      <c r="I607" s="2" t="s">
        <v>25</v>
      </c>
    </row>
    <row r="608" spans="1:9" x14ac:dyDescent="0.3">
      <c r="A608" s="1">
        <v>37825</v>
      </c>
      <c r="B608" s="2">
        <v>1218</v>
      </c>
      <c r="C608" s="2" t="s">
        <v>40</v>
      </c>
      <c r="D608" s="3">
        <v>4090</v>
      </c>
      <c r="E608" s="12" t="s">
        <v>2602</v>
      </c>
      <c r="F608" s="2" t="s">
        <v>33</v>
      </c>
      <c r="G608" s="3">
        <f t="shared" si="9"/>
        <v>4090</v>
      </c>
      <c r="H608" s="14" t="s">
        <v>34</v>
      </c>
      <c r="I608" s="2" t="s">
        <v>25</v>
      </c>
    </row>
    <row r="609" spans="1:9" x14ac:dyDescent="0.3">
      <c r="A609" s="1">
        <v>37825</v>
      </c>
      <c r="B609" s="2">
        <v>1606</v>
      </c>
      <c r="C609" s="2" t="s">
        <v>448</v>
      </c>
      <c r="D609" s="3">
        <v>2000</v>
      </c>
      <c r="E609" s="12" t="s">
        <v>2603</v>
      </c>
      <c r="F609" s="2" t="s">
        <v>23</v>
      </c>
      <c r="G609" s="3">
        <f t="shared" si="9"/>
        <v>2000</v>
      </c>
      <c r="H609" s="14" t="s">
        <v>49</v>
      </c>
      <c r="I609" s="2" t="s">
        <v>25</v>
      </c>
    </row>
    <row r="610" spans="1:9" x14ac:dyDescent="0.3">
      <c r="A610" s="1">
        <v>37825</v>
      </c>
      <c r="B610" s="2">
        <v>1540</v>
      </c>
      <c r="C610" s="2" t="s">
        <v>132</v>
      </c>
      <c r="D610" s="3">
        <v>390000</v>
      </c>
      <c r="E610" s="12" t="s">
        <v>2604</v>
      </c>
      <c r="F610" s="2" t="s">
        <v>54</v>
      </c>
      <c r="G610" s="3">
        <f t="shared" si="9"/>
        <v>390000</v>
      </c>
      <c r="H610" s="14" t="s">
        <v>38</v>
      </c>
      <c r="I610" s="2" t="s">
        <v>25</v>
      </c>
    </row>
    <row r="611" spans="1:9" x14ac:dyDescent="0.3">
      <c r="A611" s="1">
        <v>37825</v>
      </c>
      <c r="B611" s="2">
        <v>2001</v>
      </c>
      <c r="C611" s="2" t="s">
        <v>61</v>
      </c>
      <c r="D611" s="3">
        <v>200</v>
      </c>
      <c r="E611" s="12" t="s">
        <v>2605</v>
      </c>
      <c r="F611" s="2" t="s">
        <v>23</v>
      </c>
      <c r="G611" s="3">
        <f t="shared" si="9"/>
        <v>200</v>
      </c>
      <c r="H611" s="14" t="s">
        <v>49</v>
      </c>
      <c r="I611" s="2" t="s">
        <v>25</v>
      </c>
    </row>
    <row r="612" spans="1:9" x14ac:dyDescent="0.3">
      <c r="A612" s="1">
        <v>37826</v>
      </c>
      <c r="B612" s="2">
        <v>816</v>
      </c>
      <c r="C612" s="2" t="s">
        <v>61</v>
      </c>
      <c r="D612" s="3">
        <v>1350</v>
      </c>
      <c r="E612" s="12" t="s">
        <v>2606</v>
      </c>
      <c r="F612" s="2" t="s">
        <v>33</v>
      </c>
      <c r="G612" s="3">
        <f t="shared" si="9"/>
        <v>1350</v>
      </c>
      <c r="H612" s="14" t="s">
        <v>49</v>
      </c>
      <c r="I612" s="2" t="s">
        <v>25</v>
      </c>
    </row>
    <row r="613" spans="1:9" x14ac:dyDescent="0.3">
      <c r="A613" s="1">
        <v>37826</v>
      </c>
      <c r="B613" s="2">
        <v>904</v>
      </c>
      <c r="C613" s="2" t="s">
        <v>31</v>
      </c>
      <c r="D613" s="3">
        <v>5000</v>
      </c>
      <c r="E613" s="12" t="s">
        <v>2607</v>
      </c>
      <c r="F613" s="2" t="s">
        <v>359</v>
      </c>
      <c r="G613" s="3">
        <f t="shared" si="9"/>
        <v>5000</v>
      </c>
      <c r="H613" s="14" t="s">
        <v>34</v>
      </c>
      <c r="I613" s="2" t="s">
        <v>25</v>
      </c>
    </row>
    <row r="614" spans="1:9" x14ac:dyDescent="0.3">
      <c r="A614" s="1">
        <v>37826</v>
      </c>
      <c r="B614" s="2">
        <v>1126</v>
      </c>
      <c r="C614" s="2" t="s">
        <v>448</v>
      </c>
      <c r="D614" s="3" t="s">
        <v>27</v>
      </c>
      <c r="E614" s="12" t="s">
        <v>2608</v>
      </c>
      <c r="F614" s="2" t="s">
        <v>23</v>
      </c>
      <c r="G614" s="3">
        <f t="shared" si="9"/>
        <v>1</v>
      </c>
      <c r="H614" s="14" t="s">
        <v>49</v>
      </c>
      <c r="I614" s="2" t="s">
        <v>25</v>
      </c>
    </row>
    <row r="615" spans="1:9" x14ac:dyDescent="0.3">
      <c r="A615" s="1">
        <v>37826</v>
      </c>
      <c r="B615" s="2">
        <v>1503</v>
      </c>
      <c r="C615" s="2" t="s">
        <v>61</v>
      </c>
      <c r="D615" s="3">
        <v>3000</v>
      </c>
      <c r="E615" s="12" t="s">
        <v>2609</v>
      </c>
      <c r="F615" s="2" t="s">
        <v>23</v>
      </c>
      <c r="G615" s="3">
        <f t="shared" si="9"/>
        <v>3000</v>
      </c>
      <c r="H615" s="14" t="s">
        <v>49</v>
      </c>
      <c r="I615" s="2" t="s">
        <v>25</v>
      </c>
    </row>
    <row r="616" spans="1:9" x14ac:dyDescent="0.3">
      <c r="A616" s="1">
        <v>37826</v>
      </c>
      <c r="B616" s="2">
        <v>2146</v>
      </c>
      <c r="C616" s="2" t="s">
        <v>200</v>
      </c>
      <c r="D616" s="3">
        <v>12000</v>
      </c>
      <c r="E616" s="12" t="s">
        <v>2610</v>
      </c>
      <c r="F616" s="2" t="s">
        <v>23</v>
      </c>
      <c r="G616" s="3">
        <f t="shared" si="9"/>
        <v>12000</v>
      </c>
      <c r="H616" s="14" t="s">
        <v>49</v>
      </c>
      <c r="I616" s="2" t="s">
        <v>25</v>
      </c>
    </row>
    <row r="617" spans="1:9" x14ac:dyDescent="0.3">
      <c r="A617" s="1">
        <v>37827</v>
      </c>
      <c r="B617" s="2">
        <v>822</v>
      </c>
      <c r="C617" s="2" t="s">
        <v>526</v>
      </c>
      <c r="D617" s="3">
        <v>1000</v>
      </c>
      <c r="E617" s="12" t="s">
        <v>2611</v>
      </c>
      <c r="F617" s="2" t="s">
        <v>359</v>
      </c>
      <c r="G617" s="3">
        <f t="shared" si="9"/>
        <v>1000</v>
      </c>
      <c r="H617" s="14" t="s">
        <v>38</v>
      </c>
      <c r="I617" s="2" t="s">
        <v>25</v>
      </c>
    </row>
    <row r="618" spans="1:9" x14ac:dyDescent="0.3">
      <c r="A618" s="1">
        <v>37827</v>
      </c>
      <c r="B618" s="2">
        <v>1102</v>
      </c>
      <c r="C618" s="2" t="s">
        <v>40</v>
      </c>
      <c r="D618" s="3">
        <v>3627</v>
      </c>
      <c r="E618" s="12" t="s">
        <v>2612</v>
      </c>
      <c r="F618" s="2" t="s">
        <v>33</v>
      </c>
      <c r="G618" s="3">
        <f t="shared" si="9"/>
        <v>3627</v>
      </c>
      <c r="H618" s="14" t="s">
        <v>34</v>
      </c>
      <c r="I618" s="2" t="s">
        <v>25</v>
      </c>
    </row>
    <row r="619" spans="1:9" x14ac:dyDescent="0.3">
      <c r="A619" s="1">
        <v>37827</v>
      </c>
      <c r="B619" s="2">
        <v>1130</v>
      </c>
      <c r="C619" s="2" t="s">
        <v>162</v>
      </c>
      <c r="D619" s="3">
        <v>20000</v>
      </c>
      <c r="E619" s="12" t="s">
        <v>2613</v>
      </c>
      <c r="F619" s="2" t="s">
        <v>48</v>
      </c>
      <c r="G619" s="3">
        <f t="shared" si="9"/>
        <v>20000</v>
      </c>
      <c r="H619" s="14" t="s">
        <v>44</v>
      </c>
      <c r="I619" s="2" t="s">
        <v>25</v>
      </c>
    </row>
    <row r="620" spans="1:9" x14ac:dyDescent="0.3">
      <c r="A620" s="1">
        <v>37827</v>
      </c>
      <c r="B620" s="2">
        <v>1416</v>
      </c>
      <c r="C620" s="2" t="s">
        <v>91</v>
      </c>
      <c r="D620" s="3">
        <v>1500</v>
      </c>
      <c r="E620" s="12" t="s">
        <v>2614</v>
      </c>
      <c r="F620" s="2" t="s">
        <v>54</v>
      </c>
      <c r="G620" s="3">
        <f t="shared" si="9"/>
        <v>1500</v>
      </c>
      <c r="H620" s="14" t="s">
        <v>30</v>
      </c>
      <c r="I620" s="2" t="s">
        <v>25</v>
      </c>
    </row>
    <row r="621" spans="1:9" x14ac:dyDescent="0.3">
      <c r="A621" s="1">
        <v>37827</v>
      </c>
      <c r="B621" s="2">
        <v>1529</v>
      </c>
      <c r="C621" s="2" t="s">
        <v>64</v>
      </c>
      <c r="D621" s="3">
        <v>59000</v>
      </c>
      <c r="E621" s="12" t="s">
        <v>2615</v>
      </c>
      <c r="F621" s="2" t="s">
        <v>37</v>
      </c>
      <c r="G621" s="3">
        <f t="shared" si="9"/>
        <v>59000</v>
      </c>
      <c r="H621" s="14" t="s">
        <v>30</v>
      </c>
      <c r="I621" s="2" t="s">
        <v>25</v>
      </c>
    </row>
    <row r="622" spans="1:9" x14ac:dyDescent="0.3">
      <c r="A622" s="1">
        <v>37827</v>
      </c>
      <c r="B622" s="2">
        <v>1610</v>
      </c>
      <c r="C622" s="2" t="s">
        <v>132</v>
      </c>
      <c r="D622" s="3">
        <v>200</v>
      </c>
      <c r="E622" s="12" t="s">
        <v>2616</v>
      </c>
      <c r="F622" s="2" t="s">
        <v>54</v>
      </c>
      <c r="G622" s="3">
        <f t="shared" si="9"/>
        <v>200</v>
      </c>
      <c r="H622" s="14" t="s">
        <v>38</v>
      </c>
      <c r="I622" s="2" t="s">
        <v>25</v>
      </c>
    </row>
    <row r="623" spans="1:9" x14ac:dyDescent="0.3">
      <c r="A623" s="1">
        <v>37827</v>
      </c>
      <c r="B623" s="2">
        <v>1737</v>
      </c>
      <c r="C623" s="2" t="s">
        <v>59</v>
      </c>
      <c r="D623" s="3">
        <v>1200</v>
      </c>
      <c r="E623" s="12" t="s">
        <v>2617</v>
      </c>
      <c r="F623" s="2" t="s">
        <v>54</v>
      </c>
      <c r="G623" s="3">
        <f t="shared" si="9"/>
        <v>1200</v>
      </c>
      <c r="H623" s="14" t="s">
        <v>38</v>
      </c>
      <c r="I623" s="2" t="s">
        <v>25</v>
      </c>
    </row>
    <row r="624" spans="1:9" x14ac:dyDescent="0.3">
      <c r="A624" s="1">
        <v>37827</v>
      </c>
      <c r="B624" s="2">
        <v>1941</v>
      </c>
      <c r="C624" s="2" t="s">
        <v>59</v>
      </c>
      <c r="D624" s="3">
        <v>5000</v>
      </c>
      <c r="E624" s="12" t="s">
        <v>2618</v>
      </c>
      <c r="F624" s="2" t="s">
        <v>37</v>
      </c>
      <c r="G624" s="3">
        <f t="shared" si="9"/>
        <v>5000</v>
      </c>
      <c r="H624" s="14" t="s">
        <v>38</v>
      </c>
      <c r="I624" s="2" t="s">
        <v>25</v>
      </c>
    </row>
    <row r="625" spans="1:9" x14ac:dyDescent="0.3">
      <c r="A625" s="1">
        <v>37829</v>
      </c>
      <c r="B625" s="2">
        <v>1040</v>
      </c>
      <c r="C625" s="2" t="s">
        <v>61</v>
      </c>
      <c r="D625" s="3" t="s">
        <v>27</v>
      </c>
      <c r="E625" s="12" t="s">
        <v>2619</v>
      </c>
      <c r="F625" s="2" t="s">
        <v>23</v>
      </c>
      <c r="G625" s="3">
        <f t="shared" si="9"/>
        <v>1</v>
      </c>
      <c r="H625" s="14" t="s">
        <v>49</v>
      </c>
      <c r="I625" s="2" t="s">
        <v>25</v>
      </c>
    </row>
    <row r="626" spans="1:9" x14ac:dyDescent="0.3">
      <c r="A626" s="1">
        <v>37829</v>
      </c>
      <c r="B626" s="2">
        <v>2240</v>
      </c>
      <c r="C626" s="2" t="s">
        <v>91</v>
      </c>
      <c r="D626" s="3">
        <v>126000</v>
      </c>
      <c r="E626" s="12" t="s">
        <v>2620</v>
      </c>
      <c r="F626" s="2" t="s">
        <v>54</v>
      </c>
      <c r="G626" s="3">
        <f t="shared" si="9"/>
        <v>126000</v>
      </c>
      <c r="H626" s="14" t="s">
        <v>30</v>
      </c>
      <c r="I626" s="2" t="s">
        <v>25</v>
      </c>
    </row>
    <row r="627" spans="1:9" x14ac:dyDescent="0.3">
      <c r="A627" s="1">
        <v>37830</v>
      </c>
      <c r="B627" s="2">
        <v>1231</v>
      </c>
      <c r="C627" s="2" t="s">
        <v>70</v>
      </c>
      <c r="D627" s="3">
        <v>20000</v>
      </c>
      <c r="E627" s="12" t="s">
        <v>2621</v>
      </c>
      <c r="F627" s="2" t="s">
        <v>29</v>
      </c>
      <c r="G627" s="3">
        <f t="shared" si="9"/>
        <v>20000</v>
      </c>
      <c r="H627" s="14" t="s">
        <v>49</v>
      </c>
      <c r="I627" s="2" t="s">
        <v>25</v>
      </c>
    </row>
    <row r="628" spans="1:9" x14ac:dyDescent="0.3">
      <c r="A628" s="1">
        <v>37830</v>
      </c>
      <c r="B628" s="2">
        <v>1420</v>
      </c>
      <c r="C628" s="2" t="s">
        <v>42</v>
      </c>
      <c r="D628" s="3">
        <v>6000</v>
      </c>
      <c r="E628" s="12" t="s">
        <v>2622</v>
      </c>
      <c r="F628" s="2" t="s">
        <v>48</v>
      </c>
      <c r="G628" s="3">
        <f t="shared" si="9"/>
        <v>6000</v>
      </c>
      <c r="H628" s="14" t="s">
        <v>44</v>
      </c>
      <c r="I628" s="2" t="s">
        <v>25</v>
      </c>
    </row>
    <row r="629" spans="1:9" x14ac:dyDescent="0.3">
      <c r="A629" s="1">
        <v>37830</v>
      </c>
      <c r="B629" s="2">
        <v>1530</v>
      </c>
      <c r="C629" s="2" t="s">
        <v>200</v>
      </c>
      <c r="D629" s="3">
        <v>25000</v>
      </c>
      <c r="E629" s="12" t="s">
        <v>2623</v>
      </c>
      <c r="F629" s="2" t="s">
        <v>54</v>
      </c>
      <c r="G629" s="3">
        <f t="shared" si="9"/>
        <v>25000</v>
      </c>
      <c r="H629" s="14" t="s">
        <v>49</v>
      </c>
      <c r="I629" s="2" t="s">
        <v>25</v>
      </c>
    </row>
    <row r="630" spans="1:9" x14ac:dyDescent="0.3">
      <c r="A630" s="1">
        <v>37831</v>
      </c>
      <c r="B630" s="2">
        <v>1121</v>
      </c>
      <c r="C630" s="2" t="s">
        <v>108</v>
      </c>
      <c r="D630" s="3">
        <v>100</v>
      </c>
      <c r="E630" s="12" t="s">
        <v>2624</v>
      </c>
      <c r="F630" s="2" t="s">
        <v>67</v>
      </c>
      <c r="G630" s="3">
        <f t="shared" si="9"/>
        <v>100</v>
      </c>
      <c r="H630" s="14" t="s">
        <v>24</v>
      </c>
      <c r="I630" s="2" t="s">
        <v>25</v>
      </c>
    </row>
    <row r="631" spans="1:9" x14ac:dyDescent="0.3">
      <c r="A631" s="1">
        <v>37831</v>
      </c>
      <c r="B631" s="2">
        <v>1124</v>
      </c>
      <c r="C631" s="2" t="s">
        <v>68</v>
      </c>
      <c r="D631" s="3">
        <v>100000</v>
      </c>
      <c r="E631" s="12" t="s">
        <v>2625</v>
      </c>
      <c r="F631" s="2" t="s">
        <v>23</v>
      </c>
      <c r="G631" s="3">
        <f t="shared" si="9"/>
        <v>100000</v>
      </c>
      <c r="H631" s="14" t="s">
        <v>49</v>
      </c>
      <c r="I631" s="2" t="s">
        <v>25</v>
      </c>
    </row>
    <row r="632" spans="1:9" x14ac:dyDescent="0.3">
      <c r="A632" s="1">
        <v>37831</v>
      </c>
      <c r="B632" s="2">
        <v>1452</v>
      </c>
      <c r="C632" s="2" t="s">
        <v>35</v>
      </c>
      <c r="D632" s="3">
        <v>5000</v>
      </c>
      <c r="E632" s="12" t="s">
        <v>2626</v>
      </c>
      <c r="F632" s="2" t="s">
        <v>30</v>
      </c>
      <c r="G632" s="3">
        <f t="shared" si="9"/>
        <v>5000</v>
      </c>
      <c r="H632" s="14" t="s">
        <v>38</v>
      </c>
      <c r="I632" s="2" t="s">
        <v>25</v>
      </c>
    </row>
    <row r="633" spans="1:9" x14ac:dyDescent="0.3">
      <c r="A633" s="1">
        <v>37831</v>
      </c>
      <c r="B633" s="2">
        <v>1505</v>
      </c>
      <c r="C633" s="2" t="s">
        <v>426</v>
      </c>
      <c r="D633" s="3">
        <v>4000</v>
      </c>
      <c r="E633" s="12" t="s">
        <v>2627</v>
      </c>
      <c r="F633" s="2" t="s">
        <v>23</v>
      </c>
      <c r="G633" s="3">
        <f t="shared" si="9"/>
        <v>4000</v>
      </c>
      <c r="H633" s="14" t="s">
        <v>34</v>
      </c>
      <c r="I633" s="2" t="s">
        <v>25</v>
      </c>
    </row>
    <row r="634" spans="1:9" x14ac:dyDescent="0.3">
      <c r="A634" s="1">
        <v>37831</v>
      </c>
      <c r="B634" s="2">
        <v>1717</v>
      </c>
      <c r="C634" s="2" t="s">
        <v>21</v>
      </c>
      <c r="D634" s="3">
        <v>2000</v>
      </c>
      <c r="E634" s="12" t="s">
        <v>2628</v>
      </c>
      <c r="F634" s="2" t="s">
        <v>63</v>
      </c>
      <c r="G634" s="3">
        <f t="shared" si="9"/>
        <v>2000</v>
      </c>
      <c r="H634" s="14" t="s">
        <v>24</v>
      </c>
      <c r="I634" s="2" t="s">
        <v>25</v>
      </c>
    </row>
    <row r="635" spans="1:9" x14ac:dyDescent="0.3">
      <c r="A635" s="1">
        <v>37832</v>
      </c>
      <c r="B635" s="2">
        <v>724</v>
      </c>
      <c r="C635" s="2" t="s">
        <v>59</v>
      </c>
      <c r="D635" s="3">
        <v>10000</v>
      </c>
      <c r="E635" s="12" t="s">
        <v>2629</v>
      </c>
      <c r="F635" s="2" t="s">
        <v>23</v>
      </c>
      <c r="G635" s="3">
        <f t="shared" si="9"/>
        <v>10000</v>
      </c>
      <c r="H635" s="14" t="s">
        <v>38</v>
      </c>
      <c r="I635" s="2" t="s">
        <v>25</v>
      </c>
    </row>
    <row r="636" spans="1:9" x14ac:dyDescent="0.3">
      <c r="A636" s="1">
        <v>37832</v>
      </c>
      <c r="B636" s="2">
        <v>839</v>
      </c>
      <c r="C636" s="2" t="s">
        <v>31</v>
      </c>
      <c r="D636" s="3">
        <v>2000</v>
      </c>
      <c r="E636" s="12" t="s">
        <v>2630</v>
      </c>
      <c r="F636" s="2" t="s">
        <v>23</v>
      </c>
      <c r="G636" s="3">
        <f t="shared" si="9"/>
        <v>2000</v>
      </c>
      <c r="H636" s="14" t="s">
        <v>34</v>
      </c>
      <c r="I636" s="2" t="s">
        <v>25</v>
      </c>
    </row>
    <row r="637" spans="1:9" x14ac:dyDescent="0.3">
      <c r="A637" s="1">
        <v>37832</v>
      </c>
      <c r="B637" s="2">
        <v>1148</v>
      </c>
      <c r="C637" s="2" t="s">
        <v>35</v>
      </c>
      <c r="D637" s="3">
        <v>200</v>
      </c>
      <c r="E637" s="12" t="s">
        <v>2631</v>
      </c>
      <c r="F637" s="2" t="s">
        <v>23</v>
      </c>
      <c r="G637" s="3">
        <f t="shared" si="9"/>
        <v>200</v>
      </c>
      <c r="H637" s="14" t="s">
        <v>38</v>
      </c>
      <c r="I637" s="2" t="s">
        <v>25</v>
      </c>
    </row>
    <row r="638" spans="1:9" x14ac:dyDescent="0.3">
      <c r="A638" s="1">
        <v>37832</v>
      </c>
      <c r="B638" s="2">
        <v>1335</v>
      </c>
      <c r="C638" s="2" t="s">
        <v>64</v>
      </c>
      <c r="D638" s="3">
        <v>1200</v>
      </c>
      <c r="E638" s="12" t="s">
        <v>2632</v>
      </c>
      <c r="F638" s="2" t="s">
        <v>63</v>
      </c>
      <c r="G638" s="3">
        <f t="shared" si="9"/>
        <v>1200</v>
      </c>
      <c r="H638" s="14" t="s">
        <v>30</v>
      </c>
      <c r="I638" s="2" t="s">
        <v>25</v>
      </c>
    </row>
    <row r="639" spans="1:9" x14ac:dyDescent="0.3">
      <c r="A639" s="1">
        <v>37832</v>
      </c>
      <c r="B639" s="2">
        <v>1523</v>
      </c>
      <c r="C639" s="2" t="s">
        <v>46</v>
      </c>
      <c r="D639" s="3">
        <v>5000</v>
      </c>
      <c r="E639" s="12" t="s">
        <v>2633</v>
      </c>
      <c r="F639" s="2" t="s">
        <v>63</v>
      </c>
      <c r="G639" s="3">
        <f t="shared" si="9"/>
        <v>5000</v>
      </c>
      <c r="H639" s="14" t="s">
        <v>49</v>
      </c>
      <c r="I639" s="2" t="s">
        <v>25</v>
      </c>
    </row>
    <row r="640" spans="1:9" x14ac:dyDescent="0.3">
      <c r="A640" s="1">
        <v>37832</v>
      </c>
      <c r="B640" s="2">
        <v>1709</v>
      </c>
      <c r="C640" s="2" t="s">
        <v>200</v>
      </c>
      <c r="D640" s="3">
        <v>4000</v>
      </c>
      <c r="E640" s="12" t="s">
        <v>2634</v>
      </c>
      <c r="F640" s="2" t="s">
        <v>33</v>
      </c>
      <c r="G640" s="3">
        <f t="shared" si="9"/>
        <v>4000</v>
      </c>
      <c r="H640" s="14" t="s">
        <v>49</v>
      </c>
      <c r="I640" s="2" t="s">
        <v>25</v>
      </c>
    </row>
    <row r="641" spans="1:9" x14ac:dyDescent="0.3">
      <c r="A641" s="1">
        <v>37834</v>
      </c>
      <c r="B641" s="2">
        <v>1437</v>
      </c>
      <c r="C641" s="2" t="s">
        <v>21</v>
      </c>
      <c r="D641" s="3">
        <v>100000</v>
      </c>
      <c r="E641" s="12" t="s">
        <v>2635</v>
      </c>
      <c r="F641" s="2" t="s">
        <v>54</v>
      </c>
      <c r="G641" s="3">
        <f t="shared" si="9"/>
        <v>100000</v>
      </c>
      <c r="H641" s="14" t="s">
        <v>24</v>
      </c>
      <c r="I641" s="2" t="s">
        <v>25</v>
      </c>
    </row>
    <row r="642" spans="1:9" x14ac:dyDescent="0.3">
      <c r="A642" s="1">
        <v>37834</v>
      </c>
      <c r="B642" s="2">
        <v>1549</v>
      </c>
      <c r="C642" s="2" t="s">
        <v>200</v>
      </c>
      <c r="D642" s="3">
        <v>3000</v>
      </c>
      <c r="E642" s="12" t="s">
        <v>2636</v>
      </c>
      <c r="F642" s="2" t="s">
        <v>33</v>
      </c>
      <c r="G642" s="3">
        <f t="shared" ref="G642:G705" si="10">IF(D642 ="UNK", 1, D642)</f>
        <v>3000</v>
      </c>
      <c r="H642" s="14" t="s">
        <v>49</v>
      </c>
      <c r="I642" s="2" t="s">
        <v>25</v>
      </c>
    </row>
    <row r="643" spans="1:9" x14ac:dyDescent="0.3">
      <c r="A643" s="1">
        <v>37834</v>
      </c>
      <c r="B643" s="2">
        <v>1809</v>
      </c>
      <c r="C643" s="2" t="s">
        <v>526</v>
      </c>
      <c r="D643" s="3">
        <v>1000</v>
      </c>
      <c r="E643" s="12" t="s">
        <v>2637</v>
      </c>
      <c r="F643" s="2" t="s">
        <v>33</v>
      </c>
      <c r="G643" s="3">
        <f t="shared" si="10"/>
        <v>1000</v>
      </c>
      <c r="H643" s="14" t="s">
        <v>38</v>
      </c>
      <c r="I643" s="2" t="s">
        <v>25</v>
      </c>
    </row>
    <row r="644" spans="1:9" x14ac:dyDescent="0.3">
      <c r="A644" s="1">
        <v>37834</v>
      </c>
      <c r="B644" s="2">
        <v>1942</v>
      </c>
      <c r="C644" s="2" t="s">
        <v>1138</v>
      </c>
      <c r="D644" s="3">
        <v>10000</v>
      </c>
      <c r="E644" s="12" t="s">
        <v>2638</v>
      </c>
      <c r="F644" s="2" t="s">
        <v>33</v>
      </c>
      <c r="G644" s="3">
        <f t="shared" si="10"/>
        <v>10000</v>
      </c>
      <c r="H644" s="14" t="s">
        <v>24</v>
      </c>
      <c r="I644" s="2" t="s">
        <v>25</v>
      </c>
    </row>
    <row r="645" spans="1:9" x14ac:dyDescent="0.3">
      <c r="A645" s="1">
        <v>37835</v>
      </c>
      <c r="B645" s="2">
        <v>1641</v>
      </c>
      <c r="C645" s="2" t="s">
        <v>200</v>
      </c>
      <c r="D645" s="3">
        <v>2000</v>
      </c>
      <c r="E645" s="12" t="s">
        <v>2639</v>
      </c>
      <c r="F645" s="2" t="s">
        <v>63</v>
      </c>
      <c r="G645" s="3">
        <f t="shared" si="10"/>
        <v>2000</v>
      </c>
      <c r="H645" s="14" t="s">
        <v>49</v>
      </c>
      <c r="I645" s="2" t="s">
        <v>25</v>
      </c>
    </row>
    <row r="646" spans="1:9" x14ac:dyDescent="0.3">
      <c r="A646" s="1">
        <v>37835</v>
      </c>
      <c r="B646" s="2">
        <v>1713</v>
      </c>
      <c r="C646" s="2" t="s">
        <v>26</v>
      </c>
      <c r="D646" s="3">
        <v>1000</v>
      </c>
      <c r="E646" s="12" t="s">
        <v>2640</v>
      </c>
      <c r="F646" s="2" t="s">
        <v>30</v>
      </c>
      <c r="G646" s="3">
        <f t="shared" si="10"/>
        <v>1000</v>
      </c>
      <c r="H646" s="14" t="s">
        <v>30</v>
      </c>
      <c r="I646" s="2" t="s">
        <v>25</v>
      </c>
    </row>
    <row r="647" spans="1:9" x14ac:dyDescent="0.3">
      <c r="A647" s="1">
        <v>37835</v>
      </c>
      <c r="B647" s="2">
        <v>1848</v>
      </c>
      <c r="C647" s="2" t="s">
        <v>46</v>
      </c>
      <c r="D647" s="3">
        <v>396000</v>
      </c>
      <c r="E647" s="12" t="s">
        <v>2641</v>
      </c>
      <c r="F647" s="2" t="s">
        <v>33</v>
      </c>
      <c r="G647" s="3">
        <f t="shared" si="10"/>
        <v>396000</v>
      </c>
      <c r="H647" s="14" t="s">
        <v>49</v>
      </c>
      <c r="I647" s="2" t="s">
        <v>25</v>
      </c>
    </row>
    <row r="648" spans="1:9" x14ac:dyDescent="0.3">
      <c r="A648" s="1">
        <v>37836</v>
      </c>
      <c r="B648" s="2">
        <v>1132</v>
      </c>
      <c r="C648" s="2" t="s">
        <v>61</v>
      </c>
      <c r="D648" s="3">
        <v>3000</v>
      </c>
      <c r="E648" s="12" t="s">
        <v>2642</v>
      </c>
      <c r="F648" s="2" t="s">
        <v>23</v>
      </c>
      <c r="G648" s="3">
        <f t="shared" si="10"/>
        <v>3000</v>
      </c>
      <c r="H648" s="14" t="s">
        <v>49</v>
      </c>
      <c r="I648" s="2" t="s">
        <v>25</v>
      </c>
    </row>
    <row r="649" spans="1:9" x14ac:dyDescent="0.3">
      <c r="A649" s="1">
        <v>37836</v>
      </c>
      <c r="B649" s="2">
        <v>1254</v>
      </c>
      <c r="C649" s="2" t="s">
        <v>64</v>
      </c>
      <c r="D649" s="3">
        <v>5000</v>
      </c>
      <c r="E649" s="12" t="s">
        <v>2643</v>
      </c>
      <c r="F649" s="2" t="s">
        <v>54</v>
      </c>
      <c r="G649" s="3">
        <f t="shared" si="10"/>
        <v>5000</v>
      </c>
      <c r="H649" s="14" t="s">
        <v>30</v>
      </c>
      <c r="I649" s="2" t="s">
        <v>25</v>
      </c>
    </row>
    <row r="650" spans="1:9" x14ac:dyDescent="0.3">
      <c r="A650" s="1">
        <v>37836</v>
      </c>
      <c r="B650" s="2">
        <v>1427</v>
      </c>
      <c r="C650" s="2" t="s">
        <v>46</v>
      </c>
      <c r="D650" s="3">
        <v>1000</v>
      </c>
      <c r="E650" s="12" t="s">
        <v>2644</v>
      </c>
      <c r="F650" s="2" t="s">
        <v>54</v>
      </c>
      <c r="G650" s="3">
        <f t="shared" si="10"/>
        <v>1000</v>
      </c>
      <c r="H650" s="14" t="s">
        <v>49</v>
      </c>
      <c r="I650" s="2" t="s">
        <v>25</v>
      </c>
    </row>
    <row r="651" spans="1:9" x14ac:dyDescent="0.3">
      <c r="A651" s="1">
        <v>37836</v>
      </c>
      <c r="B651" s="2">
        <v>1651</v>
      </c>
      <c r="C651" s="2" t="s">
        <v>203</v>
      </c>
      <c r="D651" s="3">
        <v>500</v>
      </c>
      <c r="E651" s="12" t="s">
        <v>2645</v>
      </c>
      <c r="F651" s="2" t="s">
        <v>54</v>
      </c>
      <c r="G651" s="3">
        <f t="shared" si="10"/>
        <v>500</v>
      </c>
      <c r="H651" s="14" t="s">
        <v>24</v>
      </c>
      <c r="I651" s="2" t="s">
        <v>25</v>
      </c>
    </row>
    <row r="652" spans="1:9" x14ac:dyDescent="0.3">
      <c r="A652" s="1">
        <v>37836</v>
      </c>
      <c r="B652" s="2">
        <v>1817</v>
      </c>
      <c r="C652" s="2" t="s">
        <v>46</v>
      </c>
      <c r="D652" s="3" t="s">
        <v>27</v>
      </c>
      <c r="E652" s="12" t="s">
        <v>2646</v>
      </c>
      <c r="F652" s="2" t="s">
        <v>63</v>
      </c>
      <c r="G652" s="3">
        <f t="shared" si="10"/>
        <v>1</v>
      </c>
      <c r="H652" s="14" t="s">
        <v>49</v>
      </c>
      <c r="I652" s="2" t="s">
        <v>25</v>
      </c>
    </row>
    <row r="653" spans="1:9" x14ac:dyDescent="0.3">
      <c r="A653" s="1">
        <v>37836</v>
      </c>
      <c r="B653" s="2">
        <v>2134</v>
      </c>
      <c r="C653" s="2" t="s">
        <v>46</v>
      </c>
      <c r="D653" s="3">
        <v>1500</v>
      </c>
      <c r="E653" s="12" t="s">
        <v>2647</v>
      </c>
      <c r="F653" s="2" t="s">
        <v>54</v>
      </c>
      <c r="G653" s="3">
        <f t="shared" si="10"/>
        <v>1500</v>
      </c>
      <c r="H653" s="14" t="s">
        <v>49</v>
      </c>
      <c r="I653" s="2" t="s">
        <v>25</v>
      </c>
    </row>
    <row r="654" spans="1:9" x14ac:dyDescent="0.3">
      <c r="A654" s="1">
        <v>37837</v>
      </c>
      <c r="B654" s="2">
        <v>48</v>
      </c>
      <c r="C654" s="2" t="s">
        <v>35</v>
      </c>
      <c r="D654" s="3">
        <v>6000</v>
      </c>
      <c r="E654" s="12" t="s">
        <v>2648</v>
      </c>
      <c r="F654" s="2" t="s">
        <v>67</v>
      </c>
      <c r="G654" s="3">
        <f t="shared" si="10"/>
        <v>6000</v>
      </c>
      <c r="H654" s="14" t="s">
        <v>38</v>
      </c>
      <c r="I654" s="2" t="s">
        <v>25</v>
      </c>
    </row>
    <row r="655" spans="1:9" x14ac:dyDescent="0.3">
      <c r="A655" s="1">
        <v>37844</v>
      </c>
      <c r="B655" s="2">
        <v>734</v>
      </c>
      <c r="C655" s="2" t="s">
        <v>72</v>
      </c>
      <c r="D655" s="3">
        <v>12000</v>
      </c>
      <c r="E655" s="12" t="s">
        <v>2649</v>
      </c>
      <c r="F655" s="2" t="s">
        <v>359</v>
      </c>
      <c r="G655" s="3">
        <f t="shared" si="10"/>
        <v>12000</v>
      </c>
      <c r="H655" s="14" t="s">
        <v>49</v>
      </c>
      <c r="I655" s="2" t="s">
        <v>25</v>
      </c>
    </row>
    <row r="656" spans="1:9" x14ac:dyDescent="0.3">
      <c r="A656" s="1">
        <v>37844</v>
      </c>
      <c r="B656" s="2">
        <v>743</v>
      </c>
      <c r="C656" s="2" t="s">
        <v>329</v>
      </c>
      <c r="D656" s="3">
        <v>20000</v>
      </c>
      <c r="E656" s="12" t="s">
        <v>2650</v>
      </c>
      <c r="F656" s="2" t="s">
        <v>67</v>
      </c>
      <c r="G656" s="3">
        <f t="shared" si="10"/>
        <v>20000</v>
      </c>
      <c r="H656" s="14" t="s">
        <v>30</v>
      </c>
      <c r="I656" s="2" t="s">
        <v>25</v>
      </c>
    </row>
    <row r="657" spans="1:9" x14ac:dyDescent="0.3">
      <c r="A657" s="1">
        <v>37844</v>
      </c>
      <c r="B657" s="2">
        <v>949</v>
      </c>
      <c r="C657" s="2" t="s">
        <v>46</v>
      </c>
      <c r="D657" s="3">
        <v>6000</v>
      </c>
      <c r="E657" s="12" t="s">
        <v>2651</v>
      </c>
      <c r="F657" s="2" t="s">
        <v>359</v>
      </c>
      <c r="G657" s="3">
        <f t="shared" si="10"/>
        <v>6000</v>
      </c>
      <c r="H657" s="14" t="s">
        <v>49</v>
      </c>
      <c r="I657" s="2" t="s">
        <v>25</v>
      </c>
    </row>
    <row r="658" spans="1:9" x14ac:dyDescent="0.3">
      <c r="A658" s="1">
        <v>37844</v>
      </c>
      <c r="B658" s="2">
        <v>1025</v>
      </c>
      <c r="C658" s="2" t="s">
        <v>121</v>
      </c>
      <c r="D658" s="3">
        <v>3000000</v>
      </c>
      <c r="E658" s="12" t="s">
        <v>2652</v>
      </c>
      <c r="F658" s="2" t="s">
        <v>359</v>
      </c>
      <c r="G658" s="3">
        <f t="shared" si="10"/>
        <v>3000000</v>
      </c>
      <c r="H658" s="14" t="s">
        <v>44</v>
      </c>
      <c r="I658" s="2" t="s">
        <v>25</v>
      </c>
    </row>
    <row r="659" spans="1:9" x14ac:dyDescent="0.3">
      <c r="A659" s="1">
        <v>37844</v>
      </c>
      <c r="B659" s="2">
        <v>1125</v>
      </c>
      <c r="C659" s="2" t="s">
        <v>61</v>
      </c>
      <c r="D659" s="3">
        <v>42000</v>
      </c>
      <c r="E659" s="12" t="s">
        <v>2653</v>
      </c>
      <c r="F659" s="2" t="s">
        <v>359</v>
      </c>
      <c r="G659" s="3">
        <f t="shared" si="10"/>
        <v>42000</v>
      </c>
      <c r="H659" s="14" t="s">
        <v>49</v>
      </c>
      <c r="I659" s="2" t="s">
        <v>25</v>
      </c>
    </row>
    <row r="660" spans="1:9" x14ac:dyDescent="0.3">
      <c r="A660" s="1">
        <v>37844</v>
      </c>
      <c r="B660" s="2">
        <v>1300</v>
      </c>
      <c r="C660" s="2" t="s">
        <v>26</v>
      </c>
      <c r="D660" s="3">
        <v>1000</v>
      </c>
      <c r="E660" s="12" t="s">
        <v>2654</v>
      </c>
      <c r="F660" s="2" t="s">
        <v>23</v>
      </c>
      <c r="G660" s="3">
        <f t="shared" si="10"/>
        <v>1000</v>
      </c>
      <c r="H660" s="14" t="s">
        <v>30</v>
      </c>
      <c r="I660" s="2" t="s">
        <v>25</v>
      </c>
    </row>
    <row r="661" spans="1:9" x14ac:dyDescent="0.3">
      <c r="A661" s="1">
        <v>37844</v>
      </c>
      <c r="B661" s="2">
        <v>1447</v>
      </c>
      <c r="C661" s="2" t="s">
        <v>31</v>
      </c>
      <c r="D661" s="3">
        <v>4000</v>
      </c>
      <c r="E661" s="12" t="s">
        <v>2655</v>
      </c>
      <c r="F661" s="2" t="s">
        <v>67</v>
      </c>
      <c r="G661" s="3">
        <f t="shared" si="10"/>
        <v>4000</v>
      </c>
      <c r="H661" s="14" t="s">
        <v>34</v>
      </c>
      <c r="I661" s="2" t="s">
        <v>25</v>
      </c>
    </row>
    <row r="662" spans="1:9" x14ac:dyDescent="0.3">
      <c r="A662" s="1">
        <v>37844</v>
      </c>
      <c r="B662" s="2">
        <v>1409</v>
      </c>
      <c r="C662" s="2" t="s">
        <v>61</v>
      </c>
      <c r="D662" s="3">
        <v>384600</v>
      </c>
      <c r="E662" s="12" t="s">
        <v>2656</v>
      </c>
      <c r="F662" s="2" t="s">
        <v>359</v>
      </c>
      <c r="G662" s="3">
        <f t="shared" si="10"/>
        <v>384600</v>
      </c>
      <c r="H662" s="14" t="s">
        <v>49</v>
      </c>
      <c r="I662" s="2" t="s">
        <v>25</v>
      </c>
    </row>
    <row r="663" spans="1:9" x14ac:dyDescent="0.3">
      <c r="A663" s="1">
        <v>37844</v>
      </c>
      <c r="B663" s="2">
        <v>1457</v>
      </c>
      <c r="C663" s="2" t="s">
        <v>40</v>
      </c>
      <c r="D663" s="3">
        <v>29500</v>
      </c>
      <c r="E663" s="12" t="s">
        <v>2657</v>
      </c>
      <c r="F663" s="2" t="s">
        <v>33</v>
      </c>
      <c r="G663" s="3">
        <f t="shared" si="10"/>
        <v>29500</v>
      </c>
      <c r="H663" s="14" t="s">
        <v>34</v>
      </c>
      <c r="I663" s="2" t="s">
        <v>25</v>
      </c>
    </row>
    <row r="664" spans="1:9" x14ac:dyDescent="0.3">
      <c r="A664" s="1">
        <v>37844</v>
      </c>
      <c r="B664" s="2">
        <v>1521</v>
      </c>
      <c r="C664" s="2" t="s">
        <v>68</v>
      </c>
      <c r="D664" s="3">
        <v>1000</v>
      </c>
      <c r="E664" s="12" t="s">
        <v>2658</v>
      </c>
      <c r="F664" s="2" t="s">
        <v>359</v>
      </c>
      <c r="G664" s="3">
        <f t="shared" si="10"/>
        <v>1000</v>
      </c>
      <c r="H664" s="14" t="s">
        <v>49</v>
      </c>
      <c r="I664" s="2" t="s">
        <v>25</v>
      </c>
    </row>
    <row r="665" spans="1:9" x14ac:dyDescent="0.3">
      <c r="A665" s="1">
        <v>37844</v>
      </c>
      <c r="B665" s="2">
        <v>1643</v>
      </c>
      <c r="C665" s="2" t="s">
        <v>70</v>
      </c>
      <c r="D665" s="3">
        <v>5000000</v>
      </c>
      <c r="E665" s="12" t="s">
        <v>2659</v>
      </c>
      <c r="F665" s="2" t="s">
        <v>29</v>
      </c>
      <c r="G665" s="3">
        <f t="shared" si="10"/>
        <v>5000000</v>
      </c>
      <c r="H665" s="14" t="s">
        <v>49</v>
      </c>
      <c r="I665" s="2" t="s">
        <v>25</v>
      </c>
    </row>
    <row r="666" spans="1:9" x14ac:dyDescent="0.3">
      <c r="A666" s="1">
        <v>37844</v>
      </c>
      <c r="B666" s="2">
        <v>1647</v>
      </c>
      <c r="C666" s="2" t="s">
        <v>64</v>
      </c>
      <c r="D666" s="3">
        <v>60</v>
      </c>
      <c r="E666" s="12" t="s">
        <v>2660</v>
      </c>
      <c r="F666" s="2" t="s">
        <v>37</v>
      </c>
      <c r="G666" s="3">
        <f t="shared" si="10"/>
        <v>60</v>
      </c>
      <c r="H666" s="14" t="s">
        <v>30</v>
      </c>
      <c r="I666" s="2" t="s">
        <v>25</v>
      </c>
    </row>
    <row r="667" spans="1:9" x14ac:dyDescent="0.3">
      <c r="A667" s="1">
        <v>37845</v>
      </c>
      <c r="B667" s="2">
        <v>1004</v>
      </c>
      <c r="C667" s="2" t="s">
        <v>61</v>
      </c>
      <c r="D667" s="3">
        <v>11500</v>
      </c>
      <c r="E667" s="12" t="s">
        <v>2661</v>
      </c>
      <c r="F667" s="2" t="s">
        <v>359</v>
      </c>
      <c r="G667" s="3">
        <f t="shared" si="10"/>
        <v>11500</v>
      </c>
      <c r="H667" s="14" t="s">
        <v>49</v>
      </c>
      <c r="I667" s="2" t="s">
        <v>25</v>
      </c>
    </row>
    <row r="668" spans="1:9" x14ac:dyDescent="0.3">
      <c r="A668" s="1">
        <v>37845</v>
      </c>
      <c r="B668" s="2">
        <v>1446</v>
      </c>
      <c r="C668" s="2" t="s">
        <v>56</v>
      </c>
      <c r="D668" s="3">
        <v>20200</v>
      </c>
      <c r="E668" s="12" t="s">
        <v>2662</v>
      </c>
      <c r="F668" s="2" t="s">
        <v>48</v>
      </c>
      <c r="G668" s="3">
        <f t="shared" si="10"/>
        <v>20200</v>
      </c>
      <c r="H668" s="14" t="s">
        <v>34</v>
      </c>
      <c r="I668" s="2" t="s">
        <v>25</v>
      </c>
    </row>
    <row r="669" spans="1:9" x14ac:dyDescent="0.3">
      <c r="A669" s="1">
        <v>37845</v>
      </c>
      <c r="B669" s="2">
        <v>1546</v>
      </c>
      <c r="C669" s="2" t="s">
        <v>162</v>
      </c>
      <c r="D669" s="3">
        <v>50000</v>
      </c>
      <c r="E669" s="12" t="s">
        <v>2663</v>
      </c>
      <c r="F669" s="2" t="s">
        <v>23</v>
      </c>
      <c r="G669" s="3">
        <f t="shared" si="10"/>
        <v>50000</v>
      </c>
      <c r="H669" s="14" t="s">
        <v>44</v>
      </c>
      <c r="I669" s="2" t="s">
        <v>25</v>
      </c>
    </row>
    <row r="670" spans="1:9" x14ac:dyDescent="0.3">
      <c r="A670" s="1">
        <v>37845</v>
      </c>
      <c r="B670" s="2">
        <v>1552</v>
      </c>
      <c r="C670" s="2" t="s">
        <v>132</v>
      </c>
      <c r="D670" s="3">
        <v>1000</v>
      </c>
      <c r="E670" s="12" t="s">
        <v>2664</v>
      </c>
      <c r="F670" s="2" t="s">
        <v>359</v>
      </c>
      <c r="G670" s="3">
        <f t="shared" si="10"/>
        <v>1000</v>
      </c>
      <c r="H670" s="14" t="s">
        <v>38</v>
      </c>
      <c r="I670" s="2" t="s">
        <v>25</v>
      </c>
    </row>
    <row r="671" spans="1:9" x14ac:dyDescent="0.3">
      <c r="A671" s="1">
        <v>37846</v>
      </c>
      <c r="B671" s="2">
        <v>1941</v>
      </c>
      <c r="C671" s="2" t="s">
        <v>68</v>
      </c>
      <c r="D671" s="3">
        <v>1500</v>
      </c>
      <c r="E671" s="12" t="s">
        <v>2665</v>
      </c>
      <c r="F671" s="2" t="s">
        <v>23</v>
      </c>
      <c r="G671" s="3">
        <f t="shared" si="10"/>
        <v>1500</v>
      </c>
      <c r="H671" s="14" t="s">
        <v>49</v>
      </c>
      <c r="I671" s="2" t="s">
        <v>25</v>
      </c>
    </row>
    <row r="672" spans="1:9" x14ac:dyDescent="0.3">
      <c r="A672" s="1">
        <v>37847</v>
      </c>
      <c r="B672" s="2">
        <v>1132</v>
      </c>
      <c r="C672" s="2" t="s">
        <v>319</v>
      </c>
      <c r="D672" s="3">
        <v>1000</v>
      </c>
      <c r="E672" s="12" t="s">
        <v>2666</v>
      </c>
      <c r="F672" s="2" t="s">
        <v>23</v>
      </c>
      <c r="G672" s="3">
        <f t="shared" si="10"/>
        <v>1000</v>
      </c>
      <c r="H672" s="14" t="s">
        <v>24</v>
      </c>
      <c r="I672" s="2" t="s">
        <v>25</v>
      </c>
    </row>
    <row r="673" spans="1:9" x14ac:dyDescent="0.3">
      <c r="A673" s="1">
        <v>37847</v>
      </c>
      <c r="B673" s="2">
        <v>1239</v>
      </c>
      <c r="C673" s="2" t="s">
        <v>31</v>
      </c>
      <c r="D673" s="3">
        <v>1000</v>
      </c>
      <c r="E673" s="12" t="s">
        <v>2667</v>
      </c>
      <c r="F673" s="2" t="s">
        <v>359</v>
      </c>
      <c r="G673" s="3">
        <f t="shared" si="10"/>
        <v>1000</v>
      </c>
      <c r="H673" s="14" t="s">
        <v>34</v>
      </c>
      <c r="I673" s="2" t="s">
        <v>25</v>
      </c>
    </row>
    <row r="674" spans="1:9" x14ac:dyDescent="0.3">
      <c r="A674" s="1">
        <v>37847</v>
      </c>
      <c r="B674" s="2">
        <v>1419</v>
      </c>
      <c r="C674" s="2" t="s">
        <v>203</v>
      </c>
      <c r="D674" s="3">
        <v>2000</v>
      </c>
      <c r="E674" s="12" t="s">
        <v>2668</v>
      </c>
      <c r="F674" s="2" t="s">
        <v>33</v>
      </c>
      <c r="G674" s="3">
        <f t="shared" si="10"/>
        <v>2000</v>
      </c>
      <c r="H674" s="14" t="s">
        <v>24</v>
      </c>
      <c r="I674" s="2" t="s">
        <v>25</v>
      </c>
    </row>
    <row r="675" spans="1:9" x14ac:dyDescent="0.3">
      <c r="A675" s="1">
        <v>37847</v>
      </c>
      <c r="B675" s="2">
        <v>1502</v>
      </c>
      <c r="C675" s="2" t="s">
        <v>46</v>
      </c>
      <c r="D675" s="3">
        <v>99840</v>
      </c>
      <c r="E675" s="12" t="s">
        <v>2669</v>
      </c>
      <c r="F675" s="2" t="s">
        <v>33</v>
      </c>
      <c r="G675" s="3">
        <f t="shared" si="10"/>
        <v>99840</v>
      </c>
      <c r="H675" s="14" t="s">
        <v>49</v>
      </c>
      <c r="I675" s="2" t="s">
        <v>25</v>
      </c>
    </row>
    <row r="676" spans="1:9" x14ac:dyDescent="0.3">
      <c r="A676" s="1">
        <v>37848</v>
      </c>
      <c r="B676" s="2">
        <v>856</v>
      </c>
      <c r="C676" s="2" t="s">
        <v>162</v>
      </c>
      <c r="D676" s="3">
        <v>3000</v>
      </c>
      <c r="E676" s="12" t="s">
        <v>2670</v>
      </c>
      <c r="F676" s="2" t="s">
        <v>23</v>
      </c>
      <c r="G676" s="3">
        <f t="shared" si="10"/>
        <v>3000</v>
      </c>
      <c r="H676" s="14" t="s">
        <v>44</v>
      </c>
      <c r="I676" s="2" t="s">
        <v>25</v>
      </c>
    </row>
    <row r="677" spans="1:9" x14ac:dyDescent="0.3">
      <c r="A677" s="1">
        <v>37848</v>
      </c>
      <c r="B677" s="2">
        <v>956</v>
      </c>
      <c r="C677" s="2" t="s">
        <v>152</v>
      </c>
      <c r="D677" s="3">
        <v>2000000</v>
      </c>
      <c r="E677" s="12" t="s">
        <v>2671</v>
      </c>
      <c r="F677" s="2" t="s">
        <v>29</v>
      </c>
      <c r="G677" s="3">
        <f t="shared" si="10"/>
        <v>2000000</v>
      </c>
      <c r="H677" s="14" t="s">
        <v>38</v>
      </c>
      <c r="I677" s="2" t="s">
        <v>25</v>
      </c>
    </row>
    <row r="678" spans="1:9" x14ac:dyDescent="0.3">
      <c r="A678" s="1">
        <v>37848</v>
      </c>
      <c r="B678" s="2">
        <v>1014</v>
      </c>
      <c r="C678" s="2" t="s">
        <v>61</v>
      </c>
      <c r="D678" s="3">
        <v>5000</v>
      </c>
      <c r="E678" s="12" t="s">
        <v>2672</v>
      </c>
      <c r="F678" s="2" t="s">
        <v>23</v>
      </c>
      <c r="G678" s="3">
        <f t="shared" si="10"/>
        <v>5000</v>
      </c>
      <c r="H678" s="14" t="s">
        <v>49</v>
      </c>
      <c r="I678" s="2" t="s">
        <v>25</v>
      </c>
    </row>
    <row r="679" spans="1:9" x14ac:dyDescent="0.3">
      <c r="A679" s="1">
        <v>37848</v>
      </c>
      <c r="B679" s="2">
        <v>1719</v>
      </c>
      <c r="C679" s="2" t="s">
        <v>35</v>
      </c>
      <c r="D679" s="3">
        <v>1000</v>
      </c>
      <c r="E679" s="12" t="s">
        <v>2673</v>
      </c>
      <c r="F679" s="2" t="s">
        <v>54</v>
      </c>
      <c r="G679" s="3">
        <f t="shared" si="10"/>
        <v>1000</v>
      </c>
      <c r="H679" s="14" t="s">
        <v>38</v>
      </c>
      <c r="I679" s="2" t="s">
        <v>25</v>
      </c>
    </row>
    <row r="680" spans="1:9" x14ac:dyDescent="0.3">
      <c r="A680" s="1">
        <v>37849</v>
      </c>
      <c r="B680" s="2">
        <v>110</v>
      </c>
      <c r="C680" s="2" t="s">
        <v>64</v>
      </c>
      <c r="D680" s="3">
        <v>5000</v>
      </c>
      <c r="E680" s="12" t="s">
        <v>2674</v>
      </c>
      <c r="F680" s="2" t="s">
        <v>54</v>
      </c>
      <c r="G680" s="3">
        <f t="shared" si="10"/>
        <v>5000</v>
      </c>
      <c r="H680" s="14" t="s">
        <v>30</v>
      </c>
      <c r="I680" s="2" t="s">
        <v>25</v>
      </c>
    </row>
    <row r="681" spans="1:9" x14ac:dyDescent="0.3">
      <c r="A681" s="1">
        <v>37849</v>
      </c>
      <c r="B681" s="2">
        <v>1609</v>
      </c>
      <c r="C681" s="2" t="s">
        <v>526</v>
      </c>
      <c r="D681" s="3">
        <v>50</v>
      </c>
      <c r="E681" s="12" t="s">
        <v>2675</v>
      </c>
      <c r="F681" s="2" t="s">
        <v>67</v>
      </c>
      <c r="G681" s="3">
        <f t="shared" si="10"/>
        <v>50</v>
      </c>
      <c r="H681" s="14" t="s">
        <v>38</v>
      </c>
      <c r="I681" s="2" t="s">
        <v>25</v>
      </c>
    </row>
    <row r="682" spans="1:9" x14ac:dyDescent="0.3">
      <c r="A682" s="1">
        <v>37849</v>
      </c>
      <c r="B682" s="2">
        <v>1753</v>
      </c>
      <c r="C682" s="2" t="s">
        <v>42</v>
      </c>
      <c r="D682" s="3">
        <v>10000</v>
      </c>
      <c r="E682" s="12" t="s">
        <v>2676</v>
      </c>
      <c r="F682" s="2" t="s">
        <v>359</v>
      </c>
      <c r="G682" s="3">
        <f t="shared" si="10"/>
        <v>10000</v>
      </c>
      <c r="H682" s="14" t="s">
        <v>44</v>
      </c>
      <c r="I682" s="2" t="s">
        <v>25</v>
      </c>
    </row>
    <row r="683" spans="1:9" x14ac:dyDescent="0.3">
      <c r="A683" s="1">
        <v>37849</v>
      </c>
      <c r="B683" s="2">
        <v>2145</v>
      </c>
      <c r="C683" s="2" t="s">
        <v>42</v>
      </c>
      <c r="D683" s="3" t="s">
        <v>27</v>
      </c>
      <c r="E683" s="12" t="s">
        <v>2677</v>
      </c>
      <c r="F683" s="2" t="s">
        <v>67</v>
      </c>
      <c r="G683" s="3">
        <f t="shared" si="10"/>
        <v>1</v>
      </c>
      <c r="H683" s="14" t="s">
        <v>44</v>
      </c>
      <c r="I683" s="2" t="s">
        <v>25</v>
      </c>
    </row>
    <row r="684" spans="1:9" x14ac:dyDescent="0.3">
      <c r="A684" s="1">
        <v>37849</v>
      </c>
      <c r="B684" s="2">
        <v>2310</v>
      </c>
      <c r="C684" s="2" t="s">
        <v>42</v>
      </c>
      <c r="D684" s="3">
        <v>3000</v>
      </c>
      <c r="E684" s="12" t="s">
        <v>2678</v>
      </c>
      <c r="F684" s="2" t="s">
        <v>359</v>
      </c>
      <c r="G684" s="3">
        <f t="shared" si="10"/>
        <v>3000</v>
      </c>
      <c r="H684" s="14" t="s">
        <v>44</v>
      </c>
      <c r="I684" s="2" t="s">
        <v>25</v>
      </c>
    </row>
    <row r="685" spans="1:9" x14ac:dyDescent="0.3">
      <c r="A685" s="1">
        <v>37850</v>
      </c>
      <c r="B685" s="2">
        <v>842</v>
      </c>
      <c r="C685" s="2" t="s">
        <v>72</v>
      </c>
      <c r="D685" s="3">
        <v>3000</v>
      </c>
      <c r="E685" s="12" t="s">
        <v>2679</v>
      </c>
      <c r="F685" s="2" t="s">
        <v>54</v>
      </c>
      <c r="G685" s="3">
        <f t="shared" si="10"/>
        <v>3000</v>
      </c>
      <c r="H685" s="14" t="s">
        <v>49</v>
      </c>
      <c r="I685" s="2" t="s">
        <v>25</v>
      </c>
    </row>
    <row r="686" spans="1:9" x14ac:dyDescent="0.3">
      <c r="A686" s="1">
        <v>37850</v>
      </c>
      <c r="B686" s="2">
        <v>1030</v>
      </c>
      <c r="C686" s="2" t="s">
        <v>203</v>
      </c>
      <c r="D686" s="3">
        <v>1000</v>
      </c>
      <c r="E686" s="12" t="s">
        <v>2680</v>
      </c>
      <c r="F686" s="2" t="s">
        <v>33</v>
      </c>
      <c r="G686" s="3">
        <f t="shared" si="10"/>
        <v>1000</v>
      </c>
      <c r="H686" s="14" t="s">
        <v>24</v>
      </c>
      <c r="I686" s="2" t="s">
        <v>25</v>
      </c>
    </row>
    <row r="687" spans="1:9" x14ac:dyDescent="0.3">
      <c r="A687" s="1">
        <v>37850</v>
      </c>
      <c r="B687" s="2">
        <v>1238</v>
      </c>
      <c r="C687" s="2" t="s">
        <v>91</v>
      </c>
      <c r="D687" s="3">
        <v>15000</v>
      </c>
      <c r="E687" s="12" t="s">
        <v>2681</v>
      </c>
      <c r="F687" s="2" t="s">
        <v>33</v>
      </c>
      <c r="G687" s="3">
        <f t="shared" si="10"/>
        <v>15000</v>
      </c>
      <c r="H687" s="14" t="s">
        <v>30</v>
      </c>
      <c r="I687" s="2" t="s">
        <v>25</v>
      </c>
    </row>
    <row r="688" spans="1:9" x14ac:dyDescent="0.3">
      <c r="A688" s="1">
        <v>37850</v>
      </c>
      <c r="B688" s="2">
        <v>1326</v>
      </c>
      <c r="C688" s="2" t="s">
        <v>59</v>
      </c>
      <c r="D688" s="3">
        <v>250</v>
      </c>
      <c r="E688" s="12" t="s">
        <v>2682</v>
      </c>
      <c r="F688" s="2" t="s">
        <v>37</v>
      </c>
      <c r="G688" s="3">
        <f t="shared" si="10"/>
        <v>250</v>
      </c>
      <c r="H688" s="14" t="s">
        <v>38</v>
      </c>
      <c r="I688" s="2" t="s">
        <v>25</v>
      </c>
    </row>
    <row r="689" spans="1:9" x14ac:dyDescent="0.3">
      <c r="A689" s="1">
        <v>37850</v>
      </c>
      <c r="B689" s="2">
        <v>1903</v>
      </c>
      <c r="C689" s="2" t="s">
        <v>35</v>
      </c>
      <c r="D689" s="3">
        <v>1000</v>
      </c>
      <c r="E689" s="12" t="s">
        <v>2683</v>
      </c>
      <c r="F689" s="2" t="s">
        <v>33</v>
      </c>
      <c r="G689" s="3">
        <f t="shared" si="10"/>
        <v>1000</v>
      </c>
      <c r="H689" s="14" t="s">
        <v>38</v>
      </c>
      <c r="I689" s="2" t="s">
        <v>25</v>
      </c>
    </row>
    <row r="690" spans="1:9" x14ac:dyDescent="0.3">
      <c r="A690" s="1">
        <v>37850</v>
      </c>
      <c r="B690" s="2">
        <v>1904</v>
      </c>
      <c r="C690" s="2" t="s">
        <v>373</v>
      </c>
      <c r="D690" s="3">
        <v>1000</v>
      </c>
      <c r="E690" s="12" t="s">
        <v>2684</v>
      </c>
      <c r="F690" s="2" t="s">
        <v>23</v>
      </c>
      <c r="G690" s="3">
        <f t="shared" si="10"/>
        <v>1000</v>
      </c>
      <c r="H690" s="14" t="s">
        <v>38</v>
      </c>
      <c r="I690" s="2" t="s">
        <v>25</v>
      </c>
    </row>
    <row r="691" spans="1:9" x14ac:dyDescent="0.3">
      <c r="A691" s="1">
        <v>37850</v>
      </c>
      <c r="B691" s="2">
        <v>1935</v>
      </c>
      <c r="C691" s="2" t="s">
        <v>152</v>
      </c>
      <c r="D691" s="3" t="s">
        <v>27</v>
      </c>
      <c r="E691" s="12" t="s">
        <v>2685</v>
      </c>
      <c r="F691" s="2" t="s">
        <v>29</v>
      </c>
      <c r="G691" s="3">
        <f t="shared" si="10"/>
        <v>1</v>
      </c>
      <c r="H691" s="14" t="s">
        <v>38</v>
      </c>
      <c r="I691" s="2" t="s">
        <v>25</v>
      </c>
    </row>
    <row r="692" spans="1:9" x14ac:dyDescent="0.3">
      <c r="A692" s="1">
        <v>37851</v>
      </c>
      <c r="B692" s="2">
        <v>815</v>
      </c>
      <c r="C692" s="2" t="s">
        <v>72</v>
      </c>
      <c r="D692" s="3">
        <v>3000</v>
      </c>
      <c r="E692" t="s">
        <v>2686</v>
      </c>
      <c r="F692" s="2" t="s">
        <v>359</v>
      </c>
      <c r="G692" s="3">
        <f t="shared" si="10"/>
        <v>3000</v>
      </c>
      <c r="H692" s="14" t="s">
        <v>49</v>
      </c>
      <c r="I692" s="2" t="s">
        <v>25</v>
      </c>
    </row>
    <row r="693" spans="1:9" x14ac:dyDescent="0.3">
      <c r="A693" s="1">
        <v>37851</v>
      </c>
      <c r="B693" s="2">
        <v>847</v>
      </c>
      <c r="C693" s="2" t="s">
        <v>46</v>
      </c>
      <c r="D693" s="3">
        <v>1000</v>
      </c>
      <c r="E693" t="s">
        <v>2687</v>
      </c>
      <c r="F693" s="2" t="s">
        <v>67</v>
      </c>
      <c r="G693" s="3">
        <f t="shared" si="10"/>
        <v>1000</v>
      </c>
      <c r="H693" s="14" t="s">
        <v>49</v>
      </c>
      <c r="I693" s="2" t="s">
        <v>25</v>
      </c>
    </row>
    <row r="694" spans="1:9" x14ac:dyDescent="0.3">
      <c r="A694" s="1">
        <v>37851</v>
      </c>
      <c r="B694" s="2">
        <v>947</v>
      </c>
      <c r="C694" s="2" t="s">
        <v>42</v>
      </c>
      <c r="D694" s="3" t="s">
        <v>27</v>
      </c>
      <c r="E694" t="s">
        <v>2688</v>
      </c>
      <c r="F694" s="2" t="s">
        <v>23</v>
      </c>
      <c r="G694" s="3">
        <f t="shared" si="10"/>
        <v>1</v>
      </c>
      <c r="H694" s="14" t="s">
        <v>44</v>
      </c>
      <c r="I694" s="2" t="s">
        <v>25</v>
      </c>
    </row>
    <row r="695" spans="1:9" x14ac:dyDescent="0.3">
      <c r="A695" s="1">
        <v>37851</v>
      </c>
      <c r="B695" s="2">
        <v>1139</v>
      </c>
      <c r="C695" s="2" t="s">
        <v>130</v>
      </c>
      <c r="D695" s="3">
        <v>3600</v>
      </c>
      <c r="E695" t="s">
        <v>2689</v>
      </c>
      <c r="F695" s="2" t="s">
        <v>23</v>
      </c>
      <c r="G695" s="3">
        <f t="shared" si="10"/>
        <v>3600</v>
      </c>
      <c r="H695" s="14" t="s">
        <v>30</v>
      </c>
      <c r="I695" s="2" t="s">
        <v>25</v>
      </c>
    </row>
    <row r="696" spans="1:9" x14ac:dyDescent="0.3">
      <c r="A696" s="1">
        <v>37851</v>
      </c>
      <c r="B696" s="2">
        <v>1147</v>
      </c>
      <c r="C696" s="2" t="s">
        <v>42</v>
      </c>
      <c r="D696" s="3" t="s">
        <v>27</v>
      </c>
      <c r="E696" t="s">
        <v>2690</v>
      </c>
      <c r="F696" s="2" t="s">
        <v>30</v>
      </c>
      <c r="G696" s="3">
        <f t="shared" si="10"/>
        <v>1</v>
      </c>
      <c r="H696" s="14" t="s">
        <v>44</v>
      </c>
      <c r="I696" s="2" t="s">
        <v>25</v>
      </c>
    </row>
    <row r="697" spans="1:9" x14ac:dyDescent="0.3">
      <c r="A697" s="1">
        <v>37851</v>
      </c>
      <c r="B697" s="2">
        <v>1446</v>
      </c>
      <c r="C697" s="2" t="s">
        <v>56</v>
      </c>
      <c r="D697" s="3">
        <v>2000</v>
      </c>
      <c r="E697" t="s">
        <v>2691</v>
      </c>
      <c r="F697" s="2" t="s">
        <v>30</v>
      </c>
      <c r="G697" s="3">
        <f t="shared" si="10"/>
        <v>2000</v>
      </c>
      <c r="H697" s="14" t="s">
        <v>34</v>
      </c>
      <c r="I697" s="2" t="s">
        <v>25</v>
      </c>
    </row>
    <row r="698" spans="1:9" x14ac:dyDescent="0.3">
      <c r="A698" s="1">
        <v>37851</v>
      </c>
      <c r="B698" s="2">
        <v>2113</v>
      </c>
      <c r="C698" s="2" t="s">
        <v>64</v>
      </c>
      <c r="D698" s="3">
        <v>87800</v>
      </c>
      <c r="E698" t="s">
        <v>2692</v>
      </c>
      <c r="F698" s="2" t="s">
        <v>54</v>
      </c>
      <c r="G698" s="3">
        <f t="shared" si="10"/>
        <v>87800</v>
      </c>
      <c r="H698" s="14" t="s">
        <v>30</v>
      </c>
      <c r="I698" s="2" t="s">
        <v>25</v>
      </c>
    </row>
    <row r="699" spans="1:9" x14ac:dyDescent="0.3">
      <c r="A699" s="1">
        <v>37852</v>
      </c>
      <c r="B699" s="2">
        <v>255</v>
      </c>
      <c r="C699" s="2" t="s">
        <v>35</v>
      </c>
      <c r="D699" s="3">
        <v>800</v>
      </c>
      <c r="E699" t="s">
        <v>2693</v>
      </c>
      <c r="F699" s="2" t="s">
        <v>33</v>
      </c>
      <c r="G699" s="3">
        <f t="shared" si="10"/>
        <v>800</v>
      </c>
      <c r="H699" s="14" t="s">
        <v>38</v>
      </c>
      <c r="I699" s="2" t="s">
        <v>25</v>
      </c>
    </row>
    <row r="700" spans="1:9" x14ac:dyDescent="0.3">
      <c r="A700" s="1">
        <v>37852</v>
      </c>
      <c r="B700" s="2">
        <v>506</v>
      </c>
      <c r="C700" s="2" t="s">
        <v>42</v>
      </c>
      <c r="D700" s="3" t="s">
        <v>27</v>
      </c>
      <c r="E700" t="s">
        <v>2694</v>
      </c>
      <c r="F700" s="2" t="s">
        <v>23</v>
      </c>
      <c r="G700" s="3">
        <f t="shared" si="10"/>
        <v>1</v>
      </c>
      <c r="H700" s="14" t="s">
        <v>44</v>
      </c>
      <c r="I700" s="2" t="s">
        <v>25</v>
      </c>
    </row>
    <row r="701" spans="1:9" x14ac:dyDescent="0.3">
      <c r="A701" s="1">
        <v>37852</v>
      </c>
      <c r="B701" s="2">
        <v>820</v>
      </c>
      <c r="C701" s="2" t="s">
        <v>81</v>
      </c>
      <c r="D701" s="3">
        <v>0</v>
      </c>
      <c r="E701" t="s">
        <v>2695</v>
      </c>
      <c r="F701" s="2" t="s">
        <v>2140</v>
      </c>
      <c r="G701" s="3">
        <f t="shared" si="10"/>
        <v>0</v>
      </c>
      <c r="H701" s="14" t="s">
        <v>30</v>
      </c>
      <c r="I701" s="2" t="s">
        <v>25</v>
      </c>
    </row>
    <row r="702" spans="1:9" x14ac:dyDescent="0.3">
      <c r="A702" s="1">
        <v>37852</v>
      </c>
      <c r="B702" s="2">
        <v>850</v>
      </c>
      <c r="C702" s="2" t="s">
        <v>121</v>
      </c>
      <c r="D702" s="3">
        <v>2500</v>
      </c>
      <c r="E702" t="s">
        <v>2696</v>
      </c>
      <c r="F702" s="2" t="s">
        <v>33</v>
      </c>
      <c r="G702" s="3">
        <f t="shared" si="10"/>
        <v>2500</v>
      </c>
      <c r="H702" s="14" t="s">
        <v>44</v>
      </c>
      <c r="I702" s="2" t="s">
        <v>25</v>
      </c>
    </row>
    <row r="703" spans="1:9" x14ac:dyDescent="0.3">
      <c r="A703" s="1">
        <v>37852</v>
      </c>
      <c r="B703" s="2">
        <v>1057</v>
      </c>
      <c r="C703" s="2" t="s">
        <v>91</v>
      </c>
      <c r="D703" s="3">
        <v>50000</v>
      </c>
      <c r="E703" t="s">
        <v>2697</v>
      </c>
      <c r="F703" s="2" t="s">
        <v>67</v>
      </c>
      <c r="G703" s="3">
        <f t="shared" si="10"/>
        <v>50000</v>
      </c>
      <c r="H703" s="14" t="s">
        <v>30</v>
      </c>
      <c r="I703" s="2" t="s">
        <v>25</v>
      </c>
    </row>
    <row r="704" spans="1:9" x14ac:dyDescent="0.3">
      <c r="A704" s="1">
        <v>37852</v>
      </c>
      <c r="B704" s="2">
        <v>1426</v>
      </c>
      <c r="C704" s="2" t="s">
        <v>91</v>
      </c>
      <c r="D704" s="3">
        <v>1100</v>
      </c>
      <c r="E704" t="s">
        <v>2698</v>
      </c>
      <c r="F704" s="2" t="s">
        <v>37</v>
      </c>
      <c r="G704" s="3">
        <f t="shared" si="10"/>
        <v>1100</v>
      </c>
      <c r="H704" s="14" t="s">
        <v>30</v>
      </c>
      <c r="I704" s="2" t="s">
        <v>25</v>
      </c>
    </row>
    <row r="705" spans="1:9" x14ac:dyDescent="0.3">
      <c r="A705" s="1">
        <v>37852</v>
      </c>
      <c r="B705" s="2">
        <v>1500</v>
      </c>
      <c r="C705" s="2" t="s">
        <v>56</v>
      </c>
      <c r="D705" s="3">
        <v>15000</v>
      </c>
      <c r="E705" t="s">
        <v>2699</v>
      </c>
      <c r="F705" s="2" t="s">
        <v>23</v>
      </c>
      <c r="G705" s="3">
        <f t="shared" si="10"/>
        <v>15000</v>
      </c>
      <c r="H705" s="14" t="s">
        <v>34</v>
      </c>
      <c r="I705" s="2" t="s">
        <v>25</v>
      </c>
    </row>
    <row r="706" spans="1:9" x14ac:dyDescent="0.3">
      <c r="A706" s="1">
        <v>37852</v>
      </c>
      <c r="B706" s="2">
        <v>1729</v>
      </c>
      <c r="C706" s="2" t="s">
        <v>130</v>
      </c>
      <c r="D706" s="3">
        <v>2000</v>
      </c>
      <c r="E706" t="s">
        <v>2700</v>
      </c>
      <c r="F706" s="2" t="s">
        <v>37</v>
      </c>
      <c r="G706" s="3">
        <f t="shared" ref="G706:G769" si="11">IF(D706 ="UNK", 1, D706)</f>
        <v>2000</v>
      </c>
      <c r="H706" s="14" t="s">
        <v>30</v>
      </c>
      <c r="I706" s="2" t="s">
        <v>25</v>
      </c>
    </row>
    <row r="707" spans="1:9" x14ac:dyDescent="0.3">
      <c r="A707" s="1">
        <v>37852</v>
      </c>
      <c r="B707" s="2">
        <v>1920</v>
      </c>
      <c r="C707" s="2" t="s">
        <v>99</v>
      </c>
      <c r="D707" s="3">
        <v>500</v>
      </c>
      <c r="E707" t="s">
        <v>2701</v>
      </c>
      <c r="F707" s="2" t="s">
        <v>33</v>
      </c>
      <c r="G707" s="3">
        <f t="shared" si="11"/>
        <v>500</v>
      </c>
      <c r="H707" s="14" t="s">
        <v>24</v>
      </c>
      <c r="I707" s="2" t="s">
        <v>25</v>
      </c>
    </row>
    <row r="708" spans="1:9" x14ac:dyDescent="0.3">
      <c r="A708" s="1">
        <v>37853</v>
      </c>
      <c r="B708" s="2">
        <v>640</v>
      </c>
      <c r="C708" s="2" t="s">
        <v>141</v>
      </c>
      <c r="D708" s="3">
        <v>10000</v>
      </c>
      <c r="E708" t="s">
        <v>2702</v>
      </c>
      <c r="F708" s="2" t="s">
        <v>359</v>
      </c>
      <c r="G708" s="3">
        <f t="shared" si="11"/>
        <v>10000</v>
      </c>
      <c r="H708" s="14" t="s">
        <v>30</v>
      </c>
      <c r="I708" s="2" t="s">
        <v>25</v>
      </c>
    </row>
    <row r="709" spans="1:9" x14ac:dyDescent="0.3">
      <c r="A709" s="1">
        <v>37853</v>
      </c>
      <c r="B709" s="2">
        <v>1028</v>
      </c>
      <c r="C709" s="2" t="s">
        <v>70</v>
      </c>
      <c r="D709" s="3">
        <v>75000</v>
      </c>
      <c r="E709" t="s">
        <v>2703</v>
      </c>
      <c r="F709" s="2" t="s">
        <v>359</v>
      </c>
      <c r="G709" s="3">
        <f t="shared" si="11"/>
        <v>75000</v>
      </c>
      <c r="H709" s="14" t="s">
        <v>49</v>
      </c>
      <c r="I709" s="2" t="s">
        <v>25</v>
      </c>
    </row>
    <row r="710" spans="1:9" x14ac:dyDescent="0.3">
      <c r="A710" s="1">
        <v>37853</v>
      </c>
      <c r="B710" s="2">
        <v>1713</v>
      </c>
      <c r="C710" s="2" t="s">
        <v>248</v>
      </c>
      <c r="D710" s="3">
        <v>3000</v>
      </c>
      <c r="E710" t="s">
        <v>2704</v>
      </c>
      <c r="F710" s="2" t="s">
        <v>30</v>
      </c>
      <c r="G710" s="3">
        <f t="shared" si="11"/>
        <v>3000</v>
      </c>
      <c r="H710" s="14" t="s">
        <v>24</v>
      </c>
      <c r="I710" s="2" t="s">
        <v>25</v>
      </c>
    </row>
    <row r="711" spans="1:9" x14ac:dyDescent="0.3">
      <c r="A711" s="1">
        <v>37854</v>
      </c>
      <c r="B711" s="2">
        <v>810</v>
      </c>
      <c r="C711" s="2" t="s">
        <v>46</v>
      </c>
      <c r="D711" s="3">
        <v>2000</v>
      </c>
      <c r="E711" t="s">
        <v>2705</v>
      </c>
      <c r="F711" s="2" t="s">
        <v>54</v>
      </c>
      <c r="G711" s="3">
        <f t="shared" si="11"/>
        <v>2000</v>
      </c>
      <c r="H711" s="14" t="s">
        <v>49</v>
      </c>
      <c r="I711" s="2" t="s">
        <v>25</v>
      </c>
    </row>
    <row r="712" spans="1:9" x14ac:dyDescent="0.3">
      <c r="A712" s="1">
        <v>37854</v>
      </c>
      <c r="B712" s="2">
        <v>1036</v>
      </c>
      <c r="C712" s="2" t="s">
        <v>79</v>
      </c>
      <c r="D712" s="3">
        <v>30000</v>
      </c>
      <c r="E712" t="s">
        <v>2706</v>
      </c>
      <c r="F712" s="2" t="s">
        <v>54</v>
      </c>
      <c r="G712" s="3">
        <f t="shared" si="11"/>
        <v>30000</v>
      </c>
      <c r="H712" s="14" t="s">
        <v>30</v>
      </c>
      <c r="I712" s="2" t="s">
        <v>25</v>
      </c>
    </row>
    <row r="713" spans="1:9" x14ac:dyDescent="0.3">
      <c r="A713" s="1">
        <v>37854</v>
      </c>
      <c r="B713" s="2">
        <v>1328</v>
      </c>
      <c r="C713" s="2" t="s">
        <v>51</v>
      </c>
      <c r="D713" s="3">
        <v>1000</v>
      </c>
      <c r="E713" t="s">
        <v>2707</v>
      </c>
      <c r="F713" s="2" t="s">
        <v>67</v>
      </c>
      <c r="G713" s="3">
        <f t="shared" si="11"/>
        <v>1000</v>
      </c>
      <c r="H713" s="14" t="s">
        <v>24</v>
      </c>
      <c r="I713" s="2" t="s">
        <v>25</v>
      </c>
    </row>
    <row r="714" spans="1:9" x14ac:dyDescent="0.3">
      <c r="A714" s="1">
        <v>37855</v>
      </c>
      <c r="B714" s="2">
        <v>948</v>
      </c>
      <c r="C714" s="2" t="s">
        <v>162</v>
      </c>
      <c r="D714" s="3">
        <v>1000</v>
      </c>
      <c r="E714" t="s">
        <v>2708</v>
      </c>
      <c r="F714" s="2" t="s">
        <v>359</v>
      </c>
      <c r="G714" s="3">
        <f t="shared" si="11"/>
        <v>1000</v>
      </c>
      <c r="H714" s="14" t="s">
        <v>44</v>
      </c>
      <c r="I714" s="2" t="s">
        <v>25</v>
      </c>
    </row>
    <row r="715" spans="1:9" x14ac:dyDescent="0.3">
      <c r="A715" s="1">
        <v>37855</v>
      </c>
      <c r="B715" s="2">
        <v>1203</v>
      </c>
      <c r="C715" s="2" t="s">
        <v>42</v>
      </c>
      <c r="D715" s="3">
        <v>8000</v>
      </c>
      <c r="E715" t="s">
        <v>2709</v>
      </c>
      <c r="F715" s="2" t="s">
        <v>48</v>
      </c>
      <c r="G715" s="3">
        <f t="shared" si="11"/>
        <v>8000</v>
      </c>
      <c r="H715" s="14" t="s">
        <v>44</v>
      </c>
      <c r="I715" s="2" t="s">
        <v>25</v>
      </c>
    </row>
    <row r="716" spans="1:9" x14ac:dyDescent="0.3">
      <c r="A716" s="1">
        <v>37855</v>
      </c>
      <c r="B716" s="2">
        <v>1457</v>
      </c>
      <c r="C716" s="2" t="s">
        <v>68</v>
      </c>
      <c r="D716" s="3">
        <v>357000</v>
      </c>
      <c r="E716" t="s">
        <v>2710</v>
      </c>
      <c r="F716" s="2" t="s">
        <v>48</v>
      </c>
      <c r="G716" s="3">
        <f t="shared" si="11"/>
        <v>357000</v>
      </c>
      <c r="H716" s="14" t="s">
        <v>49</v>
      </c>
      <c r="I716" s="2" t="s">
        <v>25</v>
      </c>
    </row>
    <row r="717" spans="1:9" x14ac:dyDescent="0.3">
      <c r="A717" s="1">
        <v>37855</v>
      </c>
      <c r="B717" s="2">
        <v>2025</v>
      </c>
      <c r="C717" s="2" t="s">
        <v>150</v>
      </c>
      <c r="D717" s="3">
        <v>800</v>
      </c>
      <c r="E717" t="s">
        <v>2711</v>
      </c>
      <c r="F717" s="2" t="s">
        <v>359</v>
      </c>
      <c r="G717" s="3">
        <f t="shared" si="11"/>
        <v>800</v>
      </c>
      <c r="H717" s="14" t="s">
        <v>49</v>
      </c>
      <c r="I717" s="2" t="s">
        <v>25</v>
      </c>
    </row>
    <row r="718" spans="1:9" x14ac:dyDescent="0.3">
      <c r="A718" s="1">
        <v>37855</v>
      </c>
      <c r="B718" s="2">
        <v>2228</v>
      </c>
      <c r="C718" s="2" t="s">
        <v>64</v>
      </c>
      <c r="D718" s="3">
        <v>10000</v>
      </c>
      <c r="E718" t="s">
        <v>2712</v>
      </c>
      <c r="F718" s="2" t="s">
        <v>359</v>
      </c>
      <c r="G718" s="3">
        <f t="shared" si="11"/>
        <v>10000</v>
      </c>
      <c r="H718" s="14" t="s">
        <v>30</v>
      </c>
      <c r="I718" s="2" t="s">
        <v>25</v>
      </c>
    </row>
    <row r="719" spans="1:9" x14ac:dyDescent="0.3">
      <c r="A719" s="1">
        <v>37856</v>
      </c>
      <c r="B719" s="2">
        <v>1258</v>
      </c>
      <c r="C719" s="2" t="s">
        <v>162</v>
      </c>
      <c r="D719" s="3">
        <v>1000</v>
      </c>
      <c r="E719" t="s">
        <v>2713</v>
      </c>
      <c r="F719" s="2" t="s">
        <v>54</v>
      </c>
      <c r="G719" s="3">
        <f t="shared" si="11"/>
        <v>1000</v>
      </c>
      <c r="H719" s="14" t="s">
        <v>44</v>
      </c>
      <c r="I719" s="2" t="s">
        <v>25</v>
      </c>
    </row>
    <row r="720" spans="1:9" x14ac:dyDescent="0.3">
      <c r="A720" s="1">
        <v>37856</v>
      </c>
      <c r="B720" s="2">
        <v>1946</v>
      </c>
      <c r="C720" s="2" t="s">
        <v>46</v>
      </c>
      <c r="D720" s="3">
        <v>1500</v>
      </c>
      <c r="E720" t="s">
        <v>2714</v>
      </c>
      <c r="F720" s="2" t="s">
        <v>30</v>
      </c>
      <c r="G720" s="3">
        <f t="shared" si="11"/>
        <v>1500</v>
      </c>
      <c r="H720" s="14" t="s">
        <v>49</v>
      </c>
      <c r="I720" s="2" t="s">
        <v>25</v>
      </c>
    </row>
    <row r="721" spans="1:9" x14ac:dyDescent="0.3">
      <c r="A721" s="1">
        <v>37856</v>
      </c>
      <c r="B721" s="2">
        <v>2347</v>
      </c>
      <c r="C721" s="2" t="s">
        <v>68</v>
      </c>
      <c r="D721" s="3">
        <v>1000</v>
      </c>
      <c r="E721" t="s">
        <v>2715</v>
      </c>
      <c r="F721" s="2" t="s">
        <v>23</v>
      </c>
      <c r="G721" s="3">
        <f t="shared" si="11"/>
        <v>1000</v>
      </c>
      <c r="H721" s="14" t="s">
        <v>49</v>
      </c>
      <c r="I721" s="2" t="s">
        <v>25</v>
      </c>
    </row>
    <row r="722" spans="1:9" x14ac:dyDescent="0.3">
      <c r="A722" s="1">
        <v>37857</v>
      </c>
      <c r="B722" s="2">
        <v>1701</v>
      </c>
      <c r="C722" s="2" t="s">
        <v>64</v>
      </c>
      <c r="D722" s="3">
        <v>9000</v>
      </c>
      <c r="E722" t="s">
        <v>2716</v>
      </c>
      <c r="F722" s="2" t="s">
        <v>54</v>
      </c>
      <c r="G722" s="3">
        <f t="shared" si="11"/>
        <v>9000</v>
      </c>
      <c r="H722" s="14" t="s">
        <v>30</v>
      </c>
      <c r="I722" s="2" t="s">
        <v>25</v>
      </c>
    </row>
    <row r="723" spans="1:9" x14ac:dyDescent="0.3">
      <c r="A723" s="1">
        <v>37857</v>
      </c>
      <c r="B723" s="2">
        <v>1831</v>
      </c>
      <c r="C723" s="2" t="s">
        <v>61</v>
      </c>
      <c r="D723" s="3">
        <v>4000</v>
      </c>
      <c r="E723" t="s">
        <v>2717</v>
      </c>
      <c r="F723" s="2" t="s">
        <v>33</v>
      </c>
      <c r="G723" s="3">
        <f t="shared" si="11"/>
        <v>4000</v>
      </c>
      <c r="H723" s="14" t="s">
        <v>49</v>
      </c>
      <c r="I723" s="2" t="s">
        <v>25</v>
      </c>
    </row>
    <row r="724" spans="1:9" x14ac:dyDescent="0.3">
      <c r="A724" s="1">
        <v>37858</v>
      </c>
      <c r="B724" s="2">
        <v>808</v>
      </c>
      <c r="C724" s="2" t="s">
        <v>70</v>
      </c>
      <c r="D724" s="3" t="s">
        <v>27</v>
      </c>
      <c r="E724" s="12" t="s">
        <v>2718</v>
      </c>
      <c r="F724" s="2" t="s">
        <v>54</v>
      </c>
      <c r="G724" s="3">
        <f t="shared" si="11"/>
        <v>1</v>
      </c>
      <c r="H724" s="14" t="s">
        <v>49</v>
      </c>
      <c r="I724" s="2" t="s">
        <v>25</v>
      </c>
    </row>
    <row r="725" spans="1:9" x14ac:dyDescent="0.3">
      <c r="A725" s="1">
        <v>37858</v>
      </c>
      <c r="B725" s="2">
        <v>915</v>
      </c>
      <c r="C725" s="2" t="s">
        <v>162</v>
      </c>
      <c r="D725" s="3">
        <v>1000</v>
      </c>
      <c r="E725" s="12" t="s">
        <v>2719</v>
      </c>
      <c r="F725" s="2" t="s">
        <v>54</v>
      </c>
      <c r="G725" s="3">
        <f t="shared" si="11"/>
        <v>1000</v>
      </c>
      <c r="H725" s="14" t="s">
        <v>44</v>
      </c>
      <c r="I725" s="2" t="s">
        <v>25</v>
      </c>
    </row>
    <row r="726" spans="1:9" x14ac:dyDescent="0.3">
      <c r="A726" s="1">
        <v>37858</v>
      </c>
      <c r="B726" s="2">
        <v>1108</v>
      </c>
      <c r="C726" s="2" t="s">
        <v>141</v>
      </c>
      <c r="D726" s="3">
        <v>500000</v>
      </c>
      <c r="E726" s="12" t="s">
        <v>2720</v>
      </c>
      <c r="F726" s="2" t="s">
        <v>359</v>
      </c>
      <c r="G726" s="3">
        <f t="shared" si="11"/>
        <v>500000</v>
      </c>
      <c r="H726" s="14" t="s">
        <v>30</v>
      </c>
      <c r="I726" s="2" t="s">
        <v>25</v>
      </c>
    </row>
    <row r="727" spans="1:9" x14ac:dyDescent="0.3">
      <c r="A727" s="1">
        <v>37858</v>
      </c>
      <c r="B727" s="2">
        <v>1151</v>
      </c>
      <c r="C727" s="2" t="s">
        <v>35</v>
      </c>
      <c r="D727" s="3">
        <v>500</v>
      </c>
      <c r="E727" s="12" t="s">
        <v>2721</v>
      </c>
      <c r="F727" s="2" t="s">
        <v>37</v>
      </c>
      <c r="G727" s="3">
        <f t="shared" si="11"/>
        <v>500</v>
      </c>
      <c r="H727" s="14" t="s">
        <v>38</v>
      </c>
      <c r="I727" s="2" t="s">
        <v>25</v>
      </c>
    </row>
    <row r="728" spans="1:9" x14ac:dyDescent="0.3">
      <c r="A728" s="1">
        <v>37858</v>
      </c>
      <c r="B728" s="2">
        <v>1432</v>
      </c>
      <c r="C728" s="2" t="s">
        <v>130</v>
      </c>
      <c r="D728" s="3">
        <v>1000</v>
      </c>
      <c r="E728" s="12" t="s">
        <v>2722</v>
      </c>
      <c r="F728" s="2" t="s">
        <v>67</v>
      </c>
      <c r="G728" s="3">
        <f t="shared" si="11"/>
        <v>1000</v>
      </c>
      <c r="H728" s="14" t="s">
        <v>30</v>
      </c>
      <c r="I728" s="2" t="s">
        <v>25</v>
      </c>
    </row>
    <row r="729" spans="1:9" x14ac:dyDescent="0.3">
      <c r="A729" s="1">
        <v>37858</v>
      </c>
      <c r="B729" s="2">
        <v>1625</v>
      </c>
      <c r="C729" s="2" t="s">
        <v>64</v>
      </c>
      <c r="D729" s="3">
        <v>3000</v>
      </c>
      <c r="E729" s="12" t="s">
        <v>2723</v>
      </c>
      <c r="F729" s="2" t="s">
        <v>359</v>
      </c>
      <c r="G729" s="3">
        <f t="shared" si="11"/>
        <v>3000</v>
      </c>
      <c r="H729" s="14" t="s">
        <v>30</v>
      </c>
      <c r="I729" s="2" t="s">
        <v>25</v>
      </c>
    </row>
    <row r="730" spans="1:9" x14ac:dyDescent="0.3">
      <c r="A730" s="1">
        <v>37859</v>
      </c>
      <c r="B730" s="2">
        <v>910</v>
      </c>
      <c r="C730" s="2" t="s">
        <v>70</v>
      </c>
      <c r="D730" s="3">
        <v>40000</v>
      </c>
      <c r="E730" s="12" t="s">
        <v>2724</v>
      </c>
      <c r="F730" s="2" t="s">
        <v>23</v>
      </c>
      <c r="G730" s="3">
        <f t="shared" si="11"/>
        <v>40000</v>
      </c>
      <c r="H730" s="14" t="s">
        <v>49</v>
      </c>
      <c r="I730" s="2" t="s">
        <v>25</v>
      </c>
    </row>
    <row r="731" spans="1:9" x14ac:dyDescent="0.3">
      <c r="A731" s="1">
        <v>37859</v>
      </c>
      <c r="B731" s="2">
        <v>1021</v>
      </c>
      <c r="C731" s="2" t="s">
        <v>108</v>
      </c>
      <c r="D731" s="3">
        <v>1200</v>
      </c>
      <c r="E731" s="12" t="s">
        <v>2725</v>
      </c>
      <c r="F731" s="2" t="s">
        <v>37</v>
      </c>
      <c r="G731" s="3">
        <f t="shared" si="11"/>
        <v>1200</v>
      </c>
      <c r="H731" s="14" t="s">
        <v>24</v>
      </c>
      <c r="I731" s="2" t="s">
        <v>25</v>
      </c>
    </row>
    <row r="732" spans="1:9" x14ac:dyDescent="0.3">
      <c r="A732" s="1">
        <v>37859</v>
      </c>
      <c r="B732" s="2">
        <v>1347</v>
      </c>
      <c r="C732" s="2" t="s">
        <v>46</v>
      </c>
      <c r="D732" s="3">
        <v>1000</v>
      </c>
      <c r="E732" s="12" t="s">
        <v>2726</v>
      </c>
      <c r="F732" s="2" t="s">
        <v>54</v>
      </c>
      <c r="G732" s="3">
        <f t="shared" si="11"/>
        <v>1000</v>
      </c>
      <c r="H732" s="14" t="s">
        <v>49</v>
      </c>
      <c r="I732" s="2" t="s">
        <v>25</v>
      </c>
    </row>
    <row r="733" spans="1:9" x14ac:dyDescent="0.3">
      <c r="A733" s="1">
        <v>37859</v>
      </c>
      <c r="B733" s="2">
        <v>1427</v>
      </c>
      <c r="C733" s="2" t="s">
        <v>35</v>
      </c>
      <c r="D733" s="3">
        <v>2500</v>
      </c>
      <c r="E733" s="12" t="s">
        <v>2727</v>
      </c>
      <c r="F733" s="2" t="s">
        <v>30</v>
      </c>
      <c r="G733" s="3">
        <f t="shared" si="11"/>
        <v>2500</v>
      </c>
      <c r="H733" s="14" t="s">
        <v>38</v>
      </c>
      <c r="I733" s="2" t="s">
        <v>25</v>
      </c>
    </row>
    <row r="734" spans="1:9" x14ac:dyDescent="0.3">
      <c r="A734" s="1">
        <v>37859</v>
      </c>
      <c r="B734" s="2">
        <v>1746</v>
      </c>
      <c r="C734" s="2" t="s">
        <v>59</v>
      </c>
      <c r="D734" s="3">
        <v>3000</v>
      </c>
      <c r="E734" s="12" t="s">
        <v>2728</v>
      </c>
      <c r="F734" s="2" t="s">
        <v>37</v>
      </c>
      <c r="G734" s="3">
        <f t="shared" si="11"/>
        <v>3000</v>
      </c>
      <c r="H734" s="14" t="s">
        <v>38</v>
      </c>
      <c r="I734" s="2" t="s">
        <v>25</v>
      </c>
    </row>
    <row r="735" spans="1:9" x14ac:dyDescent="0.3">
      <c r="A735" s="1">
        <v>37859</v>
      </c>
      <c r="B735" s="2">
        <v>1823</v>
      </c>
      <c r="C735" s="2" t="s">
        <v>203</v>
      </c>
      <c r="D735" s="3">
        <v>700</v>
      </c>
      <c r="E735" s="12" t="s">
        <v>2729</v>
      </c>
      <c r="F735" s="2" t="s">
        <v>30</v>
      </c>
      <c r="G735" s="3">
        <f t="shared" si="11"/>
        <v>700</v>
      </c>
      <c r="H735" s="14" t="s">
        <v>24</v>
      </c>
      <c r="I735" s="2" t="s">
        <v>25</v>
      </c>
    </row>
    <row r="736" spans="1:9" x14ac:dyDescent="0.3">
      <c r="A736" s="1">
        <v>37860</v>
      </c>
      <c r="B736" s="2">
        <v>29</v>
      </c>
      <c r="C736" s="2" t="s">
        <v>347</v>
      </c>
      <c r="D736" s="3" t="s">
        <v>27</v>
      </c>
      <c r="E736" s="12" t="s">
        <v>2730</v>
      </c>
      <c r="F736" s="2" t="s">
        <v>29</v>
      </c>
      <c r="G736" s="3">
        <f t="shared" si="11"/>
        <v>1</v>
      </c>
      <c r="H736" s="14" t="s">
        <v>38</v>
      </c>
      <c r="I736" s="2" t="s">
        <v>25</v>
      </c>
    </row>
    <row r="737" spans="1:9" x14ac:dyDescent="0.3">
      <c r="A737" s="1">
        <v>37860</v>
      </c>
      <c r="B737" s="2">
        <v>1424</v>
      </c>
      <c r="C737" s="2" t="s">
        <v>61</v>
      </c>
      <c r="D737" s="3" t="s">
        <v>27</v>
      </c>
      <c r="E737" s="12" t="s">
        <v>2731</v>
      </c>
      <c r="F737" s="2" t="s">
        <v>30</v>
      </c>
      <c r="G737" s="3">
        <f t="shared" si="11"/>
        <v>1</v>
      </c>
      <c r="H737" s="14" t="s">
        <v>49</v>
      </c>
      <c r="I737" s="2" t="s">
        <v>25</v>
      </c>
    </row>
    <row r="738" spans="1:9" x14ac:dyDescent="0.3">
      <c r="A738" s="1">
        <v>37860</v>
      </c>
      <c r="B738" s="2">
        <v>1817</v>
      </c>
      <c r="C738" s="2" t="s">
        <v>59</v>
      </c>
      <c r="D738" s="3">
        <v>2000</v>
      </c>
      <c r="E738" s="12" t="s">
        <v>2732</v>
      </c>
      <c r="F738" s="2" t="s">
        <v>33</v>
      </c>
      <c r="G738" s="3">
        <f t="shared" si="11"/>
        <v>2000</v>
      </c>
      <c r="H738" s="14" t="s">
        <v>38</v>
      </c>
      <c r="I738" s="2" t="s">
        <v>25</v>
      </c>
    </row>
    <row r="739" spans="1:9" x14ac:dyDescent="0.3">
      <c r="A739" s="1">
        <v>37861</v>
      </c>
      <c r="B739" s="2">
        <v>1156</v>
      </c>
      <c r="C739" s="2" t="s">
        <v>21</v>
      </c>
      <c r="D739" s="3">
        <v>1000</v>
      </c>
      <c r="E739" s="12" t="s">
        <v>2733</v>
      </c>
      <c r="F739" s="2" t="s">
        <v>67</v>
      </c>
      <c r="G739" s="3">
        <f t="shared" si="11"/>
        <v>1000</v>
      </c>
      <c r="H739" s="14" t="s">
        <v>24</v>
      </c>
      <c r="I739" s="2" t="s">
        <v>25</v>
      </c>
    </row>
    <row r="740" spans="1:9" x14ac:dyDescent="0.3">
      <c r="A740" s="1">
        <v>37861</v>
      </c>
      <c r="B740" s="2">
        <v>1206</v>
      </c>
      <c r="C740" s="2" t="s">
        <v>162</v>
      </c>
      <c r="D740" s="3">
        <v>5000</v>
      </c>
      <c r="E740" s="12" t="s">
        <v>2734</v>
      </c>
      <c r="F740" s="2" t="s">
        <v>30</v>
      </c>
      <c r="G740" s="3">
        <f t="shared" si="11"/>
        <v>5000</v>
      </c>
      <c r="H740" s="14" t="s">
        <v>44</v>
      </c>
      <c r="I740" s="2" t="s">
        <v>25</v>
      </c>
    </row>
    <row r="741" spans="1:9" x14ac:dyDescent="0.3">
      <c r="A741" s="1">
        <v>37861</v>
      </c>
      <c r="B741" s="2">
        <v>1548</v>
      </c>
      <c r="C741" s="2" t="s">
        <v>70</v>
      </c>
      <c r="D741" s="3">
        <v>14000</v>
      </c>
      <c r="E741" s="12" t="s">
        <v>2735</v>
      </c>
      <c r="F741" s="2" t="s">
        <v>33</v>
      </c>
      <c r="G741" s="3">
        <f t="shared" si="11"/>
        <v>14000</v>
      </c>
      <c r="H741" s="14" t="s">
        <v>49</v>
      </c>
      <c r="I741" s="2" t="s">
        <v>25</v>
      </c>
    </row>
    <row r="742" spans="1:9" x14ac:dyDescent="0.3">
      <c r="A742" s="1">
        <v>37861</v>
      </c>
      <c r="B742" s="2">
        <v>1728</v>
      </c>
      <c r="C742" s="2" t="s">
        <v>79</v>
      </c>
      <c r="D742" s="3">
        <v>4000</v>
      </c>
      <c r="E742" s="12" t="s">
        <v>2736</v>
      </c>
      <c r="F742" s="2" t="s">
        <v>33</v>
      </c>
      <c r="G742" s="3">
        <f t="shared" si="11"/>
        <v>4000</v>
      </c>
      <c r="H742" s="14" t="s">
        <v>30</v>
      </c>
      <c r="I742" s="2" t="s">
        <v>25</v>
      </c>
    </row>
    <row r="743" spans="1:9" x14ac:dyDescent="0.3">
      <c r="A743" s="1">
        <v>37862</v>
      </c>
      <c r="B743" s="2">
        <v>1207</v>
      </c>
      <c r="C743" s="2" t="s">
        <v>72</v>
      </c>
      <c r="D743" s="3">
        <v>796000</v>
      </c>
      <c r="E743" s="12" t="s">
        <v>2737</v>
      </c>
      <c r="F743" s="2" t="s">
        <v>63</v>
      </c>
      <c r="G743" s="3">
        <f t="shared" si="11"/>
        <v>796000</v>
      </c>
      <c r="H743" s="14" t="s">
        <v>49</v>
      </c>
      <c r="I743" s="2" t="s">
        <v>25</v>
      </c>
    </row>
    <row r="744" spans="1:9" x14ac:dyDescent="0.3">
      <c r="A744" s="1">
        <v>37862</v>
      </c>
      <c r="B744" s="2">
        <v>1347</v>
      </c>
      <c r="C744" s="2" t="s">
        <v>68</v>
      </c>
      <c r="D744" s="3">
        <v>4000</v>
      </c>
      <c r="E744" s="12" t="s">
        <v>2738</v>
      </c>
      <c r="F744" s="2" t="s">
        <v>48</v>
      </c>
      <c r="G744" s="3">
        <f t="shared" si="11"/>
        <v>4000</v>
      </c>
      <c r="H744" s="14" t="s">
        <v>49</v>
      </c>
      <c r="I744" s="2" t="s">
        <v>25</v>
      </c>
    </row>
    <row r="745" spans="1:9" x14ac:dyDescent="0.3">
      <c r="A745" s="1">
        <v>37862</v>
      </c>
      <c r="B745" s="2">
        <v>1525</v>
      </c>
      <c r="C745" s="2" t="s">
        <v>61</v>
      </c>
      <c r="D745" s="3">
        <v>71400</v>
      </c>
      <c r="E745" s="12" t="s">
        <v>2739</v>
      </c>
      <c r="F745" s="2" t="s">
        <v>30</v>
      </c>
      <c r="G745" s="3">
        <f t="shared" si="11"/>
        <v>71400</v>
      </c>
      <c r="H745" s="14" t="s">
        <v>49</v>
      </c>
      <c r="I745" s="2" t="s">
        <v>25</v>
      </c>
    </row>
    <row r="746" spans="1:9" x14ac:dyDescent="0.3">
      <c r="A746" s="1">
        <v>37862</v>
      </c>
      <c r="B746" s="2">
        <v>1533</v>
      </c>
      <c r="C746" s="2" t="s">
        <v>42</v>
      </c>
      <c r="D746" s="3">
        <v>100</v>
      </c>
      <c r="E746" s="12" t="s">
        <v>2740</v>
      </c>
      <c r="F746" s="2" t="s">
        <v>23</v>
      </c>
      <c r="G746" s="3">
        <f t="shared" si="11"/>
        <v>100</v>
      </c>
      <c r="H746" s="14" t="s">
        <v>44</v>
      </c>
      <c r="I746" s="2" t="s">
        <v>25</v>
      </c>
    </row>
    <row r="747" spans="1:9" x14ac:dyDescent="0.3">
      <c r="A747" s="1">
        <v>37862</v>
      </c>
      <c r="B747" s="2">
        <v>1614</v>
      </c>
      <c r="C747" s="2" t="s">
        <v>203</v>
      </c>
      <c r="D747" s="3">
        <v>500</v>
      </c>
      <c r="E747" s="12" t="s">
        <v>2741</v>
      </c>
      <c r="F747" s="2" t="s">
        <v>54</v>
      </c>
      <c r="G747" s="3">
        <f t="shared" si="11"/>
        <v>500</v>
      </c>
      <c r="H747" s="14" t="s">
        <v>24</v>
      </c>
      <c r="I747" s="2" t="s">
        <v>25</v>
      </c>
    </row>
    <row r="748" spans="1:9" x14ac:dyDescent="0.3">
      <c r="A748" s="1">
        <v>37864</v>
      </c>
      <c r="B748" s="2">
        <v>1438</v>
      </c>
      <c r="C748" s="2" t="s">
        <v>130</v>
      </c>
      <c r="D748" s="3">
        <v>6000</v>
      </c>
      <c r="E748" s="12" t="s">
        <v>2742</v>
      </c>
      <c r="F748" s="2" t="s">
        <v>33</v>
      </c>
      <c r="G748" s="3">
        <f t="shared" si="11"/>
        <v>6000</v>
      </c>
      <c r="H748" s="14" t="s">
        <v>30</v>
      </c>
      <c r="I748" s="2" t="s">
        <v>25</v>
      </c>
    </row>
    <row r="749" spans="1:9" x14ac:dyDescent="0.3">
      <c r="A749" s="1">
        <v>37864</v>
      </c>
      <c r="B749" s="2">
        <v>1955</v>
      </c>
      <c r="C749" s="2" t="s">
        <v>132</v>
      </c>
      <c r="D749" s="3">
        <v>1440</v>
      </c>
      <c r="E749" s="12" t="s">
        <v>2743</v>
      </c>
      <c r="F749" s="2" t="s">
        <v>33</v>
      </c>
      <c r="G749" s="3">
        <f t="shared" si="11"/>
        <v>1440</v>
      </c>
      <c r="H749" s="14" t="s">
        <v>38</v>
      </c>
      <c r="I749" s="2" t="s">
        <v>25</v>
      </c>
    </row>
    <row r="750" spans="1:9" x14ac:dyDescent="0.3">
      <c r="A750" s="1">
        <v>37865</v>
      </c>
      <c r="B750" s="2">
        <v>1633</v>
      </c>
      <c r="C750" s="2" t="s">
        <v>132</v>
      </c>
      <c r="D750" s="3">
        <v>880</v>
      </c>
      <c r="E750" s="12" t="s">
        <v>2744</v>
      </c>
      <c r="F750" s="2" t="s">
        <v>37</v>
      </c>
      <c r="G750" s="3">
        <f t="shared" si="11"/>
        <v>880</v>
      </c>
      <c r="H750" s="14" t="s">
        <v>38</v>
      </c>
      <c r="I750" s="2" t="s">
        <v>25</v>
      </c>
    </row>
    <row r="751" spans="1:9" x14ac:dyDescent="0.3">
      <c r="A751" s="1">
        <v>37866</v>
      </c>
      <c r="B751" s="2">
        <v>930</v>
      </c>
      <c r="C751" s="2" t="s">
        <v>51</v>
      </c>
      <c r="D751" s="3">
        <v>1000</v>
      </c>
      <c r="E751" s="12" t="s">
        <v>2745</v>
      </c>
      <c r="F751" s="2" t="s">
        <v>359</v>
      </c>
      <c r="G751" s="3">
        <f t="shared" si="11"/>
        <v>1000</v>
      </c>
      <c r="H751" s="14" t="s">
        <v>24</v>
      </c>
      <c r="I751" s="2" t="s">
        <v>25</v>
      </c>
    </row>
    <row r="752" spans="1:9" x14ac:dyDescent="0.3">
      <c r="A752" s="1">
        <v>37866</v>
      </c>
      <c r="B752" s="2">
        <v>1512</v>
      </c>
      <c r="C752" s="2" t="s">
        <v>150</v>
      </c>
      <c r="D752" s="3">
        <v>2000</v>
      </c>
      <c r="E752" s="12" t="s">
        <v>2746</v>
      </c>
      <c r="F752" s="2" t="s">
        <v>23</v>
      </c>
      <c r="G752" s="3">
        <f t="shared" si="11"/>
        <v>2000</v>
      </c>
      <c r="H752" s="14" t="s">
        <v>49</v>
      </c>
      <c r="I752" s="2" t="s">
        <v>25</v>
      </c>
    </row>
    <row r="753" spans="1:9" x14ac:dyDescent="0.3">
      <c r="A753" s="1">
        <v>37866</v>
      </c>
      <c r="B753" s="2">
        <v>1713</v>
      </c>
      <c r="C753" s="2" t="s">
        <v>40</v>
      </c>
      <c r="D753" s="3">
        <v>100000</v>
      </c>
      <c r="E753" s="12" t="s">
        <v>2747</v>
      </c>
      <c r="F753" s="2" t="s">
        <v>23</v>
      </c>
      <c r="G753" s="3">
        <f t="shared" si="11"/>
        <v>100000</v>
      </c>
      <c r="H753" s="14" t="s">
        <v>34</v>
      </c>
      <c r="I753" s="2" t="s">
        <v>25</v>
      </c>
    </row>
    <row r="754" spans="1:9" x14ac:dyDescent="0.3">
      <c r="A754" s="1">
        <v>37868</v>
      </c>
      <c r="B754" s="2">
        <v>1106</v>
      </c>
      <c r="C754" s="2" t="s">
        <v>70</v>
      </c>
      <c r="D754" s="3" t="s">
        <v>27</v>
      </c>
      <c r="E754" s="12" t="s">
        <v>2748</v>
      </c>
      <c r="F754" s="2" t="s">
        <v>359</v>
      </c>
      <c r="G754" s="3">
        <f t="shared" si="11"/>
        <v>1</v>
      </c>
      <c r="H754" s="14" t="s">
        <v>49</v>
      </c>
      <c r="I754" s="2" t="s">
        <v>25</v>
      </c>
    </row>
    <row r="755" spans="1:9" x14ac:dyDescent="0.3">
      <c r="A755" s="1">
        <v>37868</v>
      </c>
      <c r="B755" s="2">
        <v>1609</v>
      </c>
      <c r="C755" s="2" t="s">
        <v>68</v>
      </c>
      <c r="D755" s="3">
        <v>24000</v>
      </c>
      <c r="E755" s="12" t="s">
        <v>2749</v>
      </c>
      <c r="F755" s="2" t="s">
        <v>63</v>
      </c>
      <c r="G755" s="3">
        <f t="shared" si="11"/>
        <v>24000</v>
      </c>
      <c r="H755" s="14" t="s">
        <v>49</v>
      </c>
      <c r="I755" s="2" t="s">
        <v>25</v>
      </c>
    </row>
    <row r="756" spans="1:9" x14ac:dyDescent="0.3">
      <c r="A756" s="1">
        <v>37868</v>
      </c>
      <c r="B756" s="2">
        <v>1743</v>
      </c>
      <c r="C756" s="2" t="s">
        <v>21</v>
      </c>
      <c r="D756" s="3">
        <v>6000</v>
      </c>
      <c r="E756" s="12" t="s">
        <v>2750</v>
      </c>
      <c r="F756" s="2" t="s">
        <v>23</v>
      </c>
      <c r="G756" s="3">
        <f t="shared" si="11"/>
        <v>6000</v>
      </c>
      <c r="H756" s="14" t="s">
        <v>24</v>
      </c>
      <c r="I756" s="2" t="s">
        <v>25</v>
      </c>
    </row>
    <row r="757" spans="1:9" x14ac:dyDescent="0.3">
      <c r="A757" s="1">
        <v>37868</v>
      </c>
      <c r="B757" s="2">
        <v>2125</v>
      </c>
      <c r="C757" s="2" t="s">
        <v>59</v>
      </c>
      <c r="D757" s="3">
        <v>1000</v>
      </c>
      <c r="E757" s="12" t="s">
        <v>2751</v>
      </c>
      <c r="F757" s="2" t="s">
        <v>23</v>
      </c>
      <c r="G757" s="3">
        <f t="shared" si="11"/>
        <v>1000</v>
      </c>
      <c r="H757" s="14" t="s">
        <v>38</v>
      </c>
      <c r="I757" s="2" t="s">
        <v>25</v>
      </c>
    </row>
    <row r="758" spans="1:9" x14ac:dyDescent="0.3">
      <c r="A758" s="1">
        <v>37869</v>
      </c>
      <c r="B758" s="2">
        <v>1425</v>
      </c>
      <c r="C758" s="2" t="s">
        <v>35</v>
      </c>
      <c r="D758" s="3">
        <v>1000</v>
      </c>
      <c r="E758" s="12" t="s">
        <v>2752</v>
      </c>
      <c r="F758" s="2" t="s">
        <v>54</v>
      </c>
      <c r="G758" s="3">
        <f t="shared" si="11"/>
        <v>1000</v>
      </c>
      <c r="H758" s="14" t="s">
        <v>38</v>
      </c>
      <c r="I758" s="2" t="s">
        <v>25</v>
      </c>
    </row>
    <row r="759" spans="1:9" x14ac:dyDescent="0.3">
      <c r="A759" s="1">
        <v>37869</v>
      </c>
      <c r="B759" s="2">
        <v>1536</v>
      </c>
      <c r="C759" s="2" t="s">
        <v>68</v>
      </c>
      <c r="D759" s="3" t="s">
        <v>27</v>
      </c>
      <c r="E759" s="12" t="s">
        <v>2753</v>
      </c>
      <c r="F759" s="2" t="s">
        <v>359</v>
      </c>
      <c r="G759" s="3">
        <f t="shared" si="11"/>
        <v>1</v>
      </c>
      <c r="H759" s="14" t="s">
        <v>49</v>
      </c>
      <c r="I759" s="2" t="s">
        <v>25</v>
      </c>
    </row>
    <row r="760" spans="1:9" x14ac:dyDescent="0.3">
      <c r="A760" s="1">
        <v>37869</v>
      </c>
      <c r="B760" s="2">
        <v>1609</v>
      </c>
      <c r="C760" s="2" t="s">
        <v>68</v>
      </c>
      <c r="D760" s="3">
        <v>3000000</v>
      </c>
      <c r="E760" s="12" t="s">
        <v>2754</v>
      </c>
      <c r="F760" s="2" t="s">
        <v>359</v>
      </c>
      <c r="G760" s="3">
        <f t="shared" si="11"/>
        <v>3000000</v>
      </c>
      <c r="H760" s="14" t="s">
        <v>49</v>
      </c>
      <c r="I760" s="2" t="s">
        <v>25</v>
      </c>
    </row>
    <row r="761" spans="1:9" x14ac:dyDescent="0.3">
      <c r="A761" s="1">
        <v>37869</v>
      </c>
      <c r="B761" s="2">
        <v>1651</v>
      </c>
      <c r="C761" s="2" t="s">
        <v>72</v>
      </c>
      <c r="D761" s="3" t="s">
        <v>27</v>
      </c>
      <c r="E761" s="12" t="s">
        <v>2755</v>
      </c>
      <c r="F761" s="2" t="s">
        <v>67</v>
      </c>
      <c r="G761" s="3">
        <f t="shared" si="11"/>
        <v>1</v>
      </c>
      <c r="H761" s="14" t="s">
        <v>49</v>
      </c>
      <c r="I761" s="2" t="s">
        <v>25</v>
      </c>
    </row>
    <row r="762" spans="1:9" x14ac:dyDescent="0.3">
      <c r="A762" s="1">
        <v>37869</v>
      </c>
      <c r="B762" s="2">
        <v>1827</v>
      </c>
      <c r="C762" s="2" t="s">
        <v>68</v>
      </c>
      <c r="D762" s="3">
        <v>3000</v>
      </c>
      <c r="E762" s="12" t="s">
        <v>2756</v>
      </c>
      <c r="F762" s="2" t="s">
        <v>359</v>
      </c>
      <c r="G762" s="3">
        <f t="shared" si="11"/>
        <v>3000</v>
      </c>
      <c r="H762" s="14" t="s">
        <v>49</v>
      </c>
      <c r="I762" s="2" t="s">
        <v>25</v>
      </c>
    </row>
    <row r="763" spans="1:9" x14ac:dyDescent="0.3">
      <c r="A763" s="1">
        <v>37869</v>
      </c>
      <c r="B763" s="2">
        <v>1917</v>
      </c>
      <c r="C763" s="2" t="s">
        <v>121</v>
      </c>
      <c r="D763" s="3">
        <v>1200</v>
      </c>
      <c r="E763" s="12" t="s">
        <v>2757</v>
      </c>
      <c r="F763" s="2" t="s">
        <v>359</v>
      </c>
      <c r="G763" s="3">
        <f t="shared" si="11"/>
        <v>1200</v>
      </c>
      <c r="H763" s="14" t="s">
        <v>44</v>
      </c>
      <c r="I763" s="2" t="s">
        <v>25</v>
      </c>
    </row>
    <row r="764" spans="1:9" x14ac:dyDescent="0.3">
      <c r="A764" s="1">
        <v>37869</v>
      </c>
      <c r="B764" s="2">
        <v>2218</v>
      </c>
      <c r="C764" s="2" t="s">
        <v>162</v>
      </c>
      <c r="D764" s="3">
        <v>1100</v>
      </c>
      <c r="E764" s="12" t="s">
        <v>2758</v>
      </c>
      <c r="F764" s="2" t="s">
        <v>359</v>
      </c>
      <c r="G764" s="3">
        <f t="shared" si="11"/>
        <v>1100</v>
      </c>
      <c r="H764" s="14" t="s">
        <v>44</v>
      </c>
      <c r="I764" s="2" t="s">
        <v>25</v>
      </c>
    </row>
    <row r="765" spans="1:9" x14ac:dyDescent="0.3">
      <c r="A765" s="1">
        <v>37869</v>
      </c>
      <c r="B765" s="2">
        <v>2226</v>
      </c>
      <c r="C765" s="2" t="s">
        <v>68</v>
      </c>
      <c r="D765" s="3">
        <v>2000</v>
      </c>
      <c r="E765" s="12" t="s">
        <v>2759</v>
      </c>
      <c r="F765" s="2" t="s">
        <v>67</v>
      </c>
      <c r="G765" s="3">
        <f t="shared" si="11"/>
        <v>2000</v>
      </c>
      <c r="H765" s="14" t="s">
        <v>49</v>
      </c>
      <c r="I765" s="2" t="s">
        <v>25</v>
      </c>
    </row>
    <row r="766" spans="1:9" x14ac:dyDescent="0.3">
      <c r="A766" s="1">
        <v>37869</v>
      </c>
      <c r="B766" s="2">
        <v>2353</v>
      </c>
      <c r="C766" s="2" t="s">
        <v>40</v>
      </c>
      <c r="D766" s="3">
        <v>2000</v>
      </c>
      <c r="E766" s="12" t="s">
        <v>2760</v>
      </c>
      <c r="F766" s="2" t="s">
        <v>23</v>
      </c>
      <c r="G766" s="3">
        <f t="shared" si="11"/>
        <v>2000</v>
      </c>
      <c r="H766" s="14" t="s">
        <v>34</v>
      </c>
      <c r="I766" s="2" t="s">
        <v>25</v>
      </c>
    </row>
    <row r="767" spans="1:9" x14ac:dyDescent="0.3">
      <c r="A767" s="1">
        <v>37870</v>
      </c>
      <c r="B767" s="2">
        <v>804</v>
      </c>
      <c r="C767" s="2" t="s">
        <v>72</v>
      </c>
      <c r="D767" s="3" t="s">
        <v>27</v>
      </c>
      <c r="E767" s="12" t="s">
        <v>2761</v>
      </c>
      <c r="F767" s="2" t="s">
        <v>359</v>
      </c>
      <c r="G767" s="3">
        <f t="shared" si="11"/>
        <v>1</v>
      </c>
      <c r="H767" s="14" t="s">
        <v>49</v>
      </c>
      <c r="I767" s="2" t="s">
        <v>25</v>
      </c>
    </row>
    <row r="768" spans="1:9" x14ac:dyDescent="0.3">
      <c r="A768" s="1">
        <v>37870</v>
      </c>
      <c r="B768" s="2">
        <v>1130</v>
      </c>
      <c r="C768" s="2" t="s">
        <v>162</v>
      </c>
      <c r="D768" s="3" t="s">
        <v>27</v>
      </c>
      <c r="E768" s="12" t="s">
        <v>2762</v>
      </c>
      <c r="F768" s="2" t="s">
        <v>359</v>
      </c>
      <c r="G768" s="3">
        <f t="shared" si="11"/>
        <v>1</v>
      </c>
      <c r="H768" s="14" t="s">
        <v>44</v>
      </c>
      <c r="I768" s="2" t="s">
        <v>25</v>
      </c>
    </row>
    <row r="769" spans="1:9" x14ac:dyDescent="0.3">
      <c r="A769" s="1">
        <v>37870</v>
      </c>
      <c r="B769" s="2">
        <v>1236</v>
      </c>
      <c r="C769" s="2" t="s">
        <v>72</v>
      </c>
      <c r="D769" s="3">
        <v>86000</v>
      </c>
      <c r="E769" s="12" t="s">
        <v>2763</v>
      </c>
      <c r="F769" s="2" t="s">
        <v>359</v>
      </c>
      <c r="G769" s="3">
        <f t="shared" si="11"/>
        <v>86000</v>
      </c>
      <c r="H769" s="14" t="s">
        <v>49</v>
      </c>
      <c r="I769" s="2" t="s">
        <v>25</v>
      </c>
    </row>
    <row r="770" spans="1:9" x14ac:dyDescent="0.3">
      <c r="A770" s="1">
        <v>37870</v>
      </c>
      <c r="B770" s="2">
        <v>1249</v>
      </c>
      <c r="C770" s="2" t="s">
        <v>68</v>
      </c>
      <c r="D770" s="3" t="s">
        <v>27</v>
      </c>
      <c r="E770" s="12" t="s">
        <v>2764</v>
      </c>
      <c r="F770" s="2" t="s">
        <v>359</v>
      </c>
      <c r="G770" s="3">
        <f t="shared" ref="G770:G833" si="12">IF(D770 ="UNK", 1, D770)</f>
        <v>1</v>
      </c>
      <c r="H770" s="14" t="s">
        <v>49</v>
      </c>
      <c r="I770" s="2" t="s">
        <v>25</v>
      </c>
    </row>
    <row r="771" spans="1:9" x14ac:dyDescent="0.3">
      <c r="A771" s="1">
        <v>37870</v>
      </c>
      <c r="B771" s="2">
        <v>1316</v>
      </c>
      <c r="C771" s="2" t="s">
        <v>70</v>
      </c>
      <c r="D771" s="3">
        <v>50000</v>
      </c>
      <c r="E771" s="12" t="s">
        <v>2765</v>
      </c>
      <c r="F771" s="2" t="s">
        <v>54</v>
      </c>
      <c r="G771" s="3">
        <f t="shared" si="12"/>
        <v>50000</v>
      </c>
      <c r="H771" s="14" t="s">
        <v>49</v>
      </c>
      <c r="I771" s="2" t="s">
        <v>25</v>
      </c>
    </row>
    <row r="772" spans="1:9" x14ac:dyDescent="0.3">
      <c r="A772" s="1">
        <v>37870</v>
      </c>
      <c r="B772" s="2">
        <v>1439</v>
      </c>
      <c r="C772" s="2" t="s">
        <v>121</v>
      </c>
      <c r="D772" s="3">
        <v>5000</v>
      </c>
      <c r="E772" s="12" t="s">
        <v>2766</v>
      </c>
      <c r="F772" s="2" t="s">
        <v>359</v>
      </c>
      <c r="G772" s="3">
        <f t="shared" si="12"/>
        <v>5000</v>
      </c>
      <c r="H772" s="14" t="s">
        <v>44</v>
      </c>
      <c r="I772" s="2" t="s">
        <v>25</v>
      </c>
    </row>
    <row r="773" spans="1:9" x14ac:dyDescent="0.3">
      <c r="A773" s="1">
        <v>37870</v>
      </c>
      <c r="B773" s="2">
        <v>1657</v>
      </c>
      <c r="C773" s="2" t="s">
        <v>132</v>
      </c>
      <c r="D773" s="3">
        <v>500</v>
      </c>
      <c r="E773" s="12" t="s">
        <v>2767</v>
      </c>
      <c r="F773" s="2" t="s">
        <v>54</v>
      </c>
      <c r="G773" s="3">
        <f t="shared" si="12"/>
        <v>500</v>
      </c>
      <c r="H773" s="14" t="s">
        <v>38</v>
      </c>
      <c r="I773" s="2" t="s">
        <v>25</v>
      </c>
    </row>
    <row r="774" spans="1:9" x14ac:dyDescent="0.3">
      <c r="A774" s="1">
        <v>37871</v>
      </c>
      <c r="B774" s="2">
        <v>1232</v>
      </c>
      <c r="C774" s="2" t="s">
        <v>35</v>
      </c>
      <c r="D774" s="3">
        <v>2000</v>
      </c>
      <c r="E774" s="12" t="s">
        <v>2768</v>
      </c>
      <c r="F774" s="2" t="s">
        <v>33</v>
      </c>
      <c r="G774" s="3">
        <f t="shared" si="12"/>
        <v>2000</v>
      </c>
      <c r="H774" s="14" t="s">
        <v>38</v>
      </c>
      <c r="I774" s="2" t="s">
        <v>25</v>
      </c>
    </row>
    <row r="775" spans="1:9" x14ac:dyDescent="0.3">
      <c r="A775" s="1">
        <v>37871</v>
      </c>
      <c r="B775" s="2">
        <v>1725</v>
      </c>
      <c r="C775" s="2" t="s">
        <v>31</v>
      </c>
      <c r="D775" s="3">
        <v>500</v>
      </c>
      <c r="E775" s="12" t="s">
        <v>2769</v>
      </c>
      <c r="F775" s="2" t="s">
        <v>30</v>
      </c>
      <c r="G775" s="3">
        <f t="shared" si="12"/>
        <v>500</v>
      </c>
      <c r="H775" s="14" t="s">
        <v>34</v>
      </c>
      <c r="I775" s="2" t="s">
        <v>25</v>
      </c>
    </row>
    <row r="776" spans="1:9" x14ac:dyDescent="0.3">
      <c r="A776" s="1">
        <v>37871</v>
      </c>
      <c r="B776" s="2">
        <v>2051</v>
      </c>
      <c r="C776" s="2" t="s">
        <v>35</v>
      </c>
      <c r="D776" s="3">
        <v>1500</v>
      </c>
      <c r="E776" s="12" t="s">
        <v>2770</v>
      </c>
      <c r="F776" s="2" t="s">
        <v>54</v>
      </c>
      <c r="G776" s="3">
        <f t="shared" si="12"/>
        <v>1500</v>
      </c>
      <c r="H776" s="14" t="s">
        <v>38</v>
      </c>
      <c r="I776" s="2" t="s">
        <v>25</v>
      </c>
    </row>
    <row r="777" spans="1:9" x14ac:dyDescent="0.3">
      <c r="A777" s="1">
        <v>37872</v>
      </c>
      <c r="B777" s="2">
        <v>924</v>
      </c>
      <c r="C777" s="2" t="s">
        <v>121</v>
      </c>
      <c r="D777" s="3">
        <v>3000</v>
      </c>
      <c r="E777" s="12" t="s">
        <v>2771</v>
      </c>
      <c r="F777" s="2" t="s">
        <v>33</v>
      </c>
      <c r="G777" s="3">
        <f t="shared" si="12"/>
        <v>3000</v>
      </c>
      <c r="H777" s="14" t="s">
        <v>44</v>
      </c>
      <c r="I777" s="2" t="s">
        <v>25</v>
      </c>
    </row>
    <row r="778" spans="1:9" x14ac:dyDescent="0.3">
      <c r="A778" s="1">
        <v>37872</v>
      </c>
      <c r="B778" s="2">
        <v>1024</v>
      </c>
      <c r="C778" s="2" t="s">
        <v>121</v>
      </c>
      <c r="D778" s="3">
        <v>100000</v>
      </c>
      <c r="E778" s="12" t="s">
        <v>2772</v>
      </c>
      <c r="F778" s="2" t="s">
        <v>67</v>
      </c>
      <c r="G778" s="3">
        <f t="shared" si="12"/>
        <v>100000</v>
      </c>
      <c r="H778" s="14" t="s">
        <v>44</v>
      </c>
      <c r="I778" s="2" t="s">
        <v>25</v>
      </c>
    </row>
    <row r="779" spans="1:9" x14ac:dyDescent="0.3">
      <c r="A779" s="1">
        <v>37872</v>
      </c>
      <c r="B779" s="2">
        <v>1140</v>
      </c>
      <c r="C779" s="2" t="s">
        <v>121</v>
      </c>
      <c r="D779" s="3">
        <v>50000</v>
      </c>
      <c r="E779" s="12" t="s">
        <v>2773</v>
      </c>
      <c r="F779" s="2" t="s">
        <v>33</v>
      </c>
      <c r="G779" s="3">
        <f t="shared" si="12"/>
        <v>50000</v>
      </c>
      <c r="H779" s="14" t="s">
        <v>44</v>
      </c>
      <c r="I779" s="2" t="s">
        <v>25</v>
      </c>
    </row>
    <row r="780" spans="1:9" x14ac:dyDescent="0.3">
      <c r="A780" s="1">
        <v>37872</v>
      </c>
      <c r="B780" s="2">
        <v>1146</v>
      </c>
      <c r="C780" s="2" t="s">
        <v>121</v>
      </c>
      <c r="D780" s="3">
        <v>35000</v>
      </c>
      <c r="E780" s="12" t="s">
        <v>2774</v>
      </c>
      <c r="F780" s="2" t="s">
        <v>63</v>
      </c>
      <c r="G780" s="3">
        <f t="shared" si="12"/>
        <v>35000</v>
      </c>
      <c r="H780" s="14" t="s">
        <v>44</v>
      </c>
      <c r="I780" s="2" t="s">
        <v>25</v>
      </c>
    </row>
    <row r="781" spans="1:9" x14ac:dyDescent="0.3">
      <c r="A781" s="1">
        <v>37872</v>
      </c>
      <c r="B781" s="2">
        <v>1440</v>
      </c>
      <c r="C781" s="2" t="s">
        <v>70</v>
      </c>
      <c r="D781" s="3">
        <v>50</v>
      </c>
      <c r="E781" s="12" t="s">
        <v>2775</v>
      </c>
      <c r="F781" s="2" t="s">
        <v>33</v>
      </c>
      <c r="G781" s="3">
        <f t="shared" si="12"/>
        <v>50</v>
      </c>
      <c r="H781" s="14" t="s">
        <v>49</v>
      </c>
      <c r="I781" s="2" t="s">
        <v>25</v>
      </c>
    </row>
    <row r="782" spans="1:9" x14ac:dyDescent="0.3">
      <c r="A782" s="1">
        <v>37872</v>
      </c>
      <c r="B782" s="2">
        <v>1551</v>
      </c>
      <c r="C782" s="2" t="s">
        <v>200</v>
      </c>
      <c r="D782" s="3">
        <v>2500</v>
      </c>
      <c r="E782" s="12" t="s">
        <v>2776</v>
      </c>
      <c r="F782" s="2" t="s">
        <v>359</v>
      </c>
      <c r="G782" s="3">
        <f t="shared" si="12"/>
        <v>2500</v>
      </c>
      <c r="H782" s="14" t="s">
        <v>49</v>
      </c>
      <c r="I782" s="2" t="s">
        <v>25</v>
      </c>
    </row>
    <row r="783" spans="1:9" x14ac:dyDescent="0.3">
      <c r="A783" s="1">
        <v>37872</v>
      </c>
      <c r="B783" s="2">
        <v>1731</v>
      </c>
      <c r="C783" s="2" t="s">
        <v>99</v>
      </c>
      <c r="D783" s="3">
        <v>2000</v>
      </c>
      <c r="E783" s="12" t="s">
        <v>2777</v>
      </c>
      <c r="F783" s="2" t="s">
        <v>30</v>
      </c>
      <c r="G783" s="3">
        <f t="shared" si="12"/>
        <v>2000</v>
      </c>
      <c r="H783" s="14" t="s">
        <v>24</v>
      </c>
      <c r="I783" s="2" t="s">
        <v>25</v>
      </c>
    </row>
    <row r="784" spans="1:9" x14ac:dyDescent="0.3">
      <c r="A784" s="1">
        <v>37872</v>
      </c>
      <c r="B784" s="2">
        <v>2010</v>
      </c>
      <c r="C784" s="2" t="s">
        <v>40</v>
      </c>
      <c r="D784" s="3">
        <v>1000</v>
      </c>
      <c r="E784" s="12" t="s">
        <v>2778</v>
      </c>
      <c r="F784" s="2" t="s">
        <v>37</v>
      </c>
      <c r="G784" s="3">
        <f t="shared" si="12"/>
        <v>1000</v>
      </c>
      <c r="H784" s="14" t="s">
        <v>34</v>
      </c>
      <c r="I784" s="2" t="s">
        <v>25</v>
      </c>
    </row>
    <row r="785" spans="1:9" x14ac:dyDescent="0.3">
      <c r="A785" s="1">
        <v>37873</v>
      </c>
      <c r="B785" s="2">
        <v>1941</v>
      </c>
      <c r="C785" s="2" t="s">
        <v>56</v>
      </c>
      <c r="D785" s="3">
        <v>1000</v>
      </c>
      <c r="E785" s="12" t="s">
        <v>2779</v>
      </c>
      <c r="F785" s="2" t="s">
        <v>23</v>
      </c>
      <c r="G785" s="3">
        <f t="shared" si="12"/>
        <v>1000</v>
      </c>
      <c r="H785" s="14" t="s">
        <v>34</v>
      </c>
      <c r="I785" s="2" t="s">
        <v>25</v>
      </c>
    </row>
    <row r="786" spans="1:9" x14ac:dyDescent="0.3">
      <c r="A786" s="1">
        <v>37874</v>
      </c>
      <c r="B786" s="2">
        <v>1431</v>
      </c>
      <c r="C786" s="2" t="s">
        <v>91</v>
      </c>
      <c r="D786" s="3">
        <v>1000</v>
      </c>
      <c r="E786" s="12" t="s">
        <v>2780</v>
      </c>
      <c r="F786" s="2" t="s">
        <v>33</v>
      </c>
      <c r="G786" s="3">
        <f t="shared" si="12"/>
        <v>1000</v>
      </c>
      <c r="H786" s="14" t="s">
        <v>30</v>
      </c>
      <c r="I786" s="2" t="s">
        <v>25</v>
      </c>
    </row>
    <row r="787" spans="1:9" x14ac:dyDescent="0.3">
      <c r="A787" s="1">
        <v>37874</v>
      </c>
      <c r="B787" s="2">
        <v>1503</v>
      </c>
      <c r="C787" s="2" t="s">
        <v>64</v>
      </c>
      <c r="D787" s="3">
        <v>200000</v>
      </c>
      <c r="E787" s="12" t="s">
        <v>2781</v>
      </c>
      <c r="F787" s="2" t="s">
        <v>23</v>
      </c>
      <c r="G787" s="3">
        <f t="shared" si="12"/>
        <v>200000</v>
      </c>
      <c r="H787" s="14" t="s">
        <v>30</v>
      </c>
      <c r="I787" s="2" t="s">
        <v>25</v>
      </c>
    </row>
    <row r="788" spans="1:9" x14ac:dyDescent="0.3">
      <c r="A788" s="1">
        <v>37874</v>
      </c>
      <c r="B788" s="2">
        <v>1951</v>
      </c>
      <c r="C788" s="2" t="s">
        <v>35</v>
      </c>
      <c r="D788" s="3">
        <v>32000</v>
      </c>
      <c r="E788" s="12" t="s">
        <v>2782</v>
      </c>
      <c r="F788" s="2" t="s">
        <v>23</v>
      </c>
      <c r="G788" s="3">
        <f t="shared" si="12"/>
        <v>32000</v>
      </c>
      <c r="H788" s="14" t="s">
        <v>38</v>
      </c>
      <c r="I788" s="2" t="s">
        <v>25</v>
      </c>
    </row>
    <row r="789" spans="1:9" x14ac:dyDescent="0.3">
      <c r="A789" s="1">
        <v>37875</v>
      </c>
      <c r="B789" s="2">
        <v>1001</v>
      </c>
      <c r="C789" s="2" t="s">
        <v>116</v>
      </c>
      <c r="D789" s="3">
        <v>1000</v>
      </c>
      <c r="E789" s="12" t="s">
        <v>2783</v>
      </c>
      <c r="F789" s="2" t="s">
        <v>23</v>
      </c>
      <c r="G789" s="3">
        <f t="shared" si="12"/>
        <v>1000</v>
      </c>
      <c r="H789" s="14" t="s">
        <v>44</v>
      </c>
      <c r="I789" s="2" t="s">
        <v>25</v>
      </c>
    </row>
    <row r="790" spans="1:9" x14ac:dyDescent="0.3">
      <c r="A790" s="1">
        <v>37875</v>
      </c>
      <c r="B790" s="2">
        <v>1038</v>
      </c>
      <c r="C790" s="2" t="s">
        <v>51</v>
      </c>
      <c r="D790" s="3">
        <v>1000</v>
      </c>
      <c r="E790" s="12" t="s">
        <v>2784</v>
      </c>
      <c r="F790" s="2" t="s">
        <v>37</v>
      </c>
      <c r="G790" s="3">
        <f t="shared" si="12"/>
        <v>1000</v>
      </c>
      <c r="H790" s="14" t="s">
        <v>24</v>
      </c>
      <c r="I790" s="2" t="s">
        <v>25</v>
      </c>
    </row>
    <row r="791" spans="1:9" x14ac:dyDescent="0.3">
      <c r="A791" s="1">
        <v>37875</v>
      </c>
      <c r="B791" s="2">
        <v>1510</v>
      </c>
      <c r="C791" s="2" t="s">
        <v>1272</v>
      </c>
      <c r="D791" s="3" t="s">
        <v>27</v>
      </c>
      <c r="E791" s="12" t="s">
        <v>2785</v>
      </c>
      <c r="F791" s="2" t="s">
        <v>67</v>
      </c>
      <c r="G791" s="3">
        <f t="shared" si="12"/>
        <v>1</v>
      </c>
      <c r="H791" s="14" t="s">
        <v>24</v>
      </c>
      <c r="I791" s="2" t="s">
        <v>25</v>
      </c>
    </row>
    <row r="792" spans="1:9" x14ac:dyDescent="0.3">
      <c r="A792" s="1">
        <v>37875</v>
      </c>
      <c r="B792" s="2">
        <v>1615</v>
      </c>
      <c r="C792" s="2" t="s">
        <v>162</v>
      </c>
      <c r="D792" s="3">
        <v>10000</v>
      </c>
      <c r="E792" s="12" t="s">
        <v>2786</v>
      </c>
      <c r="F792" s="2" t="s">
        <v>33</v>
      </c>
      <c r="G792" s="3">
        <f t="shared" si="12"/>
        <v>10000</v>
      </c>
      <c r="H792" s="14" t="s">
        <v>44</v>
      </c>
      <c r="I792" s="2" t="s">
        <v>25</v>
      </c>
    </row>
    <row r="793" spans="1:9" x14ac:dyDescent="0.3">
      <c r="A793" s="1">
        <v>37875</v>
      </c>
      <c r="B793" s="2">
        <v>1729</v>
      </c>
      <c r="C793" s="2" t="s">
        <v>94</v>
      </c>
      <c r="D793" s="3">
        <v>320000</v>
      </c>
      <c r="E793" s="12" t="s">
        <v>2787</v>
      </c>
      <c r="F793" s="2" t="s">
        <v>23</v>
      </c>
      <c r="G793" s="3">
        <f t="shared" si="12"/>
        <v>320000</v>
      </c>
      <c r="H793" s="14" t="s">
        <v>44</v>
      </c>
      <c r="I793" s="2" t="s">
        <v>25</v>
      </c>
    </row>
    <row r="794" spans="1:9" x14ac:dyDescent="0.3">
      <c r="A794" s="1">
        <v>37875</v>
      </c>
      <c r="B794" s="2">
        <v>1905</v>
      </c>
      <c r="C794" s="2" t="s">
        <v>141</v>
      </c>
      <c r="D794" s="3">
        <v>50000</v>
      </c>
      <c r="E794" s="12" t="s">
        <v>2788</v>
      </c>
      <c r="F794" s="2" t="s">
        <v>67</v>
      </c>
      <c r="G794" s="3">
        <f t="shared" si="12"/>
        <v>50000</v>
      </c>
      <c r="H794" s="14" t="s">
        <v>30</v>
      </c>
      <c r="I794" s="2" t="s">
        <v>25</v>
      </c>
    </row>
    <row r="795" spans="1:9" x14ac:dyDescent="0.3">
      <c r="A795" s="1">
        <v>37876</v>
      </c>
      <c r="B795" s="2">
        <v>741</v>
      </c>
      <c r="C795" s="2" t="s">
        <v>91</v>
      </c>
      <c r="D795" s="3">
        <v>3000</v>
      </c>
      <c r="E795" s="12" t="s">
        <v>2789</v>
      </c>
      <c r="F795" s="2" t="s">
        <v>30</v>
      </c>
      <c r="G795" s="3">
        <f t="shared" si="12"/>
        <v>3000</v>
      </c>
      <c r="H795" s="14" t="s">
        <v>30</v>
      </c>
      <c r="I795" s="2" t="s">
        <v>25</v>
      </c>
    </row>
    <row r="796" spans="1:9" x14ac:dyDescent="0.3">
      <c r="A796" s="1">
        <v>37876</v>
      </c>
      <c r="B796" s="2">
        <v>1537</v>
      </c>
      <c r="C796" s="2" t="s">
        <v>26</v>
      </c>
      <c r="D796" s="3">
        <v>3000</v>
      </c>
      <c r="E796" s="12" t="s">
        <v>2790</v>
      </c>
      <c r="F796" s="2" t="s">
        <v>23</v>
      </c>
      <c r="G796" s="3">
        <f t="shared" si="12"/>
        <v>3000</v>
      </c>
      <c r="H796" s="14" t="s">
        <v>30</v>
      </c>
      <c r="I796" s="2" t="s">
        <v>25</v>
      </c>
    </row>
    <row r="797" spans="1:9" ht="12" customHeight="1" x14ac:dyDescent="0.3">
      <c r="A797" s="1">
        <v>37877</v>
      </c>
      <c r="B797" s="2">
        <v>922</v>
      </c>
      <c r="C797" s="2" t="s">
        <v>64</v>
      </c>
      <c r="D797" s="3">
        <v>1200</v>
      </c>
      <c r="E797" s="12" t="s">
        <v>2791</v>
      </c>
      <c r="F797" s="2" t="s">
        <v>33</v>
      </c>
      <c r="G797" s="3">
        <f t="shared" si="12"/>
        <v>1200</v>
      </c>
      <c r="H797" s="14" t="s">
        <v>30</v>
      </c>
      <c r="I797" s="2" t="s">
        <v>25</v>
      </c>
    </row>
    <row r="798" spans="1:9" x14ac:dyDescent="0.3">
      <c r="A798" s="1">
        <v>37878</v>
      </c>
      <c r="B798" s="2">
        <v>1559</v>
      </c>
      <c r="C798" s="2" t="s">
        <v>42</v>
      </c>
      <c r="D798" s="3">
        <v>1500</v>
      </c>
      <c r="E798" s="12" t="s">
        <v>2792</v>
      </c>
      <c r="F798" s="2" t="s">
        <v>359</v>
      </c>
      <c r="G798" s="3">
        <f t="shared" si="12"/>
        <v>1500</v>
      </c>
      <c r="H798" s="14" t="s">
        <v>44</v>
      </c>
      <c r="I798" s="2" t="s">
        <v>25</v>
      </c>
    </row>
    <row r="799" spans="1:9" x14ac:dyDescent="0.3">
      <c r="A799" s="1">
        <v>37878</v>
      </c>
      <c r="B799" s="2">
        <v>2313</v>
      </c>
      <c r="C799" s="2" t="s">
        <v>42</v>
      </c>
      <c r="D799" s="3">
        <v>500</v>
      </c>
      <c r="E799" s="12" t="s">
        <v>2793</v>
      </c>
      <c r="F799" s="2" t="s">
        <v>33</v>
      </c>
      <c r="G799" s="3">
        <f t="shared" si="12"/>
        <v>500</v>
      </c>
      <c r="H799" s="14" t="s">
        <v>44</v>
      </c>
      <c r="I799" s="2" t="s">
        <v>25</v>
      </c>
    </row>
    <row r="800" spans="1:9" x14ac:dyDescent="0.3">
      <c r="A800" s="1">
        <v>37879</v>
      </c>
      <c r="B800" s="2">
        <v>1250</v>
      </c>
      <c r="C800" s="2" t="s">
        <v>91</v>
      </c>
      <c r="D800" s="3">
        <v>1000000</v>
      </c>
      <c r="E800" s="12" t="s">
        <v>2794</v>
      </c>
      <c r="F800" s="2" t="s">
        <v>23</v>
      </c>
      <c r="G800" s="3">
        <f t="shared" si="12"/>
        <v>1000000</v>
      </c>
      <c r="H800" s="14" t="s">
        <v>30</v>
      </c>
      <c r="I800" s="2" t="s">
        <v>25</v>
      </c>
    </row>
    <row r="801" spans="1:9" x14ac:dyDescent="0.3">
      <c r="A801" s="1">
        <v>37879</v>
      </c>
      <c r="B801" s="2">
        <v>1314</v>
      </c>
      <c r="C801" s="2" t="s">
        <v>68</v>
      </c>
      <c r="D801" s="3">
        <v>12000</v>
      </c>
      <c r="E801" s="12" t="s">
        <v>2795</v>
      </c>
      <c r="F801" s="2" t="s">
        <v>33</v>
      </c>
      <c r="G801" s="3">
        <f t="shared" si="12"/>
        <v>12000</v>
      </c>
      <c r="H801" s="14" t="s">
        <v>49</v>
      </c>
      <c r="I801" s="2" t="s">
        <v>25</v>
      </c>
    </row>
    <row r="802" spans="1:9" x14ac:dyDescent="0.3">
      <c r="A802" s="1">
        <v>37879</v>
      </c>
      <c r="B802" s="2">
        <v>1649</v>
      </c>
      <c r="C802" s="2" t="s">
        <v>31</v>
      </c>
      <c r="D802" s="3">
        <v>4000</v>
      </c>
      <c r="E802" s="12" t="s">
        <v>2796</v>
      </c>
      <c r="F802" s="2" t="s">
        <v>23</v>
      </c>
      <c r="G802" s="3">
        <f t="shared" si="12"/>
        <v>4000</v>
      </c>
      <c r="H802" s="14" t="s">
        <v>34</v>
      </c>
      <c r="I802" s="2" t="s">
        <v>25</v>
      </c>
    </row>
    <row r="803" spans="1:9" x14ac:dyDescent="0.3">
      <c r="A803" s="1">
        <v>37881</v>
      </c>
      <c r="B803" s="2">
        <v>942</v>
      </c>
      <c r="C803" s="2" t="s">
        <v>91</v>
      </c>
      <c r="D803" s="3" t="s">
        <v>27</v>
      </c>
      <c r="E803" s="12" t="s">
        <v>2797</v>
      </c>
      <c r="F803" s="2" t="s">
        <v>33</v>
      </c>
      <c r="G803" s="3">
        <f t="shared" si="12"/>
        <v>1</v>
      </c>
      <c r="H803" s="14" t="s">
        <v>30</v>
      </c>
      <c r="I803" s="2" t="s">
        <v>25</v>
      </c>
    </row>
    <row r="804" spans="1:9" x14ac:dyDescent="0.3">
      <c r="A804" s="1">
        <v>37881</v>
      </c>
      <c r="B804" s="2">
        <v>1136</v>
      </c>
      <c r="C804" s="2" t="s">
        <v>203</v>
      </c>
      <c r="D804" s="3">
        <v>200</v>
      </c>
      <c r="E804" s="12" t="s">
        <v>2798</v>
      </c>
      <c r="F804" s="2" t="s">
        <v>67</v>
      </c>
      <c r="G804" s="3">
        <f t="shared" si="12"/>
        <v>200</v>
      </c>
      <c r="H804" s="14" t="s">
        <v>24</v>
      </c>
      <c r="I804" s="2" t="s">
        <v>25</v>
      </c>
    </row>
    <row r="805" spans="1:9" x14ac:dyDescent="0.3">
      <c r="A805" s="1">
        <v>37881</v>
      </c>
      <c r="B805" s="2">
        <v>1421</v>
      </c>
      <c r="C805" s="2" t="s">
        <v>40</v>
      </c>
      <c r="D805" s="3">
        <v>6730</v>
      </c>
      <c r="E805" s="12" t="s">
        <v>2799</v>
      </c>
      <c r="F805" s="2" t="s">
        <v>30</v>
      </c>
      <c r="G805" s="3">
        <f t="shared" si="12"/>
        <v>6730</v>
      </c>
      <c r="H805" s="14" t="s">
        <v>34</v>
      </c>
      <c r="I805" s="2" t="s">
        <v>25</v>
      </c>
    </row>
    <row r="806" spans="1:9" x14ac:dyDescent="0.3">
      <c r="A806" s="1">
        <v>37881</v>
      </c>
      <c r="B806" s="2">
        <v>1604</v>
      </c>
      <c r="C806" s="2" t="s">
        <v>68</v>
      </c>
      <c r="D806" s="3">
        <v>1200</v>
      </c>
      <c r="E806" s="12" t="s">
        <v>2800</v>
      </c>
      <c r="F806" s="2" t="s">
        <v>33</v>
      </c>
      <c r="G806" s="3">
        <f t="shared" si="12"/>
        <v>1200</v>
      </c>
      <c r="H806" s="14" t="s">
        <v>49</v>
      </c>
      <c r="I806" s="2" t="s">
        <v>25</v>
      </c>
    </row>
    <row r="807" spans="1:9" x14ac:dyDescent="0.3">
      <c r="A807" s="1">
        <v>37882</v>
      </c>
      <c r="B807" s="2">
        <v>440</v>
      </c>
      <c r="C807" s="2" t="s">
        <v>21</v>
      </c>
      <c r="D807" s="3">
        <v>2000</v>
      </c>
      <c r="E807" s="12" t="s">
        <v>2801</v>
      </c>
      <c r="F807" s="2" t="s">
        <v>33</v>
      </c>
      <c r="G807" s="3">
        <f t="shared" si="12"/>
        <v>2000</v>
      </c>
      <c r="H807" s="14" t="s">
        <v>24</v>
      </c>
      <c r="I807" s="2" t="s">
        <v>25</v>
      </c>
    </row>
    <row r="808" spans="1:9" x14ac:dyDescent="0.3">
      <c r="A808" s="1">
        <v>37882</v>
      </c>
      <c r="B808" s="2">
        <v>1326</v>
      </c>
      <c r="C808" s="2" t="s">
        <v>152</v>
      </c>
      <c r="D808" s="3">
        <v>1500</v>
      </c>
      <c r="E808" s="12" t="s">
        <v>2802</v>
      </c>
      <c r="F808" s="2" t="s">
        <v>37</v>
      </c>
      <c r="G808" s="3">
        <f t="shared" si="12"/>
        <v>1500</v>
      </c>
      <c r="H808" s="14" t="s">
        <v>38</v>
      </c>
      <c r="I808" s="2" t="s">
        <v>25</v>
      </c>
    </row>
    <row r="809" spans="1:9" x14ac:dyDescent="0.3">
      <c r="A809" s="1">
        <v>37883</v>
      </c>
      <c r="B809" s="2">
        <v>918</v>
      </c>
      <c r="C809" s="2" t="s">
        <v>426</v>
      </c>
      <c r="D809" s="3" t="s">
        <v>27</v>
      </c>
      <c r="E809" s="12" t="s">
        <v>2803</v>
      </c>
      <c r="F809" s="2" t="s">
        <v>90</v>
      </c>
      <c r="G809" s="3">
        <f t="shared" si="12"/>
        <v>1</v>
      </c>
      <c r="H809" s="14" t="s">
        <v>34</v>
      </c>
      <c r="I809" s="2" t="s">
        <v>25</v>
      </c>
    </row>
    <row r="810" spans="1:9" x14ac:dyDescent="0.3">
      <c r="A810" s="1">
        <v>37885</v>
      </c>
      <c r="B810" s="2">
        <v>957</v>
      </c>
      <c r="C810" s="2" t="s">
        <v>132</v>
      </c>
      <c r="D810" s="3">
        <v>15</v>
      </c>
      <c r="E810" s="12" t="s">
        <v>2804</v>
      </c>
      <c r="F810" s="2" t="s">
        <v>33</v>
      </c>
      <c r="G810" s="3">
        <f t="shared" si="12"/>
        <v>15</v>
      </c>
      <c r="H810" s="14" t="s">
        <v>38</v>
      </c>
      <c r="I810" s="2" t="s">
        <v>25</v>
      </c>
    </row>
    <row r="811" spans="1:9" x14ac:dyDescent="0.3">
      <c r="A811" s="1">
        <v>37885</v>
      </c>
      <c r="B811" s="2">
        <v>1102</v>
      </c>
      <c r="C811" s="2" t="s">
        <v>68</v>
      </c>
      <c r="D811" s="3">
        <v>9800</v>
      </c>
      <c r="E811" s="12" t="s">
        <v>2805</v>
      </c>
      <c r="F811" s="2" t="s">
        <v>48</v>
      </c>
      <c r="G811" s="3">
        <f t="shared" si="12"/>
        <v>9800</v>
      </c>
      <c r="H811" s="14" t="s">
        <v>49</v>
      </c>
      <c r="I811" s="2" t="s">
        <v>25</v>
      </c>
    </row>
    <row r="812" spans="1:9" x14ac:dyDescent="0.3">
      <c r="A812" s="1">
        <v>37886</v>
      </c>
      <c r="B812" s="2">
        <v>1041</v>
      </c>
      <c r="C812" s="2" t="s">
        <v>64</v>
      </c>
      <c r="D812" s="3">
        <v>3000</v>
      </c>
      <c r="E812" s="12" t="s">
        <v>2806</v>
      </c>
      <c r="F812" s="2" t="s">
        <v>48</v>
      </c>
      <c r="G812" s="3">
        <f t="shared" si="12"/>
        <v>3000</v>
      </c>
      <c r="H812" s="14" t="s">
        <v>30</v>
      </c>
      <c r="I812" s="2" t="s">
        <v>25</v>
      </c>
    </row>
    <row r="813" spans="1:9" x14ac:dyDescent="0.3">
      <c r="A813" s="1">
        <v>37886</v>
      </c>
      <c r="B813" s="2">
        <v>1459</v>
      </c>
      <c r="C813" s="2" t="s">
        <v>46</v>
      </c>
      <c r="D813" s="3">
        <v>5000</v>
      </c>
      <c r="E813" s="12" t="s">
        <v>2807</v>
      </c>
      <c r="F813" s="2" t="s">
        <v>33</v>
      </c>
      <c r="G813" s="3">
        <f t="shared" si="12"/>
        <v>5000</v>
      </c>
      <c r="H813" s="14" t="s">
        <v>49</v>
      </c>
      <c r="I813" s="2" t="s">
        <v>25</v>
      </c>
    </row>
    <row r="814" spans="1:9" x14ac:dyDescent="0.3">
      <c r="A814" s="1">
        <v>37886</v>
      </c>
      <c r="B814" s="2">
        <v>1600</v>
      </c>
      <c r="C814" s="2" t="s">
        <v>42</v>
      </c>
      <c r="D814" s="3">
        <v>3000</v>
      </c>
      <c r="E814" s="12" t="s">
        <v>2808</v>
      </c>
      <c r="F814" s="2" t="s">
        <v>23</v>
      </c>
      <c r="G814" s="3">
        <f t="shared" si="12"/>
        <v>3000</v>
      </c>
      <c r="H814" s="14" t="s">
        <v>44</v>
      </c>
      <c r="I814" s="2" t="s">
        <v>25</v>
      </c>
    </row>
    <row r="815" spans="1:9" x14ac:dyDescent="0.3">
      <c r="A815" s="1">
        <v>37886</v>
      </c>
      <c r="B815" s="2">
        <v>1931</v>
      </c>
      <c r="C815" s="2" t="s">
        <v>31</v>
      </c>
      <c r="D815" s="3" t="s">
        <v>27</v>
      </c>
      <c r="E815" s="12" t="s">
        <v>2809</v>
      </c>
      <c r="F815" s="2" t="s">
        <v>90</v>
      </c>
      <c r="G815" s="3">
        <f t="shared" si="12"/>
        <v>1</v>
      </c>
      <c r="H815" s="14" t="s">
        <v>34</v>
      </c>
      <c r="I815" s="2" t="s">
        <v>25</v>
      </c>
    </row>
    <row r="816" spans="1:9" x14ac:dyDescent="0.3">
      <c r="A816" s="1">
        <v>37886</v>
      </c>
      <c r="B816" s="2">
        <v>2014</v>
      </c>
      <c r="C816" s="2" t="s">
        <v>35</v>
      </c>
      <c r="D816" s="3">
        <v>750</v>
      </c>
      <c r="E816" s="12" t="s">
        <v>2810</v>
      </c>
      <c r="F816" s="2" t="s">
        <v>33</v>
      </c>
      <c r="G816" s="3">
        <f t="shared" si="12"/>
        <v>750</v>
      </c>
      <c r="H816" s="14" t="s">
        <v>38</v>
      </c>
      <c r="I816" s="2" t="s">
        <v>25</v>
      </c>
    </row>
    <row r="817" spans="1:9" x14ac:dyDescent="0.3">
      <c r="A817" s="1">
        <v>37887</v>
      </c>
      <c r="B817" s="2">
        <v>833</v>
      </c>
      <c r="C817" s="2" t="s">
        <v>99</v>
      </c>
      <c r="D817" s="3">
        <v>6000</v>
      </c>
      <c r="E817" s="12" t="s">
        <v>2811</v>
      </c>
      <c r="F817" s="2" t="s">
        <v>33</v>
      </c>
      <c r="G817" s="3">
        <f t="shared" si="12"/>
        <v>6000</v>
      </c>
      <c r="H817" s="14" t="s">
        <v>24</v>
      </c>
      <c r="I817" s="2" t="s">
        <v>25</v>
      </c>
    </row>
    <row r="818" spans="1:9" x14ac:dyDescent="0.3">
      <c r="A818" s="1">
        <v>37887</v>
      </c>
      <c r="B818" s="2">
        <v>1445</v>
      </c>
      <c r="C818" s="2" t="s">
        <v>81</v>
      </c>
      <c r="D818" s="3">
        <v>500</v>
      </c>
      <c r="E818" s="12" t="s">
        <v>2812</v>
      </c>
      <c r="F818" s="2" t="s">
        <v>23</v>
      </c>
      <c r="G818" s="3">
        <f t="shared" si="12"/>
        <v>500</v>
      </c>
      <c r="H818" s="14" t="s">
        <v>30</v>
      </c>
      <c r="I818" s="2" t="s">
        <v>25</v>
      </c>
    </row>
    <row r="819" spans="1:9" x14ac:dyDescent="0.3">
      <c r="A819" s="1">
        <v>37888</v>
      </c>
      <c r="B819" s="2">
        <v>806</v>
      </c>
      <c r="C819" s="2" t="s">
        <v>91</v>
      </c>
      <c r="D819" s="3">
        <v>4000</v>
      </c>
      <c r="E819" s="12" t="s">
        <v>2813</v>
      </c>
      <c r="F819" s="2" t="s">
        <v>30</v>
      </c>
      <c r="G819" s="3">
        <f t="shared" si="12"/>
        <v>4000</v>
      </c>
      <c r="H819" s="14" t="s">
        <v>30</v>
      </c>
      <c r="I819" s="2" t="s">
        <v>25</v>
      </c>
    </row>
    <row r="820" spans="1:9" x14ac:dyDescent="0.3">
      <c r="A820" s="1">
        <v>37888</v>
      </c>
      <c r="B820" s="2">
        <v>1120</v>
      </c>
      <c r="C820" s="2" t="s">
        <v>40</v>
      </c>
      <c r="D820" s="3">
        <v>2718</v>
      </c>
      <c r="E820" s="12" t="s">
        <v>2814</v>
      </c>
      <c r="F820" s="2" t="s">
        <v>33</v>
      </c>
      <c r="G820" s="3">
        <f t="shared" si="12"/>
        <v>2718</v>
      </c>
      <c r="H820" s="14" t="s">
        <v>34</v>
      </c>
      <c r="I820" s="2" t="s">
        <v>25</v>
      </c>
    </row>
    <row r="821" spans="1:9" x14ac:dyDescent="0.3">
      <c r="A821" s="1">
        <v>37888</v>
      </c>
      <c r="B821" s="2">
        <v>1450</v>
      </c>
      <c r="C821" s="2" t="s">
        <v>426</v>
      </c>
      <c r="D821" s="3">
        <v>1000</v>
      </c>
      <c r="E821" s="12" t="s">
        <v>2815</v>
      </c>
      <c r="F821" s="2" t="s">
        <v>33</v>
      </c>
      <c r="G821" s="3">
        <f t="shared" si="12"/>
        <v>1000</v>
      </c>
      <c r="H821" s="14" t="s">
        <v>34</v>
      </c>
      <c r="I821" s="2" t="s">
        <v>25</v>
      </c>
    </row>
    <row r="822" spans="1:9" x14ac:dyDescent="0.3">
      <c r="A822" s="1">
        <v>37888</v>
      </c>
      <c r="B822" s="2">
        <v>1458</v>
      </c>
      <c r="C822" s="2" t="s">
        <v>31</v>
      </c>
      <c r="D822" s="3">
        <v>1200</v>
      </c>
      <c r="E822" s="12" t="s">
        <v>2816</v>
      </c>
      <c r="F822" s="2" t="s">
        <v>30</v>
      </c>
      <c r="G822" s="3">
        <f t="shared" si="12"/>
        <v>1200</v>
      </c>
      <c r="H822" s="14" t="s">
        <v>34</v>
      </c>
      <c r="I822" s="2" t="s">
        <v>25</v>
      </c>
    </row>
    <row r="823" spans="1:9" x14ac:dyDescent="0.3">
      <c r="A823" s="1">
        <v>37889</v>
      </c>
      <c r="B823" s="2">
        <v>1423</v>
      </c>
      <c r="C823" s="2" t="s">
        <v>108</v>
      </c>
      <c r="D823" s="3">
        <v>6000</v>
      </c>
      <c r="E823" s="12" t="s">
        <v>2817</v>
      </c>
      <c r="F823" s="2" t="s">
        <v>30</v>
      </c>
      <c r="G823" s="3">
        <f t="shared" si="12"/>
        <v>6000</v>
      </c>
      <c r="H823" s="14" t="s">
        <v>24</v>
      </c>
      <c r="I823" s="2" t="s">
        <v>25</v>
      </c>
    </row>
    <row r="824" spans="1:9" x14ac:dyDescent="0.3">
      <c r="A824" s="1">
        <v>37889</v>
      </c>
      <c r="B824" s="2">
        <v>1454</v>
      </c>
      <c r="C824" s="2" t="s">
        <v>40</v>
      </c>
      <c r="D824" s="3">
        <v>4177</v>
      </c>
      <c r="E824" s="12" t="s">
        <v>2818</v>
      </c>
      <c r="F824" s="2" t="s">
        <v>33</v>
      </c>
      <c r="G824" s="3">
        <f t="shared" si="12"/>
        <v>4177</v>
      </c>
      <c r="H824" s="14" t="s">
        <v>34</v>
      </c>
      <c r="I824" s="2" t="s">
        <v>25</v>
      </c>
    </row>
    <row r="825" spans="1:9" x14ac:dyDescent="0.3">
      <c r="A825" s="1">
        <v>37890</v>
      </c>
      <c r="B825" s="2">
        <v>1056</v>
      </c>
      <c r="C825" s="2" t="s">
        <v>152</v>
      </c>
      <c r="D825" s="3">
        <v>1000</v>
      </c>
      <c r="E825" s="12" t="s">
        <v>2819</v>
      </c>
      <c r="F825" s="2" t="s">
        <v>37</v>
      </c>
      <c r="G825" s="3">
        <f t="shared" si="12"/>
        <v>1000</v>
      </c>
      <c r="H825" s="14" t="s">
        <v>38</v>
      </c>
      <c r="I825" s="2" t="s">
        <v>25</v>
      </c>
    </row>
    <row r="826" spans="1:9" x14ac:dyDescent="0.3">
      <c r="A826" s="1">
        <v>37890</v>
      </c>
      <c r="B826" s="2">
        <v>1128</v>
      </c>
      <c r="C826" s="2" t="s">
        <v>61</v>
      </c>
      <c r="D826" s="3">
        <v>2000</v>
      </c>
      <c r="E826" s="12" t="s">
        <v>2820</v>
      </c>
      <c r="F826" s="2" t="s">
        <v>23</v>
      </c>
      <c r="G826" s="3">
        <f t="shared" si="12"/>
        <v>2000</v>
      </c>
      <c r="H826" s="14" t="s">
        <v>49</v>
      </c>
      <c r="I826" s="2" t="s">
        <v>25</v>
      </c>
    </row>
    <row r="827" spans="1:9" x14ac:dyDescent="0.3">
      <c r="A827" s="1">
        <v>37890</v>
      </c>
      <c r="B827" s="2">
        <v>1533</v>
      </c>
      <c r="C827" s="2" t="s">
        <v>51</v>
      </c>
      <c r="D827" s="3">
        <v>2000</v>
      </c>
      <c r="E827" s="12" t="s">
        <v>2821</v>
      </c>
      <c r="F827" s="2" t="s">
        <v>90</v>
      </c>
      <c r="G827" s="3">
        <f t="shared" si="12"/>
        <v>2000</v>
      </c>
      <c r="H827" s="14" t="s">
        <v>24</v>
      </c>
      <c r="I827" s="2" t="s">
        <v>25</v>
      </c>
    </row>
    <row r="828" spans="1:9" x14ac:dyDescent="0.3">
      <c r="A828" s="1">
        <v>37890</v>
      </c>
      <c r="B828" s="2">
        <v>1949</v>
      </c>
      <c r="C828" s="2" t="s">
        <v>79</v>
      </c>
      <c r="D828" s="3">
        <v>1000</v>
      </c>
      <c r="E828" s="12" t="s">
        <v>2822</v>
      </c>
      <c r="F828" s="2" t="s">
        <v>67</v>
      </c>
      <c r="G828" s="3">
        <f t="shared" si="12"/>
        <v>1000</v>
      </c>
      <c r="H828" s="14" t="s">
        <v>30</v>
      </c>
      <c r="I828" s="2" t="s">
        <v>25</v>
      </c>
    </row>
    <row r="829" spans="1:9" x14ac:dyDescent="0.3">
      <c r="A829" s="1">
        <v>37891</v>
      </c>
      <c r="B829" s="2">
        <v>1822</v>
      </c>
      <c r="C829" s="2" t="s">
        <v>94</v>
      </c>
      <c r="D829" s="3" t="s">
        <v>27</v>
      </c>
      <c r="E829" s="12" t="s">
        <v>2823</v>
      </c>
      <c r="F829" s="2" t="s">
        <v>67</v>
      </c>
      <c r="G829" s="3">
        <f t="shared" si="12"/>
        <v>1</v>
      </c>
      <c r="H829" s="14" t="s">
        <v>44</v>
      </c>
      <c r="I829" s="2" t="s">
        <v>25</v>
      </c>
    </row>
    <row r="830" spans="1:9" x14ac:dyDescent="0.3">
      <c r="A830" s="1">
        <v>37892</v>
      </c>
      <c r="B830" s="2">
        <v>906</v>
      </c>
      <c r="C830" s="2" t="s">
        <v>31</v>
      </c>
      <c r="D830" s="3">
        <v>2000</v>
      </c>
      <c r="E830" s="12" t="s">
        <v>2824</v>
      </c>
      <c r="F830" s="2" t="s">
        <v>23</v>
      </c>
      <c r="G830" s="3">
        <f t="shared" si="12"/>
        <v>2000</v>
      </c>
      <c r="H830" s="14" t="s">
        <v>34</v>
      </c>
      <c r="I830" s="2" t="s">
        <v>25</v>
      </c>
    </row>
    <row r="831" spans="1:9" x14ac:dyDescent="0.3">
      <c r="A831" s="1">
        <v>37892</v>
      </c>
      <c r="B831" s="2">
        <v>1225</v>
      </c>
      <c r="C831" s="2" t="s">
        <v>68</v>
      </c>
      <c r="D831" s="3">
        <v>1000</v>
      </c>
      <c r="E831" s="12" t="s">
        <v>2825</v>
      </c>
      <c r="F831" s="2" t="s">
        <v>359</v>
      </c>
      <c r="G831" s="3">
        <f t="shared" si="12"/>
        <v>1000</v>
      </c>
      <c r="H831" s="14" t="s">
        <v>49</v>
      </c>
      <c r="I831" s="2" t="s">
        <v>25</v>
      </c>
    </row>
    <row r="832" spans="1:9" x14ac:dyDescent="0.3">
      <c r="A832" s="1">
        <v>37892</v>
      </c>
      <c r="B832" s="2">
        <v>2158</v>
      </c>
      <c r="C832" s="2" t="s">
        <v>40</v>
      </c>
      <c r="D832" s="3" t="s">
        <v>27</v>
      </c>
      <c r="E832" s="12" t="s">
        <v>2826</v>
      </c>
      <c r="F832" s="2" t="s">
        <v>67</v>
      </c>
      <c r="G832" s="3">
        <f t="shared" si="12"/>
        <v>1</v>
      </c>
      <c r="H832" s="14" t="s">
        <v>34</v>
      </c>
      <c r="I832" s="2" t="s">
        <v>25</v>
      </c>
    </row>
    <row r="833" spans="1:9" x14ac:dyDescent="0.3">
      <c r="A833" s="1">
        <v>37893</v>
      </c>
      <c r="B833" s="2">
        <v>209</v>
      </c>
      <c r="C833" s="2" t="s">
        <v>21</v>
      </c>
      <c r="D833" s="3">
        <v>37500</v>
      </c>
      <c r="E833" s="12" t="s">
        <v>2827</v>
      </c>
      <c r="F833" s="2" t="s">
        <v>33</v>
      </c>
      <c r="G833" s="3">
        <f t="shared" si="12"/>
        <v>37500</v>
      </c>
      <c r="H833" s="14" t="s">
        <v>24</v>
      </c>
      <c r="I833" s="2" t="s">
        <v>25</v>
      </c>
    </row>
    <row r="834" spans="1:9" x14ac:dyDescent="0.3">
      <c r="A834" s="1">
        <v>37893</v>
      </c>
      <c r="B834" s="2">
        <v>926</v>
      </c>
      <c r="C834" s="2" t="s">
        <v>64</v>
      </c>
      <c r="D834" s="3">
        <v>21000</v>
      </c>
      <c r="E834" s="12" t="s">
        <v>2828</v>
      </c>
      <c r="F834" s="2" t="s">
        <v>54</v>
      </c>
      <c r="G834" s="3">
        <f t="shared" ref="G834:G897" si="13">IF(D834 ="UNK", 1, D834)</f>
        <v>21000</v>
      </c>
      <c r="H834" s="14" t="s">
        <v>30</v>
      </c>
      <c r="I834" s="2" t="s">
        <v>25</v>
      </c>
    </row>
    <row r="835" spans="1:9" x14ac:dyDescent="0.3">
      <c r="A835" s="1">
        <v>37893</v>
      </c>
      <c r="B835" s="2">
        <v>1142</v>
      </c>
      <c r="C835" s="2" t="s">
        <v>72</v>
      </c>
      <c r="D835" s="3" t="s">
        <v>27</v>
      </c>
      <c r="E835" s="12" t="s">
        <v>2829</v>
      </c>
      <c r="F835" s="2" t="s">
        <v>359</v>
      </c>
      <c r="G835" s="3">
        <f t="shared" si="13"/>
        <v>1</v>
      </c>
      <c r="H835" s="14" t="s">
        <v>49</v>
      </c>
      <c r="I835" s="2" t="s">
        <v>25</v>
      </c>
    </row>
    <row r="836" spans="1:9" x14ac:dyDescent="0.3">
      <c r="A836" s="1">
        <v>37893</v>
      </c>
      <c r="B836" s="2">
        <v>1230</v>
      </c>
      <c r="C836" s="2" t="s">
        <v>70</v>
      </c>
      <c r="D836" s="3">
        <v>2000</v>
      </c>
      <c r="E836" s="12" t="s">
        <v>2830</v>
      </c>
      <c r="F836" s="2" t="s">
        <v>30</v>
      </c>
      <c r="G836" s="3">
        <f t="shared" si="13"/>
        <v>2000</v>
      </c>
      <c r="H836" s="14" t="s">
        <v>49</v>
      </c>
      <c r="I836" s="2" t="s">
        <v>25</v>
      </c>
    </row>
    <row r="837" spans="1:9" x14ac:dyDescent="0.3">
      <c r="A837" s="1">
        <v>37893</v>
      </c>
      <c r="B837" s="2">
        <v>1502</v>
      </c>
      <c r="C837" s="2" t="s">
        <v>35</v>
      </c>
      <c r="D837" s="3" t="s">
        <v>27</v>
      </c>
      <c r="E837" s="12" t="s">
        <v>2831</v>
      </c>
      <c r="F837" s="2" t="s">
        <v>33</v>
      </c>
      <c r="G837" s="3">
        <f t="shared" si="13"/>
        <v>1</v>
      </c>
      <c r="H837" s="14" t="s">
        <v>38</v>
      </c>
      <c r="I837" s="2" t="s">
        <v>25</v>
      </c>
    </row>
    <row r="838" spans="1:9" x14ac:dyDescent="0.3">
      <c r="A838" s="1">
        <v>37893</v>
      </c>
      <c r="B838" s="2">
        <v>1514</v>
      </c>
      <c r="C838" s="2" t="s">
        <v>35</v>
      </c>
      <c r="D838" s="3">
        <v>2000</v>
      </c>
      <c r="E838" s="12" t="s">
        <v>2832</v>
      </c>
      <c r="F838" s="2" t="s">
        <v>37</v>
      </c>
      <c r="G838" s="3">
        <f t="shared" si="13"/>
        <v>2000</v>
      </c>
      <c r="H838" s="14" t="s">
        <v>38</v>
      </c>
      <c r="I838" s="2" t="s">
        <v>25</v>
      </c>
    </row>
    <row r="839" spans="1:9" x14ac:dyDescent="0.3">
      <c r="A839" s="1">
        <v>37893</v>
      </c>
      <c r="B839" s="2">
        <v>1621</v>
      </c>
      <c r="C839" s="2" t="s">
        <v>26</v>
      </c>
      <c r="D839" s="3" t="s">
        <v>27</v>
      </c>
      <c r="E839" s="12" t="s">
        <v>2833</v>
      </c>
      <c r="F839" s="2" t="s">
        <v>67</v>
      </c>
      <c r="G839" s="3">
        <f t="shared" si="13"/>
        <v>1</v>
      </c>
      <c r="H839" s="14" t="s">
        <v>30</v>
      </c>
      <c r="I839" s="2" t="s">
        <v>25</v>
      </c>
    </row>
    <row r="840" spans="1:9" x14ac:dyDescent="0.3">
      <c r="A840" s="1">
        <v>37893</v>
      </c>
      <c r="B840" s="2">
        <v>1828</v>
      </c>
      <c r="C840" s="2" t="s">
        <v>61</v>
      </c>
      <c r="D840" s="3">
        <v>1500</v>
      </c>
      <c r="E840" s="12" t="s">
        <v>2834</v>
      </c>
      <c r="F840" s="2" t="s">
        <v>33</v>
      </c>
      <c r="G840" s="3">
        <f t="shared" si="13"/>
        <v>1500</v>
      </c>
      <c r="H840" s="14" t="s">
        <v>49</v>
      </c>
      <c r="I840" s="2" t="s">
        <v>25</v>
      </c>
    </row>
    <row r="841" spans="1:9" x14ac:dyDescent="0.3">
      <c r="A841" s="1">
        <v>37893</v>
      </c>
      <c r="B841" s="2">
        <v>2113</v>
      </c>
      <c r="C841" s="2" t="s">
        <v>42</v>
      </c>
      <c r="D841" s="3">
        <v>6300</v>
      </c>
      <c r="E841" s="12" t="s">
        <v>2835</v>
      </c>
      <c r="F841" s="2" t="s">
        <v>359</v>
      </c>
      <c r="G841" s="3">
        <f t="shared" si="13"/>
        <v>6300</v>
      </c>
      <c r="H841" s="14" t="s">
        <v>44</v>
      </c>
      <c r="I841" s="2" t="s">
        <v>25</v>
      </c>
    </row>
    <row r="842" spans="1:9" x14ac:dyDescent="0.3">
      <c r="A842" s="1">
        <v>37893</v>
      </c>
      <c r="B842" s="2">
        <v>2125</v>
      </c>
      <c r="C842" s="2" t="s">
        <v>42</v>
      </c>
      <c r="D842" s="3">
        <v>100000</v>
      </c>
      <c r="E842" s="12" t="s">
        <v>2836</v>
      </c>
      <c r="F842" s="2" t="s">
        <v>359</v>
      </c>
      <c r="G842" s="3">
        <f t="shared" si="13"/>
        <v>100000</v>
      </c>
      <c r="H842" s="14" t="s">
        <v>44</v>
      </c>
      <c r="I842" s="2" t="s">
        <v>25</v>
      </c>
    </row>
    <row r="843" spans="1:9" x14ac:dyDescent="0.3">
      <c r="A843" s="1">
        <v>37893</v>
      </c>
      <c r="B843" s="2">
        <v>2134</v>
      </c>
      <c r="C843" s="2" t="s">
        <v>162</v>
      </c>
      <c r="D843" s="3">
        <v>2000</v>
      </c>
      <c r="E843" s="12" t="s">
        <v>2837</v>
      </c>
      <c r="F843" s="2" t="s">
        <v>359</v>
      </c>
      <c r="G843" s="3">
        <f t="shared" si="13"/>
        <v>2000</v>
      </c>
      <c r="H843" s="14" t="s">
        <v>44</v>
      </c>
      <c r="I843" s="2" t="s">
        <v>25</v>
      </c>
    </row>
    <row r="844" spans="1:9" x14ac:dyDescent="0.3">
      <c r="A844" s="1">
        <v>37894</v>
      </c>
      <c r="B844" s="2">
        <v>831</v>
      </c>
      <c r="C844" s="2" t="s">
        <v>42</v>
      </c>
      <c r="D844" s="3">
        <v>1183000</v>
      </c>
      <c r="E844" s="12" t="s">
        <v>2838</v>
      </c>
      <c r="F844" s="2" t="s">
        <v>48</v>
      </c>
      <c r="G844" s="3">
        <f t="shared" si="13"/>
        <v>1183000</v>
      </c>
      <c r="H844" s="14" t="s">
        <v>44</v>
      </c>
      <c r="I844" s="2" t="s">
        <v>25</v>
      </c>
    </row>
    <row r="845" spans="1:9" x14ac:dyDescent="0.3">
      <c r="A845" s="1">
        <v>37894</v>
      </c>
      <c r="B845" s="2">
        <v>833</v>
      </c>
      <c r="C845" s="2" t="s">
        <v>42</v>
      </c>
      <c r="D845" s="3">
        <v>13000</v>
      </c>
      <c r="E845" s="12" t="s">
        <v>2839</v>
      </c>
      <c r="F845" s="2" t="s">
        <v>359</v>
      </c>
      <c r="G845" s="3">
        <f t="shared" si="13"/>
        <v>13000</v>
      </c>
      <c r="H845" s="14" t="s">
        <v>44</v>
      </c>
      <c r="I845" s="2" t="s">
        <v>25</v>
      </c>
    </row>
    <row r="846" spans="1:9" x14ac:dyDescent="0.3">
      <c r="A846" s="1">
        <v>37894</v>
      </c>
      <c r="B846" s="2">
        <v>1058</v>
      </c>
      <c r="C846" s="2" t="s">
        <v>79</v>
      </c>
      <c r="D846" s="3">
        <v>1000</v>
      </c>
      <c r="E846" s="12" t="s">
        <v>2840</v>
      </c>
      <c r="F846" s="2" t="s">
        <v>33</v>
      </c>
      <c r="G846" s="3">
        <f t="shared" si="13"/>
        <v>1000</v>
      </c>
      <c r="H846" s="14" t="s">
        <v>30</v>
      </c>
      <c r="I846" s="2" t="s">
        <v>25</v>
      </c>
    </row>
    <row r="847" spans="1:9" x14ac:dyDescent="0.3">
      <c r="A847" s="1">
        <v>37894</v>
      </c>
      <c r="B847" s="2">
        <v>1103</v>
      </c>
      <c r="C847" s="2" t="s">
        <v>56</v>
      </c>
      <c r="D847" s="3">
        <v>2500</v>
      </c>
      <c r="E847" s="12" t="s">
        <v>2841</v>
      </c>
      <c r="F847" s="2" t="s">
        <v>33</v>
      </c>
      <c r="G847" s="3">
        <f t="shared" si="13"/>
        <v>2500</v>
      </c>
      <c r="H847" s="14" t="s">
        <v>34</v>
      </c>
      <c r="I847" s="2" t="s">
        <v>25</v>
      </c>
    </row>
    <row r="848" spans="1:9" x14ac:dyDescent="0.3">
      <c r="A848" s="1">
        <v>37894</v>
      </c>
      <c r="B848" s="2">
        <v>1532</v>
      </c>
      <c r="C848" s="2" t="s">
        <v>40</v>
      </c>
      <c r="D848" s="3">
        <v>16488</v>
      </c>
      <c r="E848" s="12" t="s">
        <v>2842</v>
      </c>
      <c r="F848" s="2" t="s">
        <v>30</v>
      </c>
      <c r="G848" s="3">
        <f t="shared" si="13"/>
        <v>16488</v>
      </c>
      <c r="H848" s="14" t="s">
        <v>34</v>
      </c>
      <c r="I848" s="2" t="s">
        <v>25</v>
      </c>
    </row>
    <row r="849" spans="1:9" x14ac:dyDescent="0.3">
      <c r="A849" s="1">
        <v>37894</v>
      </c>
      <c r="B849" s="2">
        <v>1748</v>
      </c>
      <c r="C849" s="2" t="s">
        <v>426</v>
      </c>
      <c r="D849" s="3">
        <v>30000</v>
      </c>
      <c r="E849" s="12" t="s">
        <v>2843</v>
      </c>
      <c r="F849" s="2" t="s">
        <v>33</v>
      </c>
      <c r="G849" s="3">
        <f t="shared" si="13"/>
        <v>30000</v>
      </c>
      <c r="H849" s="14" t="s">
        <v>34</v>
      </c>
      <c r="I849" s="2" t="s">
        <v>25</v>
      </c>
    </row>
    <row r="850" spans="1:9" x14ac:dyDescent="0.3">
      <c r="A850" s="1">
        <v>37894</v>
      </c>
      <c r="B850" s="2">
        <v>2149</v>
      </c>
      <c r="C850" s="2" t="s">
        <v>42</v>
      </c>
      <c r="D850" s="3">
        <v>100</v>
      </c>
      <c r="E850" s="12" t="s">
        <v>2844</v>
      </c>
      <c r="F850" s="2" t="s">
        <v>37</v>
      </c>
      <c r="G850" s="3">
        <f t="shared" si="13"/>
        <v>100</v>
      </c>
      <c r="H850" s="14" t="s">
        <v>44</v>
      </c>
      <c r="I850" s="2" t="s">
        <v>25</v>
      </c>
    </row>
    <row r="851" spans="1:9" x14ac:dyDescent="0.3">
      <c r="A851" s="1">
        <v>37895</v>
      </c>
      <c r="B851" s="2">
        <v>1120</v>
      </c>
      <c r="C851" s="2" t="s">
        <v>108</v>
      </c>
      <c r="D851" s="3">
        <v>1000</v>
      </c>
      <c r="E851" s="12" t="s">
        <v>2845</v>
      </c>
      <c r="F851" s="2" t="s">
        <v>23</v>
      </c>
      <c r="G851" s="3">
        <f t="shared" si="13"/>
        <v>1000</v>
      </c>
      <c r="H851" s="14" t="s">
        <v>24</v>
      </c>
      <c r="I851" s="2" t="s">
        <v>25</v>
      </c>
    </row>
    <row r="852" spans="1:9" x14ac:dyDescent="0.3">
      <c r="A852" s="1">
        <v>37895</v>
      </c>
      <c r="B852" s="2">
        <v>1300</v>
      </c>
      <c r="C852" s="2" t="s">
        <v>162</v>
      </c>
      <c r="D852" s="3">
        <v>380000</v>
      </c>
      <c r="E852" s="12" t="s">
        <v>2846</v>
      </c>
      <c r="F852" s="2" t="s">
        <v>359</v>
      </c>
      <c r="G852" s="3">
        <f t="shared" si="13"/>
        <v>380000</v>
      </c>
      <c r="H852" s="14" t="s">
        <v>44</v>
      </c>
      <c r="I852" s="2" t="s">
        <v>25</v>
      </c>
    </row>
    <row r="853" spans="1:9" x14ac:dyDescent="0.3">
      <c r="A853" s="1">
        <v>37896</v>
      </c>
      <c r="B853" s="2">
        <v>916</v>
      </c>
      <c r="C853" s="2" t="s">
        <v>64</v>
      </c>
      <c r="D853" s="3">
        <v>25000</v>
      </c>
      <c r="E853" s="12" t="s">
        <v>2847</v>
      </c>
      <c r="F853" s="2" t="s">
        <v>23</v>
      </c>
      <c r="G853" s="3">
        <f t="shared" si="13"/>
        <v>25000</v>
      </c>
      <c r="H853" s="14" t="s">
        <v>30</v>
      </c>
      <c r="I853" s="2" t="s">
        <v>25</v>
      </c>
    </row>
    <row r="854" spans="1:9" x14ac:dyDescent="0.3">
      <c r="A854" s="1">
        <v>37896</v>
      </c>
      <c r="B854" s="2">
        <v>1018</v>
      </c>
      <c r="C854" s="2" t="s">
        <v>203</v>
      </c>
      <c r="D854" s="3">
        <v>8000</v>
      </c>
      <c r="E854" s="12" t="s">
        <v>2848</v>
      </c>
      <c r="F854" s="2" t="s">
        <v>23</v>
      </c>
      <c r="G854" s="3">
        <f t="shared" si="13"/>
        <v>8000</v>
      </c>
      <c r="H854" s="14" t="s">
        <v>24</v>
      </c>
      <c r="I854" s="2" t="s">
        <v>25</v>
      </c>
    </row>
    <row r="855" spans="1:9" x14ac:dyDescent="0.3">
      <c r="A855" s="1">
        <v>37896</v>
      </c>
      <c r="B855" s="2">
        <v>1058</v>
      </c>
      <c r="C855" s="2" t="s">
        <v>46</v>
      </c>
      <c r="D855" s="3">
        <v>3000</v>
      </c>
      <c r="E855" s="12" t="s">
        <v>2849</v>
      </c>
      <c r="F855" s="2" t="s">
        <v>190</v>
      </c>
      <c r="G855" s="3">
        <f t="shared" si="13"/>
        <v>3000</v>
      </c>
      <c r="H855" s="14" t="s">
        <v>49</v>
      </c>
      <c r="I855" s="2" t="s">
        <v>25</v>
      </c>
    </row>
    <row r="856" spans="1:9" x14ac:dyDescent="0.3">
      <c r="A856" s="1">
        <v>37896</v>
      </c>
      <c r="B856" s="2">
        <v>1813</v>
      </c>
      <c r="C856" s="2" t="s">
        <v>203</v>
      </c>
      <c r="D856" s="3">
        <v>6000</v>
      </c>
      <c r="E856" s="12" t="s">
        <v>2850</v>
      </c>
      <c r="F856" s="2" t="s">
        <v>33</v>
      </c>
      <c r="G856" s="3">
        <f t="shared" si="13"/>
        <v>6000</v>
      </c>
      <c r="H856" s="14" t="s">
        <v>24</v>
      </c>
      <c r="I856" s="2" t="s">
        <v>25</v>
      </c>
    </row>
    <row r="857" spans="1:9" x14ac:dyDescent="0.3">
      <c r="A857" s="1">
        <v>37897</v>
      </c>
      <c r="B857" s="2">
        <v>931</v>
      </c>
      <c r="C857" s="2" t="s">
        <v>35</v>
      </c>
      <c r="D857" s="3">
        <v>500</v>
      </c>
      <c r="E857" s="12" t="s">
        <v>2851</v>
      </c>
      <c r="F857" s="2" t="s">
        <v>33</v>
      </c>
      <c r="G857" s="3">
        <f t="shared" si="13"/>
        <v>500</v>
      </c>
      <c r="H857" s="14" t="s">
        <v>38</v>
      </c>
      <c r="I857" s="2" t="s">
        <v>25</v>
      </c>
    </row>
    <row r="858" spans="1:9" x14ac:dyDescent="0.3">
      <c r="A858" s="1">
        <v>37897</v>
      </c>
      <c r="B858" s="2">
        <v>1313</v>
      </c>
      <c r="C858" s="2" t="s">
        <v>64</v>
      </c>
      <c r="D858" s="3">
        <v>3900</v>
      </c>
      <c r="E858" s="12" t="s">
        <v>2852</v>
      </c>
      <c r="F858" s="2" t="s">
        <v>33</v>
      </c>
      <c r="G858" s="3">
        <f t="shared" si="13"/>
        <v>3900</v>
      </c>
      <c r="H858" s="14" t="s">
        <v>30</v>
      </c>
      <c r="I858" s="2" t="s">
        <v>25</v>
      </c>
    </row>
    <row r="859" spans="1:9" x14ac:dyDescent="0.3">
      <c r="A859" s="1">
        <v>37897</v>
      </c>
      <c r="B859" s="2">
        <v>1430</v>
      </c>
      <c r="C859" s="2" t="s">
        <v>108</v>
      </c>
      <c r="D859" s="3">
        <v>60000</v>
      </c>
      <c r="E859" s="12" t="s">
        <v>2853</v>
      </c>
      <c r="F859" s="2" t="s">
        <v>48</v>
      </c>
      <c r="G859" s="3">
        <f t="shared" si="13"/>
        <v>60000</v>
      </c>
      <c r="H859" s="14" t="s">
        <v>24</v>
      </c>
      <c r="I859" s="2" t="s">
        <v>25</v>
      </c>
    </row>
    <row r="860" spans="1:9" x14ac:dyDescent="0.3">
      <c r="A860" s="1">
        <v>37897</v>
      </c>
      <c r="B860" s="2">
        <v>2033</v>
      </c>
      <c r="C860" s="2" t="s">
        <v>61</v>
      </c>
      <c r="D860" s="3">
        <v>6000</v>
      </c>
      <c r="E860" s="12" t="s">
        <v>2854</v>
      </c>
      <c r="F860" s="2" t="s">
        <v>33</v>
      </c>
      <c r="G860" s="3">
        <f t="shared" si="13"/>
        <v>6000</v>
      </c>
      <c r="H860" s="14" t="s">
        <v>49</v>
      </c>
      <c r="I860" s="2" t="s">
        <v>25</v>
      </c>
    </row>
    <row r="861" spans="1:9" x14ac:dyDescent="0.3">
      <c r="A861" s="1">
        <v>37899</v>
      </c>
      <c r="B861" s="2">
        <v>808</v>
      </c>
      <c r="C861" s="2" t="s">
        <v>426</v>
      </c>
      <c r="D861" s="3">
        <v>1000</v>
      </c>
      <c r="E861" s="12" t="s">
        <v>2855</v>
      </c>
      <c r="F861" s="2" t="s">
        <v>63</v>
      </c>
      <c r="G861" s="3">
        <f t="shared" si="13"/>
        <v>1000</v>
      </c>
      <c r="H861" s="14" t="s">
        <v>34</v>
      </c>
      <c r="I861" s="2" t="s">
        <v>25</v>
      </c>
    </row>
    <row r="862" spans="1:9" x14ac:dyDescent="0.3">
      <c r="A862" s="1">
        <v>37899</v>
      </c>
      <c r="B862" s="2">
        <v>1024</v>
      </c>
      <c r="C862" s="2" t="s">
        <v>91</v>
      </c>
      <c r="D862" s="3">
        <v>1000</v>
      </c>
      <c r="E862" s="12" t="s">
        <v>2856</v>
      </c>
      <c r="F862" s="2" t="s">
        <v>33</v>
      </c>
      <c r="G862" s="3">
        <f t="shared" si="13"/>
        <v>1000</v>
      </c>
      <c r="H862" s="14" t="s">
        <v>30</v>
      </c>
      <c r="I862" s="2" t="s">
        <v>25</v>
      </c>
    </row>
    <row r="863" spans="1:9" x14ac:dyDescent="0.3">
      <c r="A863" s="1">
        <v>37899</v>
      </c>
      <c r="B863" s="2">
        <v>1518</v>
      </c>
      <c r="C863" s="2" t="s">
        <v>64</v>
      </c>
      <c r="D863" s="3">
        <v>1000</v>
      </c>
      <c r="E863" s="12" t="s">
        <v>2857</v>
      </c>
      <c r="F863" s="2" t="s">
        <v>54</v>
      </c>
      <c r="G863" s="3">
        <f t="shared" si="13"/>
        <v>1000</v>
      </c>
      <c r="H863" s="14" t="s">
        <v>30</v>
      </c>
      <c r="I863" s="2" t="s">
        <v>25</v>
      </c>
    </row>
    <row r="864" spans="1:9" x14ac:dyDescent="0.3">
      <c r="A864" s="1">
        <v>37900</v>
      </c>
      <c r="B864" s="2">
        <v>807</v>
      </c>
      <c r="C864" s="2" t="s">
        <v>91</v>
      </c>
      <c r="D864" s="3">
        <v>2000</v>
      </c>
      <c r="E864" s="12" t="s">
        <v>2858</v>
      </c>
      <c r="F864" s="2" t="s">
        <v>33</v>
      </c>
      <c r="G864" s="3">
        <f t="shared" si="13"/>
        <v>2000</v>
      </c>
      <c r="H864" s="14" t="s">
        <v>30</v>
      </c>
      <c r="I864" s="2" t="s">
        <v>25</v>
      </c>
    </row>
    <row r="865" spans="1:9" x14ac:dyDescent="0.3">
      <c r="A865" s="1">
        <v>37900</v>
      </c>
      <c r="B865" s="2">
        <v>906</v>
      </c>
      <c r="C865" s="2" t="s">
        <v>56</v>
      </c>
      <c r="D865" s="3">
        <v>10000</v>
      </c>
      <c r="E865" s="12" t="s">
        <v>2859</v>
      </c>
      <c r="F865" s="2" t="s">
        <v>33</v>
      </c>
      <c r="G865" s="3">
        <f t="shared" si="13"/>
        <v>10000</v>
      </c>
      <c r="H865" s="14" t="s">
        <v>34</v>
      </c>
      <c r="I865" s="2" t="s">
        <v>25</v>
      </c>
    </row>
    <row r="866" spans="1:9" x14ac:dyDescent="0.3">
      <c r="A866" s="1">
        <v>37900</v>
      </c>
      <c r="B866" s="2">
        <v>2037</v>
      </c>
      <c r="C866" s="2" t="s">
        <v>35</v>
      </c>
      <c r="D866" s="3">
        <v>5000</v>
      </c>
      <c r="E866" s="12" t="s">
        <v>2860</v>
      </c>
      <c r="F866" s="2" t="s">
        <v>23</v>
      </c>
      <c r="G866" s="3">
        <f t="shared" si="13"/>
        <v>5000</v>
      </c>
      <c r="H866" s="14" t="s">
        <v>38</v>
      </c>
      <c r="I866" s="2" t="s">
        <v>25</v>
      </c>
    </row>
    <row r="867" spans="1:9" x14ac:dyDescent="0.3">
      <c r="A867" s="1">
        <v>37901</v>
      </c>
      <c r="B867" s="2">
        <v>1146</v>
      </c>
      <c r="C867" s="2" t="s">
        <v>46</v>
      </c>
      <c r="D867" s="3">
        <v>25000</v>
      </c>
      <c r="E867" s="12" t="s">
        <v>2861</v>
      </c>
      <c r="F867" s="2" t="s">
        <v>33</v>
      </c>
      <c r="G867" s="3">
        <f t="shared" si="13"/>
        <v>25000</v>
      </c>
      <c r="H867" s="14" t="s">
        <v>49</v>
      </c>
      <c r="I867" s="2" t="s">
        <v>25</v>
      </c>
    </row>
    <row r="868" spans="1:9" x14ac:dyDescent="0.3">
      <c r="A868" s="1">
        <v>37902</v>
      </c>
      <c r="B868" s="2">
        <v>1030</v>
      </c>
      <c r="C868" s="2" t="s">
        <v>46</v>
      </c>
      <c r="D868" s="3">
        <v>10000</v>
      </c>
      <c r="E868" s="12" t="s">
        <v>2862</v>
      </c>
      <c r="F868" s="2" t="s">
        <v>33</v>
      </c>
      <c r="G868" s="3">
        <f t="shared" si="13"/>
        <v>10000</v>
      </c>
      <c r="H868" s="14" t="s">
        <v>49</v>
      </c>
      <c r="I868" s="2" t="s">
        <v>25</v>
      </c>
    </row>
    <row r="869" spans="1:9" x14ac:dyDescent="0.3">
      <c r="A869" s="1">
        <v>37902</v>
      </c>
      <c r="B869" s="2">
        <v>1130</v>
      </c>
      <c r="C869" s="2" t="s">
        <v>91</v>
      </c>
      <c r="D869" s="3">
        <v>700</v>
      </c>
      <c r="E869" s="12" t="s">
        <v>2863</v>
      </c>
      <c r="F869" s="2" t="s">
        <v>37</v>
      </c>
      <c r="G869" s="3">
        <f t="shared" si="13"/>
        <v>700</v>
      </c>
      <c r="H869" s="14" t="s">
        <v>30</v>
      </c>
      <c r="I869" s="2" t="s">
        <v>25</v>
      </c>
    </row>
    <row r="870" spans="1:9" x14ac:dyDescent="0.3">
      <c r="A870" s="1">
        <v>37902</v>
      </c>
      <c r="B870" s="2">
        <v>1141</v>
      </c>
      <c r="C870" s="2" t="s">
        <v>35</v>
      </c>
      <c r="D870" s="3">
        <v>7000</v>
      </c>
      <c r="E870" s="12" t="s">
        <v>2864</v>
      </c>
      <c r="F870" s="2" t="s">
        <v>37</v>
      </c>
      <c r="G870" s="3">
        <f t="shared" si="13"/>
        <v>7000</v>
      </c>
      <c r="H870" s="14" t="s">
        <v>38</v>
      </c>
      <c r="I870" s="2" t="s">
        <v>25</v>
      </c>
    </row>
    <row r="871" spans="1:9" x14ac:dyDescent="0.3">
      <c r="A871" s="1">
        <v>37902</v>
      </c>
      <c r="B871" s="2">
        <v>1248</v>
      </c>
      <c r="C871" s="2" t="s">
        <v>132</v>
      </c>
      <c r="D871" s="3">
        <v>1500</v>
      </c>
      <c r="E871" s="12" t="s">
        <v>2865</v>
      </c>
      <c r="F871" s="2" t="s">
        <v>33</v>
      </c>
      <c r="G871" s="3">
        <f t="shared" si="13"/>
        <v>1500</v>
      </c>
      <c r="H871" s="14" t="s">
        <v>38</v>
      </c>
      <c r="I871" s="2" t="s">
        <v>25</v>
      </c>
    </row>
    <row r="872" spans="1:9" x14ac:dyDescent="0.3">
      <c r="A872" s="1">
        <v>37902</v>
      </c>
      <c r="B872" s="2">
        <v>1438</v>
      </c>
      <c r="C872" s="2" t="s">
        <v>64</v>
      </c>
      <c r="D872" s="3">
        <v>5000</v>
      </c>
      <c r="E872" s="12" t="s">
        <v>2866</v>
      </c>
      <c r="F872" s="2" t="s">
        <v>33</v>
      </c>
      <c r="G872" s="3">
        <f t="shared" si="13"/>
        <v>5000</v>
      </c>
      <c r="H872" s="14" t="s">
        <v>30</v>
      </c>
      <c r="I872" s="2" t="s">
        <v>25</v>
      </c>
    </row>
    <row r="873" spans="1:9" x14ac:dyDescent="0.3">
      <c r="A873" s="1">
        <v>37902</v>
      </c>
      <c r="B873" s="2">
        <v>1540</v>
      </c>
      <c r="C873" s="2" t="s">
        <v>56</v>
      </c>
      <c r="D873" s="3">
        <v>1500</v>
      </c>
      <c r="E873" s="12" t="s">
        <v>2867</v>
      </c>
      <c r="F873" s="2" t="s">
        <v>33</v>
      </c>
      <c r="G873" s="3">
        <f t="shared" si="13"/>
        <v>1500</v>
      </c>
      <c r="H873" s="14" t="s">
        <v>34</v>
      </c>
      <c r="I873" s="2" t="s">
        <v>25</v>
      </c>
    </row>
    <row r="874" spans="1:9" x14ac:dyDescent="0.3">
      <c r="A874" s="1">
        <v>37902</v>
      </c>
      <c r="B874" s="2">
        <v>1657</v>
      </c>
      <c r="C874" s="2" t="s">
        <v>277</v>
      </c>
      <c r="D874" s="3">
        <v>1500</v>
      </c>
      <c r="E874" s="12" t="s">
        <v>2868</v>
      </c>
      <c r="F874" s="2" t="s">
        <v>23</v>
      </c>
      <c r="G874" s="3">
        <f t="shared" si="13"/>
        <v>1500</v>
      </c>
      <c r="H874" s="14" t="s">
        <v>38</v>
      </c>
      <c r="I874" s="2" t="s">
        <v>25</v>
      </c>
    </row>
    <row r="875" spans="1:9" x14ac:dyDescent="0.3">
      <c r="A875" s="1">
        <v>37902</v>
      </c>
      <c r="B875" s="2">
        <v>1805</v>
      </c>
      <c r="C875" s="2" t="s">
        <v>61</v>
      </c>
      <c r="D875" s="3">
        <v>26136</v>
      </c>
      <c r="E875" s="12" t="s">
        <v>2869</v>
      </c>
      <c r="F875" s="2" t="s">
        <v>23</v>
      </c>
      <c r="G875" s="3">
        <f t="shared" si="13"/>
        <v>26136</v>
      </c>
      <c r="H875" s="14" t="s">
        <v>49</v>
      </c>
      <c r="I875" s="2" t="s">
        <v>25</v>
      </c>
    </row>
    <row r="876" spans="1:9" x14ac:dyDescent="0.3">
      <c r="A876" s="1">
        <v>37903</v>
      </c>
      <c r="B876" s="2">
        <v>1220</v>
      </c>
      <c r="C876" s="2" t="s">
        <v>79</v>
      </c>
      <c r="D876" s="3">
        <v>3000</v>
      </c>
      <c r="E876" s="12" t="s">
        <v>2870</v>
      </c>
      <c r="F876" s="2" t="s">
        <v>54</v>
      </c>
      <c r="G876" s="3">
        <f t="shared" si="13"/>
        <v>3000</v>
      </c>
      <c r="H876" s="14" t="s">
        <v>30</v>
      </c>
      <c r="I876" s="2" t="s">
        <v>25</v>
      </c>
    </row>
    <row r="877" spans="1:9" x14ac:dyDescent="0.3">
      <c r="A877" s="1">
        <v>37903</v>
      </c>
      <c r="B877" s="2">
        <v>1551</v>
      </c>
      <c r="C877" s="2" t="s">
        <v>61</v>
      </c>
      <c r="D877" s="3">
        <v>41000</v>
      </c>
      <c r="E877" s="12" t="s">
        <v>2871</v>
      </c>
      <c r="F877" s="2" t="s">
        <v>67</v>
      </c>
      <c r="G877" s="3">
        <f t="shared" si="13"/>
        <v>41000</v>
      </c>
      <c r="H877" s="14" t="s">
        <v>49</v>
      </c>
      <c r="I877" s="2" t="s">
        <v>25</v>
      </c>
    </row>
    <row r="878" spans="1:9" x14ac:dyDescent="0.3">
      <c r="A878" s="1">
        <v>37903</v>
      </c>
      <c r="B878" s="2">
        <v>1746</v>
      </c>
      <c r="C878" s="2" t="s">
        <v>426</v>
      </c>
      <c r="D878" s="3" t="s">
        <v>27</v>
      </c>
      <c r="E878" s="12" t="s">
        <v>2872</v>
      </c>
      <c r="F878" s="2" t="s">
        <v>67</v>
      </c>
      <c r="G878" s="3">
        <f t="shared" si="13"/>
        <v>1</v>
      </c>
      <c r="H878" s="14" t="s">
        <v>34</v>
      </c>
      <c r="I878" s="2" t="s">
        <v>25</v>
      </c>
    </row>
    <row r="879" spans="1:9" x14ac:dyDescent="0.3">
      <c r="A879" s="1">
        <v>37904</v>
      </c>
      <c r="B879" s="2">
        <v>836</v>
      </c>
      <c r="C879" s="2" t="s">
        <v>70</v>
      </c>
      <c r="D879" s="3">
        <v>5000</v>
      </c>
      <c r="E879" s="12" t="s">
        <v>2873</v>
      </c>
      <c r="F879" s="2" t="s">
        <v>23</v>
      </c>
      <c r="G879" s="3">
        <f t="shared" si="13"/>
        <v>5000</v>
      </c>
      <c r="H879" s="14" t="s">
        <v>49</v>
      </c>
      <c r="I879" s="2" t="s">
        <v>25</v>
      </c>
    </row>
    <row r="880" spans="1:9" x14ac:dyDescent="0.3">
      <c r="A880" s="1">
        <v>37905</v>
      </c>
      <c r="B880" s="2">
        <v>1124</v>
      </c>
      <c r="C880" s="2" t="s">
        <v>162</v>
      </c>
      <c r="D880" s="3">
        <v>3000</v>
      </c>
      <c r="E880" s="12" t="s">
        <v>2874</v>
      </c>
      <c r="F880" s="2" t="s">
        <v>33</v>
      </c>
      <c r="G880" s="3">
        <f t="shared" si="13"/>
        <v>3000</v>
      </c>
      <c r="H880" s="14" t="s">
        <v>44</v>
      </c>
      <c r="I880" s="2" t="s">
        <v>25</v>
      </c>
    </row>
    <row r="881" spans="1:9" x14ac:dyDescent="0.3">
      <c r="A881" s="1">
        <v>37906</v>
      </c>
      <c r="B881" s="2">
        <v>220</v>
      </c>
      <c r="C881" s="2" t="s">
        <v>91</v>
      </c>
      <c r="D881" s="3">
        <v>1000</v>
      </c>
      <c r="E881" s="12" t="s">
        <v>2875</v>
      </c>
      <c r="F881" s="2" t="s">
        <v>63</v>
      </c>
      <c r="G881" s="3">
        <f t="shared" si="13"/>
        <v>1000</v>
      </c>
      <c r="H881" s="14" t="s">
        <v>30</v>
      </c>
      <c r="I881" s="2" t="s">
        <v>25</v>
      </c>
    </row>
    <row r="882" spans="1:9" x14ac:dyDescent="0.3">
      <c r="A882" s="1">
        <v>37906</v>
      </c>
      <c r="B882" s="2">
        <v>2153</v>
      </c>
      <c r="C882" s="2" t="s">
        <v>31</v>
      </c>
      <c r="D882" s="3">
        <v>1500</v>
      </c>
      <c r="E882" s="12" t="s">
        <v>2876</v>
      </c>
      <c r="F882" s="2" t="s">
        <v>67</v>
      </c>
      <c r="G882" s="3">
        <f t="shared" si="13"/>
        <v>1500</v>
      </c>
      <c r="H882" s="14" t="s">
        <v>34</v>
      </c>
      <c r="I882" s="2" t="s">
        <v>25</v>
      </c>
    </row>
    <row r="883" spans="1:9" x14ac:dyDescent="0.3">
      <c r="A883" s="1">
        <v>37907</v>
      </c>
      <c r="B883" s="2">
        <v>1259</v>
      </c>
      <c r="C883" s="2" t="s">
        <v>61</v>
      </c>
      <c r="D883" s="3">
        <v>1000</v>
      </c>
      <c r="E883" s="12" t="s">
        <v>2877</v>
      </c>
      <c r="F883" s="2" t="s">
        <v>37</v>
      </c>
      <c r="G883" s="3">
        <f t="shared" si="13"/>
        <v>1000</v>
      </c>
      <c r="H883" s="14" t="s">
        <v>49</v>
      </c>
      <c r="I883" s="2" t="s">
        <v>25</v>
      </c>
    </row>
    <row r="884" spans="1:9" x14ac:dyDescent="0.3">
      <c r="A884" s="1">
        <v>37907</v>
      </c>
      <c r="B884" s="2">
        <v>1522</v>
      </c>
      <c r="C884" s="2" t="s">
        <v>35</v>
      </c>
      <c r="D884" s="3">
        <v>1000</v>
      </c>
      <c r="E884" s="12" t="s">
        <v>2878</v>
      </c>
      <c r="F884" s="2" t="s">
        <v>37</v>
      </c>
      <c r="G884" s="3">
        <f t="shared" si="13"/>
        <v>1000</v>
      </c>
      <c r="H884" s="14" t="s">
        <v>38</v>
      </c>
      <c r="I884" s="2" t="s">
        <v>25</v>
      </c>
    </row>
    <row r="885" spans="1:9" x14ac:dyDescent="0.3">
      <c r="A885" s="1">
        <v>37908</v>
      </c>
      <c r="B885" s="2">
        <v>957</v>
      </c>
      <c r="C885" s="2" t="s">
        <v>35</v>
      </c>
      <c r="D885" s="3">
        <v>1000</v>
      </c>
      <c r="E885" s="12" t="s">
        <v>2879</v>
      </c>
      <c r="F885" s="2" t="s">
        <v>90</v>
      </c>
      <c r="G885" s="3">
        <f t="shared" si="13"/>
        <v>1000</v>
      </c>
      <c r="H885" s="14" t="s">
        <v>38</v>
      </c>
      <c r="I885" s="2" t="s">
        <v>25</v>
      </c>
    </row>
    <row r="886" spans="1:9" x14ac:dyDescent="0.3">
      <c r="A886" s="1">
        <v>37909</v>
      </c>
      <c r="B886" s="2">
        <v>420</v>
      </c>
      <c r="C886" s="2" t="s">
        <v>35</v>
      </c>
      <c r="D886" s="3">
        <v>40000</v>
      </c>
      <c r="E886" s="12" t="s">
        <v>2880</v>
      </c>
      <c r="F886" s="2" t="s">
        <v>23</v>
      </c>
      <c r="G886" s="3">
        <f t="shared" si="13"/>
        <v>40000</v>
      </c>
      <c r="H886" s="14" t="s">
        <v>38</v>
      </c>
      <c r="I886" s="2" t="s">
        <v>25</v>
      </c>
    </row>
    <row r="887" spans="1:9" x14ac:dyDescent="0.3">
      <c r="A887" s="1">
        <v>37909</v>
      </c>
      <c r="B887" s="2">
        <v>735</v>
      </c>
      <c r="C887" s="2" t="s">
        <v>200</v>
      </c>
      <c r="D887" s="3">
        <v>2000</v>
      </c>
      <c r="E887" s="12" t="s">
        <v>2881</v>
      </c>
      <c r="F887" s="2" t="s">
        <v>30</v>
      </c>
      <c r="G887" s="3">
        <f t="shared" si="13"/>
        <v>2000</v>
      </c>
      <c r="H887" s="14" t="s">
        <v>49</v>
      </c>
      <c r="I887" s="2" t="s">
        <v>25</v>
      </c>
    </row>
    <row r="888" spans="1:9" x14ac:dyDescent="0.3">
      <c r="A888" s="1">
        <v>37909</v>
      </c>
      <c r="B888" s="2">
        <v>827</v>
      </c>
      <c r="C888" s="2" t="s">
        <v>56</v>
      </c>
      <c r="D888" s="3" t="s">
        <v>27</v>
      </c>
      <c r="E888" s="12" t="s">
        <v>2882</v>
      </c>
      <c r="F888" s="2" t="s">
        <v>67</v>
      </c>
      <c r="G888" s="3">
        <f t="shared" si="13"/>
        <v>1</v>
      </c>
      <c r="H888" s="14" t="s">
        <v>34</v>
      </c>
      <c r="I888" s="2" t="s">
        <v>25</v>
      </c>
    </row>
    <row r="889" spans="1:9" x14ac:dyDescent="0.3">
      <c r="A889" s="1">
        <v>37909</v>
      </c>
      <c r="B889" s="2">
        <v>845</v>
      </c>
      <c r="C889" s="2" t="s">
        <v>64</v>
      </c>
      <c r="D889" s="3">
        <v>1200</v>
      </c>
      <c r="E889" s="12" t="s">
        <v>2883</v>
      </c>
      <c r="F889" s="2" t="s">
        <v>33</v>
      </c>
      <c r="G889" s="3">
        <f t="shared" si="13"/>
        <v>1200</v>
      </c>
      <c r="H889" s="14" t="s">
        <v>30</v>
      </c>
      <c r="I889" s="2" t="s">
        <v>25</v>
      </c>
    </row>
    <row r="890" spans="1:9" x14ac:dyDescent="0.3">
      <c r="A890" s="1">
        <v>37909</v>
      </c>
      <c r="B890" s="2">
        <v>857</v>
      </c>
      <c r="C890" s="2" t="s">
        <v>31</v>
      </c>
      <c r="D890" s="3">
        <v>2800</v>
      </c>
      <c r="E890" s="12" t="s">
        <v>2884</v>
      </c>
      <c r="F890" s="2" t="s">
        <v>190</v>
      </c>
      <c r="G890" s="3">
        <f t="shared" si="13"/>
        <v>2800</v>
      </c>
      <c r="H890" s="14" t="s">
        <v>34</v>
      </c>
      <c r="I890" s="2" t="s">
        <v>25</v>
      </c>
    </row>
    <row r="891" spans="1:9" x14ac:dyDescent="0.3">
      <c r="A891" s="1">
        <v>37909</v>
      </c>
      <c r="B891" s="2">
        <v>1537</v>
      </c>
      <c r="C891" s="2" t="s">
        <v>46</v>
      </c>
      <c r="D891" s="3">
        <v>6000</v>
      </c>
      <c r="E891" s="12" t="s">
        <v>2885</v>
      </c>
      <c r="F891" s="2" t="s">
        <v>33</v>
      </c>
      <c r="G891" s="3">
        <f t="shared" si="13"/>
        <v>6000</v>
      </c>
      <c r="H891" s="14" t="s">
        <v>49</v>
      </c>
      <c r="I891" s="2" t="s">
        <v>25</v>
      </c>
    </row>
    <row r="892" spans="1:9" x14ac:dyDescent="0.3">
      <c r="A892" s="1">
        <v>37909</v>
      </c>
      <c r="B892" s="2">
        <v>2055</v>
      </c>
      <c r="C892" s="2" t="s">
        <v>35</v>
      </c>
      <c r="D892" s="3">
        <v>8000</v>
      </c>
      <c r="E892" s="12" t="s">
        <v>2886</v>
      </c>
      <c r="F892" s="2" t="s">
        <v>30</v>
      </c>
      <c r="G892" s="3">
        <f t="shared" si="13"/>
        <v>8000</v>
      </c>
      <c r="H892" s="14" t="s">
        <v>38</v>
      </c>
      <c r="I892" s="2" t="s">
        <v>25</v>
      </c>
    </row>
    <row r="893" spans="1:9" x14ac:dyDescent="0.3">
      <c r="A893" s="1">
        <v>37910</v>
      </c>
      <c r="B893" s="2">
        <v>1210</v>
      </c>
      <c r="C893" s="2" t="s">
        <v>35</v>
      </c>
      <c r="D893" s="3">
        <v>100</v>
      </c>
      <c r="E893" s="12" t="s">
        <v>2887</v>
      </c>
      <c r="F893" s="2" t="s">
        <v>37</v>
      </c>
      <c r="G893" s="3">
        <f t="shared" si="13"/>
        <v>100</v>
      </c>
      <c r="H893" s="14" t="s">
        <v>38</v>
      </c>
      <c r="I893" s="2" t="s">
        <v>25</v>
      </c>
    </row>
    <row r="894" spans="1:9" x14ac:dyDescent="0.3">
      <c r="A894" s="1">
        <v>37910</v>
      </c>
      <c r="B894" s="2">
        <v>1936</v>
      </c>
      <c r="C894" s="2" t="s">
        <v>35</v>
      </c>
      <c r="D894" s="3">
        <v>4800</v>
      </c>
      <c r="E894" s="12" t="s">
        <v>2888</v>
      </c>
      <c r="F894" s="2" t="s">
        <v>30</v>
      </c>
      <c r="G894" s="3">
        <f t="shared" si="13"/>
        <v>4800</v>
      </c>
      <c r="H894" s="14" t="s">
        <v>38</v>
      </c>
      <c r="I894" s="2" t="s">
        <v>25</v>
      </c>
    </row>
    <row r="895" spans="1:9" x14ac:dyDescent="0.3">
      <c r="A895" s="1">
        <v>37911</v>
      </c>
      <c r="B895" s="2">
        <v>751</v>
      </c>
      <c r="C895" s="2" t="s">
        <v>64</v>
      </c>
      <c r="D895" s="3">
        <v>300000</v>
      </c>
      <c r="E895" s="12" t="s">
        <v>2889</v>
      </c>
      <c r="F895" s="2" t="s">
        <v>23</v>
      </c>
      <c r="G895" s="3">
        <f t="shared" si="13"/>
        <v>300000</v>
      </c>
      <c r="H895" s="14" t="s">
        <v>30</v>
      </c>
      <c r="I895" s="2" t="s">
        <v>25</v>
      </c>
    </row>
    <row r="896" spans="1:9" x14ac:dyDescent="0.3">
      <c r="A896" s="1">
        <v>37911</v>
      </c>
      <c r="B896" s="2">
        <v>1037</v>
      </c>
      <c r="C896" s="2" t="s">
        <v>91</v>
      </c>
      <c r="D896" s="3">
        <v>3000</v>
      </c>
      <c r="E896" s="12" t="s">
        <v>2890</v>
      </c>
      <c r="F896" s="2" t="s">
        <v>30</v>
      </c>
      <c r="G896" s="3">
        <f t="shared" si="13"/>
        <v>3000</v>
      </c>
      <c r="H896" s="14" t="s">
        <v>30</v>
      </c>
      <c r="I896" s="2" t="s">
        <v>25</v>
      </c>
    </row>
    <row r="897" spans="1:9" x14ac:dyDescent="0.3">
      <c r="A897" s="1">
        <v>37911</v>
      </c>
      <c r="B897" s="2">
        <v>1208</v>
      </c>
      <c r="C897" s="2" t="s">
        <v>35</v>
      </c>
      <c r="D897" s="3" t="s">
        <v>27</v>
      </c>
      <c r="E897" s="12" t="s">
        <v>2891</v>
      </c>
      <c r="F897" s="2" t="s">
        <v>23</v>
      </c>
      <c r="G897" s="3">
        <f t="shared" si="13"/>
        <v>1</v>
      </c>
      <c r="H897" s="14" t="s">
        <v>38</v>
      </c>
      <c r="I897" s="2" t="s">
        <v>25</v>
      </c>
    </row>
    <row r="898" spans="1:9" x14ac:dyDescent="0.3">
      <c r="A898" s="1">
        <v>37911</v>
      </c>
      <c r="B898" s="2">
        <v>1403</v>
      </c>
      <c r="C898" s="2" t="s">
        <v>35</v>
      </c>
      <c r="D898" s="3" t="s">
        <v>27</v>
      </c>
      <c r="E898" s="12" t="s">
        <v>2892</v>
      </c>
      <c r="F898" s="2" t="s">
        <v>67</v>
      </c>
      <c r="G898" s="3">
        <f t="shared" ref="G898:G961" si="14">IF(D898 ="UNK", 1, D898)</f>
        <v>1</v>
      </c>
      <c r="H898" s="14" t="s">
        <v>38</v>
      </c>
      <c r="I898" s="2" t="s">
        <v>25</v>
      </c>
    </row>
    <row r="899" spans="1:9" x14ac:dyDescent="0.3">
      <c r="A899" s="1">
        <v>37911</v>
      </c>
      <c r="B899" s="2">
        <v>1450</v>
      </c>
      <c r="C899" s="2" t="s">
        <v>35</v>
      </c>
      <c r="D899" s="3">
        <v>100000</v>
      </c>
      <c r="E899" s="12" t="s">
        <v>2893</v>
      </c>
      <c r="F899" s="2" t="s">
        <v>23</v>
      </c>
      <c r="G899" s="3">
        <f t="shared" si="14"/>
        <v>100000</v>
      </c>
      <c r="H899" s="14" t="s">
        <v>38</v>
      </c>
      <c r="I899" s="2" t="s">
        <v>25</v>
      </c>
    </row>
    <row r="900" spans="1:9" x14ac:dyDescent="0.3">
      <c r="A900" s="1">
        <v>37911</v>
      </c>
      <c r="B900" s="2">
        <v>1545</v>
      </c>
      <c r="C900" s="2" t="s">
        <v>46</v>
      </c>
      <c r="D900" s="3">
        <v>5000</v>
      </c>
      <c r="E900" s="12" t="s">
        <v>2894</v>
      </c>
      <c r="F900" s="2" t="s">
        <v>30</v>
      </c>
      <c r="G900" s="3">
        <f t="shared" si="14"/>
        <v>5000</v>
      </c>
      <c r="H900" s="14" t="s">
        <v>49</v>
      </c>
      <c r="I900" s="2" t="s">
        <v>25</v>
      </c>
    </row>
    <row r="901" spans="1:9" x14ac:dyDescent="0.3">
      <c r="A901" s="1">
        <v>37911</v>
      </c>
      <c r="B901" s="2">
        <v>1627</v>
      </c>
      <c r="C901" s="2" t="s">
        <v>61</v>
      </c>
      <c r="D901" s="3">
        <v>3500</v>
      </c>
      <c r="E901" s="12" t="s">
        <v>2895</v>
      </c>
      <c r="F901" s="2" t="s">
        <v>63</v>
      </c>
      <c r="G901" s="3">
        <f t="shared" si="14"/>
        <v>3500</v>
      </c>
      <c r="H901" s="14" t="s">
        <v>49</v>
      </c>
      <c r="I901" s="2" t="s">
        <v>25</v>
      </c>
    </row>
    <row r="902" spans="1:9" x14ac:dyDescent="0.3">
      <c r="A902" s="1">
        <v>37913</v>
      </c>
      <c r="B902" s="2">
        <v>1130</v>
      </c>
      <c r="C902" s="2" t="s">
        <v>61</v>
      </c>
      <c r="D902" s="3" t="s">
        <v>27</v>
      </c>
      <c r="E902" s="12" t="s">
        <v>2896</v>
      </c>
      <c r="F902" s="2" t="s">
        <v>23</v>
      </c>
      <c r="G902" s="3">
        <f t="shared" si="14"/>
        <v>1</v>
      </c>
      <c r="H902" s="14" t="s">
        <v>49</v>
      </c>
      <c r="I902" s="2" t="s">
        <v>25</v>
      </c>
    </row>
    <row r="903" spans="1:9" x14ac:dyDescent="0.3">
      <c r="A903" s="1">
        <v>37914</v>
      </c>
      <c r="B903" s="2">
        <v>820</v>
      </c>
      <c r="C903" s="2" t="s">
        <v>46</v>
      </c>
      <c r="D903" s="3">
        <v>20000</v>
      </c>
      <c r="E903" s="12" t="s">
        <v>2897</v>
      </c>
      <c r="F903" s="2" t="s">
        <v>33</v>
      </c>
      <c r="G903" s="3">
        <f t="shared" si="14"/>
        <v>20000</v>
      </c>
      <c r="H903" s="14" t="s">
        <v>49</v>
      </c>
      <c r="I903" s="2" t="s">
        <v>25</v>
      </c>
    </row>
    <row r="904" spans="1:9" x14ac:dyDescent="0.3">
      <c r="A904" s="1">
        <v>37914</v>
      </c>
      <c r="B904" s="2">
        <v>836</v>
      </c>
      <c r="C904" s="2" t="s">
        <v>108</v>
      </c>
      <c r="D904" s="3">
        <v>1000</v>
      </c>
      <c r="E904" s="12" t="s">
        <v>2898</v>
      </c>
      <c r="F904" s="2" t="s">
        <v>33</v>
      </c>
      <c r="G904" s="3">
        <f t="shared" si="14"/>
        <v>1000</v>
      </c>
      <c r="H904" s="14" t="s">
        <v>24</v>
      </c>
      <c r="I904" s="2" t="s">
        <v>25</v>
      </c>
    </row>
    <row r="905" spans="1:9" x14ac:dyDescent="0.3">
      <c r="A905" s="1">
        <v>37914</v>
      </c>
      <c r="B905" s="2">
        <v>957</v>
      </c>
      <c r="C905" s="2" t="s">
        <v>116</v>
      </c>
      <c r="D905" s="3">
        <v>10000</v>
      </c>
      <c r="E905" s="12" t="s">
        <v>2899</v>
      </c>
      <c r="F905" s="2" t="s">
        <v>33</v>
      </c>
      <c r="G905" s="3">
        <f t="shared" si="14"/>
        <v>10000</v>
      </c>
      <c r="H905" s="14" t="s">
        <v>44</v>
      </c>
      <c r="I905" s="2" t="s">
        <v>25</v>
      </c>
    </row>
    <row r="906" spans="1:9" x14ac:dyDescent="0.3">
      <c r="A906" s="1">
        <v>37914</v>
      </c>
      <c r="B906" s="2">
        <v>1149</v>
      </c>
      <c r="C906" s="2" t="s">
        <v>68</v>
      </c>
      <c r="D906" s="3">
        <v>2350</v>
      </c>
      <c r="E906" s="12" t="s">
        <v>2900</v>
      </c>
      <c r="F906" s="2" t="s">
        <v>23</v>
      </c>
      <c r="G906" s="3">
        <f t="shared" si="14"/>
        <v>2350</v>
      </c>
      <c r="H906" s="14" t="s">
        <v>49</v>
      </c>
      <c r="I906" s="2" t="s">
        <v>25</v>
      </c>
    </row>
    <row r="907" spans="1:9" x14ac:dyDescent="0.3">
      <c r="A907" s="1">
        <v>37914</v>
      </c>
      <c r="B907" s="2">
        <v>1527</v>
      </c>
      <c r="C907" s="2" t="s">
        <v>302</v>
      </c>
      <c r="D907" s="3">
        <v>1500</v>
      </c>
      <c r="E907" s="12" t="s">
        <v>2901</v>
      </c>
      <c r="F907" s="2" t="s">
        <v>67</v>
      </c>
      <c r="G907" s="3">
        <f t="shared" si="14"/>
        <v>1500</v>
      </c>
      <c r="H907" s="14" t="s">
        <v>34</v>
      </c>
      <c r="I907" s="2" t="s">
        <v>25</v>
      </c>
    </row>
    <row r="908" spans="1:9" x14ac:dyDescent="0.3">
      <c r="A908" s="1">
        <v>37915</v>
      </c>
      <c r="B908" s="2">
        <v>1455</v>
      </c>
      <c r="C908" s="2" t="s">
        <v>64</v>
      </c>
      <c r="D908" s="3">
        <v>1000</v>
      </c>
      <c r="E908" s="12" t="s">
        <v>2902</v>
      </c>
      <c r="F908" s="2" t="s">
        <v>23</v>
      </c>
      <c r="G908" s="3">
        <f t="shared" si="14"/>
        <v>1000</v>
      </c>
      <c r="H908" s="14" t="s">
        <v>30</v>
      </c>
      <c r="I908" s="2" t="s">
        <v>25</v>
      </c>
    </row>
    <row r="909" spans="1:9" x14ac:dyDescent="0.3">
      <c r="A909" s="1">
        <v>37915</v>
      </c>
      <c r="B909" s="2">
        <v>1501</v>
      </c>
      <c r="C909" s="2" t="s">
        <v>329</v>
      </c>
      <c r="D909" s="3">
        <v>500</v>
      </c>
      <c r="E909" s="12" t="s">
        <v>2903</v>
      </c>
      <c r="F909" s="2" t="s">
        <v>23</v>
      </c>
      <c r="G909" s="3">
        <f t="shared" si="14"/>
        <v>500</v>
      </c>
      <c r="H909" s="14" t="s">
        <v>30</v>
      </c>
      <c r="I909" s="2" t="s">
        <v>25</v>
      </c>
    </row>
    <row r="910" spans="1:9" x14ac:dyDescent="0.3">
      <c r="A910" s="1">
        <v>37915</v>
      </c>
      <c r="B910" s="2">
        <v>1704</v>
      </c>
      <c r="C910" s="2" t="s">
        <v>64</v>
      </c>
      <c r="D910" s="3">
        <v>48000</v>
      </c>
      <c r="E910" s="12" t="s">
        <v>2904</v>
      </c>
      <c r="F910" s="2" t="s">
        <v>33</v>
      </c>
      <c r="G910" s="3">
        <f t="shared" si="14"/>
        <v>48000</v>
      </c>
      <c r="H910" s="14" t="s">
        <v>30</v>
      </c>
      <c r="I910" s="2" t="s">
        <v>25</v>
      </c>
    </row>
    <row r="911" spans="1:9" x14ac:dyDescent="0.3">
      <c r="A911" s="1">
        <v>37916</v>
      </c>
      <c r="B911" s="2">
        <v>938</v>
      </c>
      <c r="C911" s="2" t="s">
        <v>162</v>
      </c>
      <c r="D911" s="3">
        <v>3000</v>
      </c>
      <c r="E911" s="12" t="s">
        <v>2905</v>
      </c>
      <c r="F911" s="2" t="s">
        <v>37</v>
      </c>
      <c r="G911" s="3">
        <f t="shared" si="14"/>
        <v>3000</v>
      </c>
      <c r="H911" s="14" t="s">
        <v>44</v>
      </c>
      <c r="I911" s="2" t="s">
        <v>25</v>
      </c>
    </row>
    <row r="912" spans="1:9" x14ac:dyDescent="0.3">
      <c r="A912" s="1">
        <v>37916</v>
      </c>
      <c r="B912" s="2">
        <v>1351</v>
      </c>
      <c r="C912" s="2" t="s">
        <v>35</v>
      </c>
      <c r="D912" s="3">
        <v>3500</v>
      </c>
      <c r="E912" s="12" t="s">
        <v>2906</v>
      </c>
      <c r="F912" s="2" t="s">
        <v>37</v>
      </c>
      <c r="G912" s="3">
        <f t="shared" si="14"/>
        <v>3500</v>
      </c>
      <c r="H912" s="14" t="s">
        <v>38</v>
      </c>
      <c r="I912" s="2" t="s">
        <v>25</v>
      </c>
    </row>
    <row r="913" spans="1:9" x14ac:dyDescent="0.3">
      <c r="A913" s="1">
        <v>37916</v>
      </c>
      <c r="B913" s="2">
        <v>1456</v>
      </c>
      <c r="C913" s="2" t="s">
        <v>1138</v>
      </c>
      <c r="D913" s="3">
        <v>1000</v>
      </c>
      <c r="E913" s="12" t="s">
        <v>2907</v>
      </c>
      <c r="F913" s="2" t="s">
        <v>37</v>
      </c>
      <c r="G913" s="3">
        <f t="shared" si="14"/>
        <v>1000</v>
      </c>
      <c r="H913" s="14" t="s">
        <v>24</v>
      </c>
      <c r="I913" s="2" t="s">
        <v>25</v>
      </c>
    </row>
    <row r="914" spans="1:9" x14ac:dyDescent="0.3">
      <c r="A914" s="1">
        <v>37917</v>
      </c>
      <c r="B914" s="2">
        <v>1031</v>
      </c>
      <c r="C914" s="2" t="s">
        <v>40</v>
      </c>
      <c r="D914" s="3">
        <v>1000</v>
      </c>
      <c r="E914" s="12" t="s">
        <v>2908</v>
      </c>
      <c r="F914" s="2" t="s">
        <v>23</v>
      </c>
      <c r="G914" s="3">
        <f t="shared" si="14"/>
        <v>1000</v>
      </c>
      <c r="H914" s="14" t="s">
        <v>34</v>
      </c>
      <c r="I914" s="2" t="s">
        <v>25</v>
      </c>
    </row>
    <row r="915" spans="1:9" x14ac:dyDescent="0.3">
      <c r="A915" s="1">
        <v>37918</v>
      </c>
      <c r="B915" s="2">
        <v>747</v>
      </c>
      <c r="C915" s="2" t="s">
        <v>91</v>
      </c>
      <c r="D915" s="3">
        <v>5000</v>
      </c>
      <c r="E915" s="12" t="s">
        <v>2909</v>
      </c>
      <c r="F915" s="2" t="s">
        <v>23</v>
      </c>
      <c r="G915" s="3">
        <f t="shared" si="14"/>
        <v>5000</v>
      </c>
      <c r="H915" s="14" t="s">
        <v>30</v>
      </c>
      <c r="I915" s="2" t="s">
        <v>25</v>
      </c>
    </row>
    <row r="916" spans="1:9" x14ac:dyDescent="0.3">
      <c r="A916" s="1">
        <v>37918</v>
      </c>
      <c r="B916" s="2">
        <v>1254</v>
      </c>
      <c r="C916" s="2" t="s">
        <v>46</v>
      </c>
      <c r="D916" s="3" t="s">
        <v>27</v>
      </c>
      <c r="E916" s="12" t="s">
        <v>2910</v>
      </c>
      <c r="F916" s="2" t="s">
        <v>67</v>
      </c>
      <c r="G916" s="3">
        <f t="shared" si="14"/>
        <v>1</v>
      </c>
      <c r="H916" s="14" t="s">
        <v>49</v>
      </c>
      <c r="I916" s="2" t="s">
        <v>25</v>
      </c>
    </row>
    <row r="917" spans="1:9" x14ac:dyDescent="0.3">
      <c r="A917" s="1">
        <v>37919</v>
      </c>
      <c r="B917" s="2">
        <v>1300</v>
      </c>
      <c r="C917" s="2" t="s">
        <v>61</v>
      </c>
      <c r="D917" s="3">
        <v>1000</v>
      </c>
      <c r="E917" s="12" t="s">
        <v>2911</v>
      </c>
      <c r="F917" s="2" t="s">
        <v>67</v>
      </c>
      <c r="G917" s="3">
        <f t="shared" si="14"/>
        <v>1000</v>
      </c>
      <c r="H917" s="14" t="s">
        <v>49</v>
      </c>
      <c r="I917" s="2" t="s">
        <v>25</v>
      </c>
    </row>
    <row r="918" spans="1:9" x14ac:dyDescent="0.3">
      <c r="A918" s="1">
        <v>37919</v>
      </c>
      <c r="B918" s="2">
        <v>1436</v>
      </c>
      <c r="C918" s="2" t="s">
        <v>61</v>
      </c>
      <c r="D918" s="3" t="s">
        <v>27</v>
      </c>
      <c r="E918" s="12" t="s">
        <v>2912</v>
      </c>
      <c r="F918" s="2" t="s">
        <v>30</v>
      </c>
      <c r="G918" s="3">
        <f t="shared" si="14"/>
        <v>1</v>
      </c>
      <c r="H918" s="14" t="s">
        <v>49</v>
      </c>
      <c r="I918" s="2" t="s">
        <v>25</v>
      </c>
    </row>
    <row r="919" spans="1:9" x14ac:dyDescent="0.3">
      <c r="A919" s="1">
        <v>37919</v>
      </c>
      <c r="B919" s="2">
        <v>1503</v>
      </c>
      <c r="C919" s="2" t="s">
        <v>35</v>
      </c>
      <c r="D919" s="3">
        <v>30000</v>
      </c>
      <c r="E919" s="12" t="s">
        <v>2913</v>
      </c>
      <c r="F919" s="2" t="s">
        <v>23</v>
      </c>
      <c r="G919" s="3">
        <f t="shared" si="14"/>
        <v>30000</v>
      </c>
      <c r="H919" s="14" t="s">
        <v>38</v>
      </c>
      <c r="I919" s="2" t="s">
        <v>25</v>
      </c>
    </row>
    <row r="920" spans="1:9" x14ac:dyDescent="0.3">
      <c r="A920" s="1">
        <v>37919</v>
      </c>
      <c r="B920" s="2">
        <v>1622</v>
      </c>
      <c r="C920" s="2" t="s">
        <v>64</v>
      </c>
      <c r="D920" s="3">
        <v>6000</v>
      </c>
      <c r="E920" s="12" t="s">
        <v>2914</v>
      </c>
      <c r="F920" s="2" t="s">
        <v>30</v>
      </c>
      <c r="G920" s="3">
        <f t="shared" si="14"/>
        <v>6000</v>
      </c>
      <c r="H920" s="14" t="s">
        <v>30</v>
      </c>
      <c r="I920" s="2" t="s">
        <v>25</v>
      </c>
    </row>
    <row r="921" spans="1:9" x14ac:dyDescent="0.3">
      <c r="A921" s="1">
        <v>37921</v>
      </c>
      <c r="B921" s="2">
        <v>937</v>
      </c>
      <c r="C921" s="2" t="s">
        <v>108</v>
      </c>
      <c r="D921" s="3">
        <v>10000</v>
      </c>
      <c r="E921" s="12" t="s">
        <v>2915</v>
      </c>
      <c r="F921" s="2" t="s">
        <v>23</v>
      </c>
      <c r="G921" s="3">
        <f t="shared" si="14"/>
        <v>10000</v>
      </c>
      <c r="H921" s="14" t="s">
        <v>24</v>
      </c>
      <c r="I921" s="2" t="s">
        <v>25</v>
      </c>
    </row>
    <row r="922" spans="1:9" x14ac:dyDescent="0.3">
      <c r="A922" s="1">
        <v>37921</v>
      </c>
      <c r="B922" s="2">
        <v>1612</v>
      </c>
      <c r="C922" s="2" t="s">
        <v>40</v>
      </c>
      <c r="D922" s="3">
        <v>19590</v>
      </c>
      <c r="E922" s="12" t="s">
        <v>2916</v>
      </c>
      <c r="F922" s="2" t="s">
        <v>33</v>
      </c>
      <c r="G922" s="3">
        <f t="shared" si="14"/>
        <v>19590</v>
      </c>
      <c r="H922" s="14" t="s">
        <v>34</v>
      </c>
      <c r="I922" s="2" t="s">
        <v>25</v>
      </c>
    </row>
    <row r="923" spans="1:9" x14ac:dyDescent="0.3">
      <c r="A923" s="1">
        <v>37921</v>
      </c>
      <c r="B923" s="2">
        <v>1636</v>
      </c>
      <c r="C923" s="2" t="s">
        <v>26</v>
      </c>
      <c r="D923" s="3">
        <v>40000</v>
      </c>
      <c r="E923" s="12" t="s">
        <v>2917</v>
      </c>
      <c r="F923" s="2" t="s">
        <v>33</v>
      </c>
      <c r="G923" s="3">
        <f t="shared" si="14"/>
        <v>40000</v>
      </c>
      <c r="H923" s="14" t="s">
        <v>30</v>
      </c>
      <c r="I923" s="2" t="s">
        <v>25</v>
      </c>
    </row>
    <row r="924" spans="1:9" x14ac:dyDescent="0.3">
      <c r="A924" s="1">
        <v>37922</v>
      </c>
      <c r="B924" s="2">
        <v>1235</v>
      </c>
      <c r="C924" s="2" t="s">
        <v>99</v>
      </c>
      <c r="D924" s="3">
        <v>2000</v>
      </c>
      <c r="E924" s="12" t="s">
        <v>2918</v>
      </c>
      <c r="F924" s="2" t="s">
        <v>30</v>
      </c>
      <c r="G924" s="3">
        <f t="shared" si="14"/>
        <v>2000</v>
      </c>
      <c r="H924" s="14" t="s">
        <v>24</v>
      </c>
      <c r="I924" s="2" t="s">
        <v>25</v>
      </c>
    </row>
    <row r="925" spans="1:9" x14ac:dyDescent="0.3">
      <c r="A925" s="1">
        <v>37922</v>
      </c>
      <c r="B925" s="2">
        <v>1507</v>
      </c>
      <c r="C925" s="2" t="s">
        <v>61</v>
      </c>
      <c r="D925" s="3">
        <v>2000</v>
      </c>
      <c r="E925" s="12" t="s">
        <v>2919</v>
      </c>
      <c r="F925" s="2" t="s">
        <v>54</v>
      </c>
      <c r="G925" s="3">
        <f t="shared" si="14"/>
        <v>2000</v>
      </c>
      <c r="H925" s="14" t="s">
        <v>49</v>
      </c>
      <c r="I925" s="2" t="s">
        <v>25</v>
      </c>
    </row>
    <row r="926" spans="1:9" x14ac:dyDescent="0.3">
      <c r="A926" s="1">
        <v>37923</v>
      </c>
      <c r="B926" s="2">
        <v>731</v>
      </c>
      <c r="C926" s="2" t="s">
        <v>42</v>
      </c>
      <c r="D926" s="3">
        <v>500</v>
      </c>
      <c r="E926" s="12" t="s">
        <v>2920</v>
      </c>
      <c r="F926" s="2" t="s">
        <v>67</v>
      </c>
      <c r="G926" s="3">
        <f t="shared" si="14"/>
        <v>500</v>
      </c>
      <c r="H926" s="14" t="s">
        <v>44</v>
      </c>
      <c r="I926" s="2" t="s">
        <v>25</v>
      </c>
    </row>
    <row r="927" spans="1:9" x14ac:dyDescent="0.3">
      <c r="A927" s="1">
        <v>37923</v>
      </c>
      <c r="B927" s="2">
        <v>1330</v>
      </c>
      <c r="C927" s="2" t="s">
        <v>143</v>
      </c>
      <c r="D927" s="3">
        <v>1200</v>
      </c>
      <c r="E927" s="12" t="s">
        <v>2921</v>
      </c>
      <c r="F927" s="2" t="s">
        <v>33</v>
      </c>
      <c r="G927" s="3">
        <f t="shared" si="14"/>
        <v>1200</v>
      </c>
      <c r="H927" s="14" t="s">
        <v>49</v>
      </c>
      <c r="I927" s="2" t="s">
        <v>25</v>
      </c>
    </row>
    <row r="928" spans="1:9" x14ac:dyDescent="0.3">
      <c r="A928" s="1">
        <v>37923</v>
      </c>
      <c r="B928" s="2">
        <v>1450</v>
      </c>
      <c r="C928" s="2" t="s">
        <v>162</v>
      </c>
      <c r="D928" s="3">
        <v>2100</v>
      </c>
      <c r="E928" s="12" t="s">
        <v>2922</v>
      </c>
      <c r="F928" s="2" t="s">
        <v>54</v>
      </c>
      <c r="G928" s="3">
        <f t="shared" si="14"/>
        <v>2100</v>
      </c>
      <c r="H928" s="14" t="s">
        <v>44</v>
      </c>
      <c r="I928" s="2" t="s">
        <v>25</v>
      </c>
    </row>
    <row r="929" spans="1:9" x14ac:dyDescent="0.3">
      <c r="A929" s="1">
        <v>37923</v>
      </c>
      <c r="B929" s="2">
        <v>1642</v>
      </c>
      <c r="C929" s="2" t="s">
        <v>302</v>
      </c>
      <c r="D929" s="3">
        <v>3500</v>
      </c>
      <c r="E929" s="12" t="s">
        <v>2923</v>
      </c>
      <c r="F929" s="2" t="s">
        <v>67</v>
      </c>
      <c r="G929" s="3">
        <f t="shared" si="14"/>
        <v>3500</v>
      </c>
      <c r="H929" s="14" t="s">
        <v>34</v>
      </c>
      <c r="I929" s="2" t="s">
        <v>25</v>
      </c>
    </row>
    <row r="930" spans="1:9" x14ac:dyDescent="0.3">
      <c r="A930" s="1">
        <v>37925</v>
      </c>
      <c r="B930" s="2">
        <v>924</v>
      </c>
      <c r="C930" s="2" t="s">
        <v>40</v>
      </c>
      <c r="D930" s="3">
        <v>806</v>
      </c>
      <c r="E930" s="12" t="s">
        <v>2924</v>
      </c>
      <c r="F930" s="2" t="s">
        <v>23</v>
      </c>
      <c r="G930" s="3">
        <f t="shared" si="14"/>
        <v>806</v>
      </c>
      <c r="H930" s="14" t="s">
        <v>34</v>
      </c>
      <c r="I930" s="2" t="s">
        <v>25</v>
      </c>
    </row>
    <row r="931" spans="1:9" x14ac:dyDescent="0.3">
      <c r="A931" s="1">
        <v>37926</v>
      </c>
      <c r="B931" s="2">
        <v>1001</v>
      </c>
      <c r="C931" s="2" t="s">
        <v>91</v>
      </c>
      <c r="D931" s="3">
        <v>300</v>
      </c>
      <c r="E931" s="12" t="s">
        <v>2925</v>
      </c>
      <c r="F931" s="2" t="s">
        <v>54</v>
      </c>
      <c r="G931" s="3">
        <f t="shared" si="14"/>
        <v>300</v>
      </c>
      <c r="H931" s="14" t="s">
        <v>30</v>
      </c>
      <c r="I931" s="2" t="s">
        <v>25</v>
      </c>
    </row>
    <row r="932" spans="1:9" x14ac:dyDescent="0.3">
      <c r="A932" s="1">
        <v>37926</v>
      </c>
      <c r="B932" s="2">
        <v>1309</v>
      </c>
      <c r="C932" s="2" t="s">
        <v>81</v>
      </c>
      <c r="D932" s="3">
        <v>1200</v>
      </c>
      <c r="E932" s="12" t="s">
        <v>2926</v>
      </c>
      <c r="F932" s="2" t="s">
        <v>33</v>
      </c>
      <c r="G932" s="3">
        <f t="shared" si="14"/>
        <v>1200</v>
      </c>
      <c r="H932" s="14" t="s">
        <v>30</v>
      </c>
      <c r="I932" s="2" t="s">
        <v>25</v>
      </c>
    </row>
    <row r="933" spans="1:9" x14ac:dyDescent="0.3">
      <c r="A933" s="1">
        <v>37926</v>
      </c>
      <c r="B933" s="2">
        <v>1518</v>
      </c>
      <c r="C933" s="2" t="s">
        <v>94</v>
      </c>
      <c r="D933" s="3">
        <v>100</v>
      </c>
      <c r="E933" s="12" t="s">
        <v>2927</v>
      </c>
      <c r="F933" s="2" t="s">
        <v>37</v>
      </c>
      <c r="G933" s="3">
        <f t="shared" si="14"/>
        <v>100</v>
      </c>
      <c r="H933" s="14" t="s">
        <v>44</v>
      </c>
      <c r="I933" s="2" t="s">
        <v>25</v>
      </c>
    </row>
    <row r="934" spans="1:9" x14ac:dyDescent="0.3">
      <c r="A934" s="1">
        <v>37928</v>
      </c>
      <c r="B934" s="2">
        <v>846</v>
      </c>
      <c r="C934" s="2" t="s">
        <v>42</v>
      </c>
      <c r="D934" s="3">
        <v>8000</v>
      </c>
      <c r="E934" s="12" t="s">
        <v>2928</v>
      </c>
      <c r="F934" s="2" t="s">
        <v>23</v>
      </c>
      <c r="G934" s="3">
        <f t="shared" si="14"/>
        <v>8000</v>
      </c>
      <c r="H934" s="14" t="s">
        <v>44</v>
      </c>
      <c r="I934" s="2" t="s">
        <v>25</v>
      </c>
    </row>
    <row r="935" spans="1:9" x14ac:dyDescent="0.3">
      <c r="A935" s="1">
        <v>37928</v>
      </c>
      <c r="B935" s="2">
        <v>1117</v>
      </c>
      <c r="C935" s="2" t="s">
        <v>64</v>
      </c>
      <c r="D935" s="3">
        <v>4000</v>
      </c>
      <c r="E935" s="12" t="s">
        <v>2929</v>
      </c>
      <c r="F935" s="2" t="s">
        <v>33</v>
      </c>
      <c r="G935" s="3">
        <f t="shared" si="14"/>
        <v>4000</v>
      </c>
      <c r="H935" s="14" t="s">
        <v>30</v>
      </c>
      <c r="I935" s="2" t="s">
        <v>25</v>
      </c>
    </row>
    <row r="936" spans="1:9" x14ac:dyDescent="0.3">
      <c r="A936" s="1">
        <v>37928</v>
      </c>
      <c r="B936" s="2">
        <v>1227</v>
      </c>
      <c r="C936" s="2" t="s">
        <v>79</v>
      </c>
      <c r="D936" s="3">
        <v>850</v>
      </c>
      <c r="E936" s="12" t="s">
        <v>2930</v>
      </c>
      <c r="F936" s="2" t="s">
        <v>67</v>
      </c>
      <c r="G936" s="3">
        <f t="shared" si="14"/>
        <v>850</v>
      </c>
      <c r="H936" s="14" t="s">
        <v>30</v>
      </c>
      <c r="I936" s="2" t="s">
        <v>25</v>
      </c>
    </row>
    <row r="937" spans="1:9" x14ac:dyDescent="0.3">
      <c r="A937" s="1">
        <v>37929</v>
      </c>
      <c r="B937" s="2">
        <v>2217</v>
      </c>
      <c r="C937" s="2" t="s">
        <v>31</v>
      </c>
      <c r="D937" s="3">
        <v>2300</v>
      </c>
      <c r="E937" s="12" t="s">
        <v>2931</v>
      </c>
      <c r="F937" s="2" t="s">
        <v>33</v>
      </c>
      <c r="G937" s="3">
        <f t="shared" si="14"/>
        <v>2300</v>
      </c>
      <c r="H937" s="14" t="s">
        <v>34</v>
      </c>
      <c r="I937" s="2" t="s">
        <v>25</v>
      </c>
    </row>
    <row r="938" spans="1:9" x14ac:dyDescent="0.3">
      <c r="A938" s="1">
        <v>37930</v>
      </c>
      <c r="B938" s="2">
        <v>816</v>
      </c>
      <c r="C938" s="2" t="s">
        <v>64</v>
      </c>
      <c r="D938" s="3">
        <v>9000</v>
      </c>
      <c r="E938" s="12" t="s">
        <v>2932</v>
      </c>
      <c r="F938" s="2" t="s">
        <v>33</v>
      </c>
      <c r="G938" s="3">
        <f t="shared" si="14"/>
        <v>9000</v>
      </c>
      <c r="H938" s="14" t="s">
        <v>30</v>
      </c>
      <c r="I938" s="2" t="s">
        <v>25</v>
      </c>
    </row>
    <row r="939" spans="1:9" x14ac:dyDescent="0.3">
      <c r="A939" s="1">
        <v>37930</v>
      </c>
      <c r="B939" s="2">
        <v>913</v>
      </c>
      <c r="C939" s="2" t="s">
        <v>56</v>
      </c>
      <c r="D939" s="3">
        <v>7500</v>
      </c>
      <c r="E939" s="12" t="s">
        <v>2933</v>
      </c>
      <c r="F939" s="2" t="s">
        <v>23</v>
      </c>
      <c r="G939" s="3">
        <f t="shared" si="14"/>
        <v>7500</v>
      </c>
      <c r="H939" s="14" t="s">
        <v>34</v>
      </c>
      <c r="I939" s="2" t="s">
        <v>25</v>
      </c>
    </row>
    <row r="940" spans="1:9" x14ac:dyDescent="0.3">
      <c r="A940" s="1">
        <v>37930</v>
      </c>
      <c r="B940" s="2">
        <v>1233</v>
      </c>
      <c r="C940" s="2" t="s">
        <v>1288</v>
      </c>
      <c r="D940" s="3">
        <v>2000</v>
      </c>
      <c r="E940" s="12" t="s">
        <v>2934</v>
      </c>
      <c r="F940" s="2" t="s">
        <v>37</v>
      </c>
      <c r="G940" s="3">
        <f t="shared" si="14"/>
        <v>2000</v>
      </c>
      <c r="H940" s="14" t="s">
        <v>49</v>
      </c>
      <c r="I940" s="2" t="s">
        <v>25</v>
      </c>
    </row>
    <row r="941" spans="1:9" x14ac:dyDescent="0.3">
      <c r="A941" s="1">
        <v>37931</v>
      </c>
      <c r="B941" s="2">
        <v>1459</v>
      </c>
      <c r="C941" s="2" t="s">
        <v>68</v>
      </c>
      <c r="D941" s="3">
        <v>1000</v>
      </c>
      <c r="E941" s="12" t="s">
        <v>2935</v>
      </c>
      <c r="F941" s="2" t="s">
        <v>23</v>
      </c>
      <c r="G941" s="3">
        <f t="shared" si="14"/>
        <v>1000</v>
      </c>
      <c r="H941" s="14" t="s">
        <v>49</v>
      </c>
      <c r="I941" s="2" t="s">
        <v>25</v>
      </c>
    </row>
    <row r="942" spans="1:9" x14ac:dyDescent="0.3">
      <c r="A942" s="1">
        <v>37931</v>
      </c>
      <c r="B942" s="2">
        <v>1511</v>
      </c>
      <c r="C942" s="2" t="s">
        <v>85</v>
      </c>
      <c r="D942" s="3">
        <v>2000</v>
      </c>
      <c r="E942" s="12" t="s">
        <v>2936</v>
      </c>
      <c r="F942" s="2" t="s">
        <v>23</v>
      </c>
      <c r="G942" s="3">
        <f t="shared" si="14"/>
        <v>2000</v>
      </c>
      <c r="H942" s="14" t="s">
        <v>24</v>
      </c>
      <c r="I942" s="2" t="s">
        <v>25</v>
      </c>
    </row>
    <row r="943" spans="1:9" x14ac:dyDescent="0.3">
      <c r="A943" s="1">
        <v>37931</v>
      </c>
      <c r="B943" s="2">
        <v>1520</v>
      </c>
      <c r="C943" s="2" t="s">
        <v>91</v>
      </c>
      <c r="D943" s="3">
        <v>1000</v>
      </c>
      <c r="E943" s="12" t="s">
        <v>2937</v>
      </c>
      <c r="F943" s="2" t="s">
        <v>23</v>
      </c>
      <c r="G943" s="3">
        <f t="shared" si="14"/>
        <v>1000</v>
      </c>
      <c r="H943" s="14" t="s">
        <v>30</v>
      </c>
      <c r="I943" s="2" t="s">
        <v>25</v>
      </c>
    </row>
    <row r="944" spans="1:9" x14ac:dyDescent="0.3">
      <c r="A944" s="1">
        <v>37932</v>
      </c>
      <c r="B944" s="2">
        <v>738</v>
      </c>
      <c r="C944" s="2" t="s">
        <v>162</v>
      </c>
      <c r="D944" s="3">
        <v>3000</v>
      </c>
      <c r="E944" s="12" t="s">
        <v>2938</v>
      </c>
      <c r="F944" s="2" t="s">
        <v>54</v>
      </c>
      <c r="G944" s="3">
        <f t="shared" si="14"/>
        <v>3000</v>
      </c>
      <c r="H944" s="14" t="s">
        <v>44</v>
      </c>
      <c r="I944" s="2" t="s">
        <v>25</v>
      </c>
    </row>
    <row r="945" spans="1:9" x14ac:dyDescent="0.3">
      <c r="A945" s="1">
        <v>37932</v>
      </c>
      <c r="B945" s="2">
        <v>745</v>
      </c>
      <c r="C945" s="2" t="s">
        <v>141</v>
      </c>
      <c r="D945" s="3">
        <v>108000</v>
      </c>
      <c r="E945" s="12" t="s">
        <v>2939</v>
      </c>
      <c r="F945" s="2" t="s">
        <v>30</v>
      </c>
      <c r="G945" s="3">
        <f t="shared" si="14"/>
        <v>108000</v>
      </c>
      <c r="H945" s="14" t="s">
        <v>30</v>
      </c>
      <c r="I945" s="2" t="s">
        <v>25</v>
      </c>
    </row>
    <row r="946" spans="1:9" x14ac:dyDescent="0.3">
      <c r="A946" s="1">
        <v>37932</v>
      </c>
      <c r="B946" s="2">
        <v>825</v>
      </c>
      <c r="C946" s="2" t="s">
        <v>68</v>
      </c>
      <c r="D946" s="3">
        <v>1000</v>
      </c>
      <c r="E946" s="12" t="s">
        <v>2940</v>
      </c>
      <c r="F946" s="2" t="s">
        <v>33</v>
      </c>
      <c r="G946" s="3">
        <f t="shared" si="14"/>
        <v>1000</v>
      </c>
      <c r="H946" s="14" t="s">
        <v>49</v>
      </c>
      <c r="I946" s="2" t="s">
        <v>25</v>
      </c>
    </row>
    <row r="947" spans="1:9" x14ac:dyDescent="0.3">
      <c r="A947" s="1">
        <v>37932</v>
      </c>
      <c r="B947" s="2">
        <v>1240</v>
      </c>
      <c r="C947" s="2" t="s">
        <v>426</v>
      </c>
      <c r="D947" s="3">
        <v>1500</v>
      </c>
      <c r="E947" s="12" t="s">
        <v>2941</v>
      </c>
      <c r="F947" s="2" t="s">
        <v>30</v>
      </c>
      <c r="G947" s="3">
        <f t="shared" si="14"/>
        <v>1500</v>
      </c>
      <c r="H947" s="14" t="s">
        <v>34</v>
      </c>
      <c r="I947" s="2" t="s">
        <v>25</v>
      </c>
    </row>
    <row r="948" spans="1:9" x14ac:dyDescent="0.3">
      <c r="A948" s="1">
        <v>37935</v>
      </c>
      <c r="B948" s="2">
        <v>903</v>
      </c>
      <c r="C948" s="2" t="s">
        <v>61</v>
      </c>
      <c r="D948" s="3">
        <v>1000</v>
      </c>
      <c r="E948" s="12" t="s">
        <v>2942</v>
      </c>
      <c r="F948" s="2" t="s">
        <v>67</v>
      </c>
      <c r="G948" s="3">
        <f t="shared" si="14"/>
        <v>1000</v>
      </c>
      <c r="H948" s="14" t="s">
        <v>49</v>
      </c>
      <c r="I948" s="2" t="s">
        <v>25</v>
      </c>
    </row>
    <row r="949" spans="1:9" x14ac:dyDescent="0.3">
      <c r="A949" s="1">
        <v>37935</v>
      </c>
      <c r="B949" s="2">
        <v>2201</v>
      </c>
      <c r="C949" s="2" t="s">
        <v>40</v>
      </c>
      <c r="D949" s="3">
        <v>17860</v>
      </c>
      <c r="E949" s="12" t="s">
        <v>2943</v>
      </c>
      <c r="F949" s="2" t="s">
        <v>30</v>
      </c>
      <c r="G949" s="3">
        <f t="shared" si="14"/>
        <v>17860</v>
      </c>
      <c r="H949" s="14" t="s">
        <v>34</v>
      </c>
      <c r="I949" s="2" t="s">
        <v>25</v>
      </c>
    </row>
    <row r="950" spans="1:9" x14ac:dyDescent="0.3">
      <c r="A950" s="1">
        <v>37936</v>
      </c>
      <c r="B950" s="2">
        <v>1212</v>
      </c>
      <c r="C950" s="2" t="s">
        <v>132</v>
      </c>
      <c r="D950" s="3">
        <v>1000</v>
      </c>
      <c r="E950" s="12" t="s">
        <v>2944</v>
      </c>
      <c r="F950" s="2" t="s">
        <v>23</v>
      </c>
      <c r="G950" s="3">
        <f t="shared" si="14"/>
        <v>1000</v>
      </c>
      <c r="H950" s="14" t="s">
        <v>38</v>
      </c>
      <c r="I950" s="2" t="s">
        <v>25</v>
      </c>
    </row>
    <row r="951" spans="1:9" x14ac:dyDescent="0.3">
      <c r="A951" s="1">
        <v>37936</v>
      </c>
      <c r="B951" s="2">
        <v>1257</v>
      </c>
      <c r="C951" s="2" t="s">
        <v>42</v>
      </c>
      <c r="D951" s="3">
        <v>1500</v>
      </c>
      <c r="E951" s="12" t="s">
        <v>2945</v>
      </c>
      <c r="F951" s="2" t="s">
        <v>23</v>
      </c>
      <c r="G951" s="3">
        <f t="shared" si="14"/>
        <v>1500</v>
      </c>
      <c r="H951" s="14" t="s">
        <v>44</v>
      </c>
      <c r="I951" s="2" t="s">
        <v>25</v>
      </c>
    </row>
    <row r="952" spans="1:9" x14ac:dyDescent="0.3">
      <c r="A952" s="1">
        <v>37936</v>
      </c>
      <c r="B952" s="2">
        <v>1447</v>
      </c>
      <c r="C952" s="2" t="s">
        <v>21</v>
      </c>
      <c r="D952" s="3">
        <v>500</v>
      </c>
      <c r="E952" s="12" t="s">
        <v>2946</v>
      </c>
      <c r="F952" s="2" t="s">
        <v>37</v>
      </c>
      <c r="G952" s="3">
        <f t="shared" si="14"/>
        <v>500</v>
      </c>
      <c r="H952" s="14" t="s">
        <v>24</v>
      </c>
      <c r="I952" s="2" t="s">
        <v>25</v>
      </c>
    </row>
    <row r="953" spans="1:9" x14ac:dyDescent="0.3">
      <c r="A953" s="1">
        <v>37936</v>
      </c>
      <c r="B953" s="2">
        <v>1542</v>
      </c>
      <c r="C953" s="2" t="s">
        <v>91</v>
      </c>
      <c r="D953" s="3">
        <v>900</v>
      </c>
      <c r="E953" s="12" t="s">
        <v>2947</v>
      </c>
      <c r="F953" s="2" t="s">
        <v>30</v>
      </c>
      <c r="G953" s="3">
        <f t="shared" si="14"/>
        <v>900</v>
      </c>
      <c r="H953" s="14" t="s">
        <v>30</v>
      </c>
      <c r="I953" s="2" t="s">
        <v>25</v>
      </c>
    </row>
    <row r="954" spans="1:9" x14ac:dyDescent="0.3">
      <c r="A954" s="1">
        <v>37937</v>
      </c>
      <c r="B954" s="2">
        <v>1405</v>
      </c>
      <c r="C954" s="2" t="s">
        <v>81</v>
      </c>
      <c r="D954" s="3">
        <v>7000</v>
      </c>
      <c r="E954" s="12" t="s">
        <v>2948</v>
      </c>
      <c r="F954" s="2" t="s">
        <v>23</v>
      </c>
      <c r="G954" s="3">
        <f t="shared" si="14"/>
        <v>7000</v>
      </c>
      <c r="H954" s="14" t="s">
        <v>30</v>
      </c>
      <c r="I954" s="2" t="s">
        <v>25</v>
      </c>
    </row>
    <row r="955" spans="1:9" x14ac:dyDescent="0.3">
      <c r="A955" s="1">
        <v>37937</v>
      </c>
      <c r="B955" s="2">
        <v>1451</v>
      </c>
      <c r="C955" s="2" t="s">
        <v>141</v>
      </c>
      <c r="D955" s="3">
        <v>1000</v>
      </c>
      <c r="E955" s="12" t="s">
        <v>2949</v>
      </c>
      <c r="F955" s="2" t="s">
        <v>54</v>
      </c>
      <c r="G955" s="3">
        <f t="shared" si="14"/>
        <v>1000</v>
      </c>
      <c r="H955" s="14" t="s">
        <v>30</v>
      </c>
      <c r="I955" s="2" t="s">
        <v>25</v>
      </c>
    </row>
    <row r="956" spans="1:9" x14ac:dyDescent="0.3">
      <c r="A956" s="1">
        <v>37937</v>
      </c>
      <c r="B956" s="2">
        <v>1824</v>
      </c>
      <c r="C956" s="2" t="s">
        <v>426</v>
      </c>
      <c r="D956" s="3" t="s">
        <v>27</v>
      </c>
      <c r="E956" s="12" t="s">
        <v>2950</v>
      </c>
      <c r="F956" s="2" t="s">
        <v>63</v>
      </c>
      <c r="G956" s="3">
        <f t="shared" si="14"/>
        <v>1</v>
      </c>
      <c r="H956" s="14" t="s">
        <v>34</v>
      </c>
      <c r="I956" s="2" t="s">
        <v>25</v>
      </c>
    </row>
    <row r="957" spans="1:9" x14ac:dyDescent="0.3">
      <c r="A957" s="1">
        <v>37938</v>
      </c>
      <c r="B957" s="2">
        <v>1127</v>
      </c>
      <c r="C957" s="2" t="s">
        <v>40</v>
      </c>
      <c r="D957" s="3">
        <v>59189</v>
      </c>
      <c r="E957" s="12" t="s">
        <v>2951</v>
      </c>
      <c r="F957" s="2" t="s">
        <v>30</v>
      </c>
      <c r="G957" s="3">
        <f t="shared" si="14"/>
        <v>59189</v>
      </c>
      <c r="H957" s="14" t="s">
        <v>34</v>
      </c>
      <c r="I957" s="2" t="s">
        <v>25</v>
      </c>
    </row>
    <row r="958" spans="1:9" x14ac:dyDescent="0.3">
      <c r="A958" s="1">
        <v>37938</v>
      </c>
      <c r="B958" s="2">
        <v>1356</v>
      </c>
      <c r="C958" s="2" t="s">
        <v>91</v>
      </c>
      <c r="D958" s="3">
        <v>1500</v>
      </c>
      <c r="E958" s="12" t="s">
        <v>2952</v>
      </c>
      <c r="F958" s="2" t="s">
        <v>30</v>
      </c>
      <c r="G958" s="3">
        <f t="shared" si="14"/>
        <v>1500</v>
      </c>
      <c r="H958" s="14" t="s">
        <v>30</v>
      </c>
      <c r="I958" s="2" t="s">
        <v>25</v>
      </c>
    </row>
    <row r="959" spans="1:9" x14ac:dyDescent="0.3">
      <c r="A959" s="1">
        <v>37938</v>
      </c>
      <c r="B959" s="2">
        <v>1448</v>
      </c>
      <c r="C959" s="2" t="s">
        <v>42</v>
      </c>
      <c r="D959" s="3" t="s">
        <v>27</v>
      </c>
      <c r="E959" s="12" t="s">
        <v>2953</v>
      </c>
      <c r="F959" s="2" t="s">
        <v>63</v>
      </c>
      <c r="G959" s="3">
        <f t="shared" si="14"/>
        <v>1</v>
      </c>
      <c r="H959" s="14" t="s">
        <v>44</v>
      </c>
      <c r="I959" s="2" t="s">
        <v>25</v>
      </c>
    </row>
    <row r="960" spans="1:9" x14ac:dyDescent="0.3">
      <c r="A960" s="1">
        <v>37938</v>
      </c>
      <c r="B960" s="2">
        <v>1830</v>
      </c>
      <c r="C960" s="2" t="s">
        <v>68</v>
      </c>
      <c r="D960" s="3">
        <v>2000</v>
      </c>
      <c r="E960" s="12" t="s">
        <v>2954</v>
      </c>
      <c r="F960" s="2" t="s">
        <v>58</v>
      </c>
      <c r="G960" s="3">
        <f t="shared" si="14"/>
        <v>2000</v>
      </c>
      <c r="H960" s="14" t="s">
        <v>49</v>
      </c>
      <c r="I960" s="2" t="s">
        <v>25</v>
      </c>
    </row>
    <row r="961" spans="1:9" x14ac:dyDescent="0.3">
      <c r="A961" s="1">
        <v>37939</v>
      </c>
      <c r="B961" s="2">
        <v>1618</v>
      </c>
      <c r="C961" s="2" t="s">
        <v>61</v>
      </c>
      <c r="D961" s="3">
        <v>6000</v>
      </c>
      <c r="E961" s="12" t="s">
        <v>2955</v>
      </c>
      <c r="F961" s="2" t="s">
        <v>33</v>
      </c>
      <c r="G961" s="3">
        <f t="shared" si="14"/>
        <v>6000</v>
      </c>
      <c r="H961" s="14" t="s">
        <v>49</v>
      </c>
      <c r="I961" s="2" t="s">
        <v>25</v>
      </c>
    </row>
    <row r="962" spans="1:9" x14ac:dyDescent="0.3">
      <c r="A962" s="1">
        <v>37939</v>
      </c>
      <c r="B962" s="2">
        <v>1843</v>
      </c>
      <c r="C962" s="2" t="s">
        <v>42</v>
      </c>
      <c r="D962" s="3">
        <v>2800</v>
      </c>
      <c r="E962" s="12" t="s">
        <v>2956</v>
      </c>
      <c r="F962" s="2" t="s">
        <v>23</v>
      </c>
      <c r="G962" s="3">
        <f t="shared" ref="G962:G1025" si="15">IF(D962 ="UNK", 1, D962)</f>
        <v>2800</v>
      </c>
      <c r="H962" s="14" t="s">
        <v>44</v>
      </c>
      <c r="I962" s="2" t="s">
        <v>25</v>
      </c>
    </row>
    <row r="963" spans="1:9" x14ac:dyDescent="0.3">
      <c r="A963" s="1">
        <v>37940</v>
      </c>
      <c r="B963" s="2">
        <v>824</v>
      </c>
      <c r="C963" s="2" t="s">
        <v>40</v>
      </c>
      <c r="D963" s="3" t="s">
        <v>27</v>
      </c>
      <c r="E963" s="12" t="s">
        <v>2957</v>
      </c>
      <c r="F963" s="2" t="s">
        <v>67</v>
      </c>
      <c r="G963" s="3">
        <f t="shared" si="15"/>
        <v>1</v>
      </c>
      <c r="H963" s="14" t="s">
        <v>34</v>
      </c>
      <c r="I963" s="2" t="s">
        <v>25</v>
      </c>
    </row>
    <row r="964" spans="1:9" x14ac:dyDescent="0.3">
      <c r="A964" s="1">
        <v>37940</v>
      </c>
      <c r="B964" s="2">
        <v>1305</v>
      </c>
      <c r="C964" s="2" t="s">
        <v>46</v>
      </c>
      <c r="D964" s="3">
        <v>1000</v>
      </c>
      <c r="E964" s="12" t="s">
        <v>2958</v>
      </c>
      <c r="F964" s="2" t="s">
        <v>23</v>
      </c>
      <c r="G964" s="3">
        <f t="shared" si="15"/>
        <v>1000</v>
      </c>
      <c r="H964" s="14" t="s">
        <v>49</v>
      </c>
      <c r="I964" s="2" t="s">
        <v>25</v>
      </c>
    </row>
    <row r="965" spans="1:9" x14ac:dyDescent="0.3">
      <c r="A965" s="1">
        <v>37940</v>
      </c>
      <c r="B965" s="2">
        <v>1818</v>
      </c>
      <c r="C965" s="2" t="s">
        <v>70</v>
      </c>
      <c r="D965" s="3">
        <v>0</v>
      </c>
      <c r="E965" s="12" t="s">
        <v>2959</v>
      </c>
      <c r="F965" s="2" t="s">
        <v>2140</v>
      </c>
      <c r="G965" s="3">
        <f t="shared" si="15"/>
        <v>0</v>
      </c>
      <c r="H965" s="14" t="s">
        <v>49</v>
      </c>
      <c r="I965" s="2" t="s">
        <v>25</v>
      </c>
    </row>
    <row r="966" spans="1:9" x14ac:dyDescent="0.3">
      <c r="A966" s="1">
        <v>37941</v>
      </c>
      <c r="B966" s="2">
        <v>744</v>
      </c>
      <c r="C966" s="2" t="s">
        <v>200</v>
      </c>
      <c r="D966" s="3">
        <v>50000</v>
      </c>
      <c r="E966" s="12" t="s">
        <v>2960</v>
      </c>
      <c r="F966" s="2" t="s">
        <v>23</v>
      </c>
      <c r="G966" s="3">
        <f t="shared" si="15"/>
        <v>50000</v>
      </c>
      <c r="H966" s="14" t="s">
        <v>49</v>
      </c>
      <c r="I966" s="2" t="s">
        <v>25</v>
      </c>
    </row>
    <row r="967" spans="1:9" x14ac:dyDescent="0.3">
      <c r="A967" s="1">
        <v>37941</v>
      </c>
      <c r="B967" s="2">
        <v>1847</v>
      </c>
      <c r="C967" s="2" t="s">
        <v>21</v>
      </c>
      <c r="D967" s="3">
        <v>250</v>
      </c>
      <c r="E967" s="12" t="s">
        <v>2961</v>
      </c>
      <c r="F967" s="2" t="s">
        <v>37</v>
      </c>
      <c r="G967" s="3">
        <f t="shared" si="15"/>
        <v>250</v>
      </c>
      <c r="H967" s="14" t="s">
        <v>24</v>
      </c>
      <c r="I967" s="2" t="s">
        <v>25</v>
      </c>
    </row>
    <row r="968" spans="1:9" x14ac:dyDescent="0.3">
      <c r="A968" s="1">
        <v>37942</v>
      </c>
      <c r="B968" s="2">
        <v>914</v>
      </c>
      <c r="C968" s="2" t="s">
        <v>329</v>
      </c>
      <c r="D968" s="3" t="s">
        <v>27</v>
      </c>
      <c r="E968" s="12" t="s">
        <v>2962</v>
      </c>
      <c r="F968" s="2" t="s">
        <v>23</v>
      </c>
      <c r="G968" s="3">
        <f t="shared" si="15"/>
        <v>1</v>
      </c>
      <c r="H968" s="14" t="s">
        <v>30</v>
      </c>
      <c r="I968" s="2" t="s">
        <v>25</v>
      </c>
    </row>
    <row r="969" spans="1:9" x14ac:dyDescent="0.3">
      <c r="A969" s="1">
        <v>37942</v>
      </c>
      <c r="B969" s="2">
        <v>1322</v>
      </c>
      <c r="C969" s="2" t="s">
        <v>56</v>
      </c>
      <c r="D969" s="3">
        <v>300</v>
      </c>
      <c r="E969" s="12" t="s">
        <v>2963</v>
      </c>
      <c r="F969" s="2" t="s">
        <v>23</v>
      </c>
      <c r="G969" s="3">
        <f t="shared" si="15"/>
        <v>300</v>
      </c>
      <c r="H969" s="14" t="s">
        <v>34</v>
      </c>
      <c r="I969" s="2" t="s">
        <v>25</v>
      </c>
    </row>
    <row r="970" spans="1:9" x14ac:dyDescent="0.3">
      <c r="A970" s="1">
        <v>37942</v>
      </c>
      <c r="B970" s="2">
        <v>1529</v>
      </c>
      <c r="C970" s="2" t="s">
        <v>91</v>
      </c>
      <c r="D970" s="3">
        <v>1500</v>
      </c>
      <c r="E970" s="12" t="s">
        <v>2964</v>
      </c>
      <c r="F970" s="2" t="s">
        <v>37</v>
      </c>
      <c r="G970" s="3">
        <f t="shared" si="15"/>
        <v>1500</v>
      </c>
      <c r="H970" s="14" t="s">
        <v>30</v>
      </c>
      <c r="I970" s="2" t="s">
        <v>25</v>
      </c>
    </row>
    <row r="971" spans="1:9" x14ac:dyDescent="0.3">
      <c r="A971" s="1">
        <v>37942</v>
      </c>
      <c r="B971" s="2">
        <v>2144</v>
      </c>
      <c r="C971" s="2" t="s">
        <v>64</v>
      </c>
      <c r="D971" s="3">
        <v>30000</v>
      </c>
      <c r="E971" s="12" t="s">
        <v>2965</v>
      </c>
      <c r="F971" s="2" t="s">
        <v>67</v>
      </c>
      <c r="G971" s="3">
        <f t="shared" si="15"/>
        <v>30000</v>
      </c>
      <c r="H971" s="14" t="s">
        <v>30</v>
      </c>
      <c r="I971" s="2" t="s">
        <v>25</v>
      </c>
    </row>
    <row r="972" spans="1:9" x14ac:dyDescent="0.3">
      <c r="A972" s="1">
        <v>37943</v>
      </c>
      <c r="B972" s="2">
        <v>1638</v>
      </c>
      <c r="C972" s="2" t="s">
        <v>64</v>
      </c>
      <c r="D972" s="3" t="s">
        <v>27</v>
      </c>
      <c r="E972" s="12" t="s">
        <v>2966</v>
      </c>
      <c r="F972" s="2" t="s">
        <v>67</v>
      </c>
      <c r="G972" s="3">
        <f t="shared" si="15"/>
        <v>1</v>
      </c>
      <c r="H972" s="14" t="s">
        <v>30</v>
      </c>
      <c r="I972" s="2" t="s">
        <v>25</v>
      </c>
    </row>
    <row r="973" spans="1:9" x14ac:dyDescent="0.3">
      <c r="A973" s="1">
        <v>37944</v>
      </c>
      <c r="B973" s="2">
        <v>813</v>
      </c>
      <c r="C973" s="2" t="s">
        <v>162</v>
      </c>
      <c r="D973" s="3">
        <v>1000</v>
      </c>
      <c r="E973" s="12" t="s">
        <v>2967</v>
      </c>
      <c r="F973" s="2" t="s">
        <v>37</v>
      </c>
      <c r="G973" s="3">
        <f t="shared" si="15"/>
        <v>1000</v>
      </c>
      <c r="H973" s="14" t="s">
        <v>44</v>
      </c>
      <c r="I973" s="2" t="s">
        <v>25</v>
      </c>
    </row>
    <row r="974" spans="1:9" x14ac:dyDescent="0.3">
      <c r="A974" s="1">
        <v>37944</v>
      </c>
      <c r="B974" s="2">
        <v>1322</v>
      </c>
      <c r="C974" s="2" t="s">
        <v>79</v>
      </c>
      <c r="D974" s="3">
        <v>300</v>
      </c>
      <c r="E974" s="12" t="s">
        <v>2968</v>
      </c>
      <c r="F974" s="2" t="s">
        <v>33</v>
      </c>
      <c r="G974" s="3">
        <f t="shared" si="15"/>
        <v>300</v>
      </c>
      <c r="H974" s="14" t="s">
        <v>30</v>
      </c>
      <c r="I974" s="2" t="s">
        <v>25</v>
      </c>
    </row>
    <row r="975" spans="1:9" x14ac:dyDescent="0.3">
      <c r="A975" s="1">
        <v>37945</v>
      </c>
      <c r="B975" s="2">
        <v>943</v>
      </c>
      <c r="C975" s="2" t="s">
        <v>91</v>
      </c>
      <c r="D975" s="3">
        <v>75</v>
      </c>
      <c r="E975" s="12" t="s">
        <v>2969</v>
      </c>
      <c r="F975" s="2" t="s">
        <v>37</v>
      </c>
      <c r="G975" s="3">
        <f t="shared" si="15"/>
        <v>75</v>
      </c>
      <c r="H975" s="14" t="s">
        <v>30</v>
      </c>
      <c r="I975" s="2" t="s">
        <v>25</v>
      </c>
    </row>
    <row r="976" spans="1:9" x14ac:dyDescent="0.3">
      <c r="A976" s="1">
        <v>37945</v>
      </c>
      <c r="B976" s="2">
        <v>1446</v>
      </c>
      <c r="C976" s="2" t="s">
        <v>141</v>
      </c>
      <c r="D976" s="3">
        <v>1000</v>
      </c>
      <c r="E976" s="12" t="s">
        <v>2970</v>
      </c>
      <c r="F976" s="2" t="s">
        <v>33</v>
      </c>
      <c r="G976" s="3">
        <f t="shared" si="15"/>
        <v>1000</v>
      </c>
      <c r="H976" s="14" t="s">
        <v>30</v>
      </c>
      <c r="I976" s="2" t="s">
        <v>25</v>
      </c>
    </row>
    <row r="977" spans="1:9" x14ac:dyDescent="0.3">
      <c r="A977" s="1">
        <v>37945</v>
      </c>
      <c r="B977" s="2">
        <v>1606</v>
      </c>
      <c r="C977" s="2" t="s">
        <v>35</v>
      </c>
      <c r="D977" s="3">
        <v>5000</v>
      </c>
      <c r="E977" s="12" t="s">
        <v>2971</v>
      </c>
      <c r="F977" s="2" t="s">
        <v>23</v>
      </c>
      <c r="G977" s="3">
        <f t="shared" si="15"/>
        <v>5000</v>
      </c>
      <c r="H977" s="14" t="s">
        <v>38</v>
      </c>
      <c r="I977" s="2" t="s">
        <v>25</v>
      </c>
    </row>
    <row r="978" spans="1:9" x14ac:dyDescent="0.3">
      <c r="A978" s="1">
        <v>37946</v>
      </c>
      <c r="B978" s="2">
        <v>1348</v>
      </c>
      <c r="C978" s="2" t="s">
        <v>21</v>
      </c>
      <c r="D978" s="3">
        <v>500</v>
      </c>
      <c r="E978" s="12" t="s">
        <v>2972</v>
      </c>
      <c r="F978" s="2" t="s">
        <v>63</v>
      </c>
      <c r="G978" s="3">
        <f t="shared" si="15"/>
        <v>500</v>
      </c>
      <c r="H978" s="14" t="s">
        <v>24</v>
      </c>
      <c r="I978" s="2" t="s">
        <v>25</v>
      </c>
    </row>
    <row r="979" spans="1:9" x14ac:dyDescent="0.3">
      <c r="A979" s="1">
        <v>37946</v>
      </c>
      <c r="B979" s="2">
        <v>2353</v>
      </c>
      <c r="C979" s="2" t="s">
        <v>91</v>
      </c>
      <c r="D979" s="3">
        <v>500</v>
      </c>
      <c r="E979" s="12" t="s">
        <v>2973</v>
      </c>
      <c r="F979" s="2" t="s">
        <v>54</v>
      </c>
      <c r="G979" s="3">
        <f t="shared" si="15"/>
        <v>500</v>
      </c>
      <c r="H979" s="14" t="s">
        <v>30</v>
      </c>
      <c r="I979" s="2" t="s">
        <v>25</v>
      </c>
    </row>
    <row r="980" spans="1:9" x14ac:dyDescent="0.3">
      <c r="A980" s="1">
        <v>37947</v>
      </c>
      <c r="B980" s="2">
        <v>1103</v>
      </c>
      <c r="C980" s="2" t="s">
        <v>302</v>
      </c>
      <c r="D980" s="3">
        <v>500</v>
      </c>
      <c r="E980" s="12" t="s">
        <v>2974</v>
      </c>
      <c r="F980" s="2" t="s">
        <v>37</v>
      </c>
      <c r="G980" s="3">
        <f t="shared" si="15"/>
        <v>500</v>
      </c>
      <c r="H980" s="14" t="s">
        <v>34</v>
      </c>
      <c r="I980" s="2" t="s">
        <v>25</v>
      </c>
    </row>
    <row r="981" spans="1:9" x14ac:dyDescent="0.3">
      <c r="A981" s="1">
        <v>37947</v>
      </c>
      <c r="B981" s="2">
        <v>1515</v>
      </c>
      <c r="C981" s="2" t="s">
        <v>42</v>
      </c>
      <c r="D981" s="3">
        <v>1000</v>
      </c>
      <c r="E981" s="12" t="s">
        <v>2975</v>
      </c>
      <c r="F981" s="2" t="s">
        <v>37</v>
      </c>
      <c r="G981" s="3">
        <f t="shared" si="15"/>
        <v>1000</v>
      </c>
      <c r="H981" s="14" t="s">
        <v>44</v>
      </c>
      <c r="I981" s="2" t="s">
        <v>25</v>
      </c>
    </row>
    <row r="982" spans="1:9" x14ac:dyDescent="0.3">
      <c r="A982" s="1">
        <v>37947</v>
      </c>
      <c r="B982" s="2">
        <v>2238</v>
      </c>
      <c r="C982" s="2" t="s">
        <v>61</v>
      </c>
      <c r="D982" s="3">
        <v>1000</v>
      </c>
      <c r="E982" s="12" t="s">
        <v>2976</v>
      </c>
      <c r="F982" s="2" t="s">
        <v>23</v>
      </c>
      <c r="G982" s="3">
        <f t="shared" si="15"/>
        <v>1000</v>
      </c>
      <c r="H982" s="14" t="s">
        <v>49</v>
      </c>
      <c r="I982" s="2" t="s">
        <v>25</v>
      </c>
    </row>
    <row r="983" spans="1:9" x14ac:dyDescent="0.3">
      <c r="A983" s="1">
        <v>37949</v>
      </c>
      <c r="B983" s="2">
        <v>745</v>
      </c>
      <c r="C983" s="2" t="s">
        <v>108</v>
      </c>
      <c r="D983" s="3" t="s">
        <v>27</v>
      </c>
      <c r="E983" s="12" t="s">
        <v>2977</v>
      </c>
      <c r="F983" s="2" t="s">
        <v>67</v>
      </c>
      <c r="G983" s="3">
        <f t="shared" si="15"/>
        <v>1</v>
      </c>
      <c r="H983" s="14" t="s">
        <v>24</v>
      </c>
      <c r="I983" s="2" t="s">
        <v>25</v>
      </c>
    </row>
    <row r="984" spans="1:9" x14ac:dyDescent="0.3">
      <c r="A984" s="1">
        <v>37949</v>
      </c>
      <c r="B984" s="2">
        <v>848</v>
      </c>
      <c r="C984" s="2" t="s">
        <v>46</v>
      </c>
      <c r="D984" s="3">
        <v>1500</v>
      </c>
      <c r="E984" s="12" t="s">
        <v>2978</v>
      </c>
      <c r="F984" s="2" t="s">
        <v>33</v>
      </c>
      <c r="G984" s="3">
        <f t="shared" si="15"/>
        <v>1500</v>
      </c>
      <c r="H984" s="14" t="s">
        <v>49</v>
      </c>
      <c r="I984" s="2" t="s">
        <v>25</v>
      </c>
    </row>
    <row r="985" spans="1:9" x14ac:dyDescent="0.3">
      <c r="A985" s="1">
        <v>37949</v>
      </c>
      <c r="B985" s="2">
        <v>1007</v>
      </c>
      <c r="C985" s="2" t="s">
        <v>64</v>
      </c>
      <c r="D985" s="3">
        <v>20000</v>
      </c>
      <c r="E985" s="12" t="s">
        <v>2979</v>
      </c>
      <c r="F985" s="2" t="s">
        <v>23</v>
      </c>
      <c r="G985" s="3">
        <f t="shared" si="15"/>
        <v>20000</v>
      </c>
      <c r="H985" s="14" t="s">
        <v>30</v>
      </c>
      <c r="I985" s="2" t="s">
        <v>25</v>
      </c>
    </row>
    <row r="986" spans="1:9" x14ac:dyDescent="0.3">
      <c r="A986" s="1">
        <v>37949</v>
      </c>
      <c r="B986" s="2">
        <v>1103</v>
      </c>
      <c r="C986" s="2" t="s">
        <v>150</v>
      </c>
      <c r="D986" s="3">
        <v>1000</v>
      </c>
      <c r="E986" s="12" t="s">
        <v>2980</v>
      </c>
      <c r="F986" s="2" t="s">
        <v>33</v>
      </c>
      <c r="G986" s="3">
        <f t="shared" si="15"/>
        <v>1000</v>
      </c>
      <c r="H986" s="14" t="s">
        <v>49</v>
      </c>
      <c r="I986" s="2" t="s">
        <v>25</v>
      </c>
    </row>
    <row r="987" spans="1:9" x14ac:dyDescent="0.3">
      <c r="A987" s="1">
        <v>37949</v>
      </c>
      <c r="B987" s="2">
        <v>1127</v>
      </c>
      <c r="C987" s="2" t="s">
        <v>68</v>
      </c>
      <c r="D987" s="3">
        <v>19000</v>
      </c>
      <c r="E987" s="12" t="s">
        <v>2981</v>
      </c>
      <c r="F987" s="2" t="s">
        <v>67</v>
      </c>
      <c r="G987" s="3">
        <f t="shared" si="15"/>
        <v>19000</v>
      </c>
      <c r="H987" s="14" t="s">
        <v>49</v>
      </c>
      <c r="I987" s="2" t="s">
        <v>25</v>
      </c>
    </row>
    <row r="988" spans="1:9" x14ac:dyDescent="0.3">
      <c r="A988" s="1">
        <v>37951</v>
      </c>
      <c r="B988" s="2">
        <v>940</v>
      </c>
      <c r="C988" s="2" t="s">
        <v>64</v>
      </c>
      <c r="D988" s="3">
        <v>4000</v>
      </c>
      <c r="E988" s="12" t="s">
        <v>2982</v>
      </c>
      <c r="F988" s="2" t="s">
        <v>190</v>
      </c>
      <c r="G988" s="3">
        <f t="shared" si="15"/>
        <v>4000</v>
      </c>
      <c r="H988" s="14" t="s">
        <v>30</v>
      </c>
      <c r="I988" s="2" t="s">
        <v>25</v>
      </c>
    </row>
    <row r="989" spans="1:9" x14ac:dyDescent="0.3">
      <c r="A989" s="1">
        <v>37952</v>
      </c>
      <c r="B989" s="2">
        <v>1231</v>
      </c>
      <c r="C989" s="2" t="s">
        <v>162</v>
      </c>
      <c r="D989" s="3">
        <v>1500</v>
      </c>
      <c r="E989" s="12" t="s">
        <v>2983</v>
      </c>
      <c r="F989" s="2" t="s">
        <v>33</v>
      </c>
      <c r="G989" s="3">
        <f t="shared" si="15"/>
        <v>1500</v>
      </c>
      <c r="H989" s="14" t="s">
        <v>44</v>
      </c>
      <c r="I989" s="2" t="s">
        <v>25</v>
      </c>
    </row>
    <row r="990" spans="1:9" x14ac:dyDescent="0.3">
      <c r="A990" s="1">
        <v>37952</v>
      </c>
      <c r="B990" s="2">
        <v>1951</v>
      </c>
      <c r="C990" s="2" t="s">
        <v>42</v>
      </c>
      <c r="D990" s="3">
        <v>168000</v>
      </c>
      <c r="E990" s="12" t="s">
        <v>2984</v>
      </c>
      <c r="F990" s="2" t="s">
        <v>30</v>
      </c>
      <c r="G990" s="3">
        <f t="shared" si="15"/>
        <v>168000</v>
      </c>
      <c r="H990" s="14" t="s">
        <v>44</v>
      </c>
      <c r="I990" s="2" t="s">
        <v>25</v>
      </c>
    </row>
    <row r="991" spans="1:9" x14ac:dyDescent="0.3">
      <c r="A991" s="1">
        <v>37952</v>
      </c>
      <c r="B991" s="2">
        <v>1947</v>
      </c>
      <c r="C991" s="2" t="s">
        <v>46</v>
      </c>
      <c r="D991" s="3">
        <v>1000</v>
      </c>
      <c r="E991" s="12" t="s">
        <v>2985</v>
      </c>
      <c r="F991" s="2" t="s">
        <v>54</v>
      </c>
      <c r="G991" s="3">
        <f t="shared" si="15"/>
        <v>1000</v>
      </c>
      <c r="H991" s="14" t="s">
        <v>49</v>
      </c>
      <c r="I991" s="2" t="s">
        <v>25</v>
      </c>
    </row>
    <row r="992" spans="1:9" x14ac:dyDescent="0.3">
      <c r="A992" s="1">
        <v>37955</v>
      </c>
      <c r="B992" s="2">
        <v>806</v>
      </c>
      <c r="C992" s="2" t="s">
        <v>70</v>
      </c>
      <c r="D992" s="3">
        <v>0</v>
      </c>
      <c r="E992" s="12" t="s">
        <v>2986</v>
      </c>
      <c r="F992" s="2" t="s">
        <v>2140</v>
      </c>
      <c r="G992" s="3">
        <f t="shared" si="15"/>
        <v>0</v>
      </c>
      <c r="H992" s="14" t="s">
        <v>49</v>
      </c>
      <c r="I992" s="2" t="s">
        <v>25</v>
      </c>
    </row>
    <row r="993" spans="1:9" x14ac:dyDescent="0.3">
      <c r="A993" s="1">
        <v>37955</v>
      </c>
      <c r="B993" s="2">
        <v>2235</v>
      </c>
      <c r="C993" s="2" t="s">
        <v>42</v>
      </c>
      <c r="D993" s="3">
        <v>800</v>
      </c>
      <c r="E993" s="12" t="s">
        <v>2987</v>
      </c>
      <c r="F993" s="2" t="s">
        <v>37</v>
      </c>
      <c r="G993" s="3">
        <f t="shared" si="15"/>
        <v>800</v>
      </c>
      <c r="H993" s="14" t="s">
        <v>44</v>
      </c>
      <c r="I993" s="2" t="s">
        <v>25</v>
      </c>
    </row>
    <row r="994" spans="1:9" x14ac:dyDescent="0.3">
      <c r="A994" s="1">
        <v>37956</v>
      </c>
      <c r="B994" s="2">
        <v>932</v>
      </c>
      <c r="C994" s="2" t="s">
        <v>91</v>
      </c>
      <c r="D994" s="3">
        <v>1500</v>
      </c>
      <c r="E994" s="12" t="s">
        <v>2988</v>
      </c>
      <c r="F994" s="2" t="s">
        <v>37</v>
      </c>
      <c r="G994" s="3">
        <f t="shared" si="15"/>
        <v>1500</v>
      </c>
      <c r="H994" s="14" t="s">
        <v>30</v>
      </c>
      <c r="I994" s="2" t="s">
        <v>25</v>
      </c>
    </row>
    <row r="995" spans="1:9" x14ac:dyDescent="0.3">
      <c r="A995" s="1">
        <v>37956</v>
      </c>
      <c r="B995" s="2">
        <v>1320</v>
      </c>
      <c r="C995" s="2" t="s">
        <v>130</v>
      </c>
      <c r="D995" s="3">
        <v>5000</v>
      </c>
      <c r="E995" s="12" t="s">
        <v>2989</v>
      </c>
      <c r="F995" s="2" t="s">
        <v>33</v>
      </c>
      <c r="G995" s="3">
        <f t="shared" si="15"/>
        <v>5000</v>
      </c>
      <c r="H995" s="14" t="s">
        <v>30</v>
      </c>
      <c r="I995" s="2" t="s">
        <v>25</v>
      </c>
    </row>
    <row r="996" spans="1:9" x14ac:dyDescent="0.3">
      <c r="A996" s="1">
        <v>37957</v>
      </c>
      <c r="B996" s="2">
        <v>809</v>
      </c>
      <c r="C996" s="2" t="s">
        <v>35</v>
      </c>
      <c r="D996" s="3">
        <v>5000</v>
      </c>
      <c r="E996" s="12" t="s">
        <v>2990</v>
      </c>
      <c r="F996" s="2" t="s">
        <v>23</v>
      </c>
      <c r="G996" s="3">
        <f t="shared" si="15"/>
        <v>5000</v>
      </c>
      <c r="H996" s="14" t="s">
        <v>38</v>
      </c>
      <c r="I996" s="2" t="s">
        <v>25</v>
      </c>
    </row>
    <row r="997" spans="1:9" x14ac:dyDescent="0.3">
      <c r="A997" s="1">
        <v>37957</v>
      </c>
      <c r="B997" s="2">
        <v>830</v>
      </c>
      <c r="C997" s="2" t="s">
        <v>31</v>
      </c>
      <c r="D997" s="3" t="s">
        <v>27</v>
      </c>
      <c r="E997" s="12" t="s">
        <v>2991</v>
      </c>
      <c r="F997" s="2" t="s">
        <v>37</v>
      </c>
      <c r="G997" s="3">
        <f t="shared" si="15"/>
        <v>1</v>
      </c>
      <c r="H997" s="14" t="s">
        <v>34</v>
      </c>
      <c r="I997" s="2" t="s">
        <v>25</v>
      </c>
    </row>
    <row r="998" spans="1:9" x14ac:dyDescent="0.3">
      <c r="A998" s="1">
        <v>37959</v>
      </c>
      <c r="B998" s="2">
        <v>1326</v>
      </c>
      <c r="C998" s="2" t="s">
        <v>108</v>
      </c>
      <c r="D998" s="3">
        <v>2000</v>
      </c>
      <c r="E998" s="12" t="s">
        <v>2992</v>
      </c>
      <c r="F998" s="2" t="s">
        <v>23</v>
      </c>
      <c r="G998" s="3">
        <f t="shared" si="15"/>
        <v>2000</v>
      </c>
      <c r="H998" s="14" t="s">
        <v>24</v>
      </c>
      <c r="I998" s="2" t="s">
        <v>25</v>
      </c>
    </row>
    <row r="999" spans="1:9" x14ac:dyDescent="0.3">
      <c r="A999" s="1">
        <v>37959</v>
      </c>
      <c r="B999" s="2">
        <v>1413</v>
      </c>
      <c r="C999" s="2" t="s">
        <v>162</v>
      </c>
      <c r="D999" s="3">
        <v>180000</v>
      </c>
      <c r="E999" s="12" t="s">
        <v>2993</v>
      </c>
      <c r="F999" s="2" t="s">
        <v>23</v>
      </c>
      <c r="G999" s="3">
        <f t="shared" si="15"/>
        <v>180000</v>
      </c>
      <c r="H999" s="14" t="s">
        <v>44</v>
      </c>
      <c r="I999" s="2" t="s">
        <v>25</v>
      </c>
    </row>
    <row r="1000" spans="1:9" x14ac:dyDescent="0.3">
      <c r="A1000" s="1">
        <v>37960</v>
      </c>
      <c r="B1000" s="2">
        <v>1029</v>
      </c>
      <c r="C1000" s="2" t="s">
        <v>68</v>
      </c>
      <c r="D1000" s="3">
        <v>1600</v>
      </c>
      <c r="E1000" s="12" t="s">
        <v>2994</v>
      </c>
      <c r="F1000" s="2" t="s">
        <v>48</v>
      </c>
      <c r="G1000" s="3">
        <f t="shared" si="15"/>
        <v>1600</v>
      </c>
      <c r="H1000" s="14" t="s">
        <v>49</v>
      </c>
      <c r="I1000" s="2" t="s">
        <v>25</v>
      </c>
    </row>
    <row r="1001" spans="1:9" x14ac:dyDescent="0.3">
      <c r="A1001" s="1">
        <v>37961</v>
      </c>
      <c r="B1001" s="2">
        <v>238</v>
      </c>
      <c r="C1001" s="2" t="s">
        <v>94</v>
      </c>
      <c r="D1001" s="3" t="s">
        <v>27</v>
      </c>
      <c r="E1001" s="12" t="s">
        <v>2995</v>
      </c>
      <c r="F1001" s="2" t="s">
        <v>23</v>
      </c>
      <c r="G1001" s="3">
        <f t="shared" si="15"/>
        <v>1</v>
      </c>
      <c r="H1001" s="14" t="s">
        <v>44</v>
      </c>
      <c r="I1001" s="2" t="s">
        <v>25</v>
      </c>
    </row>
    <row r="1002" spans="1:9" x14ac:dyDescent="0.3">
      <c r="A1002" s="1">
        <v>37961</v>
      </c>
      <c r="B1002" s="2">
        <v>1127</v>
      </c>
      <c r="C1002" s="2" t="s">
        <v>46</v>
      </c>
      <c r="D1002" s="3">
        <v>75000</v>
      </c>
      <c r="E1002" s="12" t="s">
        <v>2996</v>
      </c>
      <c r="F1002" s="2" t="s">
        <v>33</v>
      </c>
      <c r="G1002" s="3">
        <f t="shared" si="15"/>
        <v>75000</v>
      </c>
      <c r="H1002" s="14" t="s">
        <v>49</v>
      </c>
      <c r="I1002" s="2" t="s">
        <v>25</v>
      </c>
    </row>
    <row r="1003" spans="1:9" x14ac:dyDescent="0.3">
      <c r="A1003" s="1">
        <v>37961</v>
      </c>
      <c r="B1003" s="2">
        <v>1625</v>
      </c>
      <c r="C1003" s="2" t="s">
        <v>68</v>
      </c>
      <c r="D1003" s="3">
        <v>1500</v>
      </c>
      <c r="E1003" s="12" t="s">
        <v>2997</v>
      </c>
      <c r="F1003" s="2" t="s">
        <v>48</v>
      </c>
      <c r="G1003" s="3">
        <f t="shared" si="15"/>
        <v>1500</v>
      </c>
      <c r="H1003" s="14" t="s">
        <v>49</v>
      </c>
      <c r="I1003" s="2" t="s">
        <v>25</v>
      </c>
    </row>
    <row r="1004" spans="1:9" x14ac:dyDescent="0.3">
      <c r="A1004" s="1">
        <v>37961</v>
      </c>
      <c r="B1004" s="2">
        <v>1700</v>
      </c>
      <c r="C1004" s="2" t="s">
        <v>68</v>
      </c>
      <c r="D1004" s="3">
        <v>400000</v>
      </c>
      <c r="E1004" s="12" t="s">
        <v>2998</v>
      </c>
      <c r="F1004" s="2" t="s">
        <v>23</v>
      </c>
      <c r="G1004" s="3">
        <f t="shared" si="15"/>
        <v>400000</v>
      </c>
      <c r="H1004" s="14" t="s">
        <v>49</v>
      </c>
      <c r="I1004" s="2" t="s">
        <v>25</v>
      </c>
    </row>
    <row r="1005" spans="1:9" x14ac:dyDescent="0.3">
      <c r="A1005" s="1">
        <v>37961</v>
      </c>
      <c r="B1005" s="2">
        <v>2131</v>
      </c>
      <c r="C1005" s="2" t="s">
        <v>26</v>
      </c>
      <c r="D1005" s="3">
        <v>1000</v>
      </c>
      <c r="E1005" s="12" t="s">
        <v>2999</v>
      </c>
      <c r="F1005" s="2" t="s">
        <v>23</v>
      </c>
      <c r="G1005" s="3">
        <f t="shared" si="15"/>
        <v>1000</v>
      </c>
      <c r="H1005" s="14" t="s">
        <v>30</v>
      </c>
      <c r="I1005" s="2" t="s">
        <v>25</v>
      </c>
    </row>
    <row r="1006" spans="1:9" x14ac:dyDescent="0.3">
      <c r="A1006" s="1">
        <v>37962</v>
      </c>
      <c r="B1006" s="2">
        <v>1536</v>
      </c>
      <c r="C1006" s="2" t="s">
        <v>64</v>
      </c>
      <c r="D1006" s="3">
        <v>5000</v>
      </c>
      <c r="E1006" s="12" t="s">
        <v>3000</v>
      </c>
      <c r="F1006" s="2" t="s">
        <v>67</v>
      </c>
      <c r="G1006" s="3">
        <f t="shared" si="15"/>
        <v>5000</v>
      </c>
      <c r="H1006" s="14" t="s">
        <v>30</v>
      </c>
      <c r="I1006" s="2" t="s">
        <v>25</v>
      </c>
    </row>
    <row r="1007" spans="1:9" x14ac:dyDescent="0.3">
      <c r="A1007" s="1">
        <v>37963</v>
      </c>
      <c r="B1007" s="2">
        <v>1330</v>
      </c>
      <c r="C1007" s="2" t="s">
        <v>46</v>
      </c>
      <c r="D1007" s="3">
        <v>15</v>
      </c>
      <c r="E1007" s="12" t="s">
        <v>3001</v>
      </c>
      <c r="F1007" s="2" t="s">
        <v>33</v>
      </c>
      <c r="G1007" s="3">
        <f t="shared" si="15"/>
        <v>15</v>
      </c>
      <c r="H1007" s="14" t="s">
        <v>49</v>
      </c>
      <c r="I1007" s="2" t="s">
        <v>25</v>
      </c>
    </row>
    <row r="1008" spans="1:9" x14ac:dyDescent="0.3">
      <c r="A1008" s="1">
        <v>37963</v>
      </c>
      <c r="B1008" s="2">
        <v>1501</v>
      </c>
      <c r="C1008" s="2" t="s">
        <v>200</v>
      </c>
      <c r="D1008" s="3">
        <v>2500</v>
      </c>
      <c r="E1008" s="12" t="s">
        <v>3002</v>
      </c>
      <c r="F1008" s="2" t="s">
        <v>23</v>
      </c>
      <c r="G1008" s="3">
        <f t="shared" si="15"/>
        <v>2500</v>
      </c>
      <c r="H1008" s="14" t="s">
        <v>49</v>
      </c>
      <c r="I1008" s="2" t="s">
        <v>25</v>
      </c>
    </row>
    <row r="1009" spans="1:9" x14ac:dyDescent="0.3">
      <c r="A1009" s="1">
        <v>37963</v>
      </c>
      <c r="B1009" s="2">
        <v>1821</v>
      </c>
      <c r="C1009" s="2" t="s">
        <v>31</v>
      </c>
      <c r="D1009" s="3" t="s">
        <v>27</v>
      </c>
      <c r="E1009" s="12" t="s">
        <v>3003</v>
      </c>
      <c r="F1009" s="2" t="s">
        <v>33</v>
      </c>
      <c r="G1009" s="3">
        <f t="shared" si="15"/>
        <v>1</v>
      </c>
      <c r="H1009" s="14" t="s">
        <v>34</v>
      </c>
      <c r="I1009" s="2" t="s">
        <v>25</v>
      </c>
    </row>
    <row r="1010" spans="1:9" x14ac:dyDescent="0.3">
      <c r="A1010" s="1">
        <v>37964</v>
      </c>
      <c r="B1010" s="2">
        <v>1528</v>
      </c>
      <c r="C1010" s="2" t="s">
        <v>162</v>
      </c>
      <c r="D1010" s="3">
        <v>5000</v>
      </c>
      <c r="E1010" s="12" t="s">
        <v>3004</v>
      </c>
      <c r="F1010" s="2" t="s">
        <v>33</v>
      </c>
      <c r="G1010" s="3">
        <f t="shared" si="15"/>
        <v>5000</v>
      </c>
      <c r="H1010" s="14" t="s">
        <v>44</v>
      </c>
      <c r="I1010" s="2" t="s">
        <v>25</v>
      </c>
    </row>
    <row r="1011" spans="1:9" x14ac:dyDescent="0.3">
      <c r="A1011" s="1">
        <v>37965</v>
      </c>
      <c r="B1011" s="2">
        <v>1009</v>
      </c>
      <c r="C1011" s="2" t="s">
        <v>35</v>
      </c>
      <c r="D1011" s="3">
        <v>100</v>
      </c>
      <c r="E1011" s="12" t="s">
        <v>3005</v>
      </c>
      <c r="F1011" s="2" t="s">
        <v>33</v>
      </c>
      <c r="G1011" s="3">
        <f t="shared" si="15"/>
        <v>100</v>
      </c>
      <c r="H1011" s="14" t="s">
        <v>38</v>
      </c>
      <c r="I1011" s="2" t="s">
        <v>25</v>
      </c>
    </row>
    <row r="1012" spans="1:9" x14ac:dyDescent="0.3">
      <c r="A1012" s="1">
        <v>37966</v>
      </c>
      <c r="B1012" s="2">
        <v>1443</v>
      </c>
      <c r="C1012" s="2" t="s">
        <v>108</v>
      </c>
      <c r="D1012" s="3">
        <v>2000</v>
      </c>
      <c r="E1012" s="12" t="s">
        <v>3006</v>
      </c>
      <c r="F1012" s="2" t="s">
        <v>23</v>
      </c>
      <c r="G1012" s="3">
        <f t="shared" si="15"/>
        <v>2000</v>
      </c>
      <c r="H1012" s="14" t="s">
        <v>24</v>
      </c>
      <c r="I1012" s="2" t="s">
        <v>25</v>
      </c>
    </row>
    <row r="1013" spans="1:9" x14ac:dyDescent="0.3">
      <c r="A1013" s="1">
        <v>37966</v>
      </c>
      <c r="B1013" s="2">
        <v>1717</v>
      </c>
      <c r="C1013" s="2" t="s">
        <v>40</v>
      </c>
      <c r="D1013" s="3">
        <v>3060</v>
      </c>
      <c r="E1013" s="12" t="s">
        <v>3007</v>
      </c>
      <c r="F1013" s="2" t="s">
        <v>23</v>
      </c>
      <c r="G1013" s="3">
        <f t="shared" si="15"/>
        <v>3060</v>
      </c>
      <c r="H1013" s="14" t="s">
        <v>34</v>
      </c>
      <c r="I1013" s="2" t="s">
        <v>25</v>
      </c>
    </row>
    <row r="1014" spans="1:9" x14ac:dyDescent="0.3">
      <c r="A1014" s="1">
        <v>37966</v>
      </c>
      <c r="B1014" s="2">
        <v>1726</v>
      </c>
      <c r="C1014" s="2" t="s">
        <v>61</v>
      </c>
      <c r="D1014" s="3">
        <v>5000</v>
      </c>
      <c r="E1014" s="12" t="s">
        <v>3008</v>
      </c>
      <c r="F1014" s="2" t="s">
        <v>30</v>
      </c>
      <c r="G1014" s="3">
        <f t="shared" si="15"/>
        <v>5000</v>
      </c>
      <c r="H1014" s="14" t="s">
        <v>49</v>
      </c>
      <c r="I1014" s="2" t="s">
        <v>25</v>
      </c>
    </row>
    <row r="1015" spans="1:9" x14ac:dyDescent="0.3">
      <c r="A1015" s="1">
        <v>37967</v>
      </c>
      <c r="B1015" s="2">
        <v>938</v>
      </c>
      <c r="C1015" s="2" t="s">
        <v>42</v>
      </c>
      <c r="D1015" s="3">
        <v>25000</v>
      </c>
      <c r="E1015" s="12" t="s">
        <v>3009</v>
      </c>
      <c r="F1015" s="2" t="s">
        <v>23</v>
      </c>
      <c r="G1015" s="3">
        <f t="shared" si="15"/>
        <v>25000</v>
      </c>
      <c r="H1015" s="14" t="s">
        <v>44</v>
      </c>
      <c r="I1015" s="2" t="s">
        <v>25</v>
      </c>
    </row>
    <row r="1016" spans="1:9" x14ac:dyDescent="0.3">
      <c r="A1016" s="1">
        <v>37967</v>
      </c>
      <c r="B1016" s="2">
        <v>1713</v>
      </c>
      <c r="C1016" s="2" t="s">
        <v>51</v>
      </c>
      <c r="D1016" s="3" t="s">
        <v>27</v>
      </c>
      <c r="E1016" s="12" t="s">
        <v>3010</v>
      </c>
      <c r="F1016" s="2" t="s">
        <v>67</v>
      </c>
      <c r="G1016" s="3">
        <f t="shared" si="15"/>
        <v>1</v>
      </c>
      <c r="H1016" s="14" t="s">
        <v>24</v>
      </c>
      <c r="I1016" s="2" t="s">
        <v>25</v>
      </c>
    </row>
    <row r="1017" spans="1:9" x14ac:dyDescent="0.3">
      <c r="A1017" s="1">
        <v>37968</v>
      </c>
      <c r="B1017" s="2">
        <v>1045</v>
      </c>
      <c r="C1017" s="2" t="s">
        <v>130</v>
      </c>
      <c r="D1017" s="3" t="s">
        <v>27</v>
      </c>
      <c r="E1017" s="12" t="s">
        <v>3011</v>
      </c>
      <c r="F1017" s="2" t="s">
        <v>325</v>
      </c>
      <c r="G1017" s="3">
        <f t="shared" si="15"/>
        <v>1</v>
      </c>
      <c r="H1017" s="14" t="s">
        <v>30</v>
      </c>
      <c r="I1017" s="2" t="s">
        <v>25</v>
      </c>
    </row>
    <row r="1018" spans="1:9" x14ac:dyDescent="0.3">
      <c r="A1018" s="1">
        <v>37970</v>
      </c>
      <c r="B1018" s="2">
        <v>1224</v>
      </c>
      <c r="C1018" s="2" t="s">
        <v>132</v>
      </c>
      <c r="D1018" s="3">
        <v>62000</v>
      </c>
      <c r="E1018" s="12" t="s">
        <v>3012</v>
      </c>
      <c r="F1018" s="2" t="s">
        <v>33</v>
      </c>
      <c r="G1018" s="3">
        <f t="shared" si="15"/>
        <v>62000</v>
      </c>
      <c r="H1018" s="14" t="s">
        <v>38</v>
      </c>
      <c r="I1018" s="2" t="s">
        <v>25</v>
      </c>
    </row>
    <row r="1019" spans="1:9" x14ac:dyDescent="0.3">
      <c r="A1019" s="1">
        <v>37970</v>
      </c>
      <c r="B1019" s="2">
        <v>2125</v>
      </c>
      <c r="C1019" s="2" t="s">
        <v>61</v>
      </c>
      <c r="D1019" s="3">
        <v>1000</v>
      </c>
      <c r="E1019" s="12" t="s">
        <v>3013</v>
      </c>
      <c r="F1019" s="2" t="s">
        <v>23</v>
      </c>
      <c r="G1019" s="3">
        <f t="shared" si="15"/>
        <v>1000</v>
      </c>
      <c r="H1019" s="14" t="s">
        <v>49</v>
      </c>
      <c r="I1019" s="2" t="s">
        <v>25</v>
      </c>
    </row>
    <row r="1020" spans="1:9" x14ac:dyDescent="0.3">
      <c r="A1020" s="1">
        <v>37971</v>
      </c>
      <c r="B1020" s="2">
        <v>1126</v>
      </c>
      <c r="C1020" s="2" t="s">
        <v>46</v>
      </c>
      <c r="D1020" s="3">
        <v>1000</v>
      </c>
      <c r="E1020" s="12" t="s">
        <v>3014</v>
      </c>
      <c r="F1020" s="2" t="s">
        <v>33</v>
      </c>
      <c r="G1020" s="3">
        <f t="shared" si="15"/>
        <v>1000</v>
      </c>
      <c r="H1020" s="14" t="s">
        <v>49</v>
      </c>
      <c r="I1020" s="2" t="s">
        <v>25</v>
      </c>
    </row>
    <row r="1021" spans="1:9" x14ac:dyDescent="0.3">
      <c r="A1021" s="1">
        <v>37971</v>
      </c>
      <c r="B1021" s="2">
        <v>1320</v>
      </c>
      <c r="C1021" s="2" t="s">
        <v>132</v>
      </c>
      <c r="D1021" s="3">
        <v>10000</v>
      </c>
      <c r="E1021" s="12" t="s">
        <v>3015</v>
      </c>
      <c r="F1021" s="2" t="s">
        <v>30</v>
      </c>
      <c r="G1021" s="3">
        <f t="shared" si="15"/>
        <v>10000</v>
      </c>
      <c r="H1021" s="14" t="s">
        <v>38</v>
      </c>
      <c r="I1021" s="2" t="s">
        <v>25</v>
      </c>
    </row>
    <row r="1022" spans="1:9" x14ac:dyDescent="0.3">
      <c r="A1022" s="1">
        <v>37971</v>
      </c>
      <c r="B1022" s="2">
        <v>1651</v>
      </c>
      <c r="C1022" s="2" t="s">
        <v>46</v>
      </c>
      <c r="D1022" s="3">
        <v>0</v>
      </c>
      <c r="E1022" s="12" t="s">
        <v>3016</v>
      </c>
      <c r="F1022" s="2" t="s">
        <v>2140</v>
      </c>
      <c r="G1022" s="3">
        <f t="shared" si="15"/>
        <v>0</v>
      </c>
      <c r="H1022" s="14" t="s">
        <v>49</v>
      </c>
      <c r="I1022" s="2" t="s">
        <v>25</v>
      </c>
    </row>
    <row r="1023" spans="1:9" x14ac:dyDescent="0.3">
      <c r="A1023" s="1">
        <v>37972</v>
      </c>
      <c r="B1023" s="2">
        <v>1218</v>
      </c>
      <c r="C1023" s="2" t="s">
        <v>91</v>
      </c>
      <c r="D1023" s="3">
        <v>1200</v>
      </c>
      <c r="E1023" s="12" t="s">
        <v>3017</v>
      </c>
      <c r="F1023" s="2" t="s">
        <v>37</v>
      </c>
      <c r="G1023" s="3">
        <f t="shared" si="15"/>
        <v>1200</v>
      </c>
      <c r="H1023" s="14" t="s">
        <v>30</v>
      </c>
      <c r="I1023" s="2" t="s">
        <v>25</v>
      </c>
    </row>
    <row r="1024" spans="1:9" x14ac:dyDescent="0.3">
      <c r="A1024" s="1">
        <v>37973</v>
      </c>
      <c r="B1024" s="2">
        <v>819</v>
      </c>
      <c r="C1024" s="2" t="s">
        <v>35</v>
      </c>
      <c r="D1024" s="3">
        <v>2500</v>
      </c>
      <c r="E1024" s="12" t="s">
        <v>3018</v>
      </c>
      <c r="F1024" s="2" t="s">
        <v>33</v>
      </c>
      <c r="G1024" s="3">
        <f t="shared" si="15"/>
        <v>2500</v>
      </c>
      <c r="H1024" s="14" t="s">
        <v>38</v>
      </c>
      <c r="I1024" s="2" t="s">
        <v>25</v>
      </c>
    </row>
    <row r="1025" spans="1:9" x14ac:dyDescent="0.3">
      <c r="A1025" s="1">
        <v>37973</v>
      </c>
      <c r="B1025" s="2">
        <v>913</v>
      </c>
      <c r="C1025" s="2" t="s">
        <v>200</v>
      </c>
      <c r="D1025" s="3">
        <v>3000</v>
      </c>
      <c r="E1025" s="12" t="s">
        <v>3019</v>
      </c>
      <c r="F1025" s="2" t="s">
        <v>90</v>
      </c>
      <c r="G1025" s="3">
        <f t="shared" si="15"/>
        <v>3000</v>
      </c>
      <c r="H1025" s="14" t="s">
        <v>49</v>
      </c>
      <c r="I1025" s="2" t="s">
        <v>25</v>
      </c>
    </row>
    <row r="1026" spans="1:9" x14ac:dyDescent="0.3">
      <c r="A1026" s="1">
        <v>37973</v>
      </c>
      <c r="B1026" s="2">
        <v>922</v>
      </c>
      <c r="C1026" s="2" t="s">
        <v>46</v>
      </c>
      <c r="D1026" s="3">
        <v>1000</v>
      </c>
      <c r="E1026" s="12" t="s">
        <v>3020</v>
      </c>
      <c r="F1026" s="2" t="s">
        <v>54</v>
      </c>
      <c r="G1026" s="3">
        <f t="shared" ref="G1026:G1089" si="16">IF(D1026 ="UNK", 1, D1026)</f>
        <v>1000</v>
      </c>
      <c r="H1026" s="14" t="s">
        <v>49</v>
      </c>
      <c r="I1026" s="2" t="s">
        <v>25</v>
      </c>
    </row>
    <row r="1027" spans="1:9" x14ac:dyDescent="0.3">
      <c r="A1027" s="1">
        <v>37974</v>
      </c>
      <c r="B1027" s="2">
        <v>1014</v>
      </c>
      <c r="C1027" s="2" t="s">
        <v>26</v>
      </c>
      <c r="D1027" s="3">
        <v>2000</v>
      </c>
      <c r="E1027" s="12" t="s">
        <v>3021</v>
      </c>
      <c r="F1027" s="2" t="s">
        <v>33</v>
      </c>
      <c r="G1027" s="3">
        <f t="shared" si="16"/>
        <v>2000</v>
      </c>
      <c r="H1027" s="14" t="s">
        <v>30</v>
      </c>
      <c r="I1027" s="2" t="s">
        <v>25</v>
      </c>
    </row>
    <row r="1028" spans="1:9" x14ac:dyDescent="0.3">
      <c r="A1028" s="1">
        <v>37974</v>
      </c>
      <c r="B1028" s="2">
        <v>1035</v>
      </c>
      <c r="C1028" s="2" t="s">
        <v>31</v>
      </c>
      <c r="D1028" s="3">
        <v>1500</v>
      </c>
      <c r="E1028" s="12" t="s">
        <v>3022</v>
      </c>
      <c r="F1028" s="2" t="s">
        <v>30</v>
      </c>
      <c r="G1028" s="3">
        <f t="shared" si="16"/>
        <v>1500</v>
      </c>
      <c r="H1028" s="14" t="s">
        <v>34</v>
      </c>
      <c r="I1028" s="2" t="s">
        <v>25</v>
      </c>
    </row>
    <row r="1029" spans="1:9" x14ac:dyDescent="0.3">
      <c r="A1029" s="1">
        <v>37975</v>
      </c>
      <c r="B1029" s="2">
        <v>2302</v>
      </c>
      <c r="C1029" s="2" t="s">
        <v>79</v>
      </c>
      <c r="D1029" s="3">
        <v>1000</v>
      </c>
      <c r="E1029" s="12" t="s">
        <v>3023</v>
      </c>
      <c r="F1029" s="2" t="s">
        <v>67</v>
      </c>
      <c r="G1029" s="3">
        <f t="shared" si="16"/>
        <v>1000</v>
      </c>
      <c r="H1029" s="14" t="s">
        <v>30</v>
      </c>
      <c r="I1029" s="2" t="s">
        <v>25</v>
      </c>
    </row>
    <row r="1030" spans="1:9" x14ac:dyDescent="0.3">
      <c r="A1030" s="1">
        <v>37976</v>
      </c>
      <c r="B1030" s="2">
        <v>1232</v>
      </c>
      <c r="C1030" s="2" t="s">
        <v>68</v>
      </c>
      <c r="D1030" s="3">
        <v>20000</v>
      </c>
      <c r="E1030" s="12" t="s">
        <v>3024</v>
      </c>
      <c r="F1030" s="2" t="s">
        <v>23</v>
      </c>
      <c r="G1030" s="3">
        <f t="shared" si="16"/>
        <v>20000</v>
      </c>
      <c r="H1030" s="14" t="s">
        <v>49</v>
      </c>
      <c r="I1030" s="2" t="s">
        <v>25</v>
      </c>
    </row>
    <row r="1031" spans="1:9" x14ac:dyDescent="0.3">
      <c r="A1031" s="1">
        <v>37976</v>
      </c>
      <c r="B1031" s="2">
        <v>1244</v>
      </c>
      <c r="C1031" s="2" t="s">
        <v>64</v>
      </c>
      <c r="D1031" s="3">
        <v>2000</v>
      </c>
      <c r="E1031" s="12" t="s">
        <v>3025</v>
      </c>
      <c r="F1031" s="2" t="s">
        <v>23</v>
      </c>
      <c r="G1031" s="3">
        <f t="shared" si="16"/>
        <v>2000</v>
      </c>
      <c r="H1031" s="14" t="s">
        <v>30</v>
      </c>
      <c r="I1031" s="2" t="s">
        <v>25</v>
      </c>
    </row>
    <row r="1032" spans="1:9" x14ac:dyDescent="0.3">
      <c r="A1032" s="1">
        <v>37977</v>
      </c>
      <c r="B1032" s="2">
        <v>746</v>
      </c>
      <c r="C1032" s="2" t="s">
        <v>162</v>
      </c>
      <c r="D1032" s="3">
        <v>1500</v>
      </c>
      <c r="E1032" s="12" t="s">
        <v>3026</v>
      </c>
      <c r="F1032" s="2" t="s">
        <v>33</v>
      </c>
      <c r="G1032" s="3">
        <f t="shared" si="16"/>
        <v>1500</v>
      </c>
      <c r="H1032" s="14" t="s">
        <v>44</v>
      </c>
      <c r="I1032" s="2" t="s">
        <v>25</v>
      </c>
    </row>
    <row r="1033" spans="1:9" x14ac:dyDescent="0.3">
      <c r="A1033" s="1">
        <v>37977</v>
      </c>
      <c r="B1033" s="2">
        <v>924</v>
      </c>
      <c r="C1033" s="2" t="s">
        <v>40</v>
      </c>
      <c r="D1033" s="3">
        <v>1000</v>
      </c>
      <c r="E1033" s="12" t="s">
        <v>3027</v>
      </c>
      <c r="F1033" s="2" t="s">
        <v>33</v>
      </c>
      <c r="G1033" s="3">
        <f t="shared" si="16"/>
        <v>1000</v>
      </c>
      <c r="H1033" s="14" t="s">
        <v>34</v>
      </c>
      <c r="I1033" s="2" t="s">
        <v>25</v>
      </c>
    </row>
    <row r="1034" spans="1:9" x14ac:dyDescent="0.3">
      <c r="A1034" s="1">
        <v>37977</v>
      </c>
      <c r="B1034" s="2">
        <v>931</v>
      </c>
      <c r="C1034" s="2" t="s">
        <v>91</v>
      </c>
      <c r="D1034" s="3">
        <v>2000</v>
      </c>
      <c r="E1034" s="12" t="s">
        <v>3028</v>
      </c>
      <c r="F1034" s="2" t="s">
        <v>23</v>
      </c>
      <c r="G1034" s="3">
        <f t="shared" si="16"/>
        <v>2000</v>
      </c>
      <c r="H1034" s="14" t="s">
        <v>30</v>
      </c>
      <c r="I1034" s="2" t="s">
        <v>25</v>
      </c>
    </row>
    <row r="1035" spans="1:9" x14ac:dyDescent="0.3">
      <c r="A1035" s="1">
        <v>37977</v>
      </c>
      <c r="B1035" s="2">
        <v>1422</v>
      </c>
      <c r="C1035" s="2" t="s">
        <v>42</v>
      </c>
      <c r="D1035" s="3">
        <v>100</v>
      </c>
      <c r="E1035" s="12" t="s">
        <v>3029</v>
      </c>
      <c r="F1035" s="2" t="s">
        <v>23</v>
      </c>
      <c r="G1035" s="3">
        <f t="shared" si="16"/>
        <v>100</v>
      </c>
      <c r="H1035" s="14" t="s">
        <v>44</v>
      </c>
      <c r="I1035" s="2" t="s">
        <v>25</v>
      </c>
    </row>
    <row r="1036" spans="1:9" x14ac:dyDescent="0.3">
      <c r="A1036" s="1">
        <v>37977</v>
      </c>
      <c r="B1036" s="2">
        <v>1445</v>
      </c>
      <c r="C1036" s="2" t="s">
        <v>68</v>
      </c>
      <c r="D1036" s="3">
        <v>10000</v>
      </c>
      <c r="E1036" s="12" t="s">
        <v>3030</v>
      </c>
      <c r="F1036" s="2" t="s">
        <v>23</v>
      </c>
      <c r="G1036" s="3">
        <f t="shared" si="16"/>
        <v>10000</v>
      </c>
      <c r="H1036" s="14" t="s">
        <v>49</v>
      </c>
      <c r="I1036" s="2" t="s">
        <v>25</v>
      </c>
    </row>
    <row r="1037" spans="1:9" x14ac:dyDescent="0.3">
      <c r="A1037" s="1">
        <v>37977</v>
      </c>
      <c r="B1037" s="2">
        <v>1827</v>
      </c>
      <c r="C1037" s="2" t="s">
        <v>99</v>
      </c>
      <c r="D1037" s="3">
        <v>1500</v>
      </c>
      <c r="E1037" s="12" t="s">
        <v>3031</v>
      </c>
      <c r="F1037" s="2" t="s">
        <v>37</v>
      </c>
      <c r="G1037" s="3">
        <f t="shared" si="16"/>
        <v>1500</v>
      </c>
      <c r="H1037" s="14" t="s">
        <v>24</v>
      </c>
      <c r="I1037" s="2" t="s">
        <v>25</v>
      </c>
    </row>
    <row r="1038" spans="1:9" x14ac:dyDescent="0.3">
      <c r="A1038" s="1">
        <v>37980</v>
      </c>
      <c r="B1038" s="2">
        <v>1432</v>
      </c>
      <c r="C1038" s="2" t="s">
        <v>46</v>
      </c>
      <c r="D1038" s="3">
        <v>1000</v>
      </c>
      <c r="E1038" s="12" t="s">
        <v>3032</v>
      </c>
      <c r="F1038" s="2" t="s">
        <v>23</v>
      </c>
      <c r="G1038" s="3">
        <f t="shared" si="16"/>
        <v>1000</v>
      </c>
      <c r="H1038" s="14" t="s">
        <v>49</v>
      </c>
      <c r="I1038" s="2" t="s">
        <v>25</v>
      </c>
    </row>
    <row r="1039" spans="1:9" x14ac:dyDescent="0.3">
      <c r="A1039" s="1">
        <v>37980</v>
      </c>
      <c r="B1039" s="2">
        <v>2127</v>
      </c>
      <c r="C1039" s="2" t="s">
        <v>64</v>
      </c>
      <c r="D1039" s="3">
        <v>1000</v>
      </c>
      <c r="E1039" s="12" t="s">
        <v>3033</v>
      </c>
      <c r="F1039" s="2" t="s">
        <v>67</v>
      </c>
      <c r="G1039" s="3">
        <f t="shared" si="16"/>
        <v>1000</v>
      </c>
      <c r="H1039" s="14" t="s">
        <v>30</v>
      </c>
      <c r="I1039" s="2" t="s">
        <v>25</v>
      </c>
    </row>
    <row r="1040" spans="1:9" x14ac:dyDescent="0.3">
      <c r="A1040" s="1">
        <v>37981</v>
      </c>
      <c r="B1040" s="2">
        <v>810</v>
      </c>
      <c r="C1040" s="2" t="s">
        <v>91</v>
      </c>
      <c r="D1040" s="3">
        <v>2700</v>
      </c>
      <c r="E1040" s="12" t="s">
        <v>3034</v>
      </c>
      <c r="F1040" s="2" t="s">
        <v>37</v>
      </c>
      <c r="G1040" s="3">
        <f t="shared" si="16"/>
        <v>2700</v>
      </c>
      <c r="H1040" s="14" t="s">
        <v>30</v>
      </c>
      <c r="I1040" s="2" t="s">
        <v>25</v>
      </c>
    </row>
    <row r="1041" spans="1:9" x14ac:dyDescent="0.3">
      <c r="A1041" s="1">
        <v>37981</v>
      </c>
      <c r="B1041" s="2">
        <v>1231</v>
      </c>
      <c r="C1041" s="2" t="s">
        <v>64</v>
      </c>
      <c r="D1041" s="3">
        <v>250000</v>
      </c>
      <c r="E1041" s="12" t="s">
        <v>3035</v>
      </c>
      <c r="F1041" s="2" t="s">
        <v>33</v>
      </c>
      <c r="G1041" s="3">
        <f t="shared" si="16"/>
        <v>250000</v>
      </c>
      <c r="H1041" s="14" t="s">
        <v>30</v>
      </c>
      <c r="I1041" s="2" t="s">
        <v>25</v>
      </c>
    </row>
    <row r="1042" spans="1:9" x14ac:dyDescent="0.3">
      <c r="A1042" s="1">
        <v>37981</v>
      </c>
      <c r="B1042" s="2">
        <v>1443</v>
      </c>
      <c r="C1042" s="2" t="s">
        <v>91</v>
      </c>
      <c r="D1042" s="3">
        <v>300</v>
      </c>
      <c r="E1042" s="12" t="s">
        <v>3036</v>
      </c>
      <c r="F1042" s="2" t="s">
        <v>37</v>
      </c>
      <c r="G1042" s="3">
        <f t="shared" si="16"/>
        <v>300</v>
      </c>
      <c r="H1042" s="14" t="s">
        <v>30</v>
      </c>
      <c r="I1042" s="2" t="s">
        <v>25</v>
      </c>
    </row>
    <row r="1043" spans="1:9" x14ac:dyDescent="0.3">
      <c r="A1043" s="1">
        <v>37981</v>
      </c>
      <c r="B1043" s="2">
        <v>1950</v>
      </c>
      <c r="C1043" s="2" t="s">
        <v>31</v>
      </c>
      <c r="D1043" s="3" t="s">
        <v>27</v>
      </c>
      <c r="E1043" s="12" t="s">
        <v>3037</v>
      </c>
      <c r="F1043" s="2" t="s">
        <v>90</v>
      </c>
      <c r="G1043" s="3">
        <f t="shared" si="16"/>
        <v>1</v>
      </c>
      <c r="H1043" s="14" t="s">
        <v>34</v>
      </c>
      <c r="I1043" s="2" t="s">
        <v>25</v>
      </c>
    </row>
    <row r="1044" spans="1:9" x14ac:dyDescent="0.3">
      <c r="A1044" s="1">
        <v>37983</v>
      </c>
      <c r="B1044" s="2">
        <v>1347</v>
      </c>
      <c r="C1044" s="2" t="s">
        <v>51</v>
      </c>
      <c r="D1044" s="3" t="s">
        <v>27</v>
      </c>
      <c r="E1044" s="12" t="s">
        <v>3038</v>
      </c>
      <c r="F1044" s="2" t="s">
        <v>67</v>
      </c>
      <c r="G1044" s="3">
        <f t="shared" si="16"/>
        <v>1</v>
      </c>
      <c r="H1044" s="14" t="s">
        <v>24</v>
      </c>
      <c r="I1044" s="2" t="s">
        <v>25</v>
      </c>
    </row>
    <row r="1045" spans="1:9" x14ac:dyDescent="0.3">
      <c r="A1045" s="1">
        <v>37983</v>
      </c>
      <c r="B1045" s="2">
        <v>1431</v>
      </c>
      <c r="C1045" s="2" t="s">
        <v>46</v>
      </c>
      <c r="D1045" s="3">
        <v>1000</v>
      </c>
      <c r="E1045" s="12" t="s">
        <v>3039</v>
      </c>
      <c r="F1045" s="2" t="s">
        <v>67</v>
      </c>
      <c r="G1045" s="3">
        <f t="shared" si="16"/>
        <v>1000</v>
      </c>
      <c r="H1045" s="14" t="s">
        <v>49</v>
      </c>
      <c r="I1045" s="2" t="s">
        <v>25</v>
      </c>
    </row>
    <row r="1046" spans="1:9" x14ac:dyDescent="0.3">
      <c r="A1046" s="1">
        <v>37985</v>
      </c>
      <c r="B1046" s="2">
        <v>2043</v>
      </c>
      <c r="C1046" s="2" t="s">
        <v>46</v>
      </c>
      <c r="D1046" s="3" t="s">
        <v>27</v>
      </c>
      <c r="E1046" s="12" t="s">
        <v>3040</v>
      </c>
      <c r="F1046" s="2" t="s">
        <v>23</v>
      </c>
      <c r="G1046" s="3">
        <f t="shared" si="16"/>
        <v>1</v>
      </c>
      <c r="H1046" s="14" t="s">
        <v>49</v>
      </c>
      <c r="I1046" s="2" t="s">
        <v>25</v>
      </c>
    </row>
    <row r="1047" spans="1:9" x14ac:dyDescent="0.3">
      <c r="A1047" s="1">
        <v>37986</v>
      </c>
      <c r="B1047" s="2">
        <v>853</v>
      </c>
      <c r="C1047" s="2" t="s">
        <v>26</v>
      </c>
      <c r="D1047" s="3">
        <v>5000</v>
      </c>
      <c r="E1047" s="12" t="s">
        <v>3041</v>
      </c>
      <c r="F1047" s="2" t="s">
        <v>23</v>
      </c>
      <c r="G1047" s="3">
        <f t="shared" si="16"/>
        <v>5000</v>
      </c>
      <c r="H1047" s="14" t="s">
        <v>30</v>
      </c>
      <c r="I1047" s="2" t="s">
        <v>25</v>
      </c>
    </row>
    <row r="1048" spans="1:9" x14ac:dyDescent="0.3">
      <c r="A1048" s="1">
        <v>37986</v>
      </c>
      <c r="B1048" s="2">
        <v>1136</v>
      </c>
      <c r="C1048" s="2" t="s">
        <v>162</v>
      </c>
      <c r="D1048" s="3">
        <v>2500</v>
      </c>
      <c r="E1048" s="12" t="s">
        <v>3042</v>
      </c>
      <c r="F1048" s="2" t="s">
        <v>23</v>
      </c>
      <c r="G1048" s="3">
        <f t="shared" si="16"/>
        <v>2500</v>
      </c>
      <c r="H1048" s="14" t="s">
        <v>44</v>
      </c>
      <c r="I1048" s="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FAA20-71A8-4930-92C0-7AF52DADD68E}">
  <dimension ref="A1:U1209"/>
  <sheetViews>
    <sheetView workbookViewId="0">
      <selection activeCell="E22" sqref="E22"/>
    </sheetView>
  </sheetViews>
  <sheetFormatPr defaultColWidth="9.109375" defaultRowHeight="13.2" x14ac:dyDescent="0.25"/>
  <cols>
    <col min="1" max="1" width="9" style="22" bestFit="1" customWidth="1"/>
    <col min="2" max="2" width="9.33203125" style="23" customWidth="1"/>
    <col min="3" max="3" width="13.5546875" style="23" customWidth="1"/>
    <col min="4" max="4" width="16.109375" style="24" bestFit="1" customWidth="1"/>
    <col min="5" max="5" width="52.33203125" style="25" customWidth="1"/>
    <col min="6" max="6" width="11.6640625" style="23" bestFit="1" customWidth="1"/>
    <col min="7" max="7" width="20.6640625" style="26" hidden="1" customWidth="1"/>
    <col min="8" max="8" width="10.33203125" style="23" bestFit="1" customWidth="1"/>
    <col min="9" max="9" width="10.109375" style="23" bestFit="1" customWidth="1"/>
    <col min="10" max="10" width="13.33203125" style="28" bestFit="1" customWidth="1"/>
    <col min="11" max="11" width="13" style="29" customWidth="1"/>
    <col min="12" max="12" width="21" style="25" customWidth="1"/>
    <col min="13" max="13" width="16.109375" style="25" customWidth="1"/>
    <col min="14" max="14" width="27.6640625" style="25" customWidth="1"/>
    <col min="15" max="15" width="10.88671875" style="25" bestFit="1" customWidth="1"/>
    <col min="16" max="16" width="10.88671875" style="25" customWidth="1"/>
    <col min="17" max="17" width="9.109375" style="25"/>
    <col min="18" max="18" width="10" style="25" bestFit="1" customWidth="1"/>
    <col min="19" max="19" width="10" style="25" customWidth="1"/>
    <col min="20" max="20" width="20.44140625" style="30" bestFit="1" customWidth="1"/>
    <col min="21" max="256" width="9.109375" style="25"/>
    <col min="257" max="257" width="9" style="25" bestFit="1" customWidth="1"/>
    <col min="258" max="258" width="9.33203125" style="25" customWidth="1"/>
    <col min="259" max="259" width="13.5546875" style="25" customWidth="1"/>
    <col min="260" max="260" width="16.109375" style="25" bestFit="1" customWidth="1"/>
    <col min="261" max="261" width="52.33203125" style="25" customWidth="1"/>
    <col min="262" max="262" width="11.6640625" style="25" bestFit="1" customWidth="1"/>
    <col min="263" max="263" width="0" style="25" hidden="1" customWidth="1"/>
    <col min="264" max="264" width="10.33203125" style="25" bestFit="1" customWidth="1"/>
    <col min="265" max="265" width="10.109375" style="25" bestFit="1" customWidth="1"/>
    <col min="266" max="266" width="13.33203125" style="25" bestFit="1" customWidth="1"/>
    <col min="267" max="267" width="13" style="25" customWidth="1"/>
    <col min="268" max="268" width="21" style="25" customWidth="1"/>
    <col min="269" max="269" width="16.109375" style="25" customWidth="1"/>
    <col min="270" max="270" width="27.6640625" style="25" customWidth="1"/>
    <col min="271" max="271" width="10.88671875" style="25" bestFit="1" customWidth="1"/>
    <col min="272" max="272" width="10.88671875" style="25" customWidth="1"/>
    <col min="273" max="273" width="9.109375" style="25"/>
    <col min="274" max="274" width="10" style="25" bestFit="1" customWidth="1"/>
    <col min="275" max="275" width="10" style="25" customWidth="1"/>
    <col min="276" max="276" width="20.44140625" style="25" bestFit="1" customWidth="1"/>
    <col min="277" max="512" width="9.109375" style="25"/>
    <col min="513" max="513" width="9" style="25" bestFit="1" customWidth="1"/>
    <col min="514" max="514" width="9.33203125" style="25" customWidth="1"/>
    <col min="515" max="515" width="13.5546875" style="25" customWidth="1"/>
    <col min="516" max="516" width="16.109375" style="25" bestFit="1" customWidth="1"/>
    <col min="517" max="517" width="52.33203125" style="25" customWidth="1"/>
    <col min="518" max="518" width="11.6640625" style="25" bestFit="1" customWidth="1"/>
    <col min="519" max="519" width="0" style="25" hidden="1" customWidth="1"/>
    <col min="520" max="520" width="10.33203125" style="25" bestFit="1" customWidth="1"/>
    <col min="521" max="521" width="10.109375" style="25" bestFit="1" customWidth="1"/>
    <col min="522" max="522" width="13.33203125" style="25" bestFit="1" customWidth="1"/>
    <col min="523" max="523" width="13" style="25" customWidth="1"/>
    <col min="524" max="524" width="21" style="25" customWidth="1"/>
    <col min="525" max="525" width="16.109375" style="25" customWidth="1"/>
    <col min="526" max="526" width="27.6640625" style="25" customWidth="1"/>
    <col min="527" max="527" width="10.88671875" style="25" bestFit="1" customWidth="1"/>
    <col min="528" max="528" width="10.88671875" style="25" customWidth="1"/>
    <col min="529" max="529" width="9.109375" style="25"/>
    <col min="530" max="530" width="10" style="25" bestFit="1" customWidth="1"/>
    <col min="531" max="531" width="10" style="25" customWidth="1"/>
    <col min="532" max="532" width="20.44140625" style="25" bestFit="1" customWidth="1"/>
    <col min="533" max="768" width="9.109375" style="25"/>
    <col min="769" max="769" width="9" style="25" bestFit="1" customWidth="1"/>
    <col min="770" max="770" width="9.33203125" style="25" customWidth="1"/>
    <col min="771" max="771" width="13.5546875" style="25" customWidth="1"/>
    <col min="772" max="772" width="16.109375" style="25" bestFit="1" customWidth="1"/>
    <col min="773" max="773" width="52.33203125" style="25" customWidth="1"/>
    <col min="774" max="774" width="11.6640625" style="25" bestFit="1" customWidth="1"/>
    <col min="775" max="775" width="0" style="25" hidden="1" customWidth="1"/>
    <col min="776" max="776" width="10.33203125" style="25" bestFit="1" customWidth="1"/>
    <col min="777" max="777" width="10.109375" style="25" bestFit="1" customWidth="1"/>
    <col min="778" max="778" width="13.33203125" style="25" bestFit="1" customWidth="1"/>
    <col min="779" max="779" width="13" style="25" customWidth="1"/>
    <col min="780" max="780" width="21" style="25" customWidth="1"/>
    <col min="781" max="781" width="16.109375" style="25" customWidth="1"/>
    <col min="782" max="782" width="27.6640625" style="25" customWidth="1"/>
    <col min="783" max="783" width="10.88671875" style="25" bestFit="1" customWidth="1"/>
    <col min="784" max="784" width="10.88671875" style="25" customWidth="1"/>
    <col min="785" max="785" width="9.109375" style="25"/>
    <col min="786" max="786" width="10" style="25" bestFit="1" customWidth="1"/>
    <col min="787" max="787" width="10" style="25" customWidth="1"/>
    <col min="788" max="788" width="20.44140625" style="25" bestFit="1" customWidth="1"/>
    <col min="789" max="1024" width="9.109375" style="25"/>
    <col min="1025" max="1025" width="9" style="25" bestFit="1" customWidth="1"/>
    <col min="1026" max="1026" width="9.33203125" style="25" customWidth="1"/>
    <col min="1027" max="1027" width="13.5546875" style="25" customWidth="1"/>
    <col min="1028" max="1028" width="16.109375" style="25" bestFit="1" customWidth="1"/>
    <col min="1029" max="1029" width="52.33203125" style="25" customWidth="1"/>
    <col min="1030" max="1030" width="11.6640625" style="25" bestFit="1" customWidth="1"/>
    <col min="1031" max="1031" width="0" style="25" hidden="1" customWidth="1"/>
    <col min="1032" max="1032" width="10.33203125" style="25" bestFit="1" customWidth="1"/>
    <col min="1033" max="1033" width="10.109375" style="25" bestFit="1" customWidth="1"/>
    <col min="1034" max="1034" width="13.33203125" style="25" bestFit="1" customWidth="1"/>
    <col min="1035" max="1035" width="13" style="25" customWidth="1"/>
    <col min="1036" max="1036" width="21" style="25" customWidth="1"/>
    <col min="1037" max="1037" width="16.109375" style="25" customWidth="1"/>
    <col min="1038" max="1038" width="27.6640625" style="25" customWidth="1"/>
    <col min="1039" max="1039" width="10.88671875" style="25" bestFit="1" customWidth="1"/>
    <col min="1040" max="1040" width="10.88671875" style="25" customWidth="1"/>
    <col min="1041" max="1041" width="9.109375" style="25"/>
    <col min="1042" max="1042" width="10" style="25" bestFit="1" customWidth="1"/>
    <col min="1043" max="1043" width="10" style="25" customWidth="1"/>
    <col min="1044" max="1044" width="20.44140625" style="25" bestFit="1" customWidth="1"/>
    <col min="1045" max="1280" width="9.109375" style="25"/>
    <col min="1281" max="1281" width="9" style="25" bestFit="1" customWidth="1"/>
    <col min="1282" max="1282" width="9.33203125" style="25" customWidth="1"/>
    <col min="1283" max="1283" width="13.5546875" style="25" customWidth="1"/>
    <col min="1284" max="1284" width="16.109375" style="25" bestFit="1" customWidth="1"/>
    <col min="1285" max="1285" width="52.33203125" style="25" customWidth="1"/>
    <col min="1286" max="1286" width="11.6640625" style="25" bestFit="1" customWidth="1"/>
    <col min="1287" max="1287" width="0" style="25" hidden="1" customWidth="1"/>
    <col min="1288" max="1288" width="10.33203125" style="25" bestFit="1" customWidth="1"/>
    <col min="1289" max="1289" width="10.109375" style="25" bestFit="1" customWidth="1"/>
    <col min="1290" max="1290" width="13.33203125" style="25" bestFit="1" customWidth="1"/>
    <col min="1291" max="1291" width="13" style="25" customWidth="1"/>
    <col min="1292" max="1292" width="21" style="25" customWidth="1"/>
    <col min="1293" max="1293" width="16.109375" style="25" customWidth="1"/>
    <col min="1294" max="1294" width="27.6640625" style="25" customWidth="1"/>
    <col min="1295" max="1295" width="10.88671875" style="25" bestFit="1" customWidth="1"/>
    <col min="1296" max="1296" width="10.88671875" style="25" customWidth="1"/>
    <col min="1297" max="1297" width="9.109375" style="25"/>
    <col min="1298" max="1298" width="10" style="25" bestFit="1" customWidth="1"/>
    <col min="1299" max="1299" width="10" style="25" customWidth="1"/>
    <col min="1300" max="1300" width="20.44140625" style="25" bestFit="1" customWidth="1"/>
    <col min="1301" max="1536" width="9.109375" style="25"/>
    <col min="1537" max="1537" width="9" style="25" bestFit="1" customWidth="1"/>
    <col min="1538" max="1538" width="9.33203125" style="25" customWidth="1"/>
    <col min="1539" max="1539" width="13.5546875" style="25" customWidth="1"/>
    <col min="1540" max="1540" width="16.109375" style="25" bestFit="1" customWidth="1"/>
    <col min="1541" max="1541" width="52.33203125" style="25" customWidth="1"/>
    <col min="1542" max="1542" width="11.6640625" style="25" bestFit="1" customWidth="1"/>
    <col min="1543" max="1543" width="0" style="25" hidden="1" customWidth="1"/>
    <col min="1544" max="1544" width="10.33203125" style="25" bestFit="1" customWidth="1"/>
    <col min="1545" max="1545" width="10.109375" style="25" bestFit="1" customWidth="1"/>
    <col min="1546" max="1546" width="13.33203125" style="25" bestFit="1" customWidth="1"/>
    <col min="1547" max="1547" width="13" style="25" customWidth="1"/>
    <col min="1548" max="1548" width="21" style="25" customWidth="1"/>
    <col min="1549" max="1549" width="16.109375" style="25" customWidth="1"/>
    <col min="1550" max="1550" width="27.6640625" style="25" customWidth="1"/>
    <col min="1551" max="1551" width="10.88671875" style="25" bestFit="1" customWidth="1"/>
    <col min="1552" max="1552" width="10.88671875" style="25" customWidth="1"/>
    <col min="1553" max="1553" width="9.109375" style="25"/>
    <col min="1554" max="1554" width="10" style="25" bestFit="1" customWidth="1"/>
    <col min="1555" max="1555" width="10" style="25" customWidth="1"/>
    <col min="1556" max="1556" width="20.44140625" style="25" bestFit="1" customWidth="1"/>
    <col min="1557" max="1792" width="9.109375" style="25"/>
    <col min="1793" max="1793" width="9" style="25" bestFit="1" customWidth="1"/>
    <col min="1794" max="1794" width="9.33203125" style="25" customWidth="1"/>
    <col min="1795" max="1795" width="13.5546875" style="25" customWidth="1"/>
    <col min="1796" max="1796" width="16.109375" style="25" bestFit="1" customWidth="1"/>
    <col min="1797" max="1797" width="52.33203125" style="25" customWidth="1"/>
    <col min="1798" max="1798" width="11.6640625" style="25" bestFit="1" customWidth="1"/>
    <col min="1799" max="1799" width="0" style="25" hidden="1" customWidth="1"/>
    <col min="1800" max="1800" width="10.33203125" style="25" bestFit="1" customWidth="1"/>
    <col min="1801" max="1801" width="10.109375" style="25" bestFit="1" customWidth="1"/>
    <col min="1802" max="1802" width="13.33203125" style="25" bestFit="1" customWidth="1"/>
    <col min="1803" max="1803" width="13" style="25" customWidth="1"/>
    <col min="1804" max="1804" width="21" style="25" customWidth="1"/>
    <col min="1805" max="1805" width="16.109375" style="25" customWidth="1"/>
    <col min="1806" max="1806" width="27.6640625" style="25" customWidth="1"/>
    <col min="1807" max="1807" width="10.88671875" style="25" bestFit="1" customWidth="1"/>
    <col min="1808" max="1808" width="10.88671875" style="25" customWidth="1"/>
    <col min="1809" max="1809" width="9.109375" style="25"/>
    <col min="1810" max="1810" width="10" style="25" bestFit="1" customWidth="1"/>
    <col min="1811" max="1811" width="10" style="25" customWidth="1"/>
    <col min="1812" max="1812" width="20.44140625" style="25" bestFit="1" customWidth="1"/>
    <col min="1813" max="2048" width="9.109375" style="25"/>
    <col min="2049" max="2049" width="9" style="25" bestFit="1" customWidth="1"/>
    <col min="2050" max="2050" width="9.33203125" style="25" customWidth="1"/>
    <col min="2051" max="2051" width="13.5546875" style="25" customWidth="1"/>
    <col min="2052" max="2052" width="16.109375" style="25" bestFit="1" customWidth="1"/>
    <col min="2053" max="2053" width="52.33203125" style="25" customWidth="1"/>
    <col min="2054" max="2054" width="11.6640625" style="25" bestFit="1" customWidth="1"/>
    <col min="2055" max="2055" width="0" style="25" hidden="1" customWidth="1"/>
    <col min="2056" max="2056" width="10.33203125" style="25" bestFit="1" customWidth="1"/>
    <col min="2057" max="2057" width="10.109375" style="25" bestFit="1" customWidth="1"/>
    <col min="2058" max="2058" width="13.33203125" style="25" bestFit="1" customWidth="1"/>
    <col min="2059" max="2059" width="13" style="25" customWidth="1"/>
    <col min="2060" max="2060" width="21" style="25" customWidth="1"/>
    <col min="2061" max="2061" width="16.109375" style="25" customWidth="1"/>
    <col min="2062" max="2062" width="27.6640625" style="25" customWidth="1"/>
    <col min="2063" max="2063" width="10.88671875" style="25" bestFit="1" customWidth="1"/>
    <col min="2064" max="2064" width="10.88671875" style="25" customWidth="1"/>
    <col min="2065" max="2065" width="9.109375" style="25"/>
    <col min="2066" max="2066" width="10" style="25" bestFit="1" customWidth="1"/>
    <col min="2067" max="2067" width="10" style="25" customWidth="1"/>
    <col min="2068" max="2068" width="20.44140625" style="25" bestFit="1" customWidth="1"/>
    <col min="2069" max="2304" width="9.109375" style="25"/>
    <col min="2305" max="2305" width="9" style="25" bestFit="1" customWidth="1"/>
    <col min="2306" max="2306" width="9.33203125" style="25" customWidth="1"/>
    <col min="2307" max="2307" width="13.5546875" style="25" customWidth="1"/>
    <col min="2308" max="2308" width="16.109375" style="25" bestFit="1" customWidth="1"/>
    <col min="2309" max="2309" width="52.33203125" style="25" customWidth="1"/>
    <col min="2310" max="2310" width="11.6640625" style="25" bestFit="1" customWidth="1"/>
    <col min="2311" max="2311" width="0" style="25" hidden="1" customWidth="1"/>
    <col min="2312" max="2312" width="10.33203125" style="25" bestFit="1" customWidth="1"/>
    <col min="2313" max="2313" width="10.109375" style="25" bestFit="1" customWidth="1"/>
    <col min="2314" max="2314" width="13.33203125" style="25" bestFit="1" customWidth="1"/>
    <col min="2315" max="2315" width="13" style="25" customWidth="1"/>
    <col min="2316" max="2316" width="21" style="25" customWidth="1"/>
    <col min="2317" max="2317" width="16.109375" style="25" customWidth="1"/>
    <col min="2318" max="2318" width="27.6640625" style="25" customWidth="1"/>
    <col min="2319" max="2319" width="10.88671875" style="25" bestFit="1" customWidth="1"/>
    <col min="2320" max="2320" width="10.88671875" style="25" customWidth="1"/>
    <col min="2321" max="2321" width="9.109375" style="25"/>
    <col min="2322" max="2322" width="10" style="25" bestFit="1" customWidth="1"/>
    <col min="2323" max="2323" width="10" style="25" customWidth="1"/>
    <col min="2324" max="2324" width="20.44140625" style="25" bestFit="1" customWidth="1"/>
    <col min="2325" max="2560" width="9.109375" style="25"/>
    <col min="2561" max="2561" width="9" style="25" bestFit="1" customWidth="1"/>
    <col min="2562" max="2562" width="9.33203125" style="25" customWidth="1"/>
    <col min="2563" max="2563" width="13.5546875" style="25" customWidth="1"/>
    <col min="2564" max="2564" width="16.109375" style="25" bestFit="1" customWidth="1"/>
    <col min="2565" max="2565" width="52.33203125" style="25" customWidth="1"/>
    <col min="2566" max="2566" width="11.6640625" style="25" bestFit="1" customWidth="1"/>
    <col min="2567" max="2567" width="0" style="25" hidden="1" customWidth="1"/>
    <col min="2568" max="2568" width="10.33203125" style="25" bestFit="1" customWidth="1"/>
    <col min="2569" max="2569" width="10.109375" style="25" bestFit="1" customWidth="1"/>
    <col min="2570" max="2570" width="13.33203125" style="25" bestFit="1" customWidth="1"/>
    <col min="2571" max="2571" width="13" style="25" customWidth="1"/>
    <col min="2572" max="2572" width="21" style="25" customWidth="1"/>
    <col min="2573" max="2573" width="16.109375" style="25" customWidth="1"/>
    <col min="2574" max="2574" width="27.6640625" style="25" customWidth="1"/>
    <col min="2575" max="2575" width="10.88671875" style="25" bestFit="1" customWidth="1"/>
    <col min="2576" max="2576" width="10.88671875" style="25" customWidth="1"/>
    <col min="2577" max="2577" width="9.109375" style="25"/>
    <col min="2578" max="2578" width="10" style="25" bestFit="1" customWidth="1"/>
    <col min="2579" max="2579" width="10" style="25" customWidth="1"/>
    <col min="2580" max="2580" width="20.44140625" style="25" bestFit="1" customWidth="1"/>
    <col min="2581" max="2816" width="9.109375" style="25"/>
    <col min="2817" max="2817" width="9" style="25" bestFit="1" customWidth="1"/>
    <col min="2818" max="2818" width="9.33203125" style="25" customWidth="1"/>
    <col min="2819" max="2819" width="13.5546875" style="25" customWidth="1"/>
    <col min="2820" max="2820" width="16.109375" style="25" bestFit="1" customWidth="1"/>
    <col min="2821" max="2821" width="52.33203125" style="25" customWidth="1"/>
    <col min="2822" max="2822" width="11.6640625" style="25" bestFit="1" customWidth="1"/>
    <col min="2823" max="2823" width="0" style="25" hidden="1" customWidth="1"/>
    <col min="2824" max="2824" width="10.33203125" style="25" bestFit="1" customWidth="1"/>
    <col min="2825" max="2825" width="10.109375" style="25" bestFit="1" customWidth="1"/>
    <col min="2826" max="2826" width="13.33203125" style="25" bestFit="1" customWidth="1"/>
    <col min="2827" max="2827" width="13" style="25" customWidth="1"/>
    <col min="2828" max="2828" width="21" style="25" customWidth="1"/>
    <col min="2829" max="2829" width="16.109375" style="25" customWidth="1"/>
    <col min="2830" max="2830" width="27.6640625" style="25" customWidth="1"/>
    <col min="2831" max="2831" width="10.88671875" style="25" bestFit="1" customWidth="1"/>
    <col min="2832" max="2832" width="10.88671875" style="25" customWidth="1"/>
    <col min="2833" max="2833" width="9.109375" style="25"/>
    <col min="2834" max="2834" width="10" style="25" bestFit="1" customWidth="1"/>
    <col min="2835" max="2835" width="10" style="25" customWidth="1"/>
    <col min="2836" max="2836" width="20.44140625" style="25" bestFit="1" customWidth="1"/>
    <col min="2837" max="3072" width="9.109375" style="25"/>
    <col min="3073" max="3073" width="9" style="25" bestFit="1" customWidth="1"/>
    <col min="3074" max="3074" width="9.33203125" style="25" customWidth="1"/>
    <col min="3075" max="3075" width="13.5546875" style="25" customWidth="1"/>
    <col min="3076" max="3076" width="16.109375" style="25" bestFit="1" customWidth="1"/>
    <col min="3077" max="3077" width="52.33203125" style="25" customWidth="1"/>
    <col min="3078" max="3078" width="11.6640625" style="25" bestFit="1" customWidth="1"/>
    <col min="3079" max="3079" width="0" style="25" hidden="1" customWidth="1"/>
    <col min="3080" max="3080" width="10.33203125" style="25" bestFit="1" customWidth="1"/>
    <col min="3081" max="3081" width="10.109375" style="25" bestFit="1" customWidth="1"/>
    <col min="3082" max="3082" width="13.33203125" style="25" bestFit="1" customWidth="1"/>
    <col min="3083" max="3083" width="13" style="25" customWidth="1"/>
    <col min="3084" max="3084" width="21" style="25" customWidth="1"/>
    <col min="3085" max="3085" width="16.109375" style="25" customWidth="1"/>
    <col min="3086" max="3086" width="27.6640625" style="25" customWidth="1"/>
    <col min="3087" max="3087" width="10.88671875" style="25" bestFit="1" customWidth="1"/>
    <col min="3088" max="3088" width="10.88671875" style="25" customWidth="1"/>
    <col min="3089" max="3089" width="9.109375" style="25"/>
    <col min="3090" max="3090" width="10" style="25" bestFit="1" customWidth="1"/>
    <col min="3091" max="3091" width="10" style="25" customWidth="1"/>
    <col min="3092" max="3092" width="20.44140625" style="25" bestFit="1" customWidth="1"/>
    <col min="3093" max="3328" width="9.109375" style="25"/>
    <col min="3329" max="3329" width="9" style="25" bestFit="1" customWidth="1"/>
    <col min="3330" max="3330" width="9.33203125" style="25" customWidth="1"/>
    <col min="3331" max="3331" width="13.5546875" style="25" customWidth="1"/>
    <col min="3332" max="3332" width="16.109375" style="25" bestFit="1" customWidth="1"/>
    <col min="3333" max="3333" width="52.33203125" style="25" customWidth="1"/>
    <col min="3334" max="3334" width="11.6640625" style="25" bestFit="1" customWidth="1"/>
    <col min="3335" max="3335" width="0" style="25" hidden="1" customWidth="1"/>
    <col min="3336" max="3336" width="10.33203125" style="25" bestFit="1" customWidth="1"/>
    <col min="3337" max="3337" width="10.109375" style="25" bestFit="1" customWidth="1"/>
    <col min="3338" max="3338" width="13.33203125" style="25" bestFit="1" customWidth="1"/>
    <col min="3339" max="3339" width="13" style="25" customWidth="1"/>
    <col min="3340" max="3340" width="21" style="25" customWidth="1"/>
    <col min="3341" max="3341" width="16.109375" style="25" customWidth="1"/>
    <col min="3342" max="3342" width="27.6640625" style="25" customWidth="1"/>
    <col min="3343" max="3343" width="10.88671875" style="25" bestFit="1" customWidth="1"/>
    <col min="3344" max="3344" width="10.88671875" style="25" customWidth="1"/>
    <col min="3345" max="3345" width="9.109375" style="25"/>
    <col min="3346" max="3346" width="10" style="25" bestFit="1" customWidth="1"/>
    <col min="3347" max="3347" width="10" style="25" customWidth="1"/>
    <col min="3348" max="3348" width="20.44140625" style="25" bestFit="1" customWidth="1"/>
    <col min="3349" max="3584" width="9.109375" style="25"/>
    <col min="3585" max="3585" width="9" style="25" bestFit="1" customWidth="1"/>
    <col min="3586" max="3586" width="9.33203125" style="25" customWidth="1"/>
    <col min="3587" max="3587" width="13.5546875" style="25" customWidth="1"/>
    <col min="3588" max="3588" width="16.109375" style="25" bestFit="1" customWidth="1"/>
    <col min="3589" max="3589" width="52.33203125" style="25" customWidth="1"/>
    <col min="3590" max="3590" width="11.6640625" style="25" bestFit="1" customWidth="1"/>
    <col min="3591" max="3591" width="0" style="25" hidden="1" customWidth="1"/>
    <col min="3592" max="3592" width="10.33203125" style="25" bestFit="1" customWidth="1"/>
    <col min="3593" max="3593" width="10.109375" style="25" bestFit="1" customWidth="1"/>
    <col min="3594" max="3594" width="13.33203125" style="25" bestFit="1" customWidth="1"/>
    <col min="3595" max="3595" width="13" style="25" customWidth="1"/>
    <col min="3596" max="3596" width="21" style="25" customWidth="1"/>
    <col min="3597" max="3597" width="16.109375" style="25" customWidth="1"/>
    <col min="3598" max="3598" width="27.6640625" style="25" customWidth="1"/>
    <col min="3599" max="3599" width="10.88671875" style="25" bestFit="1" customWidth="1"/>
    <col min="3600" max="3600" width="10.88671875" style="25" customWidth="1"/>
    <col min="3601" max="3601" width="9.109375" style="25"/>
    <col min="3602" max="3602" width="10" style="25" bestFit="1" customWidth="1"/>
    <col min="3603" max="3603" width="10" style="25" customWidth="1"/>
    <col min="3604" max="3604" width="20.44140625" style="25" bestFit="1" customWidth="1"/>
    <col min="3605" max="3840" width="9.109375" style="25"/>
    <col min="3841" max="3841" width="9" style="25" bestFit="1" customWidth="1"/>
    <col min="3842" max="3842" width="9.33203125" style="25" customWidth="1"/>
    <col min="3843" max="3843" width="13.5546875" style="25" customWidth="1"/>
    <col min="3844" max="3844" width="16.109375" style="25" bestFit="1" customWidth="1"/>
    <col min="3845" max="3845" width="52.33203125" style="25" customWidth="1"/>
    <col min="3846" max="3846" width="11.6640625" style="25" bestFit="1" customWidth="1"/>
    <col min="3847" max="3847" width="0" style="25" hidden="1" customWidth="1"/>
    <col min="3848" max="3848" width="10.33203125" style="25" bestFit="1" customWidth="1"/>
    <col min="3849" max="3849" width="10.109375" style="25" bestFit="1" customWidth="1"/>
    <col min="3850" max="3850" width="13.33203125" style="25" bestFit="1" customWidth="1"/>
    <col min="3851" max="3851" width="13" style="25" customWidth="1"/>
    <col min="3852" max="3852" width="21" style="25" customWidth="1"/>
    <col min="3853" max="3853" width="16.109375" style="25" customWidth="1"/>
    <col min="3854" max="3854" width="27.6640625" style="25" customWidth="1"/>
    <col min="3855" max="3855" width="10.88671875" style="25" bestFit="1" customWidth="1"/>
    <col min="3856" max="3856" width="10.88671875" style="25" customWidth="1"/>
    <col min="3857" max="3857" width="9.109375" style="25"/>
    <col min="3858" max="3858" width="10" style="25" bestFit="1" customWidth="1"/>
    <col min="3859" max="3859" width="10" style="25" customWidth="1"/>
    <col min="3860" max="3860" width="20.44140625" style="25" bestFit="1" customWidth="1"/>
    <col min="3861" max="4096" width="9.109375" style="25"/>
    <col min="4097" max="4097" width="9" style="25" bestFit="1" customWidth="1"/>
    <col min="4098" max="4098" width="9.33203125" style="25" customWidth="1"/>
    <col min="4099" max="4099" width="13.5546875" style="25" customWidth="1"/>
    <col min="4100" max="4100" width="16.109375" style="25" bestFit="1" customWidth="1"/>
    <col min="4101" max="4101" width="52.33203125" style="25" customWidth="1"/>
    <col min="4102" max="4102" width="11.6640625" style="25" bestFit="1" customWidth="1"/>
    <col min="4103" max="4103" width="0" style="25" hidden="1" customWidth="1"/>
    <col min="4104" max="4104" width="10.33203125" style="25" bestFit="1" customWidth="1"/>
    <col min="4105" max="4105" width="10.109375" style="25" bestFit="1" customWidth="1"/>
    <col min="4106" max="4106" width="13.33203125" style="25" bestFit="1" customWidth="1"/>
    <col min="4107" max="4107" width="13" style="25" customWidth="1"/>
    <col min="4108" max="4108" width="21" style="25" customWidth="1"/>
    <col min="4109" max="4109" width="16.109375" style="25" customWidth="1"/>
    <col min="4110" max="4110" width="27.6640625" style="25" customWidth="1"/>
    <col min="4111" max="4111" width="10.88671875" style="25" bestFit="1" customWidth="1"/>
    <col min="4112" max="4112" width="10.88671875" style="25" customWidth="1"/>
    <col min="4113" max="4113" width="9.109375" style="25"/>
    <col min="4114" max="4114" width="10" style="25" bestFit="1" customWidth="1"/>
    <col min="4115" max="4115" width="10" style="25" customWidth="1"/>
    <col min="4116" max="4116" width="20.44140625" style="25" bestFit="1" customWidth="1"/>
    <col min="4117" max="4352" width="9.109375" style="25"/>
    <col min="4353" max="4353" width="9" style="25" bestFit="1" customWidth="1"/>
    <col min="4354" max="4354" width="9.33203125" style="25" customWidth="1"/>
    <col min="4355" max="4355" width="13.5546875" style="25" customWidth="1"/>
    <col min="4356" max="4356" width="16.109375" style="25" bestFit="1" customWidth="1"/>
    <col min="4357" max="4357" width="52.33203125" style="25" customWidth="1"/>
    <col min="4358" max="4358" width="11.6640625" style="25" bestFit="1" customWidth="1"/>
    <col min="4359" max="4359" width="0" style="25" hidden="1" customWidth="1"/>
    <col min="4360" max="4360" width="10.33203125" style="25" bestFit="1" customWidth="1"/>
    <col min="4361" max="4361" width="10.109375" style="25" bestFit="1" customWidth="1"/>
    <col min="4362" max="4362" width="13.33203125" style="25" bestFit="1" customWidth="1"/>
    <col min="4363" max="4363" width="13" style="25" customWidth="1"/>
    <col min="4364" max="4364" width="21" style="25" customWidth="1"/>
    <col min="4365" max="4365" width="16.109375" style="25" customWidth="1"/>
    <col min="4366" max="4366" width="27.6640625" style="25" customWidth="1"/>
    <col min="4367" max="4367" width="10.88671875" style="25" bestFit="1" customWidth="1"/>
    <col min="4368" max="4368" width="10.88671875" style="25" customWidth="1"/>
    <col min="4369" max="4369" width="9.109375" style="25"/>
    <col min="4370" max="4370" width="10" style="25" bestFit="1" customWidth="1"/>
    <col min="4371" max="4371" width="10" style="25" customWidth="1"/>
    <col min="4372" max="4372" width="20.44140625" style="25" bestFit="1" customWidth="1"/>
    <col min="4373" max="4608" width="9.109375" style="25"/>
    <col min="4609" max="4609" width="9" style="25" bestFit="1" customWidth="1"/>
    <col min="4610" max="4610" width="9.33203125" style="25" customWidth="1"/>
    <col min="4611" max="4611" width="13.5546875" style="25" customWidth="1"/>
    <col min="4612" max="4612" width="16.109375" style="25" bestFit="1" customWidth="1"/>
    <col min="4613" max="4613" width="52.33203125" style="25" customWidth="1"/>
    <col min="4614" max="4614" width="11.6640625" style="25" bestFit="1" customWidth="1"/>
    <col min="4615" max="4615" width="0" style="25" hidden="1" customWidth="1"/>
    <col min="4616" max="4616" width="10.33203125" style="25" bestFit="1" customWidth="1"/>
    <col min="4617" max="4617" width="10.109375" style="25" bestFit="1" customWidth="1"/>
    <col min="4618" max="4618" width="13.33203125" style="25" bestFit="1" customWidth="1"/>
    <col min="4619" max="4619" width="13" style="25" customWidth="1"/>
    <col min="4620" max="4620" width="21" style="25" customWidth="1"/>
    <col min="4621" max="4621" width="16.109375" style="25" customWidth="1"/>
    <col min="4622" max="4622" width="27.6640625" style="25" customWidth="1"/>
    <col min="4623" max="4623" width="10.88671875" style="25" bestFit="1" customWidth="1"/>
    <col min="4624" max="4624" width="10.88671875" style="25" customWidth="1"/>
    <col min="4625" max="4625" width="9.109375" style="25"/>
    <col min="4626" max="4626" width="10" style="25" bestFit="1" customWidth="1"/>
    <col min="4627" max="4627" width="10" style="25" customWidth="1"/>
    <col min="4628" max="4628" width="20.44140625" style="25" bestFit="1" customWidth="1"/>
    <col min="4629" max="4864" width="9.109375" style="25"/>
    <col min="4865" max="4865" width="9" style="25" bestFit="1" customWidth="1"/>
    <col min="4866" max="4866" width="9.33203125" style="25" customWidth="1"/>
    <col min="4867" max="4867" width="13.5546875" style="25" customWidth="1"/>
    <col min="4868" max="4868" width="16.109375" style="25" bestFit="1" customWidth="1"/>
    <col min="4869" max="4869" width="52.33203125" style="25" customWidth="1"/>
    <col min="4870" max="4870" width="11.6640625" style="25" bestFit="1" customWidth="1"/>
    <col min="4871" max="4871" width="0" style="25" hidden="1" customWidth="1"/>
    <col min="4872" max="4872" width="10.33203125" style="25" bestFit="1" customWidth="1"/>
    <col min="4873" max="4873" width="10.109375" style="25" bestFit="1" customWidth="1"/>
    <col min="4874" max="4874" width="13.33203125" style="25" bestFit="1" customWidth="1"/>
    <col min="4875" max="4875" width="13" style="25" customWidth="1"/>
    <col min="4876" max="4876" width="21" style="25" customWidth="1"/>
    <col min="4877" max="4877" width="16.109375" style="25" customWidth="1"/>
    <col min="4878" max="4878" width="27.6640625" style="25" customWidth="1"/>
    <col min="4879" max="4879" width="10.88671875" style="25" bestFit="1" customWidth="1"/>
    <col min="4880" max="4880" width="10.88671875" style="25" customWidth="1"/>
    <col min="4881" max="4881" width="9.109375" style="25"/>
    <col min="4882" max="4882" width="10" style="25" bestFit="1" customWidth="1"/>
    <col min="4883" max="4883" width="10" style="25" customWidth="1"/>
    <col min="4884" max="4884" width="20.44140625" style="25" bestFit="1" customWidth="1"/>
    <col min="4885" max="5120" width="9.109375" style="25"/>
    <col min="5121" max="5121" width="9" style="25" bestFit="1" customWidth="1"/>
    <col min="5122" max="5122" width="9.33203125" style="25" customWidth="1"/>
    <col min="5123" max="5123" width="13.5546875" style="25" customWidth="1"/>
    <col min="5124" max="5124" width="16.109375" style="25" bestFit="1" customWidth="1"/>
    <col min="5125" max="5125" width="52.33203125" style="25" customWidth="1"/>
    <col min="5126" max="5126" width="11.6640625" style="25" bestFit="1" customWidth="1"/>
    <col min="5127" max="5127" width="0" style="25" hidden="1" customWidth="1"/>
    <col min="5128" max="5128" width="10.33203125" style="25" bestFit="1" customWidth="1"/>
    <col min="5129" max="5129" width="10.109375" style="25" bestFit="1" customWidth="1"/>
    <col min="5130" max="5130" width="13.33203125" style="25" bestFit="1" customWidth="1"/>
    <col min="5131" max="5131" width="13" style="25" customWidth="1"/>
    <col min="5132" max="5132" width="21" style="25" customWidth="1"/>
    <col min="5133" max="5133" width="16.109375" style="25" customWidth="1"/>
    <col min="5134" max="5134" width="27.6640625" style="25" customWidth="1"/>
    <col min="5135" max="5135" width="10.88671875" style="25" bestFit="1" customWidth="1"/>
    <col min="5136" max="5136" width="10.88671875" style="25" customWidth="1"/>
    <col min="5137" max="5137" width="9.109375" style="25"/>
    <col min="5138" max="5138" width="10" style="25" bestFit="1" customWidth="1"/>
    <col min="5139" max="5139" width="10" style="25" customWidth="1"/>
    <col min="5140" max="5140" width="20.44140625" style="25" bestFit="1" customWidth="1"/>
    <col min="5141" max="5376" width="9.109375" style="25"/>
    <col min="5377" max="5377" width="9" style="25" bestFit="1" customWidth="1"/>
    <col min="5378" max="5378" width="9.33203125" style="25" customWidth="1"/>
    <col min="5379" max="5379" width="13.5546875" style="25" customWidth="1"/>
    <col min="5380" max="5380" width="16.109375" style="25" bestFit="1" customWidth="1"/>
    <col min="5381" max="5381" width="52.33203125" style="25" customWidth="1"/>
    <col min="5382" max="5382" width="11.6640625" style="25" bestFit="1" customWidth="1"/>
    <col min="5383" max="5383" width="0" style="25" hidden="1" customWidth="1"/>
    <col min="5384" max="5384" width="10.33203125" style="25" bestFit="1" customWidth="1"/>
    <col min="5385" max="5385" width="10.109375" style="25" bestFit="1" customWidth="1"/>
    <col min="5386" max="5386" width="13.33203125" style="25" bestFit="1" customWidth="1"/>
    <col min="5387" max="5387" width="13" style="25" customWidth="1"/>
    <col min="5388" max="5388" width="21" style="25" customWidth="1"/>
    <col min="5389" max="5389" width="16.109375" style="25" customWidth="1"/>
    <col min="5390" max="5390" width="27.6640625" style="25" customWidth="1"/>
    <col min="5391" max="5391" width="10.88671875" style="25" bestFit="1" customWidth="1"/>
    <col min="5392" max="5392" width="10.88671875" style="25" customWidth="1"/>
    <col min="5393" max="5393" width="9.109375" style="25"/>
    <col min="5394" max="5394" width="10" style="25" bestFit="1" customWidth="1"/>
    <col min="5395" max="5395" width="10" style="25" customWidth="1"/>
    <col min="5396" max="5396" width="20.44140625" style="25" bestFit="1" customWidth="1"/>
    <col min="5397" max="5632" width="9.109375" style="25"/>
    <col min="5633" max="5633" width="9" style="25" bestFit="1" customWidth="1"/>
    <col min="5634" max="5634" width="9.33203125" style="25" customWidth="1"/>
    <col min="5635" max="5635" width="13.5546875" style="25" customWidth="1"/>
    <col min="5636" max="5636" width="16.109375" style="25" bestFit="1" customWidth="1"/>
    <col min="5637" max="5637" width="52.33203125" style="25" customWidth="1"/>
    <col min="5638" max="5638" width="11.6640625" style="25" bestFit="1" customWidth="1"/>
    <col min="5639" max="5639" width="0" style="25" hidden="1" customWidth="1"/>
    <col min="5640" max="5640" width="10.33203125" style="25" bestFit="1" customWidth="1"/>
    <col min="5641" max="5641" width="10.109375" style="25" bestFit="1" customWidth="1"/>
    <col min="5642" max="5642" width="13.33203125" style="25" bestFit="1" customWidth="1"/>
    <col min="5643" max="5643" width="13" style="25" customWidth="1"/>
    <col min="5644" max="5644" width="21" style="25" customWidth="1"/>
    <col min="5645" max="5645" width="16.109375" style="25" customWidth="1"/>
    <col min="5646" max="5646" width="27.6640625" style="25" customWidth="1"/>
    <col min="5647" max="5647" width="10.88671875" style="25" bestFit="1" customWidth="1"/>
    <col min="5648" max="5648" width="10.88671875" style="25" customWidth="1"/>
    <col min="5649" max="5649" width="9.109375" style="25"/>
    <col min="5650" max="5650" width="10" style="25" bestFit="1" customWidth="1"/>
    <col min="5651" max="5651" width="10" style="25" customWidth="1"/>
    <col min="5652" max="5652" width="20.44140625" style="25" bestFit="1" customWidth="1"/>
    <col min="5653" max="5888" width="9.109375" style="25"/>
    <col min="5889" max="5889" width="9" style="25" bestFit="1" customWidth="1"/>
    <col min="5890" max="5890" width="9.33203125" style="25" customWidth="1"/>
    <col min="5891" max="5891" width="13.5546875" style="25" customWidth="1"/>
    <col min="5892" max="5892" width="16.109375" style="25" bestFit="1" customWidth="1"/>
    <col min="5893" max="5893" width="52.33203125" style="25" customWidth="1"/>
    <col min="5894" max="5894" width="11.6640625" style="25" bestFit="1" customWidth="1"/>
    <col min="5895" max="5895" width="0" style="25" hidden="1" customWidth="1"/>
    <col min="5896" max="5896" width="10.33203125" style="25" bestFit="1" customWidth="1"/>
    <col min="5897" max="5897" width="10.109375" style="25" bestFit="1" customWidth="1"/>
    <col min="5898" max="5898" width="13.33203125" style="25" bestFit="1" customWidth="1"/>
    <col min="5899" max="5899" width="13" style="25" customWidth="1"/>
    <col min="5900" max="5900" width="21" style="25" customWidth="1"/>
    <col min="5901" max="5901" width="16.109375" style="25" customWidth="1"/>
    <col min="5902" max="5902" width="27.6640625" style="25" customWidth="1"/>
    <col min="5903" max="5903" width="10.88671875" style="25" bestFit="1" customWidth="1"/>
    <col min="5904" max="5904" width="10.88671875" style="25" customWidth="1"/>
    <col min="5905" max="5905" width="9.109375" style="25"/>
    <col min="5906" max="5906" width="10" style="25" bestFit="1" customWidth="1"/>
    <col min="5907" max="5907" width="10" style="25" customWidth="1"/>
    <col min="5908" max="5908" width="20.44140625" style="25" bestFit="1" customWidth="1"/>
    <col min="5909" max="6144" width="9.109375" style="25"/>
    <col min="6145" max="6145" width="9" style="25" bestFit="1" customWidth="1"/>
    <col min="6146" max="6146" width="9.33203125" style="25" customWidth="1"/>
    <col min="6147" max="6147" width="13.5546875" style="25" customWidth="1"/>
    <col min="6148" max="6148" width="16.109375" style="25" bestFit="1" customWidth="1"/>
    <col min="6149" max="6149" width="52.33203125" style="25" customWidth="1"/>
    <col min="6150" max="6150" width="11.6640625" style="25" bestFit="1" customWidth="1"/>
    <col min="6151" max="6151" width="0" style="25" hidden="1" customWidth="1"/>
    <col min="6152" max="6152" width="10.33203125" style="25" bestFit="1" customWidth="1"/>
    <col min="6153" max="6153" width="10.109375" style="25" bestFit="1" customWidth="1"/>
    <col min="6154" max="6154" width="13.33203125" style="25" bestFit="1" customWidth="1"/>
    <col min="6155" max="6155" width="13" style="25" customWidth="1"/>
    <col min="6156" max="6156" width="21" style="25" customWidth="1"/>
    <col min="6157" max="6157" width="16.109375" style="25" customWidth="1"/>
    <col min="6158" max="6158" width="27.6640625" style="25" customWidth="1"/>
    <col min="6159" max="6159" width="10.88671875" style="25" bestFit="1" customWidth="1"/>
    <col min="6160" max="6160" width="10.88671875" style="25" customWidth="1"/>
    <col min="6161" max="6161" width="9.109375" style="25"/>
    <col min="6162" max="6162" width="10" style="25" bestFit="1" customWidth="1"/>
    <col min="6163" max="6163" width="10" style="25" customWidth="1"/>
    <col min="6164" max="6164" width="20.44140625" style="25" bestFit="1" customWidth="1"/>
    <col min="6165" max="6400" width="9.109375" style="25"/>
    <col min="6401" max="6401" width="9" style="25" bestFit="1" customWidth="1"/>
    <col min="6402" max="6402" width="9.33203125" style="25" customWidth="1"/>
    <col min="6403" max="6403" width="13.5546875" style="25" customWidth="1"/>
    <col min="6404" max="6404" width="16.109375" style="25" bestFit="1" customWidth="1"/>
    <col min="6405" max="6405" width="52.33203125" style="25" customWidth="1"/>
    <col min="6406" max="6406" width="11.6640625" style="25" bestFit="1" customWidth="1"/>
    <col min="6407" max="6407" width="0" style="25" hidden="1" customWidth="1"/>
    <col min="6408" max="6408" width="10.33203125" style="25" bestFit="1" customWidth="1"/>
    <col min="6409" max="6409" width="10.109375" style="25" bestFit="1" customWidth="1"/>
    <col min="6410" max="6410" width="13.33203125" style="25" bestFit="1" customWidth="1"/>
    <col min="6411" max="6411" width="13" style="25" customWidth="1"/>
    <col min="6412" max="6412" width="21" style="25" customWidth="1"/>
    <col min="6413" max="6413" width="16.109375" style="25" customWidth="1"/>
    <col min="6414" max="6414" width="27.6640625" style="25" customWidth="1"/>
    <col min="6415" max="6415" width="10.88671875" style="25" bestFit="1" customWidth="1"/>
    <col min="6416" max="6416" width="10.88671875" style="25" customWidth="1"/>
    <col min="6417" max="6417" width="9.109375" style="25"/>
    <col min="6418" max="6418" width="10" style="25" bestFit="1" customWidth="1"/>
    <col min="6419" max="6419" width="10" style="25" customWidth="1"/>
    <col min="6420" max="6420" width="20.44140625" style="25" bestFit="1" customWidth="1"/>
    <col min="6421" max="6656" width="9.109375" style="25"/>
    <col min="6657" max="6657" width="9" style="25" bestFit="1" customWidth="1"/>
    <col min="6658" max="6658" width="9.33203125" style="25" customWidth="1"/>
    <col min="6659" max="6659" width="13.5546875" style="25" customWidth="1"/>
    <col min="6660" max="6660" width="16.109375" style="25" bestFit="1" customWidth="1"/>
    <col min="6661" max="6661" width="52.33203125" style="25" customWidth="1"/>
    <col min="6662" max="6662" width="11.6640625" style="25" bestFit="1" customWidth="1"/>
    <col min="6663" max="6663" width="0" style="25" hidden="1" customWidth="1"/>
    <col min="6664" max="6664" width="10.33203125" style="25" bestFit="1" customWidth="1"/>
    <col min="6665" max="6665" width="10.109375" style="25" bestFit="1" customWidth="1"/>
    <col min="6666" max="6666" width="13.33203125" style="25" bestFit="1" customWidth="1"/>
    <col min="6667" max="6667" width="13" style="25" customWidth="1"/>
    <col min="6668" max="6668" width="21" style="25" customWidth="1"/>
    <col min="6669" max="6669" width="16.109375" style="25" customWidth="1"/>
    <col min="6670" max="6670" width="27.6640625" style="25" customWidth="1"/>
    <col min="6671" max="6671" width="10.88671875" style="25" bestFit="1" customWidth="1"/>
    <col min="6672" max="6672" width="10.88671875" style="25" customWidth="1"/>
    <col min="6673" max="6673" width="9.109375" style="25"/>
    <col min="6674" max="6674" width="10" style="25" bestFit="1" customWidth="1"/>
    <col min="6675" max="6675" width="10" style="25" customWidth="1"/>
    <col min="6676" max="6676" width="20.44140625" style="25" bestFit="1" customWidth="1"/>
    <col min="6677" max="6912" width="9.109375" style="25"/>
    <col min="6913" max="6913" width="9" style="25" bestFit="1" customWidth="1"/>
    <col min="6914" max="6914" width="9.33203125" style="25" customWidth="1"/>
    <col min="6915" max="6915" width="13.5546875" style="25" customWidth="1"/>
    <col min="6916" max="6916" width="16.109375" style="25" bestFit="1" customWidth="1"/>
    <col min="6917" max="6917" width="52.33203125" style="25" customWidth="1"/>
    <col min="6918" max="6918" width="11.6640625" style="25" bestFit="1" customWidth="1"/>
    <col min="6919" max="6919" width="0" style="25" hidden="1" customWidth="1"/>
    <col min="6920" max="6920" width="10.33203125" style="25" bestFit="1" customWidth="1"/>
    <col min="6921" max="6921" width="10.109375" style="25" bestFit="1" customWidth="1"/>
    <col min="6922" max="6922" width="13.33203125" style="25" bestFit="1" customWidth="1"/>
    <col min="6923" max="6923" width="13" style="25" customWidth="1"/>
    <col min="6924" max="6924" width="21" style="25" customWidth="1"/>
    <col min="6925" max="6925" width="16.109375" style="25" customWidth="1"/>
    <col min="6926" max="6926" width="27.6640625" style="25" customWidth="1"/>
    <col min="6927" max="6927" width="10.88671875" style="25" bestFit="1" customWidth="1"/>
    <col min="6928" max="6928" width="10.88671875" style="25" customWidth="1"/>
    <col min="6929" max="6929" width="9.109375" style="25"/>
    <col min="6930" max="6930" width="10" style="25" bestFit="1" customWidth="1"/>
    <col min="6931" max="6931" width="10" style="25" customWidth="1"/>
    <col min="6932" max="6932" width="20.44140625" style="25" bestFit="1" customWidth="1"/>
    <col min="6933" max="7168" width="9.109375" style="25"/>
    <col min="7169" max="7169" width="9" style="25" bestFit="1" customWidth="1"/>
    <col min="7170" max="7170" width="9.33203125" style="25" customWidth="1"/>
    <col min="7171" max="7171" width="13.5546875" style="25" customWidth="1"/>
    <col min="7172" max="7172" width="16.109375" style="25" bestFit="1" customWidth="1"/>
    <col min="7173" max="7173" width="52.33203125" style="25" customWidth="1"/>
    <col min="7174" max="7174" width="11.6640625" style="25" bestFit="1" customWidth="1"/>
    <col min="7175" max="7175" width="0" style="25" hidden="1" customWidth="1"/>
    <col min="7176" max="7176" width="10.33203125" style="25" bestFit="1" customWidth="1"/>
    <col min="7177" max="7177" width="10.109375" style="25" bestFit="1" customWidth="1"/>
    <col min="7178" max="7178" width="13.33203125" style="25" bestFit="1" customWidth="1"/>
    <col min="7179" max="7179" width="13" style="25" customWidth="1"/>
    <col min="7180" max="7180" width="21" style="25" customWidth="1"/>
    <col min="7181" max="7181" width="16.109375" style="25" customWidth="1"/>
    <col min="7182" max="7182" width="27.6640625" style="25" customWidth="1"/>
    <col min="7183" max="7183" width="10.88671875" style="25" bestFit="1" customWidth="1"/>
    <col min="7184" max="7184" width="10.88671875" style="25" customWidth="1"/>
    <col min="7185" max="7185" width="9.109375" style="25"/>
    <col min="7186" max="7186" width="10" style="25" bestFit="1" customWidth="1"/>
    <col min="7187" max="7187" width="10" style="25" customWidth="1"/>
    <col min="7188" max="7188" width="20.44140625" style="25" bestFit="1" customWidth="1"/>
    <col min="7189" max="7424" width="9.109375" style="25"/>
    <col min="7425" max="7425" width="9" style="25" bestFit="1" customWidth="1"/>
    <col min="7426" max="7426" width="9.33203125" style="25" customWidth="1"/>
    <col min="7427" max="7427" width="13.5546875" style="25" customWidth="1"/>
    <col min="7428" max="7428" width="16.109375" style="25" bestFit="1" customWidth="1"/>
    <col min="7429" max="7429" width="52.33203125" style="25" customWidth="1"/>
    <col min="7430" max="7430" width="11.6640625" style="25" bestFit="1" customWidth="1"/>
    <col min="7431" max="7431" width="0" style="25" hidden="1" customWidth="1"/>
    <col min="7432" max="7432" width="10.33203125" style="25" bestFit="1" customWidth="1"/>
    <col min="7433" max="7433" width="10.109375" style="25" bestFit="1" customWidth="1"/>
    <col min="7434" max="7434" width="13.33203125" style="25" bestFit="1" customWidth="1"/>
    <col min="7435" max="7435" width="13" style="25" customWidth="1"/>
    <col min="7436" max="7436" width="21" style="25" customWidth="1"/>
    <col min="7437" max="7437" width="16.109375" style="25" customWidth="1"/>
    <col min="7438" max="7438" width="27.6640625" style="25" customWidth="1"/>
    <col min="7439" max="7439" width="10.88671875" style="25" bestFit="1" customWidth="1"/>
    <col min="7440" max="7440" width="10.88671875" style="25" customWidth="1"/>
    <col min="7441" max="7441" width="9.109375" style="25"/>
    <col min="7442" max="7442" width="10" style="25" bestFit="1" customWidth="1"/>
    <col min="7443" max="7443" width="10" style="25" customWidth="1"/>
    <col min="7444" max="7444" width="20.44140625" style="25" bestFit="1" customWidth="1"/>
    <col min="7445" max="7680" width="9.109375" style="25"/>
    <col min="7681" max="7681" width="9" style="25" bestFit="1" customWidth="1"/>
    <col min="7682" max="7682" width="9.33203125" style="25" customWidth="1"/>
    <col min="7683" max="7683" width="13.5546875" style="25" customWidth="1"/>
    <col min="7684" max="7684" width="16.109375" style="25" bestFit="1" customWidth="1"/>
    <col min="7685" max="7685" width="52.33203125" style="25" customWidth="1"/>
    <col min="7686" max="7686" width="11.6640625" style="25" bestFit="1" customWidth="1"/>
    <col min="7687" max="7687" width="0" style="25" hidden="1" customWidth="1"/>
    <col min="7688" max="7688" width="10.33203125" style="25" bestFit="1" customWidth="1"/>
    <col min="7689" max="7689" width="10.109375" style="25" bestFit="1" customWidth="1"/>
    <col min="7690" max="7690" width="13.33203125" style="25" bestFit="1" customWidth="1"/>
    <col min="7691" max="7691" width="13" style="25" customWidth="1"/>
    <col min="7692" max="7692" width="21" style="25" customWidth="1"/>
    <col min="7693" max="7693" width="16.109375" style="25" customWidth="1"/>
    <col min="7694" max="7694" width="27.6640625" style="25" customWidth="1"/>
    <col min="7695" max="7695" width="10.88671875" style="25" bestFit="1" customWidth="1"/>
    <col min="7696" max="7696" width="10.88671875" style="25" customWidth="1"/>
    <col min="7697" max="7697" width="9.109375" style="25"/>
    <col min="7698" max="7698" width="10" style="25" bestFit="1" customWidth="1"/>
    <col min="7699" max="7699" width="10" style="25" customWidth="1"/>
    <col min="7700" max="7700" width="20.44140625" style="25" bestFit="1" customWidth="1"/>
    <col min="7701" max="7936" width="9.109375" style="25"/>
    <col min="7937" max="7937" width="9" style="25" bestFit="1" customWidth="1"/>
    <col min="7938" max="7938" width="9.33203125" style="25" customWidth="1"/>
    <col min="7939" max="7939" width="13.5546875" style="25" customWidth="1"/>
    <col min="7940" max="7940" width="16.109375" style="25" bestFit="1" customWidth="1"/>
    <col min="7941" max="7941" width="52.33203125" style="25" customWidth="1"/>
    <col min="7942" max="7942" width="11.6640625" style="25" bestFit="1" customWidth="1"/>
    <col min="7943" max="7943" width="0" style="25" hidden="1" customWidth="1"/>
    <col min="7944" max="7944" width="10.33203125" style="25" bestFit="1" customWidth="1"/>
    <col min="7945" max="7945" width="10.109375" style="25" bestFit="1" customWidth="1"/>
    <col min="7946" max="7946" width="13.33203125" style="25" bestFit="1" customWidth="1"/>
    <col min="7947" max="7947" width="13" style="25" customWidth="1"/>
    <col min="7948" max="7948" width="21" style="25" customWidth="1"/>
    <col min="7949" max="7949" width="16.109375" style="25" customWidth="1"/>
    <col min="7950" max="7950" width="27.6640625" style="25" customWidth="1"/>
    <col min="7951" max="7951" width="10.88671875" style="25" bestFit="1" customWidth="1"/>
    <col min="7952" max="7952" width="10.88671875" style="25" customWidth="1"/>
    <col min="7953" max="7953" width="9.109375" style="25"/>
    <col min="7954" max="7954" width="10" style="25" bestFit="1" customWidth="1"/>
    <col min="7955" max="7955" width="10" style="25" customWidth="1"/>
    <col min="7956" max="7956" width="20.44140625" style="25" bestFit="1" customWidth="1"/>
    <col min="7957" max="8192" width="9.109375" style="25"/>
    <col min="8193" max="8193" width="9" style="25" bestFit="1" customWidth="1"/>
    <col min="8194" max="8194" width="9.33203125" style="25" customWidth="1"/>
    <col min="8195" max="8195" width="13.5546875" style="25" customWidth="1"/>
    <col min="8196" max="8196" width="16.109375" style="25" bestFit="1" customWidth="1"/>
    <col min="8197" max="8197" width="52.33203125" style="25" customWidth="1"/>
    <col min="8198" max="8198" width="11.6640625" style="25" bestFit="1" customWidth="1"/>
    <col min="8199" max="8199" width="0" style="25" hidden="1" customWidth="1"/>
    <col min="8200" max="8200" width="10.33203125" style="25" bestFit="1" customWidth="1"/>
    <col min="8201" max="8201" width="10.109375" style="25" bestFit="1" customWidth="1"/>
    <col min="8202" max="8202" width="13.33203125" style="25" bestFit="1" customWidth="1"/>
    <col min="8203" max="8203" width="13" style="25" customWidth="1"/>
    <col min="8204" max="8204" width="21" style="25" customWidth="1"/>
    <col min="8205" max="8205" width="16.109375" style="25" customWidth="1"/>
    <col min="8206" max="8206" width="27.6640625" style="25" customWidth="1"/>
    <col min="8207" max="8207" width="10.88671875" style="25" bestFit="1" customWidth="1"/>
    <col min="8208" max="8208" width="10.88671875" style="25" customWidth="1"/>
    <col min="8209" max="8209" width="9.109375" style="25"/>
    <col min="8210" max="8210" width="10" style="25" bestFit="1" customWidth="1"/>
    <col min="8211" max="8211" width="10" style="25" customWidth="1"/>
    <col min="8212" max="8212" width="20.44140625" style="25" bestFit="1" customWidth="1"/>
    <col min="8213" max="8448" width="9.109375" style="25"/>
    <col min="8449" max="8449" width="9" style="25" bestFit="1" customWidth="1"/>
    <col min="8450" max="8450" width="9.33203125" style="25" customWidth="1"/>
    <col min="8451" max="8451" width="13.5546875" style="25" customWidth="1"/>
    <col min="8452" max="8452" width="16.109375" style="25" bestFit="1" customWidth="1"/>
    <col min="8453" max="8453" width="52.33203125" style="25" customWidth="1"/>
    <col min="8454" max="8454" width="11.6640625" style="25" bestFit="1" customWidth="1"/>
    <col min="8455" max="8455" width="0" style="25" hidden="1" customWidth="1"/>
    <col min="8456" max="8456" width="10.33203125" style="25" bestFit="1" customWidth="1"/>
    <col min="8457" max="8457" width="10.109375" style="25" bestFit="1" customWidth="1"/>
    <col min="8458" max="8458" width="13.33203125" style="25" bestFit="1" customWidth="1"/>
    <col min="8459" max="8459" width="13" style="25" customWidth="1"/>
    <col min="8460" max="8460" width="21" style="25" customWidth="1"/>
    <col min="8461" max="8461" width="16.109375" style="25" customWidth="1"/>
    <col min="8462" max="8462" width="27.6640625" style="25" customWidth="1"/>
    <col min="8463" max="8463" width="10.88671875" style="25" bestFit="1" customWidth="1"/>
    <col min="8464" max="8464" width="10.88671875" style="25" customWidth="1"/>
    <col min="8465" max="8465" width="9.109375" style="25"/>
    <col min="8466" max="8466" width="10" style="25" bestFit="1" customWidth="1"/>
    <col min="8467" max="8467" width="10" style="25" customWidth="1"/>
    <col min="8468" max="8468" width="20.44140625" style="25" bestFit="1" customWidth="1"/>
    <col min="8469" max="8704" width="9.109375" style="25"/>
    <col min="8705" max="8705" width="9" style="25" bestFit="1" customWidth="1"/>
    <col min="8706" max="8706" width="9.33203125" style="25" customWidth="1"/>
    <col min="8707" max="8707" width="13.5546875" style="25" customWidth="1"/>
    <col min="8708" max="8708" width="16.109375" style="25" bestFit="1" customWidth="1"/>
    <col min="8709" max="8709" width="52.33203125" style="25" customWidth="1"/>
    <col min="8710" max="8710" width="11.6640625" style="25" bestFit="1" customWidth="1"/>
    <col min="8711" max="8711" width="0" style="25" hidden="1" customWidth="1"/>
    <col min="8712" max="8712" width="10.33203125" style="25" bestFit="1" customWidth="1"/>
    <col min="8713" max="8713" width="10.109375" style="25" bestFit="1" customWidth="1"/>
    <col min="8714" max="8714" width="13.33203125" style="25" bestFit="1" customWidth="1"/>
    <col min="8715" max="8715" width="13" style="25" customWidth="1"/>
    <col min="8716" max="8716" width="21" style="25" customWidth="1"/>
    <col min="8717" max="8717" width="16.109375" style="25" customWidth="1"/>
    <col min="8718" max="8718" width="27.6640625" style="25" customWidth="1"/>
    <col min="8719" max="8719" width="10.88671875" style="25" bestFit="1" customWidth="1"/>
    <col min="8720" max="8720" width="10.88671875" style="25" customWidth="1"/>
    <col min="8721" max="8721" width="9.109375" style="25"/>
    <col min="8722" max="8722" width="10" style="25" bestFit="1" customWidth="1"/>
    <col min="8723" max="8723" width="10" style="25" customWidth="1"/>
    <col min="8724" max="8724" width="20.44140625" style="25" bestFit="1" customWidth="1"/>
    <col min="8725" max="8960" width="9.109375" style="25"/>
    <col min="8961" max="8961" width="9" style="25" bestFit="1" customWidth="1"/>
    <col min="8962" max="8962" width="9.33203125" style="25" customWidth="1"/>
    <col min="8963" max="8963" width="13.5546875" style="25" customWidth="1"/>
    <col min="8964" max="8964" width="16.109375" style="25" bestFit="1" customWidth="1"/>
    <col min="8965" max="8965" width="52.33203125" style="25" customWidth="1"/>
    <col min="8966" max="8966" width="11.6640625" style="25" bestFit="1" customWidth="1"/>
    <col min="8967" max="8967" width="0" style="25" hidden="1" customWidth="1"/>
    <col min="8968" max="8968" width="10.33203125" style="25" bestFit="1" customWidth="1"/>
    <col min="8969" max="8969" width="10.109375" style="25" bestFit="1" customWidth="1"/>
    <col min="8970" max="8970" width="13.33203125" style="25" bestFit="1" customWidth="1"/>
    <col min="8971" max="8971" width="13" style="25" customWidth="1"/>
    <col min="8972" max="8972" width="21" style="25" customWidth="1"/>
    <col min="8973" max="8973" width="16.109375" style="25" customWidth="1"/>
    <col min="8974" max="8974" width="27.6640625" style="25" customWidth="1"/>
    <col min="8975" max="8975" width="10.88671875" style="25" bestFit="1" customWidth="1"/>
    <col min="8976" max="8976" width="10.88671875" style="25" customWidth="1"/>
    <col min="8977" max="8977" width="9.109375" style="25"/>
    <col min="8978" max="8978" width="10" style="25" bestFit="1" customWidth="1"/>
    <col min="8979" max="8979" width="10" style="25" customWidth="1"/>
    <col min="8980" max="8980" width="20.44140625" style="25" bestFit="1" customWidth="1"/>
    <col min="8981" max="9216" width="9.109375" style="25"/>
    <col min="9217" max="9217" width="9" style="25" bestFit="1" customWidth="1"/>
    <col min="9218" max="9218" width="9.33203125" style="25" customWidth="1"/>
    <col min="9219" max="9219" width="13.5546875" style="25" customWidth="1"/>
    <col min="9220" max="9220" width="16.109375" style="25" bestFit="1" customWidth="1"/>
    <col min="9221" max="9221" width="52.33203125" style="25" customWidth="1"/>
    <col min="9222" max="9222" width="11.6640625" style="25" bestFit="1" customWidth="1"/>
    <col min="9223" max="9223" width="0" style="25" hidden="1" customWidth="1"/>
    <col min="9224" max="9224" width="10.33203125" style="25" bestFit="1" customWidth="1"/>
    <col min="9225" max="9225" width="10.109375" style="25" bestFit="1" customWidth="1"/>
    <col min="9226" max="9226" width="13.33203125" style="25" bestFit="1" customWidth="1"/>
    <col min="9227" max="9227" width="13" style="25" customWidth="1"/>
    <col min="9228" max="9228" width="21" style="25" customWidth="1"/>
    <col min="9229" max="9229" width="16.109375" style="25" customWidth="1"/>
    <col min="9230" max="9230" width="27.6640625" style="25" customWidth="1"/>
    <col min="9231" max="9231" width="10.88671875" style="25" bestFit="1" customWidth="1"/>
    <col min="9232" max="9232" width="10.88671875" style="25" customWidth="1"/>
    <col min="9233" max="9233" width="9.109375" style="25"/>
    <col min="9234" max="9234" width="10" style="25" bestFit="1" customWidth="1"/>
    <col min="9235" max="9235" width="10" style="25" customWidth="1"/>
    <col min="9236" max="9236" width="20.44140625" style="25" bestFit="1" customWidth="1"/>
    <col min="9237" max="9472" width="9.109375" style="25"/>
    <col min="9473" max="9473" width="9" style="25" bestFit="1" customWidth="1"/>
    <col min="9474" max="9474" width="9.33203125" style="25" customWidth="1"/>
    <col min="9475" max="9475" width="13.5546875" style="25" customWidth="1"/>
    <col min="9476" max="9476" width="16.109375" style="25" bestFit="1" customWidth="1"/>
    <col min="9477" max="9477" width="52.33203125" style="25" customWidth="1"/>
    <col min="9478" max="9478" width="11.6640625" style="25" bestFit="1" customWidth="1"/>
    <col min="9479" max="9479" width="0" style="25" hidden="1" customWidth="1"/>
    <col min="9480" max="9480" width="10.33203125" style="25" bestFit="1" customWidth="1"/>
    <col min="9481" max="9481" width="10.109375" style="25" bestFit="1" customWidth="1"/>
    <col min="9482" max="9482" width="13.33203125" style="25" bestFit="1" customWidth="1"/>
    <col min="9483" max="9483" width="13" style="25" customWidth="1"/>
    <col min="9484" max="9484" width="21" style="25" customWidth="1"/>
    <col min="9485" max="9485" width="16.109375" style="25" customWidth="1"/>
    <col min="9486" max="9486" width="27.6640625" style="25" customWidth="1"/>
    <col min="9487" max="9487" width="10.88671875" style="25" bestFit="1" customWidth="1"/>
    <col min="9488" max="9488" width="10.88671875" style="25" customWidth="1"/>
    <col min="9489" max="9489" width="9.109375" style="25"/>
    <col min="9490" max="9490" width="10" style="25" bestFit="1" customWidth="1"/>
    <col min="9491" max="9491" width="10" style="25" customWidth="1"/>
    <col min="9492" max="9492" width="20.44140625" style="25" bestFit="1" customWidth="1"/>
    <col min="9493" max="9728" width="9.109375" style="25"/>
    <col min="9729" max="9729" width="9" style="25" bestFit="1" customWidth="1"/>
    <col min="9730" max="9730" width="9.33203125" style="25" customWidth="1"/>
    <col min="9731" max="9731" width="13.5546875" style="25" customWidth="1"/>
    <col min="9732" max="9732" width="16.109375" style="25" bestFit="1" customWidth="1"/>
    <col min="9733" max="9733" width="52.33203125" style="25" customWidth="1"/>
    <col min="9734" max="9734" width="11.6640625" style="25" bestFit="1" customWidth="1"/>
    <col min="9735" max="9735" width="0" style="25" hidden="1" customWidth="1"/>
    <col min="9736" max="9736" width="10.33203125" style="25" bestFit="1" customWidth="1"/>
    <col min="9737" max="9737" width="10.109375" style="25" bestFit="1" customWidth="1"/>
    <col min="9738" max="9738" width="13.33203125" style="25" bestFit="1" customWidth="1"/>
    <col min="9739" max="9739" width="13" style="25" customWidth="1"/>
    <col min="9740" max="9740" width="21" style="25" customWidth="1"/>
    <col min="9741" max="9741" width="16.109375" style="25" customWidth="1"/>
    <col min="9742" max="9742" width="27.6640625" style="25" customWidth="1"/>
    <col min="9743" max="9743" width="10.88671875" style="25" bestFit="1" customWidth="1"/>
    <col min="9744" max="9744" width="10.88671875" style="25" customWidth="1"/>
    <col min="9745" max="9745" width="9.109375" style="25"/>
    <col min="9746" max="9746" width="10" style="25" bestFit="1" customWidth="1"/>
    <col min="9747" max="9747" width="10" style="25" customWidth="1"/>
    <col min="9748" max="9748" width="20.44140625" style="25" bestFit="1" customWidth="1"/>
    <col min="9749" max="9984" width="9.109375" style="25"/>
    <col min="9985" max="9985" width="9" style="25" bestFit="1" customWidth="1"/>
    <col min="9986" max="9986" width="9.33203125" style="25" customWidth="1"/>
    <col min="9987" max="9987" width="13.5546875" style="25" customWidth="1"/>
    <col min="9988" max="9988" width="16.109375" style="25" bestFit="1" customWidth="1"/>
    <col min="9989" max="9989" width="52.33203125" style="25" customWidth="1"/>
    <col min="9990" max="9990" width="11.6640625" style="25" bestFit="1" customWidth="1"/>
    <col min="9991" max="9991" width="0" style="25" hidden="1" customWidth="1"/>
    <col min="9992" max="9992" width="10.33203125" style="25" bestFit="1" customWidth="1"/>
    <col min="9993" max="9993" width="10.109375" style="25" bestFit="1" customWidth="1"/>
    <col min="9994" max="9994" width="13.33203125" style="25" bestFit="1" customWidth="1"/>
    <col min="9995" max="9995" width="13" style="25" customWidth="1"/>
    <col min="9996" max="9996" width="21" style="25" customWidth="1"/>
    <col min="9997" max="9997" width="16.109375" style="25" customWidth="1"/>
    <col min="9998" max="9998" width="27.6640625" style="25" customWidth="1"/>
    <col min="9999" max="9999" width="10.88671875" style="25" bestFit="1" customWidth="1"/>
    <col min="10000" max="10000" width="10.88671875" style="25" customWidth="1"/>
    <col min="10001" max="10001" width="9.109375" style="25"/>
    <col min="10002" max="10002" width="10" style="25" bestFit="1" customWidth="1"/>
    <col min="10003" max="10003" width="10" style="25" customWidth="1"/>
    <col min="10004" max="10004" width="20.44140625" style="25" bestFit="1" customWidth="1"/>
    <col min="10005" max="10240" width="9.109375" style="25"/>
    <col min="10241" max="10241" width="9" style="25" bestFit="1" customWidth="1"/>
    <col min="10242" max="10242" width="9.33203125" style="25" customWidth="1"/>
    <col min="10243" max="10243" width="13.5546875" style="25" customWidth="1"/>
    <col min="10244" max="10244" width="16.109375" style="25" bestFit="1" customWidth="1"/>
    <col min="10245" max="10245" width="52.33203125" style="25" customWidth="1"/>
    <col min="10246" max="10246" width="11.6640625" style="25" bestFit="1" customWidth="1"/>
    <col min="10247" max="10247" width="0" style="25" hidden="1" customWidth="1"/>
    <col min="10248" max="10248" width="10.33203125" style="25" bestFit="1" customWidth="1"/>
    <col min="10249" max="10249" width="10.109375" style="25" bestFit="1" customWidth="1"/>
    <col min="10250" max="10250" width="13.33203125" style="25" bestFit="1" customWidth="1"/>
    <col min="10251" max="10251" width="13" style="25" customWidth="1"/>
    <col min="10252" max="10252" width="21" style="25" customWidth="1"/>
    <col min="10253" max="10253" width="16.109375" style="25" customWidth="1"/>
    <col min="10254" max="10254" width="27.6640625" style="25" customWidth="1"/>
    <col min="10255" max="10255" width="10.88671875" style="25" bestFit="1" customWidth="1"/>
    <col min="10256" max="10256" width="10.88671875" style="25" customWidth="1"/>
    <col min="10257" max="10257" width="9.109375" style="25"/>
    <col min="10258" max="10258" width="10" style="25" bestFit="1" customWidth="1"/>
    <col min="10259" max="10259" width="10" style="25" customWidth="1"/>
    <col min="10260" max="10260" width="20.44140625" style="25" bestFit="1" customWidth="1"/>
    <col min="10261" max="10496" width="9.109375" style="25"/>
    <col min="10497" max="10497" width="9" style="25" bestFit="1" customWidth="1"/>
    <col min="10498" max="10498" width="9.33203125" style="25" customWidth="1"/>
    <col min="10499" max="10499" width="13.5546875" style="25" customWidth="1"/>
    <col min="10500" max="10500" width="16.109375" style="25" bestFit="1" customWidth="1"/>
    <col min="10501" max="10501" width="52.33203125" style="25" customWidth="1"/>
    <col min="10502" max="10502" width="11.6640625" style="25" bestFit="1" customWidth="1"/>
    <col min="10503" max="10503" width="0" style="25" hidden="1" customWidth="1"/>
    <col min="10504" max="10504" width="10.33203125" style="25" bestFit="1" customWidth="1"/>
    <col min="10505" max="10505" width="10.109375" style="25" bestFit="1" customWidth="1"/>
    <col min="10506" max="10506" width="13.33203125" style="25" bestFit="1" customWidth="1"/>
    <col min="10507" max="10507" width="13" style="25" customWidth="1"/>
    <col min="10508" max="10508" width="21" style="25" customWidth="1"/>
    <col min="10509" max="10509" width="16.109375" style="25" customWidth="1"/>
    <col min="10510" max="10510" width="27.6640625" style="25" customWidth="1"/>
    <col min="10511" max="10511" width="10.88671875" style="25" bestFit="1" customWidth="1"/>
    <col min="10512" max="10512" width="10.88671875" style="25" customWidth="1"/>
    <col min="10513" max="10513" width="9.109375" style="25"/>
    <col min="10514" max="10514" width="10" style="25" bestFit="1" customWidth="1"/>
    <col min="10515" max="10515" width="10" style="25" customWidth="1"/>
    <col min="10516" max="10516" width="20.44140625" style="25" bestFit="1" customWidth="1"/>
    <col min="10517" max="10752" width="9.109375" style="25"/>
    <col min="10753" max="10753" width="9" style="25" bestFit="1" customWidth="1"/>
    <col min="10754" max="10754" width="9.33203125" style="25" customWidth="1"/>
    <col min="10755" max="10755" width="13.5546875" style="25" customWidth="1"/>
    <col min="10756" max="10756" width="16.109375" style="25" bestFit="1" customWidth="1"/>
    <col min="10757" max="10757" width="52.33203125" style="25" customWidth="1"/>
    <col min="10758" max="10758" width="11.6640625" style="25" bestFit="1" customWidth="1"/>
    <col min="10759" max="10759" width="0" style="25" hidden="1" customWidth="1"/>
    <col min="10760" max="10760" width="10.33203125" style="25" bestFit="1" customWidth="1"/>
    <col min="10761" max="10761" width="10.109375" style="25" bestFit="1" customWidth="1"/>
    <col min="10762" max="10762" width="13.33203125" style="25" bestFit="1" customWidth="1"/>
    <col min="10763" max="10763" width="13" style="25" customWidth="1"/>
    <col min="10764" max="10764" width="21" style="25" customWidth="1"/>
    <col min="10765" max="10765" width="16.109375" style="25" customWidth="1"/>
    <col min="10766" max="10766" width="27.6640625" style="25" customWidth="1"/>
    <col min="10767" max="10767" width="10.88671875" style="25" bestFit="1" customWidth="1"/>
    <col min="10768" max="10768" width="10.88671875" style="25" customWidth="1"/>
    <col min="10769" max="10769" width="9.109375" style="25"/>
    <col min="10770" max="10770" width="10" style="25" bestFit="1" customWidth="1"/>
    <col min="10771" max="10771" width="10" style="25" customWidth="1"/>
    <col min="10772" max="10772" width="20.44140625" style="25" bestFit="1" customWidth="1"/>
    <col min="10773" max="11008" width="9.109375" style="25"/>
    <col min="11009" max="11009" width="9" style="25" bestFit="1" customWidth="1"/>
    <col min="11010" max="11010" width="9.33203125" style="25" customWidth="1"/>
    <col min="11011" max="11011" width="13.5546875" style="25" customWidth="1"/>
    <col min="11012" max="11012" width="16.109375" style="25" bestFit="1" customWidth="1"/>
    <col min="11013" max="11013" width="52.33203125" style="25" customWidth="1"/>
    <col min="11014" max="11014" width="11.6640625" style="25" bestFit="1" customWidth="1"/>
    <col min="11015" max="11015" width="0" style="25" hidden="1" customWidth="1"/>
    <col min="11016" max="11016" width="10.33203125" style="25" bestFit="1" customWidth="1"/>
    <col min="11017" max="11017" width="10.109375" style="25" bestFit="1" customWidth="1"/>
    <col min="11018" max="11018" width="13.33203125" style="25" bestFit="1" customWidth="1"/>
    <col min="11019" max="11019" width="13" style="25" customWidth="1"/>
    <col min="11020" max="11020" width="21" style="25" customWidth="1"/>
    <col min="11021" max="11021" width="16.109375" style="25" customWidth="1"/>
    <col min="11022" max="11022" width="27.6640625" style="25" customWidth="1"/>
    <col min="11023" max="11023" width="10.88671875" style="25" bestFit="1" customWidth="1"/>
    <col min="11024" max="11024" width="10.88671875" style="25" customWidth="1"/>
    <col min="11025" max="11025" width="9.109375" style="25"/>
    <col min="11026" max="11026" width="10" style="25" bestFit="1" customWidth="1"/>
    <col min="11027" max="11027" width="10" style="25" customWidth="1"/>
    <col min="11028" max="11028" width="20.44140625" style="25" bestFit="1" customWidth="1"/>
    <col min="11029" max="11264" width="9.109375" style="25"/>
    <col min="11265" max="11265" width="9" style="25" bestFit="1" customWidth="1"/>
    <col min="11266" max="11266" width="9.33203125" style="25" customWidth="1"/>
    <col min="11267" max="11267" width="13.5546875" style="25" customWidth="1"/>
    <col min="11268" max="11268" width="16.109375" style="25" bestFit="1" customWidth="1"/>
    <col min="11269" max="11269" width="52.33203125" style="25" customWidth="1"/>
    <col min="11270" max="11270" width="11.6640625" style="25" bestFit="1" customWidth="1"/>
    <col min="11271" max="11271" width="0" style="25" hidden="1" customWidth="1"/>
    <col min="11272" max="11272" width="10.33203125" style="25" bestFit="1" customWidth="1"/>
    <col min="11273" max="11273" width="10.109375" style="25" bestFit="1" customWidth="1"/>
    <col min="11274" max="11274" width="13.33203125" style="25" bestFit="1" customWidth="1"/>
    <col min="11275" max="11275" width="13" style="25" customWidth="1"/>
    <col min="11276" max="11276" width="21" style="25" customWidth="1"/>
    <col min="11277" max="11277" width="16.109375" style="25" customWidth="1"/>
    <col min="11278" max="11278" width="27.6640625" style="25" customWidth="1"/>
    <col min="11279" max="11279" width="10.88671875" style="25" bestFit="1" customWidth="1"/>
    <col min="11280" max="11280" width="10.88671875" style="25" customWidth="1"/>
    <col min="11281" max="11281" width="9.109375" style="25"/>
    <col min="11282" max="11282" width="10" style="25" bestFit="1" customWidth="1"/>
    <col min="11283" max="11283" width="10" style="25" customWidth="1"/>
    <col min="11284" max="11284" width="20.44140625" style="25" bestFit="1" customWidth="1"/>
    <col min="11285" max="11520" width="9.109375" style="25"/>
    <col min="11521" max="11521" width="9" style="25" bestFit="1" customWidth="1"/>
    <col min="11522" max="11522" width="9.33203125" style="25" customWidth="1"/>
    <col min="11523" max="11523" width="13.5546875" style="25" customWidth="1"/>
    <col min="11524" max="11524" width="16.109375" style="25" bestFit="1" customWidth="1"/>
    <col min="11525" max="11525" width="52.33203125" style="25" customWidth="1"/>
    <col min="11526" max="11526" width="11.6640625" style="25" bestFit="1" customWidth="1"/>
    <col min="11527" max="11527" width="0" style="25" hidden="1" customWidth="1"/>
    <col min="11528" max="11528" width="10.33203125" style="25" bestFit="1" customWidth="1"/>
    <col min="11529" max="11529" width="10.109375" style="25" bestFit="1" customWidth="1"/>
    <col min="11530" max="11530" width="13.33203125" style="25" bestFit="1" customWidth="1"/>
    <col min="11531" max="11531" width="13" style="25" customWidth="1"/>
    <col min="11532" max="11532" width="21" style="25" customWidth="1"/>
    <col min="11533" max="11533" width="16.109375" style="25" customWidth="1"/>
    <col min="11534" max="11534" width="27.6640625" style="25" customWidth="1"/>
    <col min="11535" max="11535" width="10.88671875" style="25" bestFit="1" customWidth="1"/>
    <col min="11536" max="11536" width="10.88671875" style="25" customWidth="1"/>
    <col min="11537" max="11537" width="9.109375" style="25"/>
    <col min="11538" max="11538" width="10" style="25" bestFit="1" customWidth="1"/>
    <col min="11539" max="11539" width="10" style="25" customWidth="1"/>
    <col min="11540" max="11540" width="20.44140625" style="25" bestFit="1" customWidth="1"/>
    <col min="11541" max="11776" width="9.109375" style="25"/>
    <col min="11777" max="11777" width="9" style="25" bestFit="1" customWidth="1"/>
    <col min="11778" max="11778" width="9.33203125" style="25" customWidth="1"/>
    <col min="11779" max="11779" width="13.5546875" style="25" customWidth="1"/>
    <col min="11780" max="11780" width="16.109375" style="25" bestFit="1" customWidth="1"/>
    <col min="11781" max="11781" width="52.33203125" style="25" customWidth="1"/>
    <col min="11782" max="11782" width="11.6640625" style="25" bestFit="1" customWidth="1"/>
    <col min="11783" max="11783" width="0" style="25" hidden="1" customWidth="1"/>
    <col min="11784" max="11784" width="10.33203125" style="25" bestFit="1" customWidth="1"/>
    <col min="11785" max="11785" width="10.109375" style="25" bestFit="1" customWidth="1"/>
    <col min="11786" max="11786" width="13.33203125" style="25" bestFit="1" customWidth="1"/>
    <col min="11787" max="11787" width="13" style="25" customWidth="1"/>
    <col min="11788" max="11788" width="21" style="25" customWidth="1"/>
    <col min="11789" max="11789" width="16.109375" style="25" customWidth="1"/>
    <col min="11790" max="11790" width="27.6640625" style="25" customWidth="1"/>
    <col min="11791" max="11791" width="10.88671875" style="25" bestFit="1" customWidth="1"/>
    <col min="11792" max="11792" width="10.88671875" style="25" customWidth="1"/>
    <col min="11793" max="11793" width="9.109375" style="25"/>
    <col min="11794" max="11794" width="10" style="25" bestFit="1" customWidth="1"/>
    <col min="11795" max="11795" width="10" style="25" customWidth="1"/>
    <col min="11796" max="11796" width="20.44140625" style="25" bestFit="1" customWidth="1"/>
    <col min="11797" max="12032" width="9.109375" style="25"/>
    <col min="12033" max="12033" width="9" style="25" bestFit="1" customWidth="1"/>
    <col min="12034" max="12034" width="9.33203125" style="25" customWidth="1"/>
    <col min="12035" max="12035" width="13.5546875" style="25" customWidth="1"/>
    <col min="12036" max="12036" width="16.109375" style="25" bestFit="1" customWidth="1"/>
    <col min="12037" max="12037" width="52.33203125" style="25" customWidth="1"/>
    <col min="12038" max="12038" width="11.6640625" style="25" bestFit="1" customWidth="1"/>
    <col min="12039" max="12039" width="0" style="25" hidden="1" customWidth="1"/>
    <col min="12040" max="12040" width="10.33203125" style="25" bestFit="1" customWidth="1"/>
    <col min="12041" max="12041" width="10.109375" style="25" bestFit="1" customWidth="1"/>
    <col min="12042" max="12042" width="13.33203125" style="25" bestFit="1" customWidth="1"/>
    <col min="12043" max="12043" width="13" style="25" customWidth="1"/>
    <col min="12044" max="12044" width="21" style="25" customWidth="1"/>
    <col min="12045" max="12045" width="16.109375" style="25" customWidth="1"/>
    <col min="12046" max="12046" width="27.6640625" style="25" customWidth="1"/>
    <col min="12047" max="12047" width="10.88671875" style="25" bestFit="1" customWidth="1"/>
    <col min="12048" max="12048" width="10.88671875" style="25" customWidth="1"/>
    <col min="12049" max="12049" width="9.109375" style="25"/>
    <col min="12050" max="12050" width="10" style="25" bestFit="1" customWidth="1"/>
    <col min="12051" max="12051" width="10" style="25" customWidth="1"/>
    <col min="12052" max="12052" width="20.44140625" style="25" bestFit="1" customWidth="1"/>
    <col min="12053" max="12288" width="9.109375" style="25"/>
    <col min="12289" max="12289" width="9" style="25" bestFit="1" customWidth="1"/>
    <col min="12290" max="12290" width="9.33203125" style="25" customWidth="1"/>
    <col min="12291" max="12291" width="13.5546875" style="25" customWidth="1"/>
    <col min="12292" max="12292" width="16.109375" style="25" bestFit="1" customWidth="1"/>
    <col min="12293" max="12293" width="52.33203125" style="25" customWidth="1"/>
    <col min="12294" max="12294" width="11.6640625" style="25" bestFit="1" customWidth="1"/>
    <col min="12295" max="12295" width="0" style="25" hidden="1" customWidth="1"/>
    <col min="12296" max="12296" width="10.33203125" style="25" bestFit="1" customWidth="1"/>
    <col min="12297" max="12297" width="10.109375" style="25" bestFit="1" customWidth="1"/>
    <col min="12298" max="12298" width="13.33203125" style="25" bestFit="1" customWidth="1"/>
    <col min="12299" max="12299" width="13" style="25" customWidth="1"/>
    <col min="12300" max="12300" width="21" style="25" customWidth="1"/>
    <col min="12301" max="12301" width="16.109375" style="25" customWidth="1"/>
    <col min="12302" max="12302" width="27.6640625" style="25" customWidth="1"/>
    <col min="12303" max="12303" width="10.88671875" style="25" bestFit="1" customWidth="1"/>
    <col min="12304" max="12304" width="10.88671875" style="25" customWidth="1"/>
    <col min="12305" max="12305" width="9.109375" style="25"/>
    <col min="12306" max="12306" width="10" style="25" bestFit="1" customWidth="1"/>
    <col min="12307" max="12307" width="10" style="25" customWidth="1"/>
    <col min="12308" max="12308" width="20.44140625" style="25" bestFit="1" customWidth="1"/>
    <col min="12309" max="12544" width="9.109375" style="25"/>
    <col min="12545" max="12545" width="9" style="25" bestFit="1" customWidth="1"/>
    <col min="12546" max="12546" width="9.33203125" style="25" customWidth="1"/>
    <col min="12547" max="12547" width="13.5546875" style="25" customWidth="1"/>
    <col min="12548" max="12548" width="16.109375" style="25" bestFit="1" customWidth="1"/>
    <col min="12549" max="12549" width="52.33203125" style="25" customWidth="1"/>
    <col min="12550" max="12550" width="11.6640625" style="25" bestFit="1" customWidth="1"/>
    <col min="12551" max="12551" width="0" style="25" hidden="1" customWidth="1"/>
    <col min="12552" max="12552" width="10.33203125" style="25" bestFit="1" customWidth="1"/>
    <col min="12553" max="12553" width="10.109375" style="25" bestFit="1" customWidth="1"/>
    <col min="12554" max="12554" width="13.33203125" style="25" bestFit="1" customWidth="1"/>
    <col min="12555" max="12555" width="13" style="25" customWidth="1"/>
    <col min="12556" max="12556" width="21" style="25" customWidth="1"/>
    <col min="12557" max="12557" width="16.109375" style="25" customWidth="1"/>
    <col min="12558" max="12558" width="27.6640625" style="25" customWidth="1"/>
    <col min="12559" max="12559" width="10.88671875" style="25" bestFit="1" customWidth="1"/>
    <col min="12560" max="12560" width="10.88671875" style="25" customWidth="1"/>
    <col min="12561" max="12561" width="9.109375" style="25"/>
    <col min="12562" max="12562" width="10" style="25" bestFit="1" customWidth="1"/>
    <col min="12563" max="12563" width="10" style="25" customWidth="1"/>
    <col min="12564" max="12564" width="20.44140625" style="25" bestFit="1" customWidth="1"/>
    <col min="12565" max="12800" width="9.109375" style="25"/>
    <col min="12801" max="12801" width="9" style="25" bestFit="1" customWidth="1"/>
    <col min="12802" max="12802" width="9.33203125" style="25" customWidth="1"/>
    <col min="12803" max="12803" width="13.5546875" style="25" customWidth="1"/>
    <col min="12804" max="12804" width="16.109375" style="25" bestFit="1" customWidth="1"/>
    <col min="12805" max="12805" width="52.33203125" style="25" customWidth="1"/>
    <col min="12806" max="12806" width="11.6640625" style="25" bestFit="1" customWidth="1"/>
    <col min="12807" max="12807" width="0" style="25" hidden="1" customWidth="1"/>
    <col min="12808" max="12808" width="10.33203125" style="25" bestFit="1" customWidth="1"/>
    <col min="12809" max="12809" width="10.109375" style="25" bestFit="1" customWidth="1"/>
    <col min="12810" max="12810" width="13.33203125" style="25" bestFit="1" customWidth="1"/>
    <col min="12811" max="12811" width="13" style="25" customWidth="1"/>
    <col min="12812" max="12812" width="21" style="25" customWidth="1"/>
    <col min="12813" max="12813" width="16.109375" style="25" customWidth="1"/>
    <col min="12814" max="12814" width="27.6640625" style="25" customWidth="1"/>
    <col min="12815" max="12815" width="10.88671875" style="25" bestFit="1" customWidth="1"/>
    <col min="12816" max="12816" width="10.88671875" style="25" customWidth="1"/>
    <col min="12817" max="12817" width="9.109375" style="25"/>
    <col min="12818" max="12818" width="10" style="25" bestFit="1" customWidth="1"/>
    <col min="12819" max="12819" width="10" style="25" customWidth="1"/>
    <col min="12820" max="12820" width="20.44140625" style="25" bestFit="1" customWidth="1"/>
    <col min="12821" max="13056" width="9.109375" style="25"/>
    <col min="13057" max="13057" width="9" style="25" bestFit="1" customWidth="1"/>
    <col min="13058" max="13058" width="9.33203125" style="25" customWidth="1"/>
    <col min="13059" max="13059" width="13.5546875" style="25" customWidth="1"/>
    <col min="13060" max="13060" width="16.109375" style="25" bestFit="1" customWidth="1"/>
    <col min="13061" max="13061" width="52.33203125" style="25" customWidth="1"/>
    <col min="13062" max="13062" width="11.6640625" style="25" bestFit="1" customWidth="1"/>
    <col min="13063" max="13063" width="0" style="25" hidden="1" customWidth="1"/>
    <col min="13064" max="13064" width="10.33203125" style="25" bestFit="1" customWidth="1"/>
    <col min="13065" max="13065" width="10.109375" style="25" bestFit="1" customWidth="1"/>
    <col min="13066" max="13066" width="13.33203125" style="25" bestFit="1" customWidth="1"/>
    <col min="13067" max="13067" width="13" style="25" customWidth="1"/>
    <col min="13068" max="13068" width="21" style="25" customWidth="1"/>
    <col min="13069" max="13069" width="16.109375" style="25" customWidth="1"/>
    <col min="13070" max="13070" width="27.6640625" style="25" customWidth="1"/>
    <col min="13071" max="13071" width="10.88671875" style="25" bestFit="1" customWidth="1"/>
    <col min="13072" max="13072" width="10.88671875" style="25" customWidth="1"/>
    <col min="13073" max="13073" width="9.109375" style="25"/>
    <col min="13074" max="13074" width="10" style="25" bestFit="1" customWidth="1"/>
    <col min="13075" max="13075" width="10" style="25" customWidth="1"/>
    <col min="13076" max="13076" width="20.44140625" style="25" bestFit="1" customWidth="1"/>
    <col min="13077" max="13312" width="9.109375" style="25"/>
    <col min="13313" max="13313" width="9" style="25" bestFit="1" customWidth="1"/>
    <col min="13314" max="13314" width="9.33203125" style="25" customWidth="1"/>
    <col min="13315" max="13315" width="13.5546875" style="25" customWidth="1"/>
    <col min="13316" max="13316" width="16.109375" style="25" bestFit="1" customWidth="1"/>
    <col min="13317" max="13317" width="52.33203125" style="25" customWidth="1"/>
    <col min="13318" max="13318" width="11.6640625" style="25" bestFit="1" customWidth="1"/>
    <col min="13319" max="13319" width="0" style="25" hidden="1" customWidth="1"/>
    <col min="13320" max="13320" width="10.33203125" style="25" bestFit="1" customWidth="1"/>
    <col min="13321" max="13321" width="10.109375" style="25" bestFit="1" customWidth="1"/>
    <col min="13322" max="13322" width="13.33203125" style="25" bestFit="1" customWidth="1"/>
    <col min="13323" max="13323" width="13" style="25" customWidth="1"/>
    <col min="13324" max="13324" width="21" style="25" customWidth="1"/>
    <col min="13325" max="13325" width="16.109375" style="25" customWidth="1"/>
    <col min="13326" max="13326" width="27.6640625" style="25" customWidth="1"/>
    <col min="13327" max="13327" width="10.88671875" style="25" bestFit="1" customWidth="1"/>
    <col min="13328" max="13328" width="10.88671875" style="25" customWidth="1"/>
    <col min="13329" max="13329" width="9.109375" style="25"/>
    <col min="13330" max="13330" width="10" style="25" bestFit="1" customWidth="1"/>
    <col min="13331" max="13331" width="10" style="25" customWidth="1"/>
    <col min="13332" max="13332" width="20.44140625" style="25" bestFit="1" customWidth="1"/>
    <col min="13333" max="13568" width="9.109375" style="25"/>
    <col min="13569" max="13569" width="9" style="25" bestFit="1" customWidth="1"/>
    <col min="13570" max="13570" width="9.33203125" style="25" customWidth="1"/>
    <col min="13571" max="13571" width="13.5546875" style="25" customWidth="1"/>
    <col min="13572" max="13572" width="16.109375" style="25" bestFit="1" customWidth="1"/>
    <col min="13573" max="13573" width="52.33203125" style="25" customWidth="1"/>
    <col min="13574" max="13574" width="11.6640625" style="25" bestFit="1" customWidth="1"/>
    <col min="13575" max="13575" width="0" style="25" hidden="1" customWidth="1"/>
    <col min="13576" max="13576" width="10.33203125" style="25" bestFit="1" customWidth="1"/>
    <col min="13577" max="13577" width="10.109375" style="25" bestFit="1" customWidth="1"/>
    <col min="13578" max="13578" width="13.33203125" style="25" bestFit="1" customWidth="1"/>
    <col min="13579" max="13579" width="13" style="25" customWidth="1"/>
    <col min="13580" max="13580" width="21" style="25" customWidth="1"/>
    <col min="13581" max="13581" width="16.109375" style="25" customWidth="1"/>
    <col min="13582" max="13582" width="27.6640625" style="25" customWidth="1"/>
    <col min="13583" max="13583" width="10.88671875" style="25" bestFit="1" customWidth="1"/>
    <col min="13584" max="13584" width="10.88671875" style="25" customWidth="1"/>
    <col min="13585" max="13585" width="9.109375" style="25"/>
    <col min="13586" max="13586" width="10" style="25" bestFit="1" customWidth="1"/>
    <col min="13587" max="13587" width="10" style="25" customWidth="1"/>
    <col min="13588" max="13588" width="20.44140625" style="25" bestFit="1" customWidth="1"/>
    <col min="13589" max="13824" width="9.109375" style="25"/>
    <col min="13825" max="13825" width="9" style="25" bestFit="1" customWidth="1"/>
    <col min="13826" max="13826" width="9.33203125" style="25" customWidth="1"/>
    <col min="13827" max="13827" width="13.5546875" style="25" customWidth="1"/>
    <col min="13828" max="13828" width="16.109375" style="25" bestFit="1" customWidth="1"/>
    <col min="13829" max="13829" width="52.33203125" style="25" customWidth="1"/>
    <col min="13830" max="13830" width="11.6640625" style="25" bestFit="1" customWidth="1"/>
    <col min="13831" max="13831" width="0" style="25" hidden="1" customWidth="1"/>
    <col min="13832" max="13832" width="10.33203125" style="25" bestFit="1" customWidth="1"/>
    <col min="13833" max="13833" width="10.109375" style="25" bestFit="1" customWidth="1"/>
    <col min="13834" max="13834" width="13.33203125" style="25" bestFit="1" customWidth="1"/>
    <col min="13835" max="13835" width="13" style="25" customWidth="1"/>
    <col min="13836" max="13836" width="21" style="25" customWidth="1"/>
    <col min="13837" max="13837" width="16.109375" style="25" customWidth="1"/>
    <col min="13838" max="13838" width="27.6640625" style="25" customWidth="1"/>
    <col min="13839" max="13839" width="10.88671875" style="25" bestFit="1" customWidth="1"/>
    <col min="13840" max="13840" width="10.88671875" style="25" customWidth="1"/>
    <col min="13841" max="13841" width="9.109375" style="25"/>
    <col min="13842" max="13842" width="10" style="25" bestFit="1" customWidth="1"/>
    <col min="13843" max="13843" width="10" style="25" customWidth="1"/>
    <col min="13844" max="13844" width="20.44140625" style="25" bestFit="1" customWidth="1"/>
    <col min="13845" max="14080" width="9.109375" style="25"/>
    <col min="14081" max="14081" width="9" style="25" bestFit="1" customWidth="1"/>
    <col min="14082" max="14082" width="9.33203125" style="25" customWidth="1"/>
    <col min="14083" max="14083" width="13.5546875" style="25" customWidth="1"/>
    <col min="14084" max="14084" width="16.109375" style="25" bestFit="1" customWidth="1"/>
    <col min="14085" max="14085" width="52.33203125" style="25" customWidth="1"/>
    <col min="14086" max="14086" width="11.6640625" style="25" bestFit="1" customWidth="1"/>
    <col min="14087" max="14087" width="0" style="25" hidden="1" customWidth="1"/>
    <col min="14088" max="14088" width="10.33203125" style="25" bestFit="1" customWidth="1"/>
    <col min="14089" max="14089" width="10.109375" style="25" bestFit="1" customWidth="1"/>
    <col min="14090" max="14090" width="13.33203125" style="25" bestFit="1" customWidth="1"/>
    <col min="14091" max="14091" width="13" style="25" customWidth="1"/>
    <col min="14092" max="14092" width="21" style="25" customWidth="1"/>
    <col min="14093" max="14093" width="16.109375" style="25" customWidth="1"/>
    <col min="14094" max="14094" width="27.6640625" style="25" customWidth="1"/>
    <col min="14095" max="14095" width="10.88671875" style="25" bestFit="1" customWidth="1"/>
    <col min="14096" max="14096" width="10.88671875" style="25" customWidth="1"/>
    <col min="14097" max="14097" width="9.109375" style="25"/>
    <col min="14098" max="14098" width="10" style="25" bestFit="1" customWidth="1"/>
    <col min="14099" max="14099" width="10" style="25" customWidth="1"/>
    <col min="14100" max="14100" width="20.44140625" style="25" bestFit="1" customWidth="1"/>
    <col min="14101" max="14336" width="9.109375" style="25"/>
    <col min="14337" max="14337" width="9" style="25" bestFit="1" customWidth="1"/>
    <col min="14338" max="14338" width="9.33203125" style="25" customWidth="1"/>
    <col min="14339" max="14339" width="13.5546875" style="25" customWidth="1"/>
    <col min="14340" max="14340" width="16.109375" style="25" bestFit="1" customWidth="1"/>
    <col min="14341" max="14341" width="52.33203125" style="25" customWidth="1"/>
    <col min="14342" max="14342" width="11.6640625" style="25" bestFit="1" customWidth="1"/>
    <col min="14343" max="14343" width="0" style="25" hidden="1" customWidth="1"/>
    <col min="14344" max="14344" width="10.33203125" style="25" bestFit="1" customWidth="1"/>
    <col min="14345" max="14345" width="10.109375" style="25" bestFit="1" customWidth="1"/>
    <col min="14346" max="14346" width="13.33203125" style="25" bestFit="1" customWidth="1"/>
    <col min="14347" max="14347" width="13" style="25" customWidth="1"/>
    <col min="14348" max="14348" width="21" style="25" customWidth="1"/>
    <col min="14349" max="14349" width="16.109375" style="25" customWidth="1"/>
    <col min="14350" max="14350" width="27.6640625" style="25" customWidth="1"/>
    <col min="14351" max="14351" width="10.88671875" style="25" bestFit="1" customWidth="1"/>
    <col min="14352" max="14352" width="10.88671875" style="25" customWidth="1"/>
    <col min="14353" max="14353" width="9.109375" style="25"/>
    <col min="14354" max="14354" width="10" style="25" bestFit="1" customWidth="1"/>
    <col min="14355" max="14355" width="10" style="25" customWidth="1"/>
    <col min="14356" max="14356" width="20.44140625" style="25" bestFit="1" customWidth="1"/>
    <col min="14357" max="14592" width="9.109375" style="25"/>
    <col min="14593" max="14593" width="9" style="25" bestFit="1" customWidth="1"/>
    <col min="14594" max="14594" width="9.33203125" style="25" customWidth="1"/>
    <col min="14595" max="14595" width="13.5546875" style="25" customWidth="1"/>
    <col min="14596" max="14596" width="16.109375" style="25" bestFit="1" customWidth="1"/>
    <col min="14597" max="14597" width="52.33203125" style="25" customWidth="1"/>
    <col min="14598" max="14598" width="11.6640625" style="25" bestFit="1" customWidth="1"/>
    <col min="14599" max="14599" width="0" style="25" hidden="1" customWidth="1"/>
    <col min="14600" max="14600" width="10.33203125" style="25" bestFit="1" customWidth="1"/>
    <col min="14601" max="14601" width="10.109375" style="25" bestFit="1" customWidth="1"/>
    <col min="14602" max="14602" width="13.33203125" style="25" bestFit="1" customWidth="1"/>
    <col min="14603" max="14603" width="13" style="25" customWidth="1"/>
    <col min="14604" max="14604" width="21" style="25" customWidth="1"/>
    <col min="14605" max="14605" width="16.109375" style="25" customWidth="1"/>
    <col min="14606" max="14606" width="27.6640625" style="25" customWidth="1"/>
    <col min="14607" max="14607" width="10.88671875" style="25" bestFit="1" customWidth="1"/>
    <col min="14608" max="14608" width="10.88671875" style="25" customWidth="1"/>
    <col min="14609" max="14609" width="9.109375" style="25"/>
    <col min="14610" max="14610" width="10" style="25" bestFit="1" customWidth="1"/>
    <col min="14611" max="14611" width="10" style="25" customWidth="1"/>
    <col min="14612" max="14612" width="20.44140625" style="25" bestFit="1" customWidth="1"/>
    <col min="14613" max="14848" width="9.109375" style="25"/>
    <col min="14849" max="14849" width="9" style="25" bestFit="1" customWidth="1"/>
    <col min="14850" max="14850" width="9.33203125" style="25" customWidth="1"/>
    <col min="14851" max="14851" width="13.5546875" style="25" customWidth="1"/>
    <col min="14852" max="14852" width="16.109375" style="25" bestFit="1" customWidth="1"/>
    <col min="14853" max="14853" width="52.33203125" style="25" customWidth="1"/>
    <col min="14854" max="14854" width="11.6640625" style="25" bestFit="1" customWidth="1"/>
    <col min="14855" max="14855" width="0" style="25" hidden="1" customWidth="1"/>
    <col min="14856" max="14856" width="10.33203125" style="25" bestFit="1" customWidth="1"/>
    <col min="14857" max="14857" width="10.109375" style="25" bestFit="1" customWidth="1"/>
    <col min="14858" max="14858" width="13.33203125" style="25" bestFit="1" customWidth="1"/>
    <col min="14859" max="14859" width="13" style="25" customWidth="1"/>
    <col min="14860" max="14860" width="21" style="25" customWidth="1"/>
    <col min="14861" max="14861" width="16.109375" style="25" customWidth="1"/>
    <col min="14862" max="14862" width="27.6640625" style="25" customWidth="1"/>
    <col min="14863" max="14863" width="10.88671875" style="25" bestFit="1" customWidth="1"/>
    <col min="14864" max="14864" width="10.88671875" style="25" customWidth="1"/>
    <col min="14865" max="14865" width="9.109375" style="25"/>
    <col min="14866" max="14866" width="10" style="25" bestFit="1" customWidth="1"/>
    <col min="14867" max="14867" width="10" style="25" customWidth="1"/>
    <col min="14868" max="14868" width="20.44140625" style="25" bestFit="1" customWidth="1"/>
    <col min="14869" max="15104" width="9.109375" style="25"/>
    <col min="15105" max="15105" width="9" style="25" bestFit="1" customWidth="1"/>
    <col min="15106" max="15106" width="9.33203125" style="25" customWidth="1"/>
    <col min="15107" max="15107" width="13.5546875" style="25" customWidth="1"/>
    <col min="15108" max="15108" width="16.109375" style="25" bestFit="1" customWidth="1"/>
    <col min="15109" max="15109" width="52.33203125" style="25" customWidth="1"/>
    <col min="15110" max="15110" width="11.6640625" style="25" bestFit="1" customWidth="1"/>
    <col min="15111" max="15111" width="0" style="25" hidden="1" customWidth="1"/>
    <col min="15112" max="15112" width="10.33203125" style="25" bestFit="1" customWidth="1"/>
    <col min="15113" max="15113" width="10.109375" style="25" bestFit="1" customWidth="1"/>
    <col min="15114" max="15114" width="13.33203125" style="25" bestFit="1" customWidth="1"/>
    <col min="15115" max="15115" width="13" style="25" customWidth="1"/>
    <col min="15116" max="15116" width="21" style="25" customWidth="1"/>
    <col min="15117" max="15117" width="16.109375" style="25" customWidth="1"/>
    <col min="15118" max="15118" width="27.6640625" style="25" customWidth="1"/>
    <col min="15119" max="15119" width="10.88671875" style="25" bestFit="1" customWidth="1"/>
    <col min="15120" max="15120" width="10.88671875" style="25" customWidth="1"/>
    <col min="15121" max="15121" width="9.109375" style="25"/>
    <col min="15122" max="15122" width="10" style="25" bestFit="1" customWidth="1"/>
    <col min="15123" max="15123" width="10" style="25" customWidth="1"/>
    <col min="15124" max="15124" width="20.44140625" style="25" bestFit="1" customWidth="1"/>
    <col min="15125" max="15360" width="9.109375" style="25"/>
    <col min="15361" max="15361" width="9" style="25" bestFit="1" customWidth="1"/>
    <col min="15362" max="15362" width="9.33203125" style="25" customWidth="1"/>
    <col min="15363" max="15363" width="13.5546875" style="25" customWidth="1"/>
    <col min="15364" max="15364" width="16.109375" style="25" bestFit="1" customWidth="1"/>
    <col min="15365" max="15365" width="52.33203125" style="25" customWidth="1"/>
    <col min="15366" max="15366" width="11.6640625" style="25" bestFit="1" customWidth="1"/>
    <col min="15367" max="15367" width="0" style="25" hidden="1" customWidth="1"/>
    <col min="15368" max="15368" width="10.33203125" style="25" bestFit="1" customWidth="1"/>
    <col min="15369" max="15369" width="10.109375" style="25" bestFit="1" customWidth="1"/>
    <col min="15370" max="15370" width="13.33203125" style="25" bestFit="1" customWidth="1"/>
    <col min="15371" max="15371" width="13" style="25" customWidth="1"/>
    <col min="15372" max="15372" width="21" style="25" customWidth="1"/>
    <col min="15373" max="15373" width="16.109375" style="25" customWidth="1"/>
    <col min="15374" max="15374" width="27.6640625" style="25" customWidth="1"/>
    <col min="15375" max="15375" width="10.88671875" style="25" bestFit="1" customWidth="1"/>
    <col min="15376" max="15376" width="10.88671875" style="25" customWidth="1"/>
    <col min="15377" max="15377" width="9.109375" style="25"/>
    <col min="15378" max="15378" width="10" style="25" bestFit="1" customWidth="1"/>
    <col min="15379" max="15379" width="10" style="25" customWidth="1"/>
    <col min="15380" max="15380" width="20.44140625" style="25" bestFit="1" customWidth="1"/>
    <col min="15381" max="15616" width="9.109375" style="25"/>
    <col min="15617" max="15617" width="9" style="25" bestFit="1" customWidth="1"/>
    <col min="15618" max="15618" width="9.33203125" style="25" customWidth="1"/>
    <col min="15619" max="15619" width="13.5546875" style="25" customWidth="1"/>
    <col min="15620" max="15620" width="16.109375" style="25" bestFit="1" customWidth="1"/>
    <col min="15621" max="15621" width="52.33203125" style="25" customWidth="1"/>
    <col min="15622" max="15622" width="11.6640625" style="25" bestFit="1" customWidth="1"/>
    <col min="15623" max="15623" width="0" style="25" hidden="1" customWidth="1"/>
    <col min="15624" max="15624" width="10.33203125" style="25" bestFit="1" customWidth="1"/>
    <col min="15625" max="15625" width="10.109375" style="25" bestFit="1" customWidth="1"/>
    <col min="15626" max="15626" width="13.33203125" style="25" bestFit="1" customWidth="1"/>
    <col min="15627" max="15627" width="13" style="25" customWidth="1"/>
    <col min="15628" max="15628" width="21" style="25" customWidth="1"/>
    <col min="15629" max="15629" width="16.109375" style="25" customWidth="1"/>
    <col min="15630" max="15630" width="27.6640625" style="25" customWidth="1"/>
    <col min="15631" max="15631" width="10.88671875" style="25" bestFit="1" customWidth="1"/>
    <col min="15632" max="15632" width="10.88671875" style="25" customWidth="1"/>
    <col min="15633" max="15633" width="9.109375" style="25"/>
    <col min="15634" max="15634" width="10" style="25" bestFit="1" customWidth="1"/>
    <col min="15635" max="15635" width="10" style="25" customWidth="1"/>
    <col min="15636" max="15636" width="20.44140625" style="25" bestFit="1" customWidth="1"/>
    <col min="15637" max="15872" width="9.109375" style="25"/>
    <col min="15873" max="15873" width="9" style="25" bestFit="1" customWidth="1"/>
    <col min="15874" max="15874" width="9.33203125" style="25" customWidth="1"/>
    <col min="15875" max="15875" width="13.5546875" style="25" customWidth="1"/>
    <col min="15876" max="15876" width="16.109375" style="25" bestFit="1" customWidth="1"/>
    <col min="15877" max="15877" width="52.33203125" style="25" customWidth="1"/>
    <col min="15878" max="15878" width="11.6640625" style="25" bestFit="1" customWidth="1"/>
    <col min="15879" max="15879" width="0" style="25" hidden="1" customWidth="1"/>
    <col min="15880" max="15880" width="10.33203125" style="25" bestFit="1" customWidth="1"/>
    <col min="15881" max="15881" width="10.109375" style="25" bestFit="1" customWidth="1"/>
    <col min="15882" max="15882" width="13.33203125" style="25" bestFit="1" customWidth="1"/>
    <col min="15883" max="15883" width="13" style="25" customWidth="1"/>
    <col min="15884" max="15884" width="21" style="25" customWidth="1"/>
    <col min="15885" max="15885" width="16.109375" style="25" customWidth="1"/>
    <col min="15886" max="15886" width="27.6640625" style="25" customWidth="1"/>
    <col min="15887" max="15887" width="10.88671875" style="25" bestFit="1" customWidth="1"/>
    <col min="15888" max="15888" width="10.88671875" style="25" customWidth="1"/>
    <col min="15889" max="15889" width="9.109375" style="25"/>
    <col min="15890" max="15890" width="10" style="25" bestFit="1" customWidth="1"/>
    <col min="15891" max="15891" width="10" style="25" customWidth="1"/>
    <col min="15892" max="15892" width="20.44140625" style="25" bestFit="1" customWidth="1"/>
    <col min="15893" max="16128" width="9.109375" style="25"/>
    <col min="16129" max="16129" width="9" style="25" bestFit="1" customWidth="1"/>
    <col min="16130" max="16130" width="9.33203125" style="25" customWidth="1"/>
    <col min="16131" max="16131" width="13.5546875" style="25" customWidth="1"/>
    <col min="16132" max="16132" width="16.109375" style="25" bestFit="1" customWidth="1"/>
    <col min="16133" max="16133" width="52.33203125" style="25" customWidth="1"/>
    <col min="16134" max="16134" width="11.6640625" style="25" bestFit="1" customWidth="1"/>
    <col min="16135" max="16135" width="0" style="25" hidden="1" customWidth="1"/>
    <col min="16136" max="16136" width="10.33203125" style="25" bestFit="1" customWidth="1"/>
    <col min="16137" max="16137" width="10.109375" style="25" bestFit="1" customWidth="1"/>
    <col min="16138" max="16138" width="13.33203125" style="25" bestFit="1" customWidth="1"/>
    <col min="16139" max="16139" width="13" style="25" customWidth="1"/>
    <col min="16140" max="16140" width="21" style="25" customWidth="1"/>
    <col min="16141" max="16141" width="16.109375" style="25" customWidth="1"/>
    <col min="16142" max="16142" width="27.6640625" style="25" customWidth="1"/>
    <col min="16143" max="16143" width="10.88671875" style="25" bestFit="1" customWidth="1"/>
    <col min="16144" max="16144" width="10.88671875" style="25" customWidth="1"/>
    <col min="16145" max="16145" width="9.109375" style="25"/>
    <col min="16146" max="16146" width="10" style="25" bestFit="1" customWidth="1"/>
    <col min="16147" max="16147" width="10" style="25" customWidth="1"/>
    <col min="16148" max="16148" width="20.44140625" style="25" bestFit="1" customWidth="1"/>
    <col min="16149" max="16384" width="9.109375" style="25"/>
  </cols>
  <sheetData>
    <row r="1" spans="1:20" x14ac:dyDescent="0.25">
      <c r="A1" s="22" t="s">
        <v>3043</v>
      </c>
      <c r="B1" s="23" t="s">
        <v>1</v>
      </c>
      <c r="C1" s="23" t="s">
        <v>3044</v>
      </c>
      <c r="D1" s="24" t="s">
        <v>3045</v>
      </c>
      <c r="E1" s="25" t="s">
        <v>3046</v>
      </c>
      <c r="F1" s="23" t="s">
        <v>3047</v>
      </c>
      <c r="G1" s="26" t="s">
        <v>5</v>
      </c>
      <c r="H1" s="27" t="s">
        <v>6</v>
      </c>
      <c r="I1" s="27" t="s">
        <v>7</v>
      </c>
      <c r="J1" s="28" t="s">
        <v>10</v>
      </c>
      <c r="K1" s="29" t="s">
        <v>11</v>
      </c>
      <c r="L1" s="25" t="s">
        <v>12</v>
      </c>
      <c r="M1" s="25" t="s">
        <v>13</v>
      </c>
      <c r="N1" s="25" t="s">
        <v>14</v>
      </c>
      <c r="O1" s="25" t="s">
        <v>15</v>
      </c>
      <c r="P1" s="25" t="s">
        <v>16</v>
      </c>
      <c r="Q1" s="25" t="s">
        <v>17</v>
      </c>
      <c r="R1" s="25" t="s">
        <v>18</v>
      </c>
      <c r="S1" s="25" t="s">
        <v>19</v>
      </c>
      <c r="T1" s="30" t="s">
        <v>20</v>
      </c>
    </row>
    <row r="2" spans="1:20" x14ac:dyDescent="0.25">
      <c r="A2" s="22">
        <v>37988</v>
      </c>
      <c r="B2" s="23">
        <v>1008</v>
      </c>
      <c r="C2" s="23" t="s">
        <v>70</v>
      </c>
      <c r="D2" s="24">
        <v>0</v>
      </c>
      <c r="E2" s="31" t="s">
        <v>3048</v>
      </c>
      <c r="F2" s="23" t="s">
        <v>2140</v>
      </c>
      <c r="G2" s="26">
        <f t="shared" ref="G2:G65" si="0">IF(D2 ="UNK", 1, D2)</f>
        <v>0</v>
      </c>
      <c r="H2" s="32" t="s">
        <v>49</v>
      </c>
      <c r="I2" s="33" t="s">
        <v>25</v>
      </c>
    </row>
    <row r="3" spans="1:20" x14ac:dyDescent="0.25">
      <c r="A3" s="22">
        <v>37988</v>
      </c>
      <c r="B3" s="23">
        <v>1021</v>
      </c>
      <c r="C3" s="23" t="s">
        <v>59</v>
      </c>
      <c r="D3" s="24">
        <v>4000</v>
      </c>
      <c r="E3" s="31" t="s">
        <v>3049</v>
      </c>
      <c r="F3" s="23" t="s">
        <v>190</v>
      </c>
      <c r="G3" s="26">
        <f t="shared" si="0"/>
        <v>4000</v>
      </c>
      <c r="H3" s="32" t="s">
        <v>38</v>
      </c>
      <c r="I3" s="33" t="s">
        <v>25</v>
      </c>
    </row>
    <row r="4" spans="1:20" x14ac:dyDescent="0.25">
      <c r="A4" s="22">
        <v>37988</v>
      </c>
      <c r="B4" s="23">
        <v>1106</v>
      </c>
      <c r="C4" s="23" t="s">
        <v>141</v>
      </c>
      <c r="D4" s="24">
        <v>7000</v>
      </c>
      <c r="E4" s="31" t="s">
        <v>3050</v>
      </c>
      <c r="F4" s="23" t="s">
        <v>63</v>
      </c>
      <c r="G4" s="26">
        <f t="shared" si="0"/>
        <v>7000</v>
      </c>
      <c r="H4" s="32" t="s">
        <v>30</v>
      </c>
      <c r="I4" s="33" t="s">
        <v>25</v>
      </c>
    </row>
    <row r="5" spans="1:20" x14ac:dyDescent="0.25">
      <c r="A5" s="22">
        <v>37988</v>
      </c>
      <c r="B5" s="23">
        <v>1328</v>
      </c>
      <c r="C5" s="23" t="s">
        <v>31</v>
      </c>
      <c r="D5" s="24">
        <v>16800</v>
      </c>
      <c r="E5" s="31" t="s">
        <v>3051</v>
      </c>
      <c r="F5" s="23" t="s">
        <v>90</v>
      </c>
      <c r="G5" s="26">
        <f t="shared" si="0"/>
        <v>16800</v>
      </c>
      <c r="H5" s="32" t="s">
        <v>34</v>
      </c>
      <c r="I5" s="33" t="s">
        <v>25</v>
      </c>
    </row>
    <row r="6" spans="1:20" x14ac:dyDescent="0.25">
      <c r="A6" s="22">
        <v>37988</v>
      </c>
      <c r="B6" s="23">
        <v>1408</v>
      </c>
      <c r="C6" s="23" t="s">
        <v>42</v>
      </c>
      <c r="D6" s="24">
        <v>400</v>
      </c>
      <c r="E6" s="31" t="s">
        <v>3052</v>
      </c>
      <c r="F6" s="23" t="s">
        <v>33</v>
      </c>
      <c r="G6" s="26">
        <f t="shared" si="0"/>
        <v>400</v>
      </c>
      <c r="H6" s="32" t="s">
        <v>44</v>
      </c>
      <c r="I6" s="33" t="s">
        <v>25</v>
      </c>
    </row>
    <row r="7" spans="1:20" x14ac:dyDescent="0.25">
      <c r="A7" s="22">
        <v>37988</v>
      </c>
      <c r="B7" s="23">
        <v>1625</v>
      </c>
      <c r="C7" s="23" t="s">
        <v>426</v>
      </c>
      <c r="D7" s="24">
        <v>10000</v>
      </c>
      <c r="E7" s="31" t="s">
        <v>3053</v>
      </c>
      <c r="F7" s="23" t="s">
        <v>33</v>
      </c>
      <c r="G7" s="26">
        <f t="shared" si="0"/>
        <v>10000</v>
      </c>
      <c r="H7" s="32" t="s">
        <v>34</v>
      </c>
      <c r="I7" s="33" t="s">
        <v>25</v>
      </c>
    </row>
    <row r="8" spans="1:20" x14ac:dyDescent="0.25">
      <c r="A8" s="22">
        <v>37988</v>
      </c>
      <c r="B8" s="23">
        <v>1718</v>
      </c>
      <c r="C8" s="23" t="s">
        <v>21</v>
      </c>
      <c r="D8" s="24">
        <v>2000</v>
      </c>
      <c r="E8" s="31" t="s">
        <v>3054</v>
      </c>
      <c r="F8" s="23" t="s">
        <v>33</v>
      </c>
      <c r="G8" s="26">
        <f t="shared" si="0"/>
        <v>2000</v>
      </c>
      <c r="H8" s="32" t="s">
        <v>24</v>
      </c>
      <c r="I8" s="33" t="s">
        <v>25</v>
      </c>
    </row>
    <row r="9" spans="1:20" x14ac:dyDescent="0.25">
      <c r="A9" s="22">
        <v>37989</v>
      </c>
      <c r="B9" s="23">
        <v>1338</v>
      </c>
      <c r="C9" s="23" t="s">
        <v>42</v>
      </c>
      <c r="D9" s="24" t="s">
        <v>27</v>
      </c>
      <c r="E9" s="31" t="s">
        <v>3055</v>
      </c>
      <c r="F9" s="23" t="s">
        <v>33</v>
      </c>
      <c r="G9" s="26">
        <f t="shared" si="0"/>
        <v>1</v>
      </c>
      <c r="H9" s="32" t="s">
        <v>44</v>
      </c>
      <c r="I9" s="33" t="s">
        <v>25</v>
      </c>
    </row>
    <row r="10" spans="1:20" x14ac:dyDescent="0.25">
      <c r="A10" s="22">
        <v>37989</v>
      </c>
      <c r="B10" s="23">
        <v>1658</v>
      </c>
      <c r="C10" s="23" t="s">
        <v>91</v>
      </c>
      <c r="D10" s="24">
        <v>3000</v>
      </c>
      <c r="E10" s="31" t="s">
        <v>3056</v>
      </c>
      <c r="F10" s="23" t="s">
        <v>33</v>
      </c>
      <c r="G10" s="26">
        <f t="shared" si="0"/>
        <v>3000</v>
      </c>
      <c r="H10" s="32" t="s">
        <v>30</v>
      </c>
      <c r="I10" s="33" t="s">
        <v>25</v>
      </c>
    </row>
    <row r="11" spans="1:20" x14ac:dyDescent="0.25">
      <c r="A11" s="22">
        <v>37990</v>
      </c>
      <c r="B11" s="23">
        <v>1409</v>
      </c>
      <c r="C11" s="23" t="s">
        <v>56</v>
      </c>
      <c r="D11" s="24" t="s">
        <v>27</v>
      </c>
      <c r="E11" s="34" t="s">
        <v>3057</v>
      </c>
      <c r="F11" s="23" t="s">
        <v>325</v>
      </c>
      <c r="G11" s="26">
        <f t="shared" si="0"/>
        <v>1</v>
      </c>
      <c r="H11" s="32" t="s">
        <v>34</v>
      </c>
      <c r="I11" s="33" t="s">
        <v>25</v>
      </c>
    </row>
    <row r="12" spans="1:20" x14ac:dyDescent="0.25">
      <c r="A12" s="22">
        <v>37991</v>
      </c>
      <c r="B12" s="23">
        <v>729</v>
      </c>
      <c r="C12" s="23" t="s">
        <v>31</v>
      </c>
      <c r="D12" s="24">
        <v>0</v>
      </c>
      <c r="E12" s="31" t="s">
        <v>3058</v>
      </c>
      <c r="F12" s="23" t="s">
        <v>2140</v>
      </c>
      <c r="G12" s="26">
        <f t="shared" si="0"/>
        <v>0</v>
      </c>
      <c r="H12" s="32" t="s">
        <v>34</v>
      </c>
      <c r="I12" s="33" t="s">
        <v>25</v>
      </c>
    </row>
    <row r="13" spans="1:20" x14ac:dyDescent="0.25">
      <c r="A13" s="22">
        <v>37993</v>
      </c>
      <c r="B13" s="23">
        <v>1452</v>
      </c>
      <c r="C13" s="23" t="s">
        <v>150</v>
      </c>
      <c r="D13" s="24">
        <v>3000</v>
      </c>
      <c r="E13" s="31" t="s">
        <v>3059</v>
      </c>
      <c r="F13" s="23" t="s">
        <v>23</v>
      </c>
      <c r="G13" s="26">
        <f t="shared" si="0"/>
        <v>3000</v>
      </c>
      <c r="H13" s="32" t="s">
        <v>49</v>
      </c>
      <c r="I13" s="33" t="s">
        <v>25</v>
      </c>
    </row>
    <row r="14" spans="1:20" x14ac:dyDescent="0.25">
      <c r="A14" s="22">
        <v>37993</v>
      </c>
      <c r="B14" s="23">
        <v>1508</v>
      </c>
      <c r="C14" s="23" t="s">
        <v>40</v>
      </c>
      <c r="D14" s="24">
        <v>8415</v>
      </c>
      <c r="E14" s="31" t="s">
        <v>3060</v>
      </c>
      <c r="F14" s="23" t="s">
        <v>30</v>
      </c>
      <c r="G14" s="26">
        <f t="shared" si="0"/>
        <v>8415</v>
      </c>
      <c r="H14" s="32" t="s">
        <v>34</v>
      </c>
      <c r="I14" s="33" t="s">
        <v>25</v>
      </c>
    </row>
    <row r="15" spans="1:20" x14ac:dyDescent="0.25">
      <c r="A15" s="22">
        <v>37993</v>
      </c>
      <c r="B15" s="23">
        <v>1605</v>
      </c>
      <c r="C15" s="23" t="s">
        <v>200</v>
      </c>
      <c r="D15" s="24">
        <v>2500</v>
      </c>
      <c r="E15" s="31" t="s">
        <v>3061</v>
      </c>
      <c r="F15" s="23" t="s">
        <v>67</v>
      </c>
      <c r="G15" s="26">
        <f t="shared" si="0"/>
        <v>2500</v>
      </c>
      <c r="H15" s="32" t="s">
        <v>49</v>
      </c>
      <c r="I15" s="33" t="s">
        <v>25</v>
      </c>
    </row>
    <row r="16" spans="1:20" x14ac:dyDescent="0.25">
      <c r="A16" s="22">
        <v>37993</v>
      </c>
      <c r="B16" s="23">
        <v>1912</v>
      </c>
      <c r="C16" s="23" t="s">
        <v>64</v>
      </c>
      <c r="D16" s="24">
        <v>1000</v>
      </c>
      <c r="E16" s="31" t="s">
        <v>3062</v>
      </c>
      <c r="F16" s="23" t="s">
        <v>37</v>
      </c>
      <c r="G16" s="26">
        <f t="shared" si="0"/>
        <v>1000</v>
      </c>
      <c r="H16" s="32" t="s">
        <v>30</v>
      </c>
      <c r="I16" s="33" t="s">
        <v>25</v>
      </c>
    </row>
    <row r="17" spans="1:9" x14ac:dyDescent="0.25">
      <c r="A17" s="22">
        <v>37994</v>
      </c>
      <c r="B17" s="23">
        <v>538</v>
      </c>
      <c r="C17" s="23" t="s">
        <v>40</v>
      </c>
      <c r="D17" s="24">
        <v>2000</v>
      </c>
      <c r="E17" s="31" t="s">
        <v>3063</v>
      </c>
      <c r="F17" s="23" t="s">
        <v>23</v>
      </c>
      <c r="G17" s="26">
        <f t="shared" si="0"/>
        <v>2000</v>
      </c>
      <c r="H17" s="32" t="s">
        <v>34</v>
      </c>
      <c r="I17" s="33" t="s">
        <v>25</v>
      </c>
    </row>
    <row r="18" spans="1:9" x14ac:dyDescent="0.25">
      <c r="A18" s="22">
        <v>37994</v>
      </c>
      <c r="B18" s="23">
        <v>1019</v>
      </c>
      <c r="C18" s="23" t="s">
        <v>40</v>
      </c>
      <c r="D18" s="24">
        <v>2000</v>
      </c>
      <c r="E18" s="31" t="s">
        <v>3064</v>
      </c>
      <c r="F18" s="23" t="s">
        <v>23</v>
      </c>
      <c r="G18" s="26">
        <f t="shared" si="0"/>
        <v>2000</v>
      </c>
      <c r="H18" s="32" t="s">
        <v>34</v>
      </c>
      <c r="I18" s="33" t="s">
        <v>25</v>
      </c>
    </row>
    <row r="19" spans="1:9" x14ac:dyDescent="0.25">
      <c r="A19" s="22">
        <v>37994</v>
      </c>
      <c r="B19" s="23">
        <v>1418</v>
      </c>
      <c r="C19" s="23" t="s">
        <v>448</v>
      </c>
      <c r="D19" s="24">
        <v>10000</v>
      </c>
      <c r="E19" s="34" t="s">
        <v>3065</v>
      </c>
      <c r="F19" s="23" t="s">
        <v>33</v>
      </c>
      <c r="G19" s="26">
        <f t="shared" si="0"/>
        <v>10000</v>
      </c>
      <c r="H19" s="32" t="s">
        <v>49</v>
      </c>
      <c r="I19" s="33" t="s">
        <v>25</v>
      </c>
    </row>
    <row r="20" spans="1:9" x14ac:dyDescent="0.25">
      <c r="A20" s="22">
        <v>37994</v>
      </c>
      <c r="B20" s="23">
        <v>1600</v>
      </c>
      <c r="C20" s="23" t="s">
        <v>79</v>
      </c>
      <c r="D20" s="24">
        <v>60</v>
      </c>
      <c r="E20" s="31" t="s">
        <v>3066</v>
      </c>
      <c r="F20" s="23" t="s">
        <v>67</v>
      </c>
      <c r="G20" s="26">
        <f t="shared" si="0"/>
        <v>60</v>
      </c>
      <c r="H20" s="32" t="s">
        <v>30</v>
      </c>
      <c r="I20" s="33" t="s">
        <v>25</v>
      </c>
    </row>
    <row r="21" spans="1:9" x14ac:dyDescent="0.25">
      <c r="A21" s="22">
        <v>37996</v>
      </c>
      <c r="B21" s="23">
        <v>1421</v>
      </c>
      <c r="C21" s="23" t="s">
        <v>64</v>
      </c>
      <c r="D21" s="24">
        <v>400</v>
      </c>
      <c r="E21" s="31" t="s">
        <v>3067</v>
      </c>
      <c r="F21" s="23" t="s">
        <v>37</v>
      </c>
      <c r="G21" s="26">
        <f t="shared" si="0"/>
        <v>400</v>
      </c>
      <c r="H21" s="32" t="s">
        <v>30</v>
      </c>
      <c r="I21" s="33" t="s">
        <v>25</v>
      </c>
    </row>
    <row r="22" spans="1:9" x14ac:dyDescent="0.25">
      <c r="A22" s="22">
        <v>37997</v>
      </c>
      <c r="B22" s="23">
        <v>604</v>
      </c>
      <c r="C22" s="23" t="s">
        <v>1138</v>
      </c>
      <c r="D22" s="24">
        <v>1500</v>
      </c>
      <c r="E22" s="31" t="s">
        <v>3068</v>
      </c>
      <c r="F22" s="23" t="s">
        <v>33</v>
      </c>
      <c r="G22" s="26">
        <f t="shared" si="0"/>
        <v>1500</v>
      </c>
      <c r="H22" s="32" t="s">
        <v>24</v>
      </c>
      <c r="I22" s="33" t="s">
        <v>25</v>
      </c>
    </row>
    <row r="23" spans="1:9" x14ac:dyDescent="0.25">
      <c r="A23" s="22">
        <v>37997</v>
      </c>
      <c r="B23" s="23">
        <v>1556</v>
      </c>
      <c r="C23" s="23" t="s">
        <v>61</v>
      </c>
      <c r="D23" s="24">
        <v>850</v>
      </c>
      <c r="E23" s="31" t="s">
        <v>3069</v>
      </c>
      <c r="F23" s="23" t="s">
        <v>37</v>
      </c>
      <c r="G23" s="26">
        <f t="shared" si="0"/>
        <v>850</v>
      </c>
      <c r="H23" s="32" t="s">
        <v>49</v>
      </c>
      <c r="I23" s="33" t="s">
        <v>25</v>
      </c>
    </row>
    <row r="24" spans="1:9" x14ac:dyDescent="0.25">
      <c r="A24" s="22">
        <v>37997</v>
      </c>
      <c r="B24" s="23">
        <v>1107</v>
      </c>
      <c r="C24" s="23" t="s">
        <v>162</v>
      </c>
      <c r="D24" s="24">
        <v>1500</v>
      </c>
      <c r="E24" s="31" t="s">
        <v>3070</v>
      </c>
      <c r="F24" s="23" t="s">
        <v>190</v>
      </c>
      <c r="G24" s="26">
        <f t="shared" si="0"/>
        <v>1500</v>
      </c>
      <c r="H24" s="32" t="s">
        <v>44</v>
      </c>
      <c r="I24" s="33" t="s">
        <v>25</v>
      </c>
    </row>
    <row r="25" spans="1:9" x14ac:dyDescent="0.25">
      <c r="A25" s="22">
        <v>37997</v>
      </c>
      <c r="B25" s="23">
        <v>1431</v>
      </c>
      <c r="C25" s="23" t="s">
        <v>319</v>
      </c>
      <c r="D25" s="24">
        <v>4000</v>
      </c>
      <c r="E25" s="31" t="s">
        <v>3071</v>
      </c>
      <c r="F25" s="23" t="s">
        <v>37</v>
      </c>
      <c r="G25" s="26">
        <f t="shared" si="0"/>
        <v>4000</v>
      </c>
      <c r="H25" s="32" t="s">
        <v>24</v>
      </c>
      <c r="I25" s="33" t="s">
        <v>25</v>
      </c>
    </row>
    <row r="26" spans="1:9" x14ac:dyDescent="0.25">
      <c r="A26" s="22">
        <v>37997</v>
      </c>
      <c r="B26" s="23">
        <v>1636</v>
      </c>
      <c r="C26" s="23" t="s">
        <v>61</v>
      </c>
      <c r="D26" s="24">
        <v>1000</v>
      </c>
      <c r="E26" s="31" t="s">
        <v>3072</v>
      </c>
      <c r="F26" s="23" t="s">
        <v>37</v>
      </c>
      <c r="G26" s="26">
        <f t="shared" si="0"/>
        <v>1000</v>
      </c>
      <c r="H26" s="32" t="s">
        <v>49</v>
      </c>
      <c r="I26" s="33" t="s">
        <v>25</v>
      </c>
    </row>
    <row r="27" spans="1:9" x14ac:dyDescent="0.25">
      <c r="A27" s="22">
        <v>37997</v>
      </c>
      <c r="B27" s="23">
        <v>1803</v>
      </c>
      <c r="C27" s="23" t="s">
        <v>21</v>
      </c>
      <c r="D27" s="24">
        <v>2000</v>
      </c>
      <c r="E27" s="31" t="s">
        <v>3073</v>
      </c>
      <c r="F27" s="23" t="s">
        <v>90</v>
      </c>
      <c r="G27" s="26">
        <f t="shared" si="0"/>
        <v>2000</v>
      </c>
      <c r="H27" s="32" t="s">
        <v>24</v>
      </c>
      <c r="I27" s="33" t="s">
        <v>25</v>
      </c>
    </row>
    <row r="28" spans="1:9" x14ac:dyDescent="0.25">
      <c r="A28" s="22">
        <v>37997</v>
      </c>
      <c r="B28" s="23">
        <v>2218</v>
      </c>
      <c r="C28" s="23" t="s">
        <v>42</v>
      </c>
      <c r="D28" s="24">
        <v>3000</v>
      </c>
      <c r="E28" s="31" t="s">
        <v>3074</v>
      </c>
      <c r="F28" s="23" t="s">
        <v>63</v>
      </c>
      <c r="G28" s="26">
        <f t="shared" si="0"/>
        <v>3000</v>
      </c>
      <c r="H28" s="32" t="s">
        <v>44</v>
      </c>
      <c r="I28" s="33" t="s">
        <v>25</v>
      </c>
    </row>
    <row r="29" spans="1:9" x14ac:dyDescent="0.25">
      <c r="A29" s="22">
        <v>38000</v>
      </c>
      <c r="B29" s="23">
        <v>906</v>
      </c>
      <c r="C29" s="23" t="s">
        <v>329</v>
      </c>
      <c r="D29" s="24">
        <v>500</v>
      </c>
      <c r="E29" s="31" t="s">
        <v>3075</v>
      </c>
      <c r="F29" s="23" t="s">
        <v>67</v>
      </c>
      <c r="G29" s="26">
        <f t="shared" si="0"/>
        <v>500</v>
      </c>
      <c r="H29" s="32" t="s">
        <v>30</v>
      </c>
      <c r="I29" s="33" t="s">
        <v>25</v>
      </c>
    </row>
    <row r="30" spans="1:9" x14ac:dyDescent="0.25">
      <c r="A30" s="22">
        <v>38000</v>
      </c>
      <c r="B30" s="23">
        <v>1221</v>
      </c>
      <c r="C30" s="23" t="s">
        <v>40</v>
      </c>
      <c r="D30" s="24" t="s">
        <v>27</v>
      </c>
      <c r="E30" s="31" t="s">
        <v>3076</v>
      </c>
      <c r="F30" s="23" t="s">
        <v>325</v>
      </c>
      <c r="G30" s="26">
        <f t="shared" si="0"/>
        <v>1</v>
      </c>
      <c r="H30" s="32" t="s">
        <v>34</v>
      </c>
      <c r="I30" s="33" t="s">
        <v>25</v>
      </c>
    </row>
    <row r="31" spans="1:9" x14ac:dyDescent="0.25">
      <c r="A31" s="22">
        <v>38000</v>
      </c>
      <c r="B31" s="23">
        <v>1443</v>
      </c>
      <c r="C31" s="23" t="s">
        <v>132</v>
      </c>
      <c r="D31" s="24">
        <v>2000</v>
      </c>
      <c r="E31" s="31" t="s">
        <v>3077</v>
      </c>
      <c r="F31" s="23" t="s">
        <v>190</v>
      </c>
      <c r="G31" s="26">
        <f t="shared" si="0"/>
        <v>2000</v>
      </c>
      <c r="H31" s="32" t="s">
        <v>38</v>
      </c>
      <c r="I31" s="33" t="s">
        <v>25</v>
      </c>
    </row>
    <row r="32" spans="1:9" x14ac:dyDescent="0.25">
      <c r="A32" s="22">
        <v>38000</v>
      </c>
      <c r="B32" s="23">
        <v>1723</v>
      </c>
      <c r="C32" s="23" t="s">
        <v>203</v>
      </c>
      <c r="D32" s="24">
        <v>3000</v>
      </c>
      <c r="E32" s="31" t="s">
        <v>3078</v>
      </c>
      <c r="F32" s="23" t="s">
        <v>23</v>
      </c>
      <c r="G32" s="26">
        <f t="shared" si="0"/>
        <v>3000</v>
      </c>
      <c r="H32" s="32" t="s">
        <v>24</v>
      </c>
      <c r="I32" s="33" t="s">
        <v>25</v>
      </c>
    </row>
    <row r="33" spans="1:9" x14ac:dyDescent="0.25">
      <c r="A33" s="22">
        <v>38000</v>
      </c>
      <c r="B33" s="23">
        <v>1831</v>
      </c>
      <c r="C33" s="23" t="s">
        <v>68</v>
      </c>
      <c r="D33" s="24">
        <v>20000</v>
      </c>
      <c r="E33" s="31" t="s">
        <v>3079</v>
      </c>
      <c r="F33" s="23" t="s">
        <v>67</v>
      </c>
      <c r="G33" s="26">
        <f t="shared" si="0"/>
        <v>20000</v>
      </c>
      <c r="H33" s="32" t="s">
        <v>49</v>
      </c>
      <c r="I33" s="33" t="s">
        <v>25</v>
      </c>
    </row>
    <row r="34" spans="1:9" x14ac:dyDescent="0.25">
      <c r="A34" s="22">
        <v>38001</v>
      </c>
      <c r="B34" s="23">
        <v>555</v>
      </c>
      <c r="C34" s="23" t="s">
        <v>329</v>
      </c>
      <c r="D34" s="24">
        <v>500</v>
      </c>
      <c r="E34" s="31" t="s">
        <v>3080</v>
      </c>
      <c r="F34" s="23" t="s">
        <v>33</v>
      </c>
      <c r="G34" s="26">
        <f t="shared" si="0"/>
        <v>500</v>
      </c>
      <c r="H34" s="32" t="s">
        <v>30</v>
      </c>
      <c r="I34" s="33" t="s">
        <v>25</v>
      </c>
    </row>
    <row r="35" spans="1:9" x14ac:dyDescent="0.25">
      <c r="A35" s="22">
        <v>38001</v>
      </c>
      <c r="B35" s="23">
        <v>1634</v>
      </c>
      <c r="C35" s="23" t="s">
        <v>68</v>
      </c>
      <c r="D35" s="24">
        <v>4000</v>
      </c>
      <c r="E35" s="31" t="s">
        <v>3081</v>
      </c>
      <c r="F35" s="23" t="s">
        <v>90</v>
      </c>
      <c r="G35" s="26">
        <f t="shared" si="0"/>
        <v>4000</v>
      </c>
      <c r="H35" s="32" t="s">
        <v>49</v>
      </c>
      <c r="I35" s="33" t="s">
        <v>25</v>
      </c>
    </row>
    <row r="36" spans="1:9" x14ac:dyDescent="0.25">
      <c r="A36" s="22">
        <v>38002</v>
      </c>
      <c r="B36" s="23">
        <v>932</v>
      </c>
      <c r="C36" s="23" t="s">
        <v>72</v>
      </c>
      <c r="D36" s="24">
        <v>5000</v>
      </c>
      <c r="E36" s="31" t="s">
        <v>3082</v>
      </c>
      <c r="F36" s="23" t="s">
        <v>37</v>
      </c>
      <c r="G36" s="26">
        <f t="shared" si="0"/>
        <v>5000</v>
      </c>
      <c r="H36" s="32" t="s">
        <v>49</v>
      </c>
      <c r="I36" s="33" t="s">
        <v>25</v>
      </c>
    </row>
    <row r="37" spans="1:9" x14ac:dyDescent="0.25">
      <c r="A37" s="22">
        <v>38002</v>
      </c>
      <c r="B37" s="23">
        <v>1129</v>
      </c>
      <c r="C37" s="23" t="s">
        <v>26</v>
      </c>
      <c r="D37" s="24">
        <v>1000</v>
      </c>
      <c r="E37" s="31" t="s">
        <v>3083</v>
      </c>
      <c r="F37" s="23" t="s">
        <v>23</v>
      </c>
      <c r="G37" s="26">
        <f t="shared" si="0"/>
        <v>1000</v>
      </c>
      <c r="H37" s="32" t="s">
        <v>30</v>
      </c>
      <c r="I37" s="33" t="s">
        <v>25</v>
      </c>
    </row>
    <row r="38" spans="1:9" x14ac:dyDescent="0.25">
      <c r="A38" s="22">
        <v>38002</v>
      </c>
      <c r="B38" s="23">
        <v>1403</v>
      </c>
      <c r="C38" s="23" t="s">
        <v>35</v>
      </c>
      <c r="D38" s="24" t="s">
        <v>27</v>
      </c>
      <c r="E38" s="31" t="s">
        <v>3084</v>
      </c>
      <c r="F38" s="23" t="s">
        <v>67</v>
      </c>
      <c r="G38" s="26">
        <f t="shared" si="0"/>
        <v>1</v>
      </c>
      <c r="H38" s="32" t="s">
        <v>38</v>
      </c>
      <c r="I38" s="33" t="s">
        <v>25</v>
      </c>
    </row>
    <row r="39" spans="1:9" x14ac:dyDescent="0.25">
      <c r="A39" s="22">
        <v>38002</v>
      </c>
      <c r="B39" s="23">
        <v>1643</v>
      </c>
      <c r="C39" s="23" t="s">
        <v>200</v>
      </c>
      <c r="D39" s="24">
        <v>3000</v>
      </c>
      <c r="E39" s="31" t="s">
        <v>3085</v>
      </c>
      <c r="F39" s="23" t="s">
        <v>67</v>
      </c>
      <c r="G39" s="26">
        <f t="shared" si="0"/>
        <v>3000</v>
      </c>
      <c r="H39" s="32" t="s">
        <v>49</v>
      </c>
      <c r="I39" s="33" t="s">
        <v>25</v>
      </c>
    </row>
    <row r="40" spans="1:9" x14ac:dyDescent="0.25">
      <c r="A40" s="22">
        <v>38004</v>
      </c>
      <c r="B40" s="23">
        <v>1029</v>
      </c>
      <c r="C40" s="23" t="s">
        <v>130</v>
      </c>
      <c r="D40" s="24">
        <v>1000</v>
      </c>
      <c r="E40" s="31" t="s">
        <v>3086</v>
      </c>
      <c r="F40" s="23" t="s">
        <v>33</v>
      </c>
      <c r="G40" s="26">
        <f t="shared" si="0"/>
        <v>1000</v>
      </c>
      <c r="H40" s="32" t="s">
        <v>30</v>
      </c>
      <c r="I40" s="33" t="s">
        <v>25</v>
      </c>
    </row>
    <row r="41" spans="1:9" x14ac:dyDescent="0.25">
      <c r="A41" s="22">
        <v>38004</v>
      </c>
      <c r="B41" s="23">
        <v>1315</v>
      </c>
      <c r="C41" s="23" t="s">
        <v>64</v>
      </c>
      <c r="D41" s="24" t="s">
        <v>27</v>
      </c>
      <c r="E41" s="31" t="s">
        <v>3087</v>
      </c>
      <c r="F41" s="23" t="s">
        <v>67</v>
      </c>
      <c r="G41" s="26">
        <f t="shared" si="0"/>
        <v>1</v>
      </c>
      <c r="H41" s="32" t="s">
        <v>30</v>
      </c>
      <c r="I41" s="33" t="s">
        <v>25</v>
      </c>
    </row>
    <row r="42" spans="1:9" x14ac:dyDescent="0.25">
      <c r="A42" s="22">
        <v>38005</v>
      </c>
      <c r="B42" s="23">
        <v>1040</v>
      </c>
      <c r="C42" s="23" t="s">
        <v>46</v>
      </c>
      <c r="D42" s="24">
        <v>35000</v>
      </c>
      <c r="E42" s="31" t="s">
        <v>3088</v>
      </c>
      <c r="F42" s="23" t="s">
        <v>33</v>
      </c>
      <c r="G42" s="26">
        <f t="shared" si="0"/>
        <v>35000</v>
      </c>
      <c r="H42" s="32" t="s">
        <v>49</v>
      </c>
      <c r="I42" s="33" t="s">
        <v>25</v>
      </c>
    </row>
    <row r="43" spans="1:9" x14ac:dyDescent="0.25">
      <c r="A43" s="22">
        <v>38006</v>
      </c>
      <c r="B43" s="23">
        <v>2320</v>
      </c>
      <c r="C43" s="23" t="s">
        <v>21</v>
      </c>
      <c r="D43" s="24">
        <v>600</v>
      </c>
      <c r="E43" s="31" t="s">
        <v>3089</v>
      </c>
      <c r="F43" s="23" t="s">
        <v>67</v>
      </c>
      <c r="G43" s="26">
        <f t="shared" si="0"/>
        <v>600</v>
      </c>
      <c r="H43" s="32" t="s">
        <v>24</v>
      </c>
      <c r="I43" s="33" t="s">
        <v>25</v>
      </c>
    </row>
    <row r="44" spans="1:9" x14ac:dyDescent="0.25">
      <c r="A44" s="22">
        <v>38007</v>
      </c>
      <c r="B44" s="23">
        <v>839</v>
      </c>
      <c r="C44" s="23" t="s">
        <v>448</v>
      </c>
      <c r="D44" s="24">
        <v>30000</v>
      </c>
      <c r="E44" s="31" t="s">
        <v>3090</v>
      </c>
      <c r="F44" s="23" t="s">
        <v>67</v>
      </c>
      <c r="G44" s="26">
        <f t="shared" si="0"/>
        <v>30000</v>
      </c>
      <c r="H44" s="32" t="s">
        <v>49</v>
      </c>
      <c r="I44" s="33" t="s">
        <v>25</v>
      </c>
    </row>
    <row r="45" spans="1:9" x14ac:dyDescent="0.25">
      <c r="A45" s="22">
        <v>38007</v>
      </c>
      <c r="B45" s="23">
        <v>1247</v>
      </c>
      <c r="C45" s="23" t="s">
        <v>46</v>
      </c>
      <c r="D45" s="24">
        <v>1500</v>
      </c>
      <c r="E45" s="31" t="s">
        <v>3091</v>
      </c>
      <c r="F45" s="23" t="s">
        <v>33</v>
      </c>
      <c r="G45" s="26">
        <f t="shared" si="0"/>
        <v>1500</v>
      </c>
      <c r="H45" s="32" t="s">
        <v>49</v>
      </c>
      <c r="I45" s="33" t="s">
        <v>25</v>
      </c>
    </row>
    <row r="46" spans="1:9" x14ac:dyDescent="0.25">
      <c r="A46" s="22">
        <v>38007</v>
      </c>
      <c r="B46" s="23">
        <v>1334</v>
      </c>
      <c r="C46" s="23" t="s">
        <v>329</v>
      </c>
      <c r="D46" s="24">
        <v>1000</v>
      </c>
      <c r="E46" s="31" t="s">
        <v>3092</v>
      </c>
      <c r="F46" s="23" t="s">
        <v>30</v>
      </c>
      <c r="G46" s="26">
        <f t="shared" si="0"/>
        <v>1000</v>
      </c>
      <c r="H46" s="32" t="s">
        <v>30</v>
      </c>
      <c r="I46" s="33" t="s">
        <v>25</v>
      </c>
    </row>
    <row r="47" spans="1:9" x14ac:dyDescent="0.25">
      <c r="A47" s="22">
        <v>38007</v>
      </c>
      <c r="B47" s="23">
        <v>2350</v>
      </c>
      <c r="C47" s="23" t="s">
        <v>31</v>
      </c>
      <c r="D47" s="24" t="s">
        <v>27</v>
      </c>
      <c r="E47" s="31" t="s">
        <v>3093</v>
      </c>
      <c r="F47" s="23" t="s">
        <v>33</v>
      </c>
      <c r="G47" s="26">
        <f t="shared" si="0"/>
        <v>1</v>
      </c>
      <c r="H47" s="32" t="s">
        <v>34</v>
      </c>
      <c r="I47" s="33" t="s">
        <v>25</v>
      </c>
    </row>
    <row r="48" spans="1:9" x14ac:dyDescent="0.25">
      <c r="A48" s="22">
        <v>38008</v>
      </c>
      <c r="B48" s="23">
        <v>1104</v>
      </c>
      <c r="C48" s="23" t="s">
        <v>200</v>
      </c>
      <c r="D48" s="24">
        <v>5000</v>
      </c>
      <c r="E48" s="31" t="s">
        <v>3094</v>
      </c>
      <c r="F48" s="23" t="s">
        <v>33</v>
      </c>
      <c r="G48" s="26">
        <f t="shared" si="0"/>
        <v>5000</v>
      </c>
      <c r="H48" s="32" t="s">
        <v>49</v>
      </c>
      <c r="I48" s="33" t="s">
        <v>25</v>
      </c>
    </row>
    <row r="49" spans="1:9" x14ac:dyDescent="0.25">
      <c r="A49" s="22">
        <v>38008</v>
      </c>
      <c r="B49" s="23">
        <v>1130</v>
      </c>
      <c r="C49" s="23" t="s">
        <v>91</v>
      </c>
      <c r="D49" s="24">
        <v>17500</v>
      </c>
      <c r="E49" s="31" t="s">
        <v>3095</v>
      </c>
      <c r="F49" s="23" t="s">
        <v>33</v>
      </c>
      <c r="G49" s="26">
        <f t="shared" si="0"/>
        <v>17500</v>
      </c>
      <c r="H49" s="32" t="s">
        <v>30</v>
      </c>
      <c r="I49" s="33" t="s">
        <v>25</v>
      </c>
    </row>
    <row r="50" spans="1:9" x14ac:dyDescent="0.25">
      <c r="A50" s="22">
        <v>38008</v>
      </c>
      <c r="B50" s="23">
        <v>1613</v>
      </c>
      <c r="C50" s="23" t="s">
        <v>31</v>
      </c>
      <c r="D50" s="24" t="s">
        <v>27</v>
      </c>
      <c r="E50" s="31" t="s">
        <v>3096</v>
      </c>
      <c r="F50" s="23" t="s">
        <v>33</v>
      </c>
      <c r="G50" s="26">
        <f t="shared" si="0"/>
        <v>1</v>
      </c>
      <c r="H50" s="32" t="s">
        <v>34</v>
      </c>
      <c r="I50" s="33" t="s">
        <v>25</v>
      </c>
    </row>
    <row r="51" spans="1:9" x14ac:dyDescent="0.25">
      <c r="A51" s="22">
        <v>38008</v>
      </c>
      <c r="B51" s="23">
        <v>2144</v>
      </c>
      <c r="C51" s="23" t="s">
        <v>21</v>
      </c>
      <c r="D51" s="24">
        <v>15</v>
      </c>
      <c r="E51" s="31" t="s">
        <v>3097</v>
      </c>
      <c r="F51" s="23" t="s">
        <v>67</v>
      </c>
      <c r="G51" s="26">
        <f t="shared" si="0"/>
        <v>15</v>
      </c>
      <c r="H51" s="32" t="s">
        <v>24</v>
      </c>
      <c r="I51" s="33" t="s">
        <v>25</v>
      </c>
    </row>
    <row r="52" spans="1:9" x14ac:dyDescent="0.25">
      <c r="A52" s="22">
        <v>38008</v>
      </c>
      <c r="B52" s="23">
        <v>2207</v>
      </c>
      <c r="C52" s="23" t="s">
        <v>91</v>
      </c>
      <c r="D52" s="24">
        <v>5000</v>
      </c>
      <c r="E52" s="31" t="s">
        <v>3098</v>
      </c>
      <c r="F52" s="23" t="s">
        <v>67</v>
      </c>
      <c r="G52" s="26">
        <f t="shared" si="0"/>
        <v>5000</v>
      </c>
      <c r="H52" s="32" t="s">
        <v>30</v>
      </c>
      <c r="I52" s="33" t="s">
        <v>25</v>
      </c>
    </row>
    <row r="53" spans="1:9" x14ac:dyDescent="0.25">
      <c r="A53" s="22">
        <v>38009</v>
      </c>
      <c r="B53" s="23">
        <v>342</v>
      </c>
      <c r="C53" s="23" t="s">
        <v>108</v>
      </c>
      <c r="D53" s="24">
        <v>2000</v>
      </c>
      <c r="E53" s="31" t="s">
        <v>3099</v>
      </c>
      <c r="F53" s="23" t="s">
        <v>23</v>
      </c>
      <c r="G53" s="26">
        <f t="shared" si="0"/>
        <v>2000</v>
      </c>
      <c r="H53" s="32" t="s">
        <v>24</v>
      </c>
      <c r="I53" s="33" t="s">
        <v>25</v>
      </c>
    </row>
    <row r="54" spans="1:9" x14ac:dyDescent="0.25">
      <c r="A54" s="22">
        <v>38009</v>
      </c>
      <c r="B54" s="23">
        <v>1145</v>
      </c>
      <c r="C54" s="23" t="s">
        <v>42</v>
      </c>
      <c r="D54" s="24">
        <v>300</v>
      </c>
      <c r="E54" s="31" t="s">
        <v>3100</v>
      </c>
      <c r="F54" s="23" t="s">
        <v>37</v>
      </c>
      <c r="G54" s="26">
        <f t="shared" si="0"/>
        <v>300</v>
      </c>
      <c r="H54" s="32" t="s">
        <v>44</v>
      </c>
      <c r="I54" s="33" t="s">
        <v>25</v>
      </c>
    </row>
    <row r="55" spans="1:9" x14ac:dyDescent="0.25">
      <c r="A55" s="22">
        <v>38009</v>
      </c>
      <c r="B55" s="23">
        <v>2111</v>
      </c>
      <c r="C55" s="23" t="s">
        <v>46</v>
      </c>
      <c r="D55" s="24" t="s">
        <v>27</v>
      </c>
      <c r="E55" s="31" t="s">
        <v>3101</v>
      </c>
      <c r="F55" s="23" t="s">
        <v>67</v>
      </c>
      <c r="G55" s="26">
        <f t="shared" si="0"/>
        <v>1</v>
      </c>
      <c r="H55" s="32" t="s">
        <v>49</v>
      </c>
      <c r="I55" s="33" t="s">
        <v>25</v>
      </c>
    </row>
    <row r="56" spans="1:9" x14ac:dyDescent="0.25">
      <c r="A56" s="22">
        <v>38010</v>
      </c>
      <c r="B56" s="23">
        <v>1751</v>
      </c>
      <c r="C56" s="23" t="s">
        <v>426</v>
      </c>
      <c r="D56" s="24">
        <v>3000</v>
      </c>
      <c r="E56" s="31" t="s">
        <v>3102</v>
      </c>
      <c r="F56" s="23" t="s">
        <v>67</v>
      </c>
      <c r="G56" s="26">
        <f t="shared" si="0"/>
        <v>3000</v>
      </c>
      <c r="H56" s="32" t="s">
        <v>34</v>
      </c>
      <c r="I56" s="33" t="s">
        <v>25</v>
      </c>
    </row>
    <row r="57" spans="1:9" x14ac:dyDescent="0.25">
      <c r="A57" s="22">
        <v>38010</v>
      </c>
      <c r="B57" s="23">
        <v>2242</v>
      </c>
      <c r="C57" s="23" t="s">
        <v>21</v>
      </c>
      <c r="D57" s="24">
        <v>300</v>
      </c>
      <c r="E57" s="31" t="s">
        <v>3103</v>
      </c>
      <c r="F57" s="23" t="s">
        <v>37</v>
      </c>
      <c r="G57" s="26">
        <f t="shared" si="0"/>
        <v>300</v>
      </c>
      <c r="H57" s="32" t="s">
        <v>24</v>
      </c>
      <c r="I57" s="33" t="s">
        <v>25</v>
      </c>
    </row>
    <row r="58" spans="1:9" x14ac:dyDescent="0.25">
      <c r="A58" s="22">
        <v>38011</v>
      </c>
      <c r="B58" s="23">
        <v>1813</v>
      </c>
      <c r="C58" s="23" t="s">
        <v>108</v>
      </c>
      <c r="D58" s="24">
        <v>5000</v>
      </c>
      <c r="E58" s="31" t="s">
        <v>3104</v>
      </c>
      <c r="F58" s="23" t="s">
        <v>23</v>
      </c>
      <c r="G58" s="26">
        <f t="shared" si="0"/>
        <v>5000</v>
      </c>
      <c r="H58" s="32" t="s">
        <v>24</v>
      </c>
      <c r="I58" s="33" t="s">
        <v>25</v>
      </c>
    </row>
    <row r="59" spans="1:9" x14ac:dyDescent="0.25">
      <c r="A59" s="22">
        <v>38012</v>
      </c>
      <c r="B59" s="23">
        <v>813</v>
      </c>
      <c r="C59" s="23" t="s">
        <v>46</v>
      </c>
      <c r="D59" s="24">
        <v>1200</v>
      </c>
      <c r="E59" s="31" t="s">
        <v>3105</v>
      </c>
      <c r="F59" s="23" t="s">
        <v>33</v>
      </c>
      <c r="G59" s="26">
        <f t="shared" si="0"/>
        <v>1200</v>
      </c>
      <c r="H59" s="32" t="s">
        <v>49</v>
      </c>
      <c r="I59" s="33" t="s">
        <v>25</v>
      </c>
    </row>
    <row r="60" spans="1:9" x14ac:dyDescent="0.25">
      <c r="A60" s="22">
        <v>38012</v>
      </c>
      <c r="B60" s="23">
        <v>917</v>
      </c>
      <c r="C60" s="23" t="s">
        <v>91</v>
      </c>
      <c r="D60" s="24">
        <v>4000</v>
      </c>
      <c r="E60" s="31" t="s">
        <v>3106</v>
      </c>
      <c r="F60" s="23" t="s">
        <v>30</v>
      </c>
      <c r="G60" s="26">
        <f t="shared" si="0"/>
        <v>4000</v>
      </c>
      <c r="H60" s="32" t="s">
        <v>30</v>
      </c>
      <c r="I60" s="33" t="s">
        <v>25</v>
      </c>
    </row>
    <row r="61" spans="1:9" x14ac:dyDescent="0.25">
      <c r="A61" s="22">
        <v>38012</v>
      </c>
      <c r="B61" s="23">
        <v>923</v>
      </c>
      <c r="C61" s="23" t="s">
        <v>70</v>
      </c>
      <c r="D61" s="24">
        <v>150000</v>
      </c>
      <c r="E61" s="31" t="s">
        <v>3107</v>
      </c>
      <c r="F61" s="23" t="s">
        <v>33</v>
      </c>
      <c r="G61" s="26">
        <f t="shared" si="0"/>
        <v>150000</v>
      </c>
      <c r="H61" s="32" t="s">
        <v>49</v>
      </c>
      <c r="I61" s="33" t="s">
        <v>25</v>
      </c>
    </row>
    <row r="62" spans="1:9" x14ac:dyDescent="0.25">
      <c r="A62" s="22">
        <v>38012</v>
      </c>
      <c r="B62" s="23">
        <v>1005</v>
      </c>
      <c r="C62" s="23" t="s">
        <v>59</v>
      </c>
      <c r="D62" s="24">
        <v>5000</v>
      </c>
      <c r="E62" s="31" t="s">
        <v>3108</v>
      </c>
      <c r="F62" s="23" t="s">
        <v>37</v>
      </c>
      <c r="G62" s="26">
        <f t="shared" si="0"/>
        <v>5000</v>
      </c>
      <c r="H62" s="32" t="s">
        <v>38</v>
      </c>
      <c r="I62" s="33" t="s">
        <v>25</v>
      </c>
    </row>
    <row r="63" spans="1:9" x14ac:dyDescent="0.25">
      <c r="A63" s="22">
        <v>38013</v>
      </c>
      <c r="B63" s="23">
        <v>815</v>
      </c>
      <c r="C63" s="23" t="s">
        <v>35</v>
      </c>
      <c r="D63" s="24">
        <v>125000</v>
      </c>
      <c r="E63" s="31" t="s">
        <v>3109</v>
      </c>
      <c r="F63" s="23" t="s">
        <v>54</v>
      </c>
      <c r="G63" s="26">
        <f t="shared" si="0"/>
        <v>125000</v>
      </c>
      <c r="H63" s="32" t="s">
        <v>38</v>
      </c>
      <c r="I63" s="33" t="s">
        <v>25</v>
      </c>
    </row>
    <row r="64" spans="1:9" x14ac:dyDescent="0.25">
      <c r="A64" s="22">
        <v>38013</v>
      </c>
      <c r="B64" s="23">
        <v>1429</v>
      </c>
      <c r="C64" s="23" t="s">
        <v>162</v>
      </c>
      <c r="D64" s="24">
        <v>100000</v>
      </c>
      <c r="E64" s="31" t="s">
        <v>3110</v>
      </c>
      <c r="F64" s="23" t="s">
        <v>48</v>
      </c>
      <c r="G64" s="26">
        <f t="shared" si="0"/>
        <v>100000</v>
      </c>
      <c r="H64" s="32" t="s">
        <v>44</v>
      </c>
      <c r="I64" s="33" t="s">
        <v>25</v>
      </c>
    </row>
    <row r="65" spans="1:9" x14ac:dyDescent="0.25">
      <c r="A65" s="22">
        <v>38014</v>
      </c>
      <c r="B65" s="23">
        <v>1135</v>
      </c>
      <c r="C65" s="23" t="s">
        <v>91</v>
      </c>
      <c r="D65" s="24">
        <v>1000</v>
      </c>
      <c r="E65" s="31" t="s">
        <v>3111</v>
      </c>
      <c r="F65" s="23" t="s">
        <v>23</v>
      </c>
      <c r="G65" s="26">
        <f t="shared" si="0"/>
        <v>1000</v>
      </c>
      <c r="H65" s="32" t="s">
        <v>30</v>
      </c>
      <c r="I65" s="33" t="s">
        <v>25</v>
      </c>
    </row>
    <row r="66" spans="1:9" x14ac:dyDescent="0.25">
      <c r="A66" s="22">
        <v>38015</v>
      </c>
      <c r="B66" s="23">
        <v>141</v>
      </c>
      <c r="C66" s="23" t="s">
        <v>108</v>
      </c>
      <c r="D66" s="24">
        <v>10000</v>
      </c>
      <c r="E66" s="31" t="s">
        <v>3112</v>
      </c>
      <c r="F66" s="23" t="s">
        <v>23</v>
      </c>
      <c r="G66" s="26">
        <f t="shared" ref="G66:G129" si="1">IF(D66 ="UNK", 1, D66)</f>
        <v>10000</v>
      </c>
      <c r="H66" s="32" t="s">
        <v>24</v>
      </c>
      <c r="I66" s="33" t="s">
        <v>25</v>
      </c>
    </row>
    <row r="67" spans="1:9" x14ac:dyDescent="0.25">
      <c r="A67" s="22">
        <v>38015</v>
      </c>
      <c r="B67" s="23">
        <v>1402</v>
      </c>
      <c r="C67" s="23" t="s">
        <v>79</v>
      </c>
      <c r="D67" s="24" t="s">
        <v>27</v>
      </c>
      <c r="E67" s="31" t="s">
        <v>3113</v>
      </c>
      <c r="F67" s="23" t="s">
        <v>23</v>
      </c>
      <c r="G67" s="26">
        <f t="shared" si="1"/>
        <v>1</v>
      </c>
      <c r="H67" s="32" t="s">
        <v>30</v>
      </c>
      <c r="I67" s="33" t="s">
        <v>25</v>
      </c>
    </row>
    <row r="68" spans="1:9" x14ac:dyDescent="0.25">
      <c r="A68" s="22">
        <v>38015</v>
      </c>
      <c r="B68" s="23">
        <v>1536</v>
      </c>
      <c r="C68" s="23" t="s">
        <v>42</v>
      </c>
      <c r="D68" s="24">
        <v>50000</v>
      </c>
      <c r="E68" s="31" t="s">
        <v>3114</v>
      </c>
      <c r="F68" s="23" t="s">
        <v>23</v>
      </c>
      <c r="G68" s="26">
        <f t="shared" si="1"/>
        <v>50000</v>
      </c>
      <c r="H68" s="32" t="s">
        <v>44</v>
      </c>
      <c r="I68" s="33" t="s">
        <v>25</v>
      </c>
    </row>
    <row r="69" spans="1:9" x14ac:dyDescent="0.25">
      <c r="A69" s="22">
        <v>38015</v>
      </c>
      <c r="B69" s="23">
        <v>1551</v>
      </c>
      <c r="C69" s="23" t="s">
        <v>42</v>
      </c>
      <c r="D69" s="24">
        <v>1000</v>
      </c>
      <c r="E69" s="31" t="s">
        <v>3115</v>
      </c>
      <c r="F69" s="23" t="s">
        <v>23</v>
      </c>
      <c r="G69" s="26">
        <f t="shared" si="1"/>
        <v>1000</v>
      </c>
      <c r="H69" s="32" t="s">
        <v>44</v>
      </c>
      <c r="I69" s="33" t="s">
        <v>25</v>
      </c>
    </row>
    <row r="70" spans="1:9" x14ac:dyDescent="0.25">
      <c r="A70" s="22">
        <v>38015</v>
      </c>
      <c r="B70" s="23">
        <v>2336</v>
      </c>
      <c r="C70" s="23" t="s">
        <v>42</v>
      </c>
      <c r="D70" s="24">
        <v>75</v>
      </c>
      <c r="E70" s="31" t="s">
        <v>3116</v>
      </c>
      <c r="F70" s="23" t="s">
        <v>37</v>
      </c>
      <c r="G70" s="26">
        <f t="shared" si="1"/>
        <v>75</v>
      </c>
      <c r="H70" s="32" t="s">
        <v>44</v>
      </c>
      <c r="I70" s="33" t="s">
        <v>25</v>
      </c>
    </row>
    <row r="71" spans="1:9" x14ac:dyDescent="0.25">
      <c r="A71" s="22">
        <v>38016</v>
      </c>
      <c r="B71" s="23">
        <v>857</v>
      </c>
      <c r="C71" s="23" t="s">
        <v>81</v>
      </c>
      <c r="D71" s="24">
        <v>2000</v>
      </c>
      <c r="E71" s="31" t="s">
        <v>3117</v>
      </c>
      <c r="F71" s="23" t="s">
        <v>30</v>
      </c>
      <c r="G71" s="26">
        <f t="shared" si="1"/>
        <v>2000</v>
      </c>
      <c r="H71" s="32" t="s">
        <v>30</v>
      </c>
      <c r="I71" s="33" t="s">
        <v>25</v>
      </c>
    </row>
    <row r="72" spans="1:9" x14ac:dyDescent="0.25">
      <c r="A72" s="22">
        <v>38016</v>
      </c>
      <c r="B72" s="23">
        <v>902</v>
      </c>
      <c r="C72" s="23" t="s">
        <v>81</v>
      </c>
      <c r="D72" s="24">
        <v>4000</v>
      </c>
      <c r="E72" s="31" t="s">
        <v>3118</v>
      </c>
      <c r="F72" s="23" t="s">
        <v>23</v>
      </c>
      <c r="G72" s="26">
        <f t="shared" si="1"/>
        <v>4000</v>
      </c>
      <c r="H72" s="32" t="s">
        <v>30</v>
      </c>
      <c r="I72" s="33" t="s">
        <v>25</v>
      </c>
    </row>
    <row r="73" spans="1:9" x14ac:dyDescent="0.25">
      <c r="A73" s="22">
        <v>38016</v>
      </c>
      <c r="B73" s="23">
        <v>1057</v>
      </c>
      <c r="C73" s="23" t="s">
        <v>121</v>
      </c>
      <c r="D73" s="24">
        <v>2000</v>
      </c>
      <c r="E73" s="31" t="s">
        <v>3119</v>
      </c>
      <c r="F73" s="23" t="s">
        <v>33</v>
      </c>
      <c r="G73" s="26">
        <f t="shared" si="1"/>
        <v>2000</v>
      </c>
      <c r="H73" s="32" t="s">
        <v>44</v>
      </c>
      <c r="I73" s="33" t="s">
        <v>25</v>
      </c>
    </row>
    <row r="74" spans="1:9" x14ac:dyDescent="0.25">
      <c r="A74" s="22">
        <v>38016</v>
      </c>
      <c r="B74" s="23">
        <v>1148</v>
      </c>
      <c r="C74" s="23" t="s">
        <v>31</v>
      </c>
      <c r="D74" s="24">
        <v>30000</v>
      </c>
      <c r="E74" s="31" t="s">
        <v>3120</v>
      </c>
      <c r="F74" s="23" t="s">
        <v>190</v>
      </c>
      <c r="G74" s="26">
        <f t="shared" si="1"/>
        <v>30000</v>
      </c>
      <c r="H74" s="32" t="s">
        <v>34</v>
      </c>
      <c r="I74" s="33" t="s">
        <v>25</v>
      </c>
    </row>
    <row r="75" spans="1:9" x14ac:dyDescent="0.25">
      <c r="A75" s="22">
        <v>38016</v>
      </c>
      <c r="B75" s="23">
        <v>1511</v>
      </c>
      <c r="C75" s="23" t="s">
        <v>302</v>
      </c>
      <c r="D75" s="24">
        <v>6</v>
      </c>
      <c r="E75" s="31" t="s">
        <v>3121</v>
      </c>
      <c r="F75" s="23" t="s">
        <v>190</v>
      </c>
      <c r="G75" s="26">
        <f t="shared" si="1"/>
        <v>6</v>
      </c>
      <c r="H75" s="32" t="s">
        <v>34</v>
      </c>
      <c r="I75" s="33" t="s">
        <v>25</v>
      </c>
    </row>
    <row r="76" spans="1:9" x14ac:dyDescent="0.25">
      <c r="A76" s="22">
        <v>38017</v>
      </c>
      <c r="B76" s="23">
        <v>1426</v>
      </c>
      <c r="C76" s="23" t="s">
        <v>94</v>
      </c>
      <c r="D76" s="24">
        <v>20000</v>
      </c>
      <c r="E76" s="31" t="s">
        <v>3122</v>
      </c>
      <c r="F76" s="23" t="s">
        <v>54</v>
      </c>
      <c r="G76" s="26">
        <f t="shared" si="1"/>
        <v>20000</v>
      </c>
      <c r="H76" s="32" t="s">
        <v>44</v>
      </c>
      <c r="I76" s="33" t="s">
        <v>25</v>
      </c>
    </row>
    <row r="77" spans="1:9" x14ac:dyDescent="0.25">
      <c r="A77" s="22">
        <v>38018</v>
      </c>
      <c r="B77" s="23">
        <v>1310</v>
      </c>
      <c r="C77" s="23" t="s">
        <v>21</v>
      </c>
      <c r="D77" s="24" t="s">
        <v>27</v>
      </c>
      <c r="E77" s="31" t="s">
        <v>3123</v>
      </c>
      <c r="F77" s="23" t="s">
        <v>325</v>
      </c>
      <c r="G77" s="26">
        <f t="shared" si="1"/>
        <v>1</v>
      </c>
      <c r="H77" s="32" t="s">
        <v>24</v>
      </c>
      <c r="I77" s="33" t="s">
        <v>25</v>
      </c>
    </row>
    <row r="78" spans="1:9" x14ac:dyDescent="0.25">
      <c r="A78" s="22">
        <v>38018</v>
      </c>
      <c r="B78" s="23">
        <v>1503</v>
      </c>
      <c r="C78" s="23" t="s">
        <v>64</v>
      </c>
      <c r="D78" s="24">
        <v>1000</v>
      </c>
      <c r="E78" s="31" t="s">
        <v>3124</v>
      </c>
      <c r="F78" s="23" t="s">
        <v>54</v>
      </c>
      <c r="G78" s="26">
        <f t="shared" si="1"/>
        <v>1000</v>
      </c>
      <c r="H78" s="32" t="s">
        <v>30</v>
      </c>
      <c r="I78" s="33" t="s">
        <v>25</v>
      </c>
    </row>
    <row r="79" spans="1:9" x14ac:dyDescent="0.25">
      <c r="A79" s="22">
        <v>38018</v>
      </c>
      <c r="B79" s="23">
        <v>1712</v>
      </c>
      <c r="C79" s="23" t="s">
        <v>319</v>
      </c>
      <c r="D79" s="24">
        <v>18000</v>
      </c>
      <c r="E79" s="31" t="s">
        <v>3125</v>
      </c>
      <c r="F79" s="23" t="s">
        <v>63</v>
      </c>
      <c r="G79" s="26">
        <f t="shared" si="1"/>
        <v>18000</v>
      </c>
      <c r="H79" s="32" t="s">
        <v>24</v>
      </c>
      <c r="I79" s="33" t="s">
        <v>25</v>
      </c>
    </row>
    <row r="80" spans="1:9" x14ac:dyDescent="0.25">
      <c r="A80" s="22">
        <v>38018</v>
      </c>
      <c r="B80" s="23">
        <v>2247</v>
      </c>
      <c r="C80" s="23" t="s">
        <v>31</v>
      </c>
      <c r="D80" s="24">
        <v>50000</v>
      </c>
      <c r="E80" s="31" t="s">
        <v>3126</v>
      </c>
      <c r="F80" s="23" t="s">
        <v>23</v>
      </c>
      <c r="G80" s="26">
        <f t="shared" si="1"/>
        <v>50000</v>
      </c>
      <c r="H80" s="32" t="s">
        <v>34</v>
      </c>
      <c r="I80" s="33" t="s">
        <v>25</v>
      </c>
    </row>
    <row r="81" spans="1:9" x14ac:dyDescent="0.25">
      <c r="A81" s="22">
        <v>38019</v>
      </c>
      <c r="B81" s="23">
        <v>1115</v>
      </c>
      <c r="C81" s="23" t="s">
        <v>35</v>
      </c>
      <c r="D81" s="24">
        <v>2500</v>
      </c>
      <c r="E81" s="31" t="s">
        <v>3127</v>
      </c>
      <c r="F81" s="23" t="s">
        <v>37</v>
      </c>
      <c r="G81" s="26">
        <f t="shared" si="1"/>
        <v>2500</v>
      </c>
      <c r="H81" s="32" t="s">
        <v>38</v>
      </c>
      <c r="I81" s="33" t="s">
        <v>25</v>
      </c>
    </row>
    <row r="82" spans="1:9" x14ac:dyDescent="0.25">
      <c r="A82" s="22">
        <v>38019</v>
      </c>
      <c r="B82" s="23">
        <v>1159</v>
      </c>
      <c r="C82" s="23" t="s">
        <v>70</v>
      </c>
      <c r="D82" s="24">
        <v>15000</v>
      </c>
      <c r="E82" s="31" t="s">
        <v>3128</v>
      </c>
      <c r="F82" s="23" t="s">
        <v>37</v>
      </c>
      <c r="G82" s="26">
        <f t="shared" si="1"/>
        <v>15000</v>
      </c>
      <c r="H82" s="32" t="s">
        <v>49</v>
      </c>
      <c r="I82" s="33" t="s">
        <v>25</v>
      </c>
    </row>
    <row r="83" spans="1:9" x14ac:dyDescent="0.25">
      <c r="A83" s="22">
        <v>38019</v>
      </c>
      <c r="B83" s="23">
        <v>1744</v>
      </c>
      <c r="C83" s="23" t="s">
        <v>46</v>
      </c>
      <c r="D83" s="24">
        <v>5000</v>
      </c>
      <c r="E83" s="31" t="s">
        <v>3129</v>
      </c>
      <c r="F83" s="23" t="s">
        <v>23</v>
      </c>
      <c r="G83" s="26">
        <f t="shared" si="1"/>
        <v>5000</v>
      </c>
      <c r="H83" s="32" t="s">
        <v>49</v>
      </c>
      <c r="I83" s="33" t="s">
        <v>25</v>
      </c>
    </row>
    <row r="84" spans="1:9" x14ac:dyDescent="0.25">
      <c r="A84" s="22">
        <v>38019</v>
      </c>
      <c r="B84" s="23">
        <v>1815</v>
      </c>
      <c r="C84" s="23" t="s">
        <v>99</v>
      </c>
      <c r="D84" s="24">
        <v>1500</v>
      </c>
      <c r="E84" s="31" t="s">
        <v>3130</v>
      </c>
      <c r="F84" s="23" t="s">
        <v>37</v>
      </c>
      <c r="G84" s="26">
        <f t="shared" si="1"/>
        <v>1500</v>
      </c>
      <c r="H84" s="32" t="s">
        <v>24</v>
      </c>
      <c r="I84" s="33" t="s">
        <v>25</v>
      </c>
    </row>
    <row r="85" spans="1:9" x14ac:dyDescent="0.25">
      <c r="A85" s="22">
        <v>38020</v>
      </c>
      <c r="B85" s="23">
        <v>922</v>
      </c>
      <c r="C85" s="23" t="s">
        <v>21</v>
      </c>
      <c r="D85" s="24">
        <v>1000</v>
      </c>
      <c r="E85" s="31" t="s">
        <v>3131</v>
      </c>
      <c r="F85" s="23" t="s">
        <v>23</v>
      </c>
      <c r="G85" s="26">
        <f t="shared" si="1"/>
        <v>1000</v>
      </c>
      <c r="H85" s="32" t="s">
        <v>24</v>
      </c>
      <c r="I85" s="33" t="s">
        <v>25</v>
      </c>
    </row>
    <row r="86" spans="1:9" x14ac:dyDescent="0.25">
      <c r="A86" s="22">
        <v>38020</v>
      </c>
      <c r="B86" s="23">
        <v>2005</v>
      </c>
      <c r="C86" s="23" t="s">
        <v>68</v>
      </c>
      <c r="D86" s="24">
        <v>2000</v>
      </c>
      <c r="E86" s="31" t="s">
        <v>3132</v>
      </c>
      <c r="F86" s="23" t="s">
        <v>67</v>
      </c>
      <c r="G86" s="26">
        <f t="shared" si="1"/>
        <v>2000</v>
      </c>
      <c r="H86" s="32" t="s">
        <v>49</v>
      </c>
      <c r="I86" s="33" t="s">
        <v>25</v>
      </c>
    </row>
    <row r="87" spans="1:9" x14ac:dyDescent="0.25">
      <c r="A87" s="22">
        <v>38021</v>
      </c>
      <c r="B87" s="23">
        <v>159</v>
      </c>
      <c r="C87" s="23" t="s">
        <v>319</v>
      </c>
      <c r="D87" s="24">
        <v>90000</v>
      </c>
      <c r="E87" s="31" t="s">
        <v>3133</v>
      </c>
      <c r="F87" s="23" t="s">
        <v>23</v>
      </c>
      <c r="G87" s="26">
        <f t="shared" si="1"/>
        <v>90000</v>
      </c>
      <c r="H87" s="32" t="s">
        <v>24</v>
      </c>
      <c r="I87" s="33" t="s">
        <v>25</v>
      </c>
    </row>
    <row r="88" spans="1:9" x14ac:dyDescent="0.25">
      <c r="A88" s="22">
        <v>38021</v>
      </c>
      <c r="B88" s="23">
        <v>608</v>
      </c>
      <c r="C88" s="23" t="s">
        <v>319</v>
      </c>
      <c r="D88" s="24">
        <v>1000</v>
      </c>
      <c r="E88" s="31" t="s">
        <v>3134</v>
      </c>
      <c r="F88" s="23" t="s">
        <v>23</v>
      </c>
      <c r="G88" s="26">
        <f t="shared" si="1"/>
        <v>1000</v>
      </c>
      <c r="H88" s="32" t="s">
        <v>24</v>
      </c>
      <c r="I88" s="33" t="s">
        <v>25</v>
      </c>
    </row>
    <row r="89" spans="1:9" x14ac:dyDescent="0.25">
      <c r="A89" s="22">
        <v>38021</v>
      </c>
      <c r="B89" s="23">
        <v>955</v>
      </c>
      <c r="C89" s="23" t="s">
        <v>116</v>
      </c>
      <c r="D89" s="24">
        <v>2000</v>
      </c>
      <c r="E89" s="31" t="s">
        <v>3135</v>
      </c>
      <c r="F89" s="23" t="s">
        <v>90</v>
      </c>
      <c r="G89" s="26">
        <f t="shared" si="1"/>
        <v>2000</v>
      </c>
      <c r="H89" s="32" t="s">
        <v>44</v>
      </c>
      <c r="I89" s="33" t="s">
        <v>25</v>
      </c>
    </row>
    <row r="90" spans="1:9" x14ac:dyDescent="0.25">
      <c r="A90" s="22">
        <v>38021</v>
      </c>
      <c r="B90" s="23">
        <v>1211</v>
      </c>
      <c r="C90" s="23" t="s">
        <v>46</v>
      </c>
      <c r="D90" s="24">
        <v>1500</v>
      </c>
      <c r="E90" s="31" t="s">
        <v>3136</v>
      </c>
      <c r="F90" s="23" t="s">
        <v>23</v>
      </c>
      <c r="G90" s="26">
        <f t="shared" si="1"/>
        <v>1500</v>
      </c>
      <c r="H90" s="32" t="s">
        <v>49</v>
      </c>
      <c r="I90" s="33" t="s">
        <v>25</v>
      </c>
    </row>
    <row r="91" spans="1:9" x14ac:dyDescent="0.25">
      <c r="A91" s="22">
        <v>38021</v>
      </c>
      <c r="B91" s="23">
        <v>1327</v>
      </c>
      <c r="C91" s="23" t="s">
        <v>448</v>
      </c>
      <c r="D91" s="24">
        <v>10000</v>
      </c>
      <c r="E91" s="31" t="s">
        <v>3137</v>
      </c>
      <c r="F91" s="23" t="s">
        <v>23</v>
      </c>
      <c r="G91" s="26">
        <f t="shared" si="1"/>
        <v>10000</v>
      </c>
      <c r="H91" s="32" t="s">
        <v>49</v>
      </c>
      <c r="I91" s="33" t="s">
        <v>25</v>
      </c>
    </row>
    <row r="92" spans="1:9" x14ac:dyDescent="0.25">
      <c r="A92" s="22">
        <v>38021</v>
      </c>
      <c r="B92" s="23">
        <v>1408</v>
      </c>
      <c r="C92" s="23" t="s">
        <v>42</v>
      </c>
      <c r="D92" s="24">
        <v>20</v>
      </c>
      <c r="E92" s="31" t="s">
        <v>3138</v>
      </c>
      <c r="F92" s="23" t="s">
        <v>33</v>
      </c>
      <c r="G92" s="26">
        <f t="shared" si="1"/>
        <v>20</v>
      </c>
      <c r="H92" s="32" t="s">
        <v>44</v>
      </c>
      <c r="I92" s="33" t="s">
        <v>25</v>
      </c>
    </row>
    <row r="93" spans="1:9" x14ac:dyDescent="0.25">
      <c r="A93" s="22">
        <v>38021</v>
      </c>
      <c r="B93" s="23">
        <v>1431</v>
      </c>
      <c r="C93" s="23" t="s">
        <v>46</v>
      </c>
      <c r="D93" s="24">
        <v>1500</v>
      </c>
      <c r="E93" s="31" t="s">
        <v>3139</v>
      </c>
      <c r="F93" s="23" t="s">
        <v>23</v>
      </c>
      <c r="G93" s="26">
        <f t="shared" si="1"/>
        <v>1500</v>
      </c>
      <c r="H93" s="32" t="s">
        <v>49</v>
      </c>
      <c r="I93" s="33" t="s">
        <v>25</v>
      </c>
    </row>
    <row r="94" spans="1:9" x14ac:dyDescent="0.25">
      <c r="A94" s="22">
        <v>38021</v>
      </c>
      <c r="B94" s="23">
        <v>1849</v>
      </c>
      <c r="C94" s="23" t="s">
        <v>64</v>
      </c>
      <c r="D94" s="24" t="s">
        <v>27</v>
      </c>
      <c r="E94" s="31" t="s">
        <v>3140</v>
      </c>
      <c r="F94" s="23" t="s">
        <v>23</v>
      </c>
      <c r="G94" s="26">
        <f t="shared" si="1"/>
        <v>1</v>
      </c>
      <c r="H94" s="32" t="s">
        <v>30</v>
      </c>
      <c r="I94" s="33" t="s">
        <v>25</v>
      </c>
    </row>
    <row r="95" spans="1:9" x14ac:dyDescent="0.25">
      <c r="A95" s="22">
        <v>38022</v>
      </c>
      <c r="B95" s="23">
        <v>421</v>
      </c>
      <c r="C95" s="23" t="s">
        <v>40</v>
      </c>
      <c r="D95" s="24">
        <v>268000</v>
      </c>
      <c r="E95" s="31" t="s">
        <v>3141</v>
      </c>
      <c r="F95" s="23" t="s">
        <v>23</v>
      </c>
      <c r="G95" s="26">
        <f t="shared" si="1"/>
        <v>268000</v>
      </c>
      <c r="H95" s="32" t="s">
        <v>34</v>
      </c>
      <c r="I95" s="33" t="s">
        <v>25</v>
      </c>
    </row>
    <row r="96" spans="1:9" x14ac:dyDescent="0.25">
      <c r="A96" s="22">
        <v>38022</v>
      </c>
      <c r="B96" s="23">
        <v>1016</v>
      </c>
      <c r="C96" s="23" t="s">
        <v>31</v>
      </c>
      <c r="D96" s="24">
        <v>20000</v>
      </c>
      <c r="E96" s="31" t="s">
        <v>3142</v>
      </c>
      <c r="F96" s="23" t="s">
        <v>23</v>
      </c>
      <c r="G96" s="26">
        <f t="shared" si="1"/>
        <v>20000</v>
      </c>
      <c r="H96" s="32" t="s">
        <v>34</v>
      </c>
      <c r="I96" s="33" t="s">
        <v>25</v>
      </c>
    </row>
    <row r="97" spans="1:9" x14ac:dyDescent="0.25">
      <c r="A97" s="22">
        <v>38022</v>
      </c>
      <c r="B97" s="23">
        <v>1456</v>
      </c>
      <c r="C97" s="23" t="s">
        <v>121</v>
      </c>
      <c r="D97" s="24">
        <v>1000</v>
      </c>
      <c r="E97" s="31" t="s">
        <v>3143</v>
      </c>
      <c r="F97" s="23" t="s">
        <v>33</v>
      </c>
      <c r="G97" s="26">
        <f t="shared" si="1"/>
        <v>1000</v>
      </c>
      <c r="H97" s="32" t="s">
        <v>44</v>
      </c>
      <c r="I97" s="33" t="s">
        <v>25</v>
      </c>
    </row>
    <row r="98" spans="1:9" x14ac:dyDescent="0.25">
      <c r="A98" s="22">
        <v>38022</v>
      </c>
      <c r="B98" s="23">
        <v>2023</v>
      </c>
      <c r="C98" s="23" t="s">
        <v>59</v>
      </c>
      <c r="D98" s="24">
        <v>1000</v>
      </c>
      <c r="E98" s="31" t="s">
        <v>3144</v>
      </c>
      <c r="F98" s="23" t="s">
        <v>23</v>
      </c>
      <c r="G98" s="26">
        <f t="shared" si="1"/>
        <v>1000</v>
      </c>
      <c r="H98" s="32" t="s">
        <v>38</v>
      </c>
      <c r="I98" s="33" t="s">
        <v>25</v>
      </c>
    </row>
    <row r="99" spans="1:9" x14ac:dyDescent="0.25">
      <c r="A99" s="22">
        <v>38023</v>
      </c>
      <c r="B99" s="23">
        <v>826</v>
      </c>
      <c r="C99" s="23" t="s">
        <v>68</v>
      </c>
      <c r="D99" s="24">
        <v>3000</v>
      </c>
      <c r="E99" s="31" t="s">
        <v>3145</v>
      </c>
      <c r="F99" s="23" t="s">
        <v>23</v>
      </c>
      <c r="G99" s="26">
        <f t="shared" si="1"/>
        <v>3000</v>
      </c>
      <c r="H99" s="32" t="s">
        <v>49</v>
      </c>
      <c r="I99" s="33" t="s">
        <v>25</v>
      </c>
    </row>
    <row r="100" spans="1:9" x14ac:dyDescent="0.25">
      <c r="A100" s="22">
        <v>38023</v>
      </c>
      <c r="B100" s="23">
        <v>1341</v>
      </c>
      <c r="C100" s="23" t="s">
        <v>26</v>
      </c>
      <c r="D100" s="24">
        <v>6000</v>
      </c>
      <c r="E100" s="31" t="s">
        <v>3146</v>
      </c>
      <c r="F100" s="23" t="s">
        <v>23</v>
      </c>
      <c r="G100" s="26">
        <f t="shared" si="1"/>
        <v>6000</v>
      </c>
      <c r="H100" s="32" t="s">
        <v>30</v>
      </c>
      <c r="I100" s="33" t="s">
        <v>25</v>
      </c>
    </row>
    <row r="101" spans="1:9" x14ac:dyDescent="0.25">
      <c r="A101" s="22">
        <v>38023</v>
      </c>
      <c r="B101" s="23">
        <v>1732</v>
      </c>
      <c r="C101" s="23" t="s">
        <v>42</v>
      </c>
      <c r="D101" s="24">
        <v>500</v>
      </c>
      <c r="E101" s="31" t="s">
        <v>3147</v>
      </c>
      <c r="F101" s="23" t="s">
        <v>30</v>
      </c>
      <c r="G101" s="26">
        <f t="shared" si="1"/>
        <v>500</v>
      </c>
      <c r="H101" s="32" t="s">
        <v>44</v>
      </c>
      <c r="I101" s="33" t="s">
        <v>25</v>
      </c>
    </row>
    <row r="102" spans="1:9" x14ac:dyDescent="0.25">
      <c r="A102" s="22">
        <v>38024</v>
      </c>
      <c r="B102" s="23">
        <v>54</v>
      </c>
      <c r="C102" s="23" t="s">
        <v>42</v>
      </c>
      <c r="D102" s="24">
        <v>200</v>
      </c>
      <c r="E102" s="31" t="s">
        <v>3148</v>
      </c>
      <c r="F102" s="23" t="s">
        <v>23</v>
      </c>
      <c r="G102" s="26">
        <f t="shared" si="1"/>
        <v>200</v>
      </c>
      <c r="H102" s="32" t="s">
        <v>44</v>
      </c>
      <c r="I102" s="33" t="s">
        <v>25</v>
      </c>
    </row>
    <row r="103" spans="1:9" x14ac:dyDescent="0.25">
      <c r="A103" s="22">
        <v>38024</v>
      </c>
      <c r="B103" s="23">
        <v>1701</v>
      </c>
      <c r="C103" s="23" t="s">
        <v>56</v>
      </c>
      <c r="D103" s="24">
        <v>15000</v>
      </c>
      <c r="E103" s="31" t="s">
        <v>3149</v>
      </c>
      <c r="F103" s="23" t="s">
        <v>23</v>
      </c>
      <c r="G103" s="26">
        <f t="shared" si="1"/>
        <v>15000</v>
      </c>
      <c r="H103" s="32" t="s">
        <v>34</v>
      </c>
      <c r="I103" s="33" t="s">
        <v>25</v>
      </c>
    </row>
    <row r="104" spans="1:9" x14ac:dyDescent="0.25">
      <c r="A104" s="22">
        <v>38026</v>
      </c>
      <c r="B104" s="23">
        <v>1139</v>
      </c>
      <c r="C104" s="23" t="s">
        <v>46</v>
      </c>
      <c r="D104" s="24">
        <v>6000</v>
      </c>
      <c r="E104" s="31" t="s">
        <v>3150</v>
      </c>
      <c r="F104" s="23" t="s">
        <v>54</v>
      </c>
      <c r="G104" s="26">
        <f t="shared" si="1"/>
        <v>6000</v>
      </c>
      <c r="H104" s="32" t="s">
        <v>49</v>
      </c>
      <c r="I104" s="33" t="s">
        <v>25</v>
      </c>
    </row>
    <row r="105" spans="1:9" x14ac:dyDescent="0.25">
      <c r="A105" s="22">
        <v>38027</v>
      </c>
      <c r="B105" s="23">
        <v>950</v>
      </c>
      <c r="C105" s="23" t="s">
        <v>31</v>
      </c>
      <c r="D105" s="24">
        <v>8000</v>
      </c>
      <c r="E105" s="31" t="s">
        <v>3151</v>
      </c>
      <c r="F105" s="23" t="s">
        <v>23</v>
      </c>
      <c r="G105" s="26">
        <f t="shared" si="1"/>
        <v>8000</v>
      </c>
      <c r="H105" s="32" t="s">
        <v>34</v>
      </c>
      <c r="I105" s="33" t="s">
        <v>25</v>
      </c>
    </row>
    <row r="106" spans="1:9" x14ac:dyDescent="0.25">
      <c r="A106" s="22">
        <v>38027</v>
      </c>
      <c r="B106" s="23">
        <v>1046</v>
      </c>
      <c r="C106" s="23" t="s">
        <v>46</v>
      </c>
      <c r="D106" s="24">
        <v>1000</v>
      </c>
      <c r="E106" s="31" t="s">
        <v>3152</v>
      </c>
      <c r="F106" s="23" t="s">
        <v>63</v>
      </c>
      <c r="G106" s="26">
        <f t="shared" si="1"/>
        <v>1000</v>
      </c>
      <c r="H106" s="32" t="s">
        <v>49</v>
      </c>
      <c r="I106" s="33" t="s">
        <v>25</v>
      </c>
    </row>
    <row r="107" spans="1:9" x14ac:dyDescent="0.25">
      <c r="A107" s="22">
        <v>38027</v>
      </c>
      <c r="B107" s="23">
        <v>1453</v>
      </c>
      <c r="C107" s="23" t="s">
        <v>21</v>
      </c>
      <c r="D107" s="24">
        <v>100000</v>
      </c>
      <c r="E107" s="31" t="s">
        <v>3153</v>
      </c>
      <c r="F107" s="23" t="s">
        <v>29</v>
      </c>
      <c r="G107" s="26">
        <f t="shared" si="1"/>
        <v>100000</v>
      </c>
      <c r="H107" s="32" t="s">
        <v>24</v>
      </c>
      <c r="I107" s="33" t="s">
        <v>25</v>
      </c>
    </row>
    <row r="108" spans="1:9" x14ac:dyDescent="0.25">
      <c r="A108" s="22">
        <v>38027</v>
      </c>
      <c r="B108" s="23">
        <v>1633</v>
      </c>
      <c r="C108" s="23" t="s">
        <v>426</v>
      </c>
      <c r="D108" s="24">
        <v>7000</v>
      </c>
      <c r="E108" s="31" t="s">
        <v>3154</v>
      </c>
      <c r="F108" s="23" t="s">
        <v>67</v>
      </c>
      <c r="G108" s="26">
        <f t="shared" si="1"/>
        <v>7000</v>
      </c>
      <c r="H108" s="32" t="s">
        <v>34</v>
      </c>
      <c r="I108" s="33" t="s">
        <v>25</v>
      </c>
    </row>
    <row r="109" spans="1:9" x14ac:dyDescent="0.25">
      <c r="A109" s="22">
        <v>38027</v>
      </c>
      <c r="B109" s="23">
        <v>1829</v>
      </c>
      <c r="C109" s="23" t="s">
        <v>35</v>
      </c>
      <c r="D109" s="24" t="s">
        <v>27</v>
      </c>
      <c r="E109" s="31" t="s">
        <v>3155</v>
      </c>
      <c r="F109" s="23" t="s">
        <v>190</v>
      </c>
      <c r="G109" s="26">
        <f t="shared" si="1"/>
        <v>1</v>
      </c>
      <c r="H109" s="32" t="s">
        <v>38</v>
      </c>
      <c r="I109" s="33" t="s">
        <v>25</v>
      </c>
    </row>
    <row r="110" spans="1:9" x14ac:dyDescent="0.25">
      <c r="A110" s="22">
        <v>38027</v>
      </c>
      <c r="B110" s="23">
        <v>1835</v>
      </c>
      <c r="C110" s="23" t="s">
        <v>64</v>
      </c>
      <c r="D110" s="24">
        <v>2000</v>
      </c>
      <c r="E110" s="31" t="s">
        <v>3156</v>
      </c>
      <c r="F110" s="23" t="s">
        <v>30</v>
      </c>
      <c r="G110" s="26">
        <f t="shared" si="1"/>
        <v>2000</v>
      </c>
      <c r="H110" s="32" t="s">
        <v>30</v>
      </c>
      <c r="I110" s="33" t="s">
        <v>25</v>
      </c>
    </row>
    <row r="111" spans="1:9" x14ac:dyDescent="0.25">
      <c r="A111" s="22">
        <v>38027</v>
      </c>
      <c r="B111" s="23">
        <v>2044</v>
      </c>
      <c r="C111" s="23" t="s">
        <v>31</v>
      </c>
      <c r="D111" s="24">
        <v>100000</v>
      </c>
      <c r="E111" s="31" t="s">
        <v>3157</v>
      </c>
      <c r="F111" s="23" t="s">
        <v>33</v>
      </c>
      <c r="G111" s="26">
        <f t="shared" si="1"/>
        <v>100000</v>
      </c>
      <c r="H111" s="32" t="s">
        <v>34</v>
      </c>
      <c r="I111" s="33" t="s">
        <v>25</v>
      </c>
    </row>
    <row r="112" spans="1:9" x14ac:dyDescent="0.25">
      <c r="A112" s="22">
        <v>38028</v>
      </c>
      <c r="B112" s="23">
        <v>940</v>
      </c>
      <c r="C112" s="23" t="s">
        <v>42</v>
      </c>
      <c r="D112" s="24">
        <v>0</v>
      </c>
      <c r="E112" s="31" t="s">
        <v>3158</v>
      </c>
      <c r="F112" s="23" t="s">
        <v>2140</v>
      </c>
      <c r="G112" s="26">
        <f t="shared" si="1"/>
        <v>0</v>
      </c>
      <c r="H112" s="32" t="s">
        <v>44</v>
      </c>
      <c r="I112" s="33" t="s">
        <v>25</v>
      </c>
    </row>
    <row r="113" spans="1:9" x14ac:dyDescent="0.25">
      <c r="A113" s="22">
        <v>38028</v>
      </c>
      <c r="B113" s="23">
        <v>947</v>
      </c>
      <c r="C113" s="23" t="s">
        <v>26</v>
      </c>
      <c r="D113" s="24">
        <v>15000</v>
      </c>
      <c r="E113" s="31" t="s">
        <v>3159</v>
      </c>
      <c r="F113" s="23" t="s">
        <v>37</v>
      </c>
      <c r="G113" s="26">
        <f t="shared" si="1"/>
        <v>15000</v>
      </c>
      <c r="H113" s="32" t="s">
        <v>30</v>
      </c>
      <c r="I113" s="33" t="s">
        <v>25</v>
      </c>
    </row>
    <row r="114" spans="1:9" x14ac:dyDescent="0.25">
      <c r="A114" s="22">
        <v>38028</v>
      </c>
      <c r="B114" s="23">
        <v>1012</v>
      </c>
      <c r="C114" s="23" t="s">
        <v>40</v>
      </c>
      <c r="D114" s="24">
        <v>641984</v>
      </c>
      <c r="E114" s="31" t="s">
        <v>3160</v>
      </c>
      <c r="F114" s="23" t="s">
        <v>30</v>
      </c>
      <c r="G114" s="26">
        <f t="shared" si="1"/>
        <v>641984</v>
      </c>
      <c r="H114" s="32" t="s">
        <v>34</v>
      </c>
      <c r="I114" s="33" t="s">
        <v>25</v>
      </c>
    </row>
    <row r="115" spans="1:9" x14ac:dyDescent="0.25">
      <c r="A115" s="22">
        <v>38028</v>
      </c>
      <c r="B115" s="23">
        <v>1310</v>
      </c>
      <c r="C115" s="23" t="s">
        <v>40</v>
      </c>
      <c r="D115" s="24">
        <v>5497</v>
      </c>
      <c r="E115" s="31" t="s">
        <v>3161</v>
      </c>
      <c r="F115" s="23" t="s">
        <v>23</v>
      </c>
      <c r="G115" s="26">
        <f t="shared" si="1"/>
        <v>5497</v>
      </c>
      <c r="H115" s="32" t="s">
        <v>34</v>
      </c>
      <c r="I115" s="33" t="s">
        <v>25</v>
      </c>
    </row>
    <row r="116" spans="1:9" x14ac:dyDescent="0.25">
      <c r="A116" s="22">
        <v>38028</v>
      </c>
      <c r="B116" s="23">
        <v>1401</v>
      </c>
      <c r="C116" s="23" t="s">
        <v>42</v>
      </c>
      <c r="D116" s="24">
        <v>200</v>
      </c>
      <c r="E116" s="31" t="s">
        <v>3162</v>
      </c>
      <c r="F116" s="23" t="s">
        <v>30</v>
      </c>
      <c r="G116" s="26">
        <f t="shared" si="1"/>
        <v>200</v>
      </c>
      <c r="H116" s="32" t="s">
        <v>44</v>
      </c>
      <c r="I116" s="33" t="s">
        <v>25</v>
      </c>
    </row>
    <row r="117" spans="1:9" x14ac:dyDescent="0.25">
      <c r="A117" s="22">
        <v>38029</v>
      </c>
      <c r="B117" s="23">
        <v>1234</v>
      </c>
      <c r="C117" s="23" t="s">
        <v>426</v>
      </c>
      <c r="D117" s="24">
        <v>0</v>
      </c>
      <c r="E117" s="31" t="s">
        <v>3163</v>
      </c>
      <c r="F117" s="23" t="s">
        <v>2140</v>
      </c>
      <c r="G117" s="26">
        <f t="shared" si="1"/>
        <v>0</v>
      </c>
      <c r="H117" s="32" t="s">
        <v>34</v>
      </c>
      <c r="I117" s="33" t="s">
        <v>25</v>
      </c>
    </row>
    <row r="118" spans="1:9" x14ac:dyDescent="0.25">
      <c r="A118" s="22">
        <v>38030</v>
      </c>
      <c r="B118" s="23">
        <v>1127</v>
      </c>
      <c r="C118" s="23" t="s">
        <v>42</v>
      </c>
      <c r="D118" s="24">
        <v>4500</v>
      </c>
      <c r="E118" s="31" t="s">
        <v>3164</v>
      </c>
      <c r="F118" s="23" t="s">
        <v>23</v>
      </c>
      <c r="G118" s="26">
        <f t="shared" si="1"/>
        <v>4500</v>
      </c>
      <c r="H118" s="32" t="s">
        <v>44</v>
      </c>
      <c r="I118" s="33" t="s">
        <v>25</v>
      </c>
    </row>
    <row r="119" spans="1:9" x14ac:dyDescent="0.25">
      <c r="A119" s="22">
        <v>38030</v>
      </c>
      <c r="B119" s="23">
        <v>1636</v>
      </c>
      <c r="C119" s="23" t="s">
        <v>35</v>
      </c>
      <c r="D119" s="24" t="s">
        <v>27</v>
      </c>
      <c r="E119" s="31" t="s">
        <v>3165</v>
      </c>
      <c r="F119" s="23" t="s">
        <v>23</v>
      </c>
      <c r="G119" s="26">
        <f t="shared" si="1"/>
        <v>1</v>
      </c>
      <c r="H119" s="32" t="s">
        <v>38</v>
      </c>
      <c r="I119" s="33" t="s">
        <v>25</v>
      </c>
    </row>
    <row r="120" spans="1:9" x14ac:dyDescent="0.25">
      <c r="A120" s="22">
        <v>38030</v>
      </c>
      <c r="B120" s="23">
        <v>1656</v>
      </c>
      <c r="C120" s="23" t="s">
        <v>329</v>
      </c>
      <c r="D120" s="24" t="s">
        <v>27</v>
      </c>
      <c r="E120" s="31" t="s">
        <v>3166</v>
      </c>
      <c r="F120" s="23" t="s">
        <v>48</v>
      </c>
      <c r="G120" s="26">
        <f t="shared" si="1"/>
        <v>1</v>
      </c>
      <c r="H120" s="32" t="s">
        <v>30</v>
      </c>
      <c r="I120" s="33" t="s">
        <v>25</v>
      </c>
    </row>
    <row r="121" spans="1:9" x14ac:dyDescent="0.25">
      <c r="A121" s="22">
        <v>38031</v>
      </c>
      <c r="B121" s="23">
        <v>1444</v>
      </c>
      <c r="C121" s="23" t="s">
        <v>121</v>
      </c>
      <c r="D121" s="24">
        <v>2000</v>
      </c>
      <c r="E121" s="31" t="s">
        <v>3167</v>
      </c>
      <c r="F121" s="23" t="s">
        <v>67</v>
      </c>
      <c r="G121" s="26">
        <f t="shared" si="1"/>
        <v>2000</v>
      </c>
      <c r="H121" s="32" t="s">
        <v>44</v>
      </c>
      <c r="I121" s="33" t="s">
        <v>25</v>
      </c>
    </row>
    <row r="122" spans="1:9" x14ac:dyDescent="0.25">
      <c r="A122" s="22">
        <v>38032</v>
      </c>
      <c r="B122" s="23">
        <v>1148</v>
      </c>
      <c r="C122" s="23" t="s">
        <v>3168</v>
      </c>
      <c r="D122" s="24">
        <v>2000</v>
      </c>
      <c r="E122" s="31" t="s">
        <v>3169</v>
      </c>
      <c r="F122" s="23" t="s">
        <v>67</v>
      </c>
      <c r="G122" s="26">
        <f t="shared" si="1"/>
        <v>2000</v>
      </c>
      <c r="H122" s="32" t="s">
        <v>38</v>
      </c>
      <c r="I122" s="33" t="s">
        <v>25</v>
      </c>
    </row>
    <row r="123" spans="1:9" x14ac:dyDescent="0.25">
      <c r="A123" s="22">
        <v>38033</v>
      </c>
      <c r="B123" s="23">
        <v>817</v>
      </c>
      <c r="C123" s="23" t="s">
        <v>81</v>
      </c>
      <c r="D123" s="24">
        <v>2000</v>
      </c>
      <c r="E123" s="31" t="s">
        <v>3170</v>
      </c>
      <c r="F123" s="23" t="s">
        <v>23</v>
      </c>
      <c r="G123" s="26">
        <f t="shared" si="1"/>
        <v>2000</v>
      </c>
      <c r="H123" s="32" t="s">
        <v>30</v>
      </c>
      <c r="I123" s="33" t="s">
        <v>25</v>
      </c>
    </row>
    <row r="124" spans="1:9" x14ac:dyDescent="0.25">
      <c r="A124" s="22">
        <v>38033</v>
      </c>
      <c r="B124" s="23">
        <v>1030</v>
      </c>
      <c r="C124" s="23" t="s">
        <v>68</v>
      </c>
      <c r="D124" s="24">
        <v>500000</v>
      </c>
      <c r="E124" s="31" t="s">
        <v>3171</v>
      </c>
      <c r="F124" s="23" t="s">
        <v>33</v>
      </c>
      <c r="G124" s="26">
        <f t="shared" si="1"/>
        <v>500000</v>
      </c>
      <c r="H124" s="32" t="s">
        <v>49</v>
      </c>
      <c r="I124" s="33" t="s">
        <v>25</v>
      </c>
    </row>
    <row r="125" spans="1:9" x14ac:dyDescent="0.25">
      <c r="A125" s="22">
        <v>38033</v>
      </c>
      <c r="B125" s="23">
        <v>1122</v>
      </c>
      <c r="C125" s="23" t="s">
        <v>35</v>
      </c>
      <c r="D125" s="24" t="s">
        <v>27</v>
      </c>
      <c r="E125" s="31" t="s">
        <v>3172</v>
      </c>
      <c r="F125" s="23" t="s">
        <v>67</v>
      </c>
      <c r="G125" s="26">
        <f t="shared" si="1"/>
        <v>1</v>
      </c>
      <c r="H125" s="32" t="s">
        <v>38</v>
      </c>
      <c r="I125" s="33" t="s">
        <v>25</v>
      </c>
    </row>
    <row r="126" spans="1:9" x14ac:dyDescent="0.25">
      <c r="A126" s="22">
        <v>38033</v>
      </c>
      <c r="B126" s="23">
        <v>1141</v>
      </c>
      <c r="C126" s="23" t="s">
        <v>70</v>
      </c>
      <c r="D126" s="24">
        <v>1500</v>
      </c>
      <c r="E126" s="31" t="s">
        <v>3173</v>
      </c>
      <c r="F126" s="23" t="s">
        <v>37</v>
      </c>
      <c r="G126" s="26">
        <f t="shared" si="1"/>
        <v>1500</v>
      </c>
      <c r="H126" s="32" t="s">
        <v>49</v>
      </c>
      <c r="I126" s="33" t="s">
        <v>25</v>
      </c>
    </row>
    <row r="127" spans="1:9" x14ac:dyDescent="0.25">
      <c r="A127" s="22">
        <v>38033</v>
      </c>
      <c r="B127" s="23">
        <v>2038</v>
      </c>
      <c r="C127" s="23" t="s">
        <v>79</v>
      </c>
      <c r="D127" s="24">
        <v>188000</v>
      </c>
      <c r="E127" s="31" t="s">
        <v>3174</v>
      </c>
      <c r="F127" s="23" t="s">
        <v>48</v>
      </c>
      <c r="G127" s="26">
        <f t="shared" si="1"/>
        <v>188000</v>
      </c>
      <c r="H127" s="32" t="s">
        <v>30</v>
      </c>
      <c r="I127" s="33" t="s">
        <v>25</v>
      </c>
    </row>
    <row r="128" spans="1:9" x14ac:dyDescent="0.25">
      <c r="A128" s="22">
        <v>38034</v>
      </c>
      <c r="B128" s="23">
        <v>844</v>
      </c>
      <c r="C128" s="23" t="s">
        <v>59</v>
      </c>
      <c r="D128" s="24" t="s">
        <v>27</v>
      </c>
      <c r="E128" s="31" t="s">
        <v>3175</v>
      </c>
      <c r="F128" s="23" t="s">
        <v>54</v>
      </c>
      <c r="G128" s="26">
        <f t="shared" si="1"/>
        <v>1</v>
      </c>
      <c r="H128" s="32" t="s">
        <v>38</v>
      </c>
      <c r="I128" s="33" t="s">
        <v>25</v>
      </c>
    </row>
    <row r="129" spans="1:9" x14ac:dyDescent="0.25">
      <c r="A129" s="22">
        <v>38034</v>
      </c>
      <c r="B129" s="23">
        <v>1103</v>
      </c>
      <c r="C129" s="23" t="s">
        <v>203</v>
      </c>
      <c r="D129" s="24">
        <v>1000</v>
      </c>
      <c r="E129" s="31" t="s">
        <v>3176</v>
      </c>
      <c r="F129" s="23" t="s">
        <v>54</v>
      </c>
      <c r="G129" s="26">
        <f t="shared" si="1"/>
        <v>1000</v>
      </c>
      <c r="H129" s="32" t="s">
        <v>24</v>
      </c>
      <c r="I129" s="33" t="s">
        <v>25</v>
      </c>
    </row>
    <row r="130" spans="1:9" x14ac:dyDescent="0.25">
      <c r="A130" s="22">
        <v>38034</v>
      </c>
      <c r="B130" s="23">
        <v>1623</v>
      </c>
      <c r="C130" s="23" t="s">
        <v>56</v>
      </c>
      <c r="D130" s="24" t="s">
        <v>27</v>
      </c>
      <c r="E130" s="31" t="s">
        <v>3177</v>
      </c>
      <c r="F130" s="23" t="s">
        <v>67</v>
      </c>
      <c r="G130" s="26">
        <f t="shared" ref="G130:G193" si="2">IF(D130 ="UNK", 1, D130)</f>
        <v>1</v>
      </c>
      <c r="H130" s="32" t="s">
        <v>34</v>
      </c>
      <c r="I130" s="33" t="s">
        <v>25</v>
      </c>
    </row>
    <row r="131" spans="1:9" x14ac:dyDescent="0.25">
      <c r="A131" s="22">
        <v>38035</v>
      </c>
      <c r="B131" s="23">
        <v>1023</v>
      </c>
      <c r="C131" s="23" t="s">
        <v>51</v>
      </c>
      <c r="D131" s="24">
        <v>1000</v>
      </c>
      <c r="E131" s="31" t="s">
        <v>3178</v>
      </c>
      <c r="F131" s="23" t="s">
        <v>23</v>
      </c>
      <c r="G131" s="26">
        <f t="shared" si="2"/>
        <v>1000</v>
      </c>
      <c r="H131" s="32" t="s">
        <v>24</v>
      </c>
      <c r="I131" s="33" t="s">
        <v>25</v>
      </c>
    </row>
    <row r="132" spans="1:9" x14ac:dyDescent="0.25">
      <c r="A132" s="22">
        <v>38035</v>
      </c>
      <c r="B132" s="23">
        <v>1254</v>
      </c>
      <c r="C132" s="23" t="s">
        <v>56</v>
      </c>
      <c r="D132" s="24">
        <v>10000</v>
      </c>
      <c r="E132" s="31" t="s">
        <v>3179</v>
      </c>
      <c r="F132" s="23" t="s">
        <v>33</v>
      </c>
      <c r="G132" s="26">
        <f t="shared" si="2"/>
        <v>10000</v>
      </c>
      <c r="H132" s="32" t="s">
        <v>34</v>
      </c>
      <c r="I132" s="33" t="s">
        <v>25</v>
      </c>
    </row>
    <row r="133" spans="1:9" x14ac:dyDescent="0.25">
      <c r="A133" s="22">
        <v>38035</v>
      </c>
      <c r="B133" s="23">
        <v>1259</v>
      </c>
      <c r="C133" s="23" t="s">
        <v>277</v>
      </c>
      <c r="D133" s="24">
        <v>1000</v>
      </c>
      <c r="E133" s="31" t="s">
        <v>3180</v>
      </c>
      <c r="F133" s="23" t="s">
        <v>37</v>
      </c>
      <c r="G133" s="26">
        <f t="shared" si="2"/>
        <v>1000</v>
      </c>
      <c r="H133" s="32" t="s">
        <v>38</v>
      </c>
      <c r="I133" s="33" t="s">
        <v>25</v>
      </c>
    </row>
    <row r="134" spans="1:9" x14ac:dyDescent="0.25">
      <c r="A134" s="22">
        <v>38035</v>
      </c>
      <c r="B134" s="23">
        <v>1631</v>
      </c>
      <c r="C134" s="24" t="s">
        <v>206</v>
      </c>
      <c r="D134" s="24">
        <v>100</v>
      </c>
      <c r="E134" s="31" t="s">
        <v>3181</v>
      </c>
      <c r="F134" s="23" t="s">
        <v>90</v>
      </c>
      <c r="G134" s="26">
        <f t="shared" si="2"/>
        <v>100</v>
      </c>
      <c r="H134" s="32" t="s">
        <v>38</v>
      </c>
      <c r="I134" s="33" t="s">
        <v>25</v>
      </c>
    </row>
    <row r="135" spans="1:9" x14ac:dyDescent="0.25">
      <c r="A135" s="22">
        <v>38035</v>
      </c>
      <c r="B135" s="23">
        <v>1720</v>
      </c>
      <c r="C135" s="23" t="s">
        <v>426</v>
      </c>
      <c r="D135" s="24">
        <v>50000</v>
      </c>
      <c r="E135" s="31" t="s">
        <v>3182</v>
      </c>
      <c r="F135" s="23" t="s">
        <v>23</v>
      </c>
      <c r="G135" s="26">
        <f t="shared" si="2"/>
        <v>50000</v>
      </c>
      <c r="H135" s="32" t="s">
        <v>34</v>
      </c>
      <c r="I135" s="33" t="s">
        <v>25</v>
      </c>
    </row>
    <row r="136" spans="1:9" x14ac:dyDescent="0.25">
      <c r="A136" s="22">
        <v>38036</v>
      </c>
      <c r="B136" s="23">
        <v>931</v>
      </c>
      <c r="C136" s="23" t="s">
        <v>64</v>
      </c>
      <c r="D136" s="24">
        <v>2000</v>
      </c>
      <c r="E136" s="31" t="s">
        <v>3183</v>
      </c>
      <c r="F136" s="23" t="s">
        <v>54</v>
      </c>
      <c r="G136" s="26">
        <f t="shared" si="2"/>
        <v>2000</v>
      </c>
      <c r="H136" s="32" t="s">
        <v>30</v>
      </c>
      <c r="I136" s="33" t="s">
        <v>25</v>
      </c>
    </row>
    <row r="137" spans="1:9" x14ac:dyDescent="0.25">
      <c r="A137" s="22">
        <v>38036</v>
      </c>
      <c r="B137" s="23">
        <v>1219</v>
      </c>
      <c r="C137" s="23" t="s">
        <v>46</v>
      </c>
      <c r="D137" s="24">
        <v>6000</v>
      </c>
      <c r="E137" s="31" t="s">
        <v>3184</v>
      </c>
      <c r="F137" s="23" t="s">
        <v>54</v>
      </c>
      <c r="G137" s="26">
        <f t="shared" si="2"/>
        <v>6000</v>
      </c>
      <c r="H137" s="32" t="s">
        <v>49</v>
      </c>
      <c r="I137" s="33" t="s">
        <v>25</v>
      </c>
    </row>
    <row r="138" spans="1:9" x14ac:dyDescent="0.25">
      <c r="A138" s="22">
        <v>38036</v>
      </c>
      <c r="B138" s="23">
        <v>1538</v>
      </c>
      <c r="C138" s="23" t="s">
        <v>35</v>
      </c>
      <c r="D138" s="24">
        <v>200</v>
      </c>
      <c r="E138" s="31" t="s">
        <v>3185</v>
      </c>
      <c r="F138" s="23" t="s">
        <v>37</v>
      </c>
      <c r="G138" s="26">
        <f t="shared" si="2"/>
        <v>200</v>
      </c>
      <c r="H138" s="32" t="s">
        <v>38</v>
      </c>
      <c r="I138" s="33" t="s">
        <v>25</v>
      </c>
    </row>
    <row r="139" spans="1:9" x14ac:dyDescent="0.25">
      <c r="A139" s="22">
        <v>38037</v>
      </c>
      <c r="B139" s="23">
        <v>857</v>
      </c>
      <c r="C139" s="23" t="s">
        <v>121</v>
      </c>
      <c r="D139" s="24">
        <v>1900</v>
      </c>
      <c r="E139" s="31" t="s">
        <v>3186</v>
      </c>
      <c r="F139" s="23" t="s">
        <v>54</v>
      </c>
      <c r="G139" s="26">
        <f t="shared" si="2"/>
        <v>1900</v>
      </c>
      <c r="H139" s="32" t="s">
        <v>44</v>
      </c>
      <c r="I139" s="33" t="s">
        <v>25</v>
      </c>
    </row>
    <row r="140" spans="1:9" x14ac:dyDescent="0.25">
      <c r="A140" s="22">
        <v>38037</v>
      </c>
      <c r="B140" s="23">
        <v>1127</v>
      </c>
      <c r="C140" s="23" t="s">
        <v>40</v>
      </c>
      <c r="D140" s="24">
        <v>7095</v>
      </c>
      <c r="E140" s="31" t="s">
        <v>3187</v>
      </c>
      <c r="F140" s="23" t="s">
        <v>23</v>
      </c>
      <c r="G140" s="26">
        <f t="shared" si="2"/>
        <v>7095</v>
      </c>
      <c r="H140" s="32" t="s">
        <v>34</v>
      </c>
      <c r="I140" s="33" t="s">
        <v>25</v>
      </c>
    </row>
    <row r="141" spans="1:9" x14ac:dyDescent="0.25">
      <c r="A141" s="22">
        <v>38037</v>
      </c>
      <c r="B141" s="23">
        <v>1624</v>
      </c>
      <c r="C141" s="23" t="s">
        <v>61</v>
      </c>
      <c r="D141" s="24">
        <v>5000</v>
      </c>
      <c r="E141" s="31" t="s">
        <v>3188</v>
      </c>
      <c r="F141" s="23" t="s">
        <v>54</v>
      </c>
      <c r="G141" s="26">
        <f t="shared" si="2"/>
        <v>5000</v>
      </c>
      <c r="H141" s="32" t="s">
        <v>49</v>
      </c>
      <c r="I141" s="33" t="s">
        <v>25</v>
      </c>
    </row>
    <row r="142" spans="1:9" x14ac:dyDescent="0.25">
      <c r="A142" s="22">
        <v>38037</v>
      </c>
      <c r="B142" s="23">
        <v>1846</v>
      </c>
      <c r="C142" s="23" t="s">
        <v>35</v>
      </c>
      <c r="D142" s="24">
        <v>5000</v>
      </c>
      <c r="E142" s="31" t="s">
        <v>3189</v>
      </c>
      <c r="F142" s="23" t="s">
        <v>30</v>
      </c>
      <c r="G142" s="26">
        <f t="shared" si="2"/>
        <v>5000</v>
      </c>
      <c r="H142" s="32" t="s">
        <v>38</v>
      </c>
      <c r="I142" s="33" t="s">
        <v>25</v>
      </c>
    </row>
    <row r="143" spans="1:9" x14ac:dyDescent="0.25">
      <c r="A143" s="22">
        <v>38037</v>
      </c>
      <c r="B143" s="23">
        <v>1847</v>
      </c>
      <c r="C143" s="23" t="s">
        <v>21</v>
      </c>
      <c r="D143" s="24" t="s">
        <v>27</v>
      </c>
      <c r="E143" s="31" t="s">
        <v>3190</v>
      </c>
      <c r="F143" s="23" t="s">
        <v>67</v>
      </c>
      <c r="G143" s="26">
        <f t="shared" si="2"/>
        <v>1</v>
      </c>
      <c r="H143" s="32" t="s">
        <v>24</v>
      </c>
      <c r="I143" s="33" t="s">
        <v>25</v>
      </c>
    </row>
    <row r="144" spans="1:9" x14ac:dyDescent="0.25">
      <c r="A144" s="22">
        <v>38039</v>
      </c>
      <c r="B144" s="23">
        <v>1129</v>
      </c>
      <c r="C144" s="23" t="s">
        <v>64</v>
      </c>
      <c r="D144" s="24">
        <v>180000</v>
      </c>
      <c r="E144" s="31" t="s">
        <v>3191</v>
      </c>
      <c r="F144" s="23" t="s">
        <v>33</v>
      </c>
      <c r="G144" s="26">
        <f t="shared" si="2"/>
        <v>180000</v>
      </c>
      <c r="H144" s="32" t="s">
        <v>30</v>
      </c>
      <c r="I144" s="33" t="s">
        <v>25</v>
      </c>
    </row>
    <row r="145" spans="1:9" x14ac:dyDescent="0.25">
      <c r="A145" s="22">
        <v>38039</v>
      </c>
      <c r="B145" s="23">
        <v>1214</v>
      </c>
      <c r="C145" s="23" t="s">
        <v>99</v>
      </c>
      <c r="D145" s="24">
        <v>150</v>
      </c>
      <c r="E145" s="31" t="s">
        <v>3192</v>
      </c>
      <c r="F145" s="23" t="s">
        <v>37</v>
      </c>
      <c r="G145" s="26">
        <f t="shared" si="2"/>
        <v>150</v>
      </c>
      <c r="H145" s="32" t="s">
        <v>24</v>
      </c>
      <c r="I145" s="33" t="s">
        <v>25</v>
      </c>
    </row>
    <row r="146" spans="1:9" x14ac:dyDescent="0.25">
      <c r="A146" s="22">
        <v>38039</v>
      </c>
      <c r="B146" s="23">
        <v>2045</v>
      </c>
      <c r="C146" s="23" t="s">
        <v>141</v>
      </c>
      <c r="D146" s="24">
        <v>47502</v>
      </c>
      <c r="E146" s="31" t="s">
        <v>3193</v>
      </c>
      <c r="F146" s="23" t="s">
        <v>67</v>
      </c>
      <c r="G146" s="26">
        <f t="shared" si="2"/>
        <v>47502</v>
      </c>
      <c r="H146" s="32" t="s">
        <v>30</v>
      </c>
      <c r="I146" s="33" t="s">
        <v>25</v>
      </c>
    </row>
    <row r="147" spans="1:9" x14ac:dyDescent="0.25">
      <c r="A147" s="22">
        <v>38040</v>
      </c>
      <c r="B147" s="23">
        <v>1548</v>
      </c>
      <c r="C147" s="23" t="s">
        <v>81</v>
      </c>
      <c r="D147" s="24">
        <v>1000</v>
      </c>
      <c r="E147" s="31" t="s">
        <v>3194</v>
      </c>
      <c r="F147" s="23" t="s">
        <v>23</v>
      </c>
      <c r="G147" s="26">
        <f t="shared" si="2"/>
        <v>1000</v>
      </c>
      <c r="H147" s="32" t="s">
        <v>30</v>
      </c>
      <c r="I147" s="33" t="s">
        <v>25</v>
      </c>
    </row>
    <row r="148" spans="1:9" x14ac:dyDescent="0.25">
      <c r="A148" s="22">
        <v>38040</v>
      </c>
      <c r="B148" s="23">
        <v>2256</v>
      </c>
      <c r="C148" s="23" t="s">
        <v>31</v>
      </c>
      <c r="D148" s="24">
        <v>450000</v>
      </c>
      <c r="E148" s="31" t="s">
        <v>3195</v>
      </c>
      <c r="F148" s="23" t="s">
        <v>54</v>
      </c>
      <c r="G148" s="26">
        <f t="shared" si="2"/>
        <v>450000</v>
      </c>
      <c r="H148" s="32" t="s">
        <v>34</v>
      </c>
      <c r="I148" s="33" t="s">
        <v>25</v>
      </c>
    </row>
    <row r="149" spans="1:9" x14ac:dyDescent="0.25">
      <c r="A149" s="22">
        <v>38041</v>
      </c>
      <c r="B149" s="23">
        <v>832</v>
      </c>
      <c r="C149" s="23" t="s">
        <v>904</v>
      </c>
      <c r="D149" s="24">
        <v>5000</v>
      </c>
      <c r="E149" s="31" t="s">
        <v>3196</v>
      </c>
      <c r="F149" s="23" t="s">
        <v>359</v>
      </c>
      <c r="G149" s="26">
        <f t="shared" si="2"/>
        <v>5000</v>
      </c>
      <c r="H149" s="32" t="s">
        <v>24</v>
      </c>
      <c r="I149" s="33" t="s">
        <v>25</v>
      </c>
    </row>
    <row r="150" spans="1:9" x14ac:dyDescent="0.25">
      <c r="A150" s="22">
        <v>38041</v>
      </c>
      <c r="B150" s="23">
        <v>1848</v>
      </c>
      <c r="C150" s="23" t="s">
        <v>91</v>
      </c>
      <c r="D150" s="24">
        <v>500</v>
      </c>
      <c r="E150" s="31" t="s">
        <v>3197</v>
      </c>
      <c r="F150" s="23" t="s">
        <v>23</v>
      </c>
      <c r="G150" s="26">
        <f t="shared" si="2"/>
        <v>500</v>
      </c>
      <c r="H150" s="32" t="s">
        <v>30</v>
      </c>
      <c r="I150" s="33" t="s">
        <v>25</v>
      </c>
    </row>
    <row r="151" spans="1:9" x14ac:dyDescent="0.25">
      <c r="A151" s="22">
        <v>38042</v>
      </c>
      <c r="B151" s="23">
        <v>447</v>
      </c>
      <c r="C151" s="23" t="s">
        <v>64</v>
      </c>
      <c r="D151" s="24">
        <v>5000</v>
      </c>
      <c r="E151" s="31" t="s">
        <v>3198</v>
      </c>
      <c r="F151" s="23" t="s">
        <v>29</v>
      </c>
      <c r="G151" s="26">
        <f t="shared" si="2"/>
        <v>5000</v>
      </c>
      <c r="H151" s="32" t="s">
        <v>30</v>
      </c>
      <c r="I151" s="33" t="s">
        <v>25</v>
      </c>
    </row>
    <row r="152" spans="1:9" x14ac:dyDescent="0.25">
      <c r="A152" s="22">
        <v>38042</v>
      </c>
      <c r="B152" s="23">
        <v>1543</v>
      </c>
      <c r="C152" s="23" t="s">
        <v>68</v>
      </c>
      <c r="D152" s="24">
        <v>1500</v>
      </c>
      <c r="E152" s="31" t="s">
        <v>3199</v>
      </c>
      <c r="F152" s="23" t="s">
        <v>33</v>
      </c>
      <c r="G152" s="26">
        <f t="shared" si="2"/>
        <v>1500</v>
      </c>
      <c r="H152" s="32" t="s">
        <v>49</v>
      </c>
      <c r="I152" s="33" t="s">
        <v>25</v>
      </c>
    </row>
    <row r="153" spans="1:9" x14ac:dyDescent="0.25">
      <c r="A153" s="22">
        <v>38043</v>
      </c>
      <c r="B153" s="23">
        <v>1315</v>
      </c>
      <c r="C153" s="23" t="s">
        <v>64</v>
      </c>
      <c r="D153" s="24">
        <v>20000</v>
      </c>
      <c r="E153" s="31" t="s">
        <v>3200</v>
      </c>
      <c r="F153" s="23" t="s">
        <v>23</v>
      </c>
      <c r="G153" s="26">
        <f t="shared" si="2"/>
        <v>20000</v>
      </c>
      <c r="H153" s="32" t="s">
        <v>30</v>
      </c>
      <c r="I153" s="33" t="s">
        <v>25</v>
      </c>
    </row>
    <row r="154" spans="1:9" x14ac:dyDescent="0.25">
      <c r="A154" s="22">
        <v>38043</v>
      </c>
      <c r="B154" s="23">
        <v>1800</v>
      </c>
      <c r="C154" s="23" t="s">
        <v>35</v>
      </c>
      <c r="D154" s="24">
        <v>1500</v>
      </c>
      <c r="E154" s="31" t="s">
        <v>3201</v>
      </c>
      <c r="F154" s="23" t="s">
        <v>67</v>
      </c>
      <c r="G154" s="26">
        <f t="shared" si="2"/>
        <v>1500</v>
      </c>
      <c r="H154" s="32" t="s">
        <v>38</v>
      </c>
      <c r="I154" s="33" t="s">
        <v>25</v>
      </c>
    </row>
    <row r="155" spans="1:9" x14ac:dyDescent="0.25">
      <c r="A155" s="22">
        <v>38043</v>
      </c>
      <c r="B155" s="23">
        <v>1842</v>
      </c>
      <c r="C155" s="23" t="s">
        <v>64</v>
      </c>
      <c r="D155" s="24">
        <v>1000</v>
      </c>
      <c r="E155" s="31" t="s">
        <v>3202</v>
      </c>
      <c r="F155" s="23" t="s">
        <v>67</v>
      </c>
      <c r="G155" s="26">
        <f t="shared" si="2"/>
        <v>1000</v>
      </c>
      <c r="H155" s="32" t="s">
        <v>30</v>
      </c>
      <c r="I155" s="33" t="s">
        <v>25</v>
      </c>
    </row>
    <row r="156" spans="1:9" x14ac:dyDescent="0.25">
      <c r="A156" s="22">
        <v>38044</v>
      </c>
      <c r="B156" s="23">
        <v>55</v>
      </c>
      <c r="C156" s="23" t="s">
        <v>46</v>
      </c>
      <c r="D156" s="24">
        <v>10000</v>
      </c>
      <c r="E156" s="31" t="s">
        <v>3203</v>
      </c>
      <c r="F156" s="23" t="s">
        <v>23</v>
      </c>
      <c r="G156" s="26">
        <f t="shared" si="2"/>
        <v>10000</v>
      </c>
      <c r="H156" s="32" t="s">
        <v>49</v>
      </c>
      <c r="I156" s="33" t="s">
        <v>25</v>
      </c>
    </row>
    <row r="157" spans="1:9" x14ac:dyDescent="0.25">
      <c r="A157" s="22">
        <v>38044</v>
      </c>
      <c r="B157" s="23">
        <v>723</v>
      </c>
      <c r="C157" s="23" t="s">
        <v>46</v>
      </c>
      <c r="D157" s="24">
        <v>2500</v>
      </c>
      <c r="E157" s="31" t="s">
        <v>3204</v>
      </c>
      <c r="F157" s="23" t="s">
        <v>37</v>
      </c>
      <c r="G157" s="26">
        <f t="shared" si="2"/>
        <v>2500</v>
      </c>
      <c r="H157" s="32" t="s">
        <v>49</v>
      </c>
      <c r="I157" s="33" t="s">
        <v>25</v>
      </c>
    </row>
    <row r="158" spans="1:9" x14ac:dyDescent="0.25">
      <c r="A158" s="22">
        <v>38044</v>
      </c>
      <c r="B158" s="23">
        <v>901</v>
      </c>
      <c r="C158" s="23" t="s">
        <v>42</v>
      </c>
      <c r="D158" s="24">
        <v>250000</v>
      </c>
      <c r="E158" s="31" t="s">
        <v>3205</v>
      </c>
      <c r="F158" s="23" t="s">
        <v>67</v>
      </c>
      <c r="G158" s="26">
        <f t="shared" si="2"/>
        <v>250000</v>
      </c>
      <c r="H158" s="32" t="s">
        <v>44</v>
      </c>
      <c r="I158" s="33" t="s">
        <v>25</v>
      </c>
    </row>
    <row r="159" spans="1:9" x14ac:dyDescent="0.25">
      <c r="A159" s="22">
        <v>38044</v>
      </c>
      <c r="B159" s="23">
        <v>1313</v>
      </c>
      <c r="C159" s="23" t="s">
        <v>42</v>
      </c>
      <c r="D159" s="24">
        <v>40000</v>
      </c>
      <c r="E159" s="31" t="s">
        <v>3206</v>
      </c>
      <c r="F159" s="23" t="s">
        <v>30</v>
      </c>
      <c r="G159" s="26">
        <f t="shared" si="2"/>
        <v>40000</v>
      </c>
      <c r="H159" s="32" t="s">
        <v>44</v>
      </c>
      <c r="I159" s="33" t="s">
        <v>25</v>
      </c>
    </row>
    <row r="160" spans="1:9" x14ac:dyDescent="0.25">
      <c r="A160" s="22">
        <v>38044</v>
      </c>
      <c r="B160" s="23">
        <v>1420</v>
      </c>
      <c r="C160" s="23" t="s">
        <v>91</v>
      </c>
      <c r="D160" s="24" t="s">
        <v>27</v>
      </c>
      <c r="E160" s="31" t="s">
        <v>3207</v>
      </c>
      <c r="F160" s="23" t="s">
        <v>67</v>
      </c>
      <c r="G160" s="26">
        <f t="shared" si="2"/>
        <v>1</v>
      </c>
      <c r="H160" s="32" t="s">
        <v>30</v>
      </c>
      <c r="I160" s="33" t="s">
        <v>25</v>
      </c>
    </row>
    <row r="161" spans="1:9" x14ac:dyDescent="0.25">
      <c r="A161" s="22">
        <v>38044</v>
      </c>
      <c r="B161" s="23">
        <v>1423</v>
      </c>
      <c r="C161" s="23" t="s">
        <v>91</v>
      </c>
      <c r="D161" s="24">
        <v>500</v>
      </c>
      <c r="E161" s="31" t="s">
        <v>3208</v>
      </c>
      <c r="F161" s="23" t="s">
        <v>23</v>
      </c>
      <c r="G161" s="26">
        <f t="shared" si="2"/>
        <v>500</v>
      </c>
      <c r="H161" s="32" t="s">
        <v>30</v>
      </c>
      <c r="I161" s="33" t="s">
        <v>25</v>
      </c>
    </row>
    <row r="162" spans="1:9" x14ac:dyDescent="0.25">
      <c r="A162" s="22">
        <v>38044</v>
      </c>
      <c r="B162" s="23">
        <v>2146</v>
      </c>
      <c r="C162" s="23" t="s">
        <v>40</v>
      </c>
      <c r="D162" s="24">
        <v>1500</v>
      </c>
      <c r="E162" s="31" t="s">
        <v>3209</v>
      </c>
      <c r="F162" s="23" t="s">
        <v>23</v>
      </c>
      <c r="G162" s="26">
        <f t="shared" si="2"/>
        <v>1500</v>
      </c>
      <c r="H162" s="32" t="s">
        <v>34</v>
      </c>
      <c r="I162" s="33" t="s">
        <v>25</v>
      </c>
    </row>
    <row r="163" spans="1:9" x14ac:dyDescent="0.25">
      <c r="A163" s="22">
        <v>38046</v>
      </c>
      <c r="B163" s="23">
        <v>1028</v>
      </c>
      <c r="C163" s="23" t="s">
        <v>64</v>
      </c>
      <c r="D163" s="24">
        <v>3000</v>
      </c>
      <c r="E163" s="31" t="s">
        <v>3210</v>
      </c>
      <c r="F163" s="23" t="s">
        <v>23</v>
      </c>
      <c r="G163" s="26">
        <f t="shared" si="2"/>
        <v>3000</v>
      </c>
      <c r="H163" s="32" t="s">
        <v>30</v>
      </c>
      <c r="I163" s="33" t="s">
        <v>25</v>
      </c>
    </row>
    <row r="164" spans="1:9" x14ac:dyDescent="0.25">
      <c r="A164" s="22">
        <v>38046</v>
      </c>
      <c r="B164" s="23">
        <v>1741</v>
      </c>
      <c r="C164" s="23" t="s">
        <v>21</v>
      </c>
      <c r="D164" s="24">
        <v>1500</v>
      </c>
      <c r="E164" s="31" t="s">
        <v>3211</v>
      </c>
      <c r="F164" s="23" t="s">
        <v>63</v>
      </c>
      <c r="G164" s="26">
        <f t="shared" si="2"/>
        <v>1500</v>
      </c>
      <c r="H164" s="32" t="s">
        <v>24</v>
      </c>
      <c r="I164" s="33" t="s">
        <v>25</v>
      </c>
    </row>
    <row r="165" spans="1:9" x14ac:dyDescent="0.25">
      <c r="A165" s="22">
        <v>38047</v>
      </c>
      <c r="B165" s="23">
        <v>850</v>
      </c>
      <c r="C165" s="23" t="s">
        <v>130</v>
      </c>
      <c r="D165" s="24">
        <v>2500</v>
      </c>
      <c r="E165" s="31" t="s">
        <v>3212</v>
      </c>
      <c r="F165" s="23" t="s">
        <v>33</v>
      </c>
      <c r="G165" s="26">
        <f t="shared" si="2"/>
        <v>2500</v>
      </c>
      <c r="H165" s="32" t="s">
        <v>30</v>
      </c>
      <c r="I165" s="33" t="s">
        <v>25</v>
      </c>
    </row>
    <row r="166" spans="1:9" x14ac:dyDescent="0.25">
      <c r="A166" s="22">
        <v>38047</v>
      </c>
      <c r="B166" s="23">
        <v>1103</v>
      </c>
      <c r="C166" s="23" t="s">
        <v>61</v>
      </c>
      <c r="D166" s="24" t="s">
        <v>27</v>
      </c>
      <c r="E166" s="31" t="s">
        <v>3213</v>
      </c>
      <c r="F166" s="23" t="s">
        <v>67</v>
      </c>
      <c r="G166" s="26">
        <f t="shared" si="2"/>
        <v>1</v>
      </c>
      <c r="H166" s="32" t="s">
        <v>49</v>
      </c>
      <c r="I166" s="33" t="s">
        <v>25</v>
      </c>
    </row>
    <row r="167" spans="1:9" x14ac:dyDescent="0.25">
      <c r="A167" s="22">
        <v>38047</v>
      </c>
      <c r="B167" s="23">
        <v>1114</v>
      </c>
      <c r="C167" s="23" t="s">
        <v>121</v>
      </c>
      <c r="D167" s="24">
        <v>1200</v>
      </c>
      <c r="E167" s="31" t="s">
        <v>3214</v>
      </c>
      <c r="F167" s="23" t="s">
        <v>33</v>
      </c>
      <c r="G167" s="26">
        <f t="shared" si="2"/>
        <v>1200</v>
      </c>
      <c r="H167" s="32" t="s">
        <v>44</v>
      </c>
      <c r="I167" s="33" t="s">
        <v>25</v>
      </c>
    </row>
    <row r="168" spans="1:9" x14ac:dyDescent="0.25">
      <c r="A168" s="22">
        <v>38047</v>
      </c>
      <c r="B168" s="23">
        <v>1906</v>
      </c>
      <c r="C168" s="23" t="s">
        <v>668</v>
      </c>
      <c r="D168" s="24" t="s">
        <v>27</v>
      </c>
      <c r="E168" s="31" t="s">
        <v>3215</v>
      </c>
      <c r="F168" s="23" t="s">
        <v>67</v>
      </c>
      <c r="G168" s="26">
        <f t="shared" si="2"/>
        <v>1</v>
      </c>
      <c r="H168" s="32" t="s">
        <v>24</v>
      </c>
      <c r="I168" s="33" t="s">
        <v>25</v>
      </c>
    </row>
    <row r="169" spans="1:9" x14ac:dyDescent="0.25">
      <c r="A169" s="22">
        <v>38047</v>
      </c>
      <c r="B169" s="23">
        <v>2052</v>
      </c>
      <c r="C169" s="23" t="s">
        <v>70</v>
      </c>
      <c r="D169" s="24">
        <v>10000</v>
      </c>
      <c r="E169" s="31" t="s">
        <v>3216</v>
      </c>
      <c r="F169" s="23" t="s">
        <v>30</v>
      </c>
      <c r="G169" s="26">
        <f t="shared" si="2"/>
        <v>10000</v>
      </c>
      <c r="H169" s="32" t="s">
        <v>49</v>
      </c>
      <c r="I169" s="33" t="s">
        <v>25</v>
      </c>
    </row>
    <row r="170" spans="1:9" x14ac:dyDescent="0.25">
      <c r="A170" s="22">
        <v>38048</v>
      </c>
      <c r="B170" s="23">
        <v>1325</v>
      </c>
      <c r="C170" s="23" t="s">
        <v>347</v>
      </c>
      <c r="D170" s="24">
        <v>7800</v>
      </c>
      <c r="E170" s="31" t="s">
        <v>3217</v>
      </c>
      <c r="F170" s="23" t="s">
        <v>29</v>
      </c>
      <c r="G170" s="26">
        <f t="shared" si="2"/>
        <v>7800</v>
      </c>
      <c r="H170" s="32" t="s">
        <v>38</v>
      </c>
      <c r="I170" s="33" t="s">
        <v>25</v>
      </c>
    </row>
    <row r="171" spans="1:9" x14ac:dyDescent="0.25">
      <c r="A171" s="22">
        <v>38048</v>
      </c>
      <c r="B171" s="23">
        <v>1336</v>
      </c>
      <c r="C171" s="23" t="s">
        <v>68</v>
      </c>
      <c r="D171" s="24">
        <v>2000</v>
      </c>
      <c r="E171" s="31" t="s">
        <v>3218</v>
      </c>
      <c r="F171" s="23" t="s">
        <v>33</v>
      </c>
      <c r="G171" s="26">
        <f t="shared" si="2"/>
        <v>2000</v>
      </c>
      <c r="H171" s="32" t="s">
        <v>49</v>
      </c>
      <c r="I171" s="33" t="s">
        <v>25</v>
      </c>
    </row>
    <row r="172" spans="1:9" x14ac:dyDescent="0.25">
      <c r="A172" s="22">
        <v>38048</v>
      </c>
      <c r="B172" s="23">
        <v>1351</v>
      </c>
      <c r="C172" s="23" t="s">
        <v>46</v>
      </c>
      <c r="D172" s="24">
        <v>1200</v>
      </c>
      <c r="E172" s="31" t="s">
        <v>3219</v>
      </c>
      <c r="F172" s="23" t="s">
        <v>67</v>
      </c>
      <c r="G172" s="26">
        <f t="shared" si="2"/>
        <v>1200</v>
      </c>
      <c r="H172" s="32" t="s">
        <v>49</v>
      </c>
      <c r="I172" s="33" t="s">
        <v>25</v>
      </c>
    </row>
    <row r="173" spans="1:9" x14ac:dyDescent="0.25">
      <c r="A173" s="22">
        <v>38049</v>
      </c>
      <c r="B173" s="23">
        <v>1024</v>
      </c>
      <c r="C173" s="23" t="s">
        <v>426</v>
      </c>
      <c r="D173" s="24">
        <v>0</v>
      </c>
      <c r="E173" s="31" t="s">
        <v>3220</v>
      </c>
      <c r="F173" s="23" t="s">
        <v>2140</v>
      </c>
      <c r="G173" s="26">
        <f t="shared" si="2"/>
        <v>0</v>
      </c>
      <c r="H173" s="32" t="s">
        <v>34</v>
      </c>
      <c r="I173" s="33" t="s">
        <v>25</v>
      </c>
    </row>
    <row r="174" spans="1:9" x14ac:dyDescent="0.25">
      <c r="A174" s="22">
        <v>38049</v>
      </c>
      <c r="B174" s="23">
        <v>1207</v>
      </c>
      <c r="C174" s="23" t="s">
        <v>68</v>
      </c>
      <c r="D174" s="24">
        <v>600</v>
      </c>
      <c r="E174" s="31" t="s">
        <v>3221</v>
      </c>
      <c r="F174" s="23" t="s">
        <v>23</v>
      </c>
      <c r="G174" s="26">
        <f t="shared" si="2"/>
        <v>600</v>
      </c>
      <c r="H174" s="32" t="s">
        <v>49</v>
      </c>
      <c r="I174" s="33" t="s">
        <v>25</v>
      </c>
    </row>
    <row r="175" spans="1:9" x14ac:dyDescent="0.25">
      <c r="A175" s="22">
        <v>38049</v>
      </c>
      <c r="B175" s="23">
        <v>1503</v>
      </c>
      <c r="C175" s="23" t="s">
        <v>40</v>
      </c>
      <c r="D175" s="24">
        <v>5890</v>
      </c>
      <c r="E175" s="31" t="s">
        <v>3222</v>
      </c>
      <c r="F175" s="23" t="s">
        <v>23</v>
      </c>
      <c r="G175" s="26">
        <f t="shared" si="2"/>
        <v>5890</v>
      </c>
      <c r="H175" s="32" t="s">
        <v>34</v>
      </c>
      <c r="I175" s="33" t="s">
        <v>25</v>
      </c>
    </row>
    <row r="176" spans="1:9" x14ac:dyDescent="0.25">
      <c r="A176" s="22">
        <v>38050</v>
      </c>
      <c r="B176" s="23">
        <v>911</v>
      </c>
      <c r="C176" s="23" t="s">
        <v>68</v>
      </c>
      <c r="D176" s="24">
        <v>5000</v>
      </c>
      <c r="E176" s="31" t="s">
        <v>3223</v>
      </c>
      <c r="F176" s="23" t="s">
        <v>23</v>
      </c>
      <c r="G176" s="26">
        <f t="shared" si="2"/>
        <v>5000</v>
      </c>
      <c r="H176" s="32" t="s">
        <v>49</v>
      </c>
      <c r="I176" s="33" t="s">
        <v>25</v>
      </c>
    </row>
    <row r="177" spans="1:9" x14ac:dyDescent="0.25">
      <c r="A177" s="22">
        <v>38050</v>
      </c>
      <c r="B177" s="23">
        <v>1107</v>
      </c>
      <c r="C177" s="23" t="s">
        <v>99</v>
      </c>
      <c r="D177" s="24">
        <v>2500</v>
      </c>
      <c r="E177" s="31" t="s">
        <v>3224</v>
      </c>
      <c r="F177" s="23" t="s">
        <v>23</v>
      </c>
      <c r="G177" s="26">
        <f t="shared" si="2"/>
        <v>2500</v>
      </c>
      <c r="H177" s="32" t="s">
        <v>24</v>
      </c>
      <c r="I177" s="33" t="s">
        <v>25</v>
      </c>
    </row>
    <row r="178" spans="1:9" x14ac:dyDescent="0.25">
      <c r="A178" s="22">
        <v>38050</v>
      </c>
      <c r="B178" s="23">
        <v>1136</v>
      </c>
      <c r="C178" s="23" t="s">
        <v>130</v>
      </c>
      <c r="D178" s="24">
        <v>10000</v>
      </c>
      <c r="E178" s="31" t="s">
        <v>3225</v>
      </c>
      <c r="F178" s="23" t="s">
        <v>63</v>
      </c>
      <c r="G178" s="26">
        <f t="shared" si="2"/>
        <v>10000</v>
      </c>
      <c r="H178" s="32" t="s">
        <v>30</v>
      </c>
      <c r="I178" s="33" t="s">
        <v>25</v>
      </c>
    </row>
    <row r="179" spans="1:9" x14ac:dyDescent="0.25">
      <c r="A179" s="22">
        <v>38050</v>
      </c>
      <c r="B179" s="23">
        <v>1341</v>
      </c>
      <c r="C179" s="23" t="s">
        <v>319</v>
      </c>
      <c r="D179" s="24">
        <v>1000</v>
      </c>
      <c r="E179" s="31" t="s">
        <v>3226</v>
      </c>
      <c r="F179" s="23" t="s">
        <v>67</v>
      </c>
      <c r="G179" s="26">
        <f t="shared" si="2"/>
        <v>1000</v>
      </c>
      <c r="H179" s="32" t="s">
        <v>24</v>
      </c>
      <c r="I179" s="33" t="s">
        <v>25</v>
      </c>
    </row>
    <row r="180" spans="1:9" x14ac:dyDescent="0.25">
      <c r="A180" s="22">
        <v>38050</v>
      </c>
      <c r="B180" s="23">
        <v>1439</v>
      </c>
      <c r="C180" s="23" t="s">
        <v>99</v>
      </c>
      <c r="D180" s="24">
        <v>2000</v>
      </c>
      <c r="E180" s="31" t="s">
        <v>3227</v>
      </c>
      <c r="F180" s="23" t="s">
        <v>30</v>
      </c>
      <c r="G180" s="26">
        <f t="shared" si="2"/>
        <v>2000</v>
      </c>
      <c r="H180" s="32" t="s">
        <v>24</v>
      </c>
      <c r="I180" s="33" t="s">
        <v>25</v>
      </c>
    </row>
    <row r="181" spans="1:9" x14ac:dyDescent="0.25">
      <c r="A181" s="22">
        <v>38050</v>
      </c>
      <c r="B181" s="23">
        <v>1957</v>
      </c>
      <c r="C181" s="23" t="s">
        <v>35</v>
      </c>
      <c r="D181" s="24" t="s">
        <v>27</v>
      </c>
      <c r="E181" s="31" t="s">
        <v>3228</v>
      </c>
      <c r="F181" s="23" t="s">
        <v>67</v>
      </c>
      <c r="G181" s="26">
        <f t="shared" si="2"/>
        <v>1</v>
      </c>
      <c r="H181" s="32" t="s">
        <v>38</v>
      </c>
      <c r="I181" s="33" t="s">
        <v>25</v>
      </c>
    </row>
    <row r="182" spans="1:9" x14ac:dyDescent="0.25">
      <c r="A182" s="22">
        <v>38051</v>
      </c>
      <c r="B182" s="23">
        <v>755</v>
      </c>
      <c r="C182" s="23" t="s">
        <v>91</v>
      </c>
      <c r="D182" s="24">
        <v>1500</v>
      </c>
      <c r="E182" s="31" t="s">
        <v>3229</v>
      </c>
      <c r="F182" s="23" t="s">
        <v>23</v>
      </c>
      <c r="G182" s="26">
        <f t="shared" si="2"/>
        <v>1500</v>
      </c>
      <c r="H182" s="32" t="s">
        <v>30</v>
      </c>
      <c r="I182" s="33" t="s">
        <v>25</v>
      </c>
    </row>
    <row r="183" spans="1:9" x14ac:dyDescent="0.25">
      <c r="A183" s="22">
        <v>38051</v>
      </c>
      <c r="B183" s="23">
        <v>829</v>
      </c>
      <c r="C183" s="23" t="s">
        <v>21</v>
      </c>
      <c r="D183" s="24">
        <v>5000</v>
      </c>
      <c r="E183" s="31" t="s">
        <v>3230</v>
      </c>
      <c r="F183" s="23" t="s">
        <v>23</v>
      </c>
      <c r="G183" s="26">
        <f t="shared" si="2"/>
        <v>5000</v>
      </c>
      <c r="H183" s="32" t="s">
        <v>24</v>
      </c>
      <c r="I183" s="33" t="s">
        <v>25</v>
      </c>
    </row>
    <row r="184" spans="1:9" x14ac:dyDescent="0.25">
      <c r="A184" s="22">
        <v>38051</v>
      </c>
      <c r="B184" s="23">
        <v>917</v>
      </c>
      <c r="C184" s="23" t="s">
        <v>3231</v>
      </c>
      <c r="D184" s="24">
        <v>3000</v>
      </c>
      <c r="E184" s="31" t="s">
        <v>3232</v>
      </c>
      <c r="F184" s="23" t="s">
        <v>33</v>
      </c>
      <c r="G184" s="26">
        <f t="shared" si="2"/>
        <v>3000</v>
      </c>
      <c r="H184" s="32" t="s">
        <v>38</v>
      </c>
      <c r="I184" s="33" t="s">
        <v>25</v>
      </c>
    </row>
    <row r="185" spans="1:9" x14ac:dyDescent="0.25">
      <c r="A185" s="22">
        <v>38051</v>
      </c>
      <c r="B185" s="23">
        <v>1511</v>
      </c>
      <c r="C185" s="23" t="s">
        <v>61</v>
      </c>
      <c r="D185" s="24">
        <v>1000</v>
      </c>
      <c r="E185" s="31" t="s">
        <v>3233</v>
      </c>
      <c r="F185" s="23" t="s">
        <v>33</v>
      </c>
      <c r="G185" s="26">
        <f t="shared" si="2"/>
        <v>1000</v>
      </c>
      <c r="H185" s="32" t="s">
        <v>49</v>
      </c>
      <c r="I185" s="33" t="s">
        <v>25</v>
      </c>
    </row>
    <row r="186" spans="1:9" x14ac:dyDescent="0.25">
      <c r="A186" s="22">
        <v>38051</v>
      </c>
      <c r="B186" s="23">
        <v>1728</v>
      </c>
      <c r="C186" s="23" t="s">
        <v>35</v>
      </c>
      <c r="D186" s="24">
        <v>500</v>
      </c>
      <c r="E186" s="31" t="s">
        <v>3234</v>
      </c>
      <c r="F186" s="23" t="s">
        <v>23</v>
      </c>
      <c r="G186" s="26">
        <f t="shared" si="2"/>
        <v>500</v>
      </c>
      <c r="H186" s="32" t="s">
        <v>38</v>
      </c>
      <c r="I186" s="33" t="s">
        <v>25</v>
      </c>
    </row>
    <row r="187" spans="1:9" x14ac:dyDescent="0.25">
      <c r="A187" s="22">
        <v>38051</v>
      </c>
      <c r="B187" s="23">
        <v>2208</v>
      </c>
      <c r="C187" s="23" t="s">
        <v>56</v>
      </c>
      <c r="D187" s="24">
        <v>1000</v>
      </c>
      <c r="E187" s="31" t="s">
        <v>3235</v>
      </c>
      <c r="F187" s="23" t="s">
        <v>23</v>
      </c>
      <c r="G187" s="26">
        <f t="shared" si="2"/>
        <v>1000</v>
      </c>
      <c r="H187" s="32" t="s">
        <v>34</v>
      </c>
      <c r="I187" s="33" t="s">
        <v>25</v>
      </c>
    </row>
    <row r="188" spans="1:9" x14ac:dyDescent="0.25">
      <c r="A188" s="22">
        <v>38052</v>
      </c>
      <c r="B188" s="23">
        <v>906</v>
      </c>
      <c r="C188" s="23" t="s">
        <v>51</v>
      </c>
      <c r="D188" s="24">
        <v>250000</v>
      </c>
      <c r="E188" s="31" t="s">
        <v>3236</v>
      </c>
      <c r="F188" s="23" t="s">
        <v>67</v>
      </c>
      <c r="G188" s="26">
        <f t="shared" si="2"/>
        <v>250000</v>
      </c>
      <c r="H188" s="32" t="s">
        <v>24</v>
      </c>
      <c r="I188" s="33" t="s">
        <v>25</v>
      </c>
    </row>
    <row r="189" spans="1:9" x14ac:dyDescent="0.25">
      <c r="A189" s="22">
        <v>38052</v>
      </c>
      <c r="B189" s="23">
        <v>1443</v>
      </c>
      <c r="C189" s="23" t="s">
        <v>70</v>
      </c>
      <c r="D189" s="24">
        <v>1000</v>
      </c>
      <c r="E189" s="31" t="s">
        <v>3237</v>
      </c>
      <c r="F189" s="23" t="s">
        <v>23</v>
      </c>
      <c r="G189" s="26">
        <f t="shared" si="2"/>
        <v>1000</v>
      </c>
      <c r="H189" s="32" t="s">
        <v>49</v>
      </c>
      <c r="I189" s="33" t="s">
        <v>25</v>
      </c>
    </row>
    <row r="190" spans="1:9" x14ac:dyDescent="0.25">
      <c r="A190" s="22">
        <v>38052</v>
      </c>
      <c r="B190" s="23">
        <v>1453</v>
      </c>
      <c r="C190" s="23" t="s">
        <v>68</v>
      </c>
      <c r="D190" s="24">
        <v>30000</v>
      </c>
      <c r="E190" s="31" t="s">
        <v>3238</v>
      </c>
      <c r="F190" s="23" t="s">
        <v>23</v>
      </c>
      <c r="G190" s="26">
        <f t="shared" si="2"/>
        <v>30000</v>
      </c>
      <c r="H190" s="32" t="s">
        <v>49</v>
      </c>
      <c r="I190" s="33" t="s">
        <v>25</v>
      </c>
    </row>
    <row r="191" spans="1:9" x14ac:dyDescent="0.25">
      <c r="A191" s="22">
        <v>38052</v>
      </c>
      <c r="B191" s="23">
        <v>1925</v>
      </c>
      <c r="C191" s="23" t="s">
        <v>79</v>
      </c>
      <c r="D191" s="24" t="s">
        <v>27</v>
      </c>
      <c r="E191" s="31" t="s">
        <v>3239</v>
      </c>
      <c r="F191" s="23" t="s">
        <v>23</v>
      </c>
      <c r="G191" s="26">
        <f t="shared" si="2"/>
        <v>1</v>
      </c>
      <c r="H191" s="32" t="s">
        <v>30</v>
      </c>
      <c r="I191" s="33" t="s">
        <v>25</v>
      </c>
    </row>
    <row r="192" spans="1:9" x14ac:dyDescent="0.25">
      <c r="A192" s="22">
        <v>38053</v>
      </c>
      <c r="B192" s="23">
        <v>1813</v>
      </c>
      <c r="C192" s="23" t="s">
        <v>200</v>
      </c>
      <c r="D192" s="24">
        <v>500</v>
      </c>
      <c r="E192" s="31" t="s">
        <v>3240</v>
      </c>
      <c r="F192" s="23" t="s">
        <v>33</v>
      </c>
      <c r="G192" s="26">
        <f t="shared" si="2"/>
        <v>500</v>
      </c>
      <c r="H192" s="32" t="s">
        <v>49</v>
      </c>
      <c r="I192" s="33" t="s">
        <v>25</v>
      </c>
    </row>
    <row r="193" spans="1:9" x14ac:dyDescent="0.25">
      <c r="A193" s="22">
        <v>38054</v>
      </c>
      <c r="B193" s="23">
        <v>156</v>
      </c>
      <c r="C193" s="23" t="s">
        <v>121</v>
      </c>
      <c r="D193" s="24">
        <v>600</v>
      </c>
      <c r="E193" s="31" t="s">
        <v>3241</v>
      </c>
      <c r="F193" s="23" t="s">
        <v>63</v>
      </c>
      <c r="G193" s="26">
        <f t="shared" si="2"/>
        <v>600</v>
      </c>
      <c r="H193" s="32" t="s">
        <v>44</v>
      </c>
      <c r="I193" s="33" t="s">
        <v>25</v>
      </c>
    </row>
    <row r="194" spans="1:9" x14ac:dyDescent="0.25">
      <c r="A194" s="22">
        <v>38054</v>
      </c>
      <c r="B194" s="23">
        <v>1145</v>
      </c>
      <c r="C194" s="23" t="s">
        <v>72</v>
      </c>
      <c r="D194" s="24">
        <v>2000</v>
      </c>
      <c r="E194" s="31" t="s">
        <v>3242</v>
      </c>
      <c r="F194" s="23" t="s">
        <v>33</v>
      </c>
      <c r="G194" s="26">
        <f t="shared" ref="G194:G257" si="3">IF(D194 ="UNK", 1, D194)</f>
        <v>2000</v>
      </c>
      <c r="H194" s="32" t="s">
        <v>49</v>
      </c>
      <c r="I194" s="33" t="s">
        <v>25</v>
      </c>
    </row>
    <row r="195" spans="1:9" x14ac:dyDescent="0.25">
      <c r="A195" s="22">
        <v>38054</v>
      </c>
      <c r="B195" s="23">
        <v>1431</v>
      </c>
      <c r="C195" s="23" t="s">
        <v>51</v>
      </c>
      <c r="D195" s="24">
        <v>1400</v>
      </c>
      <c r="E195" s="31" t="s">
        <v>3243</v>
      </c>
      <c r="F195" s="23" t="s">
        <v>33</v>
      </c>
      <c r="G195" s="26">
        <f t="shared" si="3"/>
        <v>1400</v>
      </c>
      <c r="H195" s="32" t="s">
        <v>24</v>
      </c>
      <c r="I195" s="33" t="s">
        <v>25</v>
      </c>
    </row>
    <row r="196" spans="1:9" x14ac:dyDescent="0.25">
      <c r="A196" s="22">
        <v>38054</v>
      </c>
      <c r="B196" s="23">
        <v>1501</v>
      </c>
      <c r="C196" s="23" t="s">
        <v>347</v>
      </c>
      <c r="D196" s="24">
        <v>999</v>
      </c>
      <c r="E196" s="31" t="s">
        <v>3244</v>
      </c>
      <c r="F196" s="23" t="s">
        <v>33</v>
      </c>
      <c r="G196" s="26">
        <f t="shared" si="3"/>
        <v>999</v>
      </c>
      <c r="H196" s="32" t="s">
        <v>38</v>
      </c>
      <c r="I196" s="33" t="s">
        <v>25</v>
      </c>
    </row>
    <row r="197" spans="1:9" x14ac:dyDescent="0.25">
      <c r="A197" s="22">
        <v>38055</v>
      </c>
      <c r="B197" s="23">
        <v>835</v>
      </c>
      <c r="C197" s="23" t="s">
        <v>132</v>
      </c>
      <c r="D197" s="24">
        <v>25000</v>
      </c>
      <c r="E197" s="31" t="s">
        <v>3245</v>
      </c>
      <c r="F197" s="23" t="s">
        <v>33</v>
      </c>
      <c r="G197" s="26">
        <f t="shared" si="3"/>
        <v>25000</v>
      </c>
      <c r="H197" s="32" t="s">
        <v>38</v>
      </c>
      <c r="I197" s="33" t="s">
        <v>25</v>
      </c>
    </row>
    <row r="198" spans="1:9" x14ac:dyDescent="0.25">
      <c r="A198" s="22">
        <v>38056</v>
      </c>
      <c r="B198" s="23">
        <v>914</v>
      </c>
      <c r="C198" s="23" t="s">
        <v>203</v>
      </c>
      <c r="D198" s="24">
        <v>10000</v>
      </c>
      <c r="E198" s="31" t="s">
        <v>3246</v>
      </c>
      <c r="F198" s="23" t="s">
        <v>54</v>
      </c>
      <c r="G198" s="26">
        <f t="shared" si="3"/>
        <v>10000</v>
      </c>
      <c r="H198" s="32" t="s">
        <v>24</v>
      </c>
      <c r="I198" s="33" t="s">
        <v>25</v>
      </c>
    </row>
    <row r="199" spans="1:9" x14ac:dyDescent="0.25">
      <c r="A199" s="22">
        <v>38055</v>
      </c>
      <c r="B199" s="23">
        <v>954</v>
      </c>
      <c r="C199" s="23" t="s">
        <v>68</v>
      </c>
      <c r="D199" s="24">
        <v>1500</v>
      </c>
      <c r="E199" s="31" t="s">
        <v>3247</v>
      </c>
      <c r="F199" s="23" t="s">
        <v>30</v>
      </c>
      <c r="G199" s="26">
        <f t="shared" si="3"/>
        <v>1500</v>
      </c>
      <c r="H199" s="32" t="s">
        <v>49</v>
      </c>
      <c r="I199" s="33" t="s">
        <v>25</v>
      </c>
    </row>
    <row r="200" spans="1:9" x14ac:dyDescent="0.25">
      <c r="A200" s="22">
        <v>38055</v>
      </c>
      <c r="B200" s="23">
        <v>1356</v>
      </c>
      <c r="C200" s="23" t="s">
        <v>64</v>
      </c>
      <c r="D200" s="24">
        <v>4000</v>
      </c>
      <c r="E200" s="31" t="s">
        <v>3248</v>
      </c>
      <c r="F200" s="23" t="s">
        <v>23</v>
      </c>
      <c r="G200" s="26">
        <f t="shared" si="3"/>
        <v>4000</v>
      </c>
      <c r="H200" s="32" t="s">
        <v>30</v>
      </c>
      <c r="I200" s="33" t="s">
        <v>25</v>
      </c>
    </row>
    <row r="201" spans="1:9" x14ac:dyDescent="0.25">
      <c r="A201" s="22">
        <v>38055</v>
      </c>
      <c r="B201" s="23">
        <v>1844</v>
      </c>
      <c r="C201" s="23" t="s">
        <v>64</v>
      </c>
      <c r="D201" s="24">
        <v>4000</v>
      </c>
      <c r="E201" s="31" t="s">
        <v>3249</v>
      </c>
      <c r="F201" s="23" t="s">
        <v>23</v>
      </c>
      <c r="G201" s="26">
        <f t="shared" si="3"/>
        <v>4000</v>
      </c>
      <c r="H201" s="32" t="s">
        <v>30</v>
      </c>
      <c r="I201" s="33" t="s">
        <v>25</v>
      </c>
    </row>
    <row r="202" spans="1:9" x14ac:dyDescent="0.25">
      <c r="A202" s="22">
        <v>38056</v>
      </c>
      <c r="B202" s="23">
        <v>913</v>
      </c>
      <c r="C202" s="23" t="s">
        <v>35</v>
      </c>
      <c r="D202" s="24" t="s">
        <v>27</v>
      </c>
      <c r="E202" s="31" t="s">
        <v>3250</v>
      </c>
      <c r="F202" s="23" t="s">
        <v>67</v>
      </c>
      <c r="G202" s="26">
        <f t="shared" si="3"/>
        <v>1</v>
      </c>
      <c r="H202" s="32" t="s">
        <v>38</v>
      </c>
      <c r="I202" s="33" t="s">
        <v>25</v>
      </c>
    </row>
    <row r="203" spans="1:9" x14ac:dyDescent="0.25">
      <c r="A203" s="22">
        <v>38056</v>
      </c>
      <c r="B203" s="23">
        <v>1558</v>
      </c>
      <c r="C203" s="23" t="s">
        <v>70</v>
      </c>
      <c r="D203" s="24">
        <v>5000</v>
      </c>
      <c r="E203" s="31" t="s">
        <v>3251</v>
      </c>
      <c r="F203" s="23" t="s">
        <v>63</v>
      </c>
      <c r="G203" s="26">
        <f t="shared" si="3"/>
        <v>5000</v>
      </c>
      <c r="H203" s="32" t="s">
        <v>49</v>
      </c>
      <c r="I203" s="33" t="s">
        <v>25</v>
      </c>
    </row>
    <row r="204" spans="1:9" x14ac:dyDescent="0.25">
      <c r="A204" s="22">
        <v>38056</v>
      </c>
      <c r="B204" s="23">
        <v>1615</v>
      </c>
      <c r="C204" s="23" t="s">
        <v>31</v>
      </c>
      <c r="D204" s="24">
        <v>4000</v>
      </c>
      <c r="E204" s="31" t="s">
        <v>3252</v>
      </c>
      <c r="F204" s="23" t="s">
        <v>33</v>
      </c>
      <c r="G204" s="26">
        <f t="shared" si="3"/>
        <v>4000</v>
      </c>
      <c r="H204" s="32" t="s">
        <v>34</v>
      </c>
      <c r="I204" s="33" t="s">
        <v>25</v>
      </c>
    </row>
    <row r="205" spans="1:9" x14ac:dyDescent="0.25">
      <c r="A205" s="22">
        <v>38056</v>
      </c>
      <c r="B205" s="23">
        <v>1704</v>
      </c>
      <c r="C205" s="23" t="s">
        <v>40</v>
      </c>
      <c r="D205" s="24">
        <v>3091</v>
      </c>
      <c r="E205" s="31" t="s">
        <v>3253</v>
      </c>
      <c r="F205" s="23" t="s">
        <v>23</v>
      </c>
      <c r="G205" s="26">
        <f t="shared" si="3"/>
        <v>3091</v>
      </c>
      <c r="H205" s="32" t="s">
        <v>34</v>
      </c>
      <c r="I205" s="33" t="s">
        <v>25</v>
      </c>
    </row>
    <row r="206" spans="1:9" x14ac:dyDescent="0.25">
      <c r="A206" s="22">
        <v>38056</v>
      </c>
      <c r="B206" s="23">
        <v>1922</v>
      </c>
      <c r="C206" s="23" t="s">
        <v>108</v>
      </c>
      <c r="D206" s="24">
        <v>5000</v>
      </c>
      <c r="E206" s="31" t="s">
        <v>3254</v>
      </c>
      <c r="F206" s="23" t="s">
        <v>67</v>
      </c>
      <c r="G206" s="26">
        <f t="shared" si="3"/>
        <v>5000</v>
      </c>
      <c r="H206" s="32" t="s">
        <v>24</v>
      </c>
      <c r="I206" s="33" t="s">
        <v>25</v>
      </c>
    </row>
    <row r="207" spans="1:9" x14ac:dyDescent="0.25">
      <c r="A207" s="22">
        <v>38057</v>
      </c>
      <c r="B207" s="23">
        <v>1542</v>
      </c>
      <c r="C207" s="23" t="s">
        <v>31</v>
      </c>
      <c r="D207" s="24">
        <v>2000</v>
      </c>
      <c r="E207" s="31" t="s">
        <v>3255</v>
      </c>
      <c r="F207" s="23" t="s">
        <v>23</v>
      </c>
      <c r="G207" s="26">
        <f t="shared" si="3"/>
        <v>2000</v>
      </c>
      <c r="H207" s="32" t="s">
        <v>34</v>
      </c>
      <c r="I207" s="33" t="s">
        <v>25</v>
      </c>
    </row>
    <row r="208" spans="1:9" x14ac:dyDescent="0.25">
      <c r="A208" s="22">
        <v>38058</v>
      </c>
      <c r="B208" s="23">
        <v>1014</v>
      </c>
      <c r="C208" s="23" t="s">
        <v>72</v>
      </c>
      <c r="D208" s="24">
        <v>8000</v>
      </c>
      <c r="E208" s="31" t="s">
        <v>3256</v>
      </c>
      <c r="F208" s="23" t="s">
        <v>37</v>
      </c>
      <c r="G208" s="26">
        <f t="shared" si="3"/>
        <v>8000</v>
      </c>
      <c r="H208" s="32" t="s">
        <v>49</v>
      </c>
      <c r="I208" s="33" t="s">
        <v>25</v>
      </c>
    </row>
    <row r="209" spans="1:9" x14ac:dyDescent="0.25">
      <c r="A209" s="22">
        <v>38058</v>
      </c>
      <c r="B209" s="23">
        <v>2029</v>
      </c>
      <c r="C209" s="23" t="s">
        <v>108</v>
      </c>
      <c r="D209" s="24">
        <v>50</v>
      </c>
      <c r="E209" s="31" t="s">
        <v>3257</v>
      </c>
      <c r="F209" s="23" t="s">
        <v>30</v>
      </c>
      <c r="G209" s="26">
        <f t="shared" si="3"/>
        <v>50</v>
      </c>
      <c r="H209" s="32" t="s">
        <v>24</v>
      </c>
      <c r="I209" s="33" t="s">
        <v>25</v>
      </c>
    </row>
    <row r="210" spans="1:9" x14ac:dyDescent="0.25">
      <c r="A210" s="22">
        <v>38059</v>
      </c>
      <c r="B210" s="23">
        <v>1045</v>
      </c>
      <c r="C210" s="23" t="s">
        <v>143</v>
      </c>
      <c r="D210" s="24">
        <v>42000</v>
      </c>
      <c r="E210" s="31" t="s">
        <v>3258</v>
      </c>
      <c r="F210" s="23" t="s">
        <v>54</v>
      </c>
      <c r="G210" s="26">
        <f t="shared" si="3"/>
        <v>42000</v>
      </c>
      <c r="H210" s="32" t="s">
        <v>49</v>
      </c>
      <c r="I210" s="33" t="s">
        <v>25</v>
      </c>
    </row>
    <row r="211" spans="1:9" x14ac:dyDescent="0.25">
      <c r="A211" s="22">
        <v>38059</v>
      </c>
      <c r="B211" s="23">
        <v>1230</v>
      </c>
      <c r="C211" s="23" t="s">
        <v>70</v>
      </c>
      <c r="D211" s="24">
        <v>80000</v>
      </c>
      <c r="E211" s="31" t="s">
        <v>3259</v>
      </c>
      <c r="F211" s="23" t="s">
        <v>33</v>
      </c>
      <c r="G211" s="26">
        <f t="shared" si="3"/>
        <v>80000</v>
      </c>
      <c r="H211" s="32" t="s">
        <v>49</v>
      </c>
      <c r="I211" s="33" t="s">
        <v>25</v>
      </c>
    </row>
    <row r="212" spans="1:9" x14ac:dyDescent="0.25">
      <c r="A212" s="22">
        <v>38060</v>
      </c>
      <c r="B212" s="23">
        <v>1840</v>
      </c>
      <c r="C212" s="23" t="s">
        <v>91</v>
      </c>
      <c r="D212" s="24">
        <v>2000</v>
      </c>
      <c r="E212" s="31" t="s">
        <v>3260</v>
      </c>
      <c r="F212" s="23" t="s">
        <v>33</v>
      </c>
      <c r="G212" s="26">
        <f t="shared" si="3"/>
        <v>2000</v>
      </c>
      <c r="H212" s="32" t="s">
        <v>30</v>
      </c>
      <c r="I212" s="33" t="s">
        <v>25</v>
      </c>
    </row>
    <row r="213" spans="1:9" x14ac:dyDescent="0.25">
      <c r="A213" s="22">
        <v>38061</v>
      </c>
      <c r="B213" s="23">
        <v>1618</v>
      </c>
      <c r="C213" s="23" t="s">
        <v>35</v>
      </c>
      <c r="D213" s="24">
        <v>100000</v>
      </c>
      <c r="E213" s="34" t="s">
        <v>3261</v>
      </c>
      <c r="F213" s="23" t="s">
        <v>23</v>
      </c>
      <c r="G213" s="26">
        <f t="shared" si="3"/>
        <v>100000</v>
      </c>
      <c r="H213" s="23" t="s">
        <v>38</v>
      </c>
      <c r="I213" s="33" t="s">
        <v>25</v>
      </c>
    </row>
    <row r="214" spans="1:9" x14ac:dyDescent="0.25">
      <c r="A214" s="22">
        <v>38061</v>
      </c>
      <c r="B214" s="23">
        <v>1712</v>
      </c>
      <c r="C214" s="23" t="s">
        <v>200</v>
      </c>
      <c r="D214" s="24">
        <v>500</v>
      </c>
      <c r="E214" s="31" t="s">
        <v>3262</v>
      </c>
      <c r="F214" s="23" t="s">
        <v>63</v>
      </c>
      <c r="G214" s="26">
        <f t="shared" si="3"/>
        <v>500</v>
      </c>
      <c r="H214" s="23" t="s">
        <v>49</v>
      </c>
      <c r="I214" s="33" t="s">
        <v>25</v>
      </c>
    </row>
    <row r="215" spans="1:9" x14ac:dyDescent="0.25">
      <c r="A215" s="22">
        <v>38062</v>
      </c>
      <c r="B215" s="23">
        <v>1033</v>
      </c>
      <c r="C215" s="23" t="s">
        <v>1299</v>
      </c>
      <c r="D215" s="24">
        <v>1000</v>
      </c>
      <c r="E215" s="31" t="s">
        <v>3263</v>
      </c>
      <c r="F215" s="23" t="s">
        <v>63</v>
      </c>
      <c r="G215" s="26">
        <f t="shared" si="3"/>
        <v>1000</v>
      </c>
      <c r="H215" s="23" t="s">
        <v>24</v>
      </c>
      <c r="I215" s="33" t="s">
        <v>25</v>
      </c>
    </row>
    <row r="216" spans="1:9" x14ac:dyDescent="0.25">
      <c r="A216" s="22">
        <v>38062</v>
      </c>
      <c r="B216" s="23">
        <v>1334</v>
      </c>
      <c r="C216" s="23" t="s">
        <v>130</v>
      </c>
      <c r="D216" s="24">
        <v>3000</v>
      </c>
      <c r="E216" s="31" t="s">
        <v>3264</v>
      </c>
      <c r="F216" s="23" t="s">
        <v>33</v>
      </c>
      <c r="G216" s="26">
        <f t="shared" si="3"/>
        <v>3000</v>
      </c>
      <c r="H216" s="23" t="s">
        <v>30</v>
      </c>
      <c r="I216" s="33" t="s">
        <v>25</v>
      </c>
    </row>
    <row r="217" spans="1:9" x14ac:dyDescent="0.25">
      <c r="A217" s="22">
        <v>38062</v>
      </c>
      <c r="B217" s="23">
        <v>1424</v>
      </c>
      <c r="C217" s="23" t="s">
        <v>132</v>
      </c>
      <c r="D217" s="24">
        <v>220000</v>
      </c>
      <c r="E217" s="31" t="s">
        <v>3265</v>
      </c>
      <c r="F217" s="23" t="s">
        <v>359</v>
      </c>
      <c r="G217" s="26">
        <f t="shared" si="3"/>
        <v>220000</v>
      </c>
      <c r="H217" s="23" t="s">
        <v>38</v>
      </c>
      <c r="I217" s="33" t="s">
        <v>25</v>
      </c>
    </row>
    <row r="218" spans="1:9" x14ac:dyDescent="0.25">
      <c r="A218" s="22">
        <v>38062</v>
      </c>
      <c r="B218" s="23">
        <v>1506</v>
      </c>
      <c r="C218" s="23" t="s">
        <v>40</v>
      </c>
      <c r="D218" s="24">
        <v>1840</v>
      </c>
      <c r="E218" s="31" t="s">
        <v>3266</v>
      </c>
      <c r="F218" s="23" t="s">
        <v>23</v>
      </c>
      <c r="G218" s="26">
        <f t="shared" si="3"/>
        <v>1840</v>
      </c>
      <c r="H218" s="23" t="s">
        <v>34</v>
      </c>
      <c r="I218" s="33" t="s">
        <v>25</v>
      </c>
    </row>
    <row r="219" spans="1:9" x14ac:dyDescent="0.25">
      <c r="A219" s="22">
        <v>38062</v>
      </c>
      <c r="B219" s="23">
        <v>1638</v>
      </c>
      <c r="C219" s="23" t="s">
        <v>70</v>
      </c>
      <c r="D219" s="24">
        <v>12000</v>
      </c>
      <c r="E219" s="31" t="s">
        <v>3267</v>
      </c>
      <c r="F219" s="23" t="s">
        <v>37</v>
      </c>
      <c r="G219" s="26">
        <f t="shared" si="3"/>
        <v>12000</v>
      </c>
      <c r="H219" s="23" t="s">
        <v>49</v>
      </c>
      <c r="I219" s="33" t="s">
        <v>25</v>
      </c>
    </row>
    <row r="220" spans="1:9" x14ac:dyDescent="0.25">
      <c r="A220" s="22">
        <v>38063</v>
      </c>
      <c r="B220" s="23">
        <v>1331</v>
      </c>
      <c r="C220" s="23" t="s">
        <v>61</v>
      </c>
      <c r="D220" s="24">
        <v>1000</v>
      </c>
      <c r="E220" s="31" t="s">
        <v>3268</v>
      </c>
      <c r="F220" s="23" t="s">
        <v>23</v>
      </c>
      <c r="G220" s="26">
        <f t="shared" si="3"/>
        <v>1000</v>
      </c>
      <c r="H220" s="23" t="s">
        <v>49</v>
      </c>
      <c r="I220" s="33" t="s">
        <v>25</v>
      </c>
    </row>
    <row r="221" spans="1:9" x14ac:dyDescent="0.25">
      <c r="A221" s="22">
        <v>38063</v>
      </c>
      <c r="B221" s="23">
        <v>1912</v>
      </c>
      <c r="C221" s="23" t="s">
        <v>46</v>
      </c>
      <c r="D221" s="24">
        <v>1300</v>
      </c>
      <c r="E221" s="31" t="s">
        <v>3269</v>
      </c>
      <c r="F221" s="23" t="s">
        <v>37</v>
      </c>
      <c r="G221" s="26">
        <f t="shared" si="3"/>
        <v>1300</v>
      </c>
      <c r="H221" s="23" t="s">
        <v>49</v>
      </c>
      <c r="I221" s="33" t="s">
        <v>25</v>
      </c>
    </row>
    <row r="222" spans="1:9" x14ac:dyDescent="0.25">
      <c r="A222" s="22">
        <v>38064</v>
      </c>
      <c r="B222" s="23">
        <v>745</v>
      </c>
      <c r="C222" s="23" t="s">
        <v>70</v>
      </c>
      <c r="D222" s="24">
        <v>40000</v>
      </c>
      <c r="E222" s="31" t="s">
        <v>3270</v>
      </c>
      <c r="F222" s="23" t="s">
        <v>30</v>
      </c>
      <c r="G222" s="26">
        <f t="shared" si="3"/>
        <v>40000</v>
      </c>
      <c r="H222" s="23" t="s">
        <v>49</v>
      </c>
      <c r="I222" s="33" t="s">
        <v>25</v>
      </c>
    </row>
    <row r="223" spans="1:9" x14ac:dyDescent="0.25">
      <c r="A223" s="22">
        <v>38064</v>
      </c>
      <c r="B223" s="23">
        <v>827</v>
      </c>
      <c r="C223" s="23" t="s">
        <v>68</v>
      </c>
      <c r="D223" s="24">
        <v>500</v>
      </c>
      <c r="E223" s="31" t="s">
        <v>3271</v>
      </c>
      <c r="F223" s="23" t="s">
        <v>30</v>
      </c>
      <c r="G223" s="26">
        <f t="shared" si="3"/>
        <v>500</v>
      </c>
      <c r="H223" s="23" t="s">
        <v>49</v>
      </c>
      <c r="I223" s="33" t="s">
        <v>25</v>
      </c>
    </row>
    <row r="224" spans="1:9" x14ac:dyDescent="0.25">
      <c r="A224" s="22">
        <v>38064</v>
      </c>
      <c r="B224" s="23">
        <v>843</v>
      </c>
      <c r="C224" s="23" t="s">
        <v>347</v>
      </c>
      <c r="D224" s="24">
        <v>2000</v>
      </c>
      <c r="E224" s="31" t="s">
        <v>3272</v>
      </c>
      <c r="F224" s="23" t="s">
        <v>23</v>
      </c>
      <c r="G224" s="26">
        <f t="shared" si="3"/>
        <v>2000</v>
      </c>
      <c r="H224" s="23" t="s">
        <v>38</v>
      </c>
      <c r="I224" s="33" t="s">
        <v>25</v>
      </c>
    </row>
    <row r="225" spans="1:9" x14ac:dyDescent="0.25">
      <c r="A225" s="22">
        <v>38064</v>
      </c>
      <c r="B225" s="23">
        <v>1231</v>
      </c>
      <c r="C225" s="23" t="s">
        <v>70</v>
      </c>
      <c r="D225" s="24">
        <v>1000</v>
      </c>
      <c r="E225" s="31" t="s">
        <v>3273</v>
      </c>
      <c r="F225" s="23" t="s">
        <v>190</v>
      </c>
      <c r="G225" s="26">
        <f t="shared" si="3"/>
        <v>1000</v>
      </c>
      <c r="H225" s="23" t="s">
        <v>49</v>
      </c>
      <c r="I225" s="33" t="s">
        <v>25</v>
      </c>
    </row>
    <row r="226" spans="1:9" x14ac:dyDescent="0.25">
      <c r="A226" s="22">
        <v>38064</v>
      </c>
      <c r="B226" s="23">
        <v>1723</v>
      </c>
      <c r="C226" s="23" t="s">
        <v>61</v>
      </c>
      <c r="D226" s="24">
        <v>3000</v>
      </c>
      <c r="E226" s="31" t="s">
        <v>3274</v>
      </c>
      <c r="F226" s="23" t="s">
        <v>33</v>
      </c>
      <c r="G226" s="26">
        <f t="shared" si="3"/>
        <v>3000</v>
      </c>
      <c r="H226" s="23" t="s">
        <v>49</v>
      </c>
      <c r="I226" s="33" t="s">
        <v>25</v>
      </c>
    </row>
    <row r="227" spans="1:9" x14ac:dyDescent="0.25">
      <c r="A227" s="22">
        <v>38064</v>
      </c>
      <c r="B227" s="23">
        <v>2214</v>
      </c>
      <c r="C227" s="23" t="s">
        <v>64</v>
      </c>
      <c r="D227" s="24">
        <v>500</v>
      </c>
      <c r="E227" s="31" t="s">
        <v>3275</v>
      </c>
      <c r="F227" s="23" t="s">
        <v>54</v>
      </c>
      <c r="G227" s="26">
        <f t="shared" si="3"/>
        <v>500</v>
      </c>
      <c r="H227" s="23" t="s">
        <v>30</v>
      </c>
      <c r="I227" s="33" t="s">
        <v>25</v>
      </c>
    </row>
    <row r="228" spans="1:9" x14ac:dyDescent="0.25">
      <c r="A228" s="22">
        <v>38065</v>
      </c>
      <c r="B228" s="23">
        <v>2135</v>
      </c>
      <c r="C228" s="23" t="s">
        <v>40</v>
      </c>
      <c r="D228" s="24">
        <v>30</v>
      </c>
      <c r="E228" s="31" t="s">
        <v>3276</v>
      </c>
      <c r="F228" s="23" t="s">
        <v>37</v>
      </c>
      <c r="G228" s="26">
        <f t="shared" si="3"/>
        <v>30</v>
      </c>
      <c r="H228" s="23" t="s">
        <v>34</v>
      </c>
      <c r="I228" s="33" t="s">
        <v>25</v>
      </c>
    </row>
    <row r="229" spans="1:9" x14ac:dyDescent="0.25">
      <c r="A229" s="22">
        <v>38066</v>
      </c>
      <c r="B229" s="23">
        <v>1140</v>
      </c>
      <c r="C229" s="23" t="s">
        <v>35</v>
      </c>
      <c r="D229" s="24" t="s">
        <v>27</v>
      </c>
      <c r="E229" s="31" t="s">
        <v>3277</v>
      </c>
      <c r="F229" s="23" t="s">
        <v>23</v>
      </c>
      <c r="G229" s="26">
        <f t="shared" si="3"/>
        <v>1</v>
      </c>
      <c r="H229" s="23" t="s">
        <v>38</v>
      </c>
      <c r="I229" s="33" t="s">
        <v>25</v>
      </c>
    </row>
    <row r="230" spans="1:9" x14ac:dyDescent="0.25">
      <c r="A230" s="22">
        <v>38066</v>
      </c>
      <c r="B230" s="23">
        <v>1133</v>
      </c>
      <c r="C230" s="23" t="s">
        <v>203</v>
      </c>
      <c r="D230" s="24">
        <v>800</v>
      </c>
      <c r="E230" s="31" t="s">
        <v>3278</v>
      </c>
      <c r="F230" s="23" t="s">
        <v>37</v>
      </c>
      <c r="G230" s="26">
        <f t="shared" si="3"/>
        <v>800</v>
      </c>
      <c r="H230" s="23" t="s">
        <v>24</v>
      </c>
      <c r="I230" s="33" t="s">
        <v>25</v>
      </c>
    </row>
    <row r="231" spans="1:9" x14ac:dyDescent="0.25">
      <c r="A231" s="22">
        <v>38068</v>
      </c>
      <c r="B231" s="23">
        <v>1042</v>
      </c>
      <c r="C231" s="23" t="s">
        <v>40</v>
      </c>
      <c r="D231" s="24">
        <v>17041</v>
      </c>
      <c r="E231" s="31" t="s">
        <v>3279</v>
      </c>
      <c r="F231" s="23" t="s">
        <v>23</v>
      </c>
      <c r="G231" s="26">
        <f t="shared" si="3"/>
        <v>17041</v>
      </c>
      <c r="H231" s="23" t="s">
        <v>34</v>
      </c>
      <c r="I231" s="33" t="s">
        <v>25</v>
      </c>
    </row>
    <row r="232" spans="1:9" x14ac:dyDescent="0.25">
      <c r="A232" s="22">
        <v>38068</v>
      </c>
      <c r="B232" s="23">
        <v>1113</v>
      </c>
      <c r="C232" s="23" t="s">
        <v>1299</v>
      </c>
      <c r="D232" s="24">
        <v>500</v>
      </c>
      <c r="E232" s="31" t="s">
        <v>3280</v>
      </c>
      <c r="F232" s="23" t="s">
        <v>23</v>
      </c>
      <c r="G232" s="26">
        <f t="shared" si="3"/>
        <v>500</v>
      </c>
      <c r="H232" s="23" t="s">
        <v>24</v>
      </c>
      <c r="I232" s="33" t="s">
        <v>25</v>
      </c>
    </row>
    <row r="233" spans="1:9" x14ac:dyDescent="0.25">
      <c r="A233" s="22">
        <v>38068</v>
      </c>
      <c r="B233" s="23">
        <v>1222</v>
      </c>
      <c r="C233" s="23" t="s">
        <v>64</v>
      </c>
      <c r="D233" s="24">
        <v>1000</v>
      </c>
      <c r="E233" s="31" t="s">
        <v>3281</v>
      </c>
      <c r="F233" s="23" t="s">
        <v>23</v>
      </c>
      <c r="G233" s="26">
        <f t="shared" si="3"/>
        <v>1000</v>
      </c>
      <c r="H233" s="23" t="s">
        <v>30</v>
      </c>
      <c r="I233" s="33" t="s">
        <v>25</v>
      </c>
    </row>
    <row r="234" spans="1:9" x14ac:dyDescent="0.25">
      <c r="A234" s="22">
        <v>38068</v>
      </c>
      <c r="B234" s="23">
        <v>1536</v>
      </c>
      <c r="C234" s="23" t="s">
        <v>150</v>
      </c>
      <c r="D234" s="24">
        <v>83000</v>
      </c>
      <c r="E234" s="31" t="s">
        <v>3282</v>
      </c>
      <c r="F234" s="23" t="s">
        <v>33</v>
      </c>
      <c r="G234" s="26">
        <f t="shared" si="3"/>
        <v>83000</v>
      </c>
      <c r="H234" s="23" t="s">
        <v>49</v>
      </c>
      <c r="I234" s="33" t="s">
        <v>25</v>
      </c>
    </row>
    <row r="235" spans="1:9" x14ac:dyDescent="0.25">
      <c r="A235" s="22">
        <v>38069</v>
      </c>
      <c r="B235" s="23">
        <v>944</v>
      </c>
      <c r="C235" s="23" t="s">
        <v>40</v>
      </c>
      <c r="D235" s="24">
        <v>1000</v>
      </c>
      <c r="E235" s="31" t="s">
        <v>3283</v>
      </c>
      <c r="F235" s="23" t="s">
        <v>23</v>
      </c>
      <c r="G235" s="26">
        <f t="shared" si="3"/>
        <v>1000</v>
      </c>
      <c r="H235" s="23" t="s">
        <v>34</v>
      </c>
      <c r="I235" s="33" t="s">
        <v>25</v>
      </c>
    </row>
    <row r="236" spans="1:9" x14ac:dyDescent="0.25">
      <c r="A236" s="22">
        <v>38069</v>
      </c>
      <c r="B236" s="23">
        <v>1550</v>
      </c>
      <c r="C236" s="23" t="s">
        <v>61</v>
      </c>
      <c r="D236" s="24">
        <v>5000</v>
      </c>
      <c r="E236" s="31" t="s">
        <v>3284</v>
      </c>
      <c r="F236" s="23" t="s">
        <v>33</v>
      </c>
      <c r="G236" s="26">
        <f t="shared" si="3"/>
        <v>5000</v>
      </c>
      <c r="H236" s="23" t="s">
        <v>49</v>
      </c>
      <c r="I236" s="33" t="s">
        <v>25</v>
      </c>
    </row>
    <row r="237" spans="1:9" x14ac:dyDescent="0.25">
      <c r="A237" s="22">
        <v>38069</v>
      </c>
      <c r="B237" s="23">
        <v>1726</v>
      </c>
      <c r="C237" s="23" t="s">
        <v>162</v>
      </c>
      <c r="D237" s="24">
        <v>5000</v>
      </c>
      <c r="E237" s="31" t="s">
        <v>3285</v>
      </c>
      <c r="F237" s="23" t="s">
        <v>23</v>
      </c>
      <c r="G237" s="26">
        <f t="shared" si="3"/>
        <v>5000</v>
      </c>
      <c r="H237" s="23" t="s">
        <v>44</v>
      </c>
      <c r="I237" s="33" t="s">
        <v>25</v>
      </c>
    </row>
    <row r="238" spans="1:9" x14ac:dyDescent="0.25">
      <c r="A238" s="22">
        <v>38070</v>
      </c>
      <c r="B238" s="23">
        <v>1239</v>
      </c>
      <c r="C238" s="23" t="s">
        <v>1138</v>
      </c>
      <c r="D238" s="24">
        <v>20000</v>
      </c>
      <c r="E238" s="31" t="s">
        <v>3286</v>
      </c>
      <c r="F238" s="23" t="s">
        <v>33</v>
      </c>
      <c r="G238" s="26">
        <f t="shared" si="3"/>
        <v>20000</v>
      </c>
      <c r="H238" s="23" t="s">
        <v>24</v>
      </c>
      <c r="I238" s="33" t="s">
        <v>25</v>
      </c>
    </row>
    <row r="239" spans="1:9" x14ac:dyDescent="0.25">
      <c r="A239" s="22">
        <v>38070</v>
      </c>
      <c r="B239" s="23">
        <v>1341</v>
      </c>
      <c r="C239" s="23" t="s">
        <v>141</v>
      </c>
      <c r="D239" s="24">
        <v>1000</v>
      </c>
      <c r="E239" s="31" t="s">
        <v>3287</v>
      </c>
      <c r="F239" s="23" t="s">
        <v>33</v>
      </c>
      <c r="G239" s="26">
        <f t="shared" si="3"/>
        <v>1000</v>
      </c>
      <c r="H239" s="23" t="s">
        <v>30</v>
      </c>
      <c r="I239" s="33" t="s">
        <v>25</v>
      </c>
    </row>
    <row r="240" spans="1:9" x14ac:dyDescent="0.25">
      <c r="A240" s="22">
        <v>38070</v>
      </c>
      <c r="B240" s="23">
        <v>1351</v>
      </c>
      <c r="C240" s="23" t="s">
        <v>3288</v>
      </c>
      <c r="D240" s="24">
        <v>11520</v>
      </c>
      <c r="E240" s="31" t="s">
        <v>3289</v>
      </c>
      <c r="F240" s="23" t="s">
        <v>23</v>
      </c>
      <c r="G240" s="26">
        <f t="shared" si="3"/>
        <v>11520</v>
      </c>
      <c r="H240" s="23" t="s">
        <v>38</v>
      </c>
      <c r="I240" s="33" t="s">
        <v>25</v>
      </c>
    </row>
    <row r="241" spans="1:9" x14ac:dyDescent="0.25">
      <c r="A241" s="22">
        <v>38070</v>
      </c>
      <c r="B241" s="23">
        <v>1452</v>
      </c>
      <c r="C241" s="23" t="s">
        <v>141</v>
      </c>
      <c r="D241" s="24">
        <v>185000</v>
      </c>
      <c r="E241" s="31" t="s">
        <v>3290</v>
      </c>
      <c r="F241" s="23" t="s">
        <v>33</v>
      </c>
      <c r="G241" s="26">
        <f t="shared" si="3"/>
        <v>185000</v>
      </c>
      <c r="H241" s="23" t="s">
        <v>30</v>
      </c>
      <c r="I241" s="33" t="s">
        <v>25</v>
      </c>
    </row>
    <row r="242" spans="1:9" x14ac:dyDescent="0.25">
      <c r="A242" s="22">
        <v>38071</v>
      </c>
      <c r="B242" s="23">
        <v>1053</v>
      </c>
      <c r="C242" s="23" t="s">
        <v>3291</v>
      </c>
      <c r="D242" s="24">
        <v>35000</v>
      </c>
      <c r="E242" s="31" t="s">
        <v>3292</v>
      </c>
      <c r="F242" s="23" t="s">
        <v>58</v>
      </c>
      <c r="G242" s="26">
        <f t="shared" si="3"/>
        <v>35000</v>
      </c>
      <c r="H242" s="23" t="s">
        <v>34</v>
      </c>
      <c r="I242" s="33" t="s">
        <v>25</v>
      </c>
    </row>
    <row r="243" spans="1:9" x14ac:dyDescent="0.25">
      <c r="A243" s="22">
        <v>38071</v>
      </c>
      <c r="B243" s="23">
        <v>1306</v>
      </c>
      <c r="C243" s="23" t="s">
        <v>46</v>
      </c>
      <c r="D243" s="24">
        <v>1500</v>
      </c>
      <c r="E243" s="31" t="s">
        <v>3293</v>
      </c>
      <c r="F243" s="23" t="s">
        <v>33</v>
      </c>
      <c r="G243" s="26">
        <f t="shared" si="3"/>
        <v>1500</v>
      </c>
      <c r="H243" s="23" t="s">
        <v>49</v>
      </c>
      <c r="I243" s="33" t="s">
        <v>25</v>
      </c>
    </row>
    <row r="244" spans="1:9" x14ac:dyDescent="0.25">
      <c r="A244" s="22">
        <v>38071</v>
      </c>
      <c r="B244" s="23">
        <v>1440</v>
      </c>
      <c r="C244" s="23" t="s">
        <v>72</v>
      </c>
      <c r="D244" s="24">
        <v>1000</v>
      </c>
      <c r="E244" s="31" t="s">
        <v>3294</v>
      </c>
      <c r="F244" s="23" t="s">
        <v>23</v>
      </c>
      <c r="G244" s="26">
        <f t="shared" si="3"/>
        <v>1000</v>
      </c>
      <c r="H244" s="23" t="s">
        <v>49</v>
      </c>
      <c r="I244" s="33" t="s">
        <v>25</v>
      </c>
    </row>
    <row r="245" spans="1:9" x14ac:dyDescent="0.25">
      <c r="A245" s="22">
        <v>38072</v>
      </c>
      <c r="B245" s="23">
        <v>922</v>
      </c>
      <c r="C245" s="23" t="s">
        <v>68</v>
      </c>
      <c r="D245" s="24">
        <v>7000</v>
      </c>
      <c r="E245" s="31" t="s">
        <v>3295</v>
      </c>
      <c r="F245" s="23" t="s">
        <v>23</v>
      </c>
      <c r="G245" s="26">
        <f t="shared" si="3"/>
        <v>7000</v>
      </c>
      <c r="H245" s="23" t="s">
        <v>49</v>
      </c>
      <c r="I245" s="33" t="s">
        <v>25</v>
      </c>
    </row>
    <row r="246" spans="1:9" x14ac:dyDescent="0.25">
      <c r="A246" s="22">
        <v>38072</v>
      </c>
      <c r="B246" s="23">
        <v>1520</v>
      </c>
      <c r="C246" s="23" t="s">
        <v>162</v>
      </c>
      <c r="D246" s="24">
        <v>700</v>
      </c>
      <c r="E246" s="31" t="s">
        <v>3296</v>
      </c>
      <c r="F246" s="23" t="s">
        <v>23</v>
      </c>
      <c r="G246" s="26">
        <f t="shared" si="3"/>
        <v>700</v>
      </c>
      <c r="H246" s="23" t="s">
        <v>44</v>
      </c>
      <c r="I246" s="33" t="s">
        <v>25</v>
      </c>
    </row>
    <row r="247" spans="1:9" x14ac:dyDescent="0.25">
      <c r="A247" s="22">
        <v>38072</v>
      </c>
      <c r="B247" s="23">
        <v>1541</v>
      </c>
      <c r="C247" s="23" t="s">
        <v>61</v>
      </c>
      <c r="D247" s="24">
        <v>2000</v>
      </c>
      <c r="E247" s="31" t="s">
        <v>3297</v>
      </c>
      <c r="F247" s="23" t="s">
        <v>23</v>
      </c>
      <c r="G247" s="26">
        <f t="shared" si="3"/>
        <v>2000</v>
      </c>
      <c r="H247" s="23" t="s">
        <v>49</v>
      </c>
      <c r="I247" s="33" t="s">
        <v>25</v>
      </c>
    </row>
    <row r="248" spans="1:9" x14ac:dyDescent="0.25">
      <c r="A248" s="22">
        <v>38073</v>
      </c>
      <c r="B248" s="23">
        <v>745</v>
      </c>
      <c r="C248" s="23" t="s">
        <v>91</v>
      </c>
      <c r="D248" s="24" t="s">
        <v>27</v>
      </c>
      <c r="E248" s="31" t="s">
        <v>3298</v>
      </c>
      <c r="F248" s="23" t="s">
        <v>23</v>
      </c>
      <c r="G248" s="26">
        <f t="shared" si="3"/>
        <v>1</v>
      </c>
      <c r="H248" s="23" t="s">
        <v>30</v>
      </c>
      <c r="I248" s="33" t="s">
        <v>25</v>
      </c>
    </row>
    <row r="249" spans="1:9" x14ac:dyDescent="0.25">
      <c r="A249" s="22">
        <v>38076</v>
      </c>
      <c r="B249" s="23">
        <v>1132</v>
      </c>
      <c r="C249" s="23" t="s">
        <v>121</v>
      </c>
      <c r="D249" s="24">
        <v>2056</v>
      </c>
      <c r="E249" s="31" t="s">
        <v>3299</v>
      </c>
      <c r="F249" s="23" t="s">
        <v>54</v>
      </c>
      <c r="G249" s="26">
        <f t="shared" si="3"/>
        <v>2056</v>
      </c>
      <c r="H249" s="23" t="s">
        <v>44</v>
      </c>
      <c r="I249" s="33" t="s">
        <v>25</v>
      </c>
    </row>
    <row r="250" spans="1:9" x14ac:dyDescent="0.25">
      <c r="A250" s="22">
        <v>38076</v>
      </c>
      <c r="B250" s="23">
        <v>1446</v>
      </c>
      <c r="C250" s="23" t="s">
        <v>64</v>
      </c>
      <c r="D250" s="24">
        <v>600</v>
      </c>
      <c r="E250" s="31" t="s">
        <v>3300</v>
      </c>
      <c r="F250" s="23" t="s">
        <v>63</v>
      </c>
      <c r="G250" s="26">
        <f t="shared" si="3"/>
        <v>600</v>
      </c>
      <c r="H250" s="23" t="s">
        <v>30</v>
      </c>
      <c r="I250" s="33" t="s">
        <v>25</v>
      </c>
    </row>
    <row r="251" spans="1:9" x14ac:dyDescent="0.25">
      <c r="A251" s="22">
        <v>38077</v>
      </c>
      <c r="B251" s="23">
        <v>1007</v>
      </c>
      <c r="C251" s="23" t="s">
        <v>46</v>
      </c>
      <c r="D251" s="24">
        <v>15000</v>
      </c>
      <c r="E251" s="31" t="s">
        <v>3301</v>
      </c>
      <c r="F251" s="23" t="s">
        <v>54</v>
      </c>
      <c r="G251" s="26">
        <f t="shared" si="3"/>
        <v>15000</v>
      </c>
      <c r="H251" s="23" t="s">
        <v>49</v>
      </c>
      <c r="I251" s="33" t="s">
        <v>25</v>
      </c>
    </row>
    <row r="252" spans="1:9" x14ac:dyDescent="0.25">
      <c r="A252" s="22">
        <v>38077</v>
      </c>
      <c r="B252" s="23">
        <v>1422</v>
      </c>
      <c r="C252" s="23" t="s">
        <v>31</v>
      </c>
      <c r="D252" s="24">
        <v>1000</v>
      </c>
      <c r="E252" s="31" t="s">
        <v>3302</v>
      </c>
      <c r="F252" s="23" t="s">
        <v>23</v>
      </c>
      <c r="G252" s="26">
        <f t="shared" si="3"/>
        <v>1000</v>
      </c>
      <c r="H252" s="23" t="s">
        <v>34</v>
      </c>
      <c r="I252" s="33" t="s">
        <v>25</v>
      </c>
    </row>
    <row r="253" spans="1:9" x14ac:dyDescent="0.25">
      <c r="A253" s="22">
        <v>38077</v>
      </c>
      <c r="B253" s="23">
        <v>1429</v>
      </c>
      <c r="C253" s="23" t="s">
        <v>162</v>
      </c>
      <c r="D253" s="24">
        <v>1000</v>
      </c>
      <c r="E253" s="31" t="s">
        <v>3303</v>
      </c>
      <c r="F253" s="23" t="s">
        <v>33</v>
      </c>
      <c r="G253" s="26">
        <f t="shared" si="3"/>
        <v>1000</v>
      </c>
      <c r="H253" s="23" t="s">
        <v>44</v>
      </c>
      <c r="I253" s="33" t="s">
        <v>25</v>
      </c>
    </row>
    <row r="254" spans="1:9" x14ac:dyDescent="0.25">
      <c r="A254" s="22">
        <v>38078</v>
      </c>
      <c r="B254" s="23">
        <v>906</v>
      </c>
      <c r="C254" s="23" t="s">
        <v>302</v>
      </c>
      <c r="D254" s="24">
        <v>1000</v>
      </c>
      <c r="E254" s="31" t="s">
        <v>3304</v>
      </c>
      <c r="F254" s="23" t="s">
        <v>33</v>
      </c>
      <c r="G254" s="26">
        <f t="shared" si="3"/>
        <v>1000</v>
      </c>
      <c r="H254" s="23" t="s">
        <v>34</v>
      </c>
      <c r="I254" s="33" t="s">
        <v>25</v>
      </c>
    </row>
    <row r="255" spans="1:9" x14ac:dyDescent="0.25">
      <c r="A255" s="22">
        <v>38079</v>
      </c>
      <c r="B255" s="23">
        <v>804</v>
      </c>
      <c r="C255" s="23" t="s">
        <v>162</v>
      </c>
      <c r="D255" s="24">
        <v>12000</v>
      </c>
      <c r="E255" s="31" t="s">
        <v>3305</v>
      </c>
      <c r="F255" s="23" t="s">
        <v>23</v>
      </c>
      <c r="G255" s="26">
        <f t="shared" si="3"/>
        <v>12000</v>
      </c>
      <c r="H255" s="23" t="s">
        <v>44</v>
      </c>
      <c r="I255" s="33" t="s">
        <v>25</v>
      </c>
    </row>
    <row r="256" spans="1:9" x14ac:dyDescent="0.25">
      <c r="A256" s="22">
        <v>38079</v>
      </c>
      <c r="B256" s="23">
        <v>905</v>
      </c>
      <c r="C256" s="23" t="s">
        <v>26</v>
      </c>
      <c r="D256" s="24">
        <v>72000</v>
      </c>
      <c r="E256" s="31" t="s">
        <v>3306</v>
      </c>
      <c r="F256" s="23" t="s">
        <v>33</v>
      </c>
      <c r="G256" s="26">
        <f t="shared" si="3"/>
        <v>72000</v>
      </c>
      <c r="H256" s="23" t="s">
        <v>34</v>
      </c>
      <c r="I256" s="33" t="s">
        <v>25</v>
      </c>
    </row>
    <row r="257" spans="1:9" x14ac:dyDescent="0.25">
      <c r="A257" s="22">
        <v>38079</v>
      </c>
      <c r="B257" s="23">
        <v>1008</v>
      </c>
      <c r="C257" s="23" t="s">
        <v>141</v>
      </c>
      <c r="D257" s="24">
        <v>15000</v>
      </c>
      <c r="E257" s="31" t="s">
        <v>3307</v>
      </c>
      <c r="F257" s="23" t="s">
        <v>63</v>
      </c>
      <c r="G257" s="26">
        <f t="shared" si="3"/>
        <v>15000</v>
      </c>
      <c r="H257" s="23" t="s">
        <v>30</v>
      </c>
      <c r="I257" s="33" t="s">
        <v>25</v>
      </c>
    </row>
    <row r="258" spans="1:9" x14ac:dyDescent="0.25">
      <c r="A258" s="22">
        <v>38079</v>
      </c>
      <c r="B258" s="23">
        <v>1153</v>
      </c>
      <c r="C258" s="23" t="s">
        <v>46</v>
      </c>
      <c r="D258" s="24">
        <v>5000</v>
      </c>
      <c r="E258" s="31" t="s">
        <v>3308</v>
      </c>
      <c r="F258" s="23" t="s">
        <v>23</v>
      </c>
      <c r="G258" s="26">
        <f t="shared" ref="G258:G321" si="4">IF(D258 ="UNK", 1, D258)</f>
        <v>5000</v>
      </c>
      <c r="H258" s="23" t="s">
        <v>49</v>
      </c>
      <c r="I258" s="33" t="s">
        <v>25</v>
      </c>
    </row>
    <row r="259" spans="1:9" x14ac:dyDescent="0.25">
      <c r="A259" s="22">
        <v>38079</v>
      </c>
      <c r="B259" s="23">
        <v>1219</v>
      </c>
      <c r="C259" s="23" t="s">
        <v>26</v>
      </c>
      <c r="D259" s="24">
        <v>1500</v>
      </c>
      <c r="E259" s="31" t="s">
        <v>3309</v>
      </c>
      <c r="F259" s="23" t="s">
        <v>23</v>
      </c>
      <c r="G259" s="26">
        <f t="shared" si="4"/>
        <v>1500</v>
      </c>
      <c r="H259" s="23" t="s">
        <v>30</v>
      </c>
      <c r="I259" s="33" t="s">
        <v>25</v>
      </c>
    </row>
    <row r="260" spans="1:9" x14ac:dyDescent="0.25">
      <c r="A260" s="22">
        <v>38079</v>
      </c>
      <c r="B260" s="23">
        <v>1526</v>
      </c>
      <c r="C260" s="23" t="s">
        <v>68</v>
      </c>
      <c r="D260" s="24">
        <v>2500</v>
      </c>
      <c r="E260" s="31" t="s">
        <v>3310</v>
      </c>
      <c r="F260" s="23" t="s">
        <v>23</v>
      </c>
      <c r="G260" s="26">
        <f t="shared" si="4"/>
        <v>2500</v>
      </c>
      <c r="H260" s="23" t="s">
        <v>49</v>
      </c>
      <c r="I260" s="33" t="s">
        <v>25</v>
      </c>
    </row>
    <row r="261" spans="1:9" x14ac:dyDescent="0.25">
      <c r="A261" s="22">
        <v>38079</v>
      </c>
      <c r="B261" s="23">
        <v>1545</v>
      </c>
      <c r="C261" s="23" t="s">
        <v>200</v>
      </c>
      <c r="D261" s="24">
        <v>200000</v>
      </c>
      <c r="E261" s="31" t="s">
        <v>3311</v>
      </c>
      <c r="F261" s="23" t="s">
        <v>23</v>
      </c>
      <c r="G261" s="26">
        <f t="shared" si="4"/>
        <v>200000</v>
      </c>
      <c r="H261" s="23" t="s">
        <v>49</v>
      </c>
      <c r="I261" s="33" t="s">
        <v>25</v>
      </c>
    </row>
    <row r="262" spans="1:9" x14ac:dyDescent="0.25">
      <c r="A262" s="22">
        <v>38080</v>
      </c>
      <c r="B262" s="23">
        <v>139</v>
      </c>
      <c r="C262" s="23" t="s">
        <v>91</v>
      </c>
      <c r="D262" s="24">
        <v>1500</v>
      </c>
      <c r="E262" s="31" t="s">
        <v>3312</v>
      </c>
      <c r="F262" s="23" t="s">
        <v>33</v>
      </c>
      <c r="G262" s="26">
        <f t="shared" si="4"/>
        <v>1500</v>
      </c>
      <c r="H262" s="23" t="s">
        <v>30</v>
      </c>
      <c r="I262" s="33" t="s">
        <v>25</v>
      </c>
    </row>
    <row r="263" spans="1:9" x14ac:dyDescent="0.25">
      <c r="A263" s="22">
        <v>38080</v>
      </c>
      <c r="B263" s="23">
        <v>804</v>
      </c>
      <c r="C263" s="23" t="s">
        <v>132</v>
      </c>
      <c r="D263" s="24">
        <v>2000</v>
      </c>
      <c r="E263" s="31" t="s">
        <v>3313</v>
      </c>
      <c r="F263" s="23" t="s">
        <v>23</v>
      </c>
      <c r="G263" s="26">
        <f t="shared" si="4"/>
        <v>2000</v>
      </c>
      <c r="H263" s="23" t="s">
        <v>38</v>
      </c>
      <c r="I263" s="33" t="s">
        <v>25</v>
      </c>
    </row>
    <row r="264" spans="1:9" x14ac:dyDescent="0.25">
      <c r="A264" s="22">
        <v>38080</v>
      </c>
      <c r="B264" s="23">
        <v>1211</v>
      </c>
      <c r="C264" s="23" t="s">
        <v>70</v>
      </c>
      <c r="D264" s="24">
        <v>0</v>
      </c>
      <c r="E264" s="31" t="s">
        <v>3314</v>
      </c>
      <c r="F264" s="23" t="s">
        <v>2140</v>
      </c>
      <c r="G264" s="26">
        <f t="shared" si="4"/>
        <v>0</v>
      </c>
      <c r="H264" s="23" t="s">
        <v>49</v>
      </c>
      <c r="I264" s="33" t="s">
        <v>25</v>
      </c>
    </row>
    <row r="265" spans="1:9" x14ac:dyDescent="0.25">
      <c r="A265" s="22">
        <v>38081</v>
      </c>
      <c r="B265" s="23">
        <v>1534</v>
      </c>
      <c r="C265" s="23" t="s">
        <v>61</v>
      </c>
      <c r="D265" s="24">
        <v>500</v>
      </c>
      <c r="E265" s="31" t="s">
        <v>3315</v>
      </c>
      <c r="F265" s="23" t="s">
        <v>37</v>
      </c>
      <c r="G265" s="26">
        <f t="shared" si="4"/>
        <v>500</v>
      </c>
      <c r="H265" s="23" t="s">
        <v>49</v>
      </c>
      <c r="I265" s="33" t="s">
        <v>25</v>
      </c>
    </row>
    <row r="266" spans="1:9" x14ac:dyDescent="0.25">
      <c r="A266" s="22">
        <v>38082</v>
      </c>
      <c r="B266" s="23">
        <v>844</v>
      </c>
      <c r="C266" s="23" t="s">
        <v>40</v>
      </c>
      <c r="D266" s="24">
        <v>1000</v>
      </c>
      <c r="E266" s="31" t="s">
        <v>3316</v>
      </c>
      <c r="F266" s="23" t="s">
        <v>33</v>
      </c>
      <c r="G266" s="26">
        <f t="shared" si="4"/>
        <v>1000</v>
      </c>
      <c r="H266" s="23" t="s">
        <v>34</v>
      </c>
      <c r="I266" s="33" t="s">
        <v>25</v>
      </c>
    </row>
    <row r="267" spans="1:9" x14ac:dyDescent="0.25">
      <c r="A267" s="22">
        <v>38082</v>
      </c>
      <c r="B267" s="23">
        <v>1350</v>
      </c>
      <c r="C267" s="23" t="s">
        <v>99</v>
      </c>
      <c r="D267" s="24">
        <v>4000</v>
      </c>
      <c r="E267" s="31" t="s">
        <v>3317</v>
      </c>
      <c r="F267" s="23" t="s">
        <v>33</v>
      </c>
      <c r="G267" s="26">
        <f t="shared" si="4"/>
        <v>4000</v>
      </c>
      <c r="H267" s="23" t="s">
        <v>24</v>
      </c>
      <c r="I267" s="33" t="s">
        <v>25</v>
      </c>
    </row>
    <row r="268" spans="1:9" x14ac:dyDescent="0.25">
      <c r="A268" s="22">
        <v>38083</v>
      </c>
      <c r="B268" s="23">
        <v>57</v>
      </c>
      <c r="C268" s="23" t="s">
        <v>26</v>
      </c>
      <c r="D268" s="24">
        <v>0</v>
      </c>
      <c r="E268" s="31" t="s">
        <v>3318</v>
      </c>
      <c r="F268" s="23" t="s">
        <v>2140</v>
      </c>
      <c r="G268" s="26">
        <f t="shared" si="4"/>
        <v>0</v>
      </c>
      <c r="H268" s="23" t="s">
        <v>30</v>
      </c>
      <c r="I268" s="33" t="s">
        <v>25</v>
      </c>
    </row>
    <row r="269" spans="1:9" x14ac:dyDescent="0.25">
      <c r="A269" s="22">
        <v>38083</v>
      </c>
      <c r="B269" s="23">
        <v>722</v>
      </c>
      <c r="C269" s="23" t="s">
        <v>64</v>
      </c>
      <c r="D269" s="24">
        <v>5000</v>
      </c>
      <c r="E269" s="31" t="s">
        <v>3319</v>
      </c>
      <c r="F269" s="23" t="s">
        <v>190</v>
      </c>
      <c r="G269" s="26">
        <f t="shared" si="4"/>
        <v>5000</v>
      </c>
      <c r="H269" s="23" t="s">
        <v>30</v>
      </c>
      <c r="I269" s="33" t="s">
        <v>25</v>
      </c>
    </row>
    <row r="270" spans="1:9" x14ac:dyDescent="0.25">
      <c r="A270" s="22">
        <v>38083</v>
      </c>
      <c r="B270" s="23">
        <v>1105</v>
      </c>
      <c r="C270" s="23" t="s">
        <v>248</v>
      </c>
      <c r="D270" s="24">
        <v>4000</v>
      </c>
      <c r="E270" s="31" t="s">
        <v>3320</v>
      </c>
      <c r="F270" s="23" t="s">
        <v>67</v>
      </c>
      <c r="G270" s="26">
        <f t="shared" si="4"/>
        <v>4000</v>
      </c>
      <c r="H270" s="23" t="s">
        <v>24</v>
      </c>
      <c r="I270" s="33" t="s">
        <v>25</v>
      </c>
    </row>
    <row r="271" spans="1:9" x14ac:dyDescent="0.25">
      <c r="A271" s="22">
        <v>38083</v>
      </c>
      <c r="B271" s="23">
        <v>1222</v>
      </c>
      <c r="C271" s="23" t="s">
        <v>91</v>
      </c>
      <c r="D271" s="24">
        <v>300</v>
      </c>
      <c r="E271" s="31" t="s">
        <v>3321</v>
      </c>
      <c r="F271" s="23" t="s">
        <v>23</v>
      </c>
      <c r="G271" s="26">
        <f t="shared" si="4"/>
        <v>300</v>
      </c>
      <c r="H271" s="23" t="s">
        <v>30</v>
      </c>
      <c r="I271" s="33" t="s">
        <v>25</v>
      </c>
    </row>
    <row r="272" spans="1:9" x14ac:dyDescent="0.25">
      <c r="A272" s="22">
        <v>38083</v>
      </c>
      <c r="B272" s="23">
        <v>1431</v>
      </c>
      <c r="C272" s="23" t="s">
        <v>91</v>
      </c>
      <c r="D272" s="24">
        <v>1500</v>
      </c>
      <c r="E272" s="31" t="s">
        <v>3322</v>
      </c>
      <c r="F272" s="23" t="s">
        <v>23</v>
      </c>
      <c r="G272" s="26">
        <f t="shared" si="4"/>
        <v>1500</v>
      </c>
      <c r="H272" s="23" t="s">
        <v>30</v>
      </c>
      <c r="I272" s="33" t="s">
        <v>25</v>
      </c>
    </row>
    <row r="273" spans="1:9" x14ac:dyDescent="0.25">
      <c r="A273" s="22">
        <v>38085</v>
      </c>
      <c r="B273" s="23">
        <v>423</v>
      </c>
      <c r="C273" s="23" t="s">
        <v>31</v>
      </c>
      <c r="D273" s="24">
        <v>200</v>
      </c>
      <c r="E273" s="31" t="s">
        <v>3323</v>
      </c>
      <c r="F273" s="23" t="s">
        <v>63</v>
      </c>
      <c r="G273" s="26">
        <f t="shared" si="4"/>
        <v>200</v>
      </c>
      <c r="H273" s="23" t="s">
        <v>34</v>
      </c>
      <c r="I273" s="33" t="s">
        <v>25</v>
      </c>
    </row>
    <row r="274" spans="1:9" x14ac:dyDescent="0.25">
      <c r="A274" s="22">
        <v>38085</v>
      </c>
      <c r="B274" s="23">
        <v>823</v>
      </c>
      <c r="C274" s="23" t="s">
        <v>302</v>
      </c>
      <c r="D274" s="24">
        <v>0</v>
      </c>
      <c r="E274" s="31" t="s">
        <v>3324</v>
      </c>
      <c r="F274" s="23" t="s">
        <v>2140</v>
      </c>
      <c r="G274" s="26">
        <f t="shared" si="4"/>
        <v>0</v>
      </c>
      <c r="H274" s="23" t="s">
        <v>34</v>
      </c>
      <c r="I274" s="33" t="s">
        <v>25</v>
      </c>
    </row>
    <row r="275" spans="1:9" x14ac:dyDescent="0.25">
      <c r="A275" s="22">
        <v>38085</v>
      </c>
      <c r="B275" s="23">
        <v>1530</v>
      </c>
      <c r="C275" s="23" t="s">
        <v>426</v>
      </c>
      <c r="D275" s="24">
        <v>0</v>
      </c>
      <c r="E275" s="31" t="s">
        <v>3325</v>
      </c>
      <c r="F275" s="23" t="s">
        <v>2140</v>
      </c>
      <c r="G275" s="26">
        <f t="shared" si="4"/>
        <v>0</v>
      </c>
      <c r="H275" s="23" t="s">
        <v>34</v>
      </c>
      <c r="I275" s="33" t="s">
        <v>25</v>
      </c>
    </row>
    <row r="276" spans="1:9" x14ac:dyDescent="0.25">
      <c r="A276" s="22">
        <v>38086</v>
      </c>
      <c r="B276" s="23">
        <v>1314</v>
      </c>
      <c r="C276" s="23" t="s">
        <v>70</v>
      </c>
      <c r="D276" s="24">
        <v>3000</v>
      </c>
      <c r="E276" s="31" t="s">
        <v>3326</v>
      </c>
      <c r="F276" s="23" t="s">
        <v>33</v>
      </c>
      <c r="G276" s="26">
        <f t="shared" si="4"/>
        <v>3000</v>
      </c>
      <c r="H276" s="23" t="s">
        <v>49</v>
      </c>
      <c r="I276" s="33" t="s">
        <v>25</v>
      </c>
    </row>
    <row r="277" spans="1:9" x14ac:dyDescent="0.25">
      <c r="A277" s="22">
        <v>38086</v>
      </c>
      <c r="B277" s="23">
        <v>1609</v>
      </c>
      <c r="C277" s="23" t="s">
        <v>91</v>
      </c>
      <c r="D277" s="24">
        <v>5000</v>
      </c>
      <c r="E277" s="31" t="s">
        <v>3327</v>
      </c>
      <c r="F277" s="23" t="s">
        <v>37</v>
      </c>
      <c r="G277" s="26">
        <f t="shared" si="4"/>
        <v>5000</v>
      </c>
      <c r="H277" s="23" t="s">
        <v>30</v>
      </c>
      <c r="I277" s="33" t="s">
        <v>25</v>
      </c>
    </row>
    <row r="278" spans="1:9" x14ac:dyDescent="0.25">
      <c r="A278" s="22">
        <v>38087</v>
      </c>
      <c r="B278" s="23">
        <v>1230</v>
      </c>
      <c r="C278" s="23" t="s">
        <v>21</v>
      </c>
      <c r="D278" s="24">
        <v>19000</v>
      </c>
      <c r="E278" s="31" t="s">
        <v>3328</v>
      </c>
      <c r="F278" s="23" t="s">
        <v>33</v>
      </c>
      <c r="G278" s="26">
        <f t="shared" si="4"/>
        <v>19000</v>
      </c>
      <c r="H278" s="23" t="s">
        <v>24</v>
      </c>
      <c r="I278" s="33" t="s">
        <v>25</v>
      </c>
    </row>
    <row r="279" spans="1:9" x14ac:dyDescent="0.25">
      <c r="A279" s="22">
        <v>38087</v>
      </c>
      <c r="B279" s="23">
        <v>1510</v>
      </c>
      <c r="C279" s="23" t="s">
        <v>203</v>
      </c>
      <c r="D279" s="24">
        <v>2500</v>
      </c>
      <c r="E279" s="31" t="s">
        <v>3329</v>
      </c>
      <c r="F279" s="23" t="s">
        <v>33</v>
      </c>
      <c r="G279" s="26">
        <f t="shared" si="4"/>
        <v>2500</v>
      </c>
      <c r="H279" s="23" t="s">
        <v>24</v>
      </c>
      <c r="I279" s="33" t="s">
        <v>25</v>
      </c>
    </row>
    <row r="280" spans="1:9" x14ac:dyDescent="0.25">
      <c r="A280" s="22">
        <v>38087</v>
      </c>
      <c r="B280" s="23">
        <v>2006</v>
      </c>
      <c r="C280" s="23" t="s">
        <v>56</v>
      </c>
      <c r="D280" s="24">
        <v>1500</v>
      </c>
      <c r="E280" s="31" t="s">
        <v>3330</v>
      </c>
      <c r="F280" s="23" t="s">
        <v>63</v>
      </c>
      <c r="G280" s="26">
        <f t="shared" si="4"/>
        <v>1500</v>
      </c>
      <c r="H280" s="23" t="s">
        <v>34</v>
      </c>
      <c r="I280" s="33" t="s">
        <v>25</v>
      </c>
    </row>
    <row r="281" spans="1:9" x14ac:dyDescent="0.25">
      <c r="A281" s="22">
        <v>38087</v>
      </c>
      <c r="B281" s="23">
        <v>2103</v>
      </c>
      <c r="C281" s="23" t="s">
        <v>61</v>
      </c>
      <c r="D281" s="24">
        <v>3000</v>
      </c>
      <c r="E281" s="31" t="s">
        <v>3331</v>
      </c>
      <c r="F281" s="23" t="s">
        <v>33</v>
      </c>
      <c r="G281" s="26">
        <f t="shared" si="4"/>
        <v>3000</v>
      </c>
      <c r="H281" s="23" t="s">
        <v>49</v>
      </c>
      <c r="I281" s="33" t="s">
        <v>25</v>
      </c>
    </row>
    <row r="282" spans="1:9" x14ac:dyDescent="0.25">
      <c r="A282" s="22">
        <v>38089</v>
      </c>
      <c r="B282" s="23">
        <v>1001</v>
      </c>
      <c r="C282" s="23" t="s">
        <v>70</v>
      </c>
      <c r="D282" s="24">
        <v>1500</v>
      </c>
      <c r="E282" s="31" t="s">
        <v>3332</v>
      </c>
      <c r="F282" s="23" t="s">
        <v>37</v>
      </c>
      <c r="G282" s="26">
        <f t="shared" si="4"/>
        <v>1500</v>
      </c>
      <c r="H282" s="23" t="s">
        <v>49</v>
      </c>
      <c r="I282" s="33" t="s">
        <v>25</v>
      </c>
    </row>
    <row r="283" spans="1:9" x14ac:dyDescent="0.25">
      <c r="A283" s="22">
        <v>38089</v>
      </c>
      <c r="B283" s="23">
        <v>1631</v>
      </c>
      <c r="C283" s="23" t="s">
        <v>70</v>
      </c>
      <c r="D283" s="24">
        <v>360000</v>
      </c>
      <c r="E283" s="31" t="s">
        <v>3333</v>
      </c>
      <c r="F283" s="23" t="s">
        <v>33</v>
      </c>
      <c r="G283" s="26">
        <f t="shared" si="4"/>
        <v>360000</v>
      </c>
      <c r="H283" s="23" t="s">
        <v>49</v>
      </c>
      <c r="I283" s="33" t="s">
        <v>25</v>
      </c>
    </row>
    <row r="284" spans="1:9" x14ac:dyDescent="0.25">
      <c r="A284" s="22">
        <v>38090</v>
      </c>
      <c r="B284" s="23">
        <v>1050</v>
      </c>
      <c r="C284" s="23" t="s">
        <v>91</v>
      </c>
      <c r="D284" s="24">
        <v>200</v>
      </c>
      <c r="E284" s="31" t="s">
        <v>3334</v>
      </c>
      <c r="F284" s="23" t="s">
        <v>37</v>
      </c>
      <c r="G284" s="26">
        <f t="shared" si="4"/>
        <v>200</v>
      </c>
      <c r="H284" s="23" t="s">
        <v>30</v>
      </c>
      <c r="I284" s="33" t="s">
        <v>25</v>
      </c>
    </row>
    <row r="285" spans="1:9" x14ac:dyDescent="0.25">
      <c r="A285" s="22">
        <v>38090</v>
      </c>
      <c r="B285" s="23">
        <v>1110</v>
      </c>
      <c r="C285" s="23" t="s">
        <v>42</v>
      </c>
      <c r="D285" s="24">
        <v>100</v>
      </c>
      <c r="E285" s="31" t="s">
        <v>3335</v>
      </c>
      <c r="F285" s="23" t="s">
        <v>33</v>
      </c>
      <c r="G285" s="26">
        <f t="shared" si="4"/>
        <v>100</v>
      </c>
      <c r="H285" s="23" t="s">
        <v>44</v>
      </c>
      <c r="I285" s="33" t="s">
        <v>25</v>
      </c>
    </row>
    <row r="286" spans="1:9" x14ac:dyDescent="0.25">
      <c r="A286" s="22">
        <v>38090</v>
      </c>
      <c r="B286" s="23">
        <v>1327</v>
      </c>
      <c r="C286" s="23" t="s">
        <v>61</v>
      </c>
      <c r="D286" s="24">
        <v>3000</v>
      </c>
      <c r="E286" s="31" t="s">
        <v>3336</v>
      </c>
      <c r="F286" s="23" t="s">
        <v>190</v>
      </c>
      <c r="G286" s="26">
        <f t="shared" si="4"/>
        <v>3000</v>
      </c>
      <c r="H286" s="23" t="s">
        <v>49</v>
      </c>
      <c r="I286" s="33" t="s">
        <v>25</v>
      </c>
    </row>
    <row r="287" spans="1:9" x14ac:dyDescent="0.25">
      <c r="A287" s="22">
        <v>38090</v>
      </c>
      <c r="B287" s="23">
        <v>1433</v>
      </c>
      <c r="C287" s="23" t="s">
        <v>21</v>
      </c>
      <c r="D287" s="24">
        <v>2000</v>
      </c>
      <c r="E287" s="31" t="s">
        <v>3337</v>
      </c>
      <c r="F287" s="23" t="s">
        <v>48</v>
      </c>
      <c r="G287" s="26">
        <f t="shared" si="4"/>
        <v>2000</v>
      </c>
      <c r="H287" s="23" t="s">
        <v>24</v>
      </c>
      <c r="I287" s="33" t="s">
        <v>25</v>
      </c>
    </row>
    <row r="288" spans="1:9" x14ac:dyDescent="0.25">
      <c r="A288" s="22">
        <v>38090</v>
      </c>
      <c r="B288" s="23">
        <v>1508</v>
      </c>
      <c r="C288" s="23" t="s">
        <v>91</v>
      </c>
      <c r="D288" s="24">
        <v>2500</v>
      </c>
      <c r="E288" s="31" t="s">
        <v>3338</v>
      </c>
      <c r="F288" s="23" t="s">
        <v>23</v>
      </c>
      <c r="G288" s="26">
        <f t="shared" si="4"/>
        <v>2500</v>
      </c>
      <c r="H288" s="23" t="s">
        <v>30</v>
      </c>
      <c r="I288" s="33" t="s">
        <v>25</v>
      </c>
    </row>
    <row r="289" spans="1:9" x14ac:dyDescent="0.25">
      <c r="A289" s="22">
        <v>38091</v>
      </c>
      <c r="B289" s="23">
        <v>955</v>
      </c>
      <c r="C289" s="23" t="s">
        <v>162</v>
      </c>
      <c r="D289" s="24">
        <v>2000</v>
      </c>
      <c r="E289" s="31" t="s">
        <v>3339</v>
      </c>
      <c r="F289" s="23" t="s">
        <v>63</v>
      </c>
      <c r="G289" s="26">
        <f t="shared" si="4"/>
        <v>2000</v>
      </c>
      <c r="H289" s="23" t="s">
        <v>44</v>
      </c>
      <c r="I289" s="33" t="s">
        <v>25</v>
      </c>
    </row>
    <row r="290" spans="1:9" x14ac:dyDescent="0.25">
      <c r="A290" s="22">
        <v>38091</v>
      </c>
      <c r="B290" s="23">
        <v>1112</v>
      </c>
      <c r="C290" s="23" t="s">
        <v>162</v>
      </c>
      <c r="D290" s="24">
        <v>4000</v>
      </c>
      <c r="E290" s="31" t="s">
        <v>3340</v>
      </c>
      <c r="F290" s="23" t="s">
        <v>23</v>
      </c>
      <c r="G290" s="26">
        <f t="shared" si="4"/>
        <v>4000</v>
      </c>
      <c r="H290" s="23" t="s">
        <v>44</v>
      </c>
      <c r="I290" s="33" t="s">
        <v>25</v>
      </c>
    </row>
    <row r="291" spans="1:9" x14ac:dyDescent="0.25">
      <c r="A291" s="22">
        <v>38092</v>
      </c>
      <c r="B291" s="23">
        <v>1652</v>
      </c>
      <c r="C291" s="23" t="s">
        <v>56</v>
      </c>
      <c r="D291" s="24">
        <v>3000</v>
      </c>
      <c r="E291" s="31" t="s">
        <v>3341</v>
      </c>
      <c r="F291" s="23" t="s">
        <v>37</v>
      </c>
      <c r="G291" s="26">
        <f t="shared" si="4"/>
        <v>3000</v>
      </c>
      <c r="H291" s="23" t="s">
        <v>34</v>
      </c>
      <c r="I291" s="33" t="s">
        <v>25</v>
      </c>
    </row>
    <row r="292" spans="1:9" x14ac:dyDescent="0.25">
      <c r="A292" s="22">
        <v>38092</v>
      </c>
      <c r="B292" s="23">
        <v>1703</v>
      </c>
      <c r="C292" s="23" t="s">
        <v>91</v>
      </c>
      <c r="D292" s="24" t="s">
        <v>27</v>
      </c>
      <c r="E292" s="31" t="s">
        <v>3342</v>
      </c>
      <c r="F292" s="23" t="s">
        <v>23</v>
      </c>
      <c r="G292" s="26">
        <f t="shared" si="4"/>
        <v>1</v>
      </c>
      <c r="H292" s="23" t="s">
        <v>30</v>
      </c>
      <c r="I292" s="33" t="s">
        <v>25</v>
      </c>
    </row>
    <row r="293" spans="1:9" x14ac:dyDescent="0.25">
      <c r="A293" s="22">
        <v>38092</v>
      </c>
      <c r="B293" s="23">
        <v>1729</v>
      </c>
      <c r="C293" s="23" t="s">
        <v>35</v>
      </c>
      <c r="D293" s="24">
        <v>540</v>
      </c>
      <c r="E293" s="31" t="s">
        <v>3343</v>
      </c>
      <c r="F293" s="23" t="s">
        <v>33</v>
      </c>
      <c r="G293" s="26">
        <f t="shared" si="4"/>
        <v>540</v>
      </c>
      <c r="H293" s="23" t="s">
        <v>38</v>
      </c>
      <c r="I293" s="33" t="s">
        <v>25</v>
      </c>
    </row>
    <row r="294" spans="1:9" x14ac:dyDescent="0.25">
      <c r="A294" s="22">
        <v>38093</v>
      </c>
      <c r="B294" s="23">
        <v>825</v>
      </c>
      <c r="C294" s="23" t="s">
        <v>68</v>
      </c>
      <c r="D294" s="24">
        <v>2500</v>
      </c>
      <c r="E294" s="31" t="s">
        <v>3344</v>
      </c>
      <c r="F294" s="23" t="s">
        <v>33</v>
      </c>
      <c r="G294" s="26">
        <f t="shared" si="4"/>
        <v>2500</v>
      </c>
      <c r="H294" s="23" t="s">
        <v>49</v>
      </c>
      <c r="I294" s="33" t="s">
        <v>25</v>
      </c>
    </row>
    <row r="295" spans="1:9" x14ac:dyDescent="0.25">
      <c r="A295" s="22">
        <v>38093</v>
      </c>
      <c r="B295" s="23">
        <v>1453</v>
      </c>
      <c r="C295" s="23" t="s">
        <v>108</v>
      </c>
      <c r="D295" s="24">
        <v>1000</v>
      </c>
      <c r="E295" s="31" t="s">
        <v>3345</v>
      </c>
      <c r="F295" s="23" t="s">
        <v>23</v>
      </c>
      <c r="G295" s="26">
        <f t="shared" si="4"/>
        <v>1000</v>
      </c>
      <c r="H295" s="23" t="s">
        <v>24</v>
      </c>
      <c r="I295" s="33" t="s">
        <v>25</v>
      </c>
    </row>
    <row r="296" spans="1:9" x14ac:dyDescent="0.25">
      <c r="A296" s="22">
        <v>38093</v>
      </c>
      <c r="B296" s="23">
        <v>1501</v>
      </c>
      <c r="C296" s="23" t="s">
        <v>64</v>
      </c>
      <c r="D296" s="24">
        <v>2300</v>
      </c>
      <c r="E296" s="31" t="s">
        <v>3346</v>
      </c>
      <c r="F296" s="23" t="s">
        <v>37</v>
      </c>
      <c r="G296" s="26">
        <f t="shared" si="4"/>
        <v>2300</v>
      </c>
      <c r="H296" s="23" t="s">
        <v>30</v>
      </c>
      <c r="I296" s="33" t="s">
        <v>25</v>
      </c>
    </row>
    <row r="297" spans="1:9" x14ac:dyDescent="0.25">
      <c r="A297" s="22">
        <v>38094</v>
      </c>
      <c r="B297" s="23">
        <v>1015</v>
      </c>
      <c r="C297" s="23" t="s">
        <v>46</v>
      </c>
      <c r="D297" s="24">
        <v>3000</v>
      </c>
      <c r="E297" s="31" t="s">
        <v>3347</v>
      </c>
      <c r="F297" s="23" t="s">
        <v>63</v>
      </c>
      <c r="G297" s="26">
        <f t="shared" si="4"/>
        <v>3000</v>
      </c>
      <c r="H297" s="23" t="s">
        <v>49</v>
      </c>
      <c r="I297" s="33" t="s">
        <v>25</v>
      </c>
    </row>
    <row r="298" spans="1:9" x14ac:dyDescent="0.25">
      <c r="A298" s="22">
        <v>38094</v>
      </c>
      <c r="B298" s="23">
        <v>1313</v>
      </c>
      <c r="C298" s="23" t="s">
        <v>3348</v>
      </c>
      <c r="D298" s="24">
        <v>1200</v>
      </c>
      <c r="E298" s="31" t="s">
        <v>3349</v>
      </c>
      <c r="F298" s="23" t="s">
        <v>63</v>
      </c>
      <c r="G298" s="26">
        <f t="shared" si="4"/>
        <v>1200</v>
      </c>
      <c r="H298" s="23" t="s">
        <v>30</v>
      </c>
      <c r="I298" s="33" t="s">
        <v>25</v>
      </c>
    </row>
    <row r="299" spans="1:9" x14ac:dyDescent="0.25">
      <c r="A299" s="22">
        <v>38094</v>
      </c>
      <c r="B299" s="23">
        <v>1818</v>
      </c>
      <c r="C299" s="23" t="s">
        <v>99</v>
      </c>
      <c r="D299" s="24">
        <v>50000</v>
      </c>
      <c r="E299" s="31" t="s">
        <v>3350</v>
      </c>
      <c r="F299" s="23" t="s">
        <v>37</v>
      </c>
      <c r="G299" s="26">
        <f t="shared" si="4"/>
        <v>50000</v>
      </c>
      <c r="H299" s="23" t="s">
        <v>24</v>
      </c>
      <c r="I299" s="33" t="s">
        <v>25</v>
      </c>
    </row>
    <row r="300" spans="1:9" x14ac:dyDescent="0.25">
      <c r="A300" s="22">
        <v>38094</v>
      </c>
      <c r="B300" s="23">
        <v>2027</v>
      </c>
      <c r="C300" s="23" t="s">
        <v>61</v>
      </c>
      <c r="D300" s="24">
        <v>2500</v>
      </c>
      <c r="E300" s="31" t="s">
        <v>3351</v>
      </c>
      <c r="F300" s="23" t="s">
        <v>33</v>
      </c>
      <c r="G300" s="26">
        <f t="shared" si="4"/>
        <v>2500</v>
      </c>
      <c r="H300" s="23" t="s">
        <v>49</v>
      </c>
      <c r="I300" s="33" t="s">
        <v>25</v>
      </c>
    </row>
    <row r="301" spans="1:9" x14ac:dyDescent="0.25">
      <c r="A301" s="22">
        <v>38095</v>
      </c>
      <c r="B301" s="23">
        <v>1559</v>
      </c>
      <c r="C301" s="23" t="s">
        <v>203</v>
      </c>
      <c r="D301" s="24">
        <v>1200</v>
      </c>
      <c r="E301" s="31" t="s">
        <v>3352</v>
      </c>
      <c r="F301" s="23" t="s">
        <v>23</v>
      </c>
      <c r="G301" s="26">
        <f t="shared" si="4"/>
        <v>1200</v>
      </c>
      <c r="H301" s="23" t="s">
        <v>24</v>
      </c>
      <c r="I301" s="33" t="s">
        <v>25</v>
      </c>
    </row>
    <row r="302" spans="1:9" x14ac:dyDescent="0.25">
      <c r="A302" s="22">
        <v>38095</v>
      </c>
      <c r="B302" s="23">
        <v>1920</v>
      </c>
      <c r="C302" s="23" t="s">
        <v>91</v>
      </c>
      <c r="D302" s="24">
        <v>20</v>
      </c>
      <c r="E302" s="31" t="s">
        <v>3353</v>
      </c>
      <c r="F302" s="23" t="s">
        <v>90</v>
      </c>
      <c r="G302" s="26">
        <f t="shared" si="4"/>
        <v>20</v>
      </c>
      <c r="H302" s="23" t="s">
        <v>30</v>
      </c>
      <c r="I302" s="33" t="s">
        <v>25</v>
      </c>
    </row>
    <row r="303" spans="1:9" x14ac:dyDescent="0.25">
      <c r="A303" s="22">
        <v>38096</v>
      </c>
      <c r="B303" s="23">
        <v>925</v>
      </c>
      <c r="C303" s="23" t="s">
        <v>68</v>
      </c>
      <c r="D303" s="24">
        <v>20000</v>
      </c>
      <c r="E303" s="31" t="s">
        <v>3354</v>
      </c>
      <c r="F303" s="23" t="s">
        <v>23</v>
      </c>
      <c r="G303" s="26">
        <f t="shared" si="4"/>
        <v>20000</v>
      </c>
      <c r="H303" s="23" t="s">
        <v>49</v>
      </c>
      <c r="I303" s="33" t="s">
        <v>25</v>
      </c>
    </row>
    <row r="304" spans="1:9" x14ac:dyDescent="0.25">
      <c r="A304" s="22">
        <v>38096</v>
      </c>
      <c r="B304" s="23">
        <v>1659</v>
      </c>
      <c r="C304" s="23" t="s">
        <v>81</v>
      </c>
      <c r="D304" s="24">
        <v>1000</v>
      </c>
      <c r="E304" s="31" t="s">
        <v>3355</v>
      </c>
      <c r="F304" s="23" t="s">
        <v>37</v>
      </c>
      <c r="G304" s="26">
        <f t="shared" si="4"/>
        <v>1000</v>
      </c>
      <c r="H304" s="23" t="s">
        <v>30</v>
      </c>
      <c r="I304" s="33" t="s">
        <v>25</v>
      </c>
    </row>
    <row r="305" spans="1:9" x14ac:dyDescent="0.25">
      <c r="A305" s="22">
        <v>38096</v>
      </c>
      <c r="B305" s="23">
        <v>1951</v>
      </c>
      <c r="C305" s="23" t="s">
        <v>46</v>
      </c>
      <c r="D305" s="24">
        <v>14000</v>
      </c>
      <c r="E305" s="31" t="s">
        <v>3356</v>
      </c>
      <c r="F305" s="23" t="s">
        <v>23</v>
      </c>
      <c r="G305" s="26">
        <f t="shared" si="4"/>
        <v>14000</v>
      </c>
      <c r="H305" s="23" t="s">
        <v>49</v>
      </c>
      <c r="I305" s="33" t="s">
        <v>25</v>
      </c>
    </row>
    <row r="306" spans="1:9" x14ac:dyDescent="0.25">
      <c r="A306" s="22">
        <v>38097</v>
      </c>
      <c r="B306" s="23">
        <v>1212</v>
      </c>
      <c r="C306" s="23" t="s">
        <v>40</v>
      </c>
      <c r="D306" s="24">
        <v>20000</v>
      </c>
      <c r="E306" s="31" t="s">
        <v>3357</v>
      </c>
      <c r="F306" s="23" t="s">
        <v>23</v>
      </c>
      <c r="G306" s="26">
        <f t="shared" si="4"/>
        <v>20000</v>
      </c>
      <c r="H306" s="23" t="s">
        <v>34</v>
      </c>
      <c r="I306" s="33" t="s">
        <v>25</v>
      </c>
    </row>
    <row r="307" spans="1:9" x14ac:dyDescent="0.25">
      <c r="A307" s="22">
        <v>38097</v>
      </c>
      <c r="B307" s="23">
        <v>1354</v>
      </c>
      <c r="C307" s="23" t="s">
        <v>61</v>
      </c>
      <c r="D307" s="24">
        <v>1000</v>
      </c>
      <c r="E307" s="31" t="s">
        <v>3358</v>
      </c>
      <c r="F307" s="23" t="s">
        <v>37</v>
      </c>
      <c r="G307" s="26">
        <f t="shared" si="4"/>
        <v>1000</v>
      </c>
      <c r="H307" s="23" t="s">
        <v>49</v>
      </c>
      <c r="I307" s="33" t="s">
        <v>25</v>
      </c>
    </row>
    <row r="308" spans="1:9" x14ac:dyDescent="0.25">
      <c r="A308" s="22">
        <v>38097</v>
      </c>
      <c r="B308" s="23">
        <v>1519</v>
      </c>
      <c r="C308" s="23" t="s">
        <v>130</v>
      </c>
      <c r="D308" s="24">
        <v>0</v>
      </c>
      <c r="E308" s="31" t="s">
        <v>3359</v>
      </c>
      <c r="F308" s="23" t="s">
        <v>2140</v>
      </c>
      <c r="G308" s="26">
        <f t="shared" si="4"/>
        <v>0</v>
      </c>
      <c r="H308" s="23" t="s">
        <v>30</v>
      </c>
      <c r="I308" s="33" t="s">
        <v>25</v>
      </c>
    </row>
    <row r="309" spans="1:9" x14ac:dyDescent="0.25">
      <c r="A309" s="22">
        <v>38097</v>
      </c>
      <c r="B309" s="23">
        <v>1935</v>
      </c>
      <c r="C309" s="23" t="s">
        <v>46</v>
      </c>
      <c r="D309" s="24">
        <v>8000</v>
      </c>
      <c r="E309" s="31" t="s">
        <v>3360</v>
      </c>
      <c r="F309" s="23" t="s">
        <v>23</v>
      </c>
      <c r="G309" s="26">
        <f t="shared" si="4"/>
        <v>8000</v>
      </c>
      <c r="H309" s="23" t="s">
        <v>49</v>
      </c>
      <c r="I309" s="33" t="s">
        <v>25</v>
      </c>
    </row>
    <row r="310" spans="1:9" x14ac:dyDescent="0.25">
      <c r="A310" s="22">
        <v>38097</v>
      </c>
      <c r="B310" s="23">
        <v>2149</v>
      </c>
      <c r="C310" s="23" t="s">
        <v>46</v>
      </c>
      <c r="D310" s="24">
        <v>30</v>
      </c>
      <c r="E310" s="31" t="s">
        <v>3361</v>
      </c>
      <c r="F310" s="23" t="s">
        <v>37</v>
      </c>
      <c r="G310" s="26">
        <f t="shared" si="4"/>
        <v>30</v>
      </c>
      <c r="H310" s="23" t="s">
        <v>49</v>
      </c>
      <c r="I310" s="33" t="s">
        <v>25</v>
      </c>
    </row>
    <row r="311" spans="1:9" x14ac:dyDescent="0.25">
      <c r="A311" s="22">
        <v>38098</v>
      </c>
      <c r="B311" s="23">
        <v>910</v>
      </c>
      <c r="C311" s="23" t="s">
        <v>31</v>
      </c>
      <c r="D311" s="24">
        <v>14000</v>
      </c>
      <c r="E311" s="31" t="s">
        <v>3362</v>
      </c>
      <c r="F311" s="23" t="s">
        <v>67</v>
      </c>
      <c r="G311" s="26">
        <f t="shared" si="4"/>
        <v>14000</v>
      </c>
      <c r="H311" s="23" t="s">
        <v>34</v>
      </c>
      <c r="I311" s="33" t="s">
        <v>25</v>
      </c>
    </row>
    <row r="312" spans="1:9" x14ac:dyDescent="0.25">
      <c r="A312" s="22">
        <v>38098</v>
      </c>
      <c r="B312" s="23">
        <v>947</v>
      </c>
      <c r="C312" s="23" t="s">
        <v>42</v>
      </c>
      <c r="D312" s="24">
        <v>1000</v>
      </c>
      <c r="E312" s="31" t="s">
        <v>3363</v>
      </c>
      <c r="F312" s="23" t="s">
        <v>67</v>
      </c>
      <c r="G312" s="26">
        <f t="shared" si="4"/>
        <v>1000</v>
      </c>
      <c r="H312" s="23" t="s">
        <v>44</v>
      </c>
      <c r="I312" s="33" t="s">
        <v>25</v>
      </c>
    </row>
    <row r="313" spans="1:9" x14ac:dyDescent="0.25">
      <c r="A313" s="22">
        <v>38098</v>
      </c>
      <c r="B313" s="23">
        <v>1234</v>
      </c>
      <c r="C313" s="23" t="s">
        <v>61</v>
      </c>
      <c r="D313" s="24">
        <v>1000</v>
      </c>
      <c r="E313" s="31" t="s">
        <v>3364</v>
      </c>
      <c r="F313" s="23" t="s">
        <v>23</v>
      </c>
      <c r="G313" s="26">
        <f t="shared" si="4"/>
        <v>1000</v>
      </c>
      <c r="H313" s="23" t="s">
        <v>49</v>
      </c>
      <c r="I313" s="33" t="s">
        <v>25</v>
      </c>
    </row>
    <row r="314" spans="1:9" x14ac:dyDescent="0.25">
      <c r="A314" s="22">
        <v>38098</v>
      </c>
      <c r="B314" s="23">
        <v>1800</v>
      </c>
      <c r="C314" s="23" t="s">
        <v>426</v>
      </c>
      <c r="D314" s="24">
        <v>12000</v>
      </c>
      <c r="E314" s="31" t="s">
        <v>3365</v>
      </c>
      <c r="F314" s="23" t="s">
        <v>30</v>
      </c>
      <c r="G314" s="26">
        <f t="shared" si="4"/>
        <v>12000</v>
      </c>
      <c r="H314" s="23" t="s">
        <v>34</v>
      </c>
      <c r="I314" s="33" t="s">
        <v>25</v>
      </c>
    </row>
    <row r="315" spans="1:9" x14ac:dyDescent="0.25">
      <c r="A315" s="22">
        <v>38099</v>
      </c>
      <c r="B315" s="23">
        <v>1449</v>
      </c>
      <c r="C315" s="23" t="s">
        <v>68</v>
      </c>
      <c r="D315" s="24">
        <v>2300</v>
      </c>
      <c r="E315" s="31" t="s">
        <v>3366</v>
      </c>
      <c r="F315" s="23" t="s">
        <v>23</v>
      </c>
      <c r="G315" s="26">
        <f t="shared" si="4"/>
        <v>2300</v>
      </c>
      <c r="H315" s="23" t="s">
        <v>49</v>
      </c>
      <c r="I315" s="33" t="s">
        <v>25</v>
      </c>
    </row>
    <row r="316" spans="1:9" x14ac:dyDescent="0.25">
      <c r="A316" s="22">
        <v>38099</v>
      </c>
      <c r="B316" s="23">
        <v>1509</v>
      </c>
      <c r="C316" s="23" t="s">
        <v>31</v>
      </c>
      <c r="D316" s="24">
        <v>500</v>
      </c>
      <c r="E316" s="31" t="s">
        <v>3367</v>
      </c>
      <c r="F316" s="23" t="s">
        <v>63</v>
      </c>
      <c r="G316" s="26">
        <f t="shared" si="4"/>
        <v>500</v>
      </c>
      <c r="H316" s="23" t="s">
        <v>34</v>
      </c>
      <c r="I316" s="33" t="s">
        <v>25</v>
      </c>
    </row>
    <row r="317" spans="1:9" x14ac:dyDescent="0.25">
      <c r="A317" s="22">
        <v>38099</v>
      </c>
      <c r="B317" s="23">
        <v>1631</v>
      </c>
      <c r="C317" s="23" t="s">
        <v>448</v>
      </c>
      <c r="D317" s="24">
        <v>20000</v>
      </c>
      <c r="E317" s="31" t="s">
        <v>3368</v>
      </c>
      <c r="F317" s="23" t="s">
        <v>23</v>
      </c>
      <c r="G317" s="26">
        <f t="shared" si="4"/>
        <v>20000</v>
      </c>
      <c r="H317" s="23" t="s">
        <v>49</v>
      </c>
      <c r="I317" s="33" t="s">
        <v>25</v>
      </c>
    </row>
    <row r="318" spans="1:9" x14ac:dyDescent="0.25">
      <c r="A318" s="22">
        <v>38099</v>
      </c>
      <c r="B318" s="23">
        <v>1900</v>
      </c>
      <c r="C318" s="23" t="s">
        <v>46</v>
      </c>
      <c r="D318" s="24">
        <v>1000</v>
      </c>
      <c r="E318" s="31" t="s">
        <v>3369</v>
      </c>
      <c r="F318" s="23" t="s">
        <v>23</v>
      </c>
      <c r="G318" s="26">
        <f t="shared" si="4"/>
        <v>1000</v>
      </c>
      <c r="H318" s="23" t="s">
        <v>49</v>
      </c>
      <c r="I318" s="33" t="s">
        <v>25</v>
      </c>
    </row>
    <row r="319" spans="1:9" x14ac:dyDescent="0.25">
      <c r="A319" s="22">
        <v>38099</v>
      </c>
      <c r="B319" s="23">
        <v>1953</v>
      </c>
      <c r="C319" s="23" t="s">
        <v>35</v>
      </c>
      <c r="D319" s="24">
        <v>500</v>
      </c>
      <c r="E319" s="31" t="s">
        <v>3370</v>
      </c>
      <c r="F319" s="23" t="s">
        <v>33</v>
      </c>
      <c r="G319" s="26">
        <f t="shared" si="4"/>
        <v>500</v>
      </c>
      <c r="H319" s="23" t="s">
        <v>38</v>
      </c>
      <c r="I319" s="33" t="s">
        <v>25</v>
      </c>
    </row>
    <row r="320" spans="1:9" x14ac:dyDescent="0.25">
      <c r="A320" s="22">
        <v>38100</v>
      </c>
      <c r="B320" s="23">
        <v>1058</v>
      </c>
      <c r="C320" s="23" t="s">
        <v>70</v>
      </c>
      <c r="D320" s="24">
        <v>70</v>
      </c>
      <c r="E320" s="31" t="s">
        <v>3371</v>
      </c>
      <c r="F320" s="23" t="s">
        <v>67</v>
      </c>
      <c r="G320" s="26">
        <f t="shared" si="4"/>
        <v>70</v>
      </c>
      <c r="H320" s="23" t="s">
        <v>49</v>
      </c>
      <c r="I320" s="33" t="s">
        <v>25</v>
      </c>
    </row>
    <row r="321" spans="1:9" x14ac:dyDescent="0.25">
      <c r="A321" s="22">
        <v>38100</v>
      </c>
      <c r="B321" s="23">
        <v>1118</v>
      </c>
      <c r="C321" s="23" t="s">
        <v>40</v>
      </c>
      <c r="D321" s="24">
        <v>50</v>
      </c>
      <c r="E321" s="31" t="s">
        <v>3372</v>
      </c>
      <c r="F321" s="23" t="s">
        <v>63</v>
      </c>
      <c r="G321" s="26">
        <f t="shared" si="4"/>
        <v>50</v>
      </c>
      <c r="H321" s="23" t="s">
        <v>34</v>
      </c>
      <c r="I321" s="33" t="s">
        <v>25</v>
      </c>
    </row>
    <row r="322" spans="1:9" x14ac:dyDescent="0.25">
      <c r="A322" s="22">
        <v>38100</v>
      </c>
      <c r="B322" s="23">
        <v>1226</v>
      </c>
      <c r="C322" s="23" t="s">
        <v>26</v>
      </c>
      <c r="D322" s="24" t="s">
        <v>27</v>
      </c>
      <c r="E322" s="31" t="s">
        <v>3373</v>
      </c>
      <c r="F322" s="23" t="s">
        <v>325</v>
      </c>
      <c r="G322" s="26">
        <f t="shared" ref="G322:G385" si="5">IF(D322 ="UNK", 1, D322)</f>
        <v>1</v>
      </c>
      <c r="H322" s="23" t="s">
        <v>30</v>
      </c>
      <c r="I322" s="33" t="s">
        <v>25</v>
      </c>
    </row>
    <row r="323" spans="1:9" x14ac:dyDescent="0.25">
      <c r="A323" s="22">
        <v>38100</v>
      </c>
      <c r="B323" s="23">
        <v>1600</v>
      </c>
      <c r="C323" s="23" t="s">
        <v>56</v>
      </c>
      <c r="D323" s="24" t="s">
        <v>27</v>
      </c>
      <c r="E323" s="31" t="s">
        <v>3374</v>
      </c>
      <c r="F323" s="23" t="s">
        <v>23</v>
      </c>
      <c r="G323" s="26">
        <f t="shared" si="5"/>
        <v>1</v>
      </c>
      <c r="H323" s="23" t="s">
        <v>34</v>
      </c>
      <c r="I323" s="33" t="s">
        <v>25</v>
      </c>
    </row>
    <row r="324" spans="1:9" x14ac:dyDescent="0.25">
      <c r="A324" s="22">
        <v>38100</v>
      </c>
      <c r="B324" s="23">
        <v>1619</v>
      </c>
      <c r="C324" s="23" t="s">
        <v>35</v>
      </c>
      <c r="D324" s="24">
        <v>8000</v>
      </c>
      <c r="E324" s="31" t="s">
        <v>3375</v>
      </c>
      <c r="F324" s="23" t="s">
        <v>63</v>
      </c>
      <c r="G324" s="26">
        <f t="shared" si="5"/>
        <v>8000</v>
      </c>
      <c r="H324" s="23" t="s">
        <v>38</v>
      </c>
      <c r="I324" s="33" t="s">
        <v>25</v>
      </c>
    </row>
    <row r="325" spans="1:9" x14ac:dyDescent="0.25">
      <c r="A325" s="22">
        <v>38100</v>
      </c>
      <c r="B325" s="23">
        <v>1839</v>
      </c>
      <c r="C325" s="23" t="s">
        <v>21</v>
      </c>
      <c r="D325" s="24">
        <v>1000</v>
      </c>
      <c r="E325" s="31" t="s">
        <v>3376</v>
      </c>
      <c r="F325" s="23" t="s">
        <v>37</v>
      </c>
      <c r="G325" s="26">
        <f t="shared" si="5"/>
        <v>1000</v>
      </c>
      <c r="H325" s="23" t="s">
        <v>24</v>
      </c>
      <c r="I325" s="33" t="s">
        <v>25</v>
      </c>
    </row>
    <row r="326" spans="1:9" x14ac:dyDescent="0.25">
      <c r="A326" s="22">
        <v>38101</v>
      </c>
      <c r="B326" s="23">
        <v>1243</v>
      </c>
      <c r="C326" s="23" t="s">
        <v>40</v>
      </c>
      <c r="D326" s="24">
        <v>174000</v>
      </c>
      <c r="E326" s="31" t="s">
        <v>3377</v>
      </c>
      <c r="F326" s="23" t="s">
        <v>23</v>
      </c>
      <c r="G326" s="26">
        <f t="shared" si="5"/>
        <v>174000</v>
      </c>
      <c r="H326" s="23" t="s">
        <v>34</v>
      </c>
      <c r="I326" s="33" t="s">
        <v>25</v>
      </c>
    </row>
    <row r="327" spans="1:9" x14ac:dyDescent="0.25">
      <c r="A327" s="22">
        <v>38103</v>
      </c>
      <c r="B327" s="23">
        <v>1255</v>
      </c>
      <c r="C327" s="23" t="s">
        <v>21</v>
      </c>
      <c r="D327" s="24">
        <v>20000</v>
      </c>
      <c r="E327" s="31" t="s">
        <v>3378</v>
      </c>
      <c r="F327" s="23" t="s">
        <v>63</v>
      </c>
      <c r="G327" s="26">
        <f t="shared" si="5"/>
        <v>20000</v>
      </c>
      <c r="H327" s="23" t="s">
        <v>24</v>
      </c>
      <c r="I327" s="33" t="s">
        <v>25</v>
      </c>
    </row>
    <row r="328" spans="1:9" x14ac:dyDescent="0.25">
      <c r="A328" s="22">
        <v>38103</v>
      </c>
      <c r="B328" s="23">
        <v>1630</v>
      </c>
      <c r="C328" s="23" t="s">
        <v>40</v>
      </c>
      <c r="D328" s="24" t="s">
        <v>27</v>
      </c>
      <c r="E328" s="31" t="s">
        <v>3379</v>
      </c>
      <c r="F328" s="23" t="s">
        <v>90</v>
      </c>
      <c r="G328" s="26">
        <f t="shared" si="5"/>
        <v>1</v>
      </c>
      <c r="H328" s="23" t="s">
        <v>34</v>
      </c>
      <c r="I328" s="33" t="s">
        <v>25</v>
      </c>
    </row>
    <row r="329" spans="1:9" x14ac:dyDescent="0.25">
      <c r="A329" s="22">
        <v>38103</v>
      </c>
      <c r="B329" s="23">
        <v>1717</v>
      </c>
      <c r="C329" s="23" t="s">
        <v>329</v>
      </c>
      <c r="D329" s="24">
        <v>125</v>
      </c>
      <c r="E329" s="31" t="s">
        <v>3380</v>
      </c>
      <c r="F329" s="23" t="s">
        <v>23</v>
      </c>
      <c r="G329" s="26">
        <f t="shared" si="5"/>
        <v>125</v>
      </c>
      <c r="H329" s="23" t="s">
        <v>30</v>
      </c>
      <c r="I329" s="33" t="s">
        <v>25</v>
      </c>
    </row>
    <row r="330" spans="1:9" x14ac:dyDescent="0.25">
      <c r="A330" s="22">
        <v>38103</v>
      </c>
      <c r="B330" s="23">
        <v>1816</v>
      </c>
      <c r="C330" s="23" t="s">
        <v>35</v>
      </c>
      <c r="D330" s="24">
        <v>1000</v>
      </c>
      <c r="E330" s="31" t="s">
        <v>3381</v>
      </c>
      <c r="F330" s="23" t="s">
        <v>33</v>
      </c>
      <c r="G330" s="26">
        <f t="shared" si="5"/>
        <v>1000</v>
      </c>
      <c r="H330" s="23" t="s">
        <v>38</v>
      </c>
      <c r="I330" s="33" t="s">
        <v>25</v>
      </c>
    </row>
    <row r="331" spans="1:9" x14ac:dyDescent="0.25">
      <c r="A331" s="22">
        <v>38103</v>
      </c>
      <c r="B331" s="23">
        <v>2114</v>
      </c>
      <c r="C331" s="23" t="s">
        <v>64</v>
      </c>
      <c r="D331" s="24">
        <v>1500</v>
      </c>
      <c r="E331" s="31" t="s">
        <v>3382</v>
      </c>
      <c r="F331" s="23" t="s">
        <v>37</v>
      </c>
      <c r="G331" s="26">
        <f t="shared" si="5"/>
        <v>1500</v>
      </c>
      <c r="H331" s="23" t="s">
        <v>30</v>
      </c>
      <c r="I331" s="33" t="s">
        <v>25</v>
      </c>
    </row>
    <row r="332" spans="1:9" x14ac:dyDescent="0.25">
      <c r="A332" s="22">
        <v>38104</v>
      </c>
      <c r="B332" s="23">
        <v>1226</v>
      </c>
      <c r="C332" s="23" t="s">
        <v>42</v>
      </c>
      <c r="D332" s="24">
        <v>1500</v>
      </c>
      <c r="E332" s="31" t="s">
        <v>3383</v>
      </c>
      <c r="F332" s="23" t="s">
        <v>33</v>
      </c>
      <c r="G332" s="26">
        <f t="shared" si="5"/>
        <v>1500</v>
      </c>
      <c r="H332" s="23" t="s">
        <v>44</v>
      </c>
      <c r="I332" s="33" t="s">
        <v>25</v>
      </c>
    </row>
    <row r="333" spans="1:9" x14ac:dyDescent="0.25">
      <c r="A333" s="22">
        <v>38105</v>
      </c>
      <c r="B333" s="23">
        <v>1006</v>
      </c>
      <c r="C333" s="23" t="s">
        <v>150</v>
      </c>
      <c r="D333" s="24">
        <v>2000</v>
      </c>
      <c r="E333" s="31" t="s">
        <v>3384</v>
      </c>
      <c r="F333" s="23" t="s">
        <v>23</v>
      </c>
      <c r="G333" s="26">
        <f t="shared" si="5"/>
        <v>2000</v>
      </c>
      <c r="H333" s="23" t="s">
        <v>49</v>
      </c>
      <c r="I333" s="33" t="s">
        <v>25</v>
      </c>
    </row>
    <row r="334" spans="1:9" x14ac:dyDescent="0.25">
      <c r="A334" s="22">
        <v>38105</v>
      </c>
      <c r="B334" s="23">
        <v>1024</v>
      </c>
      <c r="C334" s="23" t="s">
        <v>61</v>
      </c>
      <c r="D334" s="24" t="s">
        <v>27</v>
      </c>
      <c r="E334" s="31" t="s">
        <v>3385</v>
      </c>
      <c r="F334" s="23" t="s">
        <v>67</v>
      </c>
      <c r="G334" s="26">
        <f t="shared" si="5"/>
        <v>1</v>
      </c>
      <c r="H334" s="23" t="s">
        <v>49</v>
      </c>
      <c r="I334" s="33" t="s">
        <v>25</v>
      </c>
    </row>
    <row r="335" spans="1:9" x14ac:dyDescent="0.25">
      <c r="A335" s="22">
        <v>38106</v>
      </c>
      <c r="B335" s="23">
        <v>1252</v>
      </c>
      <c r="C335" s="23" t="s">
        <v>203</v>
      </c>
      <c r="D335" s="24">
        <v>900</v>
      </c>
      <c r="E335" s="31" t="s">
        <v>3386</v>
      </c>
      <c r="F335" s="23" t="s">
        <v>33</v>
      </c>
      <c r="G335" s="26">
        <f t="shared" si="5"/>
        <v>900</v>
      </c>
      <c r="H335" s="23" t="s">
        <v>24</v>
      </c>
      <c r="I335" s="33" t="s">
        <v>25</v>
      </c>
    </row>
    <row r="336" spans="1:9" x14ac:dyDescent="0.25">
      <c r="A336" s="22">
        <v>38107</v>
      </c>
      <c r="B336" s="23">
        <v>842</v>
      </c>
      <c r="C336" s="23" t="s">
        <v>61</v>
      </c>
      <c r="D336" s="24">
        <v>5000</v>
      </c>
      <c r="E336" s="31" t="s">
        <v>3387</v>
      </c>
      <c r="F336" s="23" t="s">
        <v>23</v>
      </c>
      <c r="G336" s="26">
        <f t="shared" si="5"/>
        <v>5000</v>
      </c>
      <c r="H336" s="23" t="s">
        <v>49</v>
      </c>
      <c r="I336" s="33" t="s">
        <v>25</v>
      </c>
    </row>
    <row r="337" spans="1:9" x14ac:dyDescent="0.25">
      <c r="A337" s="22">
        <v>38107</v>
      </c>
      <c r="B337" s="23">
        <v>1002</v>
      </c>
      <c r="C337" s="23" t="s">
        <v>79</v>
      </c>
      <c r="D337" s="24">
        <v>1500</v>
      </c>
      <c r="E337" s="31" t="s">
        <v>3388</v>
      </c>
      <c r="F337" s="23" t="s">
        <v>23</v>
      </c>
      <c r="G337" s="26">
        <f t="shared" si="5"/>
        <v>1500</v>
      </c>
      <c r="H337" s="23" t="s">
        <v>30</v>
      </c>
      <c r="I337" s="33" t="s">
        <v>25</v>
      </c>
    </row>
    <row r="338" spans="1:9" x14ac:dyDescent="0.25">
      <c r="A338" s="22">
        <v>38107</v>
      </c>
      <c r="B338" s="23">
        <v>1233</v>
      </c>
      <c r="C338" s="23" t="s">
        <v>130</v>
      </c>
      <c r="D338" s="24">
        <v>6000</v>
      </c>
      <c r="E338" s="31" t="s">
        <v>3389</v>
      </c>
      <c r="F338" s="23" t="s">
        <v>63</v>
      </c>
      <c r="G338" s="26">
        <f t="shared" si="5"/>
        <v>6000</v>
      </c>
      <c r="H338" s="23" t="s">
        <v>30</v>
      </c>
      <c r="I338" s="33" t="s">
        <v>25</v>
      </c>
    </row>
    <row r="339" spans="1:9" x14ac:dyDescent="0.25">
      <c r="A339" s="22">
        <v>38107</v>
      </c>
      <c r="B339" s="23">
        <v>1537</v>
      </c>
      <c r="C339" s="23" t="s">
        <v>94</v>
      </c>
      <c r="D339" s="24" t="s">
        <v>27</v>
      </c>
      <c r="E339" s="31" t="s">
        <v>3390</v>
      </c>
      <c r="F339" s="23" t="s">
        <v>325</v>
      </c>
      <c r="G339" s="26">
        <f t="shared" si="5"/>
        <v>1</v>
      </c>
      <c r="H339" s="23" t="s">
        <v>44</v>
      </c>
      <c r="I339" s="33" t="s">
        <v>25</v>
      </c>
    </row>
    <row r="340" spans="1:9" x14ac:dyDescent="0.25">
      <c r="A340" s="22">
        <v>38107</v>
      </c>
      <c r="B340" s="23">
        <v>1603</v>
      </c>
      <c r="C340" s="23" t="s">
        <v>42</v>
      </c>
      <c r="D340" s="24">
        <v>4800</v>
      </c>
      <c r="E340" s="31" t="s">
        <v>3391</v>
      </c>
      <c r="F340" s="23" t="s">
        <v>23</v>
      </c>
      <c r="G340" s="26">
        <f t="shared" si="5"/>
        <v>4800</v>
      </c>
      <c r="H340" s="23" t="s">
        <v>44</v>
      </c>
      <c r="I340" s="33" t="s">
        <v>25</v>
      </c>
    </row>
    <row r="341" spans="1:9" x14ac:dyDescent="0.25">
      <c r="A341" s="22">
        <v>38107</v>
      </c>
      <c r="B341" s="23">
        <v>1615</v>
      </c>
      <c r="C341" s="23" t="s">
        <v>64</v>
      </c>
      <c r="D341" s="24">
        <v>1000</v>
      </c>
      <c r="E341" s="31" t="s">
        <v>3392</v>
      </c>
      <c r="F341" s="23" t="s">
        <v>48</v>
      </c>
      <c r="G341" s="26">
        <f t="shared" si="5"/>
        <v>1000</v>
      </c>
      <c r="H341" s="23" t="s">
        <v>30</v>
      </c>
      <c r="I341" s="33" t="s">
        <v>25</v>
      </c>
    </row>
    <row r="342" spans="1:9" x14ac:dyDescent="0.25">
      <c r="A342" s="22">
        <v>38107</v>
      </c>
      <c r="B342" s="23">
        <v>1942</v>
      </c>
      <c r="C342" s="23" t="s">
        <v>56</v>
      </c>
      <c r="D342" s="24">
        <v>3000</v>
      </c>
      <c r="E342" s="31" t="s">
        <v>3393</v>
      </c>
      <c r="F342" s="23" t="s">
        <v>63</v>
      </c>
      <c r="G342" s="26">
        <f t="shared" si="5"/>
        <v>3000</v>
      </c>
      <c r="H342" s="23" t="s">
        <v>34</v>
      </c>
      <c r="I342" s="33" t="s">
        <v>25</v>
      </c>
    </row>
    <row r="343" spans="1:9" x14ac:dyDescent="0.25">
      <c r="A343" s="22">
        <v>38111</v>
      </c>
      <c r="B343" s="23">
        <v>812</v>
      </c>
      <c r="C343" s="23" t="s">
        <v>141</v>
      </c>
      <c r="D343" s="24">
        <v>5000</v>
      </c>
      <c r="E343" s="31" t="s">
        <v>3394</v>
      </c>
      <c r="F343" s="23" t="s">
        <v>37</v>
      </c>
      <c r="G343" s="26">
        <f t="shared" si="5"/>
        <v>5000</v>
      </c>
      <c r="H343" s="23" t="s">
        <v>30</v>
      </c>
      <c r="I343" s="33" t="s">
        <v>25</v>
      </c>
    </row>
    <row r="344" spans="1:9" x14ac:dyDescent="0.25">
      <c r="A344" s="22">
        <v>38111</v>
      </c>
      <c r="B344" s="23">
        <v>931</v>
      </c>
      <c r="C344" s="23" t="s">
        <v>79</v>
      </c>
      <c r="D344" s="24">
        <v>10000</v>
      </c>
      <c r="E344" s="31" t="s">
        <v>3395</v>
      </c>
      <c r="F344" s="23" t="s">
        <v>54</v>
      </c>
      <c r="G344" s="26">
        <f t="shared" si="5"/>
        <v>10000</v>
      </c>
      <c r="H344" s="23" t="s">
        <v>30</v>
      </c>
      <c r="I344" s="33" t="s">
        <v>25</v>
      </c>
    </row>
    <row r="345" spans="1:9" x14ac:dyDescent="0.25">
      <c r="A345" s="22">
        <v>38111</v>
      </c>
      <c r="B345" s="23">
        <v>1053</v>
      </c>
      <c r="C345" s="23" t="s">
        <v>162</v>
      </c>
      <c r="D345" s="24">
        <v>4000</v>
      </c>
      <c r="E345" s="31" t="s">
        <v>3396</v>
      </c>
      <c r="F345" s="23" t="s">
        <v>30</v>
      </c>
      <c r="G345" s="26">
        <f t="shared" si="5"/>
        <v>4000</v>
      </c>
      <c r="H345" s="23" t="s">
        <v>44</v>
      </c>
      <c r="I345" s="33" t="s">
        <v>25</v>
      </c>
    </row>
    <row r="346" spans="1:9" x14ac:dyDescent="0.25">
      <c r="A346" s="22">
        <v>38111</v>
      </c>
      <c r="B346" s="23">
        <v>1434</v>
      </c>
      <c r="C346" s="23" t="s">
        <v>91</v>
      </c>
      <c r="D346" s="24" t="s">
        <v>27</v>
      </c>
      <c r="E346" s="31" t="s">
        <v>3397</v>
      </c>
      <c r="F346" s="23" t="s">
        <v>23</v>
      </c>
      <c r="G346" s="26">
        <f t="shared" si="5"/>
        <v>1</v>
      </c>
      <c r="H346" s="23" t="s">
        <v>30</v>
      </c>
      <c r="I346" s="33" t="s">
        <v>25</v>
      </c>
    </row>
    <row r="347" spans="1:9" x14ac:dyDescent="0.25">
      <c r="A347" s="22">
        <v>38111</v>
      </c>
      <c r="B347" s="23">
        <v>1652</v>
      </c>
      <c r="C347" s="23" t="s">
        <v>59</v>
      </c>
      <c r="D347" s="24">
        <v>1000</v>
      </c>
      <c r="E347" s="31" t="s">
        <v>3398</v>
      </c>
      <c r="F347" s="23" t="s">
        <v>67</v>
      </c>
      <c r="G347" s="26">
        <f t="shared" si="5"/>
        <v>1000</v>
      </c>
      <c r="H347" s="23" t="s">
        <v>38</v>
      </c>
      <c r="I347" s="33" t="s">
        <v>25</v>
      </c>
    </row>
    <row r="348" spans="1:9" x14ac:dyDescent="0.25">
      <c r="A348" s="22">
        <v>38112</v>
      </c>
      <c r="B348" s="23">
        <v>957</v>
      </c>
      <c r="C348" s="23" t="s">
        <v>85</v>
      </c>
      <c r="D348" s="24">
        <v>500</v>
      </c>
      <c r="E348" s="31" t="s">
        <v>3399</v>
      </c>
      <c r="F348" s="23" t="s">
        <v>33</v>
      </c>
      <c r="G348" s="26">
        <f t="shared" si="5"/>
        <v>500</v>
      </c>
      <c r="H348" s="23" t="s">
        <v>24</v>
      </c>
      <c r="I348" s="33" t="s">
        <v>25</v>
      </c>
    </row>
    <row r="349" spans="1:9" x14ac:dyDescent="0.25">
      <c r="A349" s="22">
        <v>38112</v>
      </c>
      <c r="B349" s="23">
        <v>1136</v>
      </c>
      <c r="C349" s="23" t="s">
        <v>91</v>
      </c>
      <c r="D349" s="24">
        <v>1000</v>
      </c>
      <c r="E349" s="31" t="s">
        <v>3400</v>
      </c>
      <c r="F349" s="23" t="s">
        <v>33</v>
      </c>
      <c r="G349" s="26">
        <f t="shared" si="5"/>
        <v>1000</v>
      </c>
      <c r="H349" s="23" t="s">
        <v>30</v>
      </c>
      <c r="I349" s="33" t="s">
        <v>25</v>
      </c>
    </row>
    <row r="350" spans="1:9" x14ac:dyDescent="0.25">
      <c r="A350" s="22">
        <v>38112</v>
      </c>
      <c r="B350" s="23">
        <v>1448</v>
      </c>
      <c r="C350" s="23" t="s">
        <v>56</v>
      </c>
      <c r="D350" s="24">
        <v>30000</v>
      </c>
      <c r="E350" s="31" t="s">
        <v>3401</v>
      </c>
      <c r="F350" s="23" t="s">
        <v>23</v>
      </c>
      <c r="G350" s="26">
        <f t="shared" si="5"/>
        <v>30000</v>
      </c>
      <c r="H350" s="23" t="s">
        <v>34</v>
      </c>
      <c r="I350" s="33" t="s">
        <v>25</v>
      </c>
    </row>
    <row r="351" spans="1:9" x14ac:dyDescent="0.25">
      <c r="A351" s="22">
        <v>38112</v>
      </c>
      <c r="B351" s="23">
        <v>1615</v>
      </c>
      <c r="C351" s="23" t="s">
        <v>70</v>
      </c>
      <c r="D351" s="24">
        <v>17000</v>
      </c>
      <c r="E351" s="31" t="s">
        <v>3402</v>
      </c>
      <c r="F351" s="23" t="s">
        <v>33</v>
      </c>
      <c r="G351" s="26">
        <f t="shared" si="5"/>
        <v>17000</v>
      </c>
      <c r="H351" s="23" t="s">
        <v>49</v>
      </c>
      <c r="I351" s="33" t="s">
        <v>25</v>
      </c>
    </row>
    <row r="352" spans="1:9" x14ac:dyDescent="0.25">
      <c r="A352" s="22">
        <v>38113</v>
      </c>
      <c r="B352" s="23">
        <v>1141</v>
      </c>
      <c r="C352" s="23" t="s">
        <v>35</v>
      </c>
      <c r="D352" s="24">
        <v>26000</v>
      </c>
      <c r="E352" s="31" t="s">
        <v>3403</v>
      </c>
      <c r="F352" s="23" t="s">
        <v>23</v>
      </c>
      <c r="G352" s="26">
        <f t="shared" si="5"/>
        <v>26000</v>
      </c>
      <c r="H352" s="23" t="s">
        <v>38</v>
      </c>
      <c r="I352" s="33" t="s">
        <v>25</v>
      </c>
    </row>
    <row r="353" spans="1:9" x14ac:dyDescent="0.25">
      <c r="A353" s="22">
        <v>38113</v>
      </c>
      <c r="B353" s="23">
        <v>1424</v>
      </c>
      <c r="C353" s="23" t="s">
        <v>40</v>
      </c>
      <c r="D353" s="24">
        <v>2634</v>
      </c>
      <c r="E353" s="31" t="s">
        <v>3404</v>
      </c>
      <c r="F353" s="23" t="s">
        <v>30</v>
      </c>
      <c r="G353" s="26">
        <f t="shared" si="5"/>
        <v>2634</v>
      </c>
      <c r="H353" s="23" t="s">
        <v>34</v>
      </c>
      <c r="I353" s="33" t="s">
        <v>25</v>
      </c>
    </row>
    <row r="354" spans="1:9" x14ac:dyDescent="0.25">
      <c r="A354" s="22">
        <v>38113</v>
      </c>
      <c r="B354" s="23">
        <v>1629</v>
      </c>
      <c r="C354" s="23" t="s">
        <v>40</v>
      </c>
      <c r="D354" s="24">
        <v>2000</v>
      </c>
      <c r="E354" s="31" t="s">
        <v>3405</v>
      </c>
      <c r="F354" s="23" t="s">
        <v>63</v>
      </c>
      <c r="G354" s="26">
        <f t="shared" si="5"/>
        <v>2000</v>
      </c>
      <c r="H354" s="23" t="s">
        <v>34</v>
      </c>
      <c r="I354" s="33" t="s">
        <v>25</v>
      </c>
    </row>
    <row r="355" spans="1:9" x14ac:dyDescent="0.25">
      <c r="A355" s="22">
        <v>38115</v>
      </c>
      <c r="B355" s="23">
        <v>1551</v>
      </c>
      <c r="C355" s="23" t="s">
        <v>3406</v>
      </c>
      <c r="D355" s="24">
        <v>22000</v>
      </c>
      <c r="E355" s="31" t="s">
        <v>3407</v>
      </c>
      <c r="F355" s="23" t="s">
        <v>23</v>
      </c>
      <c r="G355" s="26">
        <f t="shared" si="5"/>
        <v>22000</v>
      </c>
      <c r="H355" s="23" t="s">
        <v>49</v>
      </c>
      <c r="I355" s="33" t="s">
        <v>25</v>
      </c>
    </row>
    <row r="356" spans="1:9" x14ac:dyDescent="0.25">
      <c r="A356" s="22">
        <v>38115</v>
      </c>
      <c r="B356" s="23">
        <v>1721</v>
      </c>
      <c r="C356" s="23" t="s">
        <v>150</v>
      </c>
      <c r="D356" s="24" t="s">
        <v>27</v>
      </c>
      <c r="E356" s="31" t="s">
        <v>3408</v>
      </c>
      <c r="F356" s="23" t="s">
        <v>33</v>
      </c>
      <c r="G356" s="26">
        <f t="shared" si="5"/>
        <v>1</v>
      </c>
      <c r="H356" s="23" t="s">
        <v>49</v>
      </c>
      <c r="I356" s="33" t="s">
        <v>25</v>
      </c>
    </row>
    <row r="357" spans="1:9" x14ac:dyDescent="0.25">
      <c r="A357" s="22">
        <v>38116</v>
      </c>
      <c r="B357" s="23">
        <v>2059</v>
      </c>
      <c r="C357" s="23" t="s">
        <v>35</v>
      </c>
      <c r="D357" s="24">
        <v>12000</v>
      </c>
      <c r="E357" s="31" t="s">
        <v>3409</v>
      </c>
      <c r="F357" s="23" t="s">
        <v>33</v>
      </c>
      <c r="G357" s="26">
        <f t="shared" si="5"/>
        <v>12000</v>
      </c>
      <c r="H357" s="23" t="s">
        <v>38</v>
      </c>
      <c r="I357" s="33" t="s">
        <v>25</v>
      </c>
    </row>
    <row r="358" spans="1:9" x14ac:dyDescent="0.25">
      <c r="A358" s="22">
        <v>38117</v>
      </c>
      <c r="B358" s="23">
        <v>1037</v>
      </c>
      <c r="C358" s="23" t="s">
        <v>81</v>
      </c>
      <c r="D358" s="24">
        <v>1500</v>
      </c>
      <c r="E358" s="31" t="s">
        <v>3410</v>
      </c>
      <c r="F358" s="23" t="s">
        <v>67</v>
      </c>
      <c r="G358" s="26">
        <f t="shared" si="5"/>
        <v>1500</v>
      </c>
      <c r="H358" s="23" t="s">
        <v>30</v>
      </c>
      <c r="I358" s="33" t="s">
        <v>25</v>
      </c>
    </row>
    <row r="359" spans="1:9" x14ac:dyDescent="0.25">
      <c r="A359" s="22">
        <v>38117</v>
      </c>
      <c r="B359" s="23">
        <v>1041</v>
      </c>
      <c r="C359" s="23" t="s">
        <v>91</v>
      </c>
      <c r="D359" s="24">
        <v>1100</v>
      </c>
      <c r="E359" s="31" t="s">
        <v>3411</v>
      </c>
      <c r="F359" s="23" t="s">
        <v>67</v>
      </c>
      <c r="G359" s="26">
        <f t="shared" si="5"/>
        <v>1100</v>
      </c>
      <c r="H359" s="23" t="s">
        <v>30</v>
      </c>
      <c r="I359" s="33" t="s">
        <v>25</v>
      </c>
    </row>
    <row r="360" spans="1:9" x14ac:dyDescent="0.25">
      <c r="A360" s="22">
        <v>38117</v>
      </c>
      <c r="B360" s="23">
        <v>1318</v>
      </c>
      <c r="C360" s="23" t="s">
        <v>56</v>
      </c>
      <c r="D360" s="24">
        <v>12000</v>
      </c>
      <c r="E360" s="31" t="s">
        <v>3412</v>
      </c>
      <c r="F360" s="23" t="s">
        <v>54</v>
      </c>
      <c r="G360" s="26">
        <f t="shared" si="5"/>
        <v>12000</v>
      </c>
      <c r="H360" s="23" t="s">
        <v>34</v>
      </c>
      <c r="I360" s="33" t="s">
        <v>25</v>
      </c>
    </row>
    <row r="361" spans="1:9" x14ac:dyDescent="0.25">
      <c r="A361" s="22">
        <v>38119</v>
      </c>
      <c r="B361" s="23">
        <v>913</v>
      </c>
      <c r="C361" s="23" t="s">
        <v>61</v>
      </c>
      <c r="D361" s="24">
        <v>2000</v>
      </c>
      <c r="E361" s="31" t="s">
        <v>3413</v>
      </c>
      <c r="F361" s="23" t="s">
        <v>63</v>
      </c>
      <c r="G361" s="26">
        <f t="shared" si="5"/>
        <v>2000</v>
      </c>
      <c r="H361" s="23" t="s">
        <v>49</v>
      </c>
      <c r="I361" s="33" t="s">
        <v>25</v>
      </c>
    </row>
    <row r="362" spans="1:9" x14ac:dyDescent="0.25">
      <c r="A362" s="22">
        <v>38120</v>
      </c>
      <c r="B362" s="23">
        <v>1333</v>
      </c>
      <c r="C362" s="23" t="s">
        <v>56</v>
      </c>
      <c r="D362" s="24">
        <v>12000</v>
      </c>
      <c r="E362" s="31" t="s">
        <v>3414</v>
      </c>
      <c r="F362" s="23" t="s">
        <v>23</v>
      </c>
      <c r="G362" s="26">
        <f t="shared" si="5"/>
        <v>12000</v>
      </c>
      <c r="H362" s="23" t="s">
        <v>34</v>
      </c>
      <c r="I362" s="33" t="s">
        <v>25</v>
      </c>
    </row>
    <row r="363" spans="1:9" x14ac:dyDescent="0.25">
      <c r="A363" s="22">
        <v>38120</v>
      </c>
      <c r="B363" s="23">
        <v>2146</v>
      </c>
      <c r="C363" s="23" t="s">
        <v>51</v>
      </c>
      <c r="D363" s="24">
        <v>2000</v>
      </c>
      <c r="E363" s="31" t="s">
        <v>3415</v>
      </c>
      <c r="F363" s="23" t="s">
        <v>67</v>
      </c>
      <c r="G363" s="26">
        <f t="shared" si="5"/>
        <v>2000</v>
      </c>
      <c r="H363" s="23" t="s">
        <v>24</v>
      </c>
      <c r="I363" s="33" t="s">
        <v>25</v>
      </c>
    </row>
    <row r="364" spans="1:9" x14ac:dyDescent="0.25">
      <c r="A364" s="22">
        <v>38121</v>
      </c>
      <c r="B364" s="23">
        <v>1206</v>
      </c>
      <c r="C364" s="23" t="s">
        <v>35</v>
      </c>
      <c r="D364" s="24">
        <v>600</v>
      </c>
      <c r="E364" s="31" t="s">
        <v>3416</v>
      </c>
      <c r="F364" s="23" t="s">
        <v>190</v>
      </c>
      <c r="G364" s="26">
        <f t="shared" si="5"/>
        <v>600</v>
      </c>
      <c r="H364" s="23" t="s">
        <v>38</v>
      </c>
      <c r="I364" s="33" t="s">
        <v>25</v>
      </c>
    </row>
    <row r="365" spans="1:9" x14ac:dyDescent="0.25">
      <c r="A365" s="22">
        <v>38121</v>
      </c>
      <c r="B365" s="23">
        <v>1610</v>
      </c>
      <c r="C365" s="23" t="s">
        <v>162</v>
      </c>
      <c r="D365" s="24">
        <v>7500</v>
      </c>
      <c r="E365" s="31" t="s">
        <v>3417</v>
      </c>
      <c r="F365" s="23" t="s">
        <v>37</v>
      </c>
      <c r="G365" s="26">
        <f t="shared" si="5"/>
        <v>7500</v>
      </c>
      <c r="H365" s="23" t="s">
        <v>44</v>
      </c>
      <c r="I365" s="33" t="s">
        <v>25</v>
      </c>
    </row>
    <row r="366" spans="1:9" x14ac:dyDescent="0.25">
      <c r="A366" s="22">
        <v>38122</v>
      </c>
      <c r="B366" s="23">
        <v>2205</v>
      </c>
      <c r="C366" s="23" t="s">
        <v>91</v>
      </c>
      <c r="D366" s="24">
        <v>100</v>
      </c>
      <c r="E366" s="31" t="s">
        <v>3418</v>
      </c>
      <c r="F366" s="23" t="s">
        <v>33</v>
      </c>
      <c r="G366" s="26">
        <f t="shared" si="5"/>
        <v>100</v>
      </c>
      <c r="H366" s="23" t="s">
        <v>30</v>
      </c>
      <c r="I366" s="33" t="s">
        <v>25</v>
      </c>
    </row>
    <row r="367" spans="1:9" x14ac:dyDescent="0.25">
      <c r="A367" s="22">
        <v>38123</v>
      </c>
      <c r="B367" s="23">
        <v>1824</v>
      </c>
      <c r="C367" s="23" t="s">
        <v>3419</v>
      </c>
      <c r="D367" s="24" t="s">
        <v>27</v>
      </c>
      <c r="E367" s="31" t="s">
        <v>3420</v>
      </c>
      <c r="F367" s="23" t="s">
        <v>33</v>
      </c>
      <c r="G367" s="26">
        <f t="shared" si="5"/>
        <v>1</v>
      </c>
      <c r="H367" s="23" t="s">
        <v>24</v>
      </c>
      <c r="I367" s="33" t="s">
        <v>25</v>
      </c>
    </row>
    <row r="368" spans="1:9" x14ac:dyDescent="0.25">
      <c r="A368" s="22">
        <v>38125</v>
      </c>
      <c r="B368" s="23">
        <v>1256</v>
      </c>
      <c r="C368" s="23" t="s">
        <v>35</v>
      </c>
      <c r="D368" s="24">
        <v>1000</v>
      </c>
      <c r="E368" s="31" t="s">
        <v>3421</v>
      </c>
      <c r="F368" s="23" t="s">
        <v>67</v>
      </c>
      <c r="G368" s="26">
        <f t="shared" si="5"/>
        <v>1000</v>
      </c>
      <c r="H368" s="23" t="s">
        <v>38</v>
      </c>
      <c r="I368" s="33" t="s">
        <v>25</v>
      </c>
    </row>
    <row r="369" spans="1:9" x14ac:dyDescent="0.25">
      <c r="A369" s="22">
        <v>38125</v>
      </c>
      <c r="B369" s="23">
        <v>1612</v>
      </c>
      <c r="C369" s="23" t="s">
        <v>162</v>
      </c>
      <c r="D369" s="24">
        <v>2000</v>
      </c>
      <c r="E369" s="31" t="s">
        <v>3422</v>
      </c>
      <c r="F369" s="23" t="s">
        <v>33</v>
      </c>
      <c r="G369" s="26">
        <f t="shared" si="5"/>
        <v>2000</v>
      </c>
      <c r="H369" s="23" t="s">
        <v>44</v>
      </c>
      <c r="I369" s="33" t="s">
        <v>25</v>
      </c>
    </row>
    <row r="370" spans="1:9" x14ac:dyDescent="0.25">
      <c r="A370" s="22">
        <v>38126</v>
      </c>
      <c r="B370" s="23">
        <v>731</v>
      </c>
      <c r="C370" s="23" t="s">
        <v>70</v>
      </c>
      <c r="D370" s="24">
        <v>2000</v>
      </c>
      <c r="E370" s="31" t="s">
        <v>3423</v>
      </c>
      <c r="F370" s="23" t="s">
        <v>30</v>
      </c>
      <c r="G370" s="26">
        <f t="shared" si="5"/>
        <v>2000</v>
      </c>
      <c r="H370" s="23" t="s">
        <v>49</v>
      </c>
      <c r="I370" s="33" t="s">
        <v>25</v>
      </c>
    </row>
    <row r="371" spans="1:9" x14ac:dyDescent="0.25">
      <c r="A371" s="22">
        <v>38126</v>
      </c>
      <c r="B371" s="23">
        <v>857</v>
      </c>
      <c r="C371" s="23" t="s">
        <v>79</v>
      </c>
      <c r="D371" s="24">
        <v>1500</v>
      </c>
      <c r="E371" s="31" t="s">
        <v>3424</v>
      </c>
      <c r="F371" s="23" t="s">
        <v>33</v>
      </c>
      <c r="G371" s="26">
        <f t="shared" si="5"/>
        <v>1500</v>
      </c>
      <c r="H371" s="23" t="s">
        <v>30</v>
      </c>
      <c r="I371" s="33" t="s">
        <v>25</v>
      </c>
    </row>
    <row r="372" spans="1:9" x14ac:dyDescent="0.25">
      <c r="A372" s="22">
        <v>38126</v>
      </c>
      <c r="B372" s="23">
        <v>1129</v>
      </c>
      <c r="C372" s="23" t="s">
        <v>162</v>
      </c>
      <c r="D372" s="24" t="s">
        <v>27</v>
      </c>
      <c r="E372" s="31" t="s">
        <v>3425</v>
      </c>
      <c r="F372" s="23" t="s">
        <v>23</v>
      </c>
      <c r="G372" s="26">
        <f t="shared" si="5"/>
        <v>1</v>
      </c>
      <c r="H372" s="23" t="s">
        <v>44</v>
      </c>
      <c r="I372" s="33" t="s">
        <v>25</v>
      </c>
    </row>
    <row r="373" spans="1:9" x14ac:dyDescent="0.25">
      <c r="A373" s="22">
        <v>38126</v>
      </c>
      <c r="B373" s="23">
        <v>1150</v>
      </c>
      <c r="C373" s="23" t="s">
        <v>31</v>
      </c>
      <c r="D373" s="24">
        <v>100000</v>
      </c>
      <c r="E373" s="31" t="s">
        <v>3426</v>
      </c>
      <c r="F373" s="23" t="s">
        <v>33</v>
      </c>
      <c r="G373" s="26">
        <f t="shared" si="5"/>
        <v>100000</v>
      </c>
      <c r="H373" s="23" t="s">
        <v>34</v>
      </c>
      <c r="I373" s="33" t="s">
        <v>25</v>
      </c>
    </row>
    <row r="374" spans="1:9" x14ac:dyDescent="0.25">
      <c r="A374" s="22">
        <v>38126</v>
      </c>
      <c r="B374" s="23">
        <v>1413</v>
      </c>
      <c r="C374" s="23" t="s">
        <v>31</v>
      </c>
      <c r="D374" s="24">
        <v>7300</v>
      </c>
      <c r="E374" s="31" t="s">
        <v>3427</v>
      </c>
      <c r="F374" s="23" t="s">
        <v>37</v>
      </c>
      <c r="G374" s="26">
        <f t="shared" si="5"/>
        <v>7300</v>
      </c>
      <c r="H374" s="23" t="s">
        <v>34</v>
      </c>
      <c r="I374" s="33" t="s">
        <v>25</v>
      </c>
    </row>
    <row r="375" spans="1:9" x14ac:dyDescent="0.25">
      <c r="A375" s="22">
        <v>38127</v>
      </c>
      <c r="B375" s="23">
        <v>644</v>
      </c>
      <c r="C375" s="23" t="s">
        <v>64</v>
      </c>
      <c r="D375" s="24">
        <v>9500</v>
      </c>
      <c r="E375" s="31" t="s">
        <v>3428</v>
      </c>
      <c r="F375" s="23" t="s">
        <v>30</v>
      </c>
      <c r="G375" s="26">
        <f t="shared" si="5"/>
        <v>9500</v>
      </c>
      <c r="H375" s="23" t="s">
        <v>30</v>
      </c>
      <c r="I375" s="33" t="s">
        <v>25</v>
      </c>
    </row>
    <row r="376" spans="1:9" x14ac:dyDescent="0.25">
      <c r="A376" s="22">
        <v>38127</v>
      </c>
      <c r="B376" s="23">
        <v>1056</v>
      </c>
      <c r="C376" s="23" t="s">
        <v>35</v>
      </c>
      <c r="D376" s="24">
        <v>1000</v>
      </c>
      <c r="E376" s="31" t="s">
        <v>3429</v>
      </c>
      <c r="F376" s="23" t="s">
        <v>23</v>
      </c>
      <c r="G376" s="26">
        <f t="shared" si="5"/>
        <v>1000</v>
      </c>
      <c r="H376" s="23" t="s">
        <v>38</v>
      </c>
      <c r="I376" s="33" t="s">
        <v>25</v>
      </c>
    </row>
    <row r="377" spans="1:9" x14ac:dyDescent="0.25">
      <c r="A377" s="22">
        <v>38127</v>
      </c>
      <c r="B377" s="23">
        <v>1149</v>
      </c>
      <c r="C377" s="23" t="s">
        <v>329</v>
      </c>
      <c r="D377" s="24">
        <v>21000</v>
      </c>
      <c r="E377" s="31" t="s">
        <v>3430</v>
      </c>
      <c r="F377" s="23" t="s">
        <v>23</v>
      </c>
      <c r="G377" s="26">
        <f t="shared" si="5"/>
        <v>21000</v>
      </c>
      <c r="H377" s="23" t="s">
        <v>30</v>
      </c>
      <c r="I377" s="33" t="s">
        <v>25</v>
      </c>
    </row>
    <row r="378" spans="1:9" x14ac:dyDescent="0.25">
      <c r="A378" s="22">
        <v>38127</v>
      </c>
      <c r="B378" s="23">
        <v>1255</v>
      </c>
      <c r="C378" s="23" t="s">
        <v>35</v>
      </c>
      <c r="D378" s="24" t="s">
        <v>27</v>
      </c>
      <c r="E378" s="31" t="s">
        <v>3431</v>
      </c>
      <c r="F378" s="23" t="s">
        <v>23</v>
      </c>
      <c r="G378" s="26">
        <f t="shared" si="5"/>
        <v>1</v>
      </c>
      <c r="H378" s="23" t="s">
        <v>38</v>
      </c>
      <c r="I378" s="33" t="s">
        <v>25</v>
      </c>
    </row>
    <row r="379" spans="1:9" x14ac:dyDescent="0.25">
      <c r="A379" s="22">
        <v>38128</v>
      </c>
      <c r="B379" s="23">
        <v>1026</v>
      </c>
      <c r="C379" s="23" t="s">
        <v>64</v>
      </c>
      <c r="D379" s="24">
        <v>20000</v>
      </c>
      <c r="E379" s="31" t="s">
        <v>3432</v>
      </c>
      <c r="F379" s="23" t="s">
        <v>30</v>
      </c>
      <c r="G379" s="26">
        <f t="shared" si="5"/>
        <v>20000</v>
      </c>
      <c r="H379" s="23" t="s">
        <v>30</v>
      </c>
      <c r="I379" s="33" t="s">
        <v>25</v>
      </c>
    </row>
    <row r="380" spans="1:9" x14ac:dyDescent="0.25">
      <c r="A380" s="22">
        <v>38128</v>
      </c>
      <c r="B380" s="23">
        <v>1214</v>
      </c>
      <c r="C380" s="23" t="s">
        <v>35</v>
      </c>
      <c r="D380" s="24">
        <v>6000</v>
      </c>
      <c r="E380" s="31" t="s">
        <v>3433</v>
      </c>
      <c r="F380" s="23" t="s">
        <v>23</v>
      </c>
      <c r="G380" s="26">
        <f t="shared" si="5"/>
        <v>6000</v>
      </c>
      <c r="H380" s="23" t="s">
        <v>38</v>
      </c>
      <c r="I380" s="33" t="s">
        <v>25</v>
      </c>
    </row>
    <row r="381" spans="1:9" x14ac:dyDescent="0.25">
      <c r="A381" s="22">
        <v>38128</v>
      </c>
      <c r="B381" s="23">
        <v>1417</v>
      </c>
      <c r="C381" s="23" t="s">
        <v>40</v>
      </c>
      <c r="D381" s="24">
        <v>14313</v>
      </c>
      <c r="E381" s="31" t="s">
        <v>3434</v>
      </c>
      <c r="F381" s="23" t="s">
        <v>23</v>
      </c>
      <c r="G381" s="26">
        <f t="shared" si="5"/>
        <v>14313</v>
      </c>
      <c r="H381" s="23" t="s">
        <v>34</v>
      </c>
      <c r="I381" s="33" t="s">
        <v>25</v>
      </c>
    </row>
    <row r="382" spans="1:9" x14ac:dyDescent="0.25">
      <c r="A382" s="22">
        <v>38128</v>
      </c>
      <c r="B382" s="23">
        <v>1530</v>
      </c>
      <c r="C382" s="23" t="s">
        <v>64</v>
      </c>
      <c r="D382" s="24">
        <v>5000</v>
      </c>
      <c r="E382" s="31" t="s">
        <v>3435</v>
      </c>
      <c r="F382" s="23" t="s">
        <v>23</v>
      </c>
      <c r="G382" s="26">
        <f t="shared" si="5"/>
        <v>5000</v>
      </c>
      <c r="H382" s="23" t="s">
        <v>30</v>
      </c>
      <c r="I382" s="33" t="s">
        <v>25</v>
      </c>
    </row>
    <row r="383" spans="1:9" x14ac:dyDescent="0.25">
      <c r="A383" s="22">
        <v>38129</v>
      </c>
      <c r="B383" s="23">
        <v>1340</v>
      </c>
      <c r="C383" s="23" t="s">
        <v>3436</v>
      </c>
      <c r="D383" s="24">
        <v>300</v>
      </c>
      <c r="E383" s="31" t="s">
        <v>3437</v>
      </c>
      <c r="F383" s="23" t="s">
        <v>63</v>
      </c>
      <c r="G383" s="26">
        <f t="shared" si="5"/>
        <v>300</v>
      </c>
      <c r="H383" s="23" t="s">
        <v>24</v>
      </c>
      <c r="I383" s="33" t="s">
        <v>25</v>
      </c>
    </row>
    <row r="384" spans="1:9" x14ac:dyDescent="0.25">
      <c r="A384" s="22">
        <v>38129</v>
      </c>
      <c r="B384" s="23">
        <v>1541</v>
      </c>
      <c r="C384" s="23" t="s">
        <v>200</v>
      </c>
      <c r="D384" s="24">
        <v>10000</v>
      </c>
      <c r="E384" s="31" t="s">
        <v>3438</v>
      </c>
      <c r="F384" s="23" t="s">
        <v>63</v>
      </c>
      <c r="G384" s="26">
        <f t="shared" si="5"/>
        <v>10000</v>
      </c>
      <c r="H384" s="23" t="s">
        <v>49</v>
      </c>
      <c r="I384" s="33" t="s">
        <v>25</v>
      </c>
    </row>
    <row r="385" spans="1:9" x14ac:dyDescent="0.25">
      <c r="A385" s="22">
        <v>38129</v>
      </c>
      <c r="B385" s="23">
        <v>1734</v>
      </c>
      <c r="C385" s="23" t="s">
        <v>61</v>
      </c>
      <c r="D385" s="24">
        <v>1000</v>
      </c>
      <c r="E385" s="31" t="s">
        <v>3439</v>
      </c>
      <c r="F385" s="23" t="s">
        <v>23</v>
      </c>
      <c r="G385" s="26">
        <f t="shared" si="5"/>
        <v>1000</v>
      </c>
      <c r="H385" s="23" t="s">
        <v>49</v>
      </c>
      <c r="I385" s="33" t="s">
        <v>25</v>
      </c>
    </row>
    <row r="386" spans="1:9" x14ac:dyDescent="0.25">
      <c r="A386" s="22">
        <v>38130</v>
      </c>
      <c r="B386" s="23">
        <v>0</v>
      </c>
      <c r="C386" s="23" t="s">
        <v>61</v>
      </c>
      <c r="D386" s="24">
        <v>30000</v>
      </c>
      <c r="E386" s="31" t="s">
        <v>3440</v>
      </c>
      <c r="F386" s="23" t="s">
        <v>48</v>
      </c>
      <c r="G386" s="26">
        <f t="shared" ref="G386:G449" si="6">IF(D386 ="UNK", 1, D386)</f>
        <v>30000</v>
      </c>
      <c r="H386" s="23" t="s">
        <v>49</v>
      </c>
      <c r="I386" s="33" t="s">
        <v>25</v>
      </c>
    </row>
    <row r="387" spans="1:9" x14ac:dyDescent="0.25">
      <c r="A387" s="22">
        <v>38131</v>
      </c>
      <c r="B387" s="23">
        <v>831</v>
      </c>
      <c r="C387" s="23" t="s">
        <v>81</v>
      </c>
      <c r="D387" s="24">
        <v>1500</v>
      </c>
      <c r="E387" s="31" t="s">
        <v>3441</v>
      </c>
      <c r="F387" s="23" t="s">
        <v>63</v>
      </c>
      <c r="G387" s="26">
        <f t="shared" si="6"/>
        <v>1500</v>
      </c>
      <c r="H387" s="23" t="s">
        <v>30</v>
      </c>
      <c r="I387" s="33" t="s">
        <v>25</v>
      </c>
    </row>
    <row r="388" spans="1:9" x14ac:dyDescent="0.25">
      <c r="A388" s="22">
        <v>38131</v>
      </c>
      <c r="B388" s="23">
        <v>1812</v>
      </c>
      <c r="C388" s="23" t="s">
        <v>132</v>
      </c>
      <c r="D388" s="24" t="s">
        <v>27</v>
      </c>
      <c r="E388" s="31" t="s">
        <v>3442</v>
      </c>
      <c r="F388" s="23" t="s">
        <v>67</v>
      </c>
      <c r="G388" s="26">
        <f t="shared" si="6"/>
        <v>1</v>
      </c>
      <c r="H388" s="23" t="s">
        <v>38</v>
      </c>
      <c r="I388" s="33" t="s">
        <v>25</v>
      </c>
    </row>
    <row r="389" spans="1:9" x14ac:dyDescent="0.25">
      <c r="A389" s="22">
        <v>38132</v>
      </c>
      <c r="B389" s="23">
        <v>1241</v>
      </c>
      <c r="C389" s="23" t="s">
        <v>46</v>
      </c>
      <c r="D389" s="24">
        <v>3500</v>
      </c>
      <c r="E389" s="31" t="s">
        <v>3443</v>
      </c>
      <c r="F389" s="23" t="s">
        <v>33</v>
      </c>
      <c r="G389" s="26">
        <f t="shared" si="6"/>
        <v>3500</v>
      </c>
      <c r="H389" s="23" t="s">
        <v>49</v>
      </c>
      <c r="I389" s="33" t="s">
        <v>25</v>
      </c>
    </row>
    <row r="390" spans="1:9" x14ac:dyDescent="0.25">
      <c r="A390" s="22">
        <v>38132</v>
      </c>
      <c r="B390" s="23">
        <v>2107</v>
      </c>
      <c r="C390" s="23" t="s">
        <v>40</v>
      </c>
      <c r="D390" s="24" t="s">
        <v>27</v>
      </c>
      <c r="E390" s="31" t="s">
        <v>3444</v>
      </c>
      <c r="F390" s="23" t="s">
        <v>23</v>
      </c>
      <c r="G390" s="26">
        <f t="shared" si="6"/>
        <v>1</v>
      </c>
      <c r="H390" s="23" t="s">
        <v>34</v>
      </c>
      <c r="I390" s="33" t="s">
        <v>25</v>
      </c>
    </row>
    <row r="391" spans="1:9" x14ac:dyDescent="0.25">
      <c r="A391" s="22">
        <v>38133</v>
      </c>
      <c r="B391" s="23">
        <v>1042</v>
      </c>
      <c r="C391" s="23" t="s">
        <v>68</v>
      </c>
      <c r="D391" s="24">
        <v>1500</v>
      </c>
      <c r="E391" s="31" t="s">
        <v>3445</v>
      </c>
      <c r="F391" s="23" t="s">
        <v>54</v>
      </c>
      <c r="G391" s="26">
        <f t="shared" si="6"/>
        <v>1500</v>
      </c>
      <c r="H391" s="23" t="s">
        <v>49</v>
      </c>
      <c r="I391" s="33" t="s">
        <v>25</v>
      </c>
    </row>
    <row r="392" spans="1:9" x14ac:dyDescent="0.25">
      <c r="A392" s="22">
        <v>38133</v>
      </c>
      <c r="B392" s="23">
        <v>1408</v>
      </c>
      <c r="C392" s="23" t="s">
        <v>277</v>
      </c>
      <c r="D392" s="24">
        <v>8000</v>
      </c>
      <c r="E392" s="31" t="s">
        <v>3446</v>
      </c>
      <c r="F392" s="23" t="s">
        <v>33</v>
      </c>
      <c r="G392" s="26">
        <f t="shared" si="6"/>
        <v>8000</v>
      </c>
      <c r="H392" s="23" t="s">
        <v>38</v>
      </c>
      <c r="I392" s="33" t="s">
        <v>25</v>
      </c>
    </row>
    <row r="393" spans="1:9" x14ac:dyDescent="0.25">
      <c r="A393" s="22">
        <v>38133</v>
      </c>
      <c r="B393" s="23">
        <v>1519</v>
      </c>
      <c r="C393" s="23" t="s">
        <v>99</v>
      </c>
      <c r="D393" s="24">
        <v>3000</v>
      </c>
      <c r="E393" s="31" t="s">
        <v>3447</v>
      </c>
      <c r="F393" s="23" t="s">
        <v>33</v>
      </c>
      <c r="G393" s="26">
        <f t="shared" si="6"/>
        <v>3000</v>
      </c>
      <c r="H393" s="23" t="s">
        <v>24</v>
      </c>
      <c r="I393" s="33" t="s">
        <v>25</v>
      </c>
    </row>
    <row r="394" spans="1:9" x14ac:dyDescent="0.25">
      <c r="A394" s="22">
        <v>38135</v>
      </c>
      <c r="B394" s="23">
        <v>1330</v>
      </c>
      <c r="C394" s="23" t="s">
        <v>21</v>
      </c>
      <c r="D394" s="24">
        <v>1500</v>
      </c>
      <c r="E394" s="31" t="s">
        <v>3448</v>
      </c>
      <c r="F394" s="23" t="s">
        <v>23</v>
      </c>
      <c r="G394" s="26">
        <f t="shared" si="6"/>
        <v>1500</v>
      </c>
      <c r="H394" s="23" t="s">
        <v>24</v>
      </c>
      <c r="I394" s="33" t="s">
        <v>25</v>
      </c>
    </row>
    <row r="395" spans="1:9" x14ac:dyDescent="0.25">
      <c r="A395" s="22">
        <v>38135</v>
      </c>
      <c r="B395" s="23">
        <v>1440</v>
      </c>
      <c r="C395" s="23" t="s">
        <v>91</v>
      </c>
      <c r="D395" s="24">
        <v>28300</v>
      </c>
      <c r="E395" s="31" t="s">
        <v>3449</v>
      </c>
      <c r="F395" s="23" t="s">
        <v>23</v>
      </c>
      <c r="G395" s="26">
        <f t="shared" si="6"/>
        <v>28300</v>
      </c>
      <c r="H395" s="23" t="s">
        <v>30</v>
      </c>
      <c r="I395" s="33" t="s">
        <v>25</v>
      </c>
    </row>
    <row r="396" spans="1:9" x14ac:dyDescent="0.25">
      <c r="A396" s="22">
        <v>38136</v>
      </c>
      <c r="B396" s="23">
        <v>912</v>
      </c>
      <c r="C396" s="23" t="s">
        <v>31</v>
      </c>
      <c r="D396" s="24">
        <v>1000</v>
      </c>
      <c r="E396" s="31" t="s">
        <v>3450</v>
      </c>
      <c r="F396" s="23" t="s">
        <v>63</v>
      </c>
      <c r="G396" s="26">
        <f t="shared" si="6"/>
        <v>1000</v>
      </c>
      <c r="H396" s="23" t="s">
        <v>34</v>
      </c>
      <c r="I396" s="33" t="s">
        <v>25</v>
      </c>
    </row>
    <row r="397" spans="1:9" x14ac:dyDescent="0.25">
      <c r="A397" s="22">
        <v>38137</v>
      </c>
      <c r="B397" s="23">
        <v>1646</v>
      </c>
      <c r="C397" s="23" t="s">
        <v>35</v>
      </c>
      <c r="D397" s="24" t="s">
        <v>27</v>
      </c>
      <c r="E397" s="31" t="s">
        <v>3451</v>
      </c>
      <c r="F397" s="23" t="s">
        <v>33</v>
      </c>
      <c r="G397" s="26">
        <f t="shared" si="6"/>
        <v>1</v>
      </c>
      <c r="H397" s="23" t="s">
        <v>38</v>
      </c>
      <c r="I397" s="33" t="s">
        <v>25</v>
      </c>
    </row>
    <row r="398" spans="1:9" x14ac:dyDescent="0.25">
      <c r="A398" s="22">
        <v>38137</v>
      </c>
      <c r="B398" s="23">
        <v>2013</v>
      </c>
      <c r="C398" s="23" t="s">
        <v>51</v>
      </c>
      <c r="D398" s="24" t="s">
        <v>27</v>
      </c>
      <c r="E398" s="31" t="s">
        <v>3452</v>
      </c>
      <c r="F398" s="23" t="s">
        <v>33</v>
      </c>
      <c r="G398" s="26">
        <f t="shared" si="6"/>
        <v>1</v>
      </c>
      <c r="H398" s="23" t="s">
        <v>49</v>
      </c>
      <c r="I398" s="33" t="s">
        <v>25</v>
      </c>
    </row>
    <row r="399" spans="1:9" x14ac:dyDescent="0.25">
      <c r="A399" s="22">
        <v>38138</v>
      </c>
      <c r="B399" s="23">
        <v>8</v>
      </c>
      <c r="C399" s="23" t="s">
        <v>91</v>
      </c>
      <c r="D399" s="24">
        <v>500</v>
      </c>
      <c r="E399" s="31" t="s">
        <v>3453</v>
      </c>
      <c r="F399" s="23" t="s">
        <v>37</v>
      </c>
      <c r="G399" s="26">
        <f t="shared" si="6"/>
        <v>500</v>
      </c>
      <c r="H399" s="23" t="s">
        <v>30</v>
      </c>
      <c r="I399" s="33" t="s">
        <v>25</v>
      </c>
    </row>
    <row r="400" spans="1:9" x14ac:dyDescent="0.25">
      <c r="A400" s="22">
        <v>38139</v>
      </c>
      <c r="B400" s="23">
        <v>751</v>
      </c>
      <c r="C400" s="23" t="s">
        <v>200</v>
      </c>
      <c r="D400" s="24">
        <v>35000</v>
      </c>
      <c r="E400" s="31" t="s">
        <v>3454</v>
      </c>
      <c r="F400" s="23" t="s">
        <v>33</v>
      </c>
      <c r="G400" s="26">
        <f t="shared" si="6"/>
        <v>35000</v>
      </c>
      <c r="H400" s="23" t="s">
        <v>49</v>
      </c>
      <c r="I400" s="33" t="s">
        <v>25</v>
      </c>
    </row>
    <row r="401" spans="1:9" x14ac:dyDescent="0.25">
      <c r="A401" s="22">
        <v>38139</v>
      </c>
      <c r="B401" s="23">
        <v>1055</v>
      </c>
      <c r="C401" s="23" t="s">
        <v>26</v>
      </c>
      <c r="D401" s="24">
        <v>4800</v>
      </c>
      <c r="E401" s="31" t="s">
        <v>3455</v>
      </c>
      <c r="F401" s="23" t="s">
        <v>54</v>
      </c>
      <c r="G401" s="26">
        <f t="shared" si="6"/>
        <v>4800</v>
      </c>
      <c r="H401" s="23" t="s">
        <v>30</v>
      </c>
      <c r="I401" s="33" t="s">
        <v>25</v>
      </c>
    </row>
    <row r="402" spans="1:9" x14ac:dyDescent="0.25">
      <c r="A402" s="22">
        <v>38139</v>
      </c>
      <c r="B402" s="23">
        <v>1609</v>
      </c>
      <c r="C402" s="23" t="s">
        <v>64</v>
      </c>
      <c r="D402" s="24">
        <v>5000</v>
      </c>
      <c r="E402" s="31" t="s">
        <v>3456</v>
      </c>
      <c r="F402" s="23" t="s">
        <v>37</v>
      </c>
      <c r="G402" s="26">
        <f t="shared" si="6"/>
        <v>5000</v>
      </c>
      <c r="H402" s="23" t="s">
        <v>30</v>
      </c>
      <c r="I402" s="33" t="s">
        <v>25</v>
      </c>
    </row>
    <row r="403" spans="1:9" x14ac:dyDescent="0.25">
      <c r="A403" s="22">
        <v>38139</v>
      </c>
      <c r="B403" s="23">
        <v>1604</v>
      </c>
      <c r="C403" s="23" t="s">
        <v>329</v>
      </c>
      <c r="D403" s="24">
        <v>500</v>
      </c>
      <c r="E403" s="31" t="s">
        <v>3457</v>
      </c>
      <c r="F403" s="23" t="s">
        <v>23</v>
      </c>
      <c r="G403" s="26">
        <f t="shared" si="6"/>
        <v>500</v>
      </c>
      <c r="H403" s="23" t="s">
        <v>30</v>
      </c>
      <c r="I403" s="33" t="s">
        <v>25</v>
      </c>
    </row>
    <row r="404" spans="1:9" x14ac:dyDescent="0.25">
      <c r="A404" s="22">
        <v>38139</v>
      </c>
      <c r="B404" s="23">
        <v>1628</v>
      </c>
      <c r="C404" s="23" t="s">
        <v>108</v>
      </c>
      <c r="D404" s="24">
        <v>1000</v>
      </c>
      <c r="E404" s="31" t="s">
        <v>3458</v>
      </c>
      <c r="F404" s="23" t="s">
        <v>37</v>
      </c>
      <c r="G404" s="26">
        <f t="shared" si="6"/>
        <v>1000</v>
      </c>
      <c r="H404" s="23" t="s">
        <v>24</v>
      </c>
      <c r="I404" s="33" t="s">
        <v>25</v>
      </c>
    </row>
    <row r="405" spans="1:9" x14ac:dyDescent="0.25">
      <c r="A405" s="22">
        <v>38140</v>
      </c>
      <c r="B405" s="23">
        <v>37</v>
      </c>
      <c r="C405" s="23" t="s">
        <v>64</v>
      </c>
      <c r="D405" s="24">
        <v>2000</v>
      </c>
      <c r="E405" s="31" t="s">
        <v>3459</v>
      </c>
      <c r="F405" s="23" t="s">
        <v>67</v>
      </c>
      <c r="G405" s="26">
        <f t="shared" si="6"/>
        <v>2000</v>
      </c>
      <c r="H405" s="23" t="s">
        <v>30</v>
      </c>
      <c r="I405" s="33" t="s">
        <v>25</v>
      </c>
    </row>
    <row r="406" spans="1:9" x14ac:dyDescent="0.25">
      <c r="A406" s="22">
        <v>38140</v>
      </c>
      <c r="B406" s="23">
        <v>1423</v>
      </c>
      <c r="C406" s="23" t="s">
        <v>21</v>
      </c>
      <c r="D406" s="24">
        <v>500</v>
      </c>
      <c r="E406" s="31" t="s">
        <v>3460</v>
      </c>
      <c r="F406" s="23" t="s">
        <v>23</v>
      </c>
      <c r="G406" s="26">
        <f t="shared" si="6"/>
        <v>500</v>
      </c>
      <c r="H406" s="23" t="s">
        <v>24</v>
      </c>
      <c r="I406" s="33" t="s">
        <v>25</v>
      </c>
    </row>
    <row r="407" spans="1:9" x14ac:dyDescent="0.25">
      <c r="A407" s="22">
        <v>38141</v>
      </c>
      <c r="B407" s="23">
        <v>1320</v>
      </c>
      <c r="C407" s="23" t="s">
        <v>162</v>
      </c>
      <c r="D407" s="24">
        <v>1000</v>
      </c>
      <c r="E407" s="31" t="s">
        <v>3461</v>
      </c>
      <c r="F407" s="23" t="s">
        <v>23</v>
      </c>
      <c r="G407" s="26">
        <f t="shared" si="6"/>
        <v>1000</v>
      </c>
      <c r="H407" s="23" t="s">
        <v>44</v>
      </c>
      <c r="I407" s="33" t="s">
        <v>25</v>
      </c>
    </row>
    <row r="408" spans="1:9" x14ac:dyDescent="0.25">
      <c r="A408" s="22">
        <v>38141</v>
      </c>
      <c r="B408" s="23">
        <v>1507</v>
      </c>
      <c r="C408" s="23" t="s">
        <v>68</v>
      </c>
      <c r="D408" s="24">
        <v>200000</v>
      </c>
      <c r="E408" s="31" t="s">
        <v>3462</v>
      </c>
      <c r="F408" s="23" t="s">
        <v>33</v>
      </c>
      <c r="G408" s="26">
        <f t="shared" si="6"/>
        <v>200000</v>
      </c>
      <c r="H408" s="23" t="s">
        <v>49</v>
      </c>
      <c r="I408" s="33" t="s">
        <v>25</v>
      </c>
    </row>
    <row r="409" spans="1:9" x14ac:dyDescent="0.25">
      <c r="A409" s="22">
        <v>38142</v>
      </c>
      <c r="B409" s="23">
        <v>2302</v>
      </c>
      <c r="C409" s="23" t="s">
        <v>70</v>
      </c>
      <c r="D409" s="24">
        <v>1000</v>
      </c>
      <c r="E409" s="31" t="s">
        <v>3463</v>
      </c>
      <c r="F409" s="23" t="s">
        <v>54</v>
      </c>
      <c r="G409" s="26">
        <f t="shared" si="6"/>
        <v>1000</v>
      </c>
      <c r="H409" s="23" t="s">
        <v>49</v>
      </c>
      <c r="I409" s="33" t="s">
        <v>25</v>
      </c>
    </row>
    <row r="410" spans="1:9" x14ac:dyDescent="0.25">
      <c r="A410" s="22">
        <v>38143</v>
      </c>
      <c r="B410" s="23">
        <v>1841</v>
      </c>
      <c r="C410" s="23" t="s">
        <v>40</v>
      </c>
      <c r="D410" s="24">
        <v>14314</v>
      </c>
      <c r="E410" s="31" t="s">
        <v>3464</v>
      </c>
      <c r="F410" s="23" t="s">
        <v>23</v>
      </c>
      <c r="G410" s="26">
        <f t="shared" si="6"/>
        <v>14314</v>
      </c>
      <c r="H410" s="23" t="s">
        <v>34</v>
      </c>
      <c r="I410" s="33" t="s">
        <v>25</v>
      </c>
    </row>
    <row r="411" spans="1:9" x14ac:dyDescent="0.25">
      <c r="A411" s="22">
        <v>38143</v>
      </c>
      <c r="B411" s="23">
        <v>1856</v>
      </c>
      <c r="C411" s="23" t="s">
        <v>46</v>
      </c>
      <c r="D411" s="24">
        <v>3000</v>
      </c>
      <c r="E411" s="31" t="s">
        <v>3465</v>
      </c>
      <c r="F411" s="23" t="s">
        <v>23</v>
      </c>
      <c r="G411" s="26">
        <f t="shared" si="6"/>
        <v>3000</v>
      </c>
      <c r="H411" s="23" t="s">
        <v>49</v>
      </c>
      <c r="I411" s="33" t="s">
        <v>25</v>
      </c>
    </row>
    <row r="412" spans="1:9" x14ac:dyDescent="0.25">
      <c r="A412" s="22">
        <v>38145</v>
      </c>
      <c r="B412" s="23">
        <v>855</v>
      </c>
      <c r="C412" s="23" t="s">
        <v>56</v>
      </c>
      <c r="D412" s="24">
        <v>1500</v>
      </c>
      <c r="E412" s="31" t="s">
        <v>3466</v>
      </c>
      <c r="F412" s="23" t="s">
        <v>23</v>
      </c>
      <c r="G412" s="26">
        <f t="shared" si="6"/>
        <v>1500</v>
      </c>
      <c r="H412" s="23" t="s">
        <v>34</v>
      </c>
      <c r="I412" s="33" t="s">
        <v>25</v>
      </c>
    </row>
    <row r="413" spans="1:9" x14ac:dyDescent="0.25">
      <c r="A413" s="22">
        <v>38145</v>
      </c>
      <c r="B413" s="23">
        <v>1333</v>
      </c>
      <c r="C413" s="23" t="s">
        <v>42</v>
      </c>
      <c r="D413" s="24">
        <v>100</v>
      </c>
      <c r="E413" s="31" t="s">
        <v>3467</v>
      </c>
      <c r="F413" s="23" t="s">
        <v>67</v>
      </c>
      <c r="G413" s="26">
        <f t="shared" si="6"/>
        <v>100</v>
      </c>
      <c r="H413" s="23" t="s">
        <v>44</v>
      </c>
      <c r="I413" s="33" t="s">
        <v>25</v>
      </c>
    </row>
    <row r="414" spans="1:9" x14ac:dyDescent="0.25">
      <c r="A414" s="22">
        <v>38145</v>
      </c>
      <c r="B414" s="23">
        <v>1558</v>
      </c>
      <c r="C414" s="23" t="s">
        <v>61</v>
      </c>
      <c r="D414" s="24">
        <v>40000</v>
      </c>
      <c r="E414" s="31" t="s">
        <v>3468</v>
      </c>
      <c r="F414" s="23" t="s">
        <v>54</v>
      </c>
      <c r="G414" s="26">
        <f t="shared" si="6"/>
        <v>40000</v>
      </c>
      <c r="H414" s="23" t="s">
        <v>49</v>
      </c>
      <c r="I414" s="33" t="s">
        <v>25</v>
      </c>
    </row>
    <row r="415" spans="1:9" x14ac:dyDescent="0.25">
      <c r="A415" s="22">
        <v>38145</v>
      </c>
      <c r="B415" s="23">
        <v>1627</v>
      </c>
      <c r="C415" s="23" t="s">
        <v>31</v>
      </c>
      <c r="D415" s="24">
        <v>2000</v>
      </c>
      <c r="E415" s="31" t="s">
        <v>3469</v>
      </c>
      <c r="F415" s="23" t="s">
        <v>54</v>
      </c>
      <c r="G415" s="26">
        <f t="shared" si="6"/>
        <v>2000</v>
      </c>
      <c r="H415" s="23" t="s">
        <v>34</v>
      </c>
      <c r="I415" s="33" t="s">
        <v>25</v>
      </c>
    </row>
    <row r="416" spans="1:9" x14ac:dyDescent="0.25">
      <c r="A416" s="22">
        <v>38145</v>
      </c>
      <c r="B416" s="23">
        <v>1942</v>
      </c>
      <c r="C416" s="23" t="s">
        <v>21</v>
      </c>
      <c r="D416" s="24">
        <v>1200</v>
      </c>
      <c r="E416" s="31" t="s">
        <v>3470</v>
      </c>
      <c r="F416" s="23" t="s">
        <v>33</v>
      </c>
      <c r="G416" s="26">
        <f t="shared" si="6"/>
        <v>1200</v>
      </c>
      <c r="H416" s="23" t="s">
        <v>24</v>
      </c>
      <c r="I416" s="33" t="s">
        <v>25</v>
      </c>
    </row>
    <row r="417" spans="1:9" x14ac:dyDescent="0.25">
      <c r="A417" s="22">
        <v>38147</v>
      </c>
      <c r="B417" s="23">
        <v>1021</v>
      </c>
      <c r="C417" s="23" t="s">
        <v>42</v>
      </c>
      <c r="D417" s="24">
        <v>2500</v>
      </c>
      <c r="E417" s="31" t="s">
        <v>3471</v>
      </c>
      <c r="F417" s="23" t="s">
        <v>23</v>
      </c>
      <c r="G417" s="26">
        <f t="shared" si="6"/>
        <v>2500</v>
      </c>
      <c r="H417" s="23" t="s">
        <v>44</v>
      </c>
      <c r="I417" s="33" t="s">
        <v>25</v>
      </c>
    </row>
    <row r="418" spans="1:9" x14ac:dyDescent="0.25">
      <c r="A418" s="22">
        <v>38147</v>
      </c>
      <c r="B418" s="23">
        <v>1330</v>
      </c>
      <c r="C418" s="23" t="s">
        <v>56</v>
      </c>
      <c r="D418" s="24">
        <v>10000</v>
      </c>
      <c r="E418" s="31" t="s">
        <v>3472</v>
      </c>
      <c r="F418" s="23" t="s">
        <v>23</v>
      </c>
      <c r="G418" s="26">
        <f t="shared" si="6"/>
        <v>10000</v>
      </c>
      <c r="H418" s="23" t="s">
        <v>34</v>
      </c>
      <c r="I418" s="33" t="s">
        <v>25</v>
      </c>
    </row>
    <row r="419" spans="1:9" x14ac:dyDescent="0.25">
      <c r="A419" s="22">
        <v>38147</v>
      </c>
      <c r="B419" s="23">
        <v>2140</v>
      </c>
      <c r="C419" s="23" t="s">
        <v>35</v>
      </c>
      <c r="D419" s="24">
        <v>1000</v>
      </c>
      <c r="E419" s="31" t="s">
        <v>3473</v>
      </c>
      <c r="F419" s="23" t="s">
        <v>67</v>
      </c>
      <c r="G419" s="26">
        <f t="shared" si="6"/>
        <v>1000</v>
      </c>
      <c r="H419" s="23" t="s">
        <v>38</v>
      </c>
      <c r="I419" s="33" t="s">
        <v>25</v>
      </c>
    </row>
    <row r="420" spans="1:9" x14ac:dyDescent="0.25">
      <c r="A420" s="22">
        <v>38148</v>
      </c>
      <c r="B420" s="23">
        <v>630</v>
      </c>
      <c r="C420" s="23" t="s">
        <v>72</v>
      </c>
      <c r="D420" s="24">
        <v>25000</v>
      </c>
      <c r="E420" s="31" t="s">
        <v>3474</v>
      </c>
      <c r="F420" s="23" t="s">
        <v>23</v>
      </c>
      <c r="G420" s="26">
        <f t="shared" si="6"/>
        <v>25000</v>
      </c>
      <c r="H420" s="23" t="s">
        <v>49</v>
      </c>
      <c r="I420" s="33" t="s">
        <v>25</v>
      </c>
    </row>
    <row r="421" spans="1:9" x14ac:dyDescent="0.25">
      <c r="A421" s="22">
        <v>38148</v>
      </c>
      <c r="B421" s="23">
        <v>1230</v>
      </c>
      <c r="C421" s="23" t="s">
        <v>46</v>
      </c>
      <c r="D421" s="24">
        <v>1200</v>
      </c>
      <c r="E421" s="31" t="s">
        <v>3475</v>
      </c>
      <c r="F421" s="23" t="s">
        <v>33</v>
      </c>
      <c r="G421" s="26">
        <f t="shared" si="6"/>
        <v>1200</v>
      </c>
      <c r="H421" s="23" t="s">
        <v>49</v>
      </c>
      <c r="I421" s="33" t="s">
        <v>25</v>
      </c>
    </row>
    <row r="422" spans="1:9" x14ac:dyDescent="0.25">
      <c r="A422" s="22">
        <v>38148</v>
      </c>
      <c r="B422" s="23">
        <v>1243</v>
      </c>
      <c r="C422" s="23" t="s">
        <v>68</v>
      </c>
      <c r="D422" s="24">
        <v>25000</v>
      </c>
      <c r="E422" s="31" t="s">
        <v>3476</v>
      </c>
      <c r="F422" s="23" t="s">
        <v>23</v>
      </c>
      <c r="G422" s="26">
        <f t="shared" si="6"/>
        <v>25000</v>
      </c>
      <c r="H422" s="23" t="s">
        <v>49</v>
      </c>
      <c r="I422" s="33" t="s">
        <v>25</v>
      </c>
    </row>
    <row r="423" spans="1:9" x14ac:dyDescent="0.25">
      <c r="A423" s="22">
        <v>38148</v>
      </c>
      <c r="B423" s="23">
        <v>1601</v>
      </c>
      <c r="C423" s="23" t="s">
        <v>31</v>
      </c>
      <c r="D423" s="24">
        <v>20000</v>
      </c>
      <c r="E423" s="31" t="s">
        <v>3477</v>
      </c>
      <c r="F423" s="23" t="s">
        <v>23</v>
      </c>
      <c r="G423" s="26">
        <f t="shared" si="6"/>
        <v>20000</v>
      </c>
      <c r="H423" s="23" t="s">
        <v>34</v>
      </c>
      <c r="I423" s="33" t="s">
        <v>25</v>
      </c>
    </row>
    <row r="424" spans="1:9" x14ac:dyDescent="0.25">
      <c r="A424" s="22">
        <v>38148</v>
      </c>
      <c r="B424" s="23">
        <v>1740</v>
      </c>
      <c r="C424" s="23" t="s">
        <v>35</v>
      </c>
      <c r="D424" s="24" t="s">
        <v>27</v>
      </c>
      <c r="E424" s="31" t="s">
        <v>3478</v>
      </c>
      <c r="F424" s="23" t="s">
        <v>67</v>
      </c>
      <c r="G424" s="26">
        <f t="shared" si="6"/>
        <v>1</v>
      </c>
      <c r="H424" s="23" t="s">
        <v>38</v>
      </c>
      <c r="I424" s="33" t="s">
        <v>25</v>
      </c>
    </row>
    <row r="425" spans="1:9" x14ac:dyDescent="0.25">
      <c r="A425" s="22">
        <v>38149</v>
      </c>
      <c r="B425" s="23">
        <v>1043</v>
      </c>
      <c r="C425" s="23" t="s">
        <v>26</v>
      </c>
      <c r="D425" s="24">
        <v>20000</v>
      </c>
      <c r="E425" s="31" t="s">
        <v>3479</v>
      </c>
      <c r="F425" s="23" t="s">
        <v>23</v>
      </c>
      <c r="G425" s="26">
        <f t="shared" si="6"/>
        <v>20000</v>
      </c>
      <c r="H425" s="23" t="s">
        <v>30</v>
      </c>
      <c r="I425" s="33" t="s">
        <v>25</v>
      </c>
    </row>
    <row r="426" spans="1:9" x14ac:dyDescent="0.25">
      <c r="A426" s="22">
        <v>38149</v>
      </c>
      <c r="B426" s="23">
        <v>1056</v>
      </c>
      <c r="C426" s="23" t="s">
        <v>162</v>
      </c>
      <c r="D426" s="24">
        <v>1000</v>
      </c>
      <c r="E426" s="31" t="s">
        <v>3480</v>
      </c>
      <c r="F426" s="23" t="s">
        <v>23</v>
      </c>
      <c r="G426" s="26">
        <f t="shared" si="6"/>
        <v>1000</v>
      </c>
      <c r="H426" s="23" t="s">
        <v>44</v>
      </c>
      <c r="I426" s="33" t="s">
        <v>25</v>
      </c>
    </row>
    <row r="427" spans="1:9" x14ac:dyDescent="0.25">
      <c r="A427" s="22">
        <v>38149</v>
      </c>
      <c r="B427" s="23">
        <v>1131</v>
      </c>
      <c r="C427" s="23" t="s">
        <v>141</v>
      </c>
      <c r="D427" s="24">
        <v>5000</v>
      </c>
      <c r="E427" s="31" t="s">
        <v>3481</v>
      </c>
      <c r="F427" s="23" t="s">
        <v>63</v>
      </c>
      <c r="G427" s="26">
        <f t="shared" si="6"/>
        <v>5000</v>
      </c>
      <c r="H427" s="23" t="s">
        <v>30</v>
      </c>
      <c r="I427" s="33" t="s">
        <v>25</v>
      </c>
    </row>
    <row r="428" spans="1:9" x14ac:dyDescent="0.25">
      <c r="A428" s="22">
        <v>38149</v>
      </c>
      <c r="B428" s="23">
        <v>1244</v>
      </c>
      <c r="C428" s="23" t="s">
        <v>1299</v>
      </c>
      <c r="D428" s="24">
        <v>2500</v>
      </c>
      <c r="E428" s="31" t="s">
        <v>3482</v>
      </c>
      <c r="F428" s="23" t="s">
        <v>37</v>
      </c>
      <c r="G428" s="26">
        <f t="shared" si="6"/>
        <v>2500</v>
      </c>
      <c r="H428" s="23" t="s">
        <v>24</v>
      </c>
      <c r="I428" s="33" t="s">
        <v>25</v>
      </c>
    </row>
    <row r="429" spans="1:9" x14ac:dyDescent="0.25">
      <c r="A429" s="22">
        <v>38149</v>
      </c>
      <c r="B429" s="23">
        <v>2158</v>
      </c>
      <c r="C429" s="23" t="s">
        <v>46</v>
      </c>
      <c r="D429" s="24" t="s">
        <v>27</v>
      </c>
      <c r="E429" s="31" t="s">
        <v>3483</v>
      </c>
      <c r="F429" s="23" t="s">
        <v>67</v>
      </c>
      <c r="G429" s="26">
        <f t="shared" si="6"/>
        <v>1</v>
      </c>
      <c r="H429" s="23" t="s">
        <v>49</v>
      </c>
      <c r="I429" s="33" t="s">
        <v>25</v>
      </c>
    </row>
    <row r="430" spans="1:9" x14ac:dyDescent="0.25">
      <c r="A430" s="22">
        <v>38150</v>
      </c>
      <c r="B430" s="23">
        <v>1650</v>
      </c>
      <c r="C430" s="23" t="s">
        <v>40</v>
      </c>
      <c r="D430" s="24" t="s">
        <v>27</v>
      </c>
      <c r="E430" s="31" t="s">
        <v>3484</v>
      </c>
      <c r="F430" s="23" t="s">
        <v>190</v>
      </c>
      <c r="G430" s="26">
        <f t="shared" si="6"/>
        <v>1</v>
      </c>
      <c r="H430" s="23" t="s">
        <v>34</v>
      </c>
      <c r="I430" s="33" t="s">
        <v>25</v>
      </c>
    </row>
    <row r="431" spans="1:9" x14ac:dyDescent="0.25">
      <c r="A431" s="22">
        <v>38151</v>
      </c>
      <c r="B431" s="23">
        <v>510</v>
      </c>
      <c r="C431" s="23" t="s">
        <v>35</v>
      </c>
      <c r="D431" s="24">
        <v>1000</v>
      </c>
      <c r="E431" s="31" t="s">
        <v>3485</v>
      </c>
      <c r="F431" s="23" t="s">
        <v>33</v>
      </c>
      <c r="G431" s="26">
        <f t="shared" si="6"/>
        <v>1000</v>
      </c>
      <c r="H431" s="23" t="s">
        <v>38</v>
      </c>
      <c r="I431" s="33" t="s">
        <v>25</v>
      </c>
    </row>
    <row r="432" spans="1:9" x14ac:dyDescent="0.25">
      <c r="A432" s="22">
        <v>38152</v>
      </c>
      <c r="B432" s="23">
        <v>1357</v>
      </c>
      <c r="C432" s="23" t="s">
        <v>21</v>
      </c>
      <c r="D432" s="24">
        <v>97000</v>
      </c>
      <c r="E432" s="31" t="s">
        <v>3486</v>
      </c>
      <c r="F432" s="23" t="s">
        <v>63</v>
      </c>
      <c r="G432" s="26">
        <f t="shared" si="6"/>
        <v>97000</v>
      </c>
      <c r="H432" s="23" t="s">
        <v>24</v>
      </c>
      <c r="I432" s="33" t="s">
        <v>25</v>
      </c>
    </row>
    <row r="433" spans="1:9" x14ac:dyDescent="0.25">
      <c r="A433" s="22">
        <v>38152</v>
      </c>
      <c r="B433" s="23">
        <v>1427</v>
      </c>
      <c r="C433" s="23" t="s">
        <v>64</v>
      </c>
      <c r="D433" s="24">
        <v>1000</v>
      </c>
      <c r="E433" s="31" t="s">
        <v>3487</v>
      </c>
      <c r="F433" s="23" t="s">
        <v>33</v>
      </c>
      <c r="G433" s="26">
        <f t="shared" si="6"/>
        <v>1000</v>
      </c>
      <c r="H433" s="23" t="s">
        <v>30</v>
      </c>
      <c r="I433" s="33" t="s">
        <v>25</v>
      </c>
    </row>
    <row r="434" spans="1:9" x14ac:dyDescent="0.25">
      <c r="A434" s="22">
        <v>38152</v>
      </c>
      <c r="B434" s="23">
        <v>1455</v>
      </c>
      <c r="C434" s="23" t="s">
        <v>46</v>
      </c>
      <c r="D434" s="24">
        <v>30000</v>
      </c>
      <c r="E434" s="31" t="s">
        <v>3488</v>
      </c>
      <c r="F434" s="23" t="s">
        <v>29</v>
      </c>
      <c r="G434" s="26">
        <f t="shared" si="6"/>
        <v>30000</v>
      </c>
      <c r="H434" s="23" t="s">
        <v>49</v>
      </c>
      <c r="I434" s="33" t="s">
        <v>25</v>
      </c>
    </row>
    <row r="435" spans="1:9" x14ac:dyDescent="0.25">
      <c r="A435" s="22">
        <v>38152</v>
      </c>
      <c r="B435" s="23">
        <v>1531</v>
      </c>
      <c r="C435" s="23" t="s">
        <v>61</v>
      </c>
      <c r="D435" s="24">
        <v>1200</v>
      </c>
      <c r="E435" s="31" t="s">
        <v>3489</v>
      </c>
      <c r="F435" s="23" t="s">
        <v>23</v>
      </c>
      <c r="G435" s="26">
        <f t="shared" si="6"/>
        <v>1200</v>
      </c>
      <c r="H435" s="23" t="s">
        <v>49</v>
      </c>
      <c r="I435" s="33" t="s">
        <v>25</v>
      </c>
    </row>
    <row r="436" spans="1:9" x14ac:dyDescent="0.25">
      <c r="A436" s="22">
        <v>38152</v>
      </c>
      <c r="B436" s="23">
        <v>1712</v>
      </c>
      <c r="C436" s="23" t="s">
        <v>108</v>
      </c>
      <c r="D436" s="24">
        <v>1500</v>
      </c>
      <c r="E436" s="31" t="s">
        <v>3490</v>
      </c>
      <c r="F436" s="23" t="s">
        <v>33</v>
      </c>
      <c r="G436" s="26">
        <f t="shared" si="6"/>
        <v>1500</v>
      </c>
      <c r="H436" s="23" t="s">
        <v>24</v>
      </c>
      <c r="I436" s="33" t="s">
        <v>25</v>
      </c>
    </row>
    <row r="437" spans="1:9" x14ac:dyDescent="0.25">
      <c r="A437" s="22">
        <v>38153</v>
      </c>
      <c r="B437" s="23">
        <v>950</v>
      </c>
      <c r="C437" s="23" t="s">
        <v>81</v>
      </c>
      <c r="D437" s="24">
        <v>5000</v>
      </c>
      <c r="E437" s="31" t="s">
        <v>3491</v>
      </c>
      <c r="F437" s="23" t="s">
        <v>54</v>
      </c>
      <c r="G437" s="26">
        <f t="shared" si="6"/>
        <v>5000</v>
      </c>
      <c r="H437" s="23" t="s">
        <v>30</v>
      </c>
      <c r="I437" s="33" t="s">
        <v>25</v>
      </c>
    </row>
    <row r="438" spans="1:9" x14ac:dyDescent="0.25">
      <c r="A438" s="22">
        <v>38153</v>
      </c>
      <c r="B438" s="23">
        <v>1038</v>
      </c>
      <c r="C438" s="23" t="s">
        <v>61</v>
      </c>
      <c r="D438" s="24">
        <v>1500</v>
      </c>
      <c r="E438" s="31" t="s">
        <v>3492</v>
      </c>
      <c r="F438" s="23" t="s">
        <v>23</v>
      </c>
      <c r="G438" s="26">
        <f t="shared" si="6"/>
        <v>1500</v>
      </c>
      <c r="H438" s="23" t="s">
        <v>49</v>
      </c>
      <c r="I438" s="33" t="s">
        <v>25</v>
      </c>
    </row>
    <row r="439" spans="1:9" x14ac:dyDescent="0.25">
      <c r="A439" s="22">
        <v>38153</v>
      </c>
      <c r="B439" s="23">
        <v>1215</v>
      </c>
      <c r="C439" s="23" t="s">
        <v>46</v>
      </c>
      <c r="D439" s="24">
        <v>2500</v>
      </c>
      <c r="E439" s="31" t="s">
        <v>3493</v>
      </c>
      <c r="F439" s="23" t="s">
        <v>23</v>
      </c>
      <c r="G439" s="26">
        <f t="shared" si="6"/>
        <v>2500</v>
      </c>
      <c r="H439" s="23" t="s">
        <v>49</v>
      </c>
      <c r="I439" s="33" t="s">
        <v>25</v>
      </c>
    </row>
    <row r="440" spans="1:9" x14ac:dyDescent="0.25">
      <c r="A440" s="22">
        <v>38154</v>
      </c>
      <c r="B440" s="23">
        <v>1406</v>
      </c>
      <c r="C440" s="23" t="s">
        <v>68</v>
      </c>
      <c r="D440" s="24">
        <v>50000</v>
      </c>
      <c r="E440" s="31" t="s">
        <v>3494</v>
      </c>
      <c r="F440" s="23" t="s">
        <v>23</v>
      </c>
      <c r="G440" s="26">
        <f t="shared" si="6"/>
        <v>50000</v>
      </c>
      <c r="H440" s="23" t="s">
        <v>49</v>
      </c>
      <c r="I440" s="33" t="s">
        <v>25</v>
      </c>
    </row>
    <row r="441" spans="1:9" x14ac:dyDescent="0.25">
      <c r="A441" s="22">
        <v>38154</v>
      </c>
      <c r="B441" s="23">
        <v>1556</v>
      </c>
      <c r="C441" s="23" t="s">
        <v>64</v>
      </c>
      <c r="D441" s="24">
        <v>15000</v>
      </c>
      <c r="E441" s="31" t="s">
        <v>3495</v>
      </c>
      <c r="F441" s="23" t="s">
        <v>67</v>
      </c>
      <c r="G441" s="26">
        <f t="shared" si="6"/>
        <v>15000</v>
      </c>
      <c r="H441" s="23" t="s">
        <v>30</v>
      </c>
      <c r="I441" s="33" t="s">
        <v>25</v>
      </c>
    </row>
    <row r="442" spans="1:9" x14ac:dyDescent="0.25">
      <c r="A442" s="22">
        <v>38155</v>
      </c>
      <c r="B442" s="23">
        <v>46</v>
      </c>
      <c r="C442" s="23" t="s">
        <v>35</v>
      </c>
      <c r="D442" s="24">
        <v>2000</v>
      </c>
      <c r="E442" s="31" t="s">
        <v>3496</v>
      </c>
      <c r="F442" s="23" t="s">
        <v>54</v>
      </c>
      <c r="G442" s="26">
        <f t="shared" si="6"/>
        <v>2000</v>
      </c>
      <c r="H442" s="23" t="s">
        <v>38</v>
      </c>
      <c r="I442" s="33" t="s">
        <v>25</v>
      </c>
    </row>
    <row r="443" spans="1:9" x14ac:dyDescent="0.25">
      <c r="A443" s="22">
        <v>38155</v>
      </c>
      <c r="B443" s="23">
        <v>1834</v>
      </c>
      <c r="C443" s="23" t="s">
        <v>56</v>
      </c>
      <c r="D443" s="24">
        <v>1000</v>
      </c>
      <c r="E443" s="31" t="s">
        <v>3497</v>
      </c>
      <c r="F443" s="23" t="s">
        <v>63</v>
      </c>
      <c r="G443" s="26">
        <f t="shared" si="6"/>
        <v>1000</v>
      </c>
      <c r="H443" s="23" t="s">
        <v>34</v>
      </c>
      <c r="I443" s="33" t="s">
        <v>25</v>
      </c>
    </row>
    <row r="444" spans="1:9" x14ac:dyDescent="0.25">
      <c r="A444" s="22">
        <v>38156</v>
      </c>
      <c r="B444" s="23">
        <v>1246</v>
      </c>
      <c r="C444" s="23" t="s">
        <v>46</v>
      </c>
      <c r="D444" s="24">
        <v>10000</v>
      </c>
      <c r="E444" s="31" t="s">
        <v>3498</v>
      </c>
      <c r="F444" s="23" t="s">
        <v>190</v>
      </c>
      <c r="G444" s="26">
        <f t="shared" si="6"/>
        <v>10000</v>
      </c>
      <c r="H444" s="23" t="s">
        <v>49</v>
      </c>
      <c r="I444" s="33" t="s">
        <v>25</v>
      </c>
    </row>
    <row r="445" spans="1:9" x14ac:dyDescent="0.25">
      <c r="A445" s="22">
        <v>38156</v>
      </c>
      <c r="B445" s="23">
        <v>1505</v>
      </c>
      <c r="C445" s="23" t="s">
        <v>162</v>
      </c>
      <c r="D445" s="24">
        <v>125000</v>
      </c>
      <c r="E445" s="31" t="s">
        <v>3499</v>
      </c>
      <c r="F445" s="23" t="s">
        <v>23</v>
      </c>
      <c r="G445" s="26">
        <f t="shared" si="6"/>
        <v>125000</v>
      </c>
      <c r="H445" s="23" t="s">
        <v>44</v>
      </c>
      <c r="I445" s="33" t="s">
        <v>25</v>
      </c>
    </row>
    <row r="446" spans="1:9" x14ac:dyDescent="0.25">
      <c r="A446" s="22">
        <v>38157</v>
      </c>
      <c r="B446" s="23">
        <v>2058</v>
      </c>
      <c r="C446" s="23" t="s">
        <v>31</v>
      </c>
      <c r="D446" s="24">
        <v>200000</v>
      </c>
      <c r="E446" s="31" t="s">
        <v>3500</v>
      </c>
      <c r="F446" s="23" t="s">
        <v>23</v>
      </c>
      <c r="G446" s="26">
        <f t="shared" si="6"/>
        <v>200000</v>
      </c>
      <c r="H446" s="23" t="s">
        <v>34</v>
      </c>
      <c r="I446" s="33" t="s">
        <v>25</v>
      </c>
    </row>
    <row r="447" spans="1:9" x14ac:dyDescent="0.25">
      <c r="A447" s="22">
        <v>38159</v>
      </c>
      <c r="B447" s="23">
        <v>810</v>
      </c>
      <c r="C447" s="23" t="s">
        <v>99</v>
      </c>
      <c r="D447" s="24">
        <v>2000</v>
      </c>
      <c r="E447" s="31" t="s">
        <v>3501</v>
      </c>
      <c r="F447" s="23" t="s">
        <v>54</v>
      </c>
      <c r="G447" s="26">
        <f t="shared" si="6"/>
        <v>2000</v>
      </c>
      <c r="H447" s="23" t="s">
        <v>24</v>
      </c>
      <c r="I447" s="33" t="s">
        <v>25</v>
      </c>
    </row>
    <row r="448" spans="1:9" x14ac:dyDescent="0.25">
      <c r="A448" s="22">
        <v>38160</v>
      </c>
      <c r="B448" s="23">
        <v>719</v>
      </c>
      <c r="C448" s="23" t="s">
        <v>68</v>
      </c>
      <c r="D448" s="24">
        <v>3000</v>
      </c>
      <c r="E448" s="31" t="s">
        <v>3502</v>
      </c>
      <c r="F448" s="23" t="s">
        <v>37</v>
      </c>
      <c r="G448" s="26">
        <f t="shared" si="6"/>
        <v>3000</v>
      </c>
      <c r="H448" s="23" t="s">
        <v>49</v>
      </c>
      <c r="I448" s="33" t="s">
        <v>25</v>
      </c>
    </row>
    <row r="449" spans="1:9" x14ac:dyDescent="0.25">
      <c r="A449" s="22">
        <v>38160</v>
      </c>
      <c r="B449" s="23">
        <v>1522</v>
      </c>
      <c r="C449" s="23" t="s">
        <v>35</v>
      </c>
      <c r="D449" s="24">
        <v>4500</v>
      </c>
      <c r="E449" s="31" t="s">
        <v>3503</v>
      </c>
      <c r="F449" s="23" t="s">
        <v>30</v>
      </c>
      <c r="G449" s="26">
        <f t="shared" si="6"/>
        <v>4500</v>
      </c>
      <c r="H449" s="23" t="s">
        <v>38</v>
      </c>
      <c r="I449" s="33" t="s">
        <v>25</v>
      </c>
    </row>
    <row r="450" spans="1:9" x14ac:dyDescent="0.25">
      <c r="A450" s="22">
        <v>38160</v>
      </c>
      <c r="B450" s="23">
        <v>1708</v>
      </c>
      <c r="C450" s="23" t="s">
        <v>40</v>
      </c>
      <c r="D450" s="24">
        <v>57600</v>
      </c>
      <c r="E450" s="31" t="s">
        <v>3504</v>
      </c>
      <c r="F450" s="23" t="s">
        <v>33</v>
      </c>
      <c r="G450" s="26">
        <f t="shared" ref="G450:G513" si="7">IF(D450 ="UNK", 1, D450)</f>
        <v>57600</v>
      </c>
      <c r="H450" s="23" t="s">
        <v>34</v>
      </c>
      <c r="I450" s="33" t="s">
        <v>25</v>
      </c>
    </row>
    <row r="451" spans="1:9" x14ac:dyDescent="0.25">
      <c r="A451" s="22">
        <v>38161</v>
      </c>
      <c r="B451" s="23">
        <v>932</v>
      </c>
      <c r="C451" s="23" t="s">
        <v>91</v>
      </c>
      <c r="D451" s="24">
        <v>5000</v>
      </c>
      <c r="E451" s="31" t="s">
        <v>3505</v>
      </c>
      <c r="F451" s="23" t="s">
        <v>23</v>
      </c>
      <c r="G451" s="26">
        <f t="shared" si="7"/>
        <v>5000</v>
      </c>
      <c r="H451" s="23" t="s">
        <v>30</v>
      </c>
      <c r="I451" s="33" t="s">
        <v>25</v>
      </c>
    </row>
    <row r="452" spans="1:9" x14ac:dyDescent="0.25">
      <c r="A452" s="22">
        <v>38161</v>
      </c>
      <c r="B452" s="23">
        <v>1252</v>
      </c>
      <c r="C452" s="23" t="s">
        <v>132</v>
      </c>
      <c r="D452" s="24">
        <v>1000</v>
      </c>
      <c r="E452" s="34" t="s">
        <v>3506</v>
      </c>
      <c r="F452" s="23" t="s">
        <v>37</v>
      </c>
      <c r="G452" s="26">
        <f t="shared" si="7"/>
        <v>1000</v>
      </c>
      <c r="H452" s="23" t="s">
        <v>38</v>
      </c>
      <c r="I452" s="33" t="s">
        <v>25</v>
      </c>
    </row>
    <row r="453" spans="1:9" x14ac:dyDescent="0.25">
      <c r="A453" s="22">
        <v>38161</v>
      </c>
      <c r="B453" s="23">
        <v>1438</v>
      </c>
      <c r="C453" s="23" t="s">
        <v>70</v>
      </c>
      <c r="D453" s="24">
        <v>63000</v>
      </c>
      <c r="E453" s="31" t="s">
        <v>3507</v>
      </c>
      <c r="F453" s="23" t="s">
        <v>33</v>
      </c>
      <c r="G453" s="26">
        <f t="shared" si="7"/>
        <v>63000</v>
      </c>
      <c r="H453" s="23" t="s">
        <v>49</v>
      </c>
      <c r="I453" s="33" t="s">
        <v>25</v>
      </c>
    </row>
    <row r="454" spans="1:9" x14ac:dyDescent="0.25">
      <c r="A454" s="22">
        <v>38161</v>
      </c>
      <c r="B454" s="23">
        <v>1444</v>
      </c>
      <c r="C454" s="23" t="s">
        <v>26</v>
      </c>
      <c r="D454" s="24">
        <v>5000</v>
      </c>
      <c r="E454" s="31" t="s">
        <v>3508</v>
      </c>
      <c r="F454" s="23" t="s">
        <v>33</v>
      </c>
      <c r="G454" s="26">
        <f t="shared" si="7"/>
        <v>5000</v>
      </c>
      <c r="H454" s="23" t="s">
        <v>30</v>
      </c>
      <c r="I454" s="33" t="s">
        <v>25</v>
      </c>
    </row>
    <row r="455" spans="1:9" x14ac:dyDescent="0.25">
      <c r="A455" s="22">
        <v>38161</v>
      </c>
      <c r="B455" s="23">
        <v>1700</v>
      </c>
      <c r="C455" s="23" t="s">
        <v>132</v>
      </c>
      <c r="D455" s="24">
        <v>13000</v>
      </c>
      <c r="E455" s="31" t="s">
        <v>3509</v>
      </c>
      <c r="F455" s="23" t="s">
        <v>54</v>
      </c>
      <c r="G455" s="26">
        <f t="shared" si="7"/>
        <v>13000</v>
      </c>
      <c r="H455" s="23" t="s">
        <v>38</v>
      </c>
      <c r="I455" s="33" t="s">
        <v>25</v>
      </c>
    </row>
    <row r="456" spans="1:9" x14ac:dyDescent="0.25">
      <c r="A456" s="22">
        <v>38162</v>
      </c>
      <c r="B456" s="23">
        <v>1054</v>
      </c>
      <c r="C456" s="23" t="s">
        <v>64</v>
      </c>
      <c r="D456" s="24">
        <v>1200</v>
      </c>
      <c r="E456" s="31" t="s">
        <v>3510</v>
      </c>
      <c r="F456" s="23" t="s">
        <v>23</v>
      </c>
      <c r="G456" s="26">
        <f t="shared" si="7"/>
        <v>1200</v>
      </c>
      <c r="H456" s="23" t="s">
        <v>30</v>
      </c>
      <c r="I456" s="33" t="s">
        <v>25</v>
      </c>
    </row>
    <row r="457" spans="1:9" x14ac:dyDescent="0.25">
      <c r="A457" s="22">
        <v>38162</v>
      </c>
      <c r="B457" s="23">
        <v>1653</v>
      </c>
      <c r="C457" s="23" t="s">
        <v>21</v>
      </c>
      <c r="D457" s="24" t="s">
        <v>27</v>
      </c>
      <c r="E457" s="31" t="s">
        <v>3511</v>
      </c>
      <c r="F457" s="23" t="s">
        <v>23</v>
      </c>
      <c r="G457" s="26">
        <f t="shared" si="7"/>
        <v>1</v>
      </c>
      <c r="H457" s="23" t="s">
        <v>24</v>
      </c>
      <c r="I457" s="33" t="s">
        <v>25</v>
      </c>
    </row>
    <row r="458" spans="1:9" x14ac:dyDescent="0.25">
      <c r="A458" s="22">
        <v>38162</v>
      </c>
      <c r="B458" s="23">
        <v>1758</v>
      </c>
      <c r="C458" s="23" t="s">
        <v>35</v>
      </c>
      <c r="D458" s="24" t="s">
        <v>27</v>
      </c>
      <c r="E458" s="31" t="s">
        <v>3512</v>
      </c>
      <c r="F458" s="23" t="s">
        <v>67</v>
      </c>
      <c r="G458" s="26">
        <f t="shared" si="7"/>
        <v>1</v>
      </c>
      <c r="H458" s="23" t="s">
        <v>38</v>
      </c>
      <c r="I458" s="33" t="s">
        <v>25</v>
      </c>
    </row>
    <row r="459" spans="1:9" x14ac:dyDescent="0.25">
      <c r="A459" s="22">
        <v>38162</v>
      </c>
      <c r="B459" s="23">
        <v>1819</v>
      </c>
      <c r="C459" s="23" t="s">
        <v>64</v>
      </c>
      <c r="D459" s="24">
        <v>20000</v>
      </c>
      <c r="E459" s="31" t="s">
        <v>3513</v>
      </c>
      <c r="F459" s="23" t="s">
        <v>23</v>
      </c>
      <c r="G459" s="26">
        <f t="shared" si="7"/>
        <v>20000</v>
      </c>
      <c r="H459" s="23" t="s">
        <v>30</v>
      </c>
      <c r="I459" s="33" t="s">
        <v>25</v>
      </c>
    </row>
    <row r="460" spans="1:9" x14ac:dyDescent="0.25">
      <c r="A460" s="22">
        <v>38163</v>
      </c>
      <c r="B460" s="23">
        <v>1119</v>
      </c>
      <c r="C460" s="23" t="s">
        <v>35</v>
      </c>
      <c r="D460" s="24">
        <v>1100</v>
      </c>
      <c r="E460" s="31" t="s">
        <v>3514</v>
      </c>
      <c r="F460" s="23" t="s">
        <v>33</v>
      </c>
      <c r="G460" s="26">
        <f t="shared" si="7"/>
        <v>1100</v>
      </c>
      <c r="H460" s="23" t="s">
        <v>38</v>
      </c>
      <c r="I460" s="33" t="s">
        <v>25</v>
      </c>
    </row>
    <row r="461" spans="1:9" x14ac:dyDescent="0.25">
      <c r="A461" s="22">
        <v>38163</v>
      </c>
      <c r="B461" s="23">
        <v>1250</v>
      </c>
      <c r="C461" s="23" t="s">
        <v>91</v>
      </c>
      <c r="D461" s="24">
        <v>10000</v>
      </c>
      <c r="E461" s="31" t="s">
        <v>3515</v>
      </c>
      <c r="F461" s="23" t="s">
        <v>23</v>
      </c>
      <c r="G461" s="26">
        <f t="shared" si="7"/>
        <v>10000</v>
      </c>
      <c r="H461" s="23" t="s">
        <v>30</v>
      </c>
      <c r="I461" s="33" t="s">
        <v>25</v>
      </c>
    </row>
    <row r="462" spans="1:9" x14ac:dyDescent="0.25">
      <c r="A462" s="22">
        <v>38163</v>
      </c>
      <c r="B462" s="23">
        <v>1315</v>
      </c>
      <c r="C462" s="23" t="s">
        <v>46</v>
      </c>
      <c r="D462" s="24">
        <v>6000</v>
      </c>
      <c r="E462" s="31" t="s">
        <v>3516</v>
      </c>
      <c r="F462" s="23" t="s">
        <v>33</v>
      </c>
      <c r="G462" s="26">
        <f t="shared" si="7"/>
        <v>6000</v>
      </c>
      <c r="H462" s="23" t="s">
        <v>49</v>
      </c>
      <c r="I462" s="33" t="s">
        <v>25</v>
      </c>
    </row>
    <row r="463" spans="1:9" x14ac:dyDescent="0.25">
      <c r="A463" s="22">
        <v>38164</v>
      </c>
      <c r="B463" s="23">
        <v>1434</v>
      </c>
      <c r="C463" s="23" t="s">
        <v>1138</v>
      </c>
      <c r="D463" s="24">
        <v>1000</v>
      </c>
      <c r="E463" s="31" t="s">
        <v>3517</v>
      </c>
      <c r="F463" s="23" t="s">
        <v>63</v>
      </c>
      <c r="G463" s="26">
        <f t="shared" si="7"/>
        <v>1000</v>
      </c>
      <c r="H463" s="23" t="s">
        <v>24</v>
      </c>
      <c r="I463" s="33" t="s">
        <v>25</v>
      </c>
    </row>
    <row r="464" spans="1:9" x14ac:dyDescent="0.25">
      <c r="A464" s="22">
        <v>38164</v>
      </c>
      <c r="B464" s="23">
        <v>1847</v>
      </c>
      <c r="C464" s="23" t="s">
        <v>46</v>
      </c>
      <c r="D464" s="24">
        <v>3000</v>
      </c>
      <c r="E464" s="31" t="s">
        <v>3518</v>
      </c>
      <c r="F464" s="23" t="s">
        <v>54</v>
      </c>
      <c r="G464" s="26">
        <f t="shared" si="7"/>
        <v>3000</v>
      </c>
      <c r="H464" s="23" t="s">
        <v>49</v>
      </c>
      <c r="I464" s="33" t="s">
        <v>25</v>
      </c>
    </row>
    <row r="465" spans="1:9" x14ac:dyDescent="0.25">
      <c r="A465" s="22">
        <v>38164</v>
      </c>
      <c r="B465" s="23">
        <v>2155</v>
      </c>
      <c r="C465" s="23" t="s">
        <v>56</v>
      </c>
      <c r="D465" s="24">
        <v>500</v>
      </c>
      <c r="E465" s="31" t="s">
        <v>3519</v>
      </c>
      <c r="F465" s="23" t="s">
        <v>33</v>
      </c>
      <c r="G465" s="26">
        <f t="shared" si="7"/>
        <v>500</v>
      </c>
      <c r="H465" s="23" t="s">
        <v>34</v>
      </c>
      <c r="I465" s="33" t="s">
        <v>25</v>
      </c>
    </row>
    <row r="466" spans="1:9" x14ac:dyDescent="0.25">
      <c r="A466" s="22">
        <v>38165</v>
      </c>
      <c r="B466" s="23">
        <v>1251</v>
      </c>
      <c r="C466" s="23" t="s">
        <v>21</v>
      </c>
      <c r="D466" s="24" t="s">
        <v>27</v>
      </c>
      <c r="E466" s="31" t="s">
        <v>3520</v>
      </c>
      <c r="F466" s="23" t="s">
        <v>33</v>
      </c>
      <c r="G466" s="26">
        <f t="shared" si="7"/>
        <v>1</v>
      </c>
      <c r="H466" s="23" t="s">
        <v>24</v>
      </c>
      <c r="I466" s="33" t="s">
        <v>25</v>
      </c>
    </row>
    <row r="467" spans="1:9" x14ac:dyDescent="0.25">
      <c r="A467" s="22">
        <v>38165</v>
      </c>
      <c r="B467" s="23">
        <v>1349</v>
      </c>
      <c r="C467" s="23" t="s">
        <v>302</v>
      </c>
      <c r="D467" s="24">
        <v>4000</v>
      </c>
      <c r="E467" s="31" t="s">
        <v>3521</v>
      </c>
      <c r="F467" s="23" t="s">
        <v>54</v>
      </c>
      <c r="G467" s="26">
        <f t="shared" si="7"/>
        <v>4000</v>
      </c>
      <c r="H467" s="23" t="s">
        <v>34</v>
      </c>
      <c r="I467" s="33" t="s">
        <v>25</v>
      </c>
    </row>
    <row r="468" spans="1:9" x14ac:dyDescent="0.25">
      <c r="A468" s="22">
        <v>38165</v>
      </c>
      <c r="B468" s="23">
        <v>1433</v>
      </c>
      <c r="C468" s="23" t="s">
        <v>59</v>
      </c>
      <c r="D468" s="24">
        <v>1000</v>
      </c>
      <c r="E468" s="31" t="s">
        <v>3522</v>
      </c>
      <c r="F468" s="23" t="s">
        <v>23</v>
      </c>
      <c r="G468" s="26">
        <f t="shared" si="7"/>
        <v>1000</v>
      </c>
      <c r="H468" s="23" t="s">
        <v>38</v>
      </c>
      <c r="I468" s="33" t="s">
        <v>25</v>
      </c>
    </row>
    <row r="469" spans="1:9" x14ac:dyDescent="0.25">
      <c r="A469" s="22">
        <v>38165</v>
      </c>
      <c r="B469" s="23">
        <v>1941</v>
      </c>
      <c r="C469" s="23" t="s">
        <v>302</v>
      </c>
      <c r="D469" s="24">
        <v>4000</v>
      </c>
      <c r="E469" s="31" t="s">
        <v>3523</v>
      </c>
      <c r="F469" s="23" t="s">
        <v>33</v>
      </c>
      <c r="G469" s="26">
        <f t="shared" si="7"/>
        <v>4000</v>
      </c>
      <c r="H469" s="23" t="s">
        <v>34</v>
      </c>
      <c r="I469" s="33" t="s">
        <v>25</v>
      </c>
    </row>
    <row r="470" spans="1:9" x14ac:dyDescent="0.25">
      <c r="A470" s="22">
        <v>38167</v>
      </c>
      <c r="B470" s="23">
        <v>932</v>
      </c>
      <c r="C470" s="23" t="s">
        <v>108</v>
      </c>
      <c r="D470" s="24">
        <v>7000</v>
      </c>
      <c r="E470" s="31" t="s">
        <v>3524</v>
      </c>
      <c r="F470" s="23" t="s">
        <v>23</v>
      </c>
      <c r="G470" s="26">
        <f t="shared" si="7"/>
        <v>7000</v>
      </c>
      <c r="H470" s="23" t="s">
        <v>24</v>
      </c>
      <c r="I470" s="33" t="s">
        <v>25</v>
      </c>
    </row>
    <row r="471" spans="1:9" x14ac:dyDescent="0.25">
      <c r="A471" s="22">
        <v>38167</v>
      </c>
      <c r="B471" s="23">
        <v>945</v>
      </c>
      <c r="C471" s="23" t="s">
        <v>46</v>
      </c>
      <c r="D471" s="24" t="s">
        <v>27</v>
      </c>
      <c r="E471" s="31" t="s">
        <v>3525</v>
      </c>
      <c r="F471" s="23" t="s">
        <v>23</v>
      </c>
      <c r="G471" s="26">
        <f t="shared" si="7"/>
        <v>1</v>
      </c>
      <c r="H471" s="23" t="s">
        <v>49</v>
      </c>
      <c r="I471" s="33" t="s">
        <v>25</v>
      </c>
    </row>
    <row r="472" spans="1:9" x14ac:dyDescent="0.25">
      <c r="A472" s="22">
        <v>38167</v>
      </c>
      <c r="B472" s="23">
        <v>1047</v>
      </c>
      <c r="C472" s="23" t="s">
        <v>21</v>
      </c>
      <c r="D472" s="24">
        <v>1000</v>
      </c>
      <c r="E472" s="31" t="s">
        <v>3526</v>
      </c>
      <c r="F472" s="23" t="s">
        <v>23</v>
      </c>
      <c r="G472" s="26">
        <f t="shared" si="7"/>
        <v>1000</v>
      </c>
      <c r="H472" s="23" t="s">
        <v>24</v>
      </c>
      <c r="I472" s="33" t="s">
        <v>25</v>
      </c>
    </row>
    <row r="473" spans="1:9" x14ac:dyDescent="0.25">
      <c r="A473" s="22">
        <v>38167</v>
      </c>
      <c r="B473" s="23">
        <v>1518</v>
      </c>
      <c r="C473" s="23" t="s">
        <v>99</v>
      </c>
      <c r="D473" s="24">
        <v>2500</v>
      </c>
      <c r="E473" s="31" t="s">
        <v>3527</v>
      </c>
      <c r="F473" s="23" t="s">
        <v>37</v>
      </c>
      <c r="G473" s="26">
        <f t="shared" si="7"/>
        <v>2500</v>
      </c>
      <c r="H473" s="23" t="s">
        <v>24</v>
      </c>
      <c r="I473" s="33" t="s">
        <v>25</v>
      </c>
    </row>
    <row r="474" spans="1:9" x14ac:dyDescent="0.25">
      <c r="A474" s="22">
        <v>38168</v>
      </c>
      <c r="B474" s="23">
        <v>840</v>
      </c>
      <c r="C474" s="23" t="s">
        <v>21</v>
      </c>
      <c r="D474" s="24">
        <v>300</v>
      </c>
      <c r="E474" s="31" t="s">
        <v>3528</v>
      </c>
      <c r="F474" s="23" t="s">
        <v>63</v>
      </c>
      <c r="G474" s="26">
        <f t="shared" si="7"/>
        <v>300</v>
      </c>
      <c r="H474" s="23" t="s">
        <v>24</v>
      </c>
      <c r="I474" s="33" t="s">
        <v>25</v>
      </c>
    </row>
    <row r="475" spans="1:9" x14ac:dyDescent="0.25">
      <c r="A475" s="22">
        <v>38168</v>
      </c>
      <c r="B475" s="23">
        <v>916</v>
      </c>
      <c r="C475" s="23" t="s">
        <v>277</v>
      </c>
      <c r="D475" s="24">
        <v>1000</v>
      </c>
      <c r="E475" s="31" t="s">
        <v>3529</v>
      </c>
      <c r="F475" s="23" t="s">
        <v>54</v>
      </c>
      <c r="G475" s="26">
        <f t="shared" si="7"/>
        <v>1000</v>
      </c>
      <c r="H475" s="23" t="s">
        <v>38</v>
      </c>
      <c r="I475" s="33" t="s">
        <v>25</v>
      </c>
    </row>
    <row r="476" spans="1:9" x14ac:dyDescent="0.25">
      <c r="A476" s="22">
        <v>38168</v>
      </c>
      <c r="B476" s="23">
        <v>952</v>
      </c>
      <c r="C476" s="23" t="s">
        <v>46</v>
      </c>
      <c r="D476" s="24">
        <v>2000</v>
      </c>
      <c r="E476" s="31" t="s">
        <v>3530</v>
      </c>
      <c r="F476" s="23" t="s">
        <v>54</v>
      </c>
      <c r="G476" s="26">
        <f t="shared" si="7"/>
        <v>2000</v>
      </c>
      <c r="H476" s="23" t="s">
        <v>49</v>
      </c>
      <c r="I476" s="33" t="s">
        <v>25</v>
      </c>
    </row>
    <row r="477" spans="1:9" x14ac:dyDescent="0.25">
      <c r="A477" s="22">
        <v>38168</v>
      </c>
      <c r="B477" s="23">
        <v>1215</v>
      </c>
      <c r="C477" s="23" t="s">
        <v>162</v>
      </c>
      <c r="D477" s="24">
        <v>12000</v>
      </c>
      <c r="E477" s="31" t="s">
        <v>3531</v>
      </c>
      <c r="F477" s="23" t="s">
        <v>30</v>
      </c>
      <c r="G477" s="26">
        <f t="shared" si="7"/>
        <v>12000</v>
      </c>
      <c r="H477" s="23" t="s">
        <v>44</v>
      </c>
      <c r="I477" s="33" t="s">
        <v>25</v>
      </c>
    </row>
    <row r="478" spans="1:9" x14ac:dyDescent="0.25">
      <c r="A478" s="22">
        <v>38169</v>
      </c>
      <c r="B478" s="23">
        <v>1222</v>
      </c>
      <c r="C478" s="23" t="s">
        <v>42</v>
      </c>
      <c r="D478" s="24">
        <v>25000</v>
      </c>
      <c r="E478" s="31" t="s">
        <v>3532</v>
      </c>
      <c r="F478" s="23" t="s">
        <v>30</v>
      </c>
      <c r="G478" s="26">
        <f t="shared" si="7"/>
        <v>25000</v>
      </c>
      <c r="H478" s="23" t="s">
        <v>44</v>
      </c>
      <c r="I478" s="33" t="s">
        <v>25</v>
      </c>
    </row>
    <row r="479" spans="1:9" x14ac:dyDescent="0.25">
      <c r="A479" s="22">
        <v>38169</v>
      </c>
      <c r="B479" s="23">
        <v>1243</v>
      </c>
      <c r="C479" s="23" t="s">
        <v>35</v>
      </c>
      <c r="D479" s="24">
        <v>8900</v>
      </c>
      <c r="E479" s="31" t="s">
        <v>3533</v>
      </c>
      <c r="F479" s="23" t="s">
        <v>23</v>
      </c>
      <c r="G479" s="26">
        <f t="shared" si="7"/>
        <v>8900</v>
      </c>
      <c r="H479" s="23" t="s">
        <v>38</v>
      </c>
      <c r="I479" s="33" t="s">
        <v>25</v>
      </c>
    </row>
    <row r="480" spans="1:9" x14ac:dyDescent="0.25">
      <c r="A480" s="22">
        <v>38169</v>
      </c>
      <c r="B480" s="23">
        <v>1345</v>
      </c>
      <c r="C480" s="23" t="s">
        <v>56</v>
      </c>
      <c r="D480" s="24">
        <v>300</v>
      </c>
      <c r="E480" s="31" t="s">
        <v>3534</v>
      </c>
      <c r="F480" s="23" t="s">
        <v>37</v>
      </c>
      <c r="G480" s="26">
        <f t="shared" si="7"/>
        <v>300</v>
      </c>
      <c r="H480" s="23" t="s">
        <v>34</v>
      </c>
      <c r="I480" s="33" t="s">
        <v>25</v>
      </c>
    </row>
    <row r="481" spans="1:9" x14ac:dyDescent="0.25">
      <c r="A481" s="22">
        <v>38169</v>
      </c>
      <c r="B481" s="23">
        <v>1531</v>
      </c>
      <c r="C481" s="23" t="s">
        <v>91</v>
      </c>
      <c r="D481" s="24">
        <v>600</v>
      </c>
      <c r="E481" s="31" t="s">
        <v>3535</v>
      </c>
      <c r="F481" s="23" t="s">
        <v>37</v>
      </c>
      <c r="G481" s="26">
        <f t="shared" si="7"/>
        <v>600</v>
      </c>
      <c r="H481" s="23" t="s">
        <v>30</v>
      </c>
      <c r="I481" s="33" t="s">
        <v>25</v>
      </c>
    </row>
    <row r="482" spans="1:9" x14ac:dyDescent="0.25">
      <c r="A482" s="22">
        <v>38170</v>
      </c>
      <c r="B482" s="23">
        <v>750</v>
      </c>
      <c r="C482" s="23" t="s">
        <v>200</v>
      </c>
      <c r="D482" s="24">
        <v>3000</v>
      </c>
      <c r="E482" s="31" t="s">
        <v>3536</v>
      </c>
      <c r="F482" s="23" t="s">
        <v>23</v>
      </c>
      <c r="G482" s="26">
        <f t="shared" si="7"/>
        <v>3000</v>
      </c>
      <c r="H482" s="23" t="s">
        <v>49</v>
      </c>
      <c r="I482" s="33" t="s">
        <v>25</v>
      </c>
    </row>
    <row r="483" spans="1:9" x14ac:dyDescent="0.25">
      <c r="A483" s="22">
        <v>38170</v>
      </c>
      <c r="B483" s="23">
        <v>1143</v>
      </c>
      <c r="C483" s="23" t="s">
        <v>31</v>
      </c>
      <c r="D483" s="24">
        <v>78000</v>
      </c>
      <c r="E483" s="31" t="s">
        <v>3537</v>
      </c>
      <c r="F483" s="23" t="s">
        <v>33</v>
      </c>
      <c r="G483" s="26">
        <f t="shared" si="7"/>
        <v>78000</v>
      </c>
      <c r="H483" s="23" t="s">
        <v>34</v>
      </c>
      <c r="I483" s="33" t="s">
        <v>25</v>
      </c>
    </row>
    <row r="484" spans="1:9" x14ac:dyDescent="0.25">
      <c r="A484" s="22">
        <v>38170</v>
      </c>
      <c r="B484" s="23">
        <v>1519</v>
      </c>
      <c r="C484" s="23" t="s">
        <v>46</v>
      </c>
      <c r="D484" s="24">
        <v>5000</v>
      </c>
      <c r="E484" s="31" t="s">
        <v>3538</v>
      </c>
      <c r="F484" s="23" t="s">
        <v>23</v>
      </c>
      <c r="G484" s="26">
        <f t="shared" si="7"/>
        <v>5000</v>
      </c>
      <c r="H484" s="23" t="s">
        <v>49</v>
      </c>
      <c r="I484" s="33" t="s">
        <v>25</v>
      </c>
    </row>
    <row r="485" spans="1:9" x14ac:dyDescent="0.25">
      <c r="A485" s="22">
        <v>38172</v>
      </c>
      <c r="B485" s="23">
        <v>809</v>
      </c>
      <c r="C485" s="23" t="s">
        <v>91</v>
      </c>
      <c r="D485" s="24">
        <v>1500</v>
      </c>
      <c r="E485" s="31" t="s">
        <v>3539</v>
      </c>
      <c r="F485" s="23" t="s">
        <v>67</v>
      </c>
      <c r="G485" s="26">
        <f t="shared" si="7"/>
        <v>1500</v>
      </c>
      <c r="H485" s="23" t="s">
        <v>30</v>
      </c>
      <c r="I485" s="33" t="s">
        <v>25</v>
      </c>
    </row>
    <row r="486" spans="1:9" x14ac:dyDescent="0.25">
      <c r="A486" s="22">
        <v>38172</v>
      </c>
      <c r="B486" s="23">
        <v>1027</v>
      </c>
      <c r="C486" s="23" t="s">
        <v>64</v>
      </c>
      <c r="D486" s="24">
        <v>1500</v>
      </c>
      <c r="E486" s="31" t="s">
        <v>3540</v>
      </c>
      <c r="F486" s="23" t="s">
        <v>63</v>
      </c>
      <c r="G486" s="26">
        <f t="shared" si="7"/>
        <v>1500</v>
      </c>
      <c r="H486" s="23" t="s">
        <v>30</v>
      </c>
      <c r="I486" s="33" t="s">
        <v>25</v>
      </c>
    </row>
    <row r="487" spans="1:9" x14ac:dyDescent="0.25">
      <c r="A487" s="22">
        <v>38172</v>
      </c>
      <c r="B487" s="23">
        <v>2013</v>
      </c>
      <c r="C487" s="23" t="s">
        <v>51</v>
      </c>
      <c r="D487" s="24">
        <v>1000</v>
      </c>
      <c r="E487" s="31" t="s">
        <v>3541</v>
      </c>
      <c r="F487" s="23" t="s">
        <v>37</v>
      </c>
      <c r="G487" s="26">
        <f t="shared" si="7"/>
        <v>1000</v>
      </c>
      <c r="H487" s="23" t="s">
        <v>24</v>
      </c>
      <c r="I487" s="33" t="s">
        <v>25</v>
      </c>
    </row>
    <row r="488" spans="1:9" x14ac:dyDescent="0.25">
      <c r="A488" s="22">
        <v>38173</v>
      </c>
      <c r="B488" s="23">
        <v>43</v>
      </c>
      <c r="C488" s="23" t="s">
        <v>21</v>
      </c>
      <c r="D488" s="24">
        <v>2000</v>
      </c>
      <c r="E488" s="31" t="s">
        <v>3542</v>
      </c>
      <c r="F488" s="23" t="s">
        <v>23</v>
      </c>
      <c r="G488" s="26">
        <f t="shared" si="7"/>
        <v>2000</v>
      </c>
      <c r="H488" s="23" t="s">
        <v>24</v>
      </c>
      <c r="I488" s="33" t="s">
        <v>25</v>
      </c>
    </row>
    <row r="489" spans="1:9" x14ac:dyDescent="0.25">
      <c r="A489" s="22">
        <v>38173</v>
      </c>
      <c r="B489" s="23">
        <v>1719</v>
      </c>
      <c r="C489" s="23" t="s">
        <v>132</v>
      </c>
      <c r="D489" s="24">
        <v>3000</v>
      </c>
      <c r="E489" s="31" t="s">
        <v>3543</v>
      </c>
      <c r="F489" s="23" t="s">
        <v>33</v>
      </c>
      <c r="G489" s="26">
        <f t="shared" si="7"/>
        <v>3000</v>
      </c>
      <c r="H489" s="23" t="s">
        <v>38</v>
      </c>
      <c r="I489" s="33" t="s">
        <v>25</v>
      </c>
    </row>
    <row r="490" spans="1:9" x14ac:dyDescent="0.25">
      <c r="A490" s="22">
        <v>38174</v>
      </c>
      <c r="B490" s="23">
        <v>1445</v>
      </c>
      <c r="C490" s="23" t="s">
        <v>91</v>
      </c>
      <c r="D490" s="24">
        <v>3000</v>
      </c>
      <c r="E490" s="31" t="s">
        <v>3544</v>
      </c>
      <c r="F490" s="23" t="s">
        <v>23</v>
      </c>
      <c r="G490" s="26">
        <f t="shared" si="7"/>
        <v>3000</v>
      </c>
      <c r="H490" s="23" t="s">
        <v>30</v>
      </c>
      <c r="I490" s="33" t="s">
        <v>25</v>
      </c>
    </row>
    <row r="491" spans="1:9" x14ac:dyDescent="0.25">
      <c r="A491" s="22">
        <v>38174</v>
      </c>
      <c r="B491" s="23">
        <v>1648</v>
      </c>
      <c r="C491" s="23" t="s">
        <v>35</v>
      </c>
      <c r="D491" s="24">
        <v>50</v>
      </c>
      <c r="E491" s="31" t="s">
        <v>3545</v>
      </c>
      <c r="F491" s="23" t="s">
        <v>63</v>
      </c>
      <c r="G491" s="26">
        <f t="shared" si="7"/>
        <v>50</v>
      </c>
      <c r="H491" s="23" t="s">
        <v>38</v>
      </c>
      <c r="I491" s="33" t="s">
        <v>25</v>
      </c>
    </row>
    <row r="492" spans="1:9" x14ac:dyDescent="0.25">
      <c r="A492" s="22">
        <v>38175</v>
      </c>
      <c r="B492" s="23">
        <v>1237</v>
      </c>
      <c r="C492" s="23" t="s">
        <v>21</v>
      </c>
      <c r="D492" s="24">
        <v>3750</v>
      </c>
      <c r="E492" s="31" t="s">
        <v>3546</v>
      </c>
      <c r="F492" s="23" t="s">
        <v>23</v>
      </c>
      <c r="G492" s="26">
        <f t="shared" si="7"/>
        <v>3750</v>
      </c>
      <c r="H492" s="23" t="s">
        <v>24</v>
      </c>
      <c r="I492" s="33" t="s">
        <v>25</v>
      </c>
    </row>
    <row r="493" spans="1:9" x14ac:dyDescent="0.25">
      <c r="A493" s="22">
        <v>38175</v>
      </c>
      <c r="B493" s="23">
        <v>1431</v>
      </c>
      <c r="C493" s="23" t="s">
        <v>59</v>
      </c>
      <c r="D493" s="24">
        <v>1000</v>
      </c>
      <c r="E493" s="31" t="s">
        <v>3547</v>
      </c>
      <c r="F493" s="23" t="s">
        <v>37</v>
      </c>
      <c r="G493" s="26">
        <f t="shared" si="7"/>
        <v>1000</v>
      </c>
      <c r="H493" s="23" t="s">
        <v>38</v>
      </c>
      <c r="I493" s="33" t="s">
        <v>25</v>
      </c>
    </row>
    <row r="494" spans="1:9" x14ac:dyDescent="0.25">
      <c r="A494" s="22">
        <v>38175</v>
      </c>
      <c r="B494" s="23">
        <v>1541</v>
      </c>
      <c r="C494" s="23" t="s">
        <v>64</v>
      </c>
      <c r="D494" s="24">
        <v>1000</v>
      </c>
      <c r="E494" s="31" t="s">
        <v>3548</v>
      </c>
      <c r="F494" s="23" t="s">
        <v>30</v>
      </c>
      <c r="G494" s="26">
        <f t="shared" si="7"/>
        <v>1000</v>
      </c>
      <c r="H494" s="23" t="s">
        <v>30</v>
      </c>
      <c r="I494" s="33" t="s">
        <v>25</v>
      </c>
    </row>
    <row r="495" spans="1:9" x14ac:dyDescent="0.25">
      <c r="A495" s="22">
        <v>38175</v>
      </c>
      <c r="B495" s="23">
        <v>1641</v>
      </c>
      <c r="C495" s="23" t="s">
        <v>152</v>
      </c>
      <c r="D495" s="24">
        <v>300000</v>
      </c>
      <c r="E495" s="31" t="s">
        <v>3549</v>
      </c>
      <c r="F495" s="23" t="s">
        <v>190</v>
      </c>
      <c r="G495" s="26">
        <f t="shared" si="7"/>
        <v>300000</v>
      </c>
      <c r="H495" s="23" t="s">
        <v>38</v>
      </c>
      <c r="I495" s="33" t="s">
        <v>25</v>
      </c>
    </row>
    <row r="496" spans="1:9" x14ac:dyDescent="0.25">
      <c r="A496" s="22">
        <v>38175</v>
      </c>
      <c r="B496" s="23">
        <v>2149</v>
      </c>
      <c r="C496" s="23" t="s">
        <v>203</v>
      </c>
      <c r="D496" s="24">
        <v>1500</v>
      </c>
      <c r="E496" s="31" t="s">
        <v>3550</v>
      </c>
      <c r="F496" s="23" t="s">
        <v>54</v>
      </c>
      <c r="G496" s="26">
        <f t="shared" si="7"/>
        <v>1500</v>
      </c>
      <c r="H496" s="23" t="s">
        <v>24</v>
      </c>
      <c r="I496" s="33" t="s">
        <v>25</v>
      </c>
    </row>
    <row r="497" spans="1:19" x14ac:dyDescent="0.25">
      <c r="A497" s="22">
        <v>38176</v>
      </c>
      <c r="B497" s="23">
        <v>1356</v>
      </c>
      <c r="C497" s="23" t="s">
        <v>35</v>
      </c>
      <c r="D497" s="24">
        <v>5000</v>
      </c>
      <c r="E497" s="31" t="s">
        <v>3551</v>
      </c>
      <c r="F497" s="23" t="s">
        <v>37</v>
      </c>
      <c r="G497" s="26">
        <f t="shared" si="7"/>
        <v>5000</v>
      </c>
      <c r="H497" s="23" t="s">
        <v>38</v>
      </c>
      <c r="I497" s="33" t="s">
        <v>25</v>
      </c>
    </row>
    <row r="498" spans="1:19" x14ac:dyDescent="0.25">
      <c r="A498" s="22">
        <v>38176</v>
      </c>
      <c r="B498" s="23">
        <v>1901</v>
      </c>
      <c r="C498" s="23" t="s">
        <v>46</v>
      </c>
      <c r="D498" s="24">
        <v>2000</v>
      </c>
      <c r="E498" s="31" t="s">
        <v>3552</v>
      </c>
      <c r="F498" s="23" t="s">
        <v>23</v>
      </c>
      <c r="G498" s="26">
        <f t="shared" si="7"/>
        <v>2000</v>
      </c>
      <c r="H498" s="23" t="s">
        <v>49</v>
      </c>
      <c r="I498" s="33" t="s">
        <v>25</v>
      </c>
    </row>
    <row r="499" spans="1:19" x14ac:dyDescent="0.25">
      <c r="A499" s="22">
        <v>38177</v>
      </c>
      <c r="B499" s="23">
        <v>1631</v>
      </c>
      <c r="C499" s="23" t="s">
        <v>35</v>
      </c>
      <c r="D499" s="24">
        <v>480</v>
      </c>
      <c r="E499" s="31" t="s">
        <v>3553</v>
      </c>
      <c r="F499" s="23" t="s">
        <v>23</v>
      </c>
      <c r="G499" s="26">
        <f t="shared" si="7"/>
        <v>480</v>
      </c>
      <c r="H499" s="23" t="s">
        <v>38</v>
      </c>
      <c r="I499" s="33" t="s">
        <v>25</v>
      </c>
    </row>
    <row r="500" spans="1:19" x14ac:dyDescent="0.25">
      <c r="A500" s="22">
        <v>38178</v>
      </c>
      <c r="B500" s="23">
        <v>1158</v>
      </c>
      <c r="C500" s="23" t="s">
        <v>68</v>
      </c>
      <c r="D500" s="24">
        <v>25000</v>
      </c>
      <c r="E500" s="31" t="s">
        <v>3554</v>
      </c>
      <c r="F500" s="23" t="s">
        <v>23</v>
      </c>
      <c r="G500" s="26">
        <f t="shared" si="7"/>
        <v>25000</v>
      </c>
      <c r="H500" s="23" t="s">
        <v>49</v>
      </c>
      <c r="I500" s="33" t="s">
        <v>25</v>
      </c>
    </row>
    <row r="501" spans="1:19" x14ac:dyDescent="0.25">
      <c r="A501" s="22">
        <v>38180</v>
      </c>
      <c r="B501" s="23">
        <v>1141</v>
      </c>
      <c r="C501" s="23" t="s">
        <v>70</v>
      </c>
      <c r="D501" s="24">
        <v>1500</v>
      </c>
      <c r="E501" s="31" t="s">
        <v>3555</v>
      </c>
      <c r="F501" s="23" t="s">
        <v>54</v>
      </c>
      <c r="G501" s="26">
        <f t="shared" si="7"/>
        <v>1500</v>
      </c>
      <c r="H501" s="23" t="s">
        <v>49</v>
      </c>
      <c r="I501" s="33" t="s">
        <v>25</v>
      </c>
    </row>
    <row r="502" spans="1:19" x14ac:dyDescent="0.25">
      <c r="A502" s="22">
        <v>38180</v>
      </c>
      <c r="B502" s="23">
        <v>1204</v>
      </c>
      <c r="C502" s="23" t="s">
        <v>35</v>
      </c>
      <c r="D502" s="24">
        <v>2500</v>
      </c>
      <c r="E502" s="31" t="s">
        <v>3556</v>
      </c>
      <c r="F502" s="23" t="s">
        <v>33</v>
      </c>
      <c r="G502" s="26">
        <f t="shared" si="7"/>
        <v>2500</v>
      </c>
      <c r="H502" s="23" t="s">
        <v>38</v>
      </c>
      <c r="I502" s="33" t="s">
        <v>25</v>
      </c>
    </row>
    <row r="503" spans="1:19" x14ac:dyDescent="0.25">
      <c r="A503" s="22">
        <v>38180</v>
      </c>
      <c r="B503" s="23">
        <v>2312</v>
      </c>
      <c r="C503" s="23" t="s">
        <v>40</v>
      </c>
      <c r="D503" s="24">
        <v>30943</v>
      </c>
      <c r="E503" s="31" t="s">
        <v>3557</v>
      </c>
      <c r="F503" s="23" t="s">
        <v>33</v>
      </c>
      <c r="G503" s="26">
        <f t="shared" si="7"/>
        <v>30943</v>
      </c>
      <c r="H503" s="23" t="s">
        <v>34</v>
      </c>
      <c r="I503" s="33" t="s">
        <v>25</v>
      </c>
    </row>
    <row r="504" spans="1:19" x14ac:dyDescent="0.25">
      <c r="A504" s="22">
        <v>38181</v>
      </c>
      <c r="B504" s="23">
        <v>821</v>
      </c>
      <c r="C504" s="23" t="s">
        <v>162</v>
      </c>
      <c r="D504" s="24">
        <v>200000</v>
      </c>
      <c r="E504" s="31" t="s">
        <v>3558</v>
      </c>
      <c r="F504" s="23" t="s">
        <v>67</v>
      </c>
      <c r="G504" s="26">
        <f t="shared" si="7"/>
        <v>200000</v>
      </c>
      <c r="H504" s="23" t="s">
        <v>44</v>
      </c>
      <c r="I504" s="33" t="s">
        <v>25</v>
      </c>
    </row>
    <row r="505" spans="1:19" x14ac:dyDescent="0.25">
      <c r="A505" s="22">
        <v>38181</v>
      </c>
      <c r="B505" s="23">
        <v>840</v>
      </c>
      <c r="C505" s="23" t="s">
        <v>302</v>
      </c>
      <c r="D505" s="24">
        <v>150</v>
      </c>
      <c r="E505" s="31" t="s">
        <v>3559</v>
      </c>
      <c r="F505" s="23" t="s">
        <v>54</v>
      </c>
      <c r="G505" s="26">
        <f t="shared" si="7"/>
        <v>150</v>
      </c>
      <c r="H505" s="23" t="s">
        <v>34</v>
      </c>
      <c r="I505" s="33" t="s">
        <v>25</v>
      </c>
    </row>
    <row r="506" spans="1:19" x14ac:dyDescent="0.25">
      <c r="A506" s="22">
        <v>38181</v>
      </c>
      <c r="B506" s="23">
        <v>2315</v>
      </c>
      <c r="C506" s="23" t="s">
        <v>21</v>
      </c>
      <c r="D506" s="24">
        <v>800</v>
      </c>
      <c r="E506" s="31" t="s">
        <v>3560</v>
      </c>
      <c r="F506" s="23" t="s">
        <v>33</v>
      </c>
      <c r="G506" s="26">
        <f t="shared" si="7"/>
        <v>800</v>
      </c>
      <c r="H506" s="23" t="s">
        <v>24</v>
      </c>
      <c r="I506" s="33" t="s">
        <v>25</v>
      </c>
    </row>
    <row r="507" spans="1:19" x14ac:dyDescent="0.25">
      <c r="A507" s="22">
        <v>38182</v>
      </c>
      <c r="B507" s="23">
        <v>1555</v>
      </c>
      <c r="C507" s="23" t="s">
        <v>68</v>
      </c>
      <c r="D507" s="24">
        <v>1000</v>
      </c>
      <c r="E507" s="31" t="s">
        <v>3561</v>
      </c>
      <c r="F507" s="23" t="s">
        <v>23</v>
      </c>
      <c r="G507" s="26">
        <f t="shared" si="7"/>
        <v>1000</v>
      </c>
      <c r="H507" s="23" t="s">
        <v>49</v>
      </c>
      <c r="I507" s="33" t="s">
        <v>25</v>
      </c>
    </row>
    <row r="508" spans="1:19" x14ac:dyDescent="0.25">
      <c r="A508" s="22">
        <v>38183</v>
      </c>
      <c r="B508" s="23">
        <v>847</v>
      </c>
      <c r="C508" s="23" t="s">
        <v>72</v>
      </c>
      <c r="D508" s="24">
        <v>15000</v>
      </c>
      <c r="E508" s="31" t="s">
        <v>3562</v>
      </c>
      <c r="F508" s="23" t="s">
        <v>54</v>
      </c>
      <c r="G508" s="26">
        <f t="shared" si="7"/>
        <v>15000</v>
      </c>
      <c r="H508" s="23" t="s">
        <v>49</v>
      </c>
      <c r="I508" s="33" t="s">
        <v>25</v>
      </c>
    </row>
    <row r="509" spans="1:19" x14ac:dyDescent="0.25">
      <c r="A509" s="22">
        <v>38183</v>
      </c>
      <c r="B509" s="23">
        <v>949</v>
      </c>
      <c r="C509" s="23" t="s">
        <v>56</v>
      </c>
      <c r="D509" s="24">
        <v>2000</v>
      </c>
      <c r="E509" s="31" t="s">
        <v>3563</v>
      </c>
      <c r="F509" s="23" t="s">
        <v>33</v>
      </c>
      <c r="G509" s="26">
        <f t="shared" si="7"/>
        <v>2000</v>
      </c>
      <c r="H509" s="23" t="s">
        <v>34</v>
      </c>
      <c r="I509" s="33" t="s">
        <v>25</v>
      </c>
    </row>
    <row r="510" spans="1:19" x14ac:dyDescent="0.25">
      <c r="A510" s="22">
        <v>38183</v>
      </c>
      <c r="B510" s="23">
        <v>1029</v>
      </c>
      <c r="C510" s="23" t="s">
        <v>31</v>
      </c>
      <c r="D510" s="24">
        <v>500</v>
      </c>
      <c r="E510" s="31" t="s">
        <v>3564</v>
      </c>
      <c r="F510" s="23" t="s">
        <v>54</v>
      </c>
      <c r="G510" s="26">
        <f t="shared" si="7"/>
        <v>500</v>
      </c>
      <c r="H510" s="23" t="s">
        <v>34</v>
      </c>
      <c r="I510" s="33" t="s">
        <v>25</v>
      </c>
    </row>
    <row r="511" spans="1:19" x14ac:dyDescent="0.25">
      <c r="A511" s="22">
        <v>38183</v>
      </c>
      <c r="B511" s="23">
        <v>1158</v>
      </c>
      <c r="C511" s="23" t="s">
        <v>426</v>
      </c>
      <c r="D511" s="24">
        <v>16000</v>
      </c>
      <c r="E511" s="31" t="s">
        <v>3565</v>
      </c>
      <c r="F511" s="23" t="s">
        <v>30</v>
      </c>
      <c r="G511" s="26">
        <f t="shared" si="7"/>
        <v>16000</v>
      </c>
      <c r="H511" s="23" t="s">
        <v>34</v>
      </c>
      <c r="I511" s="33" t="s">
        <v>25</v>
      </c>
      <c r="J511" s="28">
        <v>14000</v>
      </c>
      <c r="K511" s="29">
        <v>0.93</v>
      </c>
      <c r="L511" s="25" t="s">
        <v>3566</v>
      </c>
      <c r="M511" s="25" t="s">
        <v>3567</v>
      </c>
      <c r="S511" s="25" t="s">
        <v>3568</v>
      </c>
    </row>
    <row r="512" spans="1:19" x14ac:dyDescent="0.25">
      <c r="A512" s="22">
        <v>38183</v>
      </c>
      <c r="B512" s="23">
        <v>1609</v>
      </c>
      <c r="C512" s="23" t="s">
        <v>21</v>
      </c>
      <c r="D512" s="24">
        <v>100</v>
      </c>
      <c r="E512" s="31" t="s">
        <v>3569</v>
      </c>
      <c r="F512" s="23" t="s">
        <v>30</v>
      </c>
      <c r="G512" s="26">
        <f t="shared" si="7"/>
        <v>100</v>
      </c>
      <c r="H512" s="23" t="s">
        <v>24</v>
      </c>
      <c r="I512" s="33" t="s">
        <v>25</v>
      </c>
    </row>
    <row r="513" spans="1:13" x14ac:dyDescent="0.25">
      <c r="A513" s="22">
        <v>38184</v>
      </c>
      <c r="B513" s="23">
        <v>310</v>
      </c>
      <c r="C513" s="23" t="s">
        <v>31</v>
      </c>
      <c r="D513" s="24">
        <v>2500000</v>
      </c>
      <c r="E513" s="31" t="s">
        <v>3570</v>
      </c>
      <c r="F513" s="23" t="s">
        <v>23</v>
      </c>
      <c r="G513" s="26">
        <f t="shared" si="7"/>
        <v>2500000</v>
      </c>
      <c r="H513" s="23" t="s">
        <v>34</v>
      </c>
      <c r="I513" s="33" t="s">
        <v>25</v>
      </c>
    </row>
    <row r="514" spans="1:13" x14ac:dyDescent="0.25">
      <c r="A514" s="22">
        <v>38184</v>
      </c>
      <c r="B514" s="23">
        <v>939</v>
      </c>
      <c r="C514" s="23" t="s">
        <v>42</v>
      </c>
      <c r="D514" s="24">
        <v>500</v>
      </c>
      <c r="E514" s="31" t="s">
        <v>3571</v>
      </c>
      <c r="F514" s="23" t="s">
        <v>33</v>
      </c>
      <c r="G514" s="26">
        <f t="shared" ref="G514:G577" si="8">IF(D514 ="UNK", 1, D514)</f>
        <v>500</v>
      </c>
      <c r="H514" s="23" t="s">
        <v>44</v>
      </c>
      <c r="I514" s="33" t="s">
        <v>25</v>
      </c>
    </row>
    <row r="515" spans="1:13" x14ac:dyDescent="0.25">
      <c r="A515" s="22">
        <v>38184</v>
      </c>
      <c r="B515" s="23">
        <v>1152</v>
      </c>
      <c r="C515" s="23" t="s">
        <v>35</v>
      </c>
      <c r="D515" s="24" t="s">
        <v>27</v>
      </c>
      <c r="E515" s="31" t="s">
        <v>3572</v>
      </c>
      <c r="F515" s="23" t="s">
        <v>67</v>
      </c>
      <c r="G515" s="26">
        <f>IF(D515 ="UNK", 1, D515)</f>
        <v>1</v>
      </c>
      <c r="H515" s="23" t="s">
        <v>38</v>
      </c>
      <c r="I515" s="33" t="s">
        <v>25</v>
      </c>
    </row>
    <row r="516" spans="1:13" x14ac:dyDescent="0.25">
      <c r="A516" s="22">
        <v>38185</v>
      </c>
      <c r="B516" s="23">
        <v>940</v>
      </c>
      <c r="C516" s="23" t="s">
        <v>132</v>
      </c>
      <c r="D516" s="24">
        <v>12000</v>
      </c>
      <c r="E516" s="31" t="s">
        <v>3573</v>
      </c>
      <c r="F516" s="23" t="s">
        <v>29</v>
      </c>
      <c r="G516" s="26">
        <f>IF(D516 ="UNK", 1, D516)</f>
        <v>12000</v>
      </c>
      <c r="H516" s="23" t="s">
        <v>38</v>
      </c>
      <c r="I516" s="33" t="s">
        <v>25</v>
      </c>
    </row>
    <row r="517" spans="1:13" x14ac:dyDescent="0.25">
      <c r="A517" s="22">
        <v>38187</v>
      </c>
      <c r="B517" s="23">
        <v>743</v>
      </c>
      <c r="C517" s="23" t="s">
        <v>200</v>
      </c>
      <c r="D517" s="24">
        <v>5000</v>
      </c>
      <c r="E517" s="25" t="s">
        <v>3574</v>
      </c>
      <c r="F517" s="23" t="s">
        <v>33</v>
      </c>
      <c r="G517" s="26">
        <f>IF(D517 ="UNK", 1, D517)</f>
        <v>5000</v>
      </c>
      <c r="H517" s="23" t="s">
        <v>3575</v>
      </c>
      <c r="I517" s="33" t="s">
        <v>25</v>
      </c>
      <c r="J517" s="25"/>
      <c r="K517" s="25"/>
      <c r="L517" s="28"/>
      <c r="M517" s="29"/>
    </row>
    <row r="518" spans="1:13" x14ac:dyDescent="0.25">
      <c r="A518" s="22">
        <v>38187</v>
      </c>
      <c r="B518" s="23">
        <v>1506</v>
      </c>
      <c r="C518" s="23" t="s">
        <v>68</v>
      </c>
      <c r="D518" s="24">
        <v>120000</v>
      </c>
      <c r="E518" s="25" t="s">
        <v>3576</v>
      </c>
      <c r="F518" s="23" t="s">
        <v>23</v>
      </c>
      <c r="G518" s="26">
        <f>IF(D518 ="UNK", 1, D518)</f>
        <v>120000</v>
      </c>
      <c r="H518" s="24" t="s">
        <v>3575</v>
      </c>
      <c r="I518" s="33" t="s">
        <v>25</v>
      </c>
      <c r="J518" s="25"/>
      <c r="K518" s="28"/>
      <c r="L518" s="29"/>
    </row>
    <row r="519" spans="1:13" x14ac:dyDescent="0.25">
      <c r="A519" s="22">
        <v>38187</v>
      </c>
      <c r="B519" s="23">
        <v>1601</v>
      </c>
      <c r="C519" s="23" t="s">
        <v>81</v>
      </c>
      <c r="D519" s="24">
        <v>20000</v>
      </c>
      <c r="E519" s="25" t="s">
        <v>3577</v>
      </c>
      <c r="F519" s="23" t="s">
        <v>23</v>
      </c>
      <c r="G519" s="26">
        <f>IF(D519 ="UNK", 1, D519)</f>
        <v>20000</v>
      </c>
      <c r="H519" s="24" t="s">
        <v>3578</v>
      </c>
      <c r="I519" s="33" t="s">
        <v>25</v>
      </c>
      <c r="J519" s="25"/>
      <c r="K519" s="28"/>
      <c r="L519" s="29"/>
    </row>
    <row r="520" spans="1:13" x14ac:dyDescent="0.25">
      <c r="A520" s="22">
        <v>38187</v>
      </c>
      <c r="B520" s="23">
        <v>1708</v>
      </c>
      <c r="C520" s="23" t="s">
        <v>132</v>
      </c>
      <c r="D520" s="24" t="s">
        <v>27</v>
      </c>
      <c r="E520" s="25" t="s">
        <v>3579</v>
      </c>
      <c r="F520" s="23" t="s">
        <v>33</v>
      </c>
      <c r="G520" s="26">
        <f t="shared" ref="G520:G583" si="9">IF(D520 ="UNK", 1, D520)</f>
        <v>1</v>
      </c>
      <c r="H520" s="24" t="s">
        <v>3580</v>
      </c>
      <c r="I520" s="33" t="s">
        <v>25</v>
      </c>
      <c r="J520" s="25"/>
      <c r="K520" s="28"/>
      <c r="L520" s="29"/>
    </row>
    <row r="521" spans="1:13" x14ac:dyDescent="0.25">
      <c r="A521" s="22">
        <v>38187</v>
      </c>
      <c r="B521" s="23">
        <v>1922</v>
      </c>
      <c r="C521" s="23" t="s">
        <v>42</v>
      </c>
      <c r="D521" s="24">
        <v>1000</v>
      </c>
      <c r="E521" s="25" t="s">
        <v>3581</v>
      </c>
      <c r="F521" s="23" t="s">
        <v>33</v>
      </c>
      <c r="G521" s="26">
        <f t="shared" si="9"/>
        <v>1000</v>
      </c>
      <c r="H521" s="24" t="s">
        <v>3582</v>
      </c>
      <c r="I521" s="33" t="s">
        <v>25</v>
      </c>
      <c r="J521" s="25"/>
      <c r="K521" s="28"/>
      <c r="L521" s="29"/>
    </row>
    <row r="522" spans="1:13" x14ac:dyDescent="0.25">
      <c r="A522" s="22">
        <v>38187</v>
      </c>
      <c r="B522" s="23">
        <v>2248</v>
      </c>
      <c r="C522" s="23" t="s">
        <v>200</v>
      </c>
      <c r="D522" s="24" t="s">
        <v>27</v>
      </c>
      <c r="E522" s="25" t="s">
        <v>3583</v>
      </c>
      <c r="F522" s="23" t="s">
        <v>67</v>
      </c>
      <c r="G522" s="26">
        <f t="shared" si="9"/>
        <v>1</v>
      </c>
      <c r="H522" s="24" t="s">
        <v>3575</v>
      </c>
      <c r="I522" s="33" t="s">
        <v>25</v>
      </c>
      <c r="J522" s="25"/>
      <c r="K522" s="28"/>
      <c r="L522" s="29"/>
    </row>
    <row r="523" spans="1:13" x14ac:dyDescent="0.25">
      <c r="A523" s="22">
        <v>38188</v>
      </c>
      <c r="B523" s="23">
        <v>923</v>
      </c>
      <c r="C523" s="23" t="s">
        <v>46</v>
      </c>
      <c r="D523" s="24">
        <v>2200</v>
      </c>
      <c r="E523" s="25" t="s">
        <v>3584</v>
      </c>
      <c r="F523" s="23" t="s">
        <v>54</v>
      </c>
      <c r="G523" s="26">
        <f t="shared" si="9"/>
        <v>2200</v>
      </c>
      <c r="H523" s="24" t="s">
        <v>3575</v>
      </c>
      <c r="I523" s="33" t="s">
        <v>25</v>
      </c>
      <c r="J523" s="25"/>
      <c r="K523" s="28"/>
      <c r="L523" s="29"/>
    </row>
    <row r="524" spans="1:13" x14ac:dyDescent="0.25">
      <c r="A524" s="22">
        <v>38188</v>
      </c>
      <c r="B524" s="23">
        <v>1020</v>
      </c>
      <c r="C524" s="23" t="s">
        <v>46</v>
      </c>
      <c r="D524" s="24">
        <v>2000</v>
      </c>
      <c r="E524" s="25" t="s">
        <v>3585</v>
      </c>
      <c r="F524" s="23" t="s">
        <v>359</v>
      </c>
      <c r="G524" s="26">
        <f t="shared" si="9"/>
        <v>2000</v>
      </c>
      <c r="H524" s="24" t="s">
        <v>3575</v>
      </c>
      <c r="I524" s="33" t="s">
        <v>25</v>
      </c>
      <c r="J524" s="25"/>
      <c r="K524" s="28"/>
      <c r="L524" s="29"/>
    </row>
    <row r="525" spans="1:13" x14ac:dyDescent="0.25">
      <c r="A525" s="22">
        <v>38188</v>
      </c>
      <c r="B525" s="23">
        <v>1049</v>
      </c>
      <c r="C525" s="23" t="s">
        <v>31</v>
      </c>
      <c r="D525" s="24">
        <v>1800</v>
      </c>
      <c r="E525" s="25" t="s">
        <v>3586</v>
      </c>
      <c r="F525" s="23" t="s">
        <v>33</v>
      </c>
      <c r="G525" s="26">
        <f t="shared" si="9"/>
        <v>1800</v>
      </c>
      <c r="H525" s="24" t="s">
        <v>3587</v>
      </c>
      <c r="I525" s="33" t="s">
        <v>25</v>
      </c>
      <c r="J525" s="25"/>
      <c r="K525" s="28"/>
      <c r="L525" s="29"/>
    </row>
    <row r="526" spans="1:13" x14ac:dyDescent="0.25">
      <c r="A526" s="22">
        <v>38188</v>
      </c>
      <c r="B526" s="23">
        <v>1306</v>
      </c>
      <c r="C526" s="23" t="s">
        <v>35</v>
      </c>
      <c r="D526" s="24">
        <v>400</v>
      </c>
      <c r="E526" s="25" t="s">
        <v>3588</v>
      </c>
      <c r="F526" s="23" t="s">
        <v>33</v>
      </c>
      <c r="G526" s="26">
        <f t="shared" si="9"/>
        <v>400</v>
      </c>
      <c r="H526" s="24" t="s">
        <v>3580</v>
      </c>
      <c r="I526" s="33" t="s">
        <v>25</v>
      </c>
      <c r="J526" s="25"/>
      <c r="K526" s="28"/>
      <c r="L526" s="29"/>
    </row>
    <row r="527" spans="1:13" x14ac:dyDescent="0.25">
      <c r="A527" s="22">
        <v>38188</v>
      </c>
      <c r="B527" s="23">
        <v>1316</v>
      </c>
      <c r="C527" s="23" t="s">
        <v>91</v>
      </c>
      <c r="D527" s="24">
        <v>10000</v>
      </c>
      <c r="E527" s="25" t="s">
        <v>3589</v>
      </c>
      <c r="F527" s="23" t="s">
        <v>23</v>
      </c>
      <c r="G527" s="26">
        <f t="shared" si="9"/>
        <v>10000</v>
      </c>
      <c r="H527" s="24" t="s">
        <v>3578</v>
      </c>
      <c r="I527" s="33" t="s">
        <v>25</v>
      </c>
      <c r="J527" s="25"/>
      <c r="K527" s="28"/>
      <c r="L527" s="29"/>
    </row>
    <row r="528" spans="1:13" x14ac:dyDescent="0.25">
      <c r="A528" s="22">
        <v>38188</v>
      </c>
      <c r="B528" s="23">
        <v>1529</v>
      </c>
      <c r="C528" s="23" t="s">
        <v>72</v>
      </c>
      <c r="D528" s="24">
        <v>1800</v>
      </c>
      <c r="E528" s="25" t="s">
        <v>3590</v>
      </c>
      <c r="F528" s="23" t="s">
        <v>33</v>
      </c>
      <c r="G528" s="26">
        <f t="shared" si="9"/>
        <v>1800</v>
      </c>
      <c r="H528" s="24" t="s">
        <v>3575</v>
      </c>
      <c r="I528" s="33" t="s">
        <v>25</v>
      </c>
      <c r="J528" s="25"/>
      <c r="K528" s="28"/>
      <c r="L528" s="29"/>
    </row>
    <row r="529" spans="1:20" x14ac:dyDescent="0.25">
      <c r="A529" s="22">
        <v>38188</v>
      </c>
      <c r="B529" s="23">
        <v>1553</v>
      </c>
      <c r="C529" s="23" t="s">
        <v>61</v>
      </c>
      <c r="D529" s="24">
        <v>2500</v>
      </c>
      <c r="E529" s="25" t="s">
        <v>3591</v>
      </c>
      <c r="F529" s="23" t="s">
        <v>359</v>
      </c>
      <c r="G529" s="26">
        <f t="shared" si="9"/>
        <v>2500</v>
      </c>
      <c r="H529" s="24" t="s">
        <v>3575</v>
      </c>
      <c r="I529" s="33" t="s">
        <v>25</v>
      </c>
      <c r="J529" s="25"/>
      <c r="K529" s="28"/>
      <c r="L529" s="29"/>
    </row>
    <row r="530" spans="1:20" x14ac:dyDescent="0.25">
      <c r="A530" s="22">
        <v>38189</v>
      </c>
      <c r="B530" s="23">
        <v>1151</v>
      </c>
      <c r="C530" s="23" t="s">
        <v>61</v>
      </c>
      <c r="D530" s="24">
        <v>360000</v>
      </c>
      <c r="E530" s="25" t="s">
        <v>3592</v>
      </c>
      <c r="F530" s="23" t="s">
        <v>359</v>
      </c>
      <c r="G530" s="26">
        <f t="shared" si="9"/>
        <v>360000</v>
      </c>
      <c r="H530" s="24" t="s">
        <v>3575</v>
      </c>
      <c r="I530" s="33" t="s">
        <v>25</v>
      </c>
      <c r="J530" s="25" t="s">
        <v>3593</v>
      </c>
      <c r="K530" s="28">
        <v>0</v>
      </c>
      <c r="L530" s="29" t="s">
        <v>3594</v>
      </c>
      <c r="M530" s="25" t="s">
        <v>3567</v>
      </c>
      <c r="N530" s="25" t="s">
        <v>3595</v>
      </c>
      <c r="O530" s="25" t="s">
        <v>3596</v>
      </c>
      <c r="P530" s="25" t="s">
        <v>3597</v>
      </c>
      <c r="Q530" s="25" t="s">
        <v>3598</v>
      </c>
      <c r="S530" s="25" t="s">
        <v>3599</v>
      </c>
      <c r="T530" s="30">
        <v>0</v>
      </c>
    </row>
    <row r="531" spans="1:20" x14ac:dyDescent="0.25">
      <c r="A531" s="22">
        <v>38189</v>
      </c>
      <c r="B531" s="23">
        <v>1505</v>
      </c>
      <c r="C531" s="23" t="s">
        <v>46</v>
      </c>
      <c r="D531" s="24">
        <v>419000</v>
      </c>
      <c r="E531" s="25" t="s">
        <v>3600</v>
      </c>
      <c r="F531" s="23" t="s">
        <v>33</v>
      </c>
      <c r="G531" s="26">
        <f t="shared" si="9"/>
        <v>419000</v>
      </c>
      <c r="H531" s="24" t="s">
        <v>3575</v>
      </c>
      <c r="I531" s="33" t="s">
        <v>25</v>
      </c>
      <c r="J531" s="25"/>
      <c r="K531" s="28"/>
      <c r="L531" s="29"/>
    </row>
    <row r="532" spans="1:20" x14ac:dyDescent="0.25">
      <c r="A532" s="22">
        <v>38189</v>
      </c>
      <c r="B532" s="23">
        <v>1527</v>
      </c>
      <c r="C532" s="23" t="s">
        <v>68</v>
      </c>
      <c r="D532" s="24">
        <v>100</v>
      </c>
      <c r="E532" s="25" t="s">
        <v>3601</v>
      </c>
      <c r="F532" s="23" t="s">
        <v>67</v>
      </c>
      <c r="G532" s="26">
        <f t="shared" si="9"/>
        <v>100</v>
      </c>
      <c r="H532" s="24" t="s">
        <v>3575</v>
      </c>
      <c r="I532" s="33" t="s">
        <v>25</v>
      </c>
      <c r="J532" s="25"/>
      <c r="K532" s="28"/>
      <c r="L532" s="29"/>
    </row>
    <row r="533" spans="1:20" x14ac:dyDescent="0.25">
      <c r="A533" s="22">
        <v>38190</v>
      </c>
      <c r="B533" s="23">
        <v>807</v>
      </c>
      <c r="C533" s="23" t="s">
        <v>200</v>
      </c>
      <c r="D533" s="24">
        <v>81000</v>
      </c>
      <c r="E533" s="25" t="s">
        <v>3602</v>
      </c>
      <c r="F533" s="23" t="s">
        <v>33</v>
      </c>
      <c r="G533" s="26">
        <f t="shared" si="9"/>
        <v>81000</v>
      </c>
      <c r="H533" s="24" t="s">
        <v>3575</v>
      </c>
      <c r="I533" s="33" t="s">
        <v>25</v>
      </c>
      <c r="J533" s="25"/>
      <c r="K533" s="28"/>
      <c r="L533" s="29"/>
    </row>
    <row r="534" spans="1:20" x14ac:dyDescent="0.25">
      <c r="A534" s="22">
        <v>38191</v>
      </c>
      <c r="B534" s="23">
        <v>1325</v>
      </c>
      <c r="C534" s="23" t="s">
        <v>64</v>
      </c>
      <c r="D534" s="24">
        <v>10000</v>
      </c>
      <c r="E534" s="25" t="s">
        <v>3603</v>
      </c>
      <c r="F534" s="23" t="s">
        <v>30</v>
      </c>
      <c r="G534" s="26">
        <f t="shared" si="9"/>
        <v>10000</v>
      </c>
      <c r="H534" s="24" t="s">
        <v>3578</v>
      </c>
      <c r="I534" s="33" t="s">
        <v>25</v>
      </c>
      <c r="J534" s="25"/>
      <c r="K534" s="28"/>
      <c r="L534" s="29"/>
    </row>
    <row r="535" spans="1:20" x14ac:dyDescent="0.25">
      <c r="A535" s="22">
        <v>38191</v>
      </c>
      <c r="B535" s="23">
        <v>1759</v>
      </c>
      <c r="C535" s="23" t="s">
        <v>426</v>
      </c>
      <c r="D535" s="24">
        <v>1500</v>
      </c>
      <c r="E535" s="25" t="s">
        <v>3604</v>
      </c>
      <c r="F535" s="23" t="s">
        <v>33</v>
      </c>
      <c r="G535" s="26">
        <f t="shared" si="9"/>
        <v>1500</v>
      </c>
      <c r="H535" s="24" t="s">
        <v>3587</v>
      </c>
      <c r="I535" s="33" t="s">
        <v>25</v>
      </c>
      <c r="J535" s="25">
        <v>1500</v>
      </c>
      <c r="K535" s="28">
        <v>87</v>
      </c>
      <c r="L535" s="29" t="s">
        <v>3566</v>
      </c>
      <c r="M535" s="25" t="s">
        <v>3567</v>
      </c>
      <c r="S535" s="25" t="s">
        <v>3568</v>
      </c>
    </row>
    <row r="536" spans="1:20" x14ac:dyDescent="0.25">
      <c r="A536" s="22">
        <v>38191</v>
      </c>
      <c r="B536" s="23">
        <v>1813</v>
      </c>
      <c r="C536" s="23" t="s">
        <v>35</v>
      </c>
      <c r="D536" s="24">
        <v>1500</v>
      </c>
      <c r="E536" s="25" t="s">
        <v>3605</v>
      </c>
      <c r="F536" s="23" t="s">
        <v>37</v>
      </c>
      <c r="G536" s="26">
        <f t="shared" si="9"/>
        <v>1500</v>
      </c>
      <c r="H536" s="24" t="s">
        <v>3580</v>
      </c>
      <c r="I536" s="33" t="s">
        <v>25</v>
      </c>
      <c r="J536" s="25"/>
      <c r="K536" s="28"/>
      <c r="L536" s="29"/>
    </row>
    <row r="537" spans="1:20" x14ac:dyDescent="0.25">
      <c r="A537" s="22">
        <v>38192</v>
      </c>
      <c r="B537" s="23">
        <v>1142</v>
      </c>
      <c r="C537" s="23" t="s">
        <v>200</v>
      </c>
      <c r="D537" s="24">
        <v>600000</v>
      </c>
      <c r="E537" s="25" t="s">
        <v>3606</v>
      </c>
      <c r="F537" s="23" t="s">
        <v>33</v>
      </c>
      <c r="G537" s="26">
        <f t="shared" si="9"/>
        <v>600000</v>
      </c>
      <c r="H537" s="24" t="s">
        <v>3575</v>
      </c>
      <c r="I537" s="33" t="s">
        <v>25</v>
      </c>
      <c r="J537" s="25"/>
      <c r="K537" s="28"/>
      <c r="L537" s="29"/>
    </row>
    <row r="538" spans="1:20" x14ac:dyDescent="0.25">
      <c r="A538" s="22">
        <v>38193</v>
      </c>
      <c r="B538" s="23">
        <v>1251</v>
      </c>
      <c r="C538" s="23" t="s">
        <v>150</v>
      </c>
      <c r="D538" s="24">
        <v>175000</v>
      </c>
      <c r="E538" s="25" t="s">
        <v>3607</v>
      </c>
      <c r="F538" s="23" t="s">
        <v>63</v>
      </c>
      <c r="G538" s="26">
        <f t="shared" si="9"/>
        <v>175000</v>
      </c>
      <c r="H538" s="24" t="s">
        <v>3575</v>
      </c>
      <c r="I538" s="33" t="s">
        <v>25</v>
      </c>
      <c r="J538" s="25"/>
      <c r="K538" s="28"/>
      <c r="L538" s="29"/>
    </row>
    <row r="539" spans="1:20" x14ac:dyDescent="0.25">
      <c r="A539" s="22">
        <v>38194</v>
      </c>
      <c r="B539" s="23">
        <v>704</v>
      </c>
      <c r="C539" s="23" t="s">
        <v>79</v>
      </c>
      <c r="D539" s="24">
        <v>2000</v>
      </c>
      <c r="E539" s="25" t="s">
        <v>3608</v>
      </c>
      <c r="F539" s="23" t="s">
        <v>63</v>
      </c>
      <c r="G539" s="26">
        <f t="shared" si="9"/>
        <v>2000</v>
      </c>
      <c r="H539" s="24" t="s">
        <v>3578</v>
      </c>
      <c r="I539" s="33" t="s">
        <v>25</v>
      </c>
      <c r="J539" s="23"/>
      <c r="K539" s="28"/>
      <c r="L539" s="29"/>
    </row>
    <row r="540" spans="1:20" x14ac:dyDescent="0.25">
      <c r="A540" s="22">
        <v>38194</v>
      </c>
      <c r="B540" s="23">
        <v>1604</v>
      </c>
      <c r="C540" s="23" t="s">
        <v>108</v>
      </c>
      <c r="D540" s="24">
        <v>6000</v>
      </c>
      <c r="E540" s="25" t="s">
        <v>3609</v>
      </c>
      <c r="F540" s="23" t="s">
        <v>33</v>
      </c>
      <c r="G540" s="26">
        <f t="shared" si="9"/>
        <v>6000</v>
      </c>
      <c r="H540" s="24" t="s">
        <v>3610</v>
      </c>
      <c r="I540" s="33" t="s">
        <v>25</v>
      </c>
      <c r="J540" s="23"/>
      <c r="K540" s="28"/>
      <c r="L540" s="29"/>
    </row>
    <row r="541" spans="1:20" x14ac:dyDescent="0.25">
      <c r="A541" s="22">
        <v>38194</v>
      </c>
      <c r="B541" s="23">
        <v>2121</v>
      </c>
      <c r="C541" s="23" t="s">
        <v>3611</v>
      </c>
      <c r="D541" s="24">
        <v>1212</v>
      </c>
      <c r="E541" s="25" t="s">
        <v>3612</v>
      </c>
      <c r="F541" s="23" t="s">
        <v>63</v>
      </c>
      <c r="G541" s="26">
        <f t="shared" si="9"/>
        <v>1212</v>
      </c>
      <c r="H541" s="24" t="s">
        <v>3587</v>
      </c>
      <c r="I541" s="33" t="s">
        <v>25</v>
      </c>
      <c r="J541" s="23"/>
      <c r="K541" s="28"/>
      <c r="L541" s="29"/>
    </row>
    <row r="542" spans="1:20" x14ac:dyDescent="0.25">
      <c r="A542" s="22">
        <v>38194</v>
      </c>
      <c r="B542" s="23">
        <v>2150</v>
      </c>
      <c r="C542" s="23" t="s">
        <v>203</v>
      </c>
      <c r="D542" s="24">
        <v>1500</v>
      </c>
      <c r="E542" s="25" t="s">
        <v>3613</v>
      </c>
      <c r="F542" s="23" t="s">
        <v>23</v>
      </c>
      <c r="G542" s="26">
        <f t="shared" si="9"/>
        <v>1500</v>
      </c>
      <c r="H542" s="24" t="s">
        <v>3610</v>
      </c>
      <c r="I542" s="33" t="s">
        <v>25</v>
      </c>
      <c r="J542" s="23"/>
      <c r="K542" s="28"/>
      <c r="L542" s="29"/>
    </row>
    <row r="543" spans="1:20" x14ac:dyDescent="0.25">
      <c r="A543" s="22">
        <v>38195</v>
      </c>
      <c r="B543" s="23">
        <v>922</v>
      </c>
      <c r="C543" s="23" t="s">
        <v>162</v>
      </c>
      <c r="D543" s="24">
        <v>25000</v>
      </c>
      <c r="E543" s="25" t="s">
        <v>3614</v>
      </c>
      <c r="F543" s="23" t="s">
        <v>67</v>
      </c>
      <c r="G543" s="26">
        <f t="shared" si="9"/>
        <v>25000</v>
      </c>
      <c r="H543" s="24" t="s">
        <v>3582</v>
      </c>
      <c r="I543" s="33" t="s">
        <v>25</v>
      </c>
      <c r="J543" s="23"/>
      <c r="K543" s="28"/>
      <c r="L543" s="29"/>
    </row>
    <row r="544" spans="1:20" x14ac:dyDescent="0.25">
      <c r="A544" s="22">
        <v>38196</v>
      </c>
      <c r="B544" s="23">
        <v>851</v>
      </c>
      <c r="C544" s="23" t="s">
        <v>91</v>
      </c>
      <c r="D544" s="24">
        <v>5000</v>
      </c>
      <c r="E544" s="25" t="s">
        <v>3615</v>
      </c>
      <c r="F544" s="23" t="s">
        <v>33</v>
      </c>
      <c r="G544" s="26">
        <f t="shared" si="9"/>
        <v>5000</v>
      </c>
      <c r="H544" s="24" t="s">
        <v>3578</v>
      </c>
      <c r="I544" s="33" t="s">
        <v>25</v>
      </c>
      <c r="J544" s="23"/>
      <c r="K544" s="28"/>
      <c r="L544" s="29"/>
    </row>
    <row r="545" spans="1:12" x14ac:dyDescent="0.25">
      <c r="A545" s="22">
        <v>38196</v>
      </c>
      <c r="B545" s="23">
        <v>847</v>
      </c>
      <c r="C545" s="23" t="s">
        <v>162</v>
      </c>
      <c r="D545" s="24">
        <v>20000</v>
      </c>
      <c r="E545" s="25" t="s">
        <v>3616</v>
      </c>
      <c r="F545" s="23" t="s">
        <v>54</v>
      </c>
      <c r="G545" s="26">
        <f t="shared" si="9"/>
        <v>20000</v>
      </c>
      <c r="H545" s="24" t="s">
        <v>3582</v>
      </c>
      <c r="I545" s="33" t="s">
        <v>25</v>
      </c>
      <c r="J545" s="23"/>
      <c r="K545" s="28"/>
      <c r="L545" s="29"/>
    </row>
    <row r="546" spans="1:12" x14ac:dyDescent="0.25">
      <c r="A546" s="22">
        <v>38196</v>
      </c>
      <c r="B546" s="23">
        <v>1830</v>
      </c>
      <c r="C546" s="23" t="s">
        <v>26</v>
      </c>
      <c r="D546" s="24" t="s">
        <v>27</v>
      </c>
      <c r="E546" s="25" t="s">
        <v>3617</v>
      </c>
      <c r="F546" s="23" t="s">
        <v>325</v>
      </c>
      <c r="G546" s="26">
        <f t="shared" si="9"/>
        <v>1</v>
      </c>
      <c r="H546" s="24" t="s">
        <v>3578</v>
      </c>
      <c r="I546" s="33" t="s">
        <v>25</v>
      </c>
      <c r="J546" s="23"/>
      <c r="K546" s="28"/>
      <c r="L546" s="29"/>
    </row>
    <row r="547" spans="1:12" x14ac:dyDescent="0.25">
      <c r="A547" s="22">
        <v>38197</v>
      </c>
      <c r="B547" s="23">
        <v>1124</v>
      </c>
      <c r="C547" s="23" t="s">
        <v>162</v>
      </c>
      <c r="D547" s="24">
        <v>5000</v>
      </c>
      <c r="E547" s="25" t="s">
        <v>3618</v>
      </c>
      <c r="F547" s="23" t="s">
        <v>33</v>
      </c>
      <c r="G547" s="26">
        <f t="shared" si="9"/>
        <v>5000</v>
      </c>
      <c r="H547" s="24" t="s">
        <v>3582</v>
      </c>
      <c r="I547" s="33" t="s">
        <v>25</v>
      </c>
      <c r="J547" s="23"/>
      <c r="K547" s="28"/>
      <c r="L547" s="29"/>
    </row>
    <row r="548" spans="1:12" x14ac:dyDescent="0.25">
      <c r="A548" s="22">
        <v>38197</v>
      </c>
      <c r="B548" s="23">
        <v>1531</v>
      </c>
      <c r="C548" s="23" t="s">
        <v>35</v>
      </c>
      <c r="D548" s="24">
        <v>250</v>
      </c>
      <c r="E548" s="25" t="s">
        <v>3619</v>
      </c>
      <c r="F548" s="23" t="s">
        <v>23</v>
      </c>
      <c r="G548" s="26">
        <f t="shared" si="9"/>
        <v>250</v>
      </c>
      <c r="H548" s="24" t="s">
        <v>3580</v>
      </c>
      <c r="I548" s="33" t="s">
        <v>25</v>
      </c>
      <c r="J548" s="23"/>
      <c r="K548" s="28"/>
      <c r="L548" s="29"/>
    </row>
    <row r="549" spans="1:12" x14ac:dyDescent="0.25">
      <c r="A549" s="22">
        <v>38197</v>
      </c>
      <c r="B549" s="23">
        <v>1701</v>
      </c>
      <c r="C549" s="23" t="s">
        <v>3611</v>
      </c>
      <c r="D549" s="24">
        <v>6365</v>
      </c>
      <c r="E549" s="25" t="s">
        <v>3620</v>
      </c>
      <c r="F549" s="23" t="s">
        <v>23</v>
      </c>
      <c r="G549" s="26">
        <f t="shared" si="9"/>
        <v>6365</v>
      </c>
      <c r="H549" s="24" t="s">
        <v>3587</v>
      </c>
      <c r="I549" s="33" t="s">
        <v>25</v>
      </c>
      <c r="J549" s="23"/>
      <c r="K549" s="28"/>
      <c r="L549" s="29"/>
    </row>
    <row r="550" spans="1:12" x14ac:dyDescent="0.25">
      <c r="A550" s="22">
        <v>38198</v>
      </c>
      <c r="B550" s="23">
        <v>955</v>
      </c>
      <c r="C550" s="23" t="s">
        <v>108</v>
      </c>
      <c r="D550" s="24">
        <v>1000</v>
      </c>
      <c r="E550" s="25" t="s">
        <v>3621</v>
      </c>
      <c r="F550" s="23" t="s">
        <v>37</v>
      </c>
      <c r="G550" s="26">
        <f t="shared" si="9"/>
        <v>1000</v>
      </c>
      <c r="H550" s="24" t="s">
        <v>3610</v>
      </c>
      <c r="I550" s="33" t="s">
        <v>25</v>
      </c>
      <c r="J550" s="23"/>
      <c r="K550" s="28"/>
      <c r="L550" s="29"/>
    </row>
    <row r="551" spans="1:12" x14ac:dyDescent="0.25">
      <c r="A551" s="22">
        <v>38198</v>
      </c>
      <c r="B551" s="23">
        <v>1324</v>
      </c>
      <c r="C551" s="23" t="s">
        <v>81</v>
      </c>
      <c r="D551" s="24">
        <v>1000</v>
      </c>
      <c r="E551" s="25" t="s">
        <v>3622</v>
      </c>
      <c r="F551" s="23" t="s">
        <v>33</v>
      </c>
      <c r="G551" s="26">
        <f t="shared" si="9"/>
        <v>1000</v>
      </c>
      <c r="H551" s="24" t="s">
        <v>3578</v>
      </c>
      <c r="I551" s="33" t="s">
        <v>25</v>
      </c>
      <c r="J551" s="23"/>
      <c r="K551" s="28"/>
      <c r="L551" s="29"/>
    </row>
    <row r="552" spans="1:12" x14ac:dyDescent="0.25">
      <c r="A552" s="22">
        <v>38198</v>
      </c>
      <c r="B552" s="23">
        <v>1531</v>
      </c>
      <c r="C552" s="23" t="s">
        <v>64</v>
      </c>
      <c r="D552" s="24">
        <v>1000</v>
      </c>
      <c r="E552" s="25" t="s">
        <v>3623</v>
      </c>
      <c r="F552" s="23" t="s">
        <v>23</v>
      </c>
      <c r="G552" s="26">
        <f t="shared" si="9"/>
        <v>1000</v>
      </c>
      <c r="H552" s="24" t="s">
        <v>3578</v>
      </c>
      <c r="I552" s="33" t="s">
        <v>25</v>
      </c>
      <c r="J552" s="23"/>
      <c r="K552" s="28"/>
      <c r="L552" s="29"/>
    </row>
    <row r="553" spans="1:12" x14ac:dyDescent="0.25">
      <c r="A553" s="22">
        <v>38198</v>
      </c>
      <c r="B553" s="23">
        <v>2048</v>
      </c>
      <c r="C553" s="23" t="s">
        <v>91</v>
      </c>
      <c r="D553" s="24">
        <v>12000</v>
      </c>
      <c r="E553" s="25" t="s">
        <v>3624</v>
      </c>
      <c r="F553" s="23" t="s">
        <v>23</v>
      </c>
      <c r="G553" s="26">
        <f t="shared" si="9"/>
        <v>12000</v>
      </c>
      <c r="H553" s="24" t="s">
        <v>3578</v>
      </c>
      <c r="I553" s="33" t="s">
        <v>25</v>
      </c>
      <c r="J553" s="23"/>
      <c r="K553" s="28"/>
      <c r="L553" s="29"/>
    </row>
    <row r="554" spans="1:12" x14ac:dyDescent="0.25">
      <c r="A554" s="22">
        <v>38198</v>
      </c>
      <c r="B554" s="23">
        <v>2234</v>
      </c>
      <c r="C554" s="23" t="s">
        <v>68</v>
      </c>
      <c r="D554" s="24">
        <v>25000</v>
      </c>
      <c r="E554" s="25" t="s">
        <v>3625</v>
      </c>
      <c r="F554" s="23" t="s">
        <v>33</v>
      </c>
      <c r="G554" s="26">
        <f t="shared" si="9"/>
        <v>25000</v>
      </c>
      <c r="H554" s="24" t="s">
        <v>3575</v>
      </c>
      <c r="I554" s="33" t="s">
        <v>25</v>
      </c>
      <c r="J554" s="23"/>
      <c r="K554" s="28"/>
      <c r="L554" s="29"/>
    </row>
    <row r="555" spans="1:12" x14ac:dyDescent="0.25">
      <c r="A555" s="22">
        <v>38199</v>
      </c>
      <c r="B555" s="23">
        <v>1135</v>
      </c>
      <c r="C555" s="23" t="s">
        <v>46</v>
      </c>
      <c r="D555" s="24">
        <v>3000</v>
      </c>
      <c r="E555" s="25" t="s">
        <v>3626</v>
      </c>
      <c r="F555" s="23" t="s">
        <v>23</v>
      </c>
      <c r="G555" s="26">
        <f t="shared" si="9"/>
        <v>3000</v>
      </c>
      <c r="H555" s="24" t="s">
        <v>3575</v>
      </c>
      <c r="I555" s="33" t="s">
        <v>25</v>
      </c>
      <c r="J555" s="23"/>
      <c r="K555" s="28"/>
      <c r="L555" s="29"/>
    </row>
    <row r="556" spans="1:12" x14ac:dyDescent="0.25">
      <c r="A556" s="22">
        <v>38199</v>
      </c>
      <c r="B556" s="23">
        <v>1306</v>
      </c>
      <c r="C556" s="23" t="s">
        <v>70</v>
      </c>
      <c r="D556" s="24">
        <v>1000</v>
      </c>
      <c r="E556" s="25" t="s">
        <v>3627</v>
      </c>
      <c r="F556" s="23" t="s">
        <v>33</v>
      </c>
      <c r="G556" s="26">
        <f t="shared" si="9"/>
        <v>1000</v>
      </c>
      <c r="H556" s="24" t="s">
        <v>3575</v>
      </c>
      <c r="I556" s="33" t="s">
        <v>25</v>
      </c>
      <c r="J556" s="23"/>
      <c r="K556" s="28"/>
      <c r="L556" s="29"/>
    </row>
    <row r="557" spans="1:12" x14ac:dyDescent="0.25">
      <c r="A557" s="22">
        <v>38200</v>
      </c>
      <c r="B557" s="23">
        <v>300</v>
      </c>
      <c r="C557" s="23" t="s">
        <v>51</v>
      </c>
      <c r="D557" s="24">
        <v>25000</v>
      </c>
      <c r="E557" s="25" t="s">
        <v>3628</v>
      </c>
      <c r="F557" s="23" t="s">
        <v>33</v>
      </c>
      <c r="G557" s="26">
        <f t="shared" si="9"/>
        <v>25000</v>
      </c>
      <c r="H557" s="24" t="s">
        <v>3610</v>
      </c>
      <c r="I557" s="33" t="s">
        <v>25</v>
      </c>
      <c r="J557" s="23"/>
      <c r="K557" s="28"/>
      <c r="L557" s="29"/>
    </row>
    <row r="558" spans="1:12" x14ac:dyDescent="0.25">
      <c r="A558" s="22">
        <v>38200</v>
      </c>
      <c r="B558" s="23">
        <v>1235</v>
      </c>
      <c r="C558" s="23" t="s">
        <v>162</v>
      </c>
      <c r="D558" s="24">
        <v>2100</v>
      </c>
      <c r="E558" s="25" t="s">
        <v>3629</v>
      </c>
      <c r="F558" s="23" t="s">
        <v>63</v>
      </c>
      <c r="G558" s="26">
        <f t="shared" si="9"/>
        <v>2100</v>
      </c>
      <c r="H558" s="24" t="s">
        <v>3582</v>
      </c>
      <c r="I558" s="33" t="s">
        <v>25</v>
      </c>
      <c r="J558" s="23"/>
      <c r="K558" s="28"/>
      <c r="L558" s="29"/>
    </row>
    <row r="559" spans="1:12" x14ac:dyDescent="0.25">
      <c r="A559" s="22">
        <v>38200</v>
      </c>
      <c r="B559" s="23">
        <v>2249</v>
      </c>
      <c r="C559" s="23" t="s">
        <v>3611</v>
      </c>
      <c r="D559" s="24">
        <v>100000</v>
      </c>
      <c r="E559" s="25" t="s">
        <v>3630</v>
      </c>
      <c r="F559" s="23" t="s">
        <v>33</v>
      </c>
      <c r="G559" s="26">
        <f t="shared" si="9"/>
        <v>100000</v>
      </c>
      <c r="H559" s="24" t="s">
        <v>3587</v>
      </c>
      <c r="I559" s="33" t="s">
        <v>25</v>
      </c>
      <c r="J559" s="23"/>
      <c r="K559" s="28"/>
      <c r="L559" s="29"/>
    </row>
    <row r="560" spans="1:12" x14ac:dyDescent="0.25">
      <c r="A560" s="22">
        <v>38201</v>
      </c>
      <c r="B560" s="23">
        <v>1228</v>
      </c>
      <c r="C560" s="23" t="s">
        <v>3611</v>
      </c>
      <c r="D560" s="24">
        <v>1000</v>
      </c>
      <c r="E560" s="25" t="s">
        <v>3631</v>
      </c>
      <c r="F560" s="23" t="s">
        <v>67</v>
      </c>
      <c r="G560" s="26">
        <f t="shared" si="9"/>
        <v>1000</v>
      </c>
      <c r="H560" s="23" t="s">
        <v>3587</v>
      </c>
      <c r="I560" s="33" t="s">
        <v>25</v>
      </c>
    </row>
    <row r="561" spans="1:21" x14ac:dyDescent="0.25">
      <c r="A561" s="22">
        <v>38201</v>
      </c>
      <c r="B561" s="23">
        <v>1335</v>
      </c>
      <c r="C561" s="23" t="s">
        <v>121</v>
      </c>
      <c r="D561" s="24">
        <v>1500</v>
      </c>
      <c r="E561" s="25" t="s">
        <v>3632</v>
      </c>
      <c r="F561" s="23" t="s">
        <v>325</v>
      </c>
      <c r="G561" s="26">
        <f t="shared" si="9"/>
        <v>1500</v>
      </c>
      <c r="H561" s="23" t="s">
        <v>3582</v>
      </c>
      <c r="I561" s="33" t="s">
        <v>25</v>
      </c>
    </row>
    <row r="562" spans="1:21" x14ac:dyDescent="0.25">
      <c r="A562" s="22">
        <v>38201</v>
      </c>
      <c r="B562" s="23">
        <v>1558</v>
      </c>
      <c r="C562" s="23" t="s">
        <v>3611</v>
      </c>
      <c r="D562" s="24" t="s">
        <v>27</v>
      </c>
      <c r="E562" s="25" t="s">
        <v>3633</v>
      </c>
      <c r="F562" s="23" t="s">
        <v>23</v>
      </c>
      <c r="G562" s="26">
        <f t="shared" si="9"/>
        <v>1</v>
      </c>
      <c r="H562" s="24" t="s">
        <v>3587</v>
      </c>
      <c r="I562" s="33" t="s">
        <v>25</v>
      </c>
      <c r="J562" s="23"/>
      <c r="K562" s="28"/>
      <c r="L562" s="29"/>
      <c r="T562" s="25"/>
      <c r="U562" s="30"/>
    </row>
    <row r="563" spans="1:21" x14ac:dyDescent="0.25">
      <c r="A563" s="22">
        <v>38201</v>
      </c>
      <c r="B563" s="23">
        <v>1804</v>
      </c>
      <c r="C563" s="23" t="s">
        <v>61</v>
      </c>
      <c r="D563" s="24">
        <v>2000</v>
      </c>
      <c r="E563" s="25" t="s">
        <v>3634</v>
      </c>
      <c r="F563" s="23" t="s">
        <v>63</v>
      </c>
      <c r="G563" s="26">
        <f t="shared" si="9"/>
        <v>2000</v>
      </c>
      <c r="H563" s="24" t="s">
        <v>3575</v>
      </c>
      <c r="I563" s="33" t="s">
        <v>25</v>
      </c>
      <c r="J563" s="23"/>
      <c r="K563" s="28"/>
      <c r="L563" s="29"/>
      <c r="T563" s="25"/>
      <c r="U563" s="30"/>
    </row>
    <row r="564" spans="1:21" x14ac:dyDescent="0.25">
      <c r="A564" s="22">
        <v>38202</v>
      </c>
      <c r="B564" s="23">
        <v>1011</v>
      </c>
      <c r="C564" s="23" t="s">
        <v>61</v>
      </c>
      <c r="D564" s="24">
        <v>1000</v>
      </c>
      <c r="E564" s="25" t="s">
        <v>3635</v>
      </c>
      <c r="F564" s="23" t="s">
        <v>359</v>
      </c>
      <c r="G564" s="26">
        <f t="shared" si="9"/>
        <v>1000</v>
      </c>
      <c r="H564" s="24" t="s">
        <v>3575</v>
      </c>
      <c r="I564" s="33" t="s">
        <v>25</v>
      </c>
      <c r="J564" s="23"/>
      <c r="K564" s="28"/>
      <c r="L564" s="29"/>
      <c r="T564" s="25"/>
      <c r="U564" s="30"/>
    </row>
    <row r="565" spans="1:21" x14ac:dyDescent="0.25">
      <c r="A565" s="22">
        <v>38202</v>
      </c>
      <c r="B565" s="23">
        <v>1122</v>
      </c>
      <c r="C565" s="23" t="s">
        <v>35</v>
      </c>
      <c r="D565" s="24">
        <v>999</v>
      </c>
      <c r="E565" s="25" t="s">
        <v>3636</v>
      </c>
      <c r="F565" s="23" t="s">
        <v>29</v>
      </c>
      <c r="G565" s="26">
        <f t="shared" si="9"/>
        <v>999</v>
      </c>
      <c r="H565" s="24" t="s">
        <v>3580</v>
      </c>
      <c r="I565" s="33" t="s">
        <v>25</v>
      </c>
      <c r="J565" s="23"/>
      <c r="K565" s="28"/>
      <c r="L565" s="29"/>
      <c r="T565" s="25"/>
      <c r="U565" s="30"/>
    </row>
    <row r="566" spans="1:21" x14ac:dyDescent="0.25">
      <c r="A566" s="22">
        <v>38202</v>
      </c>
      <c r="B566" s="23">
        <v>1148</v>
      </c>
      <c r="C566" s="23" t="s">
        <v>61</v>
      </c>
      <c r="D566" s="24">
        <v>1012500</v>
      </c>
      <c r="E566" s="25" t="s">
        <v>3637</v>
      </c>
      <c r="F566" s="23" t="s">
        <v>359</v>
      </c>
      <c r="G566" s="26">
        <f t="shared" si="9"/>
        <v>1012500</v>
      </c>
      <c r="H566" s="24" t="s">
        <v>3575</v>
      </c>
      <c r="I566" s="33" t="s">
        <v>25</v>
      </c>
      <c r="J566" s="23"/>
      <c r="K566" s="28"/>
      <c r="L566" s="29"/>
      <c r="T566" s="25"/>
      <c r="U566" s="30"/>
    </row>
    <row r="567" spans="1:21" x14ac:dyDescent="0.25">
      <c r="A567" s="22">
        <v>38202</v>
      </c>
      <c r="B567" s="23">
        <v>1337</v>
      </c>
      <c r="C567" s="23" t="s">
        <v>61</v>
      </c>
      <c r="D567" s="24">
        <v>2500</v>
      </c>
      <c r="E567" s="25" t="s">
        <v>3638</v>
      </c>
      <c r="F567" s="23" t="s">
        <v>359</v>
      </c>
      <c r="G567" s="26">
        <f t="shared" si="9"/>
        <v>2500</v>
      </c>
      <c r="H567" s="24" t="s">
        <v>3575</v>
      </c>
      <c r="I567" s="33" t="s">
        <v>25</v>
      </c>
      <c r="J567" s="23"/>
      <c r="K567" s="28"/>
      <c r="L567" s="29"/>
      <c r="T567" s="25"/>
      <c r="U567" s="30"/>
    </row>
    <row r="568" spans="1:21" x14ac:dyDescent="0.25">
      <c r="A568" s="22">
        <v>38202</v>
      </c>
      <c r="B568" s="23">
        <v>1350</v>
      </c>
      <c r="C568" s="23" t="s">
        <v>31</v>
      </c>
      <c r="D568" s="24">
        <v>6000</v>
      </c>
      <c r="E568" s="25" t="s">
        <v>3639</v>
      </c>
      <c r="F568" s="23" t="s">
        <v>30</v>
      </c>
      <c r="G568" s="26">
        <f t="shared" si="9"/>
        <v>6000</v>
      </c>
      <c r="H568" s="24" t="s">
        <v>3587</v>
      </c>
      <c r="I568" s="33" t="s">
        <v>25</v>
      </c>
      <c r="J568" s="23"/>
      <c r="K568" s="28"/>
      <c r="L568" s="29"/>
      <c r="T568" s="25"/>
      <c r="U568" s="30"/>
    </row>
    <row r="569" spans="1:21" x14ac:dyDescent="0.25">
      <c r="A569" s="22">
        <v>38202</v>
      </c>
      <c r="B569" s="23">
        <v>1507</v>
      </c>
      <c r="C569" s="23" t="s">
        <v>72</v>
      </c>
      <c r="D569" s="24" t="s">
        <v>27</v>
      </c>
      <c r="E569" s="25" t="s">
        <v>3640</v>
      </c>
      <c r="F569" s="23" t="s">
        <v>359</v>
      </c>
      <c r="G569" s="26">
        <f t="shared" si="9"/>
        <v>1</v>
      </c>
      <c r="H569" s="24" t="s">
        <v>3575</v>
      </c>
      <c r="I569" s="33" t="s">
        <v>25</v>
      </c>
      <c r="J569" s="23"/>
      <c r="K569" s="28"/>
      <c r="L569" s="29"/>
      <c r="T569" s="25"/>
      <c r="U569" s="30"/>
    </row>
    <row r="570" spans="1:21" x14ac:dyDescent="0.25">
      <c r="A570" s="22">
        <v>38203</v>
      </c>
      <c r="B570" s="23">
        <v>809</v>
      </c>
      <c r="C570" s="23" t="s">
        <v>200</v>
      </c>
      <c r="D570" s="24">
        <v>7000</v>
      </c>
      <c r="E570" s="25" t="s">
        <v>3641</v>
      </c>
      <c r="F570" s="23" t="s">
        <v>33</v>
      </c>
      <c r="G570" s="26">
        <f t="shared" si="9"/>
        <v>7000</v>
      </c>
      <c r="H570" s="24" t="s">
        <v>3575</v>
      </c>
      <c r="I570" s="33" t="s">
        <v>25</v>
      </c>
      <c r="J570" s="23"/>
      <c r="K570" s="28"/>
      <c r="L570" s="29"/>
      <c r="T570" s="25"/>
      <c r="U570" s="30"/>
    </row>
    <row r="571" spans="1:21" x14ac:dyDescent="0.25">
      <c r="A571" s="22">
        <v>38203</v>
      </c>
      <c r="B571" s="23">
        <v>1618</v>
      </c>
      <c r="C571" s="23" t="s">
        <v>56</v>
      </c>
      <c r="D571" s="24">
        <v>3000</v>
      </c>
      <c r="E571" s="25" t="s">
        <v>3642</v>
      </c>
      <c r="F571" s="23" t="s">
        <v>23</v>
      </c>
      <c r="G571" s="26">
        <f t="shared" si="9"/>
        <v>3000</v>
      </c>
      <c r="H571" s="24" t="s">
        <v>3587</v>
      </c>
      <c r="I571" s="33" t="s">
        <v>25</v>
      </c>
      <c r="J571" s="23"/>
      <c r="K571" s="28"/>
      <c r="L571" s="29"/>
      <c r="T571" s="25"/>
      <c r="U571" s="30"/>
    </row>
    <row r="572" spans="1:21" x14ac:dyDescent="0.25">
      <c r="A572" s="22">
        <v>38203</v>
      </c>
      <c r="B572" s="23">
        <v>1635</v>
      </c>
      <c r="C572" s="23" t="s">
        <v>46</v>
      </c>
      <c r="D572" s="24">
        <v>9500</v>
      </c>
      <c r="E572" s="25" t="s">
        <v>3643</v>
      </c>
      <c r="F572" s="23" t="s">
        <v>359</v>
      </c>
      <c r="G572" s="26">
        <f t="shared" si="9"/>
        <v>9500</v>
      </c>
      <c r="H572" s="24" t="s">
        <v>3575</v>
      </c>
      <c r="I572" s="33" t="s">
        <v>25</v>
      </c>
      <c r="J572" s="23"/>
      <c r="K572" s="28"/>
      <c r="L572" s="29"/>
      <c r="T572" s="25"/>
      <c r="U572" s="30"/>
    </row>
    <row r="573" spans="1:21" x14ac:dyDescent="0.25">
      <c r="A573" s="22">
        <v>38204</v>
      </c>
      <c r="B573" s="23">
        <v>833</v>
      </c>
      <c r="C573" s="23" t="s">
        <v>31</v>
      </c>
      <c r="D573" s="24">
        <v>1000</v>
      </c>
      <c r="E573" s="25" t="s">
        <v>3644</v>
      </c>
      <c r="F573" s="23" t="s">
        <v>23</v>
      </c>
      <c r="G573" s="26">
        <f t="shared" si="9"/>
        <v>1000</v>
      </c>
      <c r="H573" s="24" t="s">
        <v>3587</v>
      </c>
      <c r="I573" s="33" t="s">
        <v>25</v>
      </c>
      <c r="J573" s="23"/>
      <c r="K573" s="28"/>
      <c r="L573" s="29"/>
      <c r="T573" s="25"/>
      <c r="U573" s="30"/>
    </row>
    <row r="574" spans="1:21" x14ac:dyDescent="0.25">
      <c r="A574" s="22">
        <v>38204</v>
      </c>
      <c r="B574" s="23">
        <v>839</v>
      </c>
      <c r="C574" s="23" t="s">
        <v>99</v>
      </c>
      <c r="D574" s="24">
        <v>600</v>
      </c>
      <c r="E574" s="25" t="s">
        <v>3645</v>
      </c>
      <c r="F574" s="23" t="s">
        <v>67</v>
      </c>
      <c r="G574" s="26">
        <f t="shared" si="9"/>
        <v>600</v>
      </c>
      <c r="H574" s="24" t="s">
        <v>3610</v>
      </c>
      <c r="I574" s="33" t="s">
        <v>25</v>
      </c>
      <c r="J574" s="23"/>
      <c r="K574" s="28"/>
      <c r="L574" s="29"/>
      <c r="T574" s="25"/>
      <c r="U574" s="30"/>
    </row>
    <row r="575" spans="1:21" x14ac:dyDescent="0.25">
      <c r="A575" s="22">
        <v>38204</v>
      </c>
      <c r="B575" s="23">
        <v>1053</v>
      </c>
      <c r="C575" s="23" t="s">
        <v>35</v>
      </c>
      <c r="D575" s="24">
        <v>8000</v>
      </c>
      <c r="E575" s="25" t="s">
        <v>3646</v>
      </c>
      <c r="F575" s="23" t="s">
        <v>37</v>
      </c>
      <c r="G575" s="26">
        <f t="shared" si="9"/>
        <v>8000</v>
      </c>
      <c r="H575" s="24" t="s">
        <v>3580</v>
      </c>
      <c r="I575" s="33" t="s">
        <v>25</v>
      </c>
      <c r="J575" s="23"/>
      <c r="K575" s="28"/>
      <c r="L575" s="29"/>
      <c r="T575" s="25"/>
      <c r="U575" s="30"/>
    </row>
    <row r="576" spans="1:21" x14ac:dyDescent="0.25">
      <c r="A576" s="22">
        <v>38204</v>
      </c>
      <c r="B576" s="23">
        <v>1434</v>
      </c>
      <c r="C576" s="23" t="s">
        <v>56</v>
      </c>
      <c r="D576" s="24">
        <v>12000</v>
      </c>
      <c r="E576" s="25" t="s">
        <v>3647</v>
      </c>
      <c r="F576" s="23" t="s">
        <v>67</v>
      </c>
      <c r="G576" s="26">
        <f t="shared" si="9"/>
        <v>12000</v>
      </c>
      <c r="H576" s="24" t="s">
        <v>3587</v>
      </c>
      <c r="I576" s="33" t="s">
        <v>25</v>
      </c>
      <c r="J576" s="23"/>
      <c r="K576" s="28"/>
      <c r="L576" s="29"/>
      <c r="T576" s="25"/>
      <c r="U576" s="30"/>
    </row>
    <row r="577" spans="1:21" x14ac:dyDescent="0.25">
      <c r="A577" s="22">
        <v>38204</v>
      </c>
      <c r="B577" s="23">
        <v>1517</v>
      </c>
      <c r="C577" s="23" t="s">
        <v>42</v>
      </c>
      <c r="D577" s="24">
        <v>50</v>
      </c>
      <c r="E577" s="25" t="s">
        <v>3648</v>
      </c>
      <c r="F577" s="23" t="s">
        <v>37</v>
      </c>
      <c r="G577" s="26">
        <f t="shared" si="9"/>
        <v>50</v>
      </c>
      <c r="H577" s="24" t="s">
        <v>3582</v>
      </c>
      <c r="I577" s="33" t="s">
        <v>25</v>
      </c>
      <c r="J577" s="23"/>
      <c r="K577" s="28"/>
      <c r="L577" s="29"/>
      <c r="T577" s="25"/>
      <c r="U577" s="30"/>
    </row>
    <row r="578" spans="1:21" x14ac:dyDescent="0.25">
      <c r="A578" s="22">
        <v>38205</v>
      </c>
      <c r="B578" s="23">
        <v>552</v>
      </c>
      <c r="C578" s="23" t="s">
        <v>31</v>
      </c>
      <c r="D578" s="24">
        <v>36000</v>
      </c>
      <c r="E578" s="28" t="s">
        <v>3649</v>
      </c>
      <c r="F578" s="23" t="s">
        <v>58</v>
      </c>
      <c r="G578" s="26">
        <f t="shared" si="9"/>
        <v>36000</v>
      </c>
      <c r="H578" s="24" t="s">
        <v>3587</v>
      </c>
      <c r="I578" s="33" t="s">
        <v>25</v>
      </c>
      <c r="J578" s="23"/>
      <c r="K578" s="28"/>
      <c r="L578" s="29"/>
      <c r="T578" s="25"/>
      <c r="U578" s="30"/>
    </row>
    <row r="579" spans="1:21" x14ac:dyDescent="0.25">
      <c r="A579" s="22">
        <v>38205</v>
      </c>
      <c r="B579" s="23">
        <v>936</v>
      </c>
      <c r="C579" s="23" t="s">
        <v>26</v>
      </c>
      <c r="D579" s="24">
        <v>100</v>
      </c>
      <c r="E579" s="25" t="s">
        <v>3650</v>
      </c>
      <c r="F579" s="23" t="s">
        <v>37</v>
      </c>
      <c r="G579" s="26">
        <f t="shared" si="9"/>
        <v>100</v>
      </c>
      <c r="H579" s="24" t="s">
        <v>3578</v>
      </c>
      <c r="I579" s="33" t="s">
        <v>25</v>
      </c>
      <c r="J579" s="23"/>
      <c r="K579" s="28"/>
      <c r="L579" s="29"/>
      <c r="T579" s="25"/>
      <c r="U579" s="30"/>
    </row>
    <row r="580" spans="1:21" x14ac:dyDescent="0.25">
      <c r="A580" s="22">
        <v>38205</v>
      </c>
      <c r="B580" s="23">
        <v>1143</v>
      </c>
      <c r="C580" s="23" t="s">
        <v>42</v>
      </c>
      <c r="D580" s="24">
        <v>23000</v>
      </c>
      <c r="E580" s="25" t="s">
        <v>3651</v>
      </c>
      <c r="F580" s="23" t="s">
        <v>33</v>
      </c>
      <c r="G580" s="26">
        <f t="shared" si="9"/>
        <v>23000</v>
      </c>
      <c r="H580" s="24" t="s">
        <v>3582</v>
      </c>
      <c r="I580" s="33" t="s">
        <v>25</v>
      </c>
      <c r="J580" s="23"/>
      <c r="K580" s="28"/>
      <c r="L580" s="29"/>
      <c r="T580" s="25"/>
      <c r="U580" s="30"/>
    </row>
    <row r="581" spans="1:21" x14ac:dyDescent="0.25">
      <c r="A581" s="22">
        <v>38205</v>
      </c>
      <c r="B581" s="23">
        <v>1256</v>
      </c>
      <c r="C581" s="23" t="s">
        <v>46</v>
      </c>
      <c r="D581" s="24">
        <v>500</v>
      </c>
      <c r="E581" s="25" t="s">
        <v>3652</v>
      </c>
      <c r="F581" s="23" t="s">
        <v>54</v>
      </c>
      <c r="G581" s="26">
        <f t="shared" si="9"/>
        <v>500</v>
      </c>
      <c r="H581" s="24" t="s">
        <v>3575</v>
      </c>
      <c r="I581" s="33" t="s">
        <v>25</v>
      </c>
      <c r="J581" s="23"/>
      <c r="K581" s="28"/>
      <c r="L581" s="29"/>
      <c r="T581" s="25"/>
      <c r="U581" s="30"/>
    </row>
    <row r="582" spans="1:21" x14ac:dyDescent="0.25">
      <c r="A582" s="22">
        <v>38205</v>
      </c>
      <c r="B582" s="23">
        <v>2128</v>
      </c>
      <c r="C582" s="23" t="s">
        <v>61</v>
      </c>
      <c r="D582" s="24" t="s">
        <v>27</v>
      </c>
      <c r="E582" s="25" t="s">
        <v>3653</v>
      </c>
      <c r="F582" s="23" t="s">
        <v>90</v>
      </c>
      <c r="G582" s="26">
        <f t="shared" si="9"/>
        <v>1</v>
      </c>
      <c r="H582" s="24" t="s">
        <v>3575</v>
      </c>
      <c r="I582" s="33" t="s">
        <v>25</v>
      </c>
      <c r="J582" s="23"/>
      <c r="K582" s="28"/>
      <c r="L582" s="29"/>
      <c r="T582" s="25"/>
      <c r="U582" s="30"/>
    </row>
    <row r="583" spans="1:21" x14ac:dyDescent="0.25">
      <c r="A583" s="22">
        <v>38205</v>
      </c>
      <c r="B583" s="23">
        <v>2220</v>
      </c>
      <c r="C583" s="23" t="s">
        <v>56</v>
      </c>
      <c r="D583" s="24">
        <v>20000</v>
      </c>
      <c r="E583" s="25" t="s">
        <v>3654</v>
      </c>
      <c r="F583" s="23" t="s">
        <v>33</v>
      </c>
      <c r="G583" s="26">
        <f t="shared" si="9"/>
        <v>20000</v>
      </c>
      <c r="H583" s="24" t="s">
        <v>3587</v>
      </c>
      <c r="I583" s="33" t="s">
        <v>25</v>
      </c>
      <c r="J583" s="23"/>
      <c r="K583" s="28"/>
      <c r="L583" s="29"/>
      <c r="T583" s="25"/>
      <c r="U583" s="30"/>
    </row>
    <row r="584" spans="1:21" x14ac:dyDescent="0.25">
      <c r="A584" s="22">
        <v>38206</v>
      </c>
      <c r="B584" s="23">
        <v>2233</v>
      </c>
      <c r="C584" s="23" t="s">
        <v>56</v>
      </c>
      <c r="D584" s="24">
        <v>2000</v>
      </c>
      <c r="E584" s="25" t="s">
        <v>3655</v>
      </c>
      <c r="F584" s="23" t="s">
        <v>33</v>
      </c>
      <c r="G584" s="26">
        <f t="shared" ref="G584:G647" si="10">IF(D584 ="UNK", 1, D584)</f>
        <v>2000</v>
      </c>
      <c r="H584" s="24" t="s">
        <v>3587</v>
      </c>
      <c r="I584" s="33" t="s">
        <v>25</v>
      </c>
      <c r="J584" s="23"/>
      <c r="K584" s="28"/>
      <c r="L584" s="29"/>
      <c r="T584" s="25"/>
      <c r="U584" s="30"/>
    </row>
    <row r="585" spans="1:21" x14ac:dyDescent="0.25">
      <c r="A585" s="22">
        <v>38206</v>
      </c>
      <c r="B585" s="23">
        <v>900</v>
      </c>
      <c r="C585" s="23" t="s">
        <v>72</v>
      </c>
      <c r="D585" s="24">
        <v>3000</v>
      </c>
      <c r="E585" s="25" t="s">
        <v>3656</v>
      </c>
      <c r="F585" s="23" t="s">
        <v>63</v>
      </c>
      <c r="G585" s="26">
        <f t="shared" si="10"/>
        <v>3000</v>
      </c>
      <c r="H585" s="24" t="s">
        <v>3575</v>
      </c>
      <c r="I585" s="33" t="s">
        <v>25</v>
      </c>
      <c r="J585" s="23"/>
      <c r="K585" s="28"/>
      <c r="L585" s="29" t="s">
        <v>3657</v>
      </c>
      <c r="N585" s="25" t="s">
        <v>3658</v>
      </c>
      <c r="O585" s="25" t="s">
        <v>3659</v>
      </c>
      <c r="P585" s="25" t="s">
        <v>3660</v>
      </c>
      <c r="T585" s="25"/>
      <c r="U585" s="30"/>
    </row>
    <row r="586" spans="1:21" x14ac:dyDescent="0.25">
      <c r="A586" s="22">
        <v>38206</v>
      </c>
      <c r="B586" s="23">
        <v>715</v>
      </c>
      <c r="C586" s="23" t="s">
        <v>72</v>
      </c>
      <c r="D586" s="24">
        <v>1000</v>
      </c>
      <c r="E586" s="25" t="s">
        <v>3661</v>
      </c>
      <c r="F586" s="23" t="s">
        <v>63</v>
      </c>
      <c r="G586" s="26">
        <f t="shared" si="10"/>
        <v>1000</v>
      </c>
      <c r="H586" s="24" t="s">
        <v>3575</v>
      </c>
      <c r="I586" s="33" t="s">
        <v>25</v>
      </c>
      <c r="J586" s="23"/>
      <c r="K586" s="28"/>
      <c r="L586" s="29" t="s">
        <v>3657</v>
      </c>
      <c r="N586" s="25" t="s">
        <v>3658</v>
      </c>
      <c r="O586" s="25" t="s">
        <v>3659</v>
      </c>
      <c r="P586" s="25" t="s">
        <v>3660</v>
      </c>
      <c r="T586" s="25"/>
      <c r="U586" s="30"/>
    </row>
    <row r="587" spans="1:21" x14ac:dyDescent="0.25">
      <c r="A587" s="22">
        <v>38207</v>
      </c>
      <c r="B587" s="23">
        <v>1147</v>
      </c>
      <c r="C587" s="23" t="s">
        <v>46</v>
      </c>
      <c r="D587" s="24">
        <v>2000</v>
      </c>
      <c r="E587" s="25" t="s">
        <v>3662</v>
      </c>
      <c r="F587" s="23" t="s">
        <v>359</v>
      </c>
      <c r="G587" s="26">
        <f t="shared" si="10"/>
        <v>2000</v>
      </c>
      <c r="H587" s="24" t="s">
        <v>3575</v>
      </c>
      <c r="I587" s="33" t="s">
        <v>25</v>
      </c>
      <c r="J587" s="23"/>
      <c r="K587" s="28"/>
      <c r="L587" s="29"/>
      <c r="T587" s="25"/>
      <c r="U587" s="30"/>
    </row>
    <row r="588" spans="1:21" x14ac:dyDescent="0.25">
      <c r="A588" s="22">
        <v>38207</v>
      </c>
      <c r="B588" s="23">
        <v>1154</v>
      </c>
      <c r="C588" s="23" t="s">
        <v>46</v>
      </c>
      <c r="D588" s="24">
        <v>10000</v>
      </c>
      <c r="E588" s="25" t="s">
        <v>3663</v>
      </c>
      <c r="F588" s="23" t="s">
        <v>23</v>
      </c>
      <c r="G588" s="26">
        <f t="shared" si="10"/>
        <v>10000</v>
      </c>
      <c r="H588" s="24" t="s">
        <v>3575</v>
      </c>
      <c r="I588" s="33" t="s">
        <v>25</v>
      </c>
      <c r="J588" s="23"/>
      <c r="K588" s="28"/>
      <c r="L588" s="29"/>
      <c r="T588" s="25"/>
      <c r="U588" s="30"/>
    </row>
    <row r="589" spans="1:21" x14ac:dyDescent="0.25">
      <c r="A589" s="22">
        <v>38207</v>
      </c>
      <c r="B589" s="23">
        <v>1415</v>
      </c>
      <c r="C589" s="23" t="s">
        <v>61</v>
      </c>
      <c r="D589" s="24">
        <v>73250</v>
      </c>
      <c r="E589" s="25" t="s">
        <v>3664</v>
      </c>
      <c r="F589" s="23" t="s">
        <v>63</v>
      </c>
      <c r="G589" s="26">
        <f t="shared" si="10"/>
        <v>73250</v>
      </c>
      <c r="H589" s="24" t="s">
        <v>3575</v>
      </c>
      <c r="I589" s="33" t="s">
        <v>25</v>
      </c>
      <c r="J589" s="23"/>
      <c r="K589" s="28"/>
      <c r="L589" s="29"/>
      <c r="T589" s="25"/>
      <c r="U589" s="30"/>
    </row>
    <row r="590" spans="1:21" x14ac:dyDescent="0.25">
      <c r="A590" s="22">
        <v>38207</v>
      </c>
      <c r="B590" s="23">
        <v>1450</v>
      </c>
      <c r="C590" s="23" t="s">
        <v>68</v>
      </c>
      <c r="D590" s="24">
        <v>1000</v>
      </c>
      <c r="E590" s="25" t="s">
        <v>3665</v>
      </c>
      <c r="F590" s="23" t="s">
        <v>63</v>
      </c>
      <c r="G590" s="26">
        <f t="shared" si="10"/>
        <v>1000</v>
      </c>
      <c r="H590" s="24" t="s">
        <v>3575</v>
      </c>
      <c r="I590" s="33" t="s">
        <v>25</v>
      </c>
      <c r="J590" s="23"/>
      <c r="K590" s="28"/>
      <c r="L590" s="29"/>
      <c r="T590" s="25"/>
      <c r="U590" s="30"/>
    </row>
    <row r="591" spans="1:21" x14ac:dyDescent="0.25">
      <c r="A591" s="22">
        <v>38207</v>
      </c>
      <c r="B591" s="23">
        <v>2045</v>
      </c>
      <c r="C591" s="23" t="s">
        <v>64</v>
      </c>
      <c r="D591" s="24">
        <v>1000</v>
      </c>
      <c r="E591" s="25" t="s">
        <v>3666</v>
      </c>
      <c r="F591" s="23" t="s">
        <v>359</v>
      </c>
      <c r="G591" s="26">
        <f t="shared" si="10"/>
        <v>1000</v>
      </c>
      <c r="H591" s="24" t="s">
        <v>3578</v>
      </c>
      <c r="I591" s="33" t="s">
        <v>25</v>
      </c>
      <c r="J591" s="23"/>
      <c r="K591" s="28"/>
      <c r="L591" s="29"/>
      <c r="T591" s="25"/>
      <c r="U591" s="30"/>
    </row>
    <row r="592" spans="1:21" x14ac:dyDescent="0.25">
      <c r="A592" s="22">
        <v>38208</v>
      </c>
      <c r="B592" s="23">
        <v>107</v>
      </c>
      <c r="C592" s="23" t="s">
        <v>200</v>
      </c>
      <c r="D592" s="24">
        <v>3000</v>
      </c>
      <c r="E592" s="25" t="s">
        <v>3667</v>
      </c>
      <c r="F592" s="23" t="s">
        <v>359</v>
      </c>
      <c r="G592" s="26">
        <f t="shared" si="10"/>
        <v>3000</v>
      </c>
      <c r="H592" s="24" t="s">
        <v>3575</v>
      </c>
      <c r="I592" s="33" t="s">
        <v>25</v>
      </c>
      <c r="J592" s="23"/>
      <c r="K592" s="28"/>
      <c r="L592" s="29"/>
      <c r="T592" s="25"/>
      <c r="U592" s="30"/>
    </row>
    <row r="593" spans="1:21" x14ac:dyDescent="0.25">
      <c r="A593" s="22">
        <v>38208</v>
      </c>
      <c r="B593" s="23">
        <v>506</v>
      </c>
      <c r="C593" s="23" t="s">
        <v>46</v>
      </c>
      <c r="D593" s="24">
        <v>1000</v>
      </c>
      <c r="E593" s="25" t="s">
        <v>3668</v>
      </c>
      <c r="F593" s="23" t="s">
        <v>359</v>
      </c>
      <c r="G593" s="26">
        <f t="shared" si="10"/>
        <v>1000</v>
      </c>
      <c r="H593" s="24" t="s">
        <v>3575</v>
      </c>
      <c r="I593" s="33" t="s">
        <v>25</v>
      </c>
      <c r="J593" s="23"/>
      <c r="K593" s="28"/>
      <c r="L593" s="29"/>
      <c r="T593" s="25"/>
      <c r="U593" s="30"/>
    </row>
    <row r="594" spans="1:21" x14ac:dyDescent="0.25">
      <c r="A594" s="22">
        <v>38208</v>
      </c>
      <c r="B594" s="23">
        <v>838</v>
      </c>
      <c r="C594" s="23" t="s">
        <v>72</v>
      </c>
      <c r="D594" s="24">
        <v>8550</v>
      </c>
      <c r="E594" s="25" t="s">
        <v>3669</v>
      </c>
      <c r="F594" s="23" t="s">
        <v>359</v>
      </c>
      <c r="G594" s="26">
        <f t="shared" si="10"/>
        <v>8550</v>
      </c>
      <c r="H594" s="24" t="s">
        <v>3575</v>
      </c>
      <c r="I594" s="33" t="s">
        <v>25</v>
      </c>
      <c r="J594" s="23"/>
      <c r="K594" s="28"/>
      <c r="L594" s="29"/>
      <c r="T594" s="25"/>
      <c r="U594" s="30"/>
    </row>
    <row r="595" spans="1:21" x14ac:dyDescent="0.25">
      <c r="A595" s="22">
        <v>38208</v>
      </c>
      <c r="B595" s="23">
        <v>1322</v>
      </c>
      <c r="C595" s="23" t="s">
        <v>3611</v>
      </c>
      <c r="D595" s="24">
        <v>1200</v>
      </c>
      <c r="E595" s="25" t="s">
        <v>3670</v>
      </c>
      <c r="F595" s="23" t="s">
        <v>23</v>
      </c>
      <c r="G595" s="26">
        <f t="shared" si="10"/>
        <v>1200</v>
      </c>
      <c r="H595" s="24" t="s">
        <v>3587</v>
      </c>
      <c r="I595" s="33" t="s">
        <v>25</v>
      </c>
      <c r="J595" s="23"/>
      <c r="K595" s="28"/>
      <c r="L595" s="29"/>
      <c r="T595" s="25"/>
      <c r="U595" s="30"/>
    </row>
    <row r="596" spans="1:21" x14ac:dyDescent="0.25">
      <c r="A596" s="22">
        <v>38208</v>
      </c>
      <c r="B596" s="23">
        <v>1341</v>
      </c>
      <c r="C596" s="23" t="s">
        <v>121</v>
      </c>
      <c r="D596" s="24">
        <v>1500</v>
      </c>
      <c r="E596" s="25" t="s">
        <v>3671</v>
      </c>
      <c r="F596" s="23" t="s">
        <v>23</v>
      </c>
      <c r="G596" s="26">
        <f t="shared" si="10"/>
        <v>1500</v>
      </c>
      <c r="H596" s="23" t="s">
        <v>3582</v>
      </c>
      <c r="I596" s="33" t="s">
        <v>25</v>
      </c>
    </row>
    <row r="597" spans="1:21" x14ac:dyDescent="0.25">
      <c r="A597" s="22">
        <v>38208</v>
      </c>
      <c r="B597" s="23">
        <v>1411</v>
      </c>
      <c r="C597" s="23" t="s">
        <v>72</v>
      </c>
      <c r="D597" s="24" t="s">
        <v>27</v>
      </c>
      <c r="E597" s="25" t="s">
        <v>3672</v>
      </c>
      <c r="F597" s="23" t="s">
        <v>67</v>
      </c>
      <c r="G597" s="26">
        <f t="shared" si="10"/>
        <v>1</v>
      </c>
      <c r="H597" s="23" t="s">
        <v>3575</v>
      </c>
      <c r="I597" s="33" t="s">
        <v>25</v>
      </c>
    </row>
    <row r="598" spans="1:21" x14ac:dyDescent="0.25">
      <c r="A598" s="22">
        <v>38208</v>
      </c>
      <c r="B598" s="23">
        <v>1524</v>
      </c>
      <c r="C598" s="23" t="s">
        <v>130</v>
      </c>
      <c r="D598" s="24">
        <v>300000</v>
      </c>
      <c r="E598" s="25" t="s">
        <v>3673</v>
      </c>
      <c r="F598" s="23" t="s">
        <v>359</v>
      </c>
      <c r="G598" s="26">
        <f t="shared" si="10"/>
        <v>300000</v>
      </c>
      <c r="H598" s="23" t="s">
        <v>3578</v>
      </c>
      <c r="I598" s="33" t="s">
        <v>25</v>
      </c>
    </row>
    <row r="599" spans="1:21" x14ac:dyDescent="0.25">
      <c r="A599" s="22">
        <v>38209</v>
      </c>
      <c r="B599" s="23">
        <v>43</v>
      </c>
      <c r="C599" s="23" t="s">
        <v>35</v>
      </c>
      <c r="D599" s="24">
        <v>6500</v>
      </c>
      <c r="E599" s="25" t="s">
        <v>3674</v>
      </c>
      <c r="F599" s="23" t="s">
        <v>54</v>
      </c>
      <c r="G599" s="26">
        <f t="shared" si="10"/>
        <v>6500</v>
      </c>
      <c r="H599" s="23" t="s">
        <v>3580</v>
      </c>
      <c r="I599" s="33" t="s">
        <v>25</v>
      </c>
    </row>
    <row r="600" spans="1:21" x14ac:dyDescent="0.25">
      <c r="A600" s="22">
        <v>38209</v>
      </c>
      <c r="B600" s="23">
        <v>813</v>
      </c>
      <c r="C600" s="23" t="s">
        <v>61</v>
      </c>
      <c r="D600" s="24">
        <v>50000</v>
      </c>
      <c r="E600" s="25" t="s">
        <v>3675</v>
      </c>
      <c r="F600" s="23" t="s">
        <v>37</v>
      </c>
      <c r="G600" s="26">
        <f t="shared" si="10"/>
        <v>50000</v>
      </c>
      <c r="H600" s="23" t="s">
        <v>3575</v>
      </c>
      <c r="I600" s="33" t="s">
        <v>25</v>
      </c>
    </row>
    <row r="601" spans="1:21" x14ac:dyDescent="0.25">
      <c r="A601" s="22">
        <v>38209</v>
      </c>
      <c r="B601" s="23">
        <v>832</v>
      </c>
      <c r="C601" s="23" t="s">
        <v>108</v>
      </c>
      <c r="D601" s="24">
        <v>15000</v>
      </c>
      <c r="E601" s="25" t="s">
        <v>3676</v>
      </c>
      <c r="F601" s="23" t="s">
        <v>33</v>
      </c>
      <c r="G601" s="26">
        <f t="shared" si="10"/>
        <v>15000</v>
      </c>
      <c r="H601" s="23" t="s">
        <v>3610</v>
      </c>
      <c r="I601" s="33" t="s">
        <v>25</v>
      </c>
    </row>
    <row r="602" spans="1:21" x14ac:dyDescent="0.25">
      <c r="A602" s="22">
        <v>38209</v>
      </c>
      <c r="B602" s="23">
        <v>1116</v>
      </c>
      <c r="C602" s="23" t="s">
        <v>162</v>
      </c>
      <c r="D602" s="24">
        <v>4000</v>
      </c>
      <c r="E602" s="25" t="s">
        <v>3677</v>
      </c>
      <c r="F602" s="23" t="s">
        <v>67</v>
      </c>
      <c r="G602" s="26">
        <f t="shared" si="10"/>
        <v>4000</v>
      </c>
      <c r="H602" s="23" t="s">
        <v>3582</v>
      </c>
      <c r="I602" s="33" t="s">
        <v>25</v>
      </c>
    </row>
    <row r="603" spans="1:21" x14ac:dyDescent="0.25">
      <c r="A603" s="22">
        <v>38209</v>
      </c>
      <c r="B603" s="23">
        <v>1552</v>
      </c>
      <c r="C603" s="23" t="s">
        <v>998</v>
      </c>
      <c r="D603" s="24">
        <v>1000</v>
      </c>
      <c r="E603" s="25" t="s">
        <v>3678</v>
      </c>
      <c r="F603" s="23" t="s">
        <v>67</v>
      </c>
      <c r="G603" s="26">
        <f t="shared" si="10"/>
        <v>1000</v>
      </c>
      <c r="H603" s="23" t="s">
        <v>3580</v>
      </c>
      <c r="I603" s="33" t="s">
        <v>25</v>
      </c>
    </row>
    <row r="604" spans="1:21" x14ac:dyDescent="0.25">
      <c r="A604" s="22">
        <v>38210</v>
      </c>
      <c r="B604" s="23">
        <v>1145</v>
      </c>
      <c r="C604" s="23" t="s">
        <v>42</v>
      </c>
      <c r="D604" s="24">
        <v>1200</v>
      </c>
      <c r="E604" s="25" t="s">
        <v>3679</v>
      </c>
      <c r="F604" s="23" t="s">
        <v>67</v>
      </c>
      <c r="G604" s="26">
        <f t="shared" si="10"/>
        <v>1200</v>
      </c>
      <c r="H604" s="23" t="s">
        <v>3582</v>
      </c>
      <c r="I604" s="33" t="s">
        <v>25</v>
      </c>
    </row>
    <row r="605" spans="1:21" x14ac:dyDescent="0.25">
      <c r="A605" s="22">
        <v>38210</v>
      </c>
      <c r="B605" s="23">
        <v>1356</v>
      </c>
      <c r="C605" s="23" t="s">
        <v>46</v>
      </c>
      <c r="D605" s="24">
        <v>1000</v>
      </c>
      <c r="E605" s="25" t="s">
        <v>3680</v>
      </c>
      <c r="F605" s="23" t="s">
        <v>33</v>
      </c>
      <c r="G605" s="26">
        <f t="shared" si="10"/>
        <v>1000</v>
      </c>
      <c r="H605" s="23" t="s">
        <v>3575</v>
      </c>
      <c r="I605" s="33" t="s">
        <v>25</v>
      </c>
    </row>
    <row r="606" spans="1:21" x14ac:dyDescent="0.25">
      <c r="A606" s="22">
        <v>38210</v>
      </c>
      <c r="B606" s="23">
        <v>1433</v>
      </c>
      <c r="C606" s="23" t="s">
        <v>99</v>
      </c>
      <c r="D606" s="24">
        <v>1000</v>
      </c>
      <c r="E606" s="25" t="s">
        <v>3681</v>
      </c>
      <c r="F606" s="23" t="s">
        <v>67</v>
      </c>
      <c r="G606" s="26">
        <f t="shared" si="10"/>
        <v>1000</v>
      </c>
      <c r="H606" s="23" t="s">
        <v>3610</v>
      </c>
      <c r="I606" s="33" t="s">
        <v>25</v>
      </c>
    </row>
    <row r="607" spans="1:21" x14ac:dyDescent="0.25">
      <c r="A607" s="22">
        <v>38211</v>
      </c>
      <c r="B607" s="23">
        <v>1243</v>
      </c>
      <c r="C607" s="23" t="s">
        <v>91</v>
      </c>
      <c r="D607" s="24">
        <v>17250</v>
      </c>
      <c r="E607" s="25" t="s">
        <v>3682</v>
      </c>
      <c r="F607" s="23" t="s">
        <v>23</v>
      </c>
      <c r="G607" s="26">
        <f t="shared" si="10"/>
        <v>17250</v>
      </c>
      <c r="H607" s="23" t="s">
        <v>3578</v>
      </c>
      <c r="I607" s="33" t="s">
        <v>25</v>
      </c>
    </row>
    <row r="608" spans="1:21" x14ac:dyDescent="0.25">
      <c r="A608" s="22">
        <v>38211</v>
      </c>
      <c r="B608" s="23">
        <v>1819</v>
      </c>
      <c r="C608" s="23" t="s">
        <v>3611</v>
      </c>
      <c r="D608" s="24">
        <v>6620</v>
      </c>
      <c r="E608" s="25" t="s">
        <v>3683</v>
      </c>
      <c r="F608" s="23" t="s">
        <v>37</v>
      </c>
      <c r="G608" s="26">
        <f t="shared" si="10"/>
        <v>6620</v>
      </c>
      <c r="H608" s="23" t="s">
        <v>3587</v>
      </c>
      <c r="I608" s="33" t="s">
        <v>25</v>
      </c>
    </row>
    <row r="609" spans="1:9" x14ac:dyDescent="0.25">
      <c r="A609" s="22">
        <v>38213</v>
      </c>
      <c r="B609" s="23">
        <v>1132</v>
      </c>
      <c r="C609" s="23" t="s">
        <v>46</v>
      </c>
      <c r="D609" s="24">
        <v>16000</v>
      </c>
      <c r="E609" s="25" t="s">
        <v>3684</v>
      </c>
      <c r="F609" s="23" t="s">
        <v>67</v>
      </c>
      <c r="G609" s="26">
        <f t="shared" si="10"/>
        <v>16000</v>
      </c>
      <c r="H609" s="23" t="s">
        <v>3575</v>
      </c>
      <c r="I609" s="33" t="s">
        <v>25</v>
      </c>
    </row>
    <row r="610" spans="1:9" x14ac:dyDescent="0.25">
      <c r="A610" s="22">
        <v>38213</v>
      </c>
      <c r="B610" s="23">
        <v>1148</v>
      </c>
      <c r="C610" s="23" t="s">
        <v>319</v>
      </c>
      <c r="D610" s="24">
        <v>3500</v>
      </c>
      <c r="E610" s="25" t="s">
        <v>3685</v>
      </c>
      <c r="F610" s="23" t="s">
        <v>63</v>
      </c>
      <c r="G610" s="26">
        <f t="shared" si="10"/>
        <v>3500</v>
      </c>
      <c r="H610" s="23" t="s">
        <v>3610</v>
      </c>
      <c r="I610" s="33" t="s">
        <v>25</v>
      </c>
    </row>
    <row r="611" spans="1:9" x14ac:dyDescent="0.25">
      <c r="A611" s="22">
        <v>38214</v>
      </c>
      <c r="B611" s="23">
        <v>31</v>
      </c>
      <c r="C611" s="23" t="s">
        <v>46</v>
      </c>
      <c r="D611" s="24">
        <v>1000</v>
      </c>
      <c r="E611" s="25" t="s">
        <v>3686</v>
      </c>
      <c r="F611" s="23" t="s">
        <v>359</v>
      </c>
      <c r="G611" s="26">
        <f t="shared" si="10"/>
        <v>1000</v>
      </c>
      <c r="H611" s="23" t="s">
        <v>3575</v>
      </c>
      <c r="I611" s="33" t="s">
        <v>25</v>
      </c>
    </row>
    <row r="612" spans="1:9" x14ac:dyDescent="0.25">
      <c r="A612" s="22">
        <v>38214</v>
      </c>
      <c r="B612" s="23">
        <v>1012</v>
      </c>
      <c r="C612" s="23" t="s">
        <v>277</v>
      </c>
      <c r="D612" s="24">
        <v>1000</v>
      </c>
      <c r="E612" s="25" t="s">
        <v>3687</v>
      </c>
      <c r="F612" s="23" t="s">
        <v>67</v>
      </c>
      <c r="G612" s="26">
        <f t="shared" si="10"/>
        <v>1000</v>
      </c>
      <c r="H612" s="23" t="s">
        <v>3580</v>
      </c>
      <c r="I612" s="33" t="s">
        <v>25</v>
      </c>
    </row>
    <row r="613" spans="1:9" x14ac:dyDescent="0.25">
      <c r="A613" s="22">
        <v>38214</v>
      </c>
      <c r="B613" s="23">
        <v>1014</v>
      </c>
      <c r="C613" s="23" t="s">
        <v>91</v>
      </c>
      <c r="D613" s="24" t="s">
        <v>27</v>
      </c>
      <c r="E613" s="25" t="s">
        <v>3688</v>
      </c>
      <c r="F613" s="23" t="s">
        <v>33</v>
      </c>
      <c r="G613" s="26">
        <f t="shared" si="10"/>
        <v>1</v>
      </c>
      <c r="H613" s="23" t="s">
        <v>3578</v>
      </c>
      <c r="I613" s="33" t="s">
        <v>25</v>
      </c>
    </row>
    <row r="614" spans="1:9" x14ac:dyDescent="0.25">
      <c r="A614" s="22">
        <v>38214</v>
      </c>
      <c r="B614" s="23">
        <v>1123</v>
      </c>
      <c r="C614" s="23" t="s">
        <v>70</v>
      </c>
      <c r="D614" s="24" t="s">
        <v>27</v>
      </c>
      <c r="E614" s="25" t="s">
        <v>3689</v>
      </c>
      <c r="F614" s="23" t="s">
        <v>54</v>
      </c>
      <c r="G614" s="26">
        <f t="shared" si="10"/>
        <v>1</v>
      </c>
      <c r="H614" s="23" t="s">
        <v>3575</v>
      </c>
      <c r="I614" s="33" t="s">
        <v>25</v>
      </c>
    </row>
    <row r="615" spans="1:9" x14ac:dyDescent="0.25">
      <c r="A615" s="22">
        <v>38214</v>
      </c>
      <c r="B615" s="23">
        <v>1200</v>
      </c>
      <c r="C615" s="23" t="s">
        <v>70</v>
      </c>
      <c r="D615" s="24">
        <v>500</v>
      </c>
      <c r="E615" s="25" t="s">
        <v>3690</v>
      </c>
      <c r="F615" s="23" t="s">
        <v>54</v>
      </c>
      <c r="G615" s="26">
        <f t="shared" si="10"/>
        <v>500</v>
      </c>
      <c r="H615" s="23" t="s">
        <v>3575</v>
      </c>
      <c r="I615" s="33" t="s">
        <v>25</v>
      </c>
    </row>
    <row r="616" spans="1:9" x14ac:dyDescent="0.25">
      <c r="A616" s="22">
        <v>38214</v>
      </c>
      <c r="B616" s="23">
        <v>1227</v>
      </c>
      <c r="C616" s="23" t="s">
        <v>200</v>
      </c>
      <c r="D616" s="24">
        <v>1000</v>
      </c>
      <c r="E616" s="25" t="s">
        <v>3691</v>
      </c>
      <c r="F616" s="23" t="s">
        <v>359</v>
      </c>
      <c r="G616" s="26">
        <f t="shared" si="10"/>
        <v>1000</v>
      </c>
      <c r="H616" s="23" t="s">
        <v>3575</v>
      </c>
      <c r="I616" s="33" t="s">
        <v>25</v>
      </c>
    </row>
    <row r="617" spans="1:9" x14ac:dyDescent="0.25">
      <c r="A617" s="22">
        <v>38214</v>
      </c>
      <c r="B617" s="23">
        <v>1305</v>
      </c>
      <c r="C617" s="23" t="s">
        <v>162</v>
      </c>
      <c r="D617" s="24" t="s">
        <v>27</v>
      </c>
      <c r="E617" s="25" t="s">
        <v>3692</v>
      </c>
      <c r="F617" s="23" t="s">
        <v>54</v>
      </c>
      <c r="G617" s="26">
        <f t="shared" si="10"/>
        <v>1</v>
      </c>
      <c r="H617" s="23" t="s">
        <v>3582</v>
      </c>
      <c r="I617" s="33" t="s">
        <v>25</v>
      </c>
    </row>
    <row r="618" spans="1:9" x14ac:dyDescent="0.25">
      <c r="A618" s="22">
        <v>38214</v>
      </c>
      <c r="B618" s="23">
        <v>1600</v>
      </c>
      <c r="C618" s="23" t="s">
        <v>347</v>
      </c>
      <c r="D618" s="24" t="s">
        <v>27</v>
      </c>
      <c r="E618" s="25" t="s">
        <v>3693</v>
      </c>
      <c r="F618" s="23" t="s">
        <v>359</v>
      </c>
      <c r="G618" s="26">
        <f t="shared" si="10"/>
        <v>1</v>
      </c>
      <c r="H618" s="23" t="s">
        <v>3580</v>
      </c>
      <c r="I618" s="33" t="s">
        <v>25</v>
      </c>
    </row>
    <row r="619" spans="1:9" x14ac:dyDescent="0.25">
      <c r="A619" s="22">
        <v>38214</v>
      </c>
      <c r="B619" s="23">
        <v>1919</v>
      </c>
      <c r="C619" s="23" t="s">
        <v>91</v>
      </c>
      <c r="D619" s="24" t="s">
        <v>27</v>
      </c>
      <c r="E619" s="25" t="s">
        <v>3694</v>
      </c>
      <c r="F619" s="23" t="s">
        <v>63</v>
      </c>
      <c r="G619" s="26">
        <f t="shared" si="10"/>
        <v>1</v>
      </c>
      <c r="H619" s="23" t="s">
        <v>3578</v>
      </c>
      <c r="I619" s="33" t="s">
        <v>25</v>
      </c>
    </row>
    <row r="620" spans="1:9" x14ac:dyDescent="0.25">
      <c r="A620" s="22">
        <v>38214</v>
      </c>
      <c r="B620" s="23">
        <v>2241</v>
      </c>
      <c r="C620" s="23" t="s">
        <v>26</v>
      </c>
      <c r="D620" s="24">
        <v>10000</v>
      </c>
      <c r="E620" s="25" t="s">
        <v>3695</v>
      </c>
      <c r="F620" s="23" t="s">
        <v>54</v>
      </c>
      <c r="G620" s="26">
        <f t="shared" si="10"/>
        <v>10000</v>
      </c>
      <c r="H620" s="23" t="s">
        <v>3578</v>
      </c>
      <c r="I620" s="33" t="s">
        <v>25</v>
      </c>
    </row>
    <row r="621" spans="1:9" x14ac:dyDescent="0.25">
      <c r="A621" s="22">
        <v>38215</v>
      </c>
      <c r="B621" s="23">
        <v>612</v>
      </c>
      <c r="C621" s="23" t="s">
        <v>91</v>
      </c>
      <c r="D621" s="24">
        <v>1000</v>
      </c>
      <c r="E621" s="25" t="s">
        <v>3696</v>
      </c>
      <c r="F621" s="23" t="s">
        <v>54</v>
      </c>
      <c r="G621" s="26">
        <f t="shared" si="10"/>
        <v>1000</v>
      </c>
      <c r="H621" s="23" t="s">
        <v>3578</v>
      </c>
      <c r="I621" s="33" t="s">
        <v>25</v>
      </c>
    </row>
    <row r="622" spans="1:9" x14ac:dyDescent="0.25">
      <c r="A622" s="22">
        <v>38215</v>
      </c>
      <c r="B622" s="23">
        <v>749</v>
      </c>
      <c r="C622" s="23" t="s">
        <v>61</v>
      </c>
      <c r="D622" s="24">
        <v>2500</v>
      </c>
      <c r="E622" s="25" t="s">
        <v>3697</v>
      </c>
      <c r="F622" s="23" t="s">
        <v>23</v>
      </c>
      <c r="G622" s="26">
        <f t="shared" si="10"/>
        <v>2500</v>
      </c>
      <c r="H622" s="23" t="s">
        <v>3575</v>
      </c>
      <c r="I622" s="33" t="s">
        <v>25</v>
      </c>
    </row>
    <row r="623" spans="1:9" x14ac:dyDescent="0.25">
      <c r="A623" s="22">
        <v>38215</v>
      </c>
      <c r="B623" s="23">
        <v>810</v>
      </c>
      <c r="C623" s="23" t="s">
        <v>200</v>
      </c>
      <c r="D623" s="24">
        <v>1200</v>
      </c>
      <c r="E623" s="25" t="s">
        <v>3698</v>
      </c>
      <c r="F623" s="23" t="s">
        <v>33</v>
      </c>
      <c r="G623" s="26">
        <f t="shared" si="10"/>
        <v>1200</v>
      </c>
      <c r="H623" s="23" t="s">
        <v>3575</v>
      </c>
      <c r="I623" s="33" t="s">
        <v>25</v>
      </c>
    </row>
    <row r="624" spans="1:9" x14ac:dyDescent="0.25">
      <c r="A624" s="22">
        <v>38215</v>
      </c>
      <c r="B624" s="23">
        <v>951</v>
      </c>
      <c r="C624" s="23" t="s">
        <v>31</v>
      </c>
      <c r="D624" s="24">
        <v>2000</v>
      </c>
      <c r="E624" s="25" t="s">
        <v>3699</v>
      </c>
      <c r="F624" s="23" t="s">
        <v>190</v>
      </c>
      <c r="G624" s="26">
        <f t="shared" si="10"/>
        <v>2000</v>
      </c>
      <c r="H624" s="23" t="s">
        <v>3587</v>
      </c>
      <c r="I624" s="33" t="s">
        <v>25</v>
      </c>
    </row>
    <row r="625" spans="1:9" x14ac:dyDescent="0.25">
      <c r="A625" s="22">
        <v>38215</v>
      </c>
      <c r="B625" s="23">
        <v>1106</v>
      </c>
      <c r="C625" s="23" t="s">
        <v>91</v>
      </c>
      <c r="D625" s="24" t="s">
        <v>27</v>
      </c>
      <c r="E625" s="25" t="s">
        <v>3700</v>
      </c>
      <c r="F625" s="23" t="s">
        <v>54</v>
      </c>
      <c r="G625" s="26">
        <f t="shared" si="10"/>
        <v>1</v>
      </c>
      <c r="H625" s="23" t="s">
        <v>3578</v>
      </c>
      <c r="I625" s="33" t="s">
        <v>25</v>
      </c>
    </row>
    <row r="626" spans="1:9" x14ac:dyDescent="0.25">
      <c r="A626" s="22">
        <v>38215</v>
      </c>
      <c r="B626" s="23">
        <v>1114</v>
      </c>
      <c r="C626" s="23" t="s">
        <v>64</v>
      </c>
      <c r="D626" s="24">
        <v>5000</v>
      </c>
      <c r="E626" s="25" t="s">
        <v>3701</v>
      </c>
      <c r="F626" s="23" t="s">
        <v>67</v>
      </c>
      <c r="G626" s="26">
        <f t="shared" si="10"/>
        <v>5000</v>
      </c>
      <c r="H626" s="23" t="s">
        <v>3578</v>
      </c>
      <c r="I626" s="33" t="s">
        <v>25</v>
      </c>
    </row>
    <row r="627" spans="1:9" x14ac:dyDescent="0.25">
      <c r="A627" s="22">
        <v>38215</v>
      </c>
      <c r="B627" s="23">
        <v>1142</v>
      </c>
      <c r="C627" s="23" t="s">
        <v>162</v>
      </c>
      <c r="D627" s="24">
        <v>55000</v>
      </c>
      <c r="E627" s="25" t="s">
        <v>3702</v>
      </c>
      <c r="F627" s="23" t="s">
        <v>67</v>
      </c>
      <c r="G627" s="26">
        <f t="shared" si="10"/>
        <v>55000</v>
      </c>
      <c r="H627" s="23" t="s">
        <v>3582</v>
      </c>
      <c r="I627" s="33" t="s">
        <v>25</v>
      </c>
    </row>
    <row r="628" spans="1:9" x14ac:dyDescent="0.25">
      <c r="A628" s="22">
        <v>38215</v>
      </c>
      <c r="B628" s="23">
        <v>1202</v>
      </c>
      <c r="C628" s="23" t="s">
        <v>35</v>
      </c>
      <c r="D628" s="24">
        <v>1300</v>
      </c>
      <c r="E628" s="25" t="s">
        <v>3703</v>
      </c>
      <c r="F628" s="23" t="s">
        <v>23</v>
      </c>
      <c r="G628" s="26">
        <f t="shared" si="10"/>
        <v>1300</v>
      </c>
      <c r="H628" s="23" t="s">
        <v>3580</v>
      </c>
      <c r="I628" s="33" t="s">
        <v>25</v>
      </c>
    </row>
    <row r="629" spans="1:9" x14ac:dyDescent="0.25">
      <c r="A629" s="22">
        <v>38215</v>
      </c>
      <c r="B629" s="23">
        <v>1313</v>
      </c>
      <c r="C629" s="23" t="s">
        <v>130</v>
      </c>
      <c r="D629" s="24" t="s">
        <v>27</v>
      </c>
      <c r="E629" s="25" t="s">
        <v>3704</v>
      </c>
      <c r="F629" s="23" t="s">
        <v>67</v>
      </c>
      <c r="G629" s="26">
        <f t="shared" si="10"/>
        <v>1</v>
      </c>
      <c r="H629" s="23" t="s">
        <v>3578</v>
      </c>
      <c r="I629" s="33" t="s">
        <v>25</v>
      </c>
    </row>
    <row r="630" spans="1:9" x14ac:dyDescent="0.25">
      <c r="A630" s="22">
        <v>38215</v>
      </c>
      <c r="B630" s="23">
        <v>1336</v>
      </c>
      <c r="C630" s="23" t="s">
        <v>319</v>
      </c>
      <c r="D630" s="24" t="s">
        <v>27</v>
      </c>
      <c r="E630" s="25" t="s">
        <v>3705</v>
      </c>
      <c r="F630" s="23" t="s">
        <v>23</v>
      </c>
      <c r="G630" s="26">
        <f t="shared" si="10"/>
        <v>1</v>
      </c>
      <c r="H630" s="23" t="s">
        <v>3610</v>
      </c>
      <c r="I630" s="33" t="s">
        <v>25</v>
      </c>
    </row>
    <row r="631" spans="1:9" x14ac:dyDescent="0.25">
      <c r="A631" s="22">
        <v>38215</v>
      </c>
      <c r="B631" s="23">
        <v>1450</v>
      </c>
      <c r="C631" s="23" t="s">
        <v>130</v>
      </c>
      <c r="D631" s="24">
        <v>1000</v>
      </c>
      <c r="E631" s="25" t="s">
        <v>3706</v>
      </c>
      <c r="F631" s="23" t="s">
        <v>359</v>
      </c>
      <c r="G631" s="26">
        <f t="shared" si="10"/>
        <v>1000</v>
      </c>
      <c r="H631" s="23" t="s">
        <v>3578</v>
      </c>
      <c r="I631" s="33" t="s">
        <v>25</v>
      </c>
    </row>
    <row r="632" spans="1:9" x14ac:dyDescent="0.25">
      <c r="A632" s="22">
        <v>38216</v>
      </c>
      <c r="B632" s="23">
        <v>809</v>
      </c>
      <c r="C632" s="23" t="s">
        <v>162</v>
      </c>
      <c r="D632" s="24">
        <v>1000</v>
      </c>
      <c r="E632" s="25" t="s">
        <v>3707</v>
      </c>
      <c r="F632" s="23" t="s">
        <v>33</v>
      </c>
      <c r="G632" s="26">
        <f t="shared" si="10"/>
        <v>1000</v>
      </c>
      <c r="H632" s="23" t="s">
        <v>3582</v>
      </c>
      <c r="I632" s="33" t="s">
        <v>25</v>
      </c>
    </row>
    <row r="633" spans="1:9" x14ac:dyDescent="0.25">
      <c r="A633" s="22">
        <v>38216</v>
      </c>
      <c r="B633" s="23">
        <v>918</v>
      </c>
      <c r="C633" s="23" t="s">
        <v>99</v>
      </c>
      <c r="D633" s="24">
        <v>2000</v>
      </c>
      <c r="E633" s="25" t="s">
        <v>3708</v>
      </c>
      <c r="F633" s="23" t="s">
        <v>23</v>
      </c>
      <c r="G633" s="26">
        <f t="shared" si="10"/>
        <v>2000</v>
      </c>
      <c r="H633" s="23" t="s">
        <v>3610</v>
      </c>
      <c r="I633" s="33" t="s">
        <v>25</v>
      </c>
    </row>
    <row r="634" spans="1:9" x14ac:dyDescent="0.25">
      <c r="A634" s="22">
        <v>38216</v>
      </c>
      <c r="B634" s="23">
        <v>1256</v>
      </c>
      <c r="C634" s="23" t="s">
        <v>72</v>
      </c>
      <c r="D634" s="24" t="s">
        <v>27</v>
      </c>
      <c r="E634" s="25" t="s">
        <v>3709</v>
      </c>
      <c r="F634" s="23" t="s">
        <v>33</v>
      </c>
      <c r="G634" s="26">
        <f t="shared" si="10"/>
        <v>1</v>
      </c>
      <c r="H634" s="23" t="s">
        <v>3575</v>
      </c>
      <c r="I634" s="33" t="s">
        <v>25</v>
      </c>
    </row>
    <row r="635" spans="1:9" x14ac:dyDescent="0.25">
      <c r="A635" s="22">
        <v>38216</v>
      </c>
      <c r="B635" s="23">
        <v>1322</v>
      </c>
      <c r="C635" s="23" t="s">
        <v>130</v>
      </c>
      <c r="D635" s="24" t="s">
        <v>27</v>
      </c>
      <c r="E635" s="25" t="s">
        <v>3710</v>
      </c>
      <c r="F635" s="23" t="s">
        <v>190</v>
      </c>
      <c r="G635" s="26">
        <f t="shared" si="10"/>
        <v>1</v>
      </c>
      <c r="H635" s="23" t="s">
        <v>3578</v>
      </c>
      <c r="I635" s="33" t="s">
        <v>25</v>
      </c>
    </row>
    <row r="636" spans="1:9" x14ac:dyDescent="0.25">
      <c r="A636" s="22">
        <v>38216</v>
      </c>
      <c r="B636" s="23">
        <v>1658</v>
      </c>
      <c r="C636" s="23" t="s">
        <v>61</v>
      </c>
      <c r="D636" s="24">
        <v>2000</v>
      </c>
      <c r="E636" s="25" t="s">
        <v>3711</v>
      </c>
      <c r="F636" s="23" t="s">
        <v>23</v>
      </c>
      <c r="G636" s="26">
        <f t="shared" si="10"/>
        <v>2000</v>
      </c>
      <c r="H636" s="23" t="s">
        <v>3575</v>
      </c>
      <c r="I636" s="33" t="s">
        <v>25</v>
      </c>
    </row>
    <row r="637" spans="1:9" x14ac:dyDescent="0.25">
      <c r="A637" s="22">
        <v>38216</v>
      </c>
      <c r="B637" s="23">
        <v>1738</v>
      </c>
      <c r="C637" s="23" t="s">
        <v>46</v>
      </c>
      <c r="D637" s="24">
        <v>3000</v>
      </c>
      <c r="E637" s="25" t="s">
        <v>3712</v>
      </c>
      <c r="F637" s="23" t="s">
        <v>30</v>
      </c>
      <c r="G637" s="26">
        <f t="shared" si="10"/>
        <v>3000</v>
      </c>
      <c r="H637" s="23" t="s">
        <v>3575</v>
      </c>
      <c r="I637" s="33" t="s">
        <v>25</v>
      </c>
    </row>
    <row r="638" spans="1:9" x14ac:dyDescent="0.25">
      <c r="A638" s="22">
        <v>38216</v>
      </c>
      <c r="B638" s="23">
        <v>1936</v>
      </c>
      <c r="C638" s="23" t="s">
        <v>68</v>
      </c>
      <c r="D638" s="24">
        <v>5000</v>
      </c>
      <c r="E638" s="25" t="s">
        <v>3713</v>
      </c>
      <c r="F638" s="23" t="s">
        <v>23</v>
      </c>
      <c r="G638" s="26">
        <f t="shared" si="10"/>
        <v>5000</v>
      </c>
      <c r="H638" s="23" t="s">
        <v>3575</v>
      </c>
      <c r="I638" s="33" t="s">
        <v>25</v>
      </c>
    </row>
    <row r="639" spans="1:9" x14ac:dyDescent="0.25">
      <c r="A639" s="22">
        <v>38217</v>
      </c>
      <c r="B639" s="23">
        <v>207</v>
      </c>
      <c r="C639" s="23" t="s">
        <v>46</v>
      </c>
      <c r="D639" s="24" t="s">
        <v>27</v>
      </c>
      <c r="E639" s="25" t="s">
        <v>3714</v>
      </c>
      <c r="F639" s="23" t="s">
        <v>29</v>
      </c>
      <c r="G639" s="26">
        <f t="shared" si="10"/>
        <v>1</v>
      </c>
      <c r="H639" s="23" t="s">
        <v>3575</v>
      </c>
      <c r="I639" s="33" t="s">
        <v>25</v>
      </c>
    </row>
    <row r="640" spans="1:9" x14ac:dyDescent="0.25">
      <c r="A640" s="22">
        <v>38217</v>
      </c>
      <c r="B640" s="23">
        <v>758</v>
      </c>
      <c r="C640" s="23" t="s">
        <v>31</v>
      </c>
      <c r="D640" s="24">
        <v>10000</v>
      </c>
      <c r="E640" s="25" t="s">
        <v>3715</v>
      </c>
      <c r="F640" s="23" t="s">
        <v>359</v>
      </c>
      <c r="G640" s="26">
        <f t="shared" si="10"/>
        <v>10000</v>
      </c>
      <c r="H640" s="23" t="s">
        <v>3587</v>
      </c>
      <c r="I640" s="33" t="s">
        <v>25</v>
      </c>
    </row>
    <row r="641" spans="1:9" x14ac:dyDescent="0.25">
      <c r="A641" s="22">
        <v>38217</v>
      </c>
      <c r="B641" s="23">
        <v>1036</v>
      </c>
      <c r="C641" s="23" t="s">
        <v>72</v>
      </c>
      <c r="D641" s="24">
        <v>15000</v>
      </c>
      <c r="E641" s="25" t="s">
        <v>3716</v>
      </c>
      <c r="F641" s="23" t="s">
        <v>190</v>
      </c>
      <c r="G641" s="26">
        <f t="shared" si="10"/>
        <v>15000</v>
      </c>
      <c r="H641" s="23" t="s">
        <v>3575</v>
      </c>
      <c r="I641" s="33" t="s">
        <v>25</v>
      </c>
    </row>
    <row r="642" spans="1:9" x14ac:dyDescent="0.25">
      <c r="A642" s="22">
        <v>38217</v>
      </c>
      <c r="B642" s="23">
        <v>1134</v>
      </c>
      <c r="C642" s="23" t="s">
        <v>70</v>
      </c>
      <c r="D642" s="24">
        <v>300000</v>
      </c>
      <c r="E642" s="25" t="s">
        <v>3717</v>
      </c>
      <c r="F642" s="23" t="s">
        <v>67</v>
      </c>
      <c r="G642" s="26">
        <f t="shared" si="10"/>
        <v>300000</v>
      </c>
      <c r="H642" s="23" t="s">
        <v>3575</v>
      </c>
      <c r="I642" s="33" t="s">
        <v>25</v>
      </c>
    </row>
    <row r="643" spans="1:9" x14ac:dyDescent="0.25">
      <c r="A643" s="22">
        <v>38217</v>
      </c>
      <c r="B643" s="23">
        <v>1653</v>
      </c>
      <c r="C643" s="23" t="s">
        <v>35</v>
      </c>
      <c r="D643" s="24">
        <v>1000</v>
      </c>
      <c r="E643" s="25" t="s">
        <v>3718</v>
      </c>
      <c r="F643" s="23" t="s">
        <v>33</v>
      </c>
      <c r="G643" s="26">
        <f t="shared" si="10"/>
        <v>1000</v>
      </c>
      <c r="H643" s="23" t="s">
        <v>3580</v>
      </c>
      <c r="I643" s="33" t="s">
        <v>25</v>
      </c>
    </row>
    <row r="644" spans="1:9" x14ac:dyDescent="0.25">
      <c r="A644" s="22">
        <v>38217</v>
      </c>
      <c r="B644" s="23">
        <v>1700</v>
      </c>
      <c r="C644" s="23" t="s">
        <v>61</v>
      </c>
      <c r="D644" s="24">
        <v>4800</v>
      </c>
      <c r="E644" s="25" t="s">
        <v>3719</v>
      </c>
      <c r="F644" s="23" t="s">
        <v>23</v>
      </c>
      <c r="G644" s="26">
        <f t="shared" si="10"/>
        <v>4800</v>
      </c>
      <c r="H644" s="23" t="s">
        <v>3575</v>
      </c>
      <c r="I644" s="33" t="s">
        <v>25</v>
      </c>
    </row>
    <row r="645" spans="1:9" x14ac:dyDescent="0.25">
      <c r="A645" s="22">
        <v>38218</v>
      </c>
      <c r="B645" s="23">
        <v>652</v>
      </c>
      <c r="C645" s="23" t="s">
        <v>46</v>
      </c>
      <c r="D645" s="24">
        <v>4000</v>
      </c>
      <c r="E645" s="25" t="s">
        <v>3720</v>
      </c>
      <c r="F645" s="23" t="s">
        <v>23</v>
      </c>
      <c r="G645" s="26">
        <f t="shared" si="10"/>
        <v>4000</v>
      </c>
      <c r="H645" s="23" t="s">
        <v>3575</v>
      </c>
      <c r="I645" s="33" t="s">
        <v>25</v>
      </c>
    </row>
    <row r="646" spans="1:9" x14ac:dyDescent="0.25">
      <c r="A646" s="22">
        <v>38218</v>
      </c>
      <c r="B646" s="23">
        <v>809</v>
      </c>
      <c r="C646" s="23" t="s">
        <v>46</v>
      </c>
      <c r="D646" s="24">
        <v>30000</v>
      </c>
      <c r="E646" s="25" t="s">
        <v>3721</v>
      </c>
      <c r="F646" s="23" t="s">
        <v>23</v>
      </c>
      <c r="G646" s="26">
        <f t="shared" si="10"/>
        <v>30000</v>
      </c>
      <c r="H646" s="23" t="s">
        <v>3575</v>
      </c>
      <c r="I646" s="33" t="s">
        <v>25</v>
      </c>
    </row>
    <row r="647" spans="1:9" x14ac:dyDescent="0.25">
      <c r="A647" s="22">
        <v>38218</v>
      </c>
      <c r="B647" s="23">
        <v>1025</v>
      </c>
      <c r="C647" s="23" t="s">
        <v>56</v>
      </c>
      <c r="D647" s="24">
        <v>1000</v>
      </c>
      <c r="E647" s="25" t="s">
        <v>3722</v>
      </c>
      <c r="F647" s="23" t="s">
        <v>33</v>
      </c>
      <c r="G647" s="26">
        <f t="shared" si="10"/>
        <v>1000</v>
      </c>
      <c r="H647" s="23" t="s">
        <v>3587</v>
      </c>
      <c r="I647" s="33" t="s">
        <v>25</v>
      </c>
    </row>
    <row r="648" spans="1:9" x14ac:dyDescent="0.25">
      <c r="A648" s="22">
        <v>38218</v>
      </c>
      <c r="B648" s="23">
        <v>1141</v>
      </c>
      <c r="C648" s="23" t="s">
        <v>91</v>
      </c>
      <c r="D648" s="24">
        <v>2200</v>
      </c>
      <c r="E648" s="25" t="s">
        <v>3723</v>
      </c>
      <c r="F648" s="23" t="s">
        <v>33</v>
      </c>
      <c r="G648" s="26">
        <f t="shared" ref="G648:G711" si="11">IF(D648 ="UNK", 1, D648)</f>
        <v>2200</v>
      </c>
      <c r="H648" s="23" t="s">
        <v>3578</v>
      </c>
      <c r="I648" s="33" t="s">
        <v>25</v>
      </c>
    </row>
    <row r="649" spans="1:9" x14ac:dyDescent="0.25">
      <c r="A649" s="22">
        <v>38218</v>
      </c>
      <c r="B649" s="23">
        <v>1511</v>
      </c>
      <c r="C649" s="23" t="s">
        <v>31</v>
      </c>
      <c r="D649" s="24">
        <v>6000</v>
      </c>
      <c r="E649" s="25" t="s">
        <v>3724</v>
      </c>
      <c r="F649" s="23" t="s">
        <v>23</v>
      </c>
      <c r="G649" s="26">
        <f t="shared" si="11"/>
        <v>6000</v>
      </c>
      <c r="H649" s="23" t="s">
        <v>3587</v>
      </c>
      <c r="I649" s="33" t="s">
        <v>25</v>
      </c>
    </row>
    <row r="650" spans="1:9" x14ac:dyDescent="0.25">
      <c r="A650" s="22">
        <v>38218</v>
      </c>
      <c r="B650" s="23">
        <v>2303</v>
      </c>
      <c r="C650" s="23" t="s">
        <v>319</v>
      </c>
      <c r="D650" s="24">
        <v>25000</v>
      </c>
      <c r="E650" s="25" t="s">
        <v>3725</v>
      </c>
      <c r="F650" s="23" t="s">
        <v>23</v>
      </c>
      <c r="G650" s="26">
        <f t="shared" si="11"/>
        <v>25000</v>
      </c>
      <c r="H650" s="23" t="s">
        <v>3610</v>
      </c>
      <c r="I650" s="33" t="s">
        <v>25</v>
      </c>
    </row>
    <row r="651" spans="1:9" x14ac:dyDescent="0.25">
      <c r="A651" s="22">
        <v>38219</v>
      </c>
      <c r="B651" s="23">
        <v>1533</v>
      </c>
      <c r="C651" s="23" t="s">
        <v>130</v>
      </c>
      <c r="D651" s="24">
        <v>90000</v>
      </c>
      <c r="E651" s="25" t="s">
        <v>3726</v>
      </c>
      <c r="F651" s="23" t="s">
        <v>67</v>
      </c>
      <c r="G651" s="26">
        <f t="shared" si="11"/>
        <v>90000</v>
      </c>
      <c r="H651" s="23" t="s">
        <v>3578</v>
      </c>
      <c r="I651" s="33" t="s">
        <v>25</v>
      </c>
    </row>
    <row r="652" spans="1:9" x14ac:dyDescent="0.25">
      <c r="A652" s="22">
        <v>38219</v>
      </c>
      <c r="B652" s="23">
        <v>1822</v>
      </c>
      <c r="C652" s="23" t="s">
        <v>91</v>
      </c>
      <c r="D652" s="24" t="s">
        <v>27</v>
      </c>
      <c r="E652" s="25" t="s">
        <v>3727</v>
      </c>
      <c r="F652" s="23" t="s">
        <v>67</v>
      </c>
      <c r="G652" s="26">
        <f t="shared" si="11"/>
        <v>1</v>
      </c>
      <c r="H652" s="23" t="s">
        <v>3578</v>
      </c>
      <c r="I652" s="33" t="s">
        <v>25</v>
      </c>
    </row>
    <row r="653" spans="1:9" x14ac:dyDescent="0.25">
      <c r="A653" s="22">
        <v>38219</v>
      </c>
      <c r="B653" s="23">
        <v>1904</v>
      </c>
      <c r="C653" s="23" t="s">
        <v>51</v>
      </c>
      <c r="D653" s="24" t="s">
        <v>27</v>
      </c>
      <c r="E653" s="25" t="s">
        <v>3728</v>
      </c>
      <c r="F653" s="23" t="s">
        <v>67</v>
      </c>
      <c r="G653" s="26">
        <f t="shared" si="11"/>
        <v>1</v>
      </c>
      <c r="H653" s="23" t="s">
        <v>3610</v>
      </c>
      <c r="I653" s="33" t="s">
        <v>25</v>
      </c>
    </row>
    <row r="654" spans="1:9" x14ac:dyDescent="0.25">
      <c r="A654" s="22">
        <v>38220</v>
      </c>
      <c r="B654" s="23">
        <v>1034</v>
      </c>
      <c r="C654" s="23" t="s">
        <v>91</v>
      </c>
      <c r="D654" s="24" t="s">
        <v>27</v>
      </c>
      <c r="E654" s="25" t="s">
        <v>3729</v>
      </c>
      <c r="F654" s="23" t="s">
        <v>37</v>
      </c>
      <c r="G654" s="26">
        <f t="shared" si="11"/>
        <v>1</v>
      </c>
      <c r="H654" s="23" t="s">
        <v>3578</v>
      </c>
      <c r="I654" s="33" t="s">
        <v>25</v>
      </c>
    </row>
    <row r="655" spans="1:9" x14ac:dyDescent="0.25">
      <c r="A655" s="22">
        <v>38220</v>
      </c>
      <c r="B655" s="23">
        <v>2001</v>
      </c>
      <c r="C655" s="23" t="s">
        <v>64</v>
      </c>
      <c r="D655" s="24">
        <v>30000</v>
      </c>
      <c r="E655" s="25" t="s">
        <v>3730</v>
      </c>
      <c r="F655" s="23" t="s">
        <v>23</v>
      </c>
      <c r="G655" s="26">
        <f t="shared" si="11"/>
        <v>30000</v>
      </c>
      <c r="H655" s="23" t="s">
        <v>3578</v>
      </c>
      <c r="I655" s="33" t="s">
        <v>25</v>
      </c>
    </row>
    <row r="656" spans="1:9" x14ac:dyDescent="0.25">
      <c r="A656" s="22">
        <v>38220</v>
      </c>
      <c r="B656" s="23">
        <v>2117</v>
      </c>
      <c r="C656" s="23" t="s">
        <v>91</v>
      </c>
      <c r="D656" s="24">
        <v>32000</v>
      </c>
      <c r="E656" s="25" t="s">
        <v>3731</v>
      </c>
      <c r="F656" s="23" t="s">
        <v>359</v>
      </c>
      <c r="G656" s="26">
        <f t="shared" si="11"/>
        <v>32000</v>
      </c>
      <c r="H656" s="23" t="s">
        <v>3578</v>
      </c>
      <c r="I656" s="33" t="s">
        <v>25</v>
      </c>
    </row>
    <row r="657" spans="1:9" x14ac:dyDescent="0.25">
      <c r="A657" s="22">
        <v>38221</v>
      </c>
      <c r="B657" s="23">
        <v>1413</v>
      </c>
      <c r="C657" s="23" t="s">
        <v>91</v>
      </c>
      <c r="D657" s="24">
        <v>10000</v>
      </c>
      <c r="E657" s="25" t="s">
        <v>3732</v>
      </c>
      <c r="F657" s="23" t="s">
        <v>33</v>
      </c>
      <c r="G657" s="26">
        <f t="shared" si="11"/>
        <v>10000</v>
      </c>
      <c r="H657" s="23" t="s">
        <v>3578</v>
      </c>
      <c r="I657" s="33" t="s">
        <v>25</v>
      </c>
    </row>
    <row r="658" spans="1:9" x14ac:dyDescent="0.25">
      <c r="A658" s="22">
        <v>38222</v>
      </c>
      <c r="B658" s="23">
        <v>946</v>
      </c>
      <c r="C658" s="23" t="s">
        <v>141</v>
      </c>
      <c r="D658" s="24">
        <v>50000</v>
      </c>
      <c r="E658" s="25" t="s">
        <v>3733</v>
      </c>
      <c r="F658" s="23" t="s">
        <v>67</v>
      </c>
      <c r="G658" s="26">
        <f t="shared" si="11"/>
        <v>50000</v>
      </c>
      <c r="H658" s="23" t="s">
        <v>3578</v>
      </c>
      <c r="I658" s="33" t="s">
        <v>25</v>
      </c>
    </row>
    <row r="659" spans="1:9" x14ac:dyDescent="0.25">
      <c r="A659" s="22">
        <v>38222</v>
      </c>
      <c r="B659" s="23">
        <v>1011</v>
      </c>
      <c r="C659" s="23" t="s">
        <v>248</v>
      </c>
      <c r="D659" s="24" t="s">
        <v>27</v>
      </c>
      <c r="E659" s="25" t="s">
        <v>3734</v>
      </c>
      <c r="F659" s="23" t="s">
        <v>33</v>
      </c>
      <c r="G659" s="26">
        <f t="shared" si="11"/>
        <v>1</v>
      </c>
      <c r="H659" s="23" t="s">
        <v>3610</v>
      </c>
      <c r="I659" s="33" t="s">
        <v>25</v>
      </c>
    </row>
    <row r="660" spans="1:9" x14ac:dyDescent="0.25">
      <c r="A660" s="22">
        <v>38222</v>
      </c>
      <c r="B660" s="23">
        <v>1500</v>
      </c>
      <c r="C660" s="23" t="s">
        <v>70</v>
      </c>
      <c r="D660" s="24">
        <v>10000</v>
      </c>
      <c r="E660" s="25" t="s">
        <v>3735</v>
      </c>
      <c r="F660" s="23" t="s">
        <v>33</v>
      </c>
      <c r="G660" s="26">
        <f t="shared" si="11"/>
        <v>10000</v>
      </c>
      <c r="H660" s="23" t="s">
        <v>3575</v>
      </c>
      <c r="I660" s="33" t="s">
        <v>25</v>
      </c>
    </row>
    <row r="661" spans="1:9" x14ac:dyDescent="0.25">
      <c r="A661" s="22">
        <v>38222</v>
      </c>
      <c r="B661" s="23">
        <v>1524</v>
      </c>
      <c r="C661" s="23" t="s">
        <v>64</v>
      </c>
      <c r="D661" s="24">
        <v>40500</v>
      </c>
      <c r="E661" s="25" t="s">
        <v>3736</v>
      </c>
      <c r="F661" s="23" t="s">
        <v>67</v>
      </c>
      <c r="G661" s="26">
        <f t="shared" si="11"/>
        <v>40500</v>
      </c>
      <c r="H661" s="23" t="s">
        <v>3578</v>
      </c>
      <c r="I661" s="33" t="s">
        <v>25</v>
      </c>
    </row>
    <row r="662" spans="1:9" x14ac:dyDescent="0.25">
      <c r="A662" s="22">
        <v>38222</v>
      </c>
      <c r="B662" s="23">
        <v>2154</v>
      </c>
      <c r="C662" s="23" t="s">
        <v>35</v>
      </c>
      <c r="D662" s="24">
        <v>20000</v>
      </c>
      <c r="E662" s="25" t="s">
        <v>3737</v>
      </c>
      <c r="F662" s="23" t="s">
        <v>359</v>
      </c>
      <c r="G662" s="26">
        <f t="shared" si="11"/>
        <v>20000</v>
      </c>
      <c r="H662" s="23" t="s">
        <v>3580</v>
      </c>
      <c r="I662" s="33" t="s">
        <v>25</v>
      </c>
    </row>
    <row r="663" spans="1:9" ht="15" customHeight="1" x14ac:dyDescent="0.25">
      <c r="A663" s="22">
        <v>38223</v>
      </c>
      <c r="B663" s="23">
        <v>1057</v>
      </c>
      <c r="C663" s="23" t="s">
        <v>68</v>
      </c>
      <c r="D663" s="24">
        <v>1500</v>
      </c>
      <c r="E663" s="25" t="s">
        <v>3738</v>
      </c>
      <c r="F663" s="23" t="s">
        <v>67</v>
      </c>
      <c r="G663" s="26">
        <f t="shared" si="11"/>
        <v>1500</v>
      </c>
      <c r="H663" s="23" t="s">
        <v>3575</v>
      </c>
      <c r="I663" s="33" t="s">
        <v>25</v>
      </c>
    </row>
    <row r="664" spans="1:9" ht="15" customHeight="1" x14ac:dyDescent="0.25">
      <c r="A664" s="22">
        <v>38223</v>
      </c>
      <c r="B664" s="23">
        <v>1232</v>
      </c>
      <c r="C664" s="23" t="s">
        <v>21</v>
      </c>
      <c r="D664" s="24">
        <v>200</v>
      </c>
      <c r="E664" s="25" t="s">
        <v>3739</v>
      </c>
      <c r="F664" s="23" t="s">
        <v>33</v>
      </c>
      <c r="G664" s="26">
        <f t="shared" si="11"/>
        <v>200</v>
      </c>
      <c r="H664" s="23" t="s">
        <v>3610</v>
      </c>
      <c r="I664" s="33" t="s">
        <v>25</v>
      </c>
    </row>
    <row r="665" spans="1:9" ht="15" customHeight="1" x14ac:dyDescent="0.25">
      <c r="A665" s="22">
        <v>38223</v>
      </c>
      <c r="B665" s="23">
        <v>1400</v>
      </c>
      <c r="C665" s="23" t="s">
        <v>68</v>
      </c>
      <c r="D665" s="24">
        <v>1000</v>
      </c>
      <c r="E665" s="25" t="s">
        <v>3740</v>
      </c>
      <c r="F665" s="23" t="s">
        <v>23</v>
      </c>
      <c r="G665" s="26">
        <f t="shared" si="11"/>
        <v>1000</v>
      </c>
      <c r="H665" s="23" t="s">
        <v>3575</v>
      </c>
      <c r="I665" s="33" t="s">
        <v>25</v>
      </c>
    </row>
    <row r="666" spans="1:9" ht="15" customHeight="1" x14ac:dyDescent="0.25">
      <c r="A666" s="22">
        <v>38223</v>
      </c>
      <c r="B666" s="23">
        <v>1508</v>
      </c>
      <c r="C666" s="23" t="s">
        <v>35</v>
      </c>
      <c r="D666" s="24">
        <v>3000</v>
      </c>
      <c r="E666" s="25" t="s">
        <v>3741</v>
      </c>
      <c r="F666" s="23" t="s">
        <v>23</v>
      </c>
      <c r="G666" s="26">
        <f t="shared" si="11"/>
        <v>3000</v>
      </c>
      <c r="H666" s="23" t="s">
        <v>3580</v>
      </c>
      <c r="I666" s="33" t="s">
        <v>25</v>
      </c>
    </row>
    <row r="667" spans="1:9" ht="15" customHeight="1" x14ac:dyDescent="0.25">
      <c r="A667" s="22">
        <v>38223</v>
      </c>
      <c r="B667" s="23">
        <v>1835</v>
      </c>
      <c r="C667" s="23" t="s">
        <v>42</v>
      </c>
      <c r="D667" s="24">
        <v>7500</v>
      </c>
      <c r="E667" s="25" t="s">
        <v>3742</v>
      </c>
      <c r="F667" s="23" t="s">
        <v>30</v>
      </c>
      <c r="G667" s="26">
        <f t="shared" si="11"/>
        <v>7500</v>
      </c>
      <c r="H667" s="23" t="s">
        <v>3582</v>
      </c>
      <c r="I667" s="33" t="s">
        <v>25</v>
      </c>
    </row>
    <row r="668" spans="1:9" ht="15" customHeight="1" x14ac:dyDescent="0.25">
      <c r="A668" s="22">
        <v>38224</v>
      </c>
      <c r="B668" s="23">
        <v>1550</v>
      </c>
      <c r="C668" s="23" t="s">
        <v>162</v>
      </c>
      <c r="D668" s="24">
        <v>5000</v>
      </c>
      <c r="E668" s="25" t="s">
        <v>3743</v>
      </c>
      <c r="F668" s="23" t="s">
        <v>54</v>
      </c>
      <c r="G668" s="26">
        <f t="shared" si="11"/>
        <v>5000</v>
      </c>
      <c r="H668" s="23" t="s">
        <v>3582</v>
      </c>
      <c r="I668" s="33" t="s">
        <v>25</v>
      </c>
    </row>
    <row r="669" spans="1:9" ht="15" customHeight="1" x14ac:dyDescent="0.25">
      <c r="A669" s="22">
        <v>38224</v>
      </c>
      <c r="B669" s="23">
        <v>2117</v>
      </c>
      <c r="C669" s="23" t="s">
        <v>64</v>
      </c>
      <c r="D669" s="24">
        <v>20000</v>
      </c>
      <c r="E669" s="25" t="s">
        <v>3744</v>
      </c>
      <c r="F669" s="23" t="s">
        <v>190</v>
      </c>
      <c r="G669" s="26">
        <f t="shared" si="11"/>
        <v>20000</v>
      </c>
      <c r="H669" s="23" t="s">
        <v>3578</v>
      </c>
      <c r="I669" s="33" t="s">
        <v>25</v>
      </c>
    </row>
    <row r="670" spans="1:9" x14ac:dyDescent="0.25">
      <c r="A670" s="22">
        <v>38225</v>
      </c>
      <c r="B670" s="23">
        <v>720</v>
      </c>
      <c r="C670" s="23" t="s">
        <v>141</v>
      </c>
      <c r="D670" s="24">
        <v>100000</v>
      </c>
      <c r="E670" s="25" t="s">
        <v>3745</v>
      </c>
      <c r="F670" s="23" t="s">
        <v>359</v>
      </c>
      <c r="G670" s="26">
        <f t="shared" si="11"/>
        <v>100000</v>
      </c>
      <c r="H670" s="23" t="s">
        <v>3578</v>
      </c>
      <c r="I670" s="33" t="s">
        <v>25</v>
      </c>
    </row>
    <row r="671" spans="1:9" x14ac:dyDescent="0.25">
      <c r="A671" s="22">
        <v>38225</v>
      </c>
      <c r="B671" s="23">
        <v>726</v>
      </c>
      <c r="C671" s="23" t="s">
        <v>141</v>
      </c>
      <c r="D671" s="24">
        <v>190000</v>
      </c>
      <c r="E671" s="25" t="s">
        <v>3746</v>
      </c>
      <c r="F671" s="23" t="s">
        <v>359</v>
      </c>
      <c r="G671" s="26">
        <f t="shared" si="11"/>
        <v>190000</v>
      </c>
      <c r="H671" s="23" t="s">
        <v>3578</v>
      </c>
      <c r="I671" s="33" t="s">
        <v>25</v>
      </c>
    </row>
    <row r="672" spans="1:9" x14ac:dyDescent="0.25">
      <c r="A672" s="22">
        <v>38225</v>
      </c>
      <c r="B672" s="23">
        <v>750</v>
      </c>
      <c r="C672" s="23" t="s">
        <v>31</v>
      </c>
      <c r="D672" s="24">
        <v>3000</v>
      </c>
      <c r="E672" s="25" t="s">
        <v>3747</v>
      </c>
      <c r="F672" s="23" t="s">
        <v>359</v>
      </c>
      <c r="G672" s="26">
        <f t="shared" si="11"/>
        <v>3000</v>
      </c>
      <c r="H672" s="23" t="s">
        <v>3587</v>
      </c>
      <c r="I672" s="33" t="s">
        <v>25</v>
      </c>
    </row>
    <row r="673" spans="1:9" x14ac:dyDescent="0.25">
      <c r="A673" s="22">
        <v>38225</v>
      </c>
      <c r="B673" s="23">
        <v>823</v>
      </c>
      <c r="C673" s="23" t="s">
        <v>91</v>
      </c>
      <c r="D673" s="24">
        <v>5000</v>
      </c>
      <c r="E673" s="25" t="s">
        <v>3748</v>
      </c>
      <c r="F673" s="23" t="s">
        <v>23</v>
      </c>
      <c r="G673" s="26">
        <f t="shared" si="11"/>
        <v>5000</v>
      </c>
      <c r="H673" s="23" t="s">
        <v>3578</v>
      </c>
      <c r="I673" s="33" t="s">
        <v>25</v>
      </c>
    </row>
    <row r="674" spans="1:9" x14ac:dyDescent="0.25">
      <c r="A674" s="22">
        <v>38225</v>
      </c>
      <c r="B674" s="23">
        <v>820</v>
      </c>
      <c r="C674" s="23" t="s">
        <v>46</v>
      </c>
      <c r="D674" s="24">
        <v>220000</v>
      </c>
      <c r="E674" s="25" t="s">
        <v>3749</v>
      </c>
      <c r="F674" s="23" t="s">
        <v>359</v>
      </c>
      <c r="G674" s="26">
        <f t="shared" si="11"/>
        <v>220000</v>
      </c>
      <c r="H674" s="23" t="s">
        <v>3575</v>
      </c>
      <c r="I674" s="33" t="s">
        <v>25</v>
      </c>
    </row>
    <row r="675" spans="1:9" x14ac:dyDescent="0.25">
      <c r="A675" s="22">
        <v>38225</v>
      </c>
      <c r="B675" s="23">
        <v>836</v>
      </c>
      <c r="C675" s="23" t="s">
        <v>61</v>
      </c>
      <c r="D675" s="24">
        <v>2500</v>
      </c>
      <c r="E675" s="25" t="s">
        <v>3750</v>
      </c>
      <c r="F675" s="23" t="s">
        <v>23</v>
      </c>
      <c r="G675" s="26">
        <f t="shared" si="11"/>
        <v>2500</v>
      </c>
      <c r="H675" s="23" t="s">
        <v>3575</v>
      </c>
      <c r="I675" s="33" t="s">
        <v>25</v>
      </c>
    </row>
    <row r="676" spans="1:9" x14ac:dyDescent="0.25">
      <c r="A676" s="22">
        <v>38225</v>
      </c>
      <c r="B676" s="23">
        <v>845</v>
      </c>
      <c r="C676" s="23" t="s">
        <v>59</v>
      </c>
      <c r="D676" s="24">
        <v>1000</v>
      </c>
      <c r="E676" s="25" t="s">
        <v>3751</v>
      </c>
      <c r="F676" s="23" t="s">
        <v>23</v>
      </c>
      <c r="G676" s="26">
        <f t="shared" si="11"/>
        <v>1000</v>
      </c>
      <c r="H676" s="23" t="s">
        <v>3580</v>
      </c>
      <c r="I676" s="33" t="s">
        <v>25</v>
      </c>
    </row>
    <row r="677" spans="1:9" x14ac:dyDescent="0.25">
      <c r="A677" s="22">
        <v>38225</v>
      </c>
      <c r="B677" s="23">
        <v>1133</v>
      </c>
      <c r="C677" s="23" t="s">
        <v>91</v>
      </c>
      <c r="D677" s="24">
        <v>15000</v>
      </c>
      <c r="E677" s="25" t="s">
        <v>3752</v>
      </c>
      <c r="F677" s="23" t="s">
        <v>359</v>
      </c>
      <c r="G677" s="26">
        <f t="shared" si="11"/>
        <v>15000</v>
      </c>
      <c r="H677" s="23" t="s">
        <v>3578</v>
      </c>
      <c r="I677" s="33" t="s">
        <v>25</v>
      </c>
    </row>
    <row r="678" spans="1:9" x14ac:dyDescent="0.25">
      <c r="A678" s="22">
        <v>38225</v>
      </c>
      <c r="B678" s="23">
        <v>1211</v>
      </c>
      <c r="C678" s="23" t="s">
        <v>91</v>
      </c>
      <c r="D678" s="24">
        <v>16800</v>
      </c>
      <c r="E678" s="25" t="s">
        <v>3753</v>
      </c>
      <c r="F678" s="23" t="s">
        <v>359</v>
      </c>
      <c r="G678" s="26">
        <f t="shared" si="11"/>
        <v>16800</v>
      </c>
      <c r="H678" s="23" t="s">
        <v>3578</v>
      </c>
      <c r="I678" s="33" t="s">
        <v>25</v>
      </c>
    </row>
    <row r="679" spans="1:9" x14ac:dyDescent="0.25">
      <c r="A679" s="22">
        <v>38225</v>
      </c>
      <c r="B679" s="23">
        <v>1424</v>
      </c>
      <c r="C679" s="23" t="s">
        <v>46</v>
      </c>
      <c r="D679" s="24">
        <v>1500</v>
      </c>
      <c r="E679" s="25" t="s">
        <v>3754</v>
      </c>
      <c r="F679" s="23" t="s">
        <v>23</v>
      </c>
      <c r="G679" s="26">
        <f t="shared" si="11"/>
        <v>1500</v>
      </c>
      <c r="H679" s="23" t="s">
        <v>3575</v>
      </c>
      <c r="I679" s="33" t="s">
        <v>25</v>
      </c>
    </row>
    <row r="680" spans="1:9" x14ac:dyDescent="0.25">
      <c r="A680" s="22">
        <v>38225</v>
      </c>
      <c r="B680" s="23">
        <v>1604</v>
      </c>
      <c r="C680" s="23" t="s">
        <v>42</v>
      </c>
      <c r="D680" s="24">
        <v>400</v>
      </c>
      <c r="E680" s="25" t="s">
        <v>3755</v>
      </c>
      <c r="F680" s="23" t="s">
        <v>33</v>
      </c>
      <c r="G680" s="26">
        <f t="shared" si="11"/>
        <v>400</v>
      </c>
      <c r="H680" s="23" t="s">
        <v>3582</v>
      </c>
      <c r="I680" s="33" t="s">
        <v>25</v>
      </c>
    </row>
    <row r="681" spans="1:9" x14ac:dyDescent="0.25">
      <c r="A681" s="22">
        <v>38225</v>
      </c>
      <c r="B681" s="23">
        <v>1608</v>
      </c>
      <c r="C681" s="23" t="s">
        <v>31</v>
      </c>
      <c r="D681" s="24">
        <v>50</v>
      </c>
      <c r="E681" s="25" t="s">
        <v>3756</v>
      </c>
      <c r="F681" s="23" t="s">
        <v>37</v>
      </c>
      <c r="G681" s="26">
        <f t="shared" si="11"/>
        <v>50</v>
      </c>
      <c r="H681" s="23" t="s">
        <v>3587</v>
      </c>
      <c r="I681" s="33" t="s">
        <v>25</v>
      </c>
    </row>
    <row r="682" spans="1:9" x14ac:dyDescent="0.25">
      <c r="A682" s="22">
        <v>38225</v>
      </c>
      <c r="B682" s="23">
        <v>1719</v>
      </c>
      <c r="C682" s="23" t="s">
        <v>46</v>
      </c>
      <c r="D682" s="24">
        <v>1000</v>
      </c>
      <c r="E682" s="25" t="s">
        <v>3757</v>
      </c>
      <c r="F682" s="23" t="s">
        <v>67</v>
      </c>
      <c r="G682" s="26">
        <f t="shared" si="11"/>
        <v>1000</v>
      </c>
      <c r="H682" s="23" t="s">
        <v>3575</v>
      </c>
      <c r="I682" s="33" t="s">
        <v>25</v>
      </c>
    </row>
    <row r="683" spans="1:9" x14ac:dyDescent="0.25">
      <c r="A683" s="22">
        <v>38225</v>
      </c>
      <c r="B683" s="23">
        <v>2211</v>
      </c>
      <c r="C683" s="23" t="s">
        <v>46</v>
      </c>
      <c r="D683" s="24">
        <v>1000</v>
      </c>
      <c r="E683" s="25" t="s">
        <v>3758</v>
      </c>
      <c r="F683" s="23" t="s">
        <v>23</v>
      </c>
      <c r="G683" s="26">
        <f t="shared" si="11"/>
        <v>1000</v>
      </c>
      <c r="H683" s="23" t="s">
        <v>3575</v>
      </c>
      <c r="I683" s="33" t="s">
        <v>25</v>
      </c>
    </row>
    <row r="684" spans="1:9" x14ac:dyDescent="0.25">
      <c r="A684" s="22">
        <v>38226</v>
      </c>
      <c r="B684" s="23">
        <v>751</v>
      </c>
      <c r="C684" s="23" t="s">
        <v>64</v>
      </c>
      <c r="D684" s="24">
        <v>2500</v>
      </c>
      <c r="E684" s="25" t="s">
        <v>3759</v>
      </c>
      <c r="F684" s="23" t="s">
        <v>33</v>
      </c>
      <c r="G684" s="26">
        <f t="shared" si="11"/>
        <v>2500</v>
      </c>
      <c r="H684" s="23" t="s">
        <v>3578</v>
      </c>
      <c r="I684" s="33" t="s">
        <v>25</v>
      </c>
    </row>
    <row r="685" spans="1:9" x14ac:dyDescent="0.25">
      <c r="A685" s="22">
        <v>38226</v>
      </c>
      <c r="B685" s="23">
        <v>1244</v>
      </c>
      <c r="C685" s="23" t="s">
        <v>68</v>
      </c>
      <c r="D685" s="24">
        <v>2000</v>
      </c>
      <c r="E685" s="25" t="s">
        <v>3760</v>
      </c>
      <c r="F685" s="23" t="s">
        <v>33</v>
      </c>
      <c r="G685" s="26">
        <f t="shared" si="11"/>
        <v>2000</v>
      </c>
      <c r="H685" s="23" t="s">
        <v>3575</v>
      </c>
      <c r="I685" s="33" t="s">
        <v>25</v>
      </c>
    </row>
    <row r="686" spans="1:9" x14ac:dyDescent="0.25">
      <c r="A686" s="22">
        <v>38226</v>
      </c>
      <c r="B686" s="23">
        <v>1408</v>
      </c>
      <c r="C686" s="23" t="s">
        <v>152</v>
      </c>
      <c r="D686" s="24">
        <v>250</v>
      </c>
      <c r="E686" s="25" t="s">
        <v>3761</v>
      </c>
      <c r="F686" s="23" t="s">
        <v>37</v>
      </c>
      <c r="G686" s="26">
        <f t="shared" si="11"/>
        <v>250</v>
      </c>
      <c r="H686" s="23" t="s">
        <v>3580</v>
      </c>
      <c r="I686" s="33" t="s">
        <v>25</v>
      </c>
    </row>
    <row r="687" spans="1:9" x14ac:dyDescent="0.25">
      <c r="A687" s="22">
        <v>38226</v>
      </c>
      <c r="B687" s="23">
        <v>1518</v>
      </c>
      <c r="C687" s="23" t="s">
        <v>42</v>
      </c>
      <c r="D687" s="24">
        <v>90000</v>
      </c>
      <c r="E687" s="25" t="s">
        <v>3762</v>
      </c>
      <c r="F687" s="23" t="s">
        <v>33</v>
      </c>
      <c r="G687" s="26">
        <f t="shared" si="11"/>
        <v>90000</v>
      </c>
      <c r="H687" s="23" t="s">
        <v>3582</v>
      </c>
      <c r="I687" s="33" t="s">
        <v>25</v>
      </c>
    </row>
    <row r="688" spans="1:9" x14ac:dyDescent="0.25">
      <c r="A688" s="22">
        <v>38226</v>
      </c>
      <c r="B688" s="23">
        <v>1657</v>
      </c>
      <c r="C688" s="23" t="s">
        <v>46</v>
      </c>
      <c r="D688" s="24">
        <v>2000</v>
      </c>
      <c r="E688" s="25" t="s">
        <v>3763</v>
      </c>
      <c r="F688" s="23" t="s">
        <v>54</v>
      </c>
      <c r="G688" s="26">
        <f t="shared" si="11"/>
        <v>2000</v>
      </c>
      <c r="H688" s="23" t="s">
        <v>3575</v>
      </c>
      <c r="I688" s="33" t="s">
        <v>25</v>
      </c>
    </row>
    <row r="689" spans="1:9" x14ac:dyDescent="0.25">
      <c r="A689" s="22">
        <v>38226</v>
      </c>
      <c r="B689" s="23">
        <v>1817</v>
      </c>
      <c r="C689" s="23" t="s">
        <v>64</v>
      </c>
      <c r="D689" s="24">
        <v>36000</v>
      </c>
      <c r="E689" s="25" t="s">
        <v>3764</v>
      </c>
      <c r="F689" s="23" t="s">
        <v>23</v>
      </c>
      <c r="G689" s="26">
        <f t="shared" si="11"/>
        <v>36000</v>
      </c>
      <c r="H689" s="23" t="s">
        <v>3578</v>
      </c>
      <c r="I689" s="33" t="s">
        <v>25</v>
      </c>
    </row>
    <row r="690" spans="1:9" x14ac:dyDescent="0.25">
      <c r="A690" s="22">
        <v>38226</v>
      </c>
      <c r="B690" s="23">
        <v>2040</v>
      </c>
      <c r="C690" s="23" t="s">
        <v>31</v>
      </c>
      <c r="D690" s="24" t="s">
        <v>27</v>
      </c>
      <c r="E690" s="25" t="s">
        <v>3765</v>
      </c>
      <c r="F690" s="23" t="s">
        <v>67</v>
      </c>
      <c r="G690" s="26">
        <f t="shared" si="11"/>
        <v>1</v>
      </c>
      <c r="H690" s="23" t="s">
        <v>3587</v>
      </c>
      <c r="I690" s="33" t="s">
        <v>25</v>
      </c>
    </row>
    <row r="691" spans="1:9" x14ac:dyDescent="0.25">
      <c r="A691" s="22">
        <v>38227</v>
      </c>
      <c r="B691" s="23">
        <v>401</v>
      </c>
      <c r="C691" s="23" t="s">
        <v>347</v>
      </c>
      <c r="D691" s="24">
        <v>4000</v>
      </c>
      <c r="E691" s="25" t="s">
        <v>3766</v>
      </c>
      <c r="F691" s="23" t="s">
        <v>90</v>
      </c>
      <c r="G691" s="26">
        <f t="shared" si="11"/>
        <v>4000</v>
      </c>
      <c r="H691" s="23" t="s">
        <v>3580</v>
      </c>
      <c r="I691" s="33" t="s">
        <v>25</v>
      </c>
    </row>
    <row r="692" spans="1:9" x14ac:dyDescent="0.25">
      <c r="A692" s="22">
        <v>38227</v>
      </c>
      <c r="B692" s="23">
        <v>917</v>
      </c>
      <c r="C692" s="23" t="s">
        <v>130</v>
      </c>
      <c r="D692" s="24">
        <v>500</v>
      </c>
      <c r="E692" s="25" t="s">
        <v>3767</v>
      </c>
      <c r="F692" s="23" t="s">
        <v>54</v>
      </c>
      <c r="G692" s="26">
        <f t="shared" si="11"/>
        <v>500</v>
      </c>
      <c r="H692" s="23" t="s">
        <v>3578</v>
      </c>
      <c r="I692" s="33" t="s">
        <v>25</v>
      </c>
    </row>
    <row r="693" spans="1:9" x14ac:dyDescent="0.25">
      <c r="A693" s="22">
        <v>38227</v>
      </c>
      <c r="B693" s="23">
        <v>1133</v>
      </c>
      <c r="C693" s="23" t="s">
        <v>91</v>
      </c>
      <c r="D693" s="24">
        <v>3740</v>
      </c>
      <c r="E693" s="25" t="s">
        <v>3768</v>
      </c>
      <c r="F693" s="23" t="s">
        <v>90</v>
      </c>
      <c r="G693" s="26">
        <f t="shared" si="11"/>
        <v>3740</v>
      </c>
      <c r="H693" s="23" t="s">
        <v>3578</v>
      </c>
      <c r="I693" s="33" t="s">
        <v>25</v>
      </c>
    </row>
    <row r="694" spans="1:9" x14ac:dyDescent="0.25">
      <c r="A694" s="22">
        <v>38227</v>
      </c>
      <c r="B694" s="23">
        <v>1226</v>
      </c>
      <c r="C694" s="23" t="s">
        <v>141</v>
      </c>
      <c r="D694" s="24">
        <v>112000</v>
      </c>
      <c r="E694" s="25" t="s">
        <v>3769</v>
      </c>
      <c r="F694" s="23" t="s">
        <v>67</v>
      </c>
      <c r="G694" s="26">
        <f t="shared" si="11"/>
        <v>112000</v>
      </c>
      <c r="H694" s="23" t="s">
        <v>3578</v>
      </c>
      <c r="I694" s="33" t="s">
        <v>25</v>
      </c>
    </row>
    <row r="695" spans="1:9" x14ac:dyDescent="0.25">
      <c r="A695" s="22">
        <v>38227</v>
      </c>
      <c r="B695" s="23">
        <v>1235</v>
      </c>
      <c r="C695" s="23" t="s">
        <v>42</v>
      </c>
      <c r="D695" s="24">
        <v>300</v>
      </c>
      <c r="E695" s="25" t="s">
        <v>3770</v>
      </c>
      <c r="F695" s="23" t="s">
        <v>33</v>
      </c>
      <c r="G695" s="26">
        <f t="shared" si="11"/>
        <v>300</v>
      </c>
      <c r="H695" s="23" t="s">
        <v>3582</v>
      </c>
      <c r="I695" s="33" t="s">
        <v>25</v>
      </c>
    </row>
    <row r="696" spans="1:9" x14ac:dyDescent="0.25">
      <c r="A696" s="22">
        <v>38227</v>
      </c>
      <c r="B696" s="23">
        <v>1316</v>
      </c>
      <c r="C696" s="23" t="s">
        <v>347</v>
      </c>
      <c r="D696" s="24">
        <v>750</v>
      </c>
      <c r="E696" s="25" t="s">
        <v>3771</v>
      </c>
      <c r="F696" s="23" t="s">
        <v>359</v>
      </c>
      <c r="G696" s="26">
        <f t="shared" si="11"/>
        <v>750</v>
      </c>
      <c r="H696" s="23" t="s">
        <v>3580</v>
      </c>
      <c r="I696" s="33" t="s">
        <v>25</v>
      </c>
    </row>
    <row r="697" spans="1:9" x14ac:dyDescent="0.25">
      <c r="A697" s="22">
        <v>38227</v>
      </c>
      <c r="B697" s="23">
        <v>1330</v>
      </c>
      <c r="C697" s="23" t="s">
        <v>94</v>
      </c>
      <c r="D697" s="24">
        <v>1000</v>
      </c>
      <c r="E697" s="25" t="s">
        <v>3772</v>
      </c>
      <c r="F697" s="23" t="s">
        <v>30</v>
      </c>
      <c r="G697" s="26">
        <f t="shared" si="11"/>
        <v>1000</v>
      </c>
      <c r="H697" s="23" t="s">
        <v>3582</v>
      </c>
      <c r="I697" s="33" t="s">
        <v>25</v>
      </c>
    </row>
    <row r="698" spans="1:9" x14ac:dyDescent="0.25">
      <c r="A698" s="22">
        <v>38227</v>
      </c>
      <c r="B698" s="23">
        <v>1515</v>
      </c>
      <c r="C698" s="23" t="s">
        <v>46</v>
      </c>
      <c r="D698" s="24" t="s">
        <v>27</v>
      </c>
      <c r="E698" s="25" t="s">
        <v>3773</v>
      </c>
      <c r="F698" s="23" t="s">
        <v>37</v>
      </c>
      <c r="G698" s="26">
        <f t="shared" si="11"/>
        <v>1</v>
      </c>
      <c r="H698" s="23" t="s">
        <v>3575</v>
      </c>
      <c r="I698" s="33" t="s">
        <v>25</v>
      </c>
    </row>
    <row r="699" spans="1:9" x14ac:dyDescent="0.25">
      <c r="A699" s="22">
        <v>38228</v>
      </c>
      <c r="B699" s="23">
        <v>951</v>
      </c>
      <c r="C699" s="23" t="s">
        <v>46</v>
      </c>
      <c r="D699" s="24">
        <v>300</v>
      </c>
      <c r="E699" s="25" t="s">
        <v>3774</v>
      </c>
      <c r="F699" s="23" t="s">
        <v>33</v>
      </c>
      <c r="G699" s="26">
        <f t="shared" si="11"/>
        <v>300</v>
      </c>
      <c r="H699" s="23" t="s">
        <v>3575</v>
      </c>
      <c r="I699" s="33" t="s">
        <v>25</v>
      </c>
    </row>
    <row r="700" spans="1:9" x14ac:dyDescent="0.25">
      <c r="A700" s="22">
        <v>38228</v>
      </c>
      <c r="B700" s="23">
        <v>1103</v>
      </c>
      <c r="C700" s="23" t="s">
        <v>46</v>
      </c>
      <c r="D700" s="24">
        <v>100</v>
      </c>
      <c r="E700" s="25" t="s">
        <v>3775</v>
      </c>
      <c r="F700" s="23" t="s">
        <v>23</v>
      </c>
      <c r="G700" s="26">
        <f t="shared" si="11"/>
        <v>100</v>
      </c>
      <c r="H700" s="23" t="s">
        <v>3575</v>
      </c>
      <c r="I700" s="33" t="s">
        <v>25</v>
      </c>
    </row>
    <row r="701" spans="1:9" x14ac:dyDescent="0.25">
      <c r="A701" s="22">
        <v>38228</v>
      </c>
      <c r="B701" s="23">
        <v>1200</v>
      </c>
      <c r="C701" s="23" t="s">
        <v>26</v>
      </c>
      <c r="D701" s="24">
        <v>20000</v>
      </c>
      <c r="E701" s="25" t="s">
        <v>3776</v>
      </c>
      <c r="F701" s="23" t="s">
        <v>23</v>
      </c>
      <c r="G701" s="26">
        <f t="shared" si="11"/>
        <v>20000</v>
      </c>
      <c r="H701" s="23" t="s">
        <v>3578</v>
      </c>
      <c r="I701" s="33" t="s">
        <v>25</v>
      </c>
    </row>
    <row r="702" spans="1:9" x14ac:dyDescent="0.25">
      <c r="A702" s="22">
        <v>38228</v>
      </c>
      <c r="B702" s="23">
        <v>1210</v>
      </c>
      <c r="C702" s="23" t="s">
        <v>319</v>
      </c>
      <c r="D702" s="24">
        <v>50</v>
      </c>
      <c r="E702" s="25" t="s">
        <v>3777</v>
      </c>
      <c r="F702" s="23" t="s">
        <v>325</v>
      </c>
      <c r="G702" s="26">
        <f t="shared" si="11"/>
        <v>50</v>
      </c>
      <c r="H702" s="23" t="s">
        <v>3610</v>
      </c>
      <c r="I702" s="33" t="s">
        <v>25</v>
      </c>
    </row>
    <row r="703" spans="1:9" x14ac:dyDescent="0.25">
      <c r="A703" s="22">
        <v>38228</v>
      </c>
      <c r="B703" s="23">
        <v>1220</v>
      </c>
      <c r="C703" s="23" t="s">
        <v>1138</v>
      </c>
      <c r="D703" s="24">
        <v>2000</v>
      </c>
      <c r="E703" s="25" t="s">
        <v>3778</v>
      </c>
      <c r="F703" s="23" t="s">
        <v>33</v>
      </c>
      <c r="G703" s="26">
        <f t="shared" si="11"/>
        <v>2000</v>
      </c>
      <c r="H703" s="23" t="s">
        <v>3610</v>
      </c>
      <c r="I703" s="33" t="s">
        <v>25</v>
      </c>
    </row>
    <row r="704" spans="1:9" x14ac:dyDescent="0.25">
      <c r="A704" s="22">
        <v>38228</v>
      </c>
      <c r="B704" s="23">
        <v>1554</v>
      </c>
      <c r="C704" s="23" t="s">
        <v>200</v>
      </c>
      <c r="D704" s="24">
        <v>500000</v>
      </c>
      <c r="E704" s="25" t="s">
        <v>3779</v>
      </c>
      <c r="F704" s="23" t="s">
        <v>33</v>
      </c>
      <c r="G704" s="26">
        <f t="shared" si="11"/>
        <v>500000</v>
      </c>
      <c r="H704" s="23" t="s">
        <v>3575</v>
      </c>
      <c r="I704" s="33" t="s">
        <v>25</v>
      </c>
    </row>
    <row r="705" spans="1:9" x14ac:dyDescent="0.25">
      <c r="A705" s="22">
        <v>38229</v>
      </c>
      <c r="B705" s="23">
        <v>1004</v>
      </c>
      <c r="C705" s="23" t="s">
        <v>31</v>
      </c>
      <c r="D705" s="24" t="s">
        <v>27</v>
      </c>
      <c r="E705" s="25" t="s">
        <v>3780</v>
      </c>
      <c r="F705" s="23" t="s">
        <v>33</v>
      </c>
      <c r="G705" s="26">
        <f t="shared" si="11"/>
        <v>1</v>
      </c>
      <c r="H705" s="23" t="s">
        <v>3587</v>
      </c>
      <c r="I705" s="33" t="s">
        <v>25</v>
      </c>
    </row>
    <row r="706" spans="1:9" x14ac:dyDescent="0.25">
      <c r="A706" s="22">
        <v>38229</v>
      </c>
      <c r="B706" s="23">
        <v>1121</v>
      </c>
      <c r="C706" s="23" t="s">
        <v>99</v>
      </c>
      <c r="D706" s="24">
        <v>500</v>
      </c>
      <c r="E706" s="25" t="s">
        <v>3781</v>
      </c>
      <c r="F706" s="23" t="s">
        <v>37</v>
      </c>
      <c r="G706" s="26">
        <f t="shared" si="11"/>
        <v>500</v>
      </c>
      <c r="H706" s="23" t="s">
        <v>3610</v>
      </c>
      <c r="I706" s="33" t="s">
        <v>25</v>
      </c>
    </row>
    <row r="707" spans="1:9" x14ac:dyDescent="0.25">
      <c r="A707" s="22">
        <v>38229</v>
      </c>
      <c r="B707" s="23">
        <v>1205</v>
      </c>
      <c r="C707" s="23" t="s">
        <v>3782</v>
      </c>
      <c r="D707" s="24">
        <v>10000</v>
      </c>
      <c r="E707" s="25" t="s">
        <v>3783</v>
      </c>
      <c r="F707" s="23" t="s">
        <v>23</v>
      </c>
      <c r="G707" s="26">
        <f t="shared" si="11"/>
        <v>10000</v>
      </c>
      <c r="H707" s="23" t="s">
        <v>3575</v>
      </c>
      <c r="I707" s="33" t="s">
        <v>25</v>
      </c>
    </row>
    <row r="708" spans="1:9" x14ac:dyDescent="0.25">
      <c r="A708" s="22">
        <v>38229</v>
      </c>
      <c r="B708" s="23">
        <v>1325</v>
      </c>
      <c r="C708" s="23" t="s">
        <v>162</v>
      </c>
      <c r="D708" s="24">
        <v>1000</v>
      </c>
      <c r="E708" s="25" t="s">
        <v>3784</v>
      </c>
      <c r="F708" s="23" t="s">
        <v>63</v>
      </c>
      <c r="G708" s="26">
        <f t="shared" si="11"/>
        <v>1000</v>
      </c>
      <c r="H708" s="23" t="s">
        <v>3582</v>
      </c>
      <c r="I708" s="33" t="s">
        <v>25</v>
      </c>
    </row>
    <row r="709" spans="1:9" x14ac:dyDescent="0.25">
      <c r="A709" s="22">
        <v>38229</v>
      </c>
      <c r="B709" s="23">
        <v>2002</v>
      </c>
      <c r="C709" s="23" t="s">
        <v>42</v>
      </c>
      <c r="D709" s="24">
        <v>5000</v>
      </c>
      <c r="E709" s="25" t="s">
        <v>3785</v>
      </c>
      <c r="F709" s="23" t="s">
        <v>23</v>
      </c>
      <c r="G709" s="26">
        <f t="shared" si="11"/>
        <v>5000</v>
      </c>
      <c r="H709" s="23" t="s">
        <v>3582</v>
      </c>
      <c r="I709" s="33" t="s">
        <v>25</v>
      </c>
    </row>
    <row r="710" spans="1:9" x14ac:dyDescent="0.25">
      <c r="A710" s="22">
        <v>38229</v>
      </c>
      <c r="B710" s="23">
        <v>2259</v>
      </c>
      <c r="C710" s="23" t="s">
        <v>31</v>
      </c>
      <c r="D710" s="24" t="s">
        <v>27</v>
      </c>
      <c r="E710" s="25" t="s">
        <v>3786</v>
      </c>
      <c r="F710" s="23" t="s">
        <v>23</v>
      </c>
      <c r="G710" s="26">
        <f t="shared" si="11"/>
        <v>1</v>
      </c>
      <c r="H710" s="23" t="s">
        <v>3587</v>
      </c>
      <c r="I710" s="33" t="s">
        <v>25</v>
      </c>
    </row>
    <row r="711" spans="1:9" x14ac:dyDescent="0.25">
      <c r="A711" s="22">
        <v>38230</v>
      </c>
      <c r="B711" s="23">
        <v>117</v>
      </c>
      <c r="C711" s="23" t="s">
        <v>21</v>
      </c>
      <c r="D711" s="24" t="s">
        <v>27</v>
      </c>
      <c r="E711" s="25" t="s">
        <v>3787</v>
      </c>
      <c r="F711" s="23" t="s">
        <v>23</v>
      </c>
      <c r="G711" s="26">
        <f t="shared" si="11"/>
        <v>1</v>
      </c>
      <c r="H711" s="23" t="s">
        <v>3610</v>
      </c>
      <c r="I711" s="33" t="s">
        <v>25</v>
      </c>
    </row>
    <row r="712" spans="1:9" x14ac:dyDescent="0.25">
      <c r="A712" s="22">
        <v>38230</v>
      </c>
      <c r="B712" s="23">
        <v>948</v>
      </c>
      <c r="C712" s="23" t="s">
        <v>319</v>
      </c>
      <c r="D712" s="24" t="s">
        <v>27</v>
      </c>
      <c r="E712" s="25" t="s">
        <v>3788</v>
      </c>
      <c r="F712" s="23" t="s">
        <v>33</v>
      </c>
      <c r="G712" s="26">
        <f t="shared" ref="G712:G775" si="12">IF(D712 ="UNK", 1, D712)</f>
        <v>1</v>
      </c>
      <c r="H712" s="23" t="s">
        <v>3610</v>
      </c>
      <c r="I712" s="33" t="s">
        <v>25</v>
      </c>
    </row>
    <row r="713" spans="1:9" x14ac:dyDescent="0.25">
      <c r="A713" s="22">
        <v>38230</v>
      </c>
      <c r="B713" s="23">
        <v>1450</v>
      </c>
      <c r="C713" s="23" t="s">
        <v>42</v>
      </c>
      <c r="D713" s="24" t="s">
        <v>27</v>
      </c>
      <c r="E713" s="25" t="s">
        <v>3789</v>
      </c>
      <c r="F713" s="23" t="s">
        <v>33</v>
      </c>
      <c r="G713" s="26">
        <f t="shared" si="12"/>
        <v>1</v>
      </c>
      <c r="H713" s="23" t="s">
        <v>3582</v>
      </c>
      <c r="I713" s="33" t="s">
        <v>25</v>
      </c>
    </row>
    <row r="714" spans="1:9" x14ac:dyDescent="0.25">
      <c r="A714" s="22">
        <v>38231</v>
      </c>
      <c r="B714" s="23">
        <v>1637</v>
      </c>
      <c r="C714" s="23" t="s">
        <v>46</v>
      </c>
      <c r="D714" s="24">
        <v>2200</v>
      </c>
      <c r="E714" s="25" t="s">
        <v>3790</v>
      </c>
      <c r="F714" s="23" t="s">
        <v>23</v>
      </c>
      <c r="G714" s="26">
        <f t="shared" si="12"/>
        <v>2200</v>
      </c>
      <c r="H714" s="23" t="s">
        <v>3575</v>
      </c>
      <c r="I714" s="33" t="s">
        <v>25</v>
      </c>
    </row>
    <row r="715" spans="1:9" x14ac:dyDescent="0.25">
      <c r="A715" s="22">
        <v>38232</v>
      </c>
      <c r="B715" s="23">
        <v>1403</v>
      </c>
      <c r="C715" s="23" t="s">
        <v>42</v>
      </c>
      <c r="D715" s="24">
        <v>11000</v>
      </c>
      <c r="E715" s="25" t="s">
        <v>3791</v>
      </c>
      <c r="F715" s="23" t="s">
        <v>23</v>
      </c>
      <c r="G715" s="26">
        <f t="shared" si="12"/>
        <v>11000</v>
      </c>
      <c r="H715" s="23" t="s">
        <v>3582</v>
      </c>
      <c r="I715" s="33" t="s">
        <v>25</v>
      </c>
    </row>
    <row r="716" spans="1:9" x14ac:dyDescent="0.25">
      <c r="A716" s="22">
        <v>38232</v>
      </c>
      <c r="B716" s="23">
        <v>2303</v>
      </c>
      <c r="C716" s="23" t="s">
        <v>46</v>
      </c>
      <c r="D716" s="24">
        <v>2500</v>
      </c>
      <c r="E716" s="25" t="s">
        <v>3792</v>
      </c>
      <c r="F716" s="23" t="s">
        <v>54</v>
      </c>
      <c r="G716" s="26">
        <f t="shared" si="12"/>
        <v>2500</v>
      </c>
      <c r="H716" s="23" t="s">
        <v>3575</v>
      </c>
      <c r="I716" s="33" t="s">
        <v>25</v>
      </c>
    </row>
    <row r="717" spans="1:9" x14ac:dyDescent="0.25">
      <c r="A717" s="22">
        <v>38232</v>
      </c>
      <c r="B717" s="23">
        <v>2306</v>
      </c>
      <c r="C717" s="23" t="s">
        <v>64</v>
      </c>
      <c r="D717" s="24">
        <v>1000</v>
      </c>
      <c r="E717" s="25" t="s">
        <v>3793</v>
      </c>
      <c r="F717" s="23" t="s">
        <v>23</v>
      </c>
      <c r="G717" s="26">
        <f t="shared" si="12"/>
        <v>1000</v>
      </c>
      <c r="H717" s="23" t="s">
        <v>3578</v>
      </c>
      <c r="I717" s="33" t="s">
        <v>25</v>
      </c>
    </row>
    <row r="718" spans="1:9" x14ac:dyDescent="0.25">
      <c r="A718" s="22">
        <v>38233</v>
      </c>
      <c r="B718" s="23">
        <v>1817</v>
      </c>
      <c r="C718" s="23" t="s">
        <v>42</v>
      </c>
      <c r="D718" s="24">
        <v>2000</v>
      </c>
      <c r="E718" s="25" t="s">
        <v>3794</v>
      </c>
      <c r="F718" s="23" t="s">
        <v>33</v>
      </c>
      <c r="G718" s="26">
        <f t="shared" si="12"/>
        <v>2000</v>
      </c>
      <c r="H718" s="23" t="s">
        <v>3582</v>
      </c>
      <c r="I718" s="33" t="s">
        <v>25</v>
      </c>
    </row>
    <row r="719" spans="1:9" x14ac:dyDescent="0.25">
      <c r="A719" s="22">
        <v>38233</v>
      </c>
      <c r="B719" s="23">
        <v>2036</v>
      </c>
      <c r="C719" s="23" t="s">
        <v>162</v>
      </c>
      <c r="D719" s="24" t="s">
        <v>27</v>
      </c>
      <c r="E719" s="25" t="s">
        <v>3795</v>
      </c>
      <c r="F719" s="23" t="s">
        <v>67</v>
      </c>
      <c r="G719" s="26">
        <f t="shared" si="12"/>
        <v>1</v>
      </c>
      <c r="H719" s="23" t="s">
        <v>3582</v>
      </c>
      <c r="I719" s="33" t="s">
        <v>25</v>
      </c>
    </row>
    <row r="720" spans="1:9" x14ac:dyDescent="0.25">
      <c r="A720" s="22">
        <v>38234</v>
      </c>
      <c r="B720" s="23">
        <v>838</v>
      </c>
      <c r="C720" s="23" t="s">
        <v>56</v>
      </c>
      <c r="D720" s="24">
        <v>10000</v>
      </c>
      <c r="E720" s="25" t="s">
        <v>3796</v>
      </c>
      <c r="F720" s="23" t="s">
        <v>54</v>
      </c>
      <c r="G720" s="26">
        <f t="shared" si="12"/>
        <v>10000</v>
      </c>
      <c r="H720" s="23" t="s">
        <v>3587</v>
      </c>
      <c r="I720" s="33" t="s">
        <v>25</v>
      </c>
    </row>
    <row r="721" spans="1:9" x14ac:dyDescent="0.25">
      <c r="A721" s="22">
        <v>38235</v>
      </c>
      <c r="B721" s="23">
        <v>1022</v>
      </c>
      <c r="C721" s="23" t="s">
        <v>91</v>
      </c>
      <c r="D721" s="24" t="s">
        <v>27</v>
      </c>
      <c r="E721" s="25" t="s">
        <v>3797</v>
      </c>
      <c r="F721" s="23" t="s">
        <v>54</v>
      </c>
      <c r="G721" s="26">
        <f t="shared" si="12"/>
        <v>1</v>
      </c>
      <c r="H721" s="23" t="s">
        <v>3578</v>
      </c>
      <c r="I721" s="33" t="s">
        <v>25</v>
      </c>
    </row>
    <row r="722" spans="1:9" x14ac:dyDescent="0.25">
      <c r="A722" s="22">
        <v>38235</v>
      </c>
      <c r="B722" s="23">
        <v>1212</v>
      </c>
      <c r="C722" s="23" t="s">
        <v>35</v>
      </c>
      <c r="D722" s="24">
        <v>5000</v>
      </c>
      <c r="E722" s="25" t="s">
        <v>3798</v>
      </c>
      <c r="F722" s="23" t="s">
        <v>54</v>
      </c>
      <c r="G722" s="26">
        <f t="shared" si="12"/>
        <v>5000</v>
      </c>
      <c r="H722" s="23" t="s">
        <v>3580</v>
      </c>
      <c r="I722" s="33" t="s">
        <v>25</v>
      </c>
    </row>
    <row r="723" spans="1:9" x14ac:dyDescent="0.25">
      <c r="A723" s="22">
        <v>38235</v>
      </c>
      <c r="B723" s="23">
        <v>1925</v>
      </c>
      <c r="C723" s="23" t="s">
        <v>72</v>
      </c>
      <c r="D723" s="24" t="s">
        <v>27</v>
      </c>
      <c r="E723" s="25" t="s">
        <v>3799</v>
      </c>
      <c r="F723" s="23" t="s">
        <v>54</v>
      </c>
      <c r="G723" s="26">
        <f t="shared" si="12"/>
        <v>1</v>
      </c>
      <c r="H723" s="23" t="s">
        <v>3575</v>
      </c>
      <c r="I723" s="33" t="s">
        <v>25</v>
      </c>
    </row>
    <row r="724" spans="1:9" x14ac:dyDescent="0.25">
      <c r="A724" s="22">
        <v>38235</v>
      </c>
      <c r="B724" s="23">
        <v>2220</v>
      </c>
      <c r="C724" s="23" t="s">
        <v>3800</v>
      </c>
      <c r="D724" s="24" t="s">
        <v>27</v>
      </c>
      <c r="E724" s="25" t="s">
        <v>3801</v>
      </c>
      <c r="F724" s="23" t="s">
        <v>33</v>
      </c>
      <c r="G724" s="26">
        <f t="shared" si="12"/>
        <v>1</v>
      </c>
      <c r="H724" s="23" t="s">
        <v>3580</v>
      </c>
      <c r="I724" s="33" t="s">
        <v>25</v>
      </c>
    </row>
    <row r="725" spans="1:9" x14ac:dyDescent="0.25">
      <c r="A725" s="22">
        <v>38236</v>
      </c>
      <c r="B725" s="23">
        <v>51</v>
      </c>
      <c r="C725" s="23" t="s">
        <v>319</v>
      </c>
      <c r="D725" s="24">
        <v>100000</v>
      </c>
      <c r="E725" s="25" t="s">
        <v>3802</v>
      </c>
      <c r="F725" s="23" t="s">
        <v>54</v>
      </c>
      <c r="G725" s="26">
        <f t="shared" si="12"/>
        <v>100000</v>
      </c>
      <c r="H725" s="23" t="s">
        <v>3610</v>
      </c>
      <c r="I725" s="33" t="s">
        <v>25</v>
      </c>
    </row>
    <row r="726" spans="1:9" x14ac:dyDescent="0.25">
      <c r="A726" s="22">
        <v>38236</v>
      </c>
      <c r="B726" s="23">
        <v>923</v>
      </c>
      <c r="C726" s="23" t="s">
        <v>68</v>
      </c>
      <c r="D726" s="24">
        <v>1700</v>
      </c>
      <c r="E726" s="25" t="s">
        <v>3803</v>
      </c>
      <c r="F726" s="23" t="s">
        <v>67</v>
      </c>
      <c r="G726" s="26">
        <f t="shared" si="12"/>
        <v>1700</v>
      </c>
      <c r="H726" s="23" t="s">
        <v>3575</v>
      </c>
      <c r="I726" s="33" t="s">
        <v>25</v>
      </c>
    </row>
    <row r="727" spans="1:9" x14ac:dyDescent="0.25">
      <c r="A727" s="22">
        <v>38236</v>
      </c>
      <c r="B727" s="23">
        <v>950</v>
      </c>
      <c r="C727" s="23" t="s">
        <v>46</v>
      </c>
      <c r="D727" s="24" t="s">
        <v>27</v>
      </c>
      <c r="E727" s="25" t="s">
        <v>3804</v>
      </c>
      <c r="F727" s="23" t="s">
        <v>54</v>
      </c>
      <c r="G727" s="26">
        <f t="shared" si="12"/>
        <v>1</v>
      </c>
      <c r="H727" s="23" t="s">
        <v>3575</v>
      </c>
      <c r="I727" s="33" t="s">
        <v>25</v>
      </c>
    </row>
    <row r="728" spans="1:9" x14ac:dyDescent="0.25">
      <c r="A728" s="22">
        <v>38236</v>
      </c>
      <c r="B728" s="23">
        <v>1111</v>
      </c>
      <c r="C728" s="23" t="s">
        <v>68</v>
      </c>
      <c r="D728" s="24" t="s">
        <v>27</v>
      </c>
      <c r="E728" s="25" t="s">
        <v>3805</v>
      </c>
      <c r="F728" s="23" t="s">
        <v>359</v>
      </c>
      <c r="G728" s="26">
        <f t="shared" si="12"/>
        <v>1</v>
      </c>
      <c r="H728" s="23" t="s">
        <v>3575</v>
      </c>
      <c r="I728" s="33" t="s">
        <v>25</v>
      </c>
    </row>
    <row r="729" spans="1:9" x14ac:dyDescent="0.25">
      <c r="A729" s="22">
        <v>38236</v>
      </c>
      <c r="B729" s="23">
        <v>1121</v>
      </c>
      <c r="C729" s="23" t="s">
        <v>277</v>
      </c>
      <c r="D729" s="24">
        <v>1000</v>
      </c>
      <c r="E729" s="25" t="s">
        <v>3806</v>
      </c>
      <c r="F729" s="23" t="s">
        <v>54</v>
      </c>
      <c r="G729" s="26">
        <f t="shared" si="12"/>
        <v>1000</v>
      </c>
      <c r="H729" s="23" t="s">
        <v>3580</v>
      </c>
      <c r="I729" s="33" t="s">
        <v>25</v>
      </c>
    </row>
    <row r="730" spans="1:9" x14ac:dyDescent="0.25">
      <c r="A730" s="22">
        <v>38236</v>
      </c>
      <c r="B730" s="23">
        <v>1250</v>
      </c>
      <c r="C730" s="23" t="s">
        <v>141</v>
      </c>
      <c r="D730" s="24">
        <v>100000</v>
      </c>
      <c r="E730" s="25" t="s">
        <v>3807</v>
      </c>
      <c r="F730" s="23" t="s">
        <v>67</v>
      </c>
      <c r="G730" s="26">
        <f t="shared" si="12"/>
        <v>100000</v>
      </c>
      <c r="H730" s="23" t="s">
        <v>3578</v>
      </c>
      <c r="I730" s="33" t="s">
        <v>25</v>
      </c>
    </row>
    <row r="731" spans="1:9" x14ac:dyDescent="0.25">
      <c r="A731" s="22">
        <v>38236</v>
      </c>
      <c r="B731" s="23">
        <v>1317</v>
      </c>
      <c r="C731" s="23" t="s">
        <v>31</v>
      </c>
      <c r="D731" s="24" t="s">
        <v>27</v>
      </c>
      <c r="E731" s="25" t="s">
        <v>3808</v>
      </c>
      <c r="F731" s="23" t="s">
        <v>54</v>
      </c>
      <c r="G731" s="26">
        <f t="shared" si="12"/>
        <v>1</v>
      </c>
      <c r="H731" s="23" t="s">
        <v>3587</v>
      </c>
      <c r="I731" s="33" t="s">
        <v>25</v>
      </c>
    </row>
    <row r="732" spans="1:9" x14ac:dyDescent="0.25">
      <c r="A732" s="22">
        <v>38236</v>
      </c>
      <c r="B732" s="23">
        <v>1318</v>
      </c>
      <c r="C732" s="23" t="s">
        <v>526</v>
      </c>
      <c r="D732" s="24" t="s">
        <v>27</v>
      </c>
      <c r="E732" s="25" t="s">
        <v>3809</v>
      </c>
      <c r="F732" s="23" t="s">
        <v>359</v>
      </c>
      <c r="G732" s="26">
        <f t="shared" si="12"/>
        <v>1</v>
      </c>
      <c r="H732" s="23" t="s">
        <v>3580</v>
      </c>
      <c r="I732" s="33" t="s">
        <v>25</v>
      </c>
    </row>
    <row r="733" spans="1:9" x14ac:dyDescent="0.25">
      <c r="A733" s="22">
        <v>38236</v>
      </c>
      <c r="B733" s="23">
        <v>1425</v>
      </c>
      <c r="C733" s="23" t="s">
        <v>56</v>
      </c>
      <c r="D733" s="24" t="s">
        <v>27</v>
      </c>
      <c r="E733" s="25" t="s">
        <v>3810</v>
      </c>
      <c r="F733" s="23" t="s">
        <v>67</v>
      </c>
      <c r="G733" s="26">
        <f t="shared" si="12"/>
        <v>1</v>
      </c>
      <c r="H733" s="23" t="s">
        <v>3587</v>
      </c>
      <c r="I733" s="33" t="s">
        <v>25</v>
      </c>
    </row>
    <row r="734" spans="1:9" x14ac:dyDescent="0.25">
      <c r="A734" s="22">
        <v>38236</v>
      </c>
      <c r="B734" s="23">
        <v>1525</v>
      </c>
      <c r="C734" s="23" t="s">
        <v>91</v>
      </c>
      <c r="D734" s="24">
        <v>100000</v>
      </c>
      <c r="E734" s="25" t="s">
        <v>3811</v>
      </c>
      <c r="F734" s="23" t="s">
        <v>54</v>
      </c>
      <c r="G734" s="26">
        <f t="shared" si="12"/>
        <v>100000</v>
      </c>
      <c r="H734" s="23" t="s">
        <v>3578</v>
      </c>
      <c r="I734" s="33" t="s">
        <v>25</v>
      </c>
    </row>
    <row r="735" spans="1:9" x14ac:dyDescent="0.25">
      <c r="A735" s="22">
        <v>38236</v>
      </c>
      <c r="B735" s="23">
        <v>1538</v>
      </c>
      <c r="C735" s="23" t="s">
        <v>79</v>
      </c>
      <c r="D735" s="24" t="s">
        <v>27</v>
      </c>
      <c r="E735" s="25" t="s">
        <v>3812</v>
      </c>
      <c r="F735" s="23" t="s">
        <v>54</v>
      </c>
      <c r="G735" s="26">
        <f t="shared" si="12"/>
        <v>1</v>
      </c>
      <c r="H735" s="23" t="s">
        <v>3578</v>
      </c>
      <c r="I735" s="33" t="s">
        <v>25</v>
      </c>
    </row>
    <row r="736" spans="1:9" x14ac:dyDescent="0.25">
      <c r="A736" s="22">
        <v>38236</v>
      </c>
      <c r="B736" s="23">
        <v>1543</v>
      </c>
      <c r="C736" s="23" t="s">
        <v>64</v>
      </c>
      <c r="D736" s="24">
        <v>20000</v>
      </c>
      <c r="E736" s="25" t="s">
        <v>3813</v>
      </c>
      <c r="F736" s="23" t="s">
        <v>54</v>
      </c>
      <c r="G736" s="26">
        <f t="shared" si="12"/>
        <v>20000</v>
      </c>
      <c r="H736" s="23" t="s">
        <v>3578</v>
      </c>
      <c r="I736" s="33" t="s">
        <v>25</v>
      </c>
    </row>
    <row r="737" spans="1:9" x14ac:dyDescent="0.25">
      <c r="A737" s="22">
        <v>38236</v>
      </c>
      <c r="B737" s="23">
        <v>1554</v>
      </c>
      <c r="C737" s="23" t="s">
        <v>141</v>
      </c>
      <c r="D737" s="24">
        <v>500000</v>
      </c>
      <c r="E737" s="25" t="s">
        <v>3814</v>
      </c>
      <c r="F737" s="23" t="s">
        <v>54</v>
      </c>
      <c r="G737" s="26">
        <f t="shared" si="12"/>
        <v>500000</v>
      </c>
      <c r="H737" s="23" t="s">
        <v>3578</v>
      </c>
      <c r="I737" s="33" t="s">
        <v>25</v>
      </c>
    </row>
    <row r="738" spans="1:9" x14ac:dyDescent="0.25">
      <c r="A738" s="22">
        <v>38236</v>
      </c>
      <c r="B738" s="23">
        <v>1610</v>
      </c>
      <c r="C738" s="23" t="s">
        <v>70</v>
      </c>
      <c r="D738" s="24" t="s">
        <v>27</v>
      </c>
      <c r="E738" s="25" t="s">
        <v>3815</v>
      </c>
      <c r="F738" s="23" t="s">
        <v>29</v>
      </c>
      <c r="G738" s="26">
        <f t="shared" si="12"/>
        <v>1</v>
      </c>
      <c r="H738" s="23" t="s">
        <v>3575</v>
      </c>
      <c r="I738" s="33" t="s">
        <v>25</v>
      </c>
    </row>
    <row r="739" spans="1:9" x14ac:dyDescent="0.25">
      <c r="A739" s="22">
        <v>38236</v>
      </c>
      <c r="B739" s="23">
        <v>1657</v>
      </c>
      <c r="C739" s="23" t="s">
        <v>56</v>
      </c>
      <c r="D739" s="24">
        <v>2000</v>
      </c>
      <c r="E739" s="25" t="s">
        <v>3816</v>
      </c>
      <c r="F739" s="23" t="s">
        <v>54</v>
      </c>
      <c r="G739" s="26">
        <f t="shared" si="12"/>
        <v>2000</v>
      </c>
      <c r="H739" s="23" t="s">
        <v>3587</v>
      </c>
      <c r="I739" s="33" t="s">
        <v>25</v>
      </c>
    </row>
    <row r="740" spans="1:9" x14ac:dyDescent="0.25">
      <c r="A740" s="22">
        <v>38236</v>
      </c>
      <c r="B740" s="23">
        <v>1750</v>
      </c>
      <c r="C740" s="23" t="s">
        <v>35</v>
      </c>
      <c r="D740" s="24" t="s">
        <v>27</v>
      </c>
      <c r="E740" s="25" t="s">
        <v>3817</v>
      </c>
      <c r="F740" s="23" t="s">
        <v>54</v>
      </c>
      <c r="G740" s="26">
        <f t="shared" si="12"/>
        <v>1</v>
      </c>
      <c r="H740" s="23" t="s">
        <v>3580</v>
      </c>
      <c r="I740" s="33" t="s">
        <v>25</v>
      </c>
    </row>
    <row r="741" spans="1:9" x14ac:dyDescent="0.25">
      <c r="A741" s="22">
        <v>38236</v>
      </c>
      <c r="B741" s="23">
        <v>1758</v>
      </c>
      <c r="C741" s="23" t="s">
        <v>35</v>
      </c>
      <c r="D741" s="24">
        <v>300</v>
      </c>
      <c r="E741" s="25" t="s">
        <v>3818</v>
      </c>
      <c r="F741" s="23" t="s">
        <v>54</v>
      </c>
      <c r="G741" s="26">
        <f t="shared" si="12"/>
        <v>300</v>
      </c>
      <c r="H741" s="23" t="s">
        <v>3580</v>
      </c>
      <c r="I741" s="33" t="s">
        <v>25</v>
      </c>
    </row>
    <row r="742" spans="1:9" x14ac:dyDescent="0.25">
      <c r="A742" s="22">
        <v>38236</v>
      </c>
      <c r="B742" s="23">
        <v>1817</v>
      </c>
      <c r="C742" s="23" t="s">
        <v>31</v>
      </c>
      <c r="D742" s="24">
        <v>1000000</v>
      </c>
      <c r="E742" s="25" t="s">
        <v>3819</v>
      </c>
      <c r="F742" s="23" t="s">
        <v>67</v>
      </c>
      <c r="G742" s="26">
        <f t="shared" si="12"/>
        <v>1000000</v>
      </c>
      <c r="H742" s="23" t="s">
        <v>3587</v>
      </c>
      <c r="I742" s="33" t="s">
        <v>25</v>
      </c>
    </row>
    <row r="743" spans="1:9" x14ac:dyDescent="0.25">
      <c r="A743" s="22">
        <v>38236</v>
      </c>
      <c r="B743" s="23">
        <v>1837</v>
      </c>
      <c r="C743" s="23" t="s">
        <v>79</v>
      </c>
      <c r="D743" s="24">
        <v>1000</v>
      </c>
      <c r="E743" s="25" t="s">
        <v>3820</v>
      </c>
      <c r="F743" s="23" t="s">
        <v>54</v>
      </c>
      <c r="G743" s="26">
        <f t="shared" si="12"/>
        <v>1000</v>
      </c>
      <c r="H743" s="23" t="s">
        <v>3578</v>
      </c>
      <c r="I743" s="33" t="s">
        <v>25</v>
      </c>
    </row>
    <row r="744" spans="1:9" x14ac:dyDescent="0.25">
      <c r="A744" s="22">
        <v>38236</v>
      </c>
      <c r="B744" s="23">
        <v>1851</v>
      </c>
      <c r="C744" s="23" t="s">
        <v>116</v>
      </c>
      <c r="D744" s="24">
        <v>1000</v>
      </c>
      <c r="E744" s="25" t="s">
        <v>3821</v>
      </c>
      <c r="F744" s="23" t="s">
        <v>67</v>
      </c>
      <c r="G744" s="26">
        <f t="shared" si="12"/>
        <v>1000</v>
      </c>
      <c r="H744" s="23" t="s">
        <v>3582</v>
      </c>
      <c r="I744" s="33" t="s">
        <v>25</v>
      </c>
    </row>
    <row r="745" spans="1:9" x14ac:dyDescent="0.25">
      <c r="A745" s="22">
        <v>38236</v>
      </c>
      <c r="B745" s="23">
        <v>1907</v>
      </c>
      <c r="C745" s="23" t="s">
        <v>302</v>
      </c>
      <c r="D745" s="24" t="s">
        <v>27</v>
      </c>
      <c r="E745" s="25" t="s">
        <v>3822</v>
      </c>
      <c r="F745" s="23" t="s">
        <v>54</v>
      </c>
      <c r="G745" s="26">
        <f t="shared" si="12"/>
        <v>1</v>
      </c>
      <c r="H745" s="23" t="s">
        <v>3587</v>
      </c>
      <c r="I745" s="33" t="s">
        <v>25</v>
      </c>
    </row>
    <row r="746" spans="1:9" x14ac:dyDescent="0.25">
      <c r="A746" s="22">
        <v>38236</v>
      </c>
      <c r="B746" s="23">
        <v>2032</v>
      </c>
      <c r="C746" s="23" t="s">
        <v>35</v>
      </c>
      <c r="D746" s="24">
        <v>12500</v>
      </c>
      <c r="E746" s="25" t="s">
        <v>3823</v>
      </c>
      <c r="F746" s="23" t="s">
        <v>33</v>
      </c>
      <c r="G746" s="26">
        <f t="shared" si="12"/>
        <v>12500</v>
      </c>
      <c r="H746" s="23" t="s">
        <v>3580</v>
      </c>
      <c r="I746" s="33" t="s">
        <v>25</v>
      </c>
    </row>
    <row r="747" spans="1:9" x14ac:dyDescent="0.25">
      <c r="A747" s="22">
        <v>38236</v>
      </c>
      <c r="B747" s="23">
        <v>2354</v>
      </c>
      <c r="C747" s="23" t="s">
        <v>426</v>
      </c>
      <c r="D747" s="24" t="s">
        <v>27</v>
      </c>
      <c r="E747" s="25" t="s">
        <v>3824</v>
      </c>
      <c r="F747" s="23" t="s">
        <v>54</v>
      </c>
      <c r="G747" s="26">
        <f t="shared" si="12"/>
        <v>1</v>
      </c>
      <c r="H747" s="23" t="s">
        <v>3587</v>
      </c>
      <c r="I747" s="33" t="s">
        <v>25</v>
      </c>
    </row>
    <row r="748" spans="1:9" x14ac:dyDescent="0.25">
      <c r="A748" s="22">
        <v>38237</v>
      </c>
      <c r="B748" s="23">
        <v>806</v>
      </c>
      <c r="C748" s="23" t="s">
        <v>70</v>
      </c>
      <c r="D748" s="24" t="s">
        <v>27</v>
      </c>
      <c r="E748" s="25" t="s">
        <v>3825</v>
      </c>
      <c r="F748" s="23" t="s">
        <v>67</v>
      </c>
      <c r="G748" s="26">
        <f t="shared" si="12"/>
        <v>1</v>
      </c>
      <c r="H748" s="23" t="s">
        <v>3575</v>
      </c>
      <c r="I748" s="33" t="s">
        <v>25</v>
      </c>
    </row>
    <row r="749" spans="1:9" x14ac:dyDescent="0.25">
      <c r="A749" s="22">
        <v>38237</v>
      </c>
      <c r="B749" s="23">
        <v>834</v>
      </c>
      <c r="C749" s="23" t="s">
        <v>61</v>
      </c>
      <c r="D749" s="24">
        <v>2500</v>
      </c>
      <c r="E749" s="25" t="s">
        <v>3826</v>
      </c>
      <c r="F749" s="23" t="s">
        <v>67</v>
      </c>
      <c r="G749" s="26">
        <f t="shared" si="12"/>
        <v>2500</v>
      </c>
      <c r="H749" s="23" t="s">
        <v>3575</v>
      </c>
      <c r="I749" s="33" t="s">
        <v>25</v>
      </c>
    </row>
    <row r="750" spans="1:9" x14ac:dyDescent="0.25">
      <c r="A750" s="22">
        <v>38237</v>
      </c>
      <c r="B750" s="23">
        <v>913</v>
      </c>
      <c r="C750" s="23" t="s">
        <v>70</v>
      </c>
      <c r="D750" s="24">
        <v>400</v>
      </c>
      <c r="E750" s="25" t="s">
        <v>3827</v>
      </c>
      <c r="F750" s="23" t="s">
        <v>359</v>
      </c>
      <c r="G750" s="26">
        <f t="shared" si="12"/>
        <v>400</v>
      </c>
      <c r="H750" s="23" t="s">
        <v>3575</v>
      </c>
      <c r="I750" s="33" t="s">
        <v>25</v>
      </c>
    </row>
    <row r="751" spans="1:9" x14ac:dyDescent="0.25">
      <c r="A751" s="22">
        <v>38237</v>
      </c>
      <c r="B751" s="23">
        <v>903</v>
      </c>
      <c r="C751" s="23" t="s">
        <v>56</v>
      </c>
      <c r="D751" s="24" t="s">
        <v>27</v>
      </c>
      <c r="E751" s="25" t="s">
        <v>3828</v>
      </c>
      <c r="F751" s="23" t="s">
        <v>33</v>
      </c>
      <c r="G751" s="26">
        <f t="shared" si="12"/>
        <v>1</v>
      </c>
      <c r="H751" s="23" t="s">
        <v>3587</v>
      </c>
      <c r="I751" s="33" t="s">
        <v>25</v>
      </c>
    </row>
    <row r="752" spans="1:9" x14ac:dyDescent="0.25">
      <c r="A752" s="22">
        <v>38237</v>
      </c>
      <c r="B752" s="23">
        <v>945</v>
      </c>
      <c r="C752" s="23" t="s">
        <v>68</v>
      </c>
      <c r="D752" s="24">
        <v>2500</v>
      </c>
      <c r="E752" s="25" t="s">
        <v>3829</v>
      </c>
      <c r="F752" s="23" t="s">
        <v>63</v>
      </c>
      <c r="G752" s="26">
        <f t="shared" si="12"/>
        <v>2500</v>
      </c>
      <c r="H752" s="23" t="s">
        <v>3575</v>
      </c>
      <c r="I752" s="33" t="s">
        <v>25</v>
      </c>
    </row>
    <row r="753" spans="1:14" x14ac:dyDescent="0.25">
      <c r="A753" s="22">
        <v>38237</v>
      </c>
      <c r="B753" s="23">
        <v>1016</v>
      </c>
      <c r="C753" s="23" t="s">
        <v>64</v>
      </c>
      <c r="D753" s="24" t="s">
        <v>27</v>
      </c>
      <c r="E753" s="25" t="s">
        <v>3830</v>
      </c>
      <c r="F753" s="23" t="s">
        <v>54</v>
      </c>
      <c r="G753" s="26">
        <f t="shared" si="12"/>
        <v>1</v>
      </c>
      <c r="H753" s="23" t="s">
        <v>3578</v>
      </c>
      <c r="I753" s="33" t="s">
        <v>25</v>
      </c>
    </row>
    <row r="754" spans="1:14" x14ac:dyDescent="0.25">
      <c r="A754" s="22">
        <v>38237</v>
      </c>
      <c r="B754" s="23">
        <v>1040</v>
      </c>
      <c r="C754" s="23" t="s">
        <v>162</v>
      </c>
      <c r="D754" s="24">
        <v>1500</v>
      </c>
      <c r="E754" s="25" t="s">
        <v>3831</v>
      </c>
      <c r="F754" s="23" t="s">
        <v>359</v>
      </c>
      <c r="G754" s="26">
        <f t="shared" si="12"/>
        <v>1500</v>
      </c>
      <c r="H754" s="23" t="s">
        <v>3582</v>
      </c>
      <c r="I754" s="33" t="s">
        <v>25</v>
      </c>
    </row>
    <row r="755" spans="1:14" x14ac:dyDescent="0.25">
      <c r="A755" s="22">
        <v>38237</v>
      </c>
      <c r="B755" s="23">
        <v>1125</v>
      </c>
      <c r="C755" s="23" t="s">
        <v>56</v>
      </c>
      <c r="D755" s="24" t="s">
        <v>27</v>
      </c>
      <c r="E755" s="25" t="s">
        <v>3832</v>
      </c>
      <c r="F755" s="23" t="s">
        <v>54</v>
      </c>
      <c r="G755" s="26">
        <f t="shared" si="12"/>
        <v>1</v>
      </c>
      <c r="H755" s="23" t="s">
        <v>3587</v>
      </c>
      <c r="I755" s="33" t="s">
        <v>25</v>
      </c>
    </row>
    <row r="756" spans="1:14" x14ac:dyDescent="0.25">
      <c r="A756" s="22">
        <v>38237</v>
      </c>
      <c r="B756" s="23">
        <v>1157</v>
      </c>
      <c r="C756" s="23" t="s">
        <v>130</v>
      </c>
      <c r="D756" s="24" t="s">
        <v>27</v>
      </c>
      <c r="E756" s="25" t="s">
        <v>3833</v>
      </c>
      <c r="F756" s="23" t="s">
        <v>54</v>
      </c>
      <c r="G756" s="26">
        <f t="shared" si="12"/>
        <v>1</v>
      </c>
      <c r="H756" s="23" t="s">
        <v>3578</v>
      </c>
      <c r="I756" s="33" t="s">
        <v>25</v>
      </c>
    </row>
    <row r="757" spans="1:14" x14ac:dyDescent="0.25">
      <c r="A757" s="22">
        <v>38237</v>
      </c>
      <c r="B757" s="23">
        <v>1200</v>
      </c>
      <c r="C757" s="23" t="s">
        <v>26</v>
      </c>
      <c r="D757" s="24" t="s">
        <v>27</v>
      </c>
      <c r="E757" s="25" t="s">
        <v>3834</v>
      </c>
      <c r="F757" s="23" t="s">
        <v>359</v>
      </c>
      <c r="G757" s="26">
        <f t="shared" si="12"/>
        <v>1</v>
      </c>
      <c r="H757" s="23" t="s">
        <v>3578</v>
      </c>
      <c r="I757" s="33" t="s">
        <v>25</v>
      </c>
    </row>
    <row r="758" spans="1:14" x14ac:dyDescent="0.25">
      <c r="A758" s="22">
        <v>38237</v>
      </c>
      <c r="B758" s="23">
        <v>1211</v>
      </c>
      <c r="C758" s="23" t="s">
        <v>150</v>
      </c>
      <c r="D758" s="24" t="s">
        <v>27</v>
      </c>
      <c r="E758" s="25" t="s">
        <v>3835</v>
      </c>
      <c r="F758" s="23" t="s">
        <v>54</v>
      </c>
      <c r="G758" s="26">
        <f t="shared" si="12"/>
        <v>1</v>
      </c>
      <c r="H758" s="23" t="s">
        <v>3575</v>
      </c>
      <c r="I758" s="33" t="s">
        <v>25</v>
      </c>
      <c r="N758" s="25" t="s">
        <v>3836</v>
      </c>
    </row>
    <row r="759" spans="1:14" x14ac:dyDescent="0.25">
      <c r="A759" s="22">
        <v>38237</v>
      </c>
      <c r="B759" s="23">
        <v>1311</v>
      </c>
      <c r="C759" s="23" t="s">
        <v>26</v>
      </c>
      <c r="D759" s="24">
        <v>306000</v>
      </c>
      <c r="E759" s="25" t="s">
        <v>3837</v>
      </c>
      <c r="F759" s="23" t="s">
        <v>359</v>
      </c>
      <c r="G759" s="26">
        <f t="shared" si="12"/>
        <v>306000</v>
      </c>
      <c r="H759" s="23" t="s">
        <v>3578</v>
      </c>
      <c r="I759" s="33" t="s">
        <v>25</v>
      </c>
    </row>
    <row r="760" spans="1:14" x14ac:dyDescent="0.25">
      <c r="A760" s="22">
        <v>38237</v>
      </c>
      <c r="B760" s="23">
        <v>1351</v>
      </c>
      <c r="C760" s="23" t="s">
        <v>81</v>
      </c>
      <c r="D760" s="24">
        <v>1000</v>
      </c>
      <c r="E760" s="25" t="s">
        <v>3838</v>
      </c>
      <c r="F760" s="23" t="s">
        <v>359</v>
      </c>
      <c r="G760" s="26">
        <f t="shared" si="12"/>
        <v>1000</v>
      </c>
      <c r="H760" s="23" t="s">
        <v>3578</v>
      </c>
      <c r="I760" s="33" t="s">
        <v>25</v>
      </c>
    </row>
    <row r="761" spans="1:14" x14ac:dyDescent="0.25">
      <c r="A761" s="22">
        <v>38237</v>
      </c>
      <c r="B761" s="23">
        <v>1443</v>
      </c>
      <c r="C761" s="23" t="s">
        <v>130</v>
      </c>
      <c r="D761" s="24" t="s">
        <v>27</v>
      </c>
      <c r="E761" s="25" t="s">
        <v>3839</v>
      </c>
      <c r="F761" s="23" t="s">
        <v>67</v>
      </c>
      <c r="G761" s="26">
        <f t="shared" si="12"/>
        <v>1</v>
      </c>
      <c r="H761" s="23" t="s">
        <v>3578</v>
      </c>
      <c r="I761" s="33" t="s">
        <v>25</v>
      </c>
    </row>
    <row r="762" spans="1:14" x14ac:dyDescent="0.25">
      <c r="A762" s="22">
        <v>38237</v>
      </c>
      <c r="B762" s="23">
        <v>1454</v>
      </c>
      <c r="C762" s="23" t="s">
        <v>72</v>
      </c>
      <c r="D762" s="24">
        <v>10000</v>
      </c>
      <c r="E762" s="25" t="s">
        <v>3840</v>
      </c>
      <c r="F762" s="23" t="s">
        <v>67</v>
      </c>
      <c r="G762" s="26">
        <f t="shared" si="12"/>
        <v>10000</v>
      </c>
      <c r="H762" s="23" t="s">
        <v>3575</v>
      </c>
      <c r="I762" s="33" t="s">
        <v>25</v>
      </c>
    </row>
    <row r="763" spans="1:14" x14ac:dyDescent="0.25">
      <c r="A763" s="22">
        <v>38237</v>
      </c>
      <c r="B763" s="23">
        <v>1512</v>
      </c>
      <c r="C763" s="23" t="s">
        <v>347</v>
      </c>
      <c r="D763" s="24" t="s">
        <v>27</v>
      </c>
      <c r="E763" s="25" t="s">
        <v>3841</v>
      </c>
      <c r="F763" s="23" t="s">
        <v>359</v>
      </c>
      <c r="G763" s="26">
        <f t="shared" si="12"/>
        <v>1</v>
      </c>
      <c r="H763" s="23" t="s">
        <v>3580</v>
      </c>
      <c r="I763" s="33" t="s">
        <v>25</v>
      </c>
    </row>
    <row r="764" spans="1:14" x14ac:dyDescent="0.25">
      <c r="A764" s="22">
        <v>38237</v>
      </c>
      <c r="B764" s="23">
        <v>1414</v>
      </c>
      <c r="C764" s="23" t="s">
        <v>141</v>
      </c>
      <c r="D764" s="24">
        <v>3500000</v>
      </c>
      <c r="E764" s="25" t="s">
        <v>3842</v>
      </c>
      <c r="F764" s="23" t="s">
        <v>67</v>
      </c>
      <c r="G764" s="26">
        <f t="shared" si="12"/>
        <v>3500000</v>
      </c>
      <c r="H764" s="23" t="s">
        <v>3578</v>
      </c>
      <c r="I764" s="33" t="s">
        <v>25</v>
      </c>
    </row>
    <row r="765" spans="1:14" x14ac:dyDescent="0.25">
      <c r="A765" s="22">
        <v>38237</v>
      </c>
      <c r="B765" s="23">
        <v>1542</v>
      </c>
      <c r="C765" s="23" t="s">
        <v>70</v>
      </c>
      <c r="D765" s="24">
        <v>10500</v>
      </c>
      <c r="E765" s="25" t="s">
        <v>3843</v>
      </c>
      <c r="F765" s="23" t="s">
        <v>54</v>
      </c>
      <c r="G765" s="26">
        <f t="shared" si="12"/>
        <v>10500</v>
      </c>
      <c r="H765" s="23" t="s">
        <v>3575</v>
      </c>
      <c r="I765" s="33" t="s">
        <v>25</v>
      </c>
    </row>
    <row r="766" spans="1:14" x14ac:dyDescent="0.25">
      <c r="A766" s="22">
        <v>38237</v>
      </c>
      <c r="B766" s="23">
        <v>1545</v>
      </c>
      <c r="C766" s="23" t="s">
        <v>64</v>
      </c>
      <c r="D766" s="24">
        <v>1500</v>
      </c>
      <c r="E766" s="25" t="s">
        <v>3844</v>
      </c>
      <c r="F766" s="23" t="s">
        <v>54</v>
      </c>
      <c r="G766" s="26">
        <f t="shared" si="12"/>
        <v>1500</v>
      </c>
      <c r="H766" s="23" t="s">
        <v>3578</v>
      </c>
      <c r="I766" s="33" t="s">
        <v>25</v>
      </c>
    </row>
    <row r="767" spans="1:14" x14ac:dyDescent="0.25">
      <c r="A767" s="22">
        <v>38237</v>
      </c>
      <c r="B767" s="23">
        <v>1549</v>
      </c>
      <c r="C767" s="23" t="s">
        <v>91</v>
      </c>
      <c r="D767" s="24">
        <v>46000</v>
      </c>
      <c r="E767" s="25" t="s">
        <v>3845</v>
      </c>
      <c r="F767" s="23" t="s">
        <v>67</v>
      </c>
      <c r="G767" s="26">
        <f t="shared" si="12"/>
        <v>46000</v>
      </c>
      <c r="H767" s="23" t="s">
        <v>3578</v>
      </c>
      <c r="I767" s="33" t="s">
        <v>25</v>
      </c>
    </row>
    <row r="768" spans="1:14" x14ac:dyDescent="0.25">
      <c r="A768" s="22">
        <v>38237</v>
      </c>
      <c r="B768" s="23">
        <v>1607</v>
      </c>
      <c r="C768" s="23" t="s">
        <v>46</v>
      </c>
      <c r="D768" s="24">
        <v>2000</v>
      </c>
      <c r="E768" s="25" t="s">
        <v>3846</v>
      </c>
      <c r="F768" s="23" t="s">
        <v>190</v>
      </c>
      <c r="G768" s="26">
        <f t="shared" si="12"/>
        <v>2000</v>
      </c>
      <c r="H768" s="23" t="s">
        <v>3575</v>
      </c>
      <c r="I768" s="33" t="s">
        <v>25</v>
      </c>
    </row>
    <row r="769" spans="1:14" x14ac:dyDescent="0.25">
      <c r="A769" s="22">
        <v>38237</v>
      </c>
      <c r="B769" s="23">
        <v>1613</v>
      </c>
      <c r="C769" s="23" t="s">
        <v>61</v>
      </c>
      <c r="D769" s="24">
        <v>50324</v>
      </c>
      <c r="E769" s="25" t="s">
        <v>3847</v>
      </c>
      <c r="F769" s="23" t="s">
        <v>67</v>
      </c>
      <c r="G769" s="26">
        <f t="shared" si="12"/>
        <v>50324</v>
      </c>
      <c r="H769" s="23" t="s">
        <v>3575</v>
      </c>
      <c r="I769" s="33" t="s">
        <v>25</v>
      </c>
    </row>
    <row r="770" spans="1:14" x14ac:dyDescent="0.25">
      <c r="A770" s="22">
        <v>38237</v>
      </c>
      <c r="B770" s="23">
        <v>1838</v>
      </c>
      <c r="C770" s="23" t="s">
        <v>35</v>
      </c>
      <c r="D770" s="24" t="s">
        <v>27</v>
      </c>
      <c r="E770" s="25" t="s">
        <v>3848</v>
      </c>
      <c r="F770" s="23" t="s">
        <v>359</v>
      </c>
      <c r="G770" s="26">
        <f t="shared" si="12"/>
        <v>1</v>
      </c>
      <c r="H770" s="23" t="s">
        <v>3580</v>
      </c>
      <c r="I770" s="33" t="s">
        <v>25</v>
      </c>
    </row>
    <row r="771" spans="1:14" x14ac:dyDescent="0.25">
      <c r="A771" s="22">
        <v>38237</v>
      </c>
      <c r="B771" s="23">
        <v>1833</v>
      </c>
      <c r="C771" s="23" t="s">
        <v>61</v>
      </c>
      <c r="E771" s="25" t="s">
        <v>3849</v>
      </c>
      <c r="F771" s="23" t="s">
        <v>54</v>
      </c>
      <c r="G771" s="26">
        <f t="shared" si="12"/>
        <v>0</v>
      </c>
      <c r="H771" s="23" t="s">
        <v>3575</v>
      </c>
      <c r="I771" s="33" t="s">
        <v>25</v>
      </c>
    </row>
    <row r="772" spans="1:14" x14ac:dyDescent="0.25">
      <c r="A772" s="22">
        <v>38237</v>
      </c>
      <c r="B772" s="23">
        <v>1901</v>
      </c>
      <c r="C772" s="23" t="s">
        <v>46</v>
      </c>
      <c r="D772" s="24">
        <v>34000</v>
      </c>
      <c r="E772" s="25" t="s">
        <v>3850</v>
      </c>
      <c r="F772" s="23" t="s">
        <v>54</v>
      </c>
      <c r="G772" s="26">
        <f t="shared" si="12"/>
        <v>34000</v>
      </c>
      <c r="H772" s="23" t="s">
        <v>3575</v>
      </c>
      <c r="I772" s="33" t="s">
        <v>25</v>
      </c>
    </row>
    <row r="773" spans="1:14" x14ac:dyDescent="0.25">
      <c r="A773" s="22">
        <v>38237</v>
      </c>
      <c r="B773" s="23">
        <v>1910</v>
      </c>
      <c r="C773" s="23" t="s">
        <v>35</v>
      </c>
      <c r="D773" s="24">
        <v>450</v>
      </c>
      <c r="E773" s="25" t="s">
        <v>3851</v>
      </c>
      <c r="F773" s="23" t="s">
        <v>33</v>
      </c>
      <c r="G773" s="26">
        <f t="shared" si="12"/>
        <v>450</v>
      </c>
      <c r="H773" s="23" t="s">
        <v>3580</v>
      </c>
      <c r="I773" s="33" t="s">
        <v>25</v>
      </c>
    </row>
    <row r="774" spans="1:14" x14ac:dyDescent="0.25">
      <c r="A774" s="22">
        <v>38237</v>
      </c>
      <c r="B774" s="23">
        <v>1937</v>
      </c>
      <c r="C774" s="23" t="s">
        <v>31</v>
      </c>
      <c r="D774" s="24">
        <v>1000</v>
      </c>
      <c r="E774" s="25" t="s">
        <v>3852</v>
      </c>
      <c r="F774" s="23" t="s">
        <v>23</v>
      </c>
      <c r="G774" s="26">
        <f t="shared" si="12"/>
        <v>1000</v>
      </c>
      <c r="H774" s="23" t="s">
        <v>3587</v>
      </c>
      <c r="I774" s="33" t="s">
        <v>25</v>
      </c>
    </row>
    <row r="775" spans="1:14" x14ac:dyDescent="0.25">
      <c r="A775" s="22">
        <v>38237</v>
      </c>
      <c r="B775" s="23">
        <v>2035</v>
      </c>
      <c r="C775" s="23" t="s">
        <v>35</v>
      </c>
      <c r="D775" s="24">
        <v>850</v>
      </c>
      <c r="E775" s="25" t="s">
        <v>3853</v>
      </c>
      <c r="F775" s="23" t="s">
        <v>54</v>
      </c>
      <c r="G775" s="26">
        <f t="shared" si="12"/>
        <v>850</v>
      </c>
      <c r="H775" s="23" t="s">
        <v>3580</v>
      </c>
      <c r="I775" s="33" t="s">
        <v>25</v>
      </c>
    </row>
    <row r="776" spans="1:14" x14ac:dyDescent="0.25">
      <c r="A776" s="22">
        <v>38237</v>
      </c>
      <c r="C776" s="23" t="s">
        <v>42</v>
      </c>
      <c r="D776" s="24">
        <v>500</v>
      </c>
      <c r="E776" s="25" t="s">
        <v>3854</v>
      </c>
      <c r="F776" s="23" t="s">
        <v>54</v>
      </c>
      <c r="G776" s="26">
        <f t="shared" ref="G776:G839" si="13">IF(D776 ="UNK", 1, D776)</f>
        <v>500</v>
      </c>
      <c r="H776" s="23" t="s">
        <v>3582</v>
      </c>
      <c r="I776" s="33"/>
    </row>
    <row r="777" spans="1:14" x14ac:dyDescent="0.25">
      <c r="A777" s="22">
        <v>38237</v>
      </c>
      <c r="C777" s="23" t="s">
        <v>116</v>
      </c>
      <c r="D777" s="24">
        <v>1000</v>
      </c>
      <c r="E777" s="25" t="s">
        <v>3855</v>
      </c>
      <c r="F777" s="23" t="s">
        <v>54</v>
      </c>
      <c r="G777" s="26">
        <f t="shared" si="13"/>
        <v>1000</v>
      </c>
      <c r="H777" s="23" t="s">
        <v>3582</v>
      </c>
      <c r="I777" s="33"/>
    </row>
    <row r="778" spans="1:14" x14ac:dyDescent="0.25">
      <c r="A778" s="22">
        <v>38238</v>
      </c>
      <c r="B778" s="23">
        <v>916</v>
      </c>
      <c r="C778" s="23" t="s">
        <v>31</v>
      </c>
      <c r="D778" s="24" t="s">
        <v>27</v>
      </c>
      <c r="E778" s="25" t="s">
        <v>3856</v>
      </c>
      <c r="F778" s="23" t="s">
        <v>67</v>
      </c>
      <c r="G778" s="26">
        <f t="shared" si="13"/>
        <v>1</v>
      </c>
      <c r="H778" s="23" t="s">
        <v>3587</v>
      </c>
      <c r="I778" s="33" t="s">
        <v>25</v>
      </c>
    </row>
    <row r="779" spans="1:14" x14ac:dyDescent="0.25">
      <c r="A779" s="22">
        <v>38238</v>
      </c>
      <c r="B779" s="23">
        <v>927</v>
      </c>
      <c r="C779" s="23" t="s">
        <v>61</v>
      </c>
      <c r="D779" s="24">
        <v>2500</v>
      </c>
      <c r="E779" s="25" t="s">
        <v>3857</v>
      </c>
      <c r="F779" s="23" t="s">
        <v>67</v>
      </c>
      <c r="G779" s="26">
        <f t="shared" si="13"/>
        <v>2500</v>
      </c>
      <c r="H779" s="23" t="s">
        <v>3575</v>
      </c>
      <c r="I779" s="33" t="s">
        <v>25</v>
      </c>
    </row>
    <row r="780" spans="1:14" x14ac:dyDescent="0.25">
      <c r="A780" s="22">
        <v>38238</v>
      </c>
      <c r="B780" s="23">
        <v>921</v>
      </c>
      <c r="C780" s="23" t="s">
        <v>130</v>
      </c>
      <c r="D780" s="24" t="s">
        <v>27</v>
      </c>
      <c r="E780" s="25" t="s">
        <v>3858</v>
      </c>
      <c r="F780" s="23" t="s">
        <v>54</v>
      </c>
      <c r="G780" s="26">
        <f t="shared" si="13"/>
        <v>1</v>
      </c>
      <c r="H780" s="23" t="s">
        <v>3578</v>
      </c>
      <c r="I780" s="33" t="s">
        <v>25</v>
      </c>
    </row>
    <row r="781" spans="1:14" x14ac:dyDescent="0.25">
      <c r="A781" s="22">
        <v>38238</v>
      </c>
      <c r="B781" s="23">
        <v>1020</v>
      </c>
      <c r="C781" s="23" t="s">
        <v>46</v>
      </c>
      <c r="D781" s="24">
        <v>500000</v>
      </c>
      <c r="E781" s="25" t="s">
        <v>3859</v>
      </c>
      <c r="F781" s="23" t="s">
        <v>359</v>
      </c>
      <c r="G781" s="26">
        <f t="shared" si="13"/>
        <v>500000</v>
      </c>
      <c r="H781" s="23" t="s">
        <v>3575</v>
      </c>
      <c r="I781" s="33" t="s">
        <v>25</v>
      </c>
      <c r="J781" s="28">
        <v>500000</v>
      </c>
      <c r="L781" s="25" t="s">
        <v>3860</v>
      </c>
      <c r="M781" s="25" t="s">
        <v>3861</v>
      </c>
      <c r="N781" s="25" t="s">
        <v>3862</v>
      </c>
    </row>
    <row r="782" spans="1:14" x14ac:dyDescent="0.25">
      <c r="A782" s="22">
        <v>38238</v>
      </c>
      <c r="B782" s="23">
        <v>1045</v>
      </c>
      <c r="C782" s="23" t="s">
        <v>79</v>
      </c>
      <c r="D782" s="24" t="s">
        <v>27</v>
      </c>
      <c r="E782" s="25" t="s">
        <v>3863</v>
      </c>
      <c r="F782" s="23" t="s">
        <v>67</v>
      </c>
      <c r="G782" s="26">
        <f t="shared" si="13"/>
        <v>1</v>
      </c>
      <c r="H782" s="23" t="s">
        <v>3575</v>
      </c>
      <c r="I782" s="33" t="s">
        <v>25</v>
      </c>
    </row>
    <row r="783" spans="1:14" x14ac:dyDescent="0.25">
      <c r="A783" s="22">
        <v>38238</v>
      </c>
      <c r="B783" s="23">
        <v>1053</v>
      </c>
      <c r="C783" s="23" t="s">
        <v>150</v>
      </c>
      <c r="D783" s="24" t="s">
        <v>27</v>
      </c>
      <c r="E783" s="25" t="s">
        <v>3864</v>
      </c>
      <c r="F783" s="23" t="s">
        <v>67</v>
      </c>
      <c r="G783" s="26">
        <f t="shared" si="13"/>
        <v>1</v>
      </c>
      <c r="H783" s="23" t="s">
        <v>3575</v>
      </c>
      <c r="I783" s="33" t="s">
        <v>25</v>
      </c>
      <c r="N783" s="25" t="s">
        <v>3865</v>
      </c>
    </row>
    <row r="784" spans="1:14" x14ac:dyDescent="0.25">
      <c r="A784" s="22">
        <v>38238</v>
      </c>
      <c r="B784" s="23">
        <v>1249</v>
      </c>
      <c r="C784" s="23" t="s">
        <v>26</v>
      </c>
      <c r="D784" s="24" t="s">
        <v>27</v>
      </c>
      <c r="E784" s="25" t="s">
        <v>3866</v>
      </c>
      <c r="F784" s="23" t="s">
        <v>37</v>
      </c>
      <c r="G784" s="26">
        <f t="shared" si="13"/>
        <v>1</v>
      </c>
      <c r="H784" s="23" t="s">
        <v>3578</v>
      </c>
      <c r="I784" s="33" t="s">
        <v>25</v>
      </c>
    </row>
    <row r="785" spans="1:9" x14ac:dyDescent="0.25">
      <c r="A785" s="22">
        <v>38238</v>
      </c>
      <c r="B785" s="23">
        <v>1401</v>
      </c>
      <c r="C785" s="23" t="s">
        <v>526</v>
      </c>
      <c r="D785" s="24" t="s">
        <v>27</v>
      </c>
      <c r="E785" s="25" t="s">
        <v>3867</v>
      </c>
      <c r="F785" s="23" t="s">
        <v>67</v>
      </c>
      <c r="G785" s="26">
        <f t="shared" si="13"/>
        <v>1</v>
      </c>
      <c r="H785" s="23" t="s">
        <v>3580</v>
      </c>
      <c r="I785" s="33" t="s">
        <v>25</v>
      </c>
    </row>
    <row r="786" spans="1:9" x14ac:dyDescent="0.25">
      <c r="A786" s="22">
        <v>38238</v>
      </c>
      <c r="B786" s="23">
        <v>1420</v>
      </c>
      <c r="C786" s="23" t="s">
        <v>130</v>
      </c>
      <c r="D786" s="24">
        <v>1580000</v>
      </c>
      <c r="E786" s="25" t="s">
        <v>3868</v>
      </c>
      <c r="F786" s="23" t="s">
        <v>3869</v>
      </c>
      <c r="G786" s="26">
        <f t="shared" si="13"/>
        <v>1580000</v>
      </c>
      <c r="H786" s="23" t="s">
        <v>3578</v>
      </c>
      <c r="I786" s="33" t="s">
        <v>25</v>
      </c>
    </row>
    <row r="787" spans="1:9" x14ac:dyDescent="0.25">
      <c r="A787" s="22">
        <v>38238</v>
      </c>
      <c r="B787" s="23">
        <v>1429</v>
      </c>
      <c r="C787" s="23" t="s">
        <v>130</v>
      </c>
      <c r="D787" s="24">
        <v>2000</v>
      </c>
      <c r="E787" s="25" t="s">
        <v>3870</v>
      </c>
      <c r="F787" s="23" t="s">
        <v>54</v>
      </c>
      <c r="G787" s="26">
        <f t="shared" si="13"/>
        <v>2000</v>
      </c>
      <c r="H787" s="23" t="s">
        <v>3578</v>
      </c>
      <c r="I787" s="33" t="s">
        <v>25</v>
      </c>
    </row>
    <row r="788" spans="1:9" x14ac:dyDescent="0.25">
      <c r="A788" s="22">
        <v>38238</v>
      </c>
      <c r="B788" s="23">
        <v>1448</v>
      </c>
      <c r="C788" s="23" t="s">
        <v>72</v>
      </c>
      <c r="D788" s="24" t="s">
        <v>27</v>
      </c>
      <c r="E788" s="25" t="s">
        <v>3871</v>
      </c>
      <c r="F788" s="23" t="s">
        <v>67</v>
      </c>
      <c r="G788" s="26">
        <f t="shared" si="13"/>
        <v>1</v>
      </c>
      <c r="H788" s="23" t="s">
        <v>3575</v>
      </c>
      <c r="I788" s="33" t="s">
        <v>25</v>
      </c>
    </row>
    <row r="789" spans="1:9" x14ac:dyDescent="0.25">
      <c r="A789" s="22">
        <v>38238</v>
      </c>
      <c r="B789" s="23">
        <v>1616</v>
      </c>
      <c r="C789" s="23" t="s">
        <v>35</v>
      </c>
      <c r="D789" s="24">
        <v>108000</v>
      </c>
      <c r="E789" s="25" t="s">
        <v>3872</v>
      </c>
      <c r="F789" s="23" t="s">
        <v>67</v>
      </c>
      <c r="G789" s="26">
        <f t="shared" si="13"/>
        <v>108000</v>
      </c>
      <c r="H789" s="23" t="s">
        <v>3580</v>
      </c>
      <c r="I789" s="33" t="s">
        <v>25</v>
      </c>
    </row>
    <row r="790" spans="1:9" x14ac:dyDescent="0.25">
      <c r="A790" s="22">
        <v>38238</v>
      </c>
      <c r="B790" s="23">
        <v>1631</v>
      </c>
      <c r="C790" s="23" t="s">
        <v>46</v>
      </c>
      <c r="D790" s="24">
        <v>1000</v>
      </c>
      <c r="E790" s="25" t="s">
        <v>3873</v>
      </c>
      <c r="F790" s="23" t="s">
        <v>23</v>
      </c>
      <c r="G790" s="26">
        <f t="shared" si="13"/>
        <v>1000</v>
      </c>
      <c r="H790" s="23" t="s">
        <v>3575</v>
      </c>
      <c r="I790" s="33" t="s">
        <v>25</v>
      </c>
    </row>
    <row r="791" spans="1:9" x14ac:dyDescent="0.25">
      <c r="A791" s="22">
        <v>38238</v>
      </c>
      <c r="B791" s="23">
        <v>1648</v>
      </c>
      <c r="C791" s="23" t="s">
        <v>130</v>
      </c>
      <c r="D791" s="24" t="s">
        <v>27</v>
      </c>
      <c r="E791" s="25" t="s">
        <v>3874</v>
      </c>
      <c r="F791" s="23" t="s">
        <v>33</v>
      </c>
      <c r="G791" s="26">
        <f t="shared" si="13"/>
        <v>1</v>
      </c>
      <c r="H791" s="23" t="s">
        <v>3578</v>
      </c>
      <c r="I791" s="33" t="s">
        <v>25</v>
      </c>
    </row>
    <row r="792" spans="1:9" x14ac:dyDescent="0.25">
      <c r="A792" s="22">
        <v>38238</v>
      </c>
      <c r="B792" s="23">
        <v>2135</v>
      </c>
      <c r="C792" s="23" t="s">
        <v>329</v>
      </c>
      <c r="D792" s="24" t="s">
        <v>27</v>
      </c>
      <c r="E792" s="25" t="s">
        <v>3875</v>
      </c>
      <c r="F792" s="23" t="s">
        <v>67</v>
      </c>
      <c r="G792" s="26">
        <f t="shared" si="13"/>
        <v>1</v>
      </c>
      <c r="H792" s="23" t="s">
        <v>3578</v>
      </c>
      <c r="I792" s="33" t="s">
        <v>25</v>
      </c>
    </row>
    <row r="793" spans="1:9" x14ac:dyDescent="0.25">
      <c r="A793" s="22">
        <v>38239</v>
      </c>
      <c r="B793" s="23">
        <v>1127</v>
      </c>
      <c r="C793" s="23" t="s">
        <v>426</v>
      </c>
      <c r="D793" s="24" t="s">
        <v>27</v>
      </c>
      <c r="E793" s="25" t="s">
        <v>3876</v>
      </c>
      <c r="F793" s="23" t="s">
        <v>54</v>
      </c>
      <c r="G793" s="26">
        <f t="shared" si="13"/>
        <v>1</v>
      </c>
      <c r="H793" s="23" t="s">
        <v>3587</v>
      </c>
      <c r="I793" s="33" t="s">
        <v>25</v>
      </c>
    </row>
    <row r="794" spans="1:9" x14ac:dyDescent="0.25">
      <c r="A794" s="22">
        <v>38239</v>
      </c>
      <c r="B794" s="23">
        <v>1134</v>
      </c>
      <c r="C794" s="23" t="s">
        <v>81</v>
      </c>
      <c r="D794" s="24">
        <v>1000</v>
      </c>
      <c r="E794" s="25" t="s">
        <v>3877</v>
      </c>
      <c r="F794" s="23" t="s">
        <v>359</v>
      </c>
      <c r="G794" s="26">
        <f t="shared" si="13"/>
        <v>1000</v>
      </c>
      <c r="H794" s="23" t="s">
        <v>3578</v>
      </c>
      <c r="I794" s="33" t="s">
        <v>25</v>
      </c>
    </row>
    <row r="795" spans="1:9" x14ac:dyDescent="0.25">
      <c r="A795" s="22">
        <v>38239</v>
      </c>
      <c r="B795" s="23">
        <v>1202</v>
      </c>
      <c r="C795" s="23" t="s">
        <v>35</v>
      </c>
      <c r="D795" s="24" t="s">
        <v>27</v>
      </c>
      <c r="E795" s="25" t="s">
        <v>3878</v>
      </c>
      <c r="F795" s="23" t="s">
        <v>33</v>
      </c>
      <c r="G795" s="26">
        <f t="shared" si="13"/>
        <v>1</v>
      </c>
      <c r="H795" s="23" t="s">
        <v>3580</v>
      </c>
      <c r="I795" s="33" t="s">
        <v>25</v>
      </c>
    </row>
    <row r="796" spans="1:9" x14ac:dyDescent="0.25">
      <c r="A796" s="22">
        <v>38239</v>
      </c>
      <c r="B796" s="23">
        <v>1257</v>
      </c>
      <c r="C796" s="23" t="s">
        <v>46</v>
      </c>
      <c r="D796" s="24" t="s">
        <v>27</v>
      </c>
      <c r="E796" s="25" t="s">
        <v>3879</v>
      </c>
      <c r="F796" s="23" t="s">
        <v>63</v>
      </c>
      <c r="G796" s="26">
        <f t="shared" si="13"/>
        <v>1</v>
      </c>
      <c r="H796" s="23" t="s">
        <v>3575</v>
      </c>
      <c r="I796" s="33" t="s">
        <v>25</v>
      </c>
    </row>
    <row r="797" spans="1:9" x14ac:dyDescent="0.25">
      <c r="A797" s="22">
        <v>38239</v>
      </c>
      <c r="B797" s="23">
        <v>1440</v>
      </c>
      <c r="C797" s="23" t="s">
        <v>35</v>
      </c>
      <c r="D797" s="24" t="s">
        <v>27</v>
      </c>
      <c r="E797" s="25" t="s">
        <v>3880</v>
      </c>
      <c r="F797" s="23" t="s">
        <v>67</v>
      </c>
      <c r="G797" s="26">
        <f t="shared" si="13"/>
        <v>1</v>
      </c>
      <c r="H797" s="23" t="s">
        <v>3580</v>
      </c>
      <c r="I797" s="33" t="s">
        <v>25</v>
      </c>
    </row>
    <row r="798" spans="1:9" x14ac:dyDescent="0.25">
      <c r="A798" s="22">
        <v>38239</v>
      </c>
      <c r="B798" s="23">
        <v>1439</v>
      </c>
      <c r="C798" s="23" t="s">
        <v>130</v>
      </c>
      <c r="D798" s="24">
        <v>28400</v>
      </c>
      <c r="E798" s="25" t="s">
        <v>3881</v>
      </c>
      <c r="F798" s="23" t="s">
        <v>67</v>
      </c>
      <c r="G798" s="26">
        <f t="shared" si="13"/>
        <v>28400</v>
      </c>
      <c r="H798" s="23" t="s">
        <v>3578</v>
      </c>
      <c r="I798" s="33" t="s">
        <v>25</v>
      </c>
    </row>
    <row r="799" spans="1:9" x14ac:dyDescent="0.25">
      <c r="A799" s="22">
        <v>38239</v>
      </c>
      <c r="B799" s="23">
        <v>1615</v>
      </c>
      <c r="C799" s="23" t="s">
        <v>116</v>
      </c>
      <c r="D799" s="24" t="s">
        <v>27</v>
      </c>
      <c r="E799" s="25" t="s">
        <v>3882</v>
      </c>
      <c r="F799" s="23" t="s">
        <v>54</v>
      </c>
      <c r="G799" s="26">
        <f t="shared" si="13"/>
        <v>1</v>
      </c>
      <c r="H799" s="23" t="s">
        <v>3582</v>
      </c>
      <c r="I799" s="33" t="s">
        <v>25</v>
      </c>
    </row>
    <row r="800" spans="1:9" x14ac:dyDescent="0.25">
      <c r="A800" s="22">
        <v>38239</v>
      </c>
      <c r="B800" s="23">
        <v>1606</v>
      </c>
      <c r="C800" s="23" t="s">
        <v>68</v>
      </c>
      <c r="D800" s="24">
        <v>800</v>
      </c>
      <c r="E800" s="25" t="s">
        <v>3883</v>
      </c>
      <c r="F800" s="23" t="s">
        <v>23</v>
      </c>
      <c r="G800" s="26">
        <f t="shared" si="13"/>
        <v>800</v>
      </c>
      <c r="H800" s="23" t="s">
        <v>3575</v>
      </c>
      <c r="I800" s="33" t="s">
        <v>25</v>
      </c>
    </row>
    <row r="801" spans="1:14" x14ac:dyDescent="0.25">
      <c r="A801" s="22">
        <v>38239</v>
      </c>
      <c r="B801" s="23">
        <v>1628</v>
      </c>
      <c r="C801" s="23" t="s">
        <v>26</v>
      </c>
      <c r="D801" s="24">
        <v>5000</v>
      </c>
      <c r="E801" s="25" t="s">
        <v>3884</v>
      </c>
      <c r="F801" s="23" t="s">
        <v>67</v>
      </c>
      <c r="G801" s="26">
        <f t="shared" si="13"/>
        <v>5000</v>
      </c>
      <c r="H801" s="23" t="s">
        <v>3587</v>
      </c>
      <c r="I801" s="33" t="s">
        <v>25</v>
      </c>
    </row>
    <row r="802" spans="1:14" x14ac:dyDescent="0.25">
      <c r="A802" s="22">
        <v>38239</v>
      </c>
      <c r="B802" s="23">
        <v>1637</v>
      </c>
      <c r="C802" s="23" t="s">
        <v>150</v>
      </c>
      <c r="D802" s="24" t="s">
        <v>27</v>
      </c>
      <c r="E802" s="25" t="s">
        <v>3885</v>
      </c>
      <c r="F802" s="23" t="s">
        <v>67</v>
      </c>
      <c r="G802" s="26">
        <f t="shared" si="13"/>
        <v>1</v>
      </c>
      <c r="H802" s="23" t="s">
        <v>3575</v>
      </c>
      <c r="I802" s="33" t="s">
        <v>25</v>
      </c>
      <c r="N802" s="25" t="s">
        <v>3886</v>
      </c>
    </row>
    <row r="803" spans="1:14" x14ac:dyDescent="0.25">
      <c r="A803" s="22">
        <v>38239</v>
      </c>
      <c r="B803" s="23">
        <v>1700</v>
      </c>
      <c r="C803" s="23" t="s">
        <v>31</v>
      </c>
      <c r="D803" s="24" t="s">
        <v>27</v>
      </c>
      <c r="E803" s="25" t="s">
        <v>3887</v>
      </c>
      <c r="F803" s="23" t="s">
        <v>67</v>
      </c>
      <c r="G803" s="26">
        <f t="shared" si="13"/>
        <v>1</v>
      </c>
      <c r="H803" s="23" t="s">
        <v>3587</v>
      </c>
      <c r="I803" s="33" t="s">
        <v>25</v>
      </c>
    </row>
    <row r="804" spans="1:14" x14ac:dyDescent="0.25">
      <c r="A804" s="22">
        <v>38239</v>
      </c>
      <c r="B804" s="23">
        <v>1832</v>
      </c>
      <c r="C804" s="23" t="s">
        <v>46</v>
      </c>
      <c r="D804" s="24" t="s">
        <v>27</v>
      </c>
      <c r="E804" s="25" t="s">
        <v>3888</v>
      </c>
      <c r="F804" s="23" t="s">
        <v>54</v>
      </c>
      <c r="G804" s="26">
        <f t="shared" si="13"/>
        <v>1</v>
      </c>
      <c r="H804" s="23" t="s">
        <v>3575</v>
      </c>
      <c r="I804" s="33" t="s">
        <v>25</v>
      </c>
    </row>
    <row r="805" spans="1:14" x14ac:dyDescent="0.25">
      <c r="A805" s="22">
        <v>38239</v>
      </c>
      <c r="B805" s="23">
        <v>2055</v>
      </c>
      <c r="C805" s="23" t="s">
        <v>329</v>
      </c>
      <c r="D805" s="24" t="s">
        <v>27</v>
      </c>
      <c r="E805" s="25" t="s">
        <v>3889</v>
      </c>
      <c r="F805" s="23" t="s">
        <v>67</v>
      </c>
      <c r="G805" s="26">
        <f t="shared" si="13"/>
        <v>1</v>
      </c>
      <c r="H805" s="23" t="s">
        <v>3578</v>
      </c>
      <c r="I805" s="33" t="s">
        <v>25</v>
      </c>
    </row>
    <row r="806" spans="1:14" x14ac:dyDescent="0.25">
      <c r="A806" s="22">
        <v>38240</v>
      </c>
      <c r="B806" s="23">
        <v>1022</v>
      </c>
      <c r="C806" s="23" t="s">
        <v>46</v>
      </c>
      <c r="D806" s="24">
        <v>6000</v>
      </c>
      <c r="E806" s="25" t="s">
        <v>3890</v>
      </c>
      <c r="F806" s="23" t="s">
        <v>33</v>
      </c>
      <c r="G806" s="26">
        <f t="shared" si="13"/>
        <v>6000</v>
      </c>
      <c r="H806" s="23" t="s">
        <v>3575</v>
      </c>
      <c r="I806" s="33" t="s">
        <v>25</v>
      </c>
    </row>
    <row r="807" spans="1:14" x14ac:dyDescent="0.25">
      <c r="A807" s="22">
        <v>38240</v>
      </c>
      <c r="B807" s="23">
        <v>1027</v>
      </c>
      <c r="C807" s="23" t="s">
        <v>130</v>
      </c>
      <c r="D807" s="24" t="s">
        <v>27</v>
      </c>
      <c r="E807" s="25" t="s">
        <v>3891</v>
      </c>
      <c r="F807" s="23" t="s">
        <v>67</v>
      </c>
      <c r="G807" s="26">
        <f t="shared" si="13"/>
        <v>1</v>
      </c>
      <c r="H807" s="23" t="s">
        <v>3578</v>
      </c>
      <c r="I807" s="33" t="s">
        <v>25</v>
      </c>
    </row>
    <row r="808" spans="1:14" x14ac:dyDescent="0.25">
      <c r="A808" s="22">
        <v>38240</v>
      </c>
      <c r="B808" s="23">
        <v>1122</v>
      </c>
      <c r="C808" s="23" t="s">
        <v>26</v>
      </c>
      <c r="D808" s="24" t="s">
        <v>27</v>
      </c>
      <c r="E808" s="25" t="s">
        <v>3892</v>
      </c>
      <c r="F808" s="23" t="s">
        <v>54</v>
      </c>
      <c r="G808" s="26">
        <f t="shared" si="13"/>
        <v>1</v>
      </c>
      <c r="H808" s="23" t="s">
        <v>3578</v>
      </c>
      <c r="I808" s="33" t="s">
        <v>25</v>
      </c>
    </row>
    <row r="809" spans="1:14" x14ac:dyDescent="0.25">
      <c r="A809" s="22">
        <v>38240</v>
      </c>
      <c r="B809" s="23">
        <v>1223</v>
      </c>
      <c r="C809" s="23" t="s">
        <v>70</v>
      </c>
      <c r="D809" s="24">
        <v>20000</v>
      </c>
      <c r="E809" s="25" t="s">
        <v>3893</v>
      </c>
      <c r="F809" s="23" t="s">
        <v>359</v>
      </c>
      <c r="G809" s="26">
        <f t="shared" si="13"/>
        <v>20000</v>
      </c>
      <c r="H809" s="23" t="s">
        <v>3575</v>
      </c>
      <c r="I809" s="33" t="s">
        <v>25</v>
      </c>
    </row>
    <row r="810" spans="1:14" x14ac:dyDescent="0.25">
      <c r="A810" s="22">
        <v>38240</v>
      </c>
      <c r="B810" s="23">
        <v>1335</v>
      </c>
      <c r="C810" s="23" t="s">
        <v>35</v>
      </c>
      <c r="D810" s="24">
        <v>3000</v>
      </c>
      <c r="E810" s="25" t="s">
        <v>3894</v>
      </c>
      <c r="F810" s="23" t="s">
        <v>37</v>
      </c>
      <c r="G810" s="26">
        <f t="shared" si="13"/>
        <v>3000</v>
      </c>
      <c r="H810" s="23" t="s">
        <v>3580</v>
      </c>
      <c r="I810" s="33" t="s">
        <v>25</v>
      </c>
    </row>
    <row r="811" spans="1:14" x14ac:dyDescent="0.25">
      <c r="A811" s="22">
        <v>38240</v>
      </c>
      <c r="B811" s="23">
        <v>1359</v>
      </c>
      <c r="C811" s="23" t="s">
        <v>64</v>
      </c>
      <c r="D811" s="24">
        <v>1500</v>
      </c>
      <c r="E811" s="25" t="s">
        <v>3895</v>
      </c>
      <c r="F811" s="23" t="s">
        <v>30</v>
      </c>
      <c r="G811" s="26">
        <f t="shared" si="13"/>
        <v>1500</v>
      </c>
      <c r="H811" s="23" t="s">
        <v>3578</v>
      </c>
      <c r="I811" s="33" t="s">
        <v>25</v>
      </c>
    </row>
    <row r="812" spans="1:14" x14ac:dyDescent="0.25">
      <c r="A812" s="22">
        <v>38240</v>
      </c>
      <c r="B812" s="23">
        <v>1458</v>
      </c>
      <c r="C812" s="23" t="s">
        <v>35</v>
      </c>
      <c r="D812" s="24">
        <v>25000</v>
      </c>
      <c r="E812" s="25" t="s">
        <v>3896</v>
      </c>
      <c r="F812" s="23" t="s">
        <v>190</v>
      </c>
      <c r="G812" s="26">
        <f t="shared" si="13"/>
        <v>25000</v>
      </c>
      <c r="H812" s="23" t="s">
        <v>3580</v>
      </c>
      <c r="I812" s="33" t="s">
        <v>25</v>
      </c>
    </row>
    <row r="813" spans="1:14" x14ac:dyDescent="0.25">
      <c r="A813" s="22">
        <v>38240</v>
      </c>
      <c r="B813" s="23">
        <v>1530</v>
      </c>
      <c r="C813" s="23" t="s">
        <v>64</v>
      </c>
      <c r="D813" s="24">
        <v>6000</v>
      </c>
      <c r="E813" s="25" t="s">
        <v>3897</v>
      </c>
      <c r="F813" s="23" t="s">
        <v>23</v>
      </c>
      <c r="G813" s="26">
        <f t="shared" si="13"/>
        <v>6000</v>
      </c>
      <c r="H813" s="23" t="s">
        <v>3578</v>
      </c>
      <c r="I813" s="33" t="s">
        <v>25</v>
      </c>
    </row>
    <row r="814" spans="1:14" x14ac:dyDescent="0.25">
      <c r="A814" s="22">
        <v>38240</v>
      </c>
      <c r="B814" s="23">
        <v>1555</v>
      </c>
      <c r="C814" s="23" t="s">
        <v>72</v>
      </c>
      <c r="D814" s="24" t="s">
        <v>27</v>
      </c>
      <c r="E814" s="25" t="s">
        <v>3898</v>
      </c>
      <c r="F814" s="23" t="s">
        <v>23</v>
      </c>
      <c r="G814" s="26">
        <f t="shared" si="13"/>
        <v>1</v>
      </c>
      <c r="H814" s="23" t="s">
        <v>3575</v>
      </c>
      <c r="I814" s="33" t="s">
        <v>25</v>
      </c>
    </row>
    <row r="815" spans="1:14" x14ac:dyDescent="0.25">
      <c r="A815" s="22">
        <v>38241</v>
      </c>
      <c r="B815" s="23">
        <v>221</v>
      </c>
      <c r="C815" s="23" t="s">
        <v>21</v>
      </c>
      <c r="D815" s="24">
        <v>30</v>
      </c>
      <c r="E815" s="25" t="s">
        <v>3899</v>
      </c>
      <c r="F815" s="23" t="s">
        <v>37</v>
      </c>
      <c r="G815" s="26">
        <f t="shared" si="13"/>
        <v>30</v>
      </c>
      <c r="H815" s="23" t="s">
        <v>3610</v>
      </c>
      <c r="I815" s="33" t="s">
        <v>25</v>
      </c>
    </row>
    <row r="816" spans="1:14" x14ac:dyDescent="0.25">
      <c r="A816" s="22">
        <v>38241</v>
      </c>
      <c r="B816" s="23">
        <v>934</v>
      </c>
      <c r="C816" s="23" t="s">
        <v>329</v>
      </c>
      <c r="D816" s="24" t="s">
        <v>27</v>
      </c>
      <c r="E816" s="25" t="s">
        <v>3900</v>
      </c>
      <c r="F816" s="23" t="s">
        <v>67</v>
      </c>
      <c r="G816" s="26">
        <f t="shared" si="13"/>
        <v>1</v>
      </c>
      <c r="H816" s="23" t="s">
        <v>3578</v>
      </c>
      <c r="I816" s="33" t="s">
        <v>25</v>
      </c>
    </row>
    <row r="817" spans="1:19" x14ac:dyDescent="0.25">
      <c r="A817" s="22">
        <v>38241</v>
      </c>
      <c r="B817" s="23">
        <v>1032</v>
      </c>
      <c r="C817" s="23" t="s">
        <v>70</v>
      </c>
      <c r="D817" s="24" t="s">
        <v>27</v>
      </c>
      <c r="E817" s="25" t="s">
        <v>3901</v>
      </c>
      <c r="F817" s="23" t="s">
        <v>67</v>
      </c>
      <c r="G817" s="26">
        <f t="shared" si="13"/>
        <v>1</v>
      </c>
      <c r="H817" s="23" t="s">
        <v>3575</v>
      </c>
      <c r="I817" s="33" t="s">
        <v>25</v>
      </c>
    </row>
    <row r="818" spans="1:19" x14ac:dyDescent="0.25">
      <c r="A818" s="22">
        <v>38241</v>
      </c>
      <c r="B818" s="23">
        <v>1058</v>
      </c>
      <c r="C818" s="23" t="s">
        <v>46</v>
      </c>
      <c r="D818" s="24">
        <v>30000</v>
      </c>
      <c r="E818" s="25" t="s">
        <v>3902</v>
      </c>
      <c r="F818" s="23" t="s">
        <v>359</v>
      </c>
      <c r="G818" s="26">
        <f t="shared" si="13"/>
        <v>30000</v>
      </c>
      <c r="H818" s="23" t="s">
        <v>3575</v>
      </c>
      <c r="I818" s="33" t="s">
        <v>25</v>
      </c>
    </row>
    <row r="819" spans="1:19" x14ac:dyDescent="0.25">
      <c r="A819" s="22">
        <v>38241</v>
      </c>
      <c r="B819" s="23">
        <v>1552</v>
      </c>
      <c r="C819" s="23" t="s">
        <v>132</v>
      </c>
      <c r="D819" s="24">
        <v>2000</v>
      </c>
      <c r="E819" s="25" t="s">
        <v>3903</v>
      </c>
      <c r="F819" s="23" t="s">
        <v>33</v>
      </c>
      <c r="G819" s="26">
        <f t="shared" si="13"/>
        <v>2000</v>
      </c>
      <c r="H819" s="23" t="s">
        <v>3580</v>
      </c>
      <c r="I819" s="33" t="s">
        <v>25</v>
      </c>
    </row>
    <row r="820" spans="1:19" x14ac:dyDescent="0.25">
      <c r="A820" s="22">
        <v>38241</v>
      </c>
      <c r="B820" s="23">
        <v>1958</v>
      </c>
      <c r="C820" s="23" t="s">
        <v>70</v>
      </c>
      <c r="D820" s="24" t="s">
        <v>27</v>
      </c>
      <c r="E820" s="25" t="s">
        <v>3904</v>
      </c>
      <c r="F820" s="23" t="s">
        <v>190</v>
      </c>
      <c r="G820" s="26">
        <f t="shared" si="13"/>
        <v>1</v>
      </c>
      <c r="H820" s="23" t="s">
        <v>3575</v>
      </c>
      <c r="I820" s="33" t="s">
        <v>25</v>
      </c>
    </row>
    <row r="821" spans="1:19" x14ac:dyDescent="0.25">
      <c r="A821" s="22">
        <v>38242</v>
      </c>
      <c r="B821" s="23">
        <v>13</v>
      </c>
      <c r="C821" s="23" t="s">
        <v>46</v>
      </c>
      <c r="D821" s="24">
        <v>2500</v>
      </c>
      <c r="E821" s="25" t="s">
        <v>3905</v>
      </c>
      <c r="F821" s="23" t="s">
        <v>23</v>
      </c>
      <c r="G821" s="26">
        <f t="shared" si="13"/>
        <v>2500</v>
      </c>
      <c r="H821" s="23" t="s">
        <v>3575</v>
      </c>
      <c r="I821" s="33" t="s">
        <v>25</v>
      </c>
    </row>
    <row r="822" spans="1:19" x14ac:dyDescent="0.25">
      <c r="A822" s="22">
        <v>38242</v>
      </c>
      <c r="B822" s="23">
        <v>1155</v>
      </c>
      <c r="C822" s="23" t="s">
        <v>3906</v>
      </c>
      <c r="D822" s="24" t="s">
        <v>27</v>
      </c>
      <c r="E822" s="25" t="s">
        <v>3907</v>
      </c>
      <c r="F822" s="23" t="s">
        <v>67</v>
      </c>
      <c r="G822" s="26">
        <f t="shared" si="13"/>
        <v>1</v>
      </c>
      <c r="H822" s="23" t="s">
        <v>3580</v>
      </c>
      <c r="I822" s="33" t="s">
        <v>25</v>
      </c>
    </row>
    <row r="823" spans="1:19" x14ac:dyDescent="0.25">
      <c r="A823" s="22">
        <v>38242</v>
      </c>
      <c r="B823" s="23">
        <v>1408</v>
      </c>
      <c r="C823" s="23" t="s">
        <v>79</v>
      </c>
      <c r="D823" s="24" t="s">
        <v>27</v>
      </c>
      <c r="E823" s="25" t="s">
        <v>3908</v>
      </c>
      <c r="F823" s="23" t="s">
        <v>67</v>
      </c>
      <c r="G823" s="26">
        <f t="shared" si="13"/>
        <v>1</v>
      </c>
      <c r="H823" s="23" t="s">
        <v>3575</v>
      </c>
      <c r="I823" s="33" t="s">
        <v>25</v>
      </c>
    </row>
    <row r="824" spans="1:19" x14ac:dyDescent="0.25">
      <c r="A824" s="22">
        <v>38242</v>
      </c>
      <c r="B824" s="23">
        <v>1530</v>
      </c>
      <c r="C824" s="23" t="s">
        <v>35</v>
      </c>
      <c r="D824" s="24" t="s">
        <v>27</v>
      </c>
      <c r="E824" s="25" t="s">
        <v>3909</v>
      </c>
      <c r="F824" s="23" t="s">
        <v>67</v>
      </c>
      <c r="G824" s="26">
        <f t="shared" si="13"/>
        <v>1</v>
      </c>
      <c r="H824" s="23" t="s">
        <v>3580</v>
      </c>
      <c r="I824" s="33" t="s">
        <v>25</v>
      </c>
    </row>
    <row r="825" spans="1:19" x14ac:dyDescent="0.25">
      <c r="A825" s="22">
        <v>38242</v>
      </c>
      <c r="B825" s="23">
        <v>2022</v>
      </c>
      <c r="C825" s="23" t="s">
        <v>426</v>
      </c>
      <c r="D825" s="24" t="s">
        <v>27</v>
      </c>
      <c r="E825" s="25" t="s">
        <v>3910</v>
      </c>
      <c r="F825" s="23" t="s">
        <v>67</v>
      </c>
      <c r="G825" s="26">
        <f t="shared" si="13"/>
        <v>1</v>
      </c>
      <c r="H825" s="23" t="s">
        <v>3587</v>
      </c>
      <c r="I825" s="33" t="s">
        <v>25</v>
      </c>
      <c r="J825" s="28">
        <v>0</v>
      </c>
      <c r="L825" s="25" t="s">
        <v>3911</v>
      </c>
      <c r="M825" s="25" t="s">
        <v>3912</v>
      </c>
      <c r="N825" s="25" t="s">
        <v>3913</v>
      </c>
      <c r="S825" s="25" t="s">
        <v>3914</v>
      </c>
    </row>
    <row r="826" spans="1:19" x14ac:dyDescent="0.25">
      <c r="A826" s="22">
        <v>38243</v>
      </c>
      <c r="B826" s="23">
        <v>1741</v>
      </c>
      <c r="C826" s="23" t="s">
        <v>46</v>
      </c>
      <c r="D826" s="24" t="s">
        <v>27</v>
      </c>
      <c r="E826" s="25" t="s">
        <v>3915</v>
      </c>
      <c r="F826" s="23" t="s">
        <v>49</v>
      </c>
      <c r="G826" s="26">
        <f t="shared" si="13"/>
        <v>1</v>
      </c>
      <c r="H826" s="23" t="s">
        <v>3575</v>
      </c>
      <c r="I826" s="33" t="s">
        <v>25</v>
      </c>
    </row>
    <row r="827" spans="1:19" x14ac:dyDescent="0.25">
      <c r="A827" s="22">
        <v>38243</v>
      </c>
      <c r="B827" s="23">
        <v>2021</v>
      </c>
      <c r="C827" s="23" t="s">
        <v>61</v>
      </c>
      <c r="D827" s="24">
        <v>2000</v>
      </c>
      <c r="E827" s="25" t="s">
        <v>3916</v>
      </c>
      <c r="F827" s="23" t="s">
        <v>48</v>
      </c>
      <c r="G827" s="26">
        <f t="shared" si="13"/>
        <v>2000</v>
      </c>
      <c r="H827" s="23" t="s">
        <v>3575</v>
      </c>
      <c r="I827" s="33" t="s">
        <v>25</v>
      </c>
    </row>
    <row r="828" spans="1:19" x14ac:dyDescent="0.25">
      <c r="A828" s="22">
        <v>38243</v>
      </c>
      <c r="B828" s="23">
        <v>2114</v>
      </c>
      <c r="C828" s="23" t="s">
        <v>426</v>
      </c>
      <c r="D828" s="24" t="s">
        <v>27</v>
      </c>
      <c r="E828" s="25" t="s">
        <v>3917</v>
      </c>
      <c r="F828" s="23" t="s">
        <v>67</v>
      </c>
      <c r="G828" s="26">
        <f t="shared" si="13"/>
        <v>1</v>
      </c>
      <c r="H828" s="23" t="s">
        <v>3587</v>
      </c>
      <c r="I828" s="33" t="s">
        <v>25</v>
      </c>
    </row>
    <row r="829" spans="1:19" x14ac:dyDescent="0.25">
      <c r="A829" s="22">
        <v>38243</v>
      </c>
      <c r="B829" s="23">
        <v>2232</v>
      </c>
      <c r="C829" s="23" t="s">
        <v>35</v>
      </c>
      <c r="D829" s="24" t="s">
        <v>27</v>
      </c>
      <c r="E829" s="25" t="s">
        <v>3918</v>
      </c>
      <c r="F829" s="23" t="s">
        <v>67</v>
      </c>
      <c r="G829" s="26">
        <f t="shared" si="13"/>
        <v>1</v>
      </c>
      <c r="H829" s="23" t="s">
        <v>3580</v>
      </c>
      <c r="I829" s="33" t="s">
        <v>25</v>
      </c>
    </row>
    <row r="830" spans="1:19" x14ac:dyDescent="0.25">
      <c r="A830" s="22">
        <v>38244</v>
      </c>
      <c r="B830" s="23">
        <v>1419</v>
      </c>
      <c r="C830" s="23" t="s">
        <v>46</v>
      </c>
      <c r="D830" s="24">
        <v>291000</v>
      </c>
      <c r="E830" s="25" t="s">
        <v>3919</v>
      </c>
      <c r="F830" s="23" t="s">
        <v>67</v>
      </c>
      <c r="G830" s="26">
        <f t="shared" si="13"/>
        <v>291000</v>
      </c>
      <c r="H830" s="23" t="s">
        <v>3575</v>
      </c>
      <c r="I830" s="33" t="s">
        <v>25</v>
      </c>
    </row>
    <row r="831" spans="1:19" x14ac:dyDescent="0.25">
      <c r="A831" s="22">
        <v>38244</v>
      </c>
      <c r="B831" s="23">
        <v>1422</v>
      </c>
      <c r="C831" s="23" t="s">
        <v>21</v>
      </c>
      <c r="D831" s="24">
        <v>1000</v>
      </c>
      <c r="E831" s="25" t="s">
        <v>3920</v>
      </c>
      <c r="F831" s="23" t="s">
        <v>33</v>
      </c>
      <c r="G831" s="26">
        <f t="shared" si="13"/>
        <v>1000</v>
      </c>
      <c r="H831" s="23" t="s">
        <v>3610</v>
      </c>
      <c r="I831" s="33" t="s">
        <v>25</v>
      </c>
    </row>
    <row r="832" spans="1:19" x14ac:dyDescent="0.25">
      <c r="A832" s="22">
        <v>38244</v>
      </c>
      <c r="B832" s="23">
        <v>1639</v>
      </c>
      <c r="C832" s="23" t="s">
        <v>302</v>
      </c>
      <c r="D832" s="24" t="s">
        <v>27</v>
      </c>
      <c r="E832" s="25" t="s">
        <v>3921</v>
      </c>
      <c r="F832" s="23" t="s">
        <v>63</v>
      </c>
      <c r="G832" s="26">
        <f t="shared" si="13"/>
        <v>1</v>
      </c>
      <c r="H832" s="23" t="s">
        <v>3587</v>
      </c>
      <c r="I832" s="33" t="s">
        <v>25</v>
      </c>
    </row>
    <row r="833" spans="1:9" x14ac:dyDescent="0.25">
      <c r="A833" s="22">
        <v>38244</v>
      </c>
      <c r="B833" s="23">
        <v>1655</v>
      </c>
      <c r="C833" s="23" t="s">
        <v>64</v>
      </c>
      <c r="D833" s="24">
        <v>15000</v>
      </c>
      <c r="E833" s="25" t="s">
        <v>3922</v>
      </c>
      <c r="F833" s="23" t="s">
        <v>33</v>
      </c>
      <c r="G833" s="26">
        <f t="shared" si="13"/>
        <v>15000</v>
      </c>
      <c r="H833" s="23" t="s">
        <v>3578</v>
      </c>
      <c r="I833" s="33" t="s">
        <v>25</v>
      </c>
    </row>
    <row r="834" spans="1:9" x14ac:dyDescent="0.25">
      <c r="A834" s="22">
        <v>38244</v>
      </c>
      <c r="C834" s="23" t="s">
        <v>162</v>
      </c>
      <c r="D834" s="24">
        <v>100</v>
      </c>
      <c r="E834" s="25" t="s">
        <v>3923</v>
      </c>
      <c r="G834" s="26">
        <f t="shared" si="13"/>
        <v>100</v>
      </c>
      <c r="H834" s="23" t="s">
        <v>3582</v>
      </c>
      <c r="I834" s="33"/>
    </row>
    <row r="835" spans="1:9" x14ac:dyDescent="0.25">
      <c r="A835" s="22">
        <v>38245</v>
      </c>
      <c r="B835" s="23">
        <v>1022</v>
      </c>
      <c r="C835" s="23" t="s">
        <v>61</v>
      </c>
      <c r="D835" s="24">
        <v>31000</v>
      </c>
      <c r="E835" s="25" t="s">
        <v>3924</v>
      </c>
      <c r="F835" s="23" t="s">
        <v>23</v>
      </c>
      <c r="G835" s="26">
        <f t="shared" si="13"/>
        <v>31000</v>
      </c>
      <c r="H835" s="23" t="s">
        <v>3575</v>
      </c>
      <c r="I835" s="33" t="s">
        <v>25</v>
      </c>
    </row>
    <row r="836" spans="1:9" x14ac:dyDescent="0.25">
      <c r="A836" s="22">
        <v>38245</v>
      </c>
      <c r="B836" s="23">
        <v>1605</v>
      </c>
      <c r="C836" s="23" t="s">
        <v>35</v>
      </c>
      <c r="D836" s="24">
        <v>1000</v>
      </c>
      <c r="E836" s="25" t="s">
        <v>3925</v>
      </c>
      <c r="F836" s="23" t="s">
        <v>37</v>
      </c>
      <c r="G836" s="26">
        <f t="shared" si="13"/>
        <v>1000</v>
      </c>
      <c r="H836" s="23" t="s">
        <v>3580</v>
      </c>
      <c r="I836" s="33" t="s">
        <v>25</v>
      </c>
    </row>
    <row r="837" spans="1:9" x14ac:dyDescent="0.25">
      <c r="A837" s="22">
        <v>38245</v>
      </c>
      <c r="B837" s="23">
        <v>2355</v>
      </c>
      <c r="C837" s="23" t="s">
        <v>3611</v>
      </c>
      <c r="D837" s="24" t="s">
        <v>27</v>
      </c>
      <c r="E837" s="25" t="s">
        <v>3926</v>
      </c>
      <c r="F837" s="23" t="s">
        <v>33</v>
      </c>
      <c r="G837" s="26">
        <f t="shared" si="13"/>
        <v>1</v>
      </c>
      <c r="H837" s="23" t="s">
        <v>3580</v>
      </c>
      <c r="I837" s="33" t="s">
        <v>25</v>
      </c>
    </row>
    <row r="838" spans="1:9" x14ac:dyDescent="0.25">
      <c r="A838" s="22">
        <v>38246</v>
      </c>
      <c r="B838" s="23">
        <v>14</v>
      </c>
      <c r="C838" s="23" t="s">
        <v>21</v>
      </c>
      <c r="D838" s="24" t="s">
        <v>27</v>
      </c>
      <c r="E838" s="25" t="s">
        <v>3927</v>
      </c>
      <c r="F838" s="23" t="s">
        <v>54</v>
      </c>
      <c r="G838" s="26">
        <f t="shared" si="13"/>
        <v>1</v>
      </c>
      <c r="H838" s="23" t="s">
        <v>3610</v>
      </c>
      <c r="I838" s="33" t="s">
        <v>25</v>
      </c>
    </row>
    <row r="839" spans="1:9" x14ac:dyDescent="0.25">
      <c r="A839" s="22">
        <v>38246</v>
      </c>
      <c r="B839" s="23">
        <v>910</v>
      </c>
      <c r="C839" s="23" t="s">
        <v>70</v>
      </c>
      <c r="D839" s="24">
        <v>2100</v>
      </c>
      <c r="E839" s="25" t="s">
        <v>3928</v>
      </c>
      <c r="F839" s="23" t="s">
        <v>33</v>
      </c>
      <c r="G839" s="26">
        <f t="shared" si="13"/>
        <v>2100</v>
      </c>
      <c r="H839" s="23" t="s">
        <v>3575</v>
      </c>
      <c r="I839" s="33" t="s">
        <v>25</v>
      </c>
    </row>
    <row r="840" spans="1:9" x14ac:dyDescent="0.25">
      <c r="A840" s="22">
        <v>38246</v>
      </c>
      <c r="B840" s="23">
        <v>1321</v>
      </c>
      <c r="C840" s="23" t="s">
        <v>35</v>
      </c>
      <c r="D840" s="24">
        <v>150000</v>
      </c>
      <c r="E840" s="25" t="s">
        <v>3929</v>
      </c>
      <c r="F840" s="23" t="s">
        <v>54</v>
      </c>
      <c r="G840" s="26">
        <f t="shared" ref="G840:G903" si="14">IF(D840 ="UNK", 1, D840)</f>
        <v>150000</v>
      </c>
      <c r="H840" s="23" t="s">
        <v>3580</v>
      </c>
      <c r="I840" s="33" t="s">
        <v>25</v>
      </c>
    </row>
    <row r="841" spans="1:9" x14ac:dyDescent="0.25">
      <c r="A841" s="22">
        <v>38246</v>
      </c>
      <c r="B841" s="23">
        <v>1616</v>
      </c>
      <c r="C841" s="23" t="s">
        <v>108</v>
      </c>
      <c r="D841" s="24" t="s">
        <v>27</v>
      </c>
      <c r="E841" s="25" t="s">
        <v>3930</v>
      </c>
      <c r="F841" s="23" t="s">
        <v>67</v>
      </c>
      <c r="G841" s="26">
        <f t="shared" si="14"/>
        <v>1</v>
      </c>
      <c r="H841" s="23" t="s">
        <v>3610</v>
      </c>
      <c r="I841" s="33" t="s">
        <v>25</v>
      </c>
    </row>
    <row r="842" spans="1:9" x14ac:dyDescent="0.25">
      <c r="A842" s="22">
        <v>38246</v>
      </c>
      <c r="B842" s="23">
        <v>1823</v>
      </c>
      <c r="C842" s="23" t="s">
        <v>99</v>
      </c>
      <c r="D842" s="24" t="s">
        <v>27</v>
      </c>
      <c r="E842" s="25" t="s">
        <v>3931</v>
      </c>
      <c r="F842" s="23" t="s">
        <v>359</v>
      </c>
      <c r="G842" s="26">
        <f t="shared" si="14"/>
        <v>1</v>
      </c>
      <c r="H842" s="23" t="s">
        <v>3610</v>
      </c>
      <c r="I842" s="33" t="s">
        <v>25</v>
      </c>
    </row>
    <row r="843" spans="1:9" x14ac:dyDescent="0.25">
      <c r="A843" s="22">
        <v>38247</v>
      </c>
      <c r="B843" s="23">
        <v>850</v>
      </c>
      <c r="C843" s="23" t="s">
        <v>68</v>
      </c>
      <c r="D843" s="24">
        <v>1500</v>
      </c>
      <c r="E843" s="25" t="s">
        <v>3932</v>
      </c>
      <c r="F843" s="23" t="s">
        <v>359</v>
      </c>
      <c r="G843" s="26">
        <f t="shared" si="14"/>
        <v>1500</v>
      </c>
      <c r="H843" s="23" t="s">
        <v>3575</v>
      </c>
      <c r="I843" s="33" t="s">
        <v>25</v>
      </c>
    </row>
    <row r="844" spans="1:9" x14ac:dyDescent="0.25">
      <c r="A844" s="22">
        <v>38247</v>
      </c>
      <c r="B844" s="23">
        <v>939</v>
      </c>
      <c r="C844" s="23" t="s">
        <v>200</v>
      </c>
      <c r="D844" s="24">
        <v>10000</v>
      </c>
      <c r="E844" s="25" t="s">
        <v>3933</v>
      </c>
      <c r="F844" s="23" t="s">
        <v>54</v>
      </c>
      <c r="G844" s="26">
        <f t="shared" si="14"/>
        <v>10000</v>
      </c>
      <c r="H844" s="23" t="s">
        <v>3575</v>
      </c>
      <c r="I844" s="33" t="s">
        <v>25</v>
      </c>
    </row>
    <row r="845" spans="1:9" x14ac:dyDescent="0.25">
      <c r="A845" s="22">
        <v>38247</v>
      </c>
      <c r="B845" s="23">
        <v>1044</v>
      </c>
      <c r="C845" s="23" t="s">
        <v>51</v>
      </c>
      <c r="D845" s="24">
        <v>2500</v>
      </c>
      <c r="E845" s="25" t="s">
        <v>3934</v>
      </c>
      <c r="F845" s="23" t="s">
        <v>67</v>
      </c>
      <c r="G845" s="26">
        <f t="shared" si="14"/>
        <v>2500</v>
      </c>
      <c r="H845" s="23" t="s">
        <v>3610</v>
      </c>
      <c r="I845" s="33" t="s">
        <v>25</v>
      </c>
    </row>
    <row r="846" spans="1:9" x14ac:dyDescent="0.25">
      <c r="A846" s="22">
        <v>38247</v>
      </c>
      <c r="B846" s="23">
        <v>1341</v>
      </c>
      <c r="C846" s="23" t="s">
        <v>108</v>
      </c>
      <c r="D846" s="24" t="s">
        <v>27</v>
      </c>
      <c r="E846" s="25" t="s">
        <v>3935</v>
      </c>
      <c r="F846" s="23" t="s">
        <v>54</v>
      </c>
      <c r="G846" s="26">
        <f t="shared" si="14"/>
        <v>1</v>
      </c>
      <c r="H846" s="23" t="s">
        <v>3610</v>
      </c>
      <c r="I846" s="33" t="s">
        <v>25</v>
      </c>
    </row>
    <row r="847" spans="1:9" x14ac:dyDescent="0.25">
      <c r="A847" s="22">
        <v>38247</v>
      </c>
      <c r="B847" s="23">
        <v>1635</v>
      </c>
      <c r="C847" s="23" t="s">
        <v>99</v>
      </c>
      <c r="D847" s="24">
        <v>2000</v>
      </c>
      <c r="E847" s="25" t="s">
        <v>3936</v>
      </c>
      <c r="F847" s="23" t="s">
        <v>54</v>
      </c>
      <c r="G847" s="26">
        <f t="shared" si="14"/>
        <v>2000</v>
      </c>
      <c r="H847" s="23" t="s">
        <v>3610</v>
      </c>
      <c r="I847" s="33" t="s">
        <v>25</v>
      </c>
    </row>
    <row r="848" spans="1:9" x14ac:dyDescent="0.25">
      <c r="A848" s="22">
        <v>38247</v>
      </c>
      <c r="B848" s="23">
        <v>2011</v>
      </c>
      <c r="C848" s="23" t="s">
        <v>203</v>
      </c>
      <c r="D848" s="24" t="s">
        <v>27</v>
      </c>
      <c r="E848" s="25" t="s">
        <v>3937</v>
      </c>
      <c r="F848" s="23" t="s">
        <v>54</v>
      </c>
      <c r="G848" s="26">
        <f t="shared" si="14"/>
        <v>1</v>
      </c>
      <c r="H848" s="23" t="s">
        <v>3610</v>
      </c>
      <c r="I848" s="33" t="s">
        <v>25</v>
      </c>
    </row>
    <row r="849" spans="1:9" x14ac:dyDescent="0.25">
      <c r="A849" s="22">
        <v>38248</v>
      </c>
      <c r="B849" s="23">
        <v>906</v>
      </c>
      <c r="C849" s="23" t="s">
        <v>141</v>
      </c>
      <c r="D849" s="24">
        <v>1000000</v>
      </c>
      <c r="E849" s="25" t="s">
        <v>3938</v>
      </c>
      <c r="F849" s="23" t="s">
        <v>190</v>
      </c>
      <c r="G849" s="26">
        <f t="shared" si="14"/>
        <v>1000000</v>
      </c>
      <c r="H849" s="23" t="s">
        <v>3578</v>
      </c>
      <c r="I849" s="33" t="s">
        <v>25</v>
      </c>
    </row>
    <row r="850" spans="1:9" x14ac:dyDescent="0.25">
      <c r="A850" s="22">
        <v>38248</v>
      </c>
      <c r="B850" s="23">
        <v>1026</v>
      </c>
      <c r="C850" s="23" t="s">
        <v>108</v>
      </c>
      <c r="D850" s="24">
        <v>10000</v>
      </c>
      <c r="E850" s="25" t="s">
        <v>3939</v>
      </c>
      <c r="F850" s="23" t="s">
        <v>54</v>
      </c>
      <c r="G850" s="26">
        <f t="shared" si="14"/>
        <v>10000</v>
      </c>
      <c r="H850" s="23" t="s">
        <v>3610</v>
      </c>
      <c r="I850" s="33" t="s">
        <v>25</v>
      </c>
    </row>
    <row r="851" spans="1:9" x14ac:dyDescent="0.25">
      <c r="A851" s="22">
        <v>38248</v>
      </c>
      <c r="B851" s="23">
        <v>1330</v>
      </c>
      <c r="C851" s="23" t="s">
        <v>51</v>
      </c>
      <c r="D851" s="24">
        <v>10000</v>
      </c>
      <c r="E851" s="25" t="s">
        <v>3940</v>
      </c>
      <c r="F851" s="23" t="s">
        <v>54</v>
      </c>
      <c r="G851" s="26">
        <f t="shared" si="14"/>
        <v>10000</v>
      </c>
      <c r="H851" s="23" t="s">
        <v>3610</v>
      </c>
      <c r="I851" s="33" t="s">
        <v>25</v>
      </c>
    </row>
    <row r="852" spans="1:9" x14ac:dyDescent="0.25">
      <c r="A852" s="22">
        <v>38248</v>
      </c>
      <c r="B852" s="23">
        <v>1345</v>
      </c>
      <c r="C852" s="23" t="s">
        <v>21</v>
      </c>
      <c r="D852" s="24" t="s">
        <v>27</v>
      </c>
      <c r="E852" s="25" t="s">
        <v>3941</v>
      </c>
      <c r="F852" s="23" t="s">
        <v>54</v>
      </c>
      <c r="G852" s="26">
        <f t="shared" si="14"/>
        <v>1</v>
      </c>
      <c r="H852" s="23" t="s">
        <v>3610</v>
      </c>
      <c r="I852" s="33" t="s">
        <v>25</v>
      </c>
    </row>
    <row r="853" spans="1:9" x14ac:dyDescent="0.25">
      <c r="A853" s="22">
        <v>38248</v>
      </c>
      <c r="B853" s="23">
        <v>1408</v>
      </c>
      <c r="C853" s="23" t="s">
        <v>35</v>
      </c>
      <c r="D853" s="24" t="s">
        <v>27</v>
      </c>
      <c r="E853" s="25" t="s">
        <v>3942</v>
      </c>
      <c r="F853" s="23" t="s">
        <v>67</v>
      </c>
      <c r="G853" s="26">
        <f t="shared" si="14"/>
        <v>1</v>
      </c>
      <c r="H853" s="23" t="s">
        <v>3580</v>
      </c>
      <c r="I853" s="33" t="s">
        <v>25</v>
      </c>
    </row>
    <row r="854" spans="1:9" x14ac:dyDescent="0.25">
      <c r="A854" s="22">
        <v>38248</v>
      </c>
      <c r="B854" s="23">
        <v>1832</v>
      </c>
      <c r="C854" s="23" t="s">
        <v>64</v>
      </c>
      <c r="D854" s="24" t="s">
        <v>27</v>
      </c>
      <c r="E854" s="25" t="s">
        <v>3943</v>
      </c>
      <c r="F854" s="23" t="s">
        <v>23</v>
      </c>
      <c r="G854" s="26">
        <f t="shared" si="14"/>
        <v>1</v>
      </c>
      <c r="H854" s="23" t="s">
        <v>3578</v>
      </c>
      <c r="I854" s="33" t="s">
        <v>25</v>
      </c>
    </row>
    <row r="855" spans="1:9" x14ac:dyDescent="0.25">
      <c r="A855" s="22">
        <v>38248</v>
      </c>
      <c r="B855" s="23">
        <v>2104</v>
      </c>
      <c r="C855" s="23" t="s">
        <v>46</v>
      </c>
      <c r="D855" s="24">
        <v>25000</v>
      </c>
      <c r="E855" s="25" t="s">
        <v>3944</v>
      </c>
      <c r="F855" s="23" t="s">
        <v>33</v>
      </c>
      <c r="G855" s="26">
        <f t="shared" si="14"/>
        <v>25000</v>
      </c>
      <c r="H855" s="23" t="s">
        <v>3575</v>
      </c>
      <c r="I855" s="33" t="s">
        <v>25</v>
      </c>
    </row>
    <row r="856" spans="1:9" x14ac:dyDescent="0.25">
      <c r="A856" s="22">
        <v>38249</v>
      </c>
      <c r="B856" s="23">
        <v>915</v>
      </c>
      <c r="C856" s="23" t="s">
        <v>61</v>
      </c>
      <c r="D856" s="24" t="s">
        <v>27</v>
      </c>
      <c r="E856" s="25" t="s">
        <v>3945</v>
      </c>
      <c r="F856" s="23" t="s">
        <v>67</v>
      </c>
      <c r="G856" s="26">
        <f t="shared" si="14"/>
        <v>1</v>
      </c>
      <c r="H856" s="23" t="s">
        <v>3575</v>
      </c>
      <c r="I856" s="33" t="s">
        <v>25</v>
      </c>
    </row>
    <row r="857" spans="1:9" x14ac:dyDescent="0.25">
      <c r="A857" s="22">
        <v>38249</v>
      </c>
      <c r="B857" s="23">
        <v>1839</v>
      </c>
      <c r="C857" s="23" t="s">
        <v>91</v>
      </c>
      <c r="D857" s="24">
        <v>5000</v>
      </c>
      <c r="E857" s="25" t="s">
        <v>3946</v>
      </c>
      <c r="F857" s="23" t="s">
        <v>23</v>
      </c>
      <c r="G857" s="26">
        <f t="shared" si="14"/>
        <v>5000</v>
      </c>
      <c r="H857" s="23" t="s">
        <v>3578</v>
      </c>
      <c r="I857" s="33" t="s">
        <v>25</v>
      </c>
    </row>
    <row r="858" spans="1:9" x14ac:dyDescent="0.25">
      <c r="A858" s="22">
        <v>38250</v>
      </c>
      <c r="B858" s="23">
        <v>737</v>
      </c>
      <c r="C858" s="23" t="s">
        <v>59</v>
      </c>
      <c r="D858" s="24">
        <v>1000</v>
      </c>
      <c r="E858" s="25" t="s">
        <v>3947</v>
      </c>
      <c r="F858" s="23" t="s">
        <v>23</v>
      </c>
      <c r="G858" s="26">
        <f t="shared" si="14"/>
        <v>1000</v>
      </c>
      <c r="H858" s="23" t="s">
        <v>3580</v>
      </c>
      <c r="I858" s="33" t="s">
        <v>25</v>
      </c>
    </row>
    <row r="859" spans="1:9" x14ac:dyDescent="0.25">
      <c r="A859" s="22">
        <v>38250</v>
      </c>
      <c r="B859" s="23">
        <v>921</v>
      </c>
      <c r="C859" s="23" t="s">
        <v>108</v>
      </c>
      <c r="D859" s="24">
        <v>5500</v>
      </c>
      <c r="E859" s="25" t="s">
        <v>3948</v>
      </c>
      <c r="F859" s="23" t="s">
        <v>54</v>
      </c>
      <c r="G859" s="26">
        <f t="shared" si="14"/>
        <v>5500</v>
      </c>
      <c r="H859" s="23" t="s">
        <v>3610</v>
      </c>
      <c r="I859" s="33" t="s">
        <v>25</v>
      </c>
    </row>
    <row r="860" spans="1:9" x14ac:dyDescent="0.25">
      <c r="A860" s="22">
        <v>38250</v>
      </c>
      <c r="B860" s="23">
        <v>953</v>
      </c>
      <c r="C860" s="23" t="s">
        <v>64</v>
      </c>
      <c r="D860" s="24">
        <v>1500</v>
      </c>
      <c r="E860" s="25" t="s">
        <v>3949</v>
      </c>
      <c r="F860" s="23" t="s">
        <v>33</v>
      </c>
      <c r="G860" s="26">
        <f t="shared" si="14"/>
        <v>1500</v>
      </c>
      <c r="H860" s="23" t="s">
        <v>3578</v>
      </c>
      <c r="I860" s="33" t="s">
        <v>25</v>
      </c>
    </row>
    <row r="861" spans="1:9" x14ac:dyDescent="0.25">
      <c r="A861" s="22">
        <v>38250</v>
      </c>
      <c r="B861" s="23">
        <v>1021</v>
      </c>
      <c r="C861" s="23" t="s">
        <v>31</v>
      </c>
      <c r="D861" s="24">
        <v>1000</v>
      </c>
      <c r="E861" s="25" t="s">
        <v>3950</v>
      </c>
      <c r="F861" s="23" t="s">
        <v>23</v>
      </c>
      <c r="G861" s="26">
        <f t="shared" si="14"/>
        <v>1000</v>
      </c>
      <c r="H861" s="23" t="s">
        <v>3587</v>
      </c>
      <c r="I861" s="33" t="s">
        <v>25</v>
      </c>
    </row>
    <row r="862" spans="1:9" x14ac:dyDescent="0.25">
      <c r="A862" s="22">
        <v>38250</v>
      </c>
      <c r="B862" s="23">
        <v>1201</v>
      </c>
      <c r="C862" s="23" t="s">
        <v>2050</v>
      </c>
      <c r="D862" s="24" t="s">
        <v>27</v>
      </c>
      <c r="E862" s="25" t="s">
        <v>3951</v>
      </c>
      <c r="F862" s="23" t="s">
        <v>23</v>
      </c>
      <c r="G862" s="26">
        <f t="shared" si="14"/>
        <v>1</v>
      </c>
      <c r="H862" s="23" t="s">
        <v>3580</v>
      </c>
      <c r="I862" s="33" t="s">
        <v>25</v>
      </c>
    </row>
    <row r="863" spans="1:9" x14ac:dyDescent="0.25">
      <c r="A863" s="22">
        <v>38250</v>
      </c>
      <c r="B863" s="23">
        <v>1311</v>
      </c>
      <c r="C863" s="23" t="s">
        <v>162</v>
      </c>
      <c r="D863" s="24">
        <v>1500</v>
      </c>
      <c r="E863" s="25" t="s">
        <v>3952</v>
      </c>
      <c r="F863" s="23" t="s">
        <v>23</v>
      </c>
      <c r="G863" s="26">
        <f t="shared" si="14"/>
        <v>1500</v>
      </c>
      <c r="H863" s="23" t="s">
        <v>3582</v>
      </c>
      <c r="I863" s="33" t="s">
        <v>25</v>
      </c>
    </row>
    <row r="864" spans="1:9" x14ac:dyDescent="0.25">
      <c r="A864" s="22">
        <v>38250</v>
      </c>
      <c r="B864" s="23">
        <v>1448</v>
      </c>
      <c r="C864" s="23" t="s">
        <v>329</v>
      </c>
      <c r="D864" s="24" t="s">
        <v>27</v>
      </c>
      <c r="E864" s="25" t="s">
        <v>3953</v>
      </c>
      <c r="F864" s="23" t="s">
        <v>67</v>
      </c>
      <c r="G864" s="26">
        <f t="shared" si="14"/>
        <v>1</v>
      </c>
      <c r="H864" s="23" t="s">
        <v>3578</v>
      </c>
      <c r="I864" s="33" t="s">
        <v>25</v>
      </c>
    </row>
    <row r="865" spans="1:19" x14ac:dyDescent="0.25">
      <c r="A865" s="22">
        <v>38250</v>
      </c>
      <c r="B865" s="23">
        <v>1634</v>
      </c>
      <c r="C865" s="23" t="s">
        <v>99</v>
      </c>
      <c r="D865" s="24" t="s">
        <v>27</v>
      </c>
      <c r="E865" s="25" t="s">
        <v>3954</v>
      </c>
      <c r="F865" s="23" t="s">
        <v>54</v>
      </c>
      <c r="G865" s="26">
        <f t="shared" si="14"/>
        <v>1</v>
      </c>
      <c r="H865" s="23" t="s">
        <v>3610</v>
      </c>
      <c r="I865" s="33" t="s">
        <v>25</v>
      </c>
    </row>
    <row r="866" spans="1:19" x14ac:dyDescent="0.25">
      <c r="A866" s="22">
        <v>38250</v>
      </c>
      <c r="B866" s="23">
        <v>1654</v>
      </c>
      <c r="C866" s="23" t="s">
        <v>94</v>
      </c>
      <c r="D866" s="24" t="s">
        <v>27</v>
      </c>
      <c r="E866" s="25" t="s">
        <v>3955</v>
      </c>
      <c r="F866" s="23" t="s">
        <v>67</v>
      </c>
      <c r="G866" s="26">
        <f t="shared" si="14"/>
        <v>1</v>
      </c>
      <c r="H866" s="23" t="s">
        <v>3582</v>
      </c>
      <c r="I866" s="33" t="s">
        <v>25</v>
      </c>
    </row>
    <row r="867" spans="1:19" x14ac:dyDescent="0.25">
      <c r="A867" s="22">
        <v>38250</v>
      </c>
      <c r="B867" s="23">
        <v>1747</v>
      </c>
      <c r="C867" s="23" t="s">
        <v>3611</v>
      </c>
      <c r="D867" s="24" t="s">
        <v>27</v>
      </c>
      <c r="E867" s="25" t="s">
        <v>3956</v>
      </c>
      <c r="F867" s="23" t="s">
        <v>33</v>
      </c>
      <c r="G867" s="26">
        <f t="shared" si="14"/>
        <v>1</v>
      </c>
      <c r="H867" s="23" t="s">
        <v>3587</v>
      </c>
      <c r="I867" s="33" t="s">
        <v>25</v>
      </c>
    </row>
    <row r="868" spans="1:19" x14ac:dyDescent="0.25">
      <c r="A868" s="22">
        <v>38251</v>
      </c>
      <c r="B868" s="23">
        <v>1449</v>
      </c>
      <c r="C868" s="23" t="s">
        <v>904</v>
      </c>
      <c r="D868" s="24">
        <v>1000</v>
      </c>
      <c r="E868" s="25" t="s">
        <v>3957</v>
      </c>
      <c r="F868" s="23" t="s">
        <v>54</v>
      </c>
      <c r="G868" s="26">
        <f t="shared" si="14"/>
        <v>1000</v>
      </c>
      <c r="H868" s="23" t="s">
        <v>3610</v>
      </c>
      <c r="I868" s="33" t="s">
        <v>25</v>
      </c>
    </row>
    <row r="869" spans="1:19" x14ac:dyDescent="0.25">
      <c r="A869" s="22">
        <v>38251</v>
      </c>
      <c r="B869" s="23">
        <v>1618</v>
      </c>
      <c r="C869" s="23" t="s">
        <v>21</v>
      </c>
      <c r="D869" s="24" t="s">
        <v>27</v>
      </c>
      <c r="E869" s="25" t="s">
        <v>3958</v>
      </c>
      <c r="F869" s="23" t="s">
        <v>67</v>
      </c>
      <c r="G869" s="26">
        <f t="shared" si="14"/>
        <v>1</v>
      </c>
      <c r="H869" s="23" t="s">
        <v>3610</v>
      </c>
      <c r="I869" s="33" t="s">
        <v>25</v>
      </c>
    </row>
    <row r="870" spans="1:19" x14ac:dyDescent="0.25">
      <c r="A870" s="22">
        <v>38251</v>
      </c>
      <c r="B870" s="23">
        <v>1640</v>
      </c>
      <c r="C870" s="23" t="s">
        <v>21</v>
      </c>
      <c r="D870" s="24" t="s">
        <v>27</v>
      </c>
      <c r="E870" s="25" t="s">
        <v>3959</v>
      </c>
      <c r="F870" s="23" t="s">
        <v>67</v>
      </c>
      <c r="G870" s="26">
        <f t="shared" si="14"/>
        <v>1</v>
      </c>
      <c r="H870" s="23" t="s">
        <v>3610</v>
      </c>
      <c r="I870" s="33" t="s">
        <v>25</v>
      </c>
    </row>
    <row r="871" spans="1:19" x14ac:dyDescent="0.25">
      <c r="A871" s="22">
        <v>38251</v>
      </c>
      <c r="B871" s="23">
        <v>1657</v>
      </c>
      <c r="C871" s="23" t="s">
        <v>21</v>
      </c>
      <c r="D871" s="24" t="s">
        <v>27</v>
      </c>
      <c r="E871" s="25" t="s">
        <v>3960</v>
      </c>
      <c r="F871" s="23" t="s">
        <v>67</v>
      </c>
      <c r="G871" s="26">
        <f t="shared" si="14"/>
        <v>1</v>
      </c>
      <c r="H871" s="23" t="s">
        <v>3610</v>
      </c>
      <c r="I871" s="33" t="s">
        <v>25</v>
      </c>
    </row>
    <row r="872" spans="1:19" x14ac:dyDescent="0.25">
      <c r="A872" s="22">
        <v>38251</v>
      </c>
      <c r="B872" s="23">
        <v>1715</v>
      </c>
      <c r="C872" s="23" t="s">
        <v>26</v>
      </c>
      <c r="D872" s="24">
        <v>4000</v>
      </c>
      <c r="E872" s="25" t="s">
        <v>3961</v>
      </c>
      <c r="F872" s="23" t="s">
        <v>33</v>
      </c>
      <c r="G872" s="26">
        <f t="shared" si="14"/>
        <v>4000</v>
      </c>
      <c r="H872" s="23" t="s">
        <v>3578</v>
      </c>
      <c r="I872" s="33" t="s">
        <v>25</v>
      </c>
    </row>
    <row r="873" spans="1:19" x14ac:dyDescent="0.25">
      <c r="A873" s="22">
        <v>38251</v>
      </c>
      <c r="B873" s="23">
        <v>1801</v>
      </c>
      <c r="C873" s="23" t="s">
        <v>31</v>
      </c>
      <c r="D873" s="24">
        <v>13500</v>
      </c>
      <c r="E873" s="25" t="s">
        <v>3962</v>
      </c>
      <c r="F873" s="23" t="s">
        <v>54</v>
      </c>
      <c r="G873" s="26">
        <f t="shared" si="14"/>
        <v>13500</v>
      </c>
      <c r="H873" s="23" t="s">
        <v>3587</v>
      </c>
      <c r="I873" s="33" t="s">
        <v>25</v>
      </c>
    </row>
    <row r="874" spans="1:19" x14ac:dyDescent="0.25">
      <c r="A874" s="22">
        <v>38251</v>
      </c>
      <c r="B874" s="23">
        <v>2012</v>
      </c>
      <c r="C874" s="23" t="s">
        <v>99</v>
      </c>
      <c r="D874" s="24">
        <v>1500</v>
      </c>
      <c r="E874" s="25" t="s">
        <v>3963</v>
      </c>
      <c r="F874" s="23" t="s">
        <v>54</v>
      </c>
      <c r="G874" s="26">
        <f t="shared" si="14"/>
        <v>1500</v>
      </c>
      <c r="H874" s="23" t="s">
        <v>3610</v>
      </c>
      <c r="I874" s="33" t="s">
        <v>25</v>
      </c>
    </row>
    <row r="875" spans="1:19" x14ac:dyDescent="0.25">
      <c r="A875" s="22">
        <v>38252</v>
      </c>
      <c r="B875" s="23">
        <v>831</v>
      </c>
      <c r="C875" s="23" t="s">
        <v>3291</v>
      </c>
      <c r="D875" s="24">
        <v>50000</v>
      </c>
      <c r="E875" s="25" t="s">
        <v>3964</v>
      </c>
      <c r="F875" s="23" t="s">
        <v>67</v>
      </c>
      <c r="G875" s="26">
        <f t="shared" si="14"/>
        <v>50000</v>
      </c>
      <c r="H875" s="23" t="s">
        <v>3587</v>
      </c>
      <c r="I875" s="33" t="s">
        <v>25</v>
      </c>
      <c r="J875" s="28">
        <v>50000</v>
      </c>
      <c r="K875" s="29">
        <v>0.1</v>
      </c>
      <c r="L875" s="25" t="s">
        <v>3965</v>
      </c>
      <c r="M875" s="25" t="s">
        <v>3966</v>
      </c>
      <c r="S875" s="25" t="s">
        <v>3914</v>
      </c>
    </row>
    <row r="876" spans="1:19" x14ac:dyDescent="0.25">
      <c r="A876" s="22">
        <v>38252</v>
      </c>
      <c r="B876" s="23">
        <v>938</v>
      </c>
      <c r="C876" s="23" t="s">
        <v>121</v>
      </c>
      <c r="D876" s="24" t="s">
        <v>27</v>
      </c>
      <c r="E876" s="25" t="s">
        <v>3967</v>
      </c>
      <c r="F876" s="23" t="s">
        <v>23</v>
      </c>
      <c r="G876" s="26">
        <f t="shared" si="14"/>
        <v>1</v>
      </c>
      <c r="H876" s="23" t="s">
        <v>3582</v>
      </c>
      <c r="I876" s="33" t="s">
        <v>25</v>
      </c>
    </row>
    <row r="877" spans="1:19" x14ac:dyDescent="0.25">
      <c r="A877" s="22">
        <v>38252</v>
      </c>
      <c r="B877" s="23">
        <v>1130</v>
      </c>
      <c r="C877" s="23" t="s">
        <v>108</v>
      </c>
      <c r="D877" s="24">
        <v>500</v>
      </c>
      <c r="E877" s="25" t="s">
        <v>3968</v>
      </c>
      <c r="F877" s="23" t="s">
        <v>67</v>
      </c>
      <c r="G877" s="26">
        <f t="shared" si="14"/>
        <v>500</v>
      </c>
      <c r="H877" s="23" t="s">
        <v>3610</v>
      </c>
      <c r="I877" s="33" t="s">
        <v>25</v>
      </c>
    </row>
    <row r="878" spans="1:19" x14ac:dyDescent="0.25">
      <c r="A878" s="22">
        <v>38252</v>
      </c>
      <c r="B878" s="23">
        <v>1844</v>
      </c>
      <c r="C878" s="23" t="s">
        <v>21</v>
      </c>
      <c r="D878" s="24" t="s">
        <v>27</v>
      </c>
      <c r="E878" s="25" t="s">
        <v>3969</v>
      </c>
      <c r="F878" s="23" t="s">
        <v>63</v>
      </c>
      <c r="G878" s="26">
        <f t="shared" si="14"/>
        <v>1</v>
      </c>
      <c r="H878" s="23" t="s">
        <v>3610</v>
      </c>
      <c r="I878" s="33" t="s">
        <v>25</v>
      </c>
    </row>
    <row r="879" spans="1:19" x14ac:dyDescent="0.25">
      <c r="A879" s="22">
        <v>38253</v>
      </c>
      <c r="B879" s="23">
        <v>959</v>
      </c>
      <c r="C879" s="23" t="s">
        <v>56</v>
      </c>
      <c r="D879" s="24">
        <v>3000</v>
      </c>
      <c r="E879" s="25" t="s">
        <v>3970</v>
      </c>
      <c r="F879" s="23" t="s">
        <v>33</v>
      </c>
      <c r="G879" s="26">
        <f t="shared" si="14"/>
        <v>3000</v>
      </c>
      <c r="H879" s="23" t="s">
        <v>3587</v>
      </c>
      <c r="I879" s="33" t="s">
        <v>25</v>
      </c>
    </row>
    <row r="880" spans="1:19" x14ac:dyDescent="0.25">
      <c r="A880" s="22">
        <v>38253</v>
      </c>
      <c r="B880" s="23">
        <v>1430</v>
      </c>
      <c r="C880" s="23" t="s">
        <v>51</v>
      </c>
      <c r="D880" s="24">
        <v>1500</v>
      </c>
      <c r="E880" s="25" t="s">
        <v>3971</v>
      </c>
      <c r="F880" s="23" t="s">
        <v>23</v>
      </c>
      <c r="G880" s="26">
        <f t="shared" si="14"/>
        <v>1500</v>
      </c>
      <c r="H880" s="23" t="s">
        <v>3610</v>
      </c>
      <c r="I880" s="33" t="s">
        <v>25</v>
      </c>
    </row>
    <row r="881" spans="1:20" x14ac:dyDescent="0.25">
      <c r="A881" s="22">
        <v>38253</v>
      </c>
      <c r="B881" s="23">
        <v>1606</v>
      </c>
      <c r="C881" s="23" t="s">
        <v>21</v>
      </c>
      <c r="D881" s="24">
        <v>4600</v>
      </c>
      <c r="E881" s="25" t="s">
        <v>3972</v>
      </c>
      <c r="F881" s="23" t="s">
        <v>29</v>
      </c>
      <c r="G881" s="26">
        <f t="shared" si="14"/>
        <v>4600</v>
      </c>
      <c r="H881" s="23" t="s">
        <v>3610</v>
      </c>
      <c r="I881" s="33" t="s">
        <v>25</v>
      </c>
    </row>
    <row r="882" spans="1:20" x14ac:dyDescent="0.25">
      <c r="A882" s="22">
        <v>38253</v>
      </c>
      <c r="B882" s="23">
        <v>1758</v>
      </c>
      <c r="C882" s="23" t="s">
        <v>51</v>
      </c>
      <c r="D882" s="24">
        <v>200</v>
      </c>
      <c r="E882" s="25" t="s">
        <v>3973</v>
      </c>
      <c r="F882" s="23" t="s">
        <v>67</v>
      </c>
      <c r="G882" s="26">
        <f t="shared" si="14"/>
        <v>200</v>
      </c>
      <c r="H882" s="23" t="s">
        <v>3610</v>
      </c>
      <c r="I882" s="33" t="s">
        <v>25</v>
      </c>
    </row>
    <row r="883" spans="1:20" x14ac:dyDescent="0.25">
      <c r="A883" s="22">
        <v>38253</v>
      </c>
      <c r="B883" s="23">
        <v>1802</v>
      </c>
      <c r="C883" s="23" t="s">
        <v>51</v>
      </c>
      <c r="D883" s="24">
        <v>500</v>
      </c>
      <c r="E883" s="25" t="s">
        <v>3974</v>
      </c>
      <c r="F883" s="23" t="s">
        <v>67</v>
      </c>
      <c r="G883" s="26">
        <f t="shared" si="14"/>
        <v>500</v>
      </c>
      <c r="H883" s="23" t="s">
        <v>3610</v>
      </c>
      <c r="I883" s="33" t="s">
        <v>25</v>
      </c>
    </row>
    <row r="884" spans="1:20" x14ac:dyDescent="0.25">
      <c r="A884" s="22">
        <v>38254</v>
      </c>
      <c r="B884" s="23">
        <v>930</v>
      </c>
      <c r="C884" s="23" t="s">
        <v>68</v>
      </c>
      <c r="D884" s="24">
        <v>600</v>
      </c>
      <c r="E884" s="25" t="s">
        <v>3975</v>
      </c>
      <c r="F884" s="23" t="s">
        <v>67</v>
      </c>
      <c r="G884" s="26">
        <f t="shared" si="14"/>
        <v>600</v>
      </c>
      <c r="H884" s="23" t="s">
        <v>3575</v>
      </c>
      <c r="I884" s="33"/>
      <c r="L884" s="25" t="s">
        <v>3976</v>
      </c>
      <c r="M884" s="25" t="s">
        <v>3966</v>
      </c>
      <c r="N884" s="25" t="s">
        <v>3977</v>
      </c>
      <c r="O884" s="25" t="s">
        <v>3978</v>
      </c>
      <c r="S884" s="25" t="s">
        <v>3979</v>
      </c>
      <c r="T884" s="30" t="s">
        <v>3980</v>
      </c>
    </row>
    <row r="885" spans="1:20" x14ac:dyDescent="0.25">
      <c r="A885" s="22">
        <v>38254</v>
      </c>
      <c r="B885" s="23">
        <v>952</v>
      </c>
      <c r="C885" s="23" t="s">
        <v>108</v>
      </c>
      <c r="D885" s="24">
        <v>1100</v>
      </c>
      <c r="E885" s="25" t="s">
        <v>3981</v>
      </c>
      <c r="F885" s="23" t="s">
        <v>37</v>
      </c>
      <c r="G885" s="26">
        <f t="shared" si="14"/>
        <v>1100</v>
      </c>
      <c r="H885" s="23" t="s">
        <v>3610</v>
      </c>
      <c r="I885" s="33" t="s">
        <v>25</v>
      </c>
    </row>
    <row r="886" spans="1:20" x14ac:dyDescent="0.25">
      <c r="A886" s="22">
        <v>38254</v>
      </c>
      <c r="B886" s="23">
        <v>1020</v>
      </c>
      <c r="C886" s="23" t="s">
        <v>68</v>
      </c>
      <c r="D886" s="24">
        <v>2000</v>
      </c>
      <c r="E886" s="25" t="s">
        <v>3982</v>
      </c>
      <c r="F886" s="23" t="s">
        <v>23</v>
      </c>
      <c r="G886" s="26">
        <f t="shared" si="14"/>
        <v>2000</v>
      </c>
      <c r="H886" s="23" t="s">
        <v>3575</v>
      </c>
      <c r="I886" s="33" t="s">
        <v>25</v>
      </c>
    </row>
    <row r="887" spans="1:20" x14ac:dyDescent="0.25">
      <c r="A887" s="22">
        <v>38255</v>
      </c>
      <c r="B887" s="23">
        <v>1148</v>
      </c>
      <c r="C887" s="23" t="s">
        <v>51</v>
      </c>
      <c r="D887" s="24">
        <v>1000</v>
      </c>
      <c r="E887" s="25" t="s">
        <v>3983</v>
      </c>
      <c r="F887" s="23" t="s">
        <v>359</v>
      </c>
      <c r="G887" s="26">
        <f t="shared" si="14"/>
        <v>1000</v>
      </c>
      <c r="H887" s="23" t="s">
        <v>3610</v>
      </c>
      <c r="I887" s="33" t="s">
        <v>25</v>
      </c>
    </row>
    <row r="888" spans="1:20" x14ac:dyDescent="0.25">
      <c r="A888" s="22">
        <v>38255</v>
      </c>
      <c r="B888" s="23">
        <v>1750</v>
      </c>
      <c r="C888" s="23" t="s">
        <v>91</v>
      </c>
      <c r="D888" s="24">
        <v>500</v>
      </c>
      <c r="E888" s="25" t="s">
        <v>3984</v>
      </c>
      <c r="F888" s="23" t="s">
        <v>33</v>
      </c>
      <c r="G888" s="26">
        <f t="shared" si="14"/>
        <v>500</v>
      </c>
      <c r="H888" s="23" t="s">
        <v>3578</v>
      </c>
      <c r="I888" s="33" t="s">
        <v>25</v>
      </c>
    </row>
    <row r="889" spans="1:20" x14ac:dyDescent="0.25">
      <c r="A889" s="22">
        <v>38255</v>
      </c>
      <c r="B889" s="23">
        <v>2031</v>
      </c>
      <c r="C889" s="23" t="s">
        <v>162</v>
      </c>
      <c r="D889" s="24">
        <v>10000</v>
      </c>
      <c r="E889" s="25" t="s">
        <v>3985</v>
      </c>
      <c r="F889" s="23" t="s">
        <v>23</v>
      </c>
      <c r="G889" s="26">
        <f t="shared" si="14"/>
        <v>10000</v>
      </c>
      <c r="H889" s="23" t="s">
        <v>3582</v>
      </c>
      <c r="I889" s="33" t="s">
        <v>25</v>
      </c>
    </row>
    <row r="890" spans="1:20" x14ac:dyDescent="0.25">
      <c r="A890" s="22">
        <v>38256</v>
      </c>
      <c r="B890" s="23">
        <v>1301</v>
      </c>
      <c r="C890" s="23" t="s">
        <v>426</v>
      </c>
      <c r="D890" s="24">
        <v>12000</v>
      </c>
      <c r="E890" s="25" t="s">
        <v>3986</v>
      </c>
      <c r="F890" s="23" t="s">
        <v>23</v>
      </c>
      <c r="G890" s="26">
        <f t="shared" si="14"/>
        <v>12000</v>
      </c>
      <c r="H890" s="23" t="s">
        <v>3587</v>
      </c>
      <c r="I890" s="33" t="s">
        <v>25</v>
      </c>
      <c r="J890" s="28">
        <v>12000</v>
      </c>
      <c r="K890" s="29">
        <v>0.5</v>
      </c>
      <c r="L890" s="25" t="s">
        <v>3566</v>
      </c>
      <c r="M890" s="25" t="s">
        <v>3966</v>
      </c>
      <c r="P890" s="25" t="s">
        <v>3987</v>
      </c>
      <c r="S890" s="25" t="s">
        <v>3914</v>
      </c>
    </row>
    <row r="891" spans="1:20" x14ac:dyDescent="0.25">
      <c r="A891" s="22">
        <v>38256</v>
      </c>
      <c r="B891" s="23">
        <v>1349</v>
      </c>
      <c r="C891" s="23" t="s">
        <v>91</v>
      </c>
      <c r="D891" s="24" t="s">
        <v>27</v>
      </c>
      <c r="E891" s="25" t="s">
        <v>3988</v>
      </c>
      <c r="F891" s="23" t="s">
        <v>23</v>
      </c>
      <c r="G891" s="26">
        <f t="shared" si="14"/>
        <v>1</v>
      </c>
      <c r="H891" s="23" t="s">
        <v>3578</v>
      </c>
      <c r="I891" s="33" t="s">
        <v>25</v>
      </c>
    </row>
    <row r="892" spans="1:20" x14ac:dyDescent="0.25">
      <c r="A892" s="22">
        <v>38256</v>
      </c>
      <c r="B892" s="23">
        <v>1552</v>
      </c>
      <c r="C892" s="23" t="s">
        <v>70</v>
      </c>
      <c r="D892" s="24" t="s">
        <v>27</v>
      </c>
      <c r="E892" s="25" t="s">
        <v>3989</v>
      </c>
      <c r="F892" s="23" t="s">
        <v>54</v>
      </c>
      <c r="G892" s="26">
        <f t="shared" si="14"/>
        <v>1</v>
      </c>
      <c r="H892" s="23" t="s">
        <v>3575</v>
      </c>
      <c r="I892" s="33" t="s">
        <v>25</v>
      </c>
    </row>
    <row r="893" spans="1:20" x14ac:dyDescent="0.25">
      <c r="A893" s="22">
        <v>38256</v>
      </c>
      <c r="B893" s="23">
        <v>1925</v>
      </c>
      <c r="C893" s="23" t="s">
        <v>46</v>
      </c>
      <c r="D893" s="24" t="s">
        <v>27</v>
      </c>
      <c r="E893" s="25" t="s">
        <v>3990</v>
      </c>
      <c r="F893" s="23" t="s">
        <v>54</v>
      </c>
      <c r="G893" s="26">
        <f t="shared" si="14"/>
        <v>1</v>
      </c>
      <c r="H893" s="23" t="s">
        <v>3575</v>
      </c>
      <c r="I893" s="33" t="s">
        <v>25</v>
      </c>
    </row>
    <row r="894" spans="1:20" x14ac:dyDescent="0.25">
      <c r="A894" s="22">
        <v>38256</v>
      </c>
      <c r="B894" s="23">
        <v>1953</v>
      </c>
      <c r="C894" s="23" t="s">
        <v>70</v>
      </c>
      <c r="D894" s="24">
        <v>1500</v>
      </c>
      <c r="E894" s="25" t="s">
        <v>3991</v>
      </c>
      <c r="F894" s="23" t="s">
        <v>54</v>
      </c>
      <c r="G894" s="26">
        <f t="shared" si="14"/>
        <v>1500</v>
      </c>
      <c r="H894" s="23" t="s">
        <v>3575</v>
      </c>
      <c r="I894" s="33" t="s">
        <v>25</v>
      </c>
    </row>
    <row r="895" spans="1:20" x14ac:dyDescent="0.25">
      <c r="A895" s="22">
        <v>38256</v>
      </c>
      <c r="B895" s="23">
        <v>2112</v>
      </c>
      <c r="C895" s="23" t="s">
        <v>35</v>
      </c>
      <c r="D895" s="24">
        <v>5000</v>
      </c>
      <c r="E895" s="25" t="s">
        <v>3992</v>
      </c>
      <c r="F895" s="23" t="s">
        <v>67</v>
      </c>
      <c r="G895" s="26">
        <f t="shared" si="14"/>
        <v>5000</v>
      </c>
      <c r="H895" s="23" t="s">
        <v>3580</v>
      </c>
      <c r="I895" s="33" t="s">
        <v>25</v>
      </c>
    </row>
    <row r="896" spans="1:20" x14ac:dyDescent="0.25">
      <c r="A896" s="22">
        <v>38257</v>
      </c>
      <c r="B896" s="23">
        <v>1357</v>
      </c>
      <c r="C896" s="23" t="s">
        <v>116</v>
      </c>
      <c r="D896" s="24">
        <v>1000</v>
      </c>
      <c r="E896" s="25" t="s">
        <v>3993</v>
      </c>
      <c r="F896" s="23" t="s">
        <v>54</v>
      </c>
      <c r="G896" s="26">
        <f t="shared" si="14"/>
        <v>1000</v>
      </c>
      <c r="H896" s="23" t="s">
        <v>3582</v>
      </c>
      <c r="I896" s="23" t="s">
        <v>25</v>
      </c>
    </row>
    <row r="897" spans="1:9" x14ac:dyDescent="0.25">
      <c r="A897" s="22">
        <v>38257</v>
      </c>
      <c r="B897" s="23">
        <v>1530</v>
      </c>
      <c r="C897" s="23" t="s">
        <v>42</v>
      </c>
      <c r="D897" s="24">
        <v>500</v>
      </c>
      <c r="E897" s="25" t="s">
        <v>3994</v>
      </c>
      <c r="F897" s="23" t="s">
        <v>54</v>
      </c>
      <c r="G897" s="26">
        <f t="shared" si="14"/>
        <v>500</v>
      </c>
      <c r="H897" s="23" t="s">
        <v>3582</v>
      </c>
    </row>
    <row r="898" spans="1:9" x14ac:dyDescent="0.25">
      <c r="A898" s="22">
        <v>38257</v>
      </c>
      <c r="B898" s="23">
        <v>1000</v>
      </c>
      <c r="C898" s="23" t="s">
        <v>3995</v>
      </c>
      <c r="D898" s="24">
        <v>300</v>
      </c>
      <c r="E898" s="25" t="s">
        <v>3996</v>
      </c>
      <c r="F898" s="23" t="s">
        <v>54</v>
      </c>
      <c r="G898" s="26">
        <f t="shared" si="14"/>
        <v>300</v>
      </c>
      <c r="H898" s="23" t="s">
        <v>3582</v>
      </c>
      <c r="I898" s="23" t="s">
        <v>25</v>
      </c>
    </row>
    <row r="899" spans="1:9" x14ac:dyDescent="0.25">
      <c r="A899" s="22">
        <v>38257</v>
      </c>
      <c r="B899" s="23">
        <v>730</v>
      </c>
      <c r="C899" s="23" t="s">
        <v>91</v>
      </c>
      <c r="D899" s="24">
        <v>5000</v>
      </c>
      <c r="E899" s="25" t="s">
        <v>3997</v>
      </c>
      <c r="F899" s="23" t="s">
        <v>67</v>
      </c>
      <c r="G899" s="26">
        <f t="shared" si="14"/>
        <v>5000</v>
      </c>
      <c r="H899" s="23" t="s">
        <v>3578</v>
      </c>
      <c r="I899" s="33" t="s">
        <v>25</v>
      </c>
    </row>
    <row r="900" spans="1:9" x14ac:dyDescent="0.25">
      <c r="A900" s="22">
        <v>38257</v>
      </c>
      <c r="B900" s="23">
        <v>748</v>
      </c>
      <c r="C900" s="23" t="s">
        <v>46</v>
      </c>
      <c r="D900" s="24" t="s">
        <v>27</v>
      </c>
      <c r="E900" s="25" t="s">
        <v>3998</v>
      </c>
      <c r="F900" s="23" t="s">
        <v>54</v>
      </c>
      <c r="G900" s="26">
        <f t="shared" si="14"/>
        <v>1</v>
      </c>
      <c r="H900" s="23" t="s">
        <v>3575</v>
      </c>
      <c r="I900" s="33" t="s">
        <v>25</v>
      </c>
    </row>
    <row r="901" spans="1:9" x14ac:dyDescent="0.25">
      <c r="A901" s="22">
        <v>38257</v>
      </c>
      <c r="B901" s="23">
        <v>842</v>
      </c>
      <c r="C901" s="23" t="s">
        <v>68</v>
      </c>
      <c r="D901" s="24">
        <v>25000</v>
      </c>
      <c r="E901" s="25" t="s">
        <v>3999</v>
      </c>
      <c r="F901" s="23" t="s">
        <v>54</v>
      </c>
      <c r="G901" s="26">
        <f t="shared" si="14"/>
        <v>25000</v>
      </c>
      <c r="H901" s="23" t="s">
        <v>3575</v>
      </c>
      <c r="I901" s="33" t="s">
        <v>25</v>
      </c>
    </row>
    <row r="902" spans="1:9" x14ac:dyDescent="0.25">
      <c r="A902" s="22">
        <v>38257</v>
      </c>
      <c r="B902" s="23">
        <v>832</v>
      </c>
      <c r="C902" s="23" t="s">
        <v>70</v>
      </c>
      <c r="D902" s="24" t="s">
        <v>27</v>
      </c>
      <c r="E902" s="25" t="s">
        <v>4000</v>
      </c>
      <c r="F902" s="23" t="s">
        <v>67</v>
      </c>
      <c r="G902" s="26">
        <f t="shared" si="14"/>
        <v>1</v>
      </c>
      <c r="H902" s="23" t="s">
        <v>3575</v>
      </c>
      <c r="I902" s="33" t="s">
        <v>25</v>
      </c>
    </row>
    <row r="903" spans="1:9" x14ac:dyDescent="0.25">
      <c r="A903" s="22">
        <v>38257</v>
      </c>
      <c r="B903" s="23">
        <v>855</v>
      </c>
      <c r="C903" s="23" t="s">
        <v>64</v>
      </c>
      <c r="D903" s="24">
        <v>2000</v>
      </c>
      <c r="E903" s="25" t="s">
        <v>4001</v>
      </c>
      <c r="F903" s="23" t="s">
        <v>359</v>
      </c>
      <c r="G903" s="26">
        <f t="shared" si="14"/>
        <v>2000</v>
      </c>
      <c r="H903" s="23" t="s">
        <v>3578</v>
      </c>
      <c r="I903" s="33" t="s">
        <v>25</v>
      </c>
    </row>
    <row r="904" spans="1:9" x14ac:dyDescent="0.25">
      <c r="A904" s="22">
        <v>38257</v>
      </c>
      <c r="B904" s="23">
        <v>929</v>
      </c>
      <c r="C904" s="23" t="s">
        <v>35</v>
      </c>
      <c r="D904" s="24" t="s">
        <v>27</v>
      </c>
      <c r="E904" s="25" t="s">
        <v>4002</v>
      </c>
      <c r="F904" s="23" t="s">
        <v>29</v>
      </c>
      <c r="G904" s="26">
        <f t="shared" ref="G904:G967" si="15">IF(D904 ="UNK", 1, D904)</f>
        <v>1</v>
      </c>
      <c r="H904" s="23" t="s">
        <v>3580</v>
      </c>
      <c r="I904" s="33" t="s">
        <v>25</v>
      </c>
    </row>
    <row r="905" spans="1:9" x14ac:dyDescent="0.25">
      <c r="A905" s="22">
        <v>38257</v>
      </c>
      <c r="B905" s="23">
        <v>1015</v>
      </c>
      <c r="C905" s="23" t="s">
        <v>130</v>
      </c>
      <c r="D905" s="24" t="s">
        <v>27</v>
      </c>
      <c r="E905" s="25" t="s">
        <v>4003</v>
      </c>
      <c r="F905" s="23" t="s">
        <v>54</v>
      </c>
      <c r="G905" s="26">
        <f t="shared" si="15"/>
        <v>1</v>
      </c>
      <c r="H905" s="23" t="s">
        <v>3578</v>
      </c>
      <c r="I905" s="33" t="s">
        <v>25</v>
      </c>
    </row>
    <row r="906" spans="1:9" x14ac:dyDescent="0.25">
      <c r="A906" s="22">
        <v>38257</v>
      </c>
      <c r="B906" s="23">
        <v>1024</v>
      </c>
      <c r="C906" s="23" t="s">
        <v>26</v>
      </c>
      <c r="D906" s="24">
        <v>2000</v>
      </c>
      <c r="E906" s="25" t="s">
        <v>4004</v>
      </c>
      <c r="F906" s="23" t="s">
        <v>54</v>
      </c>
      <c r="G906" s="26">
        <f t="shared" si="15"/>
        <v>2000</v>
      </c>
      <c r="H906" s="23" t="s">
        <v>3578</v>
      </c>
      <c r="I906" s="33" t="s">
        <v>25</v>
      </c>
    </row>
    <row r="907" spans="1:9" x14ac:dyDescent="0.25">
      <c r="A907" s="22">
        <v>38257</v>
      </c>
      <c r="B907" s="23">
        <v>1109</v>
      </c>
      <c r="C907" s="23" t="s">
        <v>91</v>
      </c>
      <c r="D907" s="24">
        <v>10000</v>
      </c>
      <c r="E907" s="25" t="s">
        <v>4005</v>
      </c>
      <c r="F907" s="23" t="s">
        <v>54</v>
      </c>
      <c r="G907" s="26">
        <f t="shared" si="15"/>
        <v>10000</v>
      </c>
      <c r="H907" s="23" t="s">
        <v>3578</v>
      </c>
      <c r="I907" s="33" t="s">
        <v>25</v>
      </c>
    </row>
    <row r="908" spans="1:9" x14ac:dyDescent="0.25">
      <c r="A908" s="22">
        <v>38257</v>
      </c>
      <c r="B908" s="23">
        <v>1204</v>
      </c>
      <c r="C908" s="23" t="s">
        <v>81</v>
      </c>
      <c r="D908" s="24" t="s">
        <v>27</v>
      </c>
      <c r="E908" s="25" t="s">
        <v>4006</v>
      </c>
      <c r="F908" s="23" t="s">
        <v>67</v>
      </c>
      <c r="G908" s="26">
        <f t="shared" si="15"/>
        <v>1</v>
      </c>
      <c r="H908" s="23" t="s">
        <v>3578</v>
      </c>
      <c r="I908" s="33" t="s">
        <v>25</v>
      </c>
    </row>
    <row r="909" spans="1:9" x14ac:dyDescent="0.25">
      <c r="A909" s="22">
        <v>38257</v>
      </c>
      <c r="B909" s="23">
        <v>1223</v>
      </c>
      <c r="C909" s="23" t="s">
        <v>79</v>
      </c>
      <c r="D909" s="24" t="s">
        <v>27</v>
      </c>
      <c r="E909" s="25" t="s">
        <v>4007</v>
      </c>
      <c r="F909" s="23" t="s">
        <v>54</v>
      </c>
      <c r="G909" s="26">
        <f t="shared" si="15"/>
        <v>1</v>
      </c>
      <c r="H909" s="23" t="s">
        <v>3578</v>
      </c>
      <c r="I909" s="33" t="s">
        <v>25</v>
      </c>
    </row>
    <row r="910" spans="1:9" x14ac:dyDescent="0.25">
      <c r="A910" s="22">
        <v>38257</v>
      </c>
      <c r="B910" s="23">
        <v>1239</v>
      </c>
      <c r="C910" s="23" t="s">
        <v>68</v>
      </c>
      <c r="D910" s="24">
        <v>2000</v>
      </c>
      <c r="E910" s="25" t="s">
        <v>4008</v>
      </c>
      <c r="F910" s="23" t="s">
        <v>54</v>
      </c>
      <c r="G910" s="26">
        <f t="shared" si="15"/>
        <v>2000</v>
      </c>
      <c r="H910" s="23" t="s">
        <v>3575</v>
      </c>
      <c r="I910" s="33" t="s">
        <v>25</v>
      </c>
    </row>
    <row r="911" spans="1:9" x14ac:dyDescent="0.25">
      <c r="A911" s="22">
        <v>38257</v>
      </c>
      <c r="B911" s="23">
        <v>1300</v>
      </c>
      <c r="C911" s="23" t="s">
        <v>26</v>
      </c>
      <c r="D911" s="24">
        <v>500000</v>
      </c>
      <c r="E911" s="25" t="s">
        <v>4009</v>
      </c>
      <c r="F911" s="23" t="s">
        <v>63</v>
      </c>
      <c r="G911" s="26">
        <f t="shared" si="15"/>
        <v>500000</v>
      </c>
      <c r="H911" s="23" t="s">
        <v>3578</v>
      </c>
      <c r="I911" s="33" t="s">
        <v>25</v>
      </c>
    </row>
    <row r="912" spans="1:9" x14ac:dyDescent="0.25">
      <c r="A912" s="22">
        <v>38257</v>
      </c>
      <c r="B912" s="23">
        <v>1313</v>
      </c>
      <c r="C912" s="23" t="s">
        <v>72</v>
      </c>
      <c r="D912" s="24" t="s">
        <v>27</v>
      </c>
      <c r="E912" s="25" t="s">
        <v>4010</v>
      </c>
      <c r="F912" s="23" t="s">
        <v>67</v>
      </c>
      <c r="G912" s="26">
        <f t="shared" si="15"/>
        <v>1</v>
      </c>
      <c r="H912" s="23" t="s">
        <v>3575</v>
      </c>
      <c r="I912" s="33" t="s">
        <v>25</v>
      </c>
    </row>
    <row r="913" spans="1:19" x14ac:dyDescent="0.25">
      <c r="A913" s="22">
        <v>38257</v>
      </c>
      <c r="B913" s="23">
        <v>1312</v>
      </c>
      <c r="C913" s="23" t="s">
        <v>99</v>
      </c>
      <c r="D913" s="24">
        <v>500</v>
      </c>
      <c r="E913" s="25" t="s">
        <v>4011</v>
      </c>
      <c r="F913" s="23" t="s">
        <v>23</v>
      </c>
      <c r="G913" s="26">
        <f t="shared" si="15"/>
        <v>500</v>
      </c>
      <c r="H913" s="23" t="s">
        <v>3610</v>
      </c>
      <c r="I913" s="33" t="s">
        <v>25</v>
      </c>
    </row>
    <row r="914" spans="1:19" x14ac:dyDescent="0.25">
      <c r="A914" s="22">
        <v>38257</v>
      </c>
      <c r="B914" s="23">
        <v>1329</v>
      </c>
      <c r="C914" s="23" t="s">
        <v>277</v>
      </c>
      <c r="D914" s="24">
        <v>2500</v>
      </c>
      <c r="E914" s="25" t="s">
        <v>4012</v>
      </c>
      <c r="F914" s="23" t="s">
        <v>63</v>
      </c>
      <c r="G914" s="26">
        <f t="shared" si="15"/>
        <v>2500</v>
      </c>
      <c r="H914" s="23" t="s">
        <v>3580</v>
      </c>
      <c r="I914" s="33" t="s">
        <v>25</v>
      </c>
    </row>
    <row r="915" spans="1:19" x14ac:dyDescent="0.25">
      <c r="A915" s="22">
        <v>38257</v>
      </c>
      <c r="B915" s="23">
        <v>1332</v>
      </c>
      <c r="C915" s="23" t="s">
        <v>141</v>
      </c>
      <c r="D915" s="24" t="s">
        <v>27</v>
      </c>
      <c r="E915" s="25" t="s">
        <v>4013</v>
      </c>
      <c r="F915" s="23" t="s">
        <v>54</v>
      </c>
      <c r="G915" s="26">
        <f t="shared" si="15"/>
        <v>1</v>
      </c>
      <c r="H915" s="23" t="s">
        <v>3578</v>
      </c>
      <c r="I915" s="33" t="s">
        <v>25</v>
      </c>
    </row>
    <row r="916" spans="1:19" x14ac:dyDescent="0.25">
      <c r="A916" s="22">
        <v>38257</v>
      </c>
      <c r="B916" s="23">
        <v>1335</v>
      </c>
      <c r="C916" s="23" t="s">
        <v>81</v>
      </c>
      <c r="D916" s="24">
        <v>2200</v>
      </c>
      <c r="E916" s="25" t="s">
        <v>4014</v>
      </c>
      <c r="F916" s="23" t="s">
        <v>54</v>
      </c>
      <c r="G916" s="26">
        <f t="shared" si="15"/>
        <v>2200</v>
      </c>
      <c r="H916" s="23" t="s">
        <v>3578</v>
      </c>
      <c r="I916" s="33" t="s">
        <v>25</v>
      </c>
    </row>
    <row r="917" spans="1:19" x14ac:dyDescent="0.25">
      <c r="A917" s="22">
        <v>38257</v>
      </c>
      <c r="B917" s="23">
        <v>1420</v>
      </c>
      <c r="C917" s="23" t="s">
        <v>72</v>
      </c>
      <c r="D917" s="24" t="s">
        <v>27</v>
      </c>
      <c r="E917" s="25" t="s">
        <v>4015</v>
      </c>
      <c r="F917" s="23" t="s">
        <v>54</v>
      </c>
      <c r="G917" s="26">
        <f t="shared" si="15"/>
        <v>1</v>
      </c>
      <c r="H917" s="23" t="s">
        <v>3575</v>
      </c>
      <c r="I917" s="33" t="s">
        <v>25</v>
      </c>
    </row>
    <row r="918" spans="1:19" x14ac:dyDescent="0.25">
      <c r="A918" s="22">
        <v>38257</v>
      </c>
      <c r="B918" s="23">
        <v>1424</v>
      </c>
      <c r="C918" s="23" t="s">
        <v>46</v>
      </c>
      <c r="D918" s="24">
        <v>100000</v>
      </c>
      <c r="E918" s="25" t="s">
        <v>4016</v>
      </c>
      <c r="F918" s="23" t="s">
        <v>54</v>
      </c>
      <c r="G918" s="26">
        <f t="shared" si="15"/>
        <v>100000</v>
      </c>
      <c r="H918" s="23" t="s">
        <v>3575</v>
      </c>
      <c r="I918" s="33" t="s">
        <v>25</v>
      </c>
    </row>
    <row r="919" spans="1:19" x14ac:dyDescent="0.25">
      <c r="A919" s="22">
        <v>38257</v>
      </c>
      <c r="B919" s="23">
        <v>1520</v>
      </c>
      <c r="C919" s="23" t="s">
        <v>347</v>
      </c>
      <c r="D919" s="24">
        <v>1000</v>
      </c>
      <c r="E919" s="25" t="s">
        <v>4017</v>
      </c>
      <c r="F919" s="23" t="s">
        <v>29</v>
      </c>
      <c r="G919" s="26">
        <f t="shared" si="15"/>
        <v>1000</v>
      </c>
      <c r="H919" s="23" t="s">
        <v>3580</v>
      </c>
      <c r="I919" s="33" t="s">
        <v>25</v>
      </c>
    </row>
    <row r="920" spans="1:19" x14ac:dyDescent="0.25">
      <c r="A920" s="22">
        <v>38257</v>
      </c>
      <c r="B920" s="23">
        <v>1554</v>
      </c>
      <c r="C920" s="23" t="s">
        <v>141</v>
      </c>
      <c r="D920" s="24">
        <v>1500</v>
      </c>
      <c r="E920" s="25" t="s">
        <v>4018</v>
      </c>
      <c r="F920" s="23" t="s">
        <v>359</v>
      </c>
      <c r="G920" s="26">
        <f t="shared" si="15"/>
        <v>1500</v>
      </c>
      <c r="H920" s="23" t="s">
        <v>3578</v>
      </c>
      <c r="I920" s="33" t="s">
        <v>25</v>
      </c>
    </row>
    <row r="921" spans="1:19" x14ac:dyDescent="0.25">
      <c r="A921" s="22">
        <v>38257</v>
      </c>
      <c r="B921" s="23">
        <v>1712</v>
      </c>
      <c r="C921" s="23" t="s">
        <v>361</v>
      </c>
      <c r="D921" s="24" t="s">
        <v>27</v>
      </c>
      <c r="E921" s="25" t="s">
        <v>4019</v>
      </c>
      <c r="F921" s="23" t="s">
        <v>33</v>
      </c>
      <c r="G921" s="26">
        <f t="shared" si="15"/>
        <v>1</v>
      </c>
      <c r="H921" s="23" t="s">
        <v>3580</v>
      </c>
      <c r="I921" s="33" t="s">
        <v>25</v>
      </c>
    </row>
    <row r="922" spans="1:19" x14ac:dyDescent="0.25">
      <c r="A922" s="22">
        <v>38257</v>
      </c>
      <c r="B922" s="23">
        <v>1736</v>
      </c>
      <c r="C922" s="23" t="s">
        <v>426</v>
      </c>
      <c r="D922" s="24">
        <v>15000000</v>
      </c>
      <c r="E922" s="25" t="s">
        <v>4020</v>
      </c>
      <c r="F922" s="23" t="s">
        <v>3869</v>
      </c>
      <c r="G922" s="26">
        <f t="shared" si="15"/>
        <v>15000000</v>
      </c>
      <c r="H922" s="23" t="s">
        <v>3587</v>
      </c>
      <c r="I922" s="33" t="s">
        <v>25</v>
      </c>
      <c r="J922" s="28">
        <v>15000000</v>
      </c>
      <c r="K922" s="29">
        <v>0</v>
      </c>
      <c r="L922" s="25" t="s">
        <v>329</v>
      </c>
      <c r="M922" s="25" t="s">
        <v>4021</v>
      </c>
      <c r="N922" s="25" t="s">
        <v>4022</v>
      </c>
      <c r="P922" s="25" t="s">
        <v>4023</v>
      </c>
      <c r="S922" s="25" t="s">
        <v>3914</v>
      </c>
    </row>
    <row r="923" spans="1:19" x14ac:dyDescent="0.25">
      <c r="A923" s="22">
        <v>38257</v>
      </c>
      <c r="B923" s="23">
        <v>1759</v>
      </c>
      <c r="C923" s="23" t="s">
        <v>200</v>
      </c>
      <c r="D923" s="24" t="s">
        <v>27</v>
      </c>
      <c r="E923" s="25" t="s">
        <v>4024</v>
      </c>
      <c r="F923" s="23" t="s">
        <v>63</v>
      </c>
      <c r="G923" s="26">
        <f t="shared" si="15"/>
        <v>1</v>
      </c>
      <c r="H923" s="23" t="s">
        <v>3575</v>
      </c>
      <c r="I923" s="33" t="s">
        <v>25</v>
      </c>
    </row>
    <row r="924" spans="1:19" x14ac:dyDescent="0.25">
      <c r="A924" s="22">
        <v>38257</v>
      </c>
      <c r="B924" s="23">
        <v>1839</v>
      </c>
      <c r="C924" s="23" t="s">
        <v>35</v>
      </c>
      <c r="D924" s="24" t="s">
        <v>27</v>
      </c>
      <c r="E924" s="25" t="s">
        <v>4025</v>
      </c>
      <c r="F924" s="23" t="s">
        <v>63</v>
      </c>
      <c r="G924" s="26">
        <f t="shared" si="15"/>
        <v>1</v>
      </c>
      <c r="H924" s="23" t="s">
        <v>3580</v>
      </c>
      <c r="I924" s="33" t="s">
        <v>25</v>
      </c>
    </row>
    <row r="925" spans="1:19" x14ac:dyDescent="0.25">
      <c r="A925" s="22">
        <v>38257</v>
      </c>
      <c r="B925" s="23">
        <v>2144</v>
      </c>
      <c r="C925" s="23" t="s">
        <v>200</v>
      </c>
      <c r="D925" s="24">
        <v>2400</v>
      </c>
      <c r="E925" s="25" t="s">
        <v>4026</v>
      </c>
      <c r="F925" s="23" t="s">
        <v>54</v>
      </c>
      <c r="G925" s="26">
        <f t="shared" si="15"/>
        <v>2400</v>
      </c>
      <c r="H925" s="23" t="s">
        <v>3575</v>
      </c>
      <c r="I925" s="33" t="s">
        <v>25</v>
      </c>
    </row>
    <row r="926" spans="1:19" x14ac:dyDescent="0.25">
      <c r="A926" s="22">
        <v>38257</v>
      </c>
      <c r="B926" s="23">
        <v>2157</v>
      </c>
      <c r="C926" s="23" t="s">
        <v>56</v>
      </c>
      <c r="D926" s="24">
        <v>3000</v>
      </c>
      <c r="E926" s="25" t="s">
        <v>4027</v>
      </c>
      <c r="F926" s="23" t="s">
        <v>54</v>
      </c>
      <c r="G926" s="26">
        <f t="shared" si="15"/>
        <v>3000</v>
      </c>
      <c r="H926" s="23" t="s">
        <v>3587</v>
      </c>
      <c r="I926" s="33" t="s">
        <v>25</v>
      </c>
    </row>
    <row r="927" spans="1:19" x14ac:dyDescent="0.25">
      <c r="A927" s="22">
        <v>38257</v>
      </c>
      <c r="C927" s="23" t="s">
        <v>4028</v>
      </c>
      <c r="D927" s="24">
        <v>90416</v>
      </c>
      <c r="E927" s="25" t="s">
        <v>4029</v>
      </c>
      <c r="F927" s="23" t="s">
        <v>33</v>
      </c>
      <c r="G927" s="26">
        <f t="shared" si="15"/>
        <v>90416</v>
      </c>
      <c r="I927" s="33" t="s">
        <v>4030</v>
      </c>
    </row>
    <row r="928" spans="1:19" x14ac:dyDescent="0.25">
      <c r="A928" s="22">
        <v>38258</v>
      </c>
      <c r="B928" s="23">
        <v>757</v>
      </c>
      <c r="C928" s="23" t="s">
        <v>79</v>
      </c>
      <c r="D928" s="24" t="s">
        <v>27</v>
      </c>
      <c r="E928" s="25" t="s">
        <v>4031</v>
      </c>
      <c r="F928" s="23" t="s">
        <v>54</v>
      </c>
      <c r="G928" s="26">
        <f t="shared" si="15"/>
        <v>1</v>
      </c>
      <c r="H928" s="23" t="s">
        <v>3575</v>
      </c>
      <c r="I928" s="33" t="s">
        <v>25</v>
      </c>
    </row>
    <row r="929" spans="1:9" x14ac:dyDescent="0.25">
      <c r="A929" s="22">
        <v>38258</v>
      </c>
      <c r="B929" s="23">
        <v>809</v>
      </c>
      <c r="C929" s="23" t="s">
        <v>150</v>
      </c>
      <c r="D929" s="24">
        <v>1000</v>
      </c>
      <c r="E929" s="25" t="s">
        <v>4032</v>
      </c>
      <c r="F929" s="23" t="s">
        <v>54</v>
      </c>
      <c r="G929" s="26">
        <f t="shared" si="15"/>
        <v>1000</v>
      </c>
      <c r="H929" s="23" t="s">
        <v>3575</v>
      </c>
      <c r="I929" s="33" t="s">
        <v>25</v>
      </c>
    </row>
    <row r="930" spans="1:9" x14ac:dyDescent="0.25">
      <c r="A930" s="22">
        <v>38258</v>
      </c>
      <c r="B930" s="23">
        <v>817</v>
      </c>
      <c r="C930" s="23" t="s">
        <v>61</v>
      </c>
      <c r="D930" s="24">
        <v>28000</v>
      </c>
      <c r="E930" s="25" t="s">
        <v>4033</v>
      </c>
      <c r="F930" s="23" t="s">
        <v>63</v>
      </c>
      <c r="G930" s="26">
        <f t="shared" si="15"/>
        <v>28000</v>
      </c>
      <c r="H930" s="23" t="s">
        <v>3575</v>
      </c>
      <c r="I930" s="33" t="s">
        <v>25</v>
      </c>
    </row>
    <row r="931" spans="1:9" x14ac:dyDescent="0.25">
      <c r="A931" s="22">
        <v>38258</v>
      </c>
      <c r="B931" s="23">
        <v>931</v>
      </c>
      <c r="C931" s="23" t="s">
        <v>64</v>
      </c>
      <c r="D931" s="24">
        <v>100000</v>
      </c>
      <c r="E931" s="25" t="s">
        <v>4034</v>
      </c>
      <c r="F931" s="23" t="s">
        <v>54</v>
      </c>
      <c r="G931" s="26">
        <f t="shared" si="15"/>
        <v>100000</v>
      </c>
      <c r="H931" s="23" t="s">
        <v>3578</v>
      </c>
      <c r="I931" s="33" t="s">
        <v>25</v>
      </c>
    </row>
    <row r="932" spans="1:9" x14ac:dyDescent="0.25">
      <c r="A932" s="22">
        <v>38258</v>
      </c>
      <c r="B932" s="23">
        <v>1004</v>
      </c>
      <c r="C932" s="23" t="s">
        <v>26</v>
      </c>
      <c r="D932" s="24">
        <v>13500</v>
      </c>
      <c r="E932" s="25" t="s">
        <v>4035</v>
      </c>
      <c r="F932" s="23" t="s">
        <v>54</v>
      </c>
      <c r="G932" s="26">
        <f t="shared" si="15"/>
        <v>13500</v>
      </c>
      <c r="H932" s="23" t="s">
        <v>3578</v>
      </c>
      <c r="I932" s="33" t="s">
        <v>25</v>
      </c>
    </row>
    <row r="933" spans="1:9" x14ac:dyDescent="0.25">
      <c r="A933" s="22">
        <v>38258</v>
      </c>
      <c r="B933" s="23">
        <v>1029</v>
      </c>
      <c r="C933" s="23" t="s">
        <v>200</v>
      </c>
      <c r="D933" s="24">
        <v>7400</v>
      </c>
      <c r="E933" s="25" t="s">
        <v>4036</v>
      </c>
      <c r="F933" s="23" t="s">
        <v>359</v>
      </c>
      <c r="G933" s="26">
        <f t="shared" si="15"/>
        <v>7400</v>
      </c>
      <c r="H933" s="23" t="s">
        <v>3575</v>
      </c>
      <c r="I933" s="33" t="s">
        <v>25</v>
      </c>
    </row>
    <row r="934" spans="1:9" x14ac:dyDescent="0.25">
      <c r="A934" s="22">
        <v>38258</v>
      </c>
      <c r="B934" s="23">
        <v>1050</v>
      </c>
      <c r="C934" s="23" t="s">
        <v>91</v>
      </c>
      <c r="D934" s="24">
        <v>5000</v>
      </c>
      <c r="E934" s="25" t="s">
        <v>4037</v>
      </c>
      <c r="F934" s="23" t="s">
        <v>67</v>
      </c>
      <c r="G934" s="26">
        <f t="shared" si="15"/>
        <v>5000</v>
      </c>
      <c r="H934" s="23" t="s">
        <v>3578</v>
      </c>
      <c r="I934" s="33" t="s">
        <v>25</v>
      </c>
    </row>
    <row r="935" spans="1:9" x14ac:dyDescent="0.25">
      <c r="A935" s="22">
        <v>38258</v>
      </c>
      <c r="B935" s="23">
        <v>1100</v>
      </c>
      <c r="C935" s="23" t="s">
        <v>35</v>
      </c>
      <c r="D935" s="24" t="s">
        <v>27</v>
      </c>
      <c r="E935" s="25" t="s">
        <v>4038</v>
      </c>
      <c r="F935" s="23" t="s">
        <v>67</v>
      </c>
      <c r="G935" s="26">
        <f t="shared" si="15"/>
        <v>1</v>
      </c>
      <c r="H935" s="23" t="s">
        <v>3580</v>
      </c>
      <c r="I935" s="33" t="s">
        <v>25</v>
      </c>
    </row>
    <row r="936" spans="1:9" x14ac:dyDescent="0.25">
      <c r="A936" s="22">
        <v>38258</v>
      </c>
      <c r="B936" s="23">
        <v>1113</v>
      </c>
      <c r="C936" s="23" t="s">
        <v>64</v>
      </c>
      <c r="D936" s="24">
        <v>626000</v>
      </c>
      <c r="E936" s="25" t="s">
        <v>4039</v>
      </c>
      <c r="F936" s="23" t="s">
        <v>67</v>
      </c>
      <c r="G936" s="26">
        <f t="shared" si="15"/>
        <v>626000</v>
      </c>
      <c r="H936" s="23" t="s">
        <v>3578</v>
      </c>
      <c r="I936" s="33" t="s">
        <v>25</v>
      </c>
    </row>
    <row r="937" spans="1:9" x14ac:dyDescent="0.25">
      <c r="A937" s="22">
        <v>38258</v>
      </c>
      <c r="B937" s="23">
        <v>1133</v>
      </c>
      <c r="C937" s="23" t="s">
        <v>248</v>
      </c>
      <c r="D937" s="24">
        <v>4000</v>
      </c>
      <c r="E937" s="25" t="s">
        <v>4040</v>
      </c>
      <c r="F937" s="23" t="s">
        <v>67</v>
      </c>
      <c r="G937" s="26">
        <f t="shared" si="15"/>
        <v>4000</v>
      </c>
      <c r="H937" s="23" t="s">
        <v>3610</v>
      </c>
      <c r="I937" s="33" t="s">
        <v>25</v>
      </c>
    </row>
    <row r="938" spans="1:9" x14ac:dyDescent="0.25">
      <c r="A938" s="22">
        <v>38258</v>
      </c>
      <c r="B938" s="23">
        <v>1249</v>
      </c>
      <c r="C938" s="23" t="s">
        <v>61</v>
      </c>
      <c r="D938" s="24">
        <v>2500</v>
      </c>
      <c r="E938" s="25" t="s">
        <v>4041</v>
      </c>
      <c r="F938" s="23" t="s">
        <v>54</v>
      </c>
      <c r="G938" s="26">
        <f t="shared" si="15"/>
        <v>2500</v>
      </c>
      <c r="H938" s="23" t="s">
        <v>3575</v>
      </c>
      <c r="I938" s="33" t="s">
        <v>25</v>
      </c>
    </row>
    <row r="939" spans="1:9" x14ac:dyDescent="0.25">
      <c r="A939" s="22">
        <v>38258</v>
      </c>
      <c r="B939" s="23">
        <v>1308</v>
      </c>
      <c r="C939" s="23" t="s">
        <v>2050</v>
      </c>
      <c r="D939" s="24">
        <v>300</v>
      </c>
      <c r="E939" s="25" t="s">
        <v>4042</v>
      </c>
      <c r="F939" s="23" t="s">
        <v>33</v>
      </c>
      <c r="G939" s="26">
        <f t="shared" si="15"/>
        <v>300</v>
      </c>
      <c r="H939" s="23" t="s">
        <v>3580</v>
      </c>
      <c r="I939" s="33" t="s">
        <v>25</v>
      </c>
    </row>
    <row r="940" spans="1:9" x14ac:dyDescent="0.25">
      <c r="A940" s="22">
        <v>38258</v>
      </c>
      <c r="B940" s="23">
        <v>1638</v>
      </c>
      <c r="C940" s="23" t="s">
        <v>31</v>
      </c>
      <c r="D940" s="24">
        <v>2500</v>
      </c>
      <c r="E940" s="25" t="s">
        <v>4043</v>
      </c>
      <c r="F940" s="23" t="s">
        <v>23</v>
      </c>
      <c r="G940" s="26">
        <f t="shared" si="15"/>
        <v>2500</v>
      </c>
      <c r="H940" s="23" t="s">
        <v>3587</v>
      </c>
      <c r="I940" s="33" t="s">
        <v>25</v>
      </c>
    </row>
    <row r="941" spans="1:9" x14ac:dyDescent="0.25">
      <c r="A941" s="22">
        <v>38258</v>
      </c>
      <c r="B941" s="23">
        <v>2245</v>
      </c>
      <c r="C941" s="23" t="s">
        <v>35</v>
      </c>
      <c r="D941" s="24">
        <v>1000</v>
      </c>
      <c r="E941" s="25" t="s">
        <v>4044</v>
      </c>
      <c r="F941" s="23" t="s">
        <v>54</v>
      </c>
      <c r="G941" s="26">
        <f t="shared" si="15"/>
        <v>1000</v>
      </c>
      <c r="H941" s="23" t="s">
        <v>3580</v>
      </c>
      <c r="I941" s="33" t="s">
        <v>25</v>
      </c>
    </row>
    <row r="942" spans="1:9" x14ac:dyDescent="0.25">
      <c r="A942" s="22">
        <v>38259</v>
      </c>
      <c r="B942" s="23">
        <v>810</v>
      </c>
      <c r="C942" s="23" t="s">
        <v>108</v>
      </c>
      <c r="D942" s="24">
        <v>25</v>
      </c>
      <c r="E942" s="25" t="s">
        <v>4045</v>
      </c>
      <c r="F942" s="23" t="s">
        <v>33</v>
      </c>
      <c r="G942" s="26">
        <f t="shared" si="15"/>
        <v>25</v>
      </c>
      <c r="H942" s="23" t="s">
        <v>3610</v>
      </c>
      <c r="I942" s="33" t="s">
        <v>25</v>
      </c>
    </row>
    <row r="943" spans="1:9" x14ac:dyDescent="0.25">
      <c r="A943" s="22">
        <v>38259</v>
      </c>
      <c r="B943" s="23">
        <v>908</v>
      </c>
      <c r="C943" s="23" t="s">
        <v>64</v>
      </c>
      <c r="D943" s="24">
        <v>6000</v>
      </c>
      <c r="E943" s="25" t="s">
        <v>4046</v>
      </c>
      <c r="F943" s="23" t="s">
        <v>67</v>
      </c>
      <c r="G943" s="26">
        <f t="shared" si="15"/>
        <v>6000</v>
      </c>
      <c r="H943" s="23" t="s">
        <v>3578</v>
      </c>
      <c r="I943" s="33" t="s">
        <v>25</v>
      </c>
    </row>
    <row r="944" spans="1:9" x14ac:dyDescent="0.25">
      <c r="A944" s="22">
        <v>38259</v>
      </c>
      <c r="B944" s="23">
        <v>931</v>
      </c>
      <c r="C944" s="23" t="s">
        <v>21</v>
      </c>
      <c r="D944" s="24" t="s">
        <v>27</v>
      </c>
      <c r="E944" s="25" t="s">
        <v>4047</v>
      </c>
      <c r="F944" s="23" t="s">
        <v>67</v>
      </c>
      <c r="G944" s="26">
        <f t="shared" si="15"/>
        <v>1</v>
      </c>
      <c r="H944" s="23" t="s">
        <v>3610</v>
      </c>
      <c r="I944" s="33" t="s">
        <v>25</v>
      </c>
    </row>
    <row r="945" spans="1:19" x14ac:dyDescent="0.25">
      <c r="A945" s="22">
        <v>38259</v>
      </c>
      <c r="B945" s="23">
        <v>1033</v>
      </c>
      <c r="C945" s="23" t="s">
        <v>116</v>
      </c>
      <c r="D945" s="24">
        <v>1000</v>
      </c>
      <c r="E945" s="25" t="s">
        <v>4048</v>
      </c>
      <c r="F945" s="23" t="s">
        <v>54</v>
      </c>
      <c r="G945" s="26">
        <f t="shared" si="15"/>
        <v>1000</v>
      </c>
      <c r="H945" s="23" t="s">
        <v>3582</v>
      </c>
      <c r="I945" s="33" t="s">
        <v>25</v>
      </c>
    </row>
    <row r="946" spans="1:19" x14ac:dyDescent="0.25">
      <c r="A946" s="22">
        <v>38259</v>
      </c>
      <c r="B946" s="23">
        <v>1156</v>
      </c>
      <c r="C946" s="23" t="s">
        <v>26</v>
      </c>
      <c r="D946" s="24" t="s">
        <v>27</v>
      </c>
      <c r="E946" s="25" t="s">
        <v>4049</v>
      </c>
      <c r="F946" s="23" t="s">
        <v>54</v>
      </c>
      <c r="G946" s="26">
        <f t="shared" si="15"/>
        <v>1</v>
      </c>
      <c r="H946" s="23" t="s">
        <v>3578</v>
      </c>
      <c r="I946" s="33" t="s">
        <v>25</v>
      </c>
    </row>
    <row r="947" spans="1:19" x14ac:dyDescent="0.25">
      <c r="A947" s="22">
        <v>38259</v>
      </c>
      <c r="B947" s="23">
        <v>1436</v>
      </c>
      <c r="C947" s="23" t="s">
        <v>31</v>
      </c>
      <c r="D947" s="24">
        <v>300</v>
      </c>
      <c r="E947" s="25" t="s">
        <v>4050</v>
      </c>
      <c r="F947" s="23" t="s">
        <v>33</v>
      </c>
      <c r="G947" s="26">
        <f t="shared" si="15"/>
        <v>300</v>
      </c>
      <c r="H947" s="23" t="s">
        <v>3587</v>
      </c>
      <c r="I947" s="33" t="s">
        <v>25</v>
      </c>
    </row>
    <row r="948" spans="1:19" x14ac:dyDescent="0.25">
      <c r="A948" s="22">
        <v>38260</v>
      </c>
      <c r="B948" s="23">
        <v>735</v>
      </c>
      <c r="C948" s="23" t="s">
        <v>46</v>
      </c>
      <c r="D948" s="24">
        <v>358000</v>
      </c>
      <c r="E948" s="25" t="s">
        <v>4051</v>
      </c>
      <c r="F948" s="23" t="s">
        <v>33</v>
      </c>
      <c r="G948" s="26">
        <f t="shared" si="15"/>
        <v>358000</v>
      </c>
      <c r="H948" s="23" t="s">
        <v>3575</v>
      </c>
      <c r="I948" s="33" t="s">
        <v>25</v>
      </c>
    </row>
    <row r="949" spans="1:19" x14ac:dyDescent="0.25">
      <c r="A949" s="22">
        <v>38260</v>
      </c>
      <c r="B949" s="23">
        <v>953</v>
      </c>
      <c r="C949" s="23" t="s">
        <v>31</v>
      </c>
      <c r="D949" s="24" t="s">
        <v>27</v>
      </c>
      <c r="E949" s="25" t="s">
        <v>4052</v>
      </c>
      <c r="F949" s="23" t="s">
        <v>33</v>
      </c>
      <c r="G949" s="26">
        <f t="shared" si="15"/>
        <v>1</v>
      </c>
      <c r="H949" s="23" t="s">
        <v>3587</v>
      </c>
      <c r="I949" s="33" t="s">
        <v>25</v>
      </c>
    </row>
    <row r="950" spans="1:19" x14ac:dyDescent="0.25">
      <c r="A950" s="22">
        <v>38260</v>
      </c>
      <c r="B950" s="23">
        <v>1444</v>
      </c>
      <c r="C950" s="23" t="s">
        <v>26</v>
      </c>
      <c r="D950" s="24">
        <v>41000</v>
      </c>
      <c r="E950" s="25" t="s">
        <v>4053</v>
      </c>
      <c r="F950" s="23" t="s">
        <v>54</v>
      </c>
      <c r="G950" s="26">
        <f t="shared" si="15"/>
        <v>41000</v>
      </c>
      <c r="H950" s="23" t="s">
        <v>3578</v>
      </c>
      <c r="I950" s="33" t="s">
        <v>25</v>
      </c>
    </row>
    <row r="951" spans="1:19" x14ac:dyDescent="0.25">
      <c r="A951" s="22">
        <v>38261</v>
      </c>
      <c r="B951" s="23">
        <v>1204</v>
      </c>
      <c r="C951" s="23" t="s">
        <v>121</v>
      </c>
      <c r="D951" s="24" t="s">
        <v>4054</v>
      </c>
      <c r="E951" s="25" t="s">
        <v>4055</v>
      </c>
      <c r="F951" s="23" t="s">
        <v>33</v>
      </c>
      <c r="G951" s="26" t="str">
        <f t="shared" si="15"/>
        <v>&lt;1000</v>
      </c>
      <c r="H951" s="23" t="s">
        <v>3582</v>
      </c>
    </row>
    <row r="952" spans="1:19" x14ac:dyDescent="0.25">
      <c r="A952" s="22">
        <v>38261</v>
      </c>
      <c r="B952" s="23">
        <v>12</v>
      </c>
      <c r="C952" s="23" t="s">
        <v>64</v>
      </c>
      <c r="D952" s="24">
        <v>20000</v>
      </c>
      <c r="E952" s="25" t="s">
        <v>4056</v>
      </c>
      <c r="F952" s="23" t="s">
        <v>33</v>
      </c>
      <c r="G952" s="26">
        <f t="shared" si="15"/>
        <v>20000</v>
      </c>
      <c r="H952" s="23" t="s">
        <v>3578</v>
      </c>
      <c r="I952" s="33" t="s">
        <v>25</v>
      </c>
    </row>
    <row r="953" spans="1:19" x14ac:dyDescent="0.25">
      <c r="A953" s="22">
        <v>38261</v>
      </c>
      <c r="B953" s="23">
        <v>820</v>
      </c>
      <c r="C953" s="23" t="s">
        <v>426</v>
      </c>
      <c r="D953" s="24">
        <v>7500</v>
      </c>
      <c r="E953" s="25" t="s">
        <v>4057</v>
      </c>
      <c r="F953" s="23" t="s">
        <v>190</v>
      </c>
      <c r="G953" s="26">
        <f t="shared" si="15"/>
        <v>7500</v>
      </c>
      <c r="H953" s="23" t="s">
        <v>3587</v>
      </c>
      <c r="I953" s="33" t="s">
        <v>25</v>
      </c>
      <c r="J953" s="28">
        <v>7500</v>
      </c>
      <c r="K953" s="29">
        <v>0</v>
      </c>
      <c r="L953" s="25" t="s">
        <v>4058</v>
      </c>
      <c r="M953" s="25" t="s">
        <v>3566</v>
      </c>
      <c r="N953" s="25" t="s">
        <v>4059</v>
      </c>
      <c r="P953" s="25" t="s">
        <v>4060</v>
      </c>
      <c r="S953" s="25" t="s">
        <v>3914</v>
      </c>
    </row>
    <row r="954" spans="1:19" x14ac:dyDescent="0.25">
      <c r="A954" s="22">
        <v>38261</v>
      </c>
      <c r="B954" s="23">
        <v>836</v>
      </c>
      <c r="C954" s="23" t="s">
        <v>132</v>
      </c>
      <c r="D954" s="24" t="s">
        <v>27</v>
      </c>
      <c r="E954" s="25" t="s">
        <v>4061</v>
      </c>
      <c r="F954" s="23" t="s">
        <v>67</v>
      </c>
      <c r="G954" s="26">
        <f t="shared" si="15"/>
        <v>1</v>
      </c>
      <c r="H954" s="23" t="s">
        <v>3580</v>
      </c>
      <c r="I954" s="33" t="s">
        <v>25</v>
      </c>
    </row>
    <row r="955" spans="1:19" x14ac:dyDescent="0.25">
      <c r="A955" s="22">
        <v>38261</v>
      </c>
      <c r="B955" s="23">
        <v>1510</v>
      </c>
      <c r="C955" s="23" t="s">
        <v>70</v>
      </c>
      <c r="D955" s="24" t="s">
        <v>27</v>
      </c>
      <c r="E955" s="25" t="s">
        <v>4062</v>
      </c>
      <c r="F955" s="23" t="s">
        <v>29</v>
      </c>
      <c r="G955" s="26">
        <f t="shared" si="15"/>
        <v>1</v>
      </c>
      <c r="H955" s="23" t="s">
        <v>3575</v>
      </c>
      <c r="I955" s="33" t="s">
        <v>25</v>
      </c>
    </row>
    <row r="956" spans="1:19" x14ac:dyDescent="0.25">
      <c r="A956" s="22">
        <v>38261</v>
      </c>
      <c r="B956" s="23">
        <v>1544</v>
      </c>
      <c r="C956" s="23" t="s">
        <v>99</v>
      </c>
      <c r="D956" s="24">
        <v>1900</v>
      </c>
      <c r="E956" s="25" t="s">
        <v>4063</v>
      </c>
      <c r="F956" s="23" t="s">
        <v>54</v>
      </c>
      <c r="G956" s="26">
        <f t="shared" si="15"/>
        <v>1900</v>
      </c>
      <c r="H956" s="23" t="s">
        <v>3610</v>
      </c>
      <c r="I956" s="33" t="s">
        <v>25</v>
      </c>
    </row>
    <row r="957" spans="1:19" x14ac:dyDescent="0.25">
      <c r="A957" s="22">
        <v>38261</v>
      </c>
      <c r="B957" s="23">
        <v>1601</v>
      </c>
      <c r="C957" s="23" t="s">
        <v>21</v>
      </c>
      <c r="D957" s="24">
        <v>3000</v>
      </c>
      <c r="E957" s="25" t="s">
        <v>4064</v>
      </c>
      <c r="F957" s="23" t="s">
        <v>23</v>
      </c>
      <c r="G957" s="26">
        <f t="shared" si="15"/>
        <v>3000</v>
      </c>
      <c r="H957" s="23" t="s">
        <v>3610</v>
      </c>
      <c r="I957" s="33" t="s">
        <v>25</v>
      </c>
    </row>
    <row r="958" spans="1:19" x14ac:dyDescent="0.25">
      <c r="A958" s="22">
        <v>38261</v>
      </c>
      <c r="B958" s="23">
        <v>723</v>
      </c>
      <c r="C958" s="23" t="s">
        <v>64</v>
      </c>
      <c r="D958" s="24">
        <v>18000</v>
      </c>
      <c r="E958" s="25" t="s">
        <v>4065</v>
      </c>
      <c r="F958" s="23" t="s">
        <v>33</v>
      </c>
      <c r="G958" s="26">
        <f t="shared" si="15"/>
        <v>18000</v>
      </c>
      <c r="H958" s="23" t="s">
        <v>3578</v>
      </c>
      <c r="I958" s="33" t="s">
        <v>25</v>
      </c>
    </row>
    <row r="959" spans="1:19" x14ac:dyDescent="0.25">
      <c r="A959" s="22">
        <v>38261</v>
      </c>
      <c r="B959" s="23">
        <v>1740</v>
      </c>
      <c r="C959" s="23" t="s">
        <v>200</v>
      </c>
      <c r="D959" s="24">
        <v>2500</v>
      </c>
      <c r="E959" s="25" t="s">
        <v>4066</v>
      </c>
      <c r="F959" s="23" t="s">
        <v>23</v>
      </c>
      <c r="G959" s="26">
        <f t="shared" si="15"/>
        <v>2500</v>
      </c>
      <c r="H959" s="23" t="s">
        <v>3575</v>
      </c>
      <c r="I959" s="33" t="s">
        <v>25</v>
      </c>
    </row>
    <row r="960" spans="1:19" x14ac:dyDescent="0.25">
      <c r="A960" s="22">
        <v>38261</v>
      </c>
      <c r="B960" s="23">
        <v>1817</v>
      </c>
      <c r="C960" s="23" t="s">
        <v>26</v>
      </c>
      <c r="D960" s="24">
        <v>25000</v>
      </c>
      <c r="E960" s="25" t="s">
        <v>4067</v>
      </c>
      <c r="F960" s="23" t="s">
        <v>23</v>
      </c>
      <c r="G960" s="26">
        <f t="shared" si="15"/>
        <v>25000</v>
      </c>
      <c r="H960" s="23" t="s">
        <v>3578</v>
      </c>
      <c r="I960" s="33" t="s">
        <v>25</v>
      </c>
    </row>
    <row r="961" spans="1:14" x14ac:dyDescent="0.25">
      <c r="A961" s="22">
        <v>38261</v>
      </c>
      <c r="B961" s="23">
        <v>1345</v>
      </c>
      <c r="C961" s="23" t="s">
        <v>116</v>
      </c>
      <c r="D961" s="24">
        <v>100</v>
      </c>
      <c r="E961" s="25" t="s">
        <v>4068</v>
      </c>
      <c r="G961" s="26">
        <f t="shared" si="15"/>
        <v>100</v>
      </c>
      <c r="H961" s="23" t="s">
        <v>3582</v>
      </c>
      <c r="I961" s="33"/>
    </row>
    <row r="962" spans="1:14" x14ac:dyDescent="0.25">
      <c r="A962" s="22">
        <v>38262</v>
      </c>
      <c r="B962" s="23">
        <v>224</v>
      </c>
      <c r="C962" s="23" t="s">
        <v>42</v>
      </c>
      <c r="D962" s="24" t="s">
        <v>27</v>
      </c>
      <c r="E962" s="25" t="s">
        <v>4069</v>
      </c>
      <c r="F962" s="23" t="s">
        <v>67</v>
      </c>
      <c r="G962" s="26">
        <f t="shared" si="15"/>
        <v>1</v>
      </c>
      <c r="H962" s="23" t="s">
        <v>3582</v>
      </c>
      <c r="I962" s="33" t="s">
        <v>25</v>
      </c>
    </row>
    <row r="963" spans="1:14" x14ac:dyDescent="0.25">
      <c r="A963" s="22">
        <v>38262</v>
      </c>
      <c r="B963" s="23">
        <v>1115</v>
      </c>
      <c r="C963" s="23" t="s">
        <v>91</v>
      </c>
      <c r="D963" s="24">
        <v>1000</v>
      </c>
      <c r="E963" s="25" t="s">
        <v>4070</v>
      </c>
      <c r="F963" s="23" t="s">
        <v>3869</v>
      </c>
      <c r="G963" s="26">
        <f t="shared" si="15"/>
        <v>1000</v>
      </c>
      <c r="H963" s="23" t="s">
        <v>3578</v>
      </c>
      <c r="I963" s="33" t="s">
        <v>25</v>
      </c>
    </row>
    <row r="964" spans="1:14" x14ac:dyDescent="0.25">
      <c r="A964" s="22">
        <v>38262</v>
      </c>
      <c r="B964" s="23">
        <v>1236</v>
      </c>
      <c r="C964" s="23" t="s">
        <v>526</v>
      </c>
      <c r="D964" s="24">
        <v>2000</v>
      </c>
      <c r="E964" s="25" t="s">
        <v>4071</v>
      </c>
      <c r="F964" s="23" t="s">
        <v>33</v>
      </c>
      <c r="G964" s="26">
        <f t="shared" si="15"/>
        <v>2000</v>
      </c>
      <c r="H964" s="23" t="s">
        <v>3580</v>
      </c>
      <c r="I964" s="33" t="s">
        <v>25</v>
      </c>
    </row>
    <row r="965" spans="1:14" x14ac:dyDescent="0.25">
      <c r="A965" s="22">
        <v>38262</v>
      </c>
      <c r="B965" s="23">
        <v>918</v>
      </c>
      <c r="C965" s="23" t="s">
        <v>162</v>
      </c>
      <c r="D965" s="24">
        <v>200</v>
      </c>
      <c r="E965" s="25" t="s">
        <v>4072</v>
      </c>
      <c r="F965" s="23" t="s">
        <v>4073</v>
      </c>
      <c r="G965" s="26">
        <f t="shared" si="15"/>
        <v>200</v>
      </c>
      <c r="H965" s="23" t="s">
        <v>3582</v>
      </c>
      <c r="I965" s="33"/>
    </row>
    <row r="966" spans="1:14" x14ac:dyDescent="0.25">
      <c r="A966" s="22">
        <v>38263</v>
      </c>
      <c r="B966" s="23">
        <v>1339</v>
      </c>
      <c r="C966" s="23" t="s">
        <v>31</v>
      </c>
      <c r="D966" s="24">
        <v>6000</v>
      </c>
      <c r="E966" s="25" t="s">
        <v>4074</v>
      </c>
      <c r="F966" s="23" t="s">
        <v>67</v>
      </c>
      <c r="G966" s="26">
        <f t="shared" si="15"/>
        <v>6000</v>
      </c>
      <c r="H966" s="23" t="s">
        <v>3587</v>
      </c>
      <c r="I966" s="33" t="s">
        <v>25</v>
      </c>
    </row>
    <row r="967" spans="1:14" x14ac:dyDescent="0.25">
      <c r="A967" s="22">
        <v>38263</v>
      </c>
      <c r="B967" s="23">
        <v>1412</v>
      </c>
      <c r="C967" s="23" t="s">
        <v>61</v>
      </c>
      <c r="D967" s="24">
        <v>1000</v>
      </c>
      <c r="E967" s="25" t="s">
        <v>4075</v>
      </c>
      <c r="F967" s="23" t="s">
        <v>23</v>
      </c>
      <c r="G967" s="26">
        <f t="shared" si="15"/>
        <v>1000</v>
      </c>
      <c r="H967" s="23" t="s">
        <v>3575</v>
      </c>
      <c r="I967" s="33" t="s">
        <v>25</v>
      </c>
    </row>
    <row r="968" spans="1:14" x14ac:dyDescent="0.25">
      <c r="A968" s="22">
        <v>38263</v>
      </c>
      <c r="B968" s="23">
        <v>1640</v>
      </c>
      <c r="C968" s="23" t="s">
        <v>200</v>
      </c>
      <c r="D968" s="24">
        <v>2000</v>
      </c>
      <c r="E968" s="25" t="s">
        <v>4076</v>
      </c>
      <c r="F968" s="23" t="s">
        <v>33</v>
      </c>
      <c r="G968" s="26">
        <f t="shared" ref="G968:G1031" si="16">IF(D968 ="UNK", 1, D968)</f>
        <v>2000</v>
      </c>
      <c r="H968" s="23" t="s">
        <v>3575</v>
      </c>
      <c r="I968" s="33" t="s">
        <v>25</v>
      </c>
    </row>
    <row r="969" spans="1:14" x14ac:dyDescent="0.25">
      <c r="A969" s="22">
        <v>38264</v>
      </c>
      <c r="B969" s="23">
        <v>921</v>
      </c>
      <c r="C969" s="23" t="s">
        <v>31</v>
      </c>
      <c r="D969" s="24">
        <v>5000</v>
      </c>
      <c r="E969" s="25" t="s">
        <v>4077</v>
      </c>
      <c r="F969" s="23" t="s">
        <v>23</v>
      </c>
      <c r="G969" s="26">
        <f t="shared" si="16"/>
        <v>5000</v>
      </c>
      <c r="H969" s="23" t="s">
        <v>3587</v>
      </c>
      <c r="I969" s="33" t="s">
        <v>25</v>
      </c>
    </row>
    <row r="970" spans="1:14" x14ac:dyDescent="0.25">
      <c r="A970" s="22">
        <v>38264</v>
      </c>
      <c r="B970" s="23">
        <v>959</v>
      </c>
      <c r="C970" s="23" t="s">
        <v>141</v>
      </c>
      <c r="D970" s="24">
        <v>10000</v>
      </c>
      <c r="E970" s="25" t="s">
        <v>4078</v>
      </c>
      <c r="F970" s="23" t="s">
        <v>23</v>
      </c>
      <c r="G970" s="26">
        <f t="shared" si="16"/>
        <v>10000</v>
      </c>
      <c r="H970" s="23" t="s">
        <v>3578</v>
      </c>
      <c r="I970" s="33" t="s">
        <v>25</v>
      </c>
    </row>
    <row r="971" spans="1:14" x14ac:dyDescent="0.25">
      <c r="A971" s="22">
        <v>38264</v>
      </c>
      <c r="B971" s="23">
        <v>1455</v>
      </c>
      <c r="C971" s="23" t="s">
        <v>302</v>
      </c>
      <c r="D971" s="23" t="s">
        <v>27</v>
      </c>
      <c r="E971" s="25" t="s">
        <v>4079</v>
      </c>
      <c r="F971" s="23" t="s">
        <v>190</v>
      </c>
      <c r="G971" s="26">
        <f t="shared" si="16"/>
        <v>1</v>
      </c>
      <c r="H971" s="23" t="s">
        <v>3587</v>
      </c>
      <c r="I971" s="33" t="s">
        <v>25</v>
      </c>
      <c r="N971" s="25" t="s">
        <v>4080</v>
      </c>
    </row>
    <row r="972" spans="1:14" x14ac:dyDescent="0.25">
      <c r="A972" s="22">
        <v>38264</v>
      </c>
      <c r="B972" s="23">
        <v>1544</v>
      </c>
      <c r="C972" s="23" t="s">
        <v>35</v>
      </c>
      <c r="D972" s="24">
        <v>1000</v>
      </c>
      <c r="E972" s="25" t="s">
        <v>4081</v>
      </c>
      <c r="F972" s="23" t="s">
        <v>33</v>
      </c>
      <c r="G972" s="26">
        <f t="shared" si="16"/>
        <v>1000</v>
      </c>
      <c r="H972" s="23" t="s">
        <v>3580</v>
      </c>
      <c r="I972" s="33" t="s">
        <v>25</v>
      </c>
    </row>
    <row r="973" spans="1:14" x14ac:dyDescent="0.25">
      <c r="A973" s="22">
        <v>38265</v>
      </c>
      <c r="B973" s="23">
        <v>500</v>
      </c>
      <c r="C973" s="23" t="s">
        <v>35</v>
      </c>
      <c r="D973" s="24">
        <v>100</v>
      </c>
      <c r="E973" s="25" t="s">
        <v>4082</v>
      </c>
      <c r="F973" s="23" t="s">
        <v>29</v>
      </c>
      <c r="G973" s="26">
        <f t="shared" si="16"/>
        <v>100</v>
      </c>
      <c r="H973" s="23" t="s">
        <v>3580</v>
      </c>
      <c r="I973" s="33" t="s">
        <v>25</v>
      </c>
    </row>
    <row r="974" spans="1:14" x14ac:dyDescent="0.25">
      <c r="A974" s="22">
        <v>38265</v>
      </c>
      <c r="B974" s="23">
        <v>836</v>
      </c>
      <c r="C974" s="23" t="s">
        <v>206</v>
      </c>
      <c r="D974" s="23" t="s">
        <v>27</v>
      </c>
      <c r="E974" s="25" t="s">
        <v>4083</v>
      </c>
      <c r="F974" s="23" t="s">
        <v>67</v>
      </c>
      <c r="G974" s="26">
        <f t="shared" si="16"/>
        <v>1</v>
      </c>
      <c r="H974" s="23" t="s">
        <v>3580</v>
      </c>
      <c r="I974" s="33" t="s">
        <v>25</v>
      </c>
    </row>
    <row r="975" spans="1:14" x14ac:dyDescent="0.25">
      <c r="A975" s="22">
        <v>38265</v>
      </c>
      <c r="B975" s="23">
        <v>856</v>
      </c>
      <c r="C975" s="23" t="s">
        <v>91</v>
      </c>
      <c r="D975" s="24">
        <v>1000</v>
      </c>
      <c r="E975" s="25" t="s">
        <v>4084</v>
      </c>
      <c r="F975" s="23" t="s">
        <v>33</v>
      </c>
      <c r="G975" s="26">
        <f t="shared" si="16"/>
        <v>1000</v>
      </c>
      <c r="H975" s="23" t="s">
        <v>3578</v>
      </c>
      <c r="I975" s="33" t="s">
        <v>25</v>
      </c>
    </row>
    <row r="976" spans="1:14" x14ac:dyDescent="0.25">
      <c r="A976" s="22">
        <v>38265</v>
      </c>
      <c r="B976" s="23">
        <v>1015</v>
      </c>
      <c r="C976" s="23" t="s">
        <v>329</v>
      </c>
      <c r="D976" s="24">
        <v>2000</v>
      </c>
      <c r="E976" s="25" t="s">
        <v>4085</v>
      </c>
      <c r="F976" s="23" t="s">
        <v>54</v>
      </c>
      <c r="G976" s="26">
        <f t="shared" si="16"/>
        <v>2000</v>
      </c>
      <c r="H976" s="23" t="s">
        <v>3578</v>
      </c>
      <c r="I976" s="33" t="s">
        <v>25</v>
      </c>
    </row>
    <row r="977" spans="1:14" x14ac:dyDescent="0.25">
      <c r="A977" s="22">
        <v>38265</v>
      </c>
      <c r="B977" s="23">
        <v>1434</v>
      </c>
      <c r="C977" s="23" t="s">
        <v>46</v>
      </c>
      <c r="D977" s="24">
        <v>2000</v>
      </c>
      <c r="E977" s="25" t="s">
        <v>4086</v>
      </c>
      <c r="F977" s="23" t="s">
        <v>30</v>
      </c>
      <c r="G977" s="26">
        <f t="shared" si="16"/>
        <v>2000</v>
      </c>
      <c r="H977" s="23" t="s">
        <v>3575</v>
      </c>
      <c r="I977" s="33" t="s">
        <v>25</v>
      </c>
    </row>
    <row r="978" spans="1:14" x14ac:dyDescent="0.25">
      <c r="A978" s="22">
        <v>38266</v>
      </c>
      <c r="B978" s="23">
        <v>1604</v>
      </c>
      <c r="C978" s="23" t="s">
        <v>91</v>
      </c>
      <c r="D978" s="24">
        <v>24000</v>
      </c>
      <c r="E978" s="25" t="s">
        <v>4087</v>
      </c>
      <c r="F978" s="23" t="s">
        <v>23</v>
      </c>
      <c r="G978" s="26">
        <f t="shared" si="16"/>
        <v>24000</v>
      </c>
      <c r="H978" s="23" t="s">
        <v>3578</v>
      </c>
      <c r="I978" s="33" t="s">
        <v>25</v>
      </c>
    </row>
    <row r="979" spans="1:14" x14ac:dyDescent="0.25">
      <c r="A979" s="22">
        <v>38266</v>
      </c>
      <c r="B979" s="23">
        <v>2031</v>
      </c>
      <c r="C979" s="23" t="s">
        <v>35</v>
      </c>
      <c r="D979" s="24">
        <v>500</v>
      </c>
      <c r="E979" s="25" t="s">
        <v>4088</v>
      </c>
      <c r="F979" s="23" t="s">
        <v>37</v>
      </c>
      <c r="G979" s="26">
        <f t="shared" si="16"/>
        <v>500</v>
      </c>
      <c r="H979" s="23" t="s">
        <v>3580</v>
      </c>
      <c r="I979" s="33" t="s">
        <v>25</v>
      </c>
    </row>
    <row r="980" spans="1:14" x14ac:dyDescent="0.25">
      <c r="A980" s="22">
        <v>38267</v>
      </c>
      <c r="B980" s="23">
        <v>634</v>
      </c>
      <c r="C980" s="23" t="s">
        <v>200</v>
      </c>
      <c r="D980" s="24">
        <v>3000</v>
      </c>
      <c r="E980" s="25" t="s">
        <v>4089</v>
      </c>
      <c r="F980" s="23" t="s">
        <v>23</v>
      </c>
      <c r="G980" s="26">
        <f t="shared" si="16"/>
        <v>3000</v>
      </c>
      <c r="H980" s="23" t="s">
        <v>3575</v>
      </c>
      <c r="I980" s="33" t="s">
        <v>25</v>
      </c>
    </row>
    <row r="981" spans="1:14" x14ac:dyDescent="0.25">
      <c r="A981" s="22">
        <v>38267</v>
      </c>
      <c r="B981" s="23">
        <v>1044</v>
      </c>
      <c r="C981" s="23" t="s">
        <v>46</v>
      </c>
      <c r="D981" s="24">
        <v>105000</v>
      </c>
      <c r="E981" s="25" t="s">
        <v>4090</v>
      </c>
      <c r="F981" s="23" t="s">
        <v>3869</v>
      </c>
      <c r="G981" s="26">
        <f t="shared" si="16"/>
        <v>105000</v>
      </c>
      <c r="H981" s="23" t="s">
        <v>3575</v>
      </c>
      <c r="I981" s="33" t="s">
        <v>25</v>
      </c>
      <c r="J981" s="28">
        <v>0</v>
      </c>
      <c r="M981" s="25" t="s">
        <v>4091</v>
      </c>
      <c r="N981" s="25" t="s">
        <v>4092</v>
      </c>
    </row>
    <row r="982" spans="1:14" x14ac:dyDescent="0.25">
      <c r="A982" s="22">
        <v>38268</v>
      </c>
      <c r="B982" s="23">
        <v>1104</v>
      </c>
      <c r="C982" s="23" t="s">
        <v>150</v>
      </c>
      <c r="D982" s="24">
        <v>10000</v>
      </c>
      <c r="E982" s="25" t="s">
        <v>4093</v>
      </c>
      <c r="F982" s="23" t="s">
        <v>37</v>
      </c>
      <c r="G982" s="26">
        <f t="shared" si="16"/>
        <v>10000</v>
      </c>
      <c r="H982" s="23" t="s">
        <v>3575</v>
      </c>
      <c r="I982" s="33" t="s">
        <v>25</v>
      </c>
    </row>
    <row r="983" spans="1:14" x14ac:dyDescent="0.25">
      <c r="A983" s="22">
        <v>38268</v>
      </c>
      <c r="B983" s="23">
        <v>1125</v>
      </c>
      <c r="C983" s="23" t="s">
        <v>31</v>
      </c>
      <c r="D983" s="24">
        <v>100000</v>
      </c>
      <c r="E983" s="25" t="s">
        <v>4094</v>
      </c>
      <c r="F983" s="23" t="s">
        <v>67</v>
      </c>
      <c r="G983" s="26">
        <f t="shared" si="16"/>
        <v>100000</v>
      </c>
      <c r="H983" s="23" t="s">
        <v>3587</v>
      </c>
      <c r="I983" s="33" t="s">
        <v>25</v>
      </c>
    </row>
    <row r="984" spans="1:14" x14ac:dyDescent="0.25">
      <c r="A984" s="22">
        <v>38268</v>
      </c>
      <c r="B984" s="23">
        <v>1240</v>
      </c>
      <c r="C984" s="23" t="s">
        <v>46</v>
      </c>
      <c r="D984" s="24">
        <v>70000</v>
      </c>
      <c r="E984" s="25" t="s">
        <v>4095</v>
      </c>
      <c r="F984" s="23" t="s">
        <v>67</v>
      </c>
      <c r="G984" s="26">
        <f t="shared" si="16"/>
        <v>70000</v>
      </c>
      <c r="H984" s="23" t="s">
        <v>3575</v>
      </c>
      <c r="I984" s="33" t="s">
        <v>25</v>
      </c>
    </row>
    <row r="985" spans="1:14" x14ac:dyDescent="0.25">
      <c r="A985" s="22">
        <v>38269</v>
      </c>
      <c r="B985" s="23">
        <v>1600</v>
      </c>
      <c r="C985" s="23" t="s">
        <v>21</v>
      </c>
      <c r="D985" s="24">
        <v>1000</v>
      </c>
      <c r="E985" s="25" t="s">
        <v>4096</v>
      </c>
      <c r="F985" s="23" t="s">
        <v>54</v>
      </c>
      <c r="G985" s="26">
        <f t="shared" si="16"/>
        <v>1000</v>
      </c>
      <c r="H985" s="23" t="s">
        <v>3610</v>
      </c>
      <c r="I985" s="33" t="s">
        <v>25</v>
      </c>
    </row>
    <row r="986" spans="1:14" x14ac:dyDescent="0.25">
      <c r="A986" s="22">
        <v>38270</v>
      </c>
      <c r="B986" s="23">
        <v>756</v>
      </c>
      <c r="C986" s="23" t="s">
        <v>3231</v>
      </c>
      <c r="D986" s="24">
        <v>5000</v>
      </c>
      <c r="E986" s="25" t="s">
        <v>4097</v>
      </c>
      <c r="F986" s="23" t="s">
        <v>67</v>
      </c>
      <c r="G986" s="26">
        <f t="shared" si="16"/>
        <v>5000</v>
      </c>
      <c r="H986" s="23" t="s">
        <v>3580</v>
      </c>
      <c r="I986" s="33" t="s">
        <v>25</v>
      </c>
    </row>
    <row r="987" spans="1:14" x14ac:dyDescent="0.25">
      <c r="A987" s="22">
        <v>38270</v>
      </c>
      <c r="B987" s="23">
        <v>1102</v>
      </c>
      <c r="C987" s="23" t="s">
        <v>31</v>
      </c>
      <c r="D987" s="24">
        <v>1000</v>
      </c>
      <c r="E987" s="25" t="s">
        <v>4098</v>
      </c>
      <c r="F987" s="23" t="s">
        <v>33</v>
      </c>
      <c r="G987" s="26">
        <f t="shared" si="16"/>
        <v>1000</v>
      </c>
      <c r="H987" s="23" t="s">
        <v>3587</v>
      </c>
      <c r="I987" s="33" t="s">
        <v>25</v>
      </c>
    </row>
    <row r="988" spans="1:14" x14ac:dyDescent="0.25">
      <c r="A988" s="22">
        <v>38271</v>
      </c>
      <c r="C988" s="23" t="s">
        <v>162</v>
      </c>
      <c r="D988" s="24">
        <v>85</v>
      </c>
      <c r="E988" s="25" t="s">
        <v>4099</v>
      </c>
      <c r="F988" s="23" t="s">
        <v>190</v>
      </c>
      <c r="G988" s="26">
        <f t="shared" si="16"/>
        <v>85</v>
      </c>
      <c r="H988" s="23" t="s">
        <v>3582</v>
      </c>
    </row>
    <row r="989" spans="1:14" x14ac:dyDescent="0.25">
      <c r="A989" s="22">
        <v>38271</v>
      </c>
      <c r="B989" s="23">
        <v>910</v>
      </c>
      <c r="C989" s="23" t="s">
        <v>81</v>
      </c>
      <c r="D989" s="24">
        <v>55000</v>
      </c>
      <c r="E989" s="25" t="s">
        <v>4100</v>
      </c>
      <c r="F989" s="23" t="s">
        <v>325</v>
      </c>
      <c r="G989" s="26">
        <f t="shared" si="16"/>
        <v>55000</v>
      </c>
      <c r="H989" s="23" t="s">
        <v>3578</v>
      </c>
      <c r="I989" s="33" t="s">
        <v>25</v>
      </c>
    </row>
    <row r="990" spans="1:14" ht="12" customHeight="1" x14ac:dyDescent="0.25">
      <c r="A990" s="22">
        <v>38271</v>
      </c>
      <c r="B990" s="23">
        <v>1021</v>
      </c>
      <c r="C990" s="23" t="s">
        <v>68</v>
      </c>
      <c r="D990" s="24">
        <v>1000</v>
      </c>
      <c r="E990" s="25" t="s">
        <v>4101</v>
      </c>
      <c r="F990" s="23" t="s">
        <v>23</v>
      </c>
      <c r="G990" s="26">
        <f t="shared" si="16"/>
        <v>1000</v>
      </c>
      <c r="H990" s="23" t="s">
        <v>3575</v>
      </c>
      <c r="I990" s="33" t="s">
        <v>25</v>
      </c>
    </row>
    <row r="991" spans="1:14" ht="15" customHeight="1" x14ac:dyDescent="0.25">
      <c r="A991" s="22">
        <v>38271</v>
      </c>
      <c r="B991" s="23">
        <v>1446</v>
      </c>
      <c r="C991" s="23" t="s">
        <v>108</v>
      </c>
      <c r="D991" s="24">
        <v>874</v>
      </c>
      <c r="E991" s="25" t="s">
        <v>4102</v>
      </c>
      <c r="F991" s="23" t="s">
        <v>54</v>
      </c>
      <c r="G991" s="26">
        <f t="shared" si="16"/>
        <v>874</v>
      </c>
      <c r="H991" s="23" t="s">
        <v>3610</v>
      </c>
      <c r="I991" s="33" t="s">
        <v>25</v>
      </c>
    </row>
    <row r="992" spans="1:14" x14ac:dyDescent="0.25">
      <c r="A992" s="22">
        <v>38272</v>
      </c>
      <c r="B992" s="23">
        <v>855</v>
      </c>
      <c r="C992" s="23" t="s">
        <v>91</v>
      </c>
      <c r="D992" s="24">
        <v>12000</v>
      </c>
      <c r="E992" s="25" t="s">
        <v>4103</v>
      </c>
      <c r="F992" s="23" t="s">
        <v>23</v>
      </c>
      <c r="G992" s="26">
        <f t="shared" si="16"/>
        <v>12000</v>
      </c>
      <c r="H992" s="23" t="s">
        <v>3578</v>
      </c>
      <c r="I992" s="33" t="s">
        <v>25</v>
      </c>
    </row>
    <row r="993" spans="1:19" x14ac:dyDescent="0.25">
      <c r="A993" s="22">
        <v>38272</v>
      </c>
      <c r="B993" s="23">
        <v>1000</v>
      </c>
      <c r="C993" s="23" t="s">
        <v>426</v>
      </c>
      <c r="D993" s="24">
        <v>18750</v>
      </c>
      <c r="E993" s="25" t="s">
        <v>4104</v>
      </c>
      <c r="F993" s="23" t="s">
        <v>33</v>
      </c>
      <c r="G993" s="26">
        <f t="shared" si="16"/>
        <v>18750</v>
      </c>
      <c r="H993" s="23" t="s">
        <v>3587</v>
      </c>
      <c r="I993" s="33" t="s">
        <v>25</v>
      </c>
      <c r="J993" s="28">
        <v>18750</v>
      </c>
      <c r="K993" s="29">
        <v>0.05</v>
      </c>
      <c r="L993" s="25" t="s">
        <v>329</v>
      </c>
      <c r="M993" s="25" t="s">
        <v>4105</v>
      </c>
      <c r="N993" s="25" t="s">
        <v>4106</v>
      </c>
      <c r="S993" s="25" t="s">
        <v>3914</v>
      </c>
    </row>
    <row r="994" spans="1:19" x14ac:dyDescent="0.25">
      <c r="A994" s="22">
        <v>38272</v>
      </c>
      <c r="B994" s="23">
        <v>1128</v>
      </c>
      <c r="C994" s="23" t="s">
        <v>70</v>
      </c>
      <c r="D994" s="24">
        <v>7000</v>
      </c>
      <c r="E994" s="25" t="s">
        <v>4107</v>
      </c>
      <c r="F994" s="23" t="s">
        <v>33</v>
      </c>
      <c r="G994" s="26">
        <f t="shared" si="16"/>
        <v>7000</v>
      </c>
      <c r="H994" s="23" t="s">
        <v>3575</v>
      </c>
      <c r="I994" s="33" t="s">
        <v>25</v>
      </c>
    </row>
    <row r="995" spans="1:19" x14ac:dyDescent="0.25">
      <c r="A995" s="22">
        <v>38272</v>
      </c>
      <c r="B995" s="23">
        <v>1148</v>
      </c>
      <c r="C995" s="23" t="s">
        <v>35</v>
      </c>
      <c r="D995" s="24">
        <v>5000</v>
      </c>
      <c r="E995" s="25" t="s">
        <v>4108</v>
      </c>
      <c r="F995" s="23" t="s">
        <v>23</v>
      </c>
      <c r="G995" s="26">
        <f t="shared" si="16"/>
        <v>5000</v>
      </c>
      <c r="H995" s="23" t="s">
        <v>3580</v>
      </c>
      <c r="I995" s="33" t="s">
        <v>25</v>
      </c>
    </row>
    <row r="996" spans="1:19" x14ac:dyDescent="0.25">
      <c r="A996" s="22">
        <v>38272</v>
      </c>
      <c r="B996" s="23">
        <v>1428</v>
      </c>
      <c r="C996" s="23" t="s">
        <v>668</v>
      </c>
      <c r="D996" s="24">
        <v>5000</v>
      </c>
      <c r="E996" s="25" t="s">
        <v>4109</v>
      </c>
      <c r="F996" s="23" t="s">
        <v>23</v>
      </c>
      <c r="G996" s="26">
        <f t="shared" si="16"/>
        <v>5000</v>
      </c>
      <c r="H996" s="23" t="s">
        <v>3610</v>
      </c>
      <c r="I996" s="33" t="s">
        <v>25</v>
      </c>
    </row>
    <row r="997" spans="1:19" x14ac:dyDescent="0.25">
      <c r="A997" s="22">
        <v>38272</v>
      </c>
      <c r="B997" s="23">
        <v>1707</v>
      </c>
      <c r="C997" s="23" t="s">
        <v>81</v>
      </c>
      <c r="D997" s="23" t="s">
        <v>27</v>
      </c>
      <c r="E997" s="25" t="s">
        <v>4110</v>
      </c>
      <c r="F997" s="23" t="s">
        <v>190</v>
      </c>
      <c r="G997" s="26">
        <f t="shared" si="16"/>
        <v>1</v>
      </c>
      <c r="H997" s="23" t="s">
        <v>3578</v>
      </c>
      <c r="I997" s="33" t="s">
        <v>25</v>
      </c>
    </row>
    <row r="998" spans="1:19" x14ac:dyDescent="0.25">
      <c r="A998" s="22">
        <v>38272</v>
      </c>
      <c r="B998" s="23">
        <v>2057</v>
      </c>
      <c r="C998" s="23" t="s">
        <v>91</v>
      </c>
      <c r="D998" s="23" t="s">
        <v>27</v>
      </c>
      <c r="E998" s="25" t="s">
        <v>4111</v>
      </c>
      <c r="F998" s="23" t="s">
        <v>23</v>
      </c>
      <c r="G998" s="26">
        <f t="shared" si="16"/>
        <v>1</v>
      </c>
      <c r="H998" s="23" t="s">
        <v>3578</v>
      </c>
      <c r="I998" s="33" t="s">
        <v>25</v>
      </c>
    </row>
    <row r="999" spans="1:19" x14ac:dyDescent="0.25">
      <c r="A999" s="22">
        <v>38273</v>
      </c>
      <c r="B999" s="23">
        <v>1012</v>
      </c>
      <c r="C999" s="23" t="s">
        <v>162</v>
      </c>
      <c r="D999" s="24">
        <v>800</v>
      </c>
      <c r="E999" s="25" t="s">
        <v>4112</v>
      </c>
      <c r="F999" s="23" t="s">
        <v>4073</v>
      </c>
      <c r="G999" s="26">
        <f t="shared" si="16"/>
        <v>800</v>
      </c>
      <c r="H999" s="23" t="s">
        <v>3582</v>
      </c>
    </row>
    <row r="1000" spans="1:19" x14ac:dyDescent="0.25">
      <c r="A1000" s="22">
        <v>38274</v>
      </c>
      <c r="B1000" s="23">
        <v>938</v>
      </c>
      <c r="C1000" s="23" t="s">
        <v>46</v>
      </c>
      <c r="D1000" s="24">
        <v>1800</v>
      </c>
      <c r="E1000" s="25" t="s">
        <v>4113</v>
      </c>
      <c r="F1000" s="23" t="s">
        <v>33</v>
      </c>
      <c r="G1000" s="26">
        <f t="shared" si="16"/>
        <v>1800</v>
      </c>
      <c r="H1000" s="23" t="s">
        <v>3575</v>
      </c>
      <c r="I1000" s="33" t="s">
        <v>25</v>
      </c>
    </row>
    <row r="1001" spans="1:19" x14ac:dyDescent="0.25">
      <c r="A1001" s="22">
        <v>38274</v>
      </c>
      <c r="B1001" s="23">
        <v>1321</v>
      </c>
      <c r="C1001" s="23" t="s">
        <v>61</v>
      </c>
      <c r="D1001" s="24">
        <v>15518</v>
      </c>
      <c r="E1001" s="25" t="s">
        <v>4114</v>
      </c>
      <c r="F1001" s="23" t="s">
        <v>37</v>
      </c>
      <c r="G1001" s="26">
        <f t="shared" si="16"/>
        <v>15518</v>
      </c>
      <c r="H1001" s="23" t="s">
        <v>3575</v>
      </c>
      <c r="I1001" s="33" t="s">
        <v>25</v>
      </c>
    </row>
    <row r="1002" spans="1:19" x14ac:dyDescent="0.25">
      <c r="A1002" s="22">
        <v>38274</v>
      </c>
      <c r="B1002" s="23">
        <v>1418</v>
      </c>
      <c r="C1002" s="23" t="s">
        <v>26</v>
      </c>
      <c r="D1002" s="24">
        <v>1000</v>
      </c>
      <c r="E1002" s="25" t="s">
        <v>4115</v>
      </c>
      <c r="F1002" s="23" t="s">
        <v>23</v>
      </c>
      <c r="G1002" s="26">
        <f t="shared" si="16"/>
        <v>1000</v>
      </c>
      <c r="H1002" s="23" t="s">
        <v>3578</v>
      </c>
      <c r="I1002" s="33" t="s">
        <v>25</v>
      </c>
    </row>
    <row r="1003" spans="1:19" x14ac:dyDescent="0.25">
      <c r="A1003" s="22">
        <v>38275</v>
      </c>
      <c r="B1003" s="23">
        <v>1110</v>
      </c>
      <c r="C1003" s="23" t="s">
        <v>61</v>
      </c>
      <c r="D1003" s="24">
        <v>5000</v>
      </c>
      <c r="E1003" s="25" t="s">
        <v>4116</v>
      </c>
      <c r="F1003" s="23" t="s">
        <v>23</v>
      </c>
      <c r="G1003" s="26">
        <f t="shared" si="16"/>
        <v>5000</v>
      </c>
      <c r="H1003" s="23" t="s">
        <v>3575</v>
      </c>
      <c r="I1003" s="33" t="s">
        <v>25</v>
      </c>
    </row>
    <row r="1004" spans="1:19" x14ac:dyDescent="0.25">
      <c r="A1004" s="22">
        <v>38276</v>
      </c>
      <c r="B1004" s="23">
        <v>1418</v>
      </c>
      <c r="C1004" s="23" t="s">
        <v>46</v>
      </c>
      <c r="D1004" s="24">
        <v>1500</v>
      </c>
      <c r="E1004" s="25" t="s">
        <v>4117</v>
      </c>
      <c r="F1004" s="23" t="s">
        <v>54</v>
      </c>
      <c r="G1004" s="26">
        <f t="shared" si="16"/>
        <v>1500</v>
      </c>
      <c r="H1004" s="23" t="s">
        <v>3575</v>
      </c>
      <c r="I1004" s="33" t="s">
        <v>25</v>
      </c>
    </row>
    <row r="1005" spans="1:19" x14ac:dyDescent="0.25">
      <c r="A1005" s="22">
        <v>38277</v>
      </c>
      <c r="B1005" s="23">
        <v>1313</v>
      </c>
      <c r="C1005" s="23" t="s">
        <v>35</v>
      </c>
      <c r="D1005" s="24">
        <v>2000</v>
      </c>
      <c r="E1005" s="25" t="s">
        <v>4118</v>
      </c>
      <c r="F1005" s="23" t="s">
        <v>23</v>
      </c>
      <c r="G1005" s="26">
        <f t="shared" si="16"/>
        <v>2000</v>
      </c>
      <c r="H1005" s="23" t="s">
        <v>3580</v>
      </c>
      <c r="I1005" s="33" t="s">
        <v>25</v>
      </c>
    </row>
    <row r="1006" spans="1:19" x14ac:dyDescent="0.25">
      <c r="A1006" s="22">
        <v>38277</v>
      </c>
      <c r="B1006" s="23">
        <v>1839</v>
      </c>
      <c r="C1006" s="23" t="s">
        <v>91</v>
      </c>
      <c r="D1006" s="24">
        <v>2000</v>
      </c>
      <c r="E1006" s="25" t="s">
        <v>4119</v>
      </c>
      <c r="F1006" s="23" t="s">
        <v>33</v>
      </c>
      <c r="G1006" s="26">
        <f t="shared" si="16"/>
        <v>2000</v>
      </c>
      <c r="H1006" s="23" t="s">
        <v>3578</v>
      </c>
      <c r="I1006" s="33" t="s">
        <v>25</v>
      </c>
    </row>
    <row r="1007" spans="1:19" x14ac:dyDescent="0.25">
      <c r="A1007" s="22">
        <v>38279</v>
      </c>
      <c r="B1007" s="23">
        <v>1100</v>
      </c>
      <c r="C1007" s="23" t="s">
        <v>35</v>
      </c>
      <c r="D1007" s="35">
        <v>1000</v>
      </c>
      <c r="E1007" s="25" t="s">
        <v>4120</v>
      </c>
      <c r="F1007" s="23" t="s">
        <v>67</v>
      </c>
      <c r="G1007" s="26">
        <f t="shared" si="16"/>
        <v>1000</v>
      </c>
      <c r="H1007" s="23" t="s">
        <v>3580</v>
      </c>
      <c r="I1007" s="33" t="s">
        <v>25</v>
      </c>
    </row>
    <row r="1008" spans="1:19" x14ac:dyDescent="0.25">
      <c r="A1008" s="22">
        <v>38280</v>
      </c>
      <c r="B1008" s="23">
        <v>1516</v>
      </c>
      <c r="C1008" s="23" t="s">
        <v>46</v>
      </c>
      <c r="D1008" s="35">
        <v>30000</v>
      </c>
      <c r="E1008" s="25" t="s">
        <v>4121</v>
      </c>
      <c r="F1008" s="23" t="s">
        <v>54</v>
      </c>
      <c r="G1008" s="26">
        <f t="shared" si="16"/>
        <v>30000</v>
      </c>
      <c r="H1008" s="23" t="s">
        <v>3575</v>
      </c>
      <c r="I1008" s="33" t="s">
        <v>25</v>
      </c>
    </row>
    <row r="1009" spans="1:20" x14ac:dyDescent="0.25">
      <c r="A1009" s="22">
        <v>38280</v>
      </c>
      <c r="B1009" s="23">
        <v>1832</v>
      </c>
      <c r="C1009" s="23" t="s">
        <v>302</v>
      </c>
      <c r="D1009" s="35">
        <v>7200</v>
      </c>
      <c r="E1009" s="25" t="s">
        <v>4122</v>
      </c>
      <c r="F1009" s="23" t="s">
        <v>23</v>
      </c>
      <c r="G1009" s="26">
        <f t="shared" si="16"/>
        <v>7200</v>
      </c>
      <c r="H1009" s="23" t="s">
        <v>3587</v>
      </c>
      <c r="I1009" s="33" t="s">
        <v>25</v>
      </c>
    </row>
    <row r="1010" spans="1:20" x14ac:dyDescent="0.25">
      <c r="A1010" s="22">
        <v>38280</v>
      </c>
      <c r="B1010" s="23">
        <v>2247</v>
      </c>
      <c r="C1010" s="23" t="s">
        <v>35</v>
      </c>
      <c r="D1010" s="35">
        <v>12500</v>
      </c>
      <c r="E1010" s="25" t="s">
        <v>4123</v>
      </c>
      <c r="F1010" s="23" t="s">
        <v>54</v>
      </c>
      <c r="G1010" s="26">
        <f t="shared" si="16"/>
        <v>12500</v>
      </c>
      <c r="H1010" s="23" t="s">
        <v>3580</v>
      </c>
      <c r="I1010" s="33" t="s">
        <v>25</v>
      </c>
    </row>
    <row r="1011" spans="1:20" x14ac:dyDescent="0.25">
      <c r="A1011" s="22">
        <v>38281</v>
      </c>
      <c r="B1011" s="23">
        <v>934</v>
      </c>
      <c r="C1011" s="23" t="s">
        <v>64</v>
      </c>
      <c r="D1011" s="35">
        <v>2000</v>
      </c>
      <c r="E1011" s="25" t="s">
        <v>4124</v>
      </c>
      <c r="F1011" s="23" t="s">
        <v>37</v>
      </c>
      <c r="G1011" s="26">
        <f t="shared" si="16"/>
        <v>2000</v>
      </c>
      <c r="H1011" s="23" t="s">
        <v>3578</v>
      </c>
      <c r="I1011" s="33" t="s">
        <v>25</v>
      </c>
      <c r="J1011" s="28">
        <v>2000</v>
      </c>
      <c r="L1011" s="25" t="s">
        <v>4125</v>
      </c>
      <c r="Q1011" s="25" t="s">
        <v>4126</v>
      </c>
      <c r="T1011" s="36">
        <v>1250</v>
      </c>
    </row>
    <row r="1012" spans="1:20" x14ac:dyDescent="0.25">
      <c r="A1012" s="22">
        <v>38281</v>
      </c>
      <c r="B1012" s="23">
        <v>1123</v>
      </c>
      <c r="C1012" s="23" t="s">
        <v>108</v>
      </c>
      <c r="D1012" s="35">
        <v>1000</v>
      </c>
      <c r="E1012" s="25" t="s">
        <v>4127</v>
      </c>
      <c r="F1012" s="23" t="s">
        <v>67</v>
      </c>
      <c r="G1012" s="26">
        <f t="shared" si="16"/>
        <v>1000</v>
      </c>
      <c r="H1012" s="23" t="s">
        <v>3610</v>
      </c>
      <c r="I1012" s="33" t="s">
        <v>25</v>
      </c>
    </row>
    <row r="1013" spans="1:20" x14ac:dyDescent="0.25">
      <c r="A1013" s="22">
        <v>38281</v>
      </c>
      <c r="B1013" s="23">
        <v>1232</v>
      </c>
      <c r="C1013" s="23" t="s">
        <v>68</v>
      </c>
      <c r="D1013" s="35">
        <v>15000</v>
      </c>
      <c r="E1013" s="25" t="s">
        <v>4128</v>
      </c>
      <c r="F1013" s="23" t="s">
        <v>33</v>
      </c>
      <c r="G1013" s="26">
        <f t="shared" si="16"/>
        <v>15000</v>
      </c>
      <c r="H1013" s="23" t="s">
        <v>3575</v>
      </c>
      <c r="I1013" s="33" t="s">
        <v>25</v>
      </c>
    </row>
    <row r="1014" spans="1:20" x14ac:dyDescent="0.25">
      <c r="A1014" s="22">
        <v>38281</v>
      </c>
      <c r="B1014" s="23">
        <v>1504</v>
      </c>
      <c r="C1014" s="23" t="s">
        <v>64</v>
      </c>
      <c r="D1014" s="35">
        <v>25000</v>
      </c>
      <c r="E1014" s="25" t="s">
        <v>4129</v>
      </c>
      <c r="F1014" s="23" t="s">
        <v>23</v>
      </c>
      <c r="G1014" s="26">
        <f t="shared" si="16"/>
        <v>25000</v>
      </c>
      <c r="H1014" s="23" t="s">
        <v>3578</v>
      </c>
      <c r="I1014" s="33" t="s">
        <v>25</v>
      </c>
    </row>
    <row r="1015" spans="1:20" x14ac:dyDescent="0.25">
      <c r="A1015" s="22">
        <v>38281</v>
      </c>
      <c r="B1015" s="23">
        <v>1659</v>
      </c>
      <c r="C1015" s="23" t="s">
        <v>26</v>
      </c>
      <c r="D1015" s="35">
        <v>1000</v>
      </c>
      <c r="E1015" s="25" t="s">
        <v>4130</v>
      </c>
      <c r="F1015" s="23" t="s">
        <v>23</v>
      </c>
      <c r="G1015" s="26">
        <f t="shared" si="16"/>
        <v>1000</v>
      </c>
      <c r="H1015" s="23" t="s">
        <v>3578</v>
      </c>
      <c r="I1015" s="33" t="s">
        <v>25</v>
      </c>
    </row>
    <row r="1016" spans="1:20" x14ac:dyDescent="0.25">
      <c r="A1016" s="22">
        <v>38282</v>
      </c>
      <c r="B1016" s="23">
        <v>1140</v>
      </c>
      <c r="C1016" s="23" t="s">
        <v>132</v>
      </c>
      <c r="D1016" s="35" t="s">
        <v>27</v>
      </c>
      <c r="E1016" s="25" t="s">
        <v>4131</v>
      </c>
      <c r="F1016" s="23" t="s">
        <v>67</v>
      </c>
      <c r="G1016" s="26">
        <f t="shared" si="16"/>
        <v>1</v>
      </c>
      <c r="H1016" s="23" t="s">
        <v>3580</v>
      </c>
      <c r="I1016" s="33" t="s">
        <v>25</v>
      </c>
    </row>
    <row r="1017" spans="1:20" x14ac:dyDescent="0.25">
      <c r="A1017" s="22">
        <v>38282</v>
      </c>
      <c r="B1017" s="23">
        <v>1335</v>
      </c>
      <c r="C1017" s="23" t="s">
        <v>64</v>
      </c>
      <c r="D1017" s="35">
        <v>5000</v>
      </c>
      <c r="E1017" s="25" t="s">
        <v>4132</v>
      </c>
      <c r="F1017" s="23" t="s">
        <v>23</v>
      </c>
      <c r="G1017" s="26">
        <f t="shared" si="16"/>
        <v>5000</v>
      </c>
      <c r="H1017" s="23" t="s">
        <v>3578</v>
      </c>
      <c r="I1017" s="33" t="s">
        <v>25</v>
      </c>
    </row>
    <row r="1018" spans="1:20" x14ac:dyDescent="0.25">
      <c r="A1018" s="22">
        <v>38282</v>
      </c>
      <c r="B1018" s="23">
        <v>1626</v>
      </c>
      <c r="C1018" s="23" t="s">
        <v>59</v>
      </c>
      <c r="D1018" s="35">
        <v>10000</v>
      </c>
      <c r="E1018" s="25" t="s">
        <v>4133</v>
      </c>
      <c r="F1018" s="23" t="s">
        <v>37</v>
      </c>
      <c r="G1018" s="26">
        <f t="shared" si="16"/>
        <v>10000</v>
      </c>
      <c r="H1018" s="23" t="s">
        <v>3580</v>
      </c>
      <c r="I1018" s="33" t="s">
        <v>25</v>
      </c>
    </row>
    <row r="1019" spans="1:20" x14ac:dyDescent="0.25">
      <c r="A1019" s="22">
        <v>38283</v>
      </c>
      <c r="B1019" s="23">
        <v>1648</v>
      </c>
      <c r="C1019" s="23" t="s">
        <v>426</v>
      </c>
      <c r="D1019" s="35">
        <v>5000</v>
      </c>
      <c r="E1019" s="25" t="s">
        <v>4134</v>
      </c>
      <c r="F1019" s="23" t="s">
        <v>23</v>
      </c>
      <c r="G1019" s="26">
        <f t="shared" si="16"/>
        <v>5000</v>
      </c>
      <c r="H1019" s="23" t="s">
        <v>3587</v>
      </c>
      <c r="I1019" s="33" t="s">
        <v>25</v>
      </c>
      <c r="J1019" s="28">
        <v>5000</v>
      </c>
      <c r="K1019" s="29">
        <v>0.9</v>
      </c>
      <c r="L1019" s="25" t="s">
        <v>3566</v>
      </c>
      <c r="M1019" s="25" t="s">
        <v>4105</v>
      </c>
      <c r="S1019" s="25" t="s">
        <v>3914</v>
      </c>
    </row>
    <row r="1020" spans="1:20" x14ac:dyDescent="0.25">
      <c r="A1020" s="22">
        <v>38283</v>
      </c>
      <c r="B1020" s="23">
        <v>2309</v>
      </c>
      <c r="C1020" s="23" t="s">
        <v>277</v>
      </c>
      <c r="D1020" s="35" t="s">
        <v>27</v>
      </c>
      <c r="E1020" s="25" t="s">
        <v>4135</v>
      </c>
      <c r="F1020" s="23" t="s">
        <v>33</v>
      </c>
      <c r="G1020" s="26">
        <f t="shared" si="16"/>
        <v>1</v>
      </c>
      <c r="H1020" s="23" t="s">
        <v>3580</v>
      </c>
      <c r="I1020" s="33" t="s">
        <v>25</v>
      </c>
    </row>
    <row r="1021" spans="1:20" x14ac:dyDescent="0.25">
      <c r="A1021" s="22">
        <v>38284</v>
      </c>
      <c r="B1021" s="23">
        <v>1618</v>
      </c>
      <c r="C1021" s="23" t="s">
        <v>42</v>
      </c>
      <c r="D1021" s="35">
        <v>1500</v>
      </c>
      <c r="E1021" s="25" t="s">
        <v>4136</v>
      </c>
      <c r="F1021" s="23" t="s">
        <v>54</v>
      </c>
      <c r="G1021" s="26">
        <f t="shared" si="16"/>
        <v>1500</v>
      </c>
      <c r="H1021" s="23" t="s">
        <v>3582</v>
      </c>
      <c r="I1021" s="33" t="s">
        <v>25</v>
      </c>
    </row>
    <row r="1022" spans="1:20" x14ac:dyDescent="0.25">
      <c r="A1022" s="22">
        <v>38285</v>
      </c>
      <c r="B1022" s="23">
        <v>1258</v>
      </c>
      <c r="C1022" s="23" t="s">
        <v>79</v>
      </c>
      <c r="D1022" s="35">
        <v>5000</v>
      </c>
      <c r="E1022" s="25" t="s">
        <v>4137</v>
      </c>
      <c r="F1022" s="23" t="s">
        <v>33</v>
      </c>
      <c r="G1022" s="26">
        <f t="shared" si="16"/>
        <v>5000</v>
      </c>
      <c r="H1022" s="23" t="s">
        <v>3578</v>
      </c>
      <c r="I1022" s="33" t="s">
        <v>25</v>
      </c>
    </row>
    <row r="1023" spans="1:20" x14ac:dyDescent="0.25">
      <c r="A1023" s="22">
        <v>38285</v>
      </c>
      <c r="B1023" s="23">
        <v>1434</v>
      </c>
      <c r="C1023" s="23" t="s">
        <v>99</v>
      </c>
      <c r="D1023" s="23" t="s">
        <v>27</v>
      </c>
      <c r="E1023" s="25" t="s">
        <v>4138</v>
      </c>
      <c r="F1023" s="23" t="s">
        <v>67</v>
      </c>
      <c r="G1023" s="26">
        <f t="shared" si="16"/>
        <v>1</v>
      </c>
      <c r="H1023" s="23" t="s">
        <v>3610</v>
      </c>
      <c r="I1023" s="33" t="s">
        <v>25</v>
      </c>
    </row>
    <row r="1024" spans="1:20" x14ac:dyDescent="0.25">
      <c r="A1024" s="22">
        <v>38285</v>
      </c>
      <c r="B1024" s="23">
        <v>1821</v>
      </c>
      <c r="C1024" s="23" t="s">
        <v>46</v>
      </c>
      <c r="D1024" s="35">
        <v>1000</v>
      </c>
      <c r="E1024" s="25" t="s">
        <v>4139</v>
      </c>
      <c r="F1024" s="23" t="s">
        <v>23</v>
      </c>
      <c r="G1024" s="26">
        <f t="shared" si="16"/>
        <v>1000</v>
      </c>
      <c r="H1024" s="23" t="s">
        <v>3575</v>
      </c>
      <c r="I1024" s="33" t="s">
        <v>25</v>
      </c>
    </row>
    <row r="1025" spans="1:9" x14ac:dyDescent="0.25">
      <c r="A1025" s="22">
        <v>38286</v>
      </c>
      <c r="B1025" s="23">
        <v>1326</v>
      </c>
      <c r="C1025" s="23" t="s">
        <v>42</v>
      </c>
      <c r="D1025" s="35">
        <v>10000</v>
      </c>
      <c r="E1025" s="25" t="s">
        <v>4140</v>
      </c>
      <c r="F1025" s="23" t="s">
        <v>30</v>
      </c>
      <c r="G1025" s="26">
        <f t="shared" si="16"/>
        <v>10000</v>
      </c>
      <c r="H1025" s="23" t="s">
        <v>3582</v>
      </c>
      <c r="I1025" s="33" t="s">
        <v>25</v>
      </c>
    </row>
    <row r="1026" spans="1:9" x14ac:dyDescent="0.25">
      <c r="A1026" s="22">
        <v>38286</v>
      </c>
      <c r="B1026" s="23">
        <v>1424</v>
      </c>
      <c r="C1026" s="23" t="s">
        <v>42</v>
      </c>
      <c r="D1026" s="35">
        <v>300000</v>
      </c>
      <c r="E1026" s="25" t="s">
        <v>4141</v>
      </c>
      <c r="F1026" s="23" t="s">
        <v>190</v>
      </c>
      <c r="G1026" s="26">
        <f t="shared" si="16"/>
        <v>300000</v>
      </c>
      <c r="H1026" s="23" t="s">
        <v>3582</v>
      </c>
      <c r="I1026" s="33" t="s">
        <v>25</v>
      </c>
    </row>
    <row r="1027" spans="1:9" x14ac:dyDescent="0.25">
      <c r="A1027" s="22">
        <v>38286</v>
      </c>
      <c r="B1027" s="23">
        <v>1444</v>
      </c>
      <c r="C1027" s="23" t="s">
        <v>64</v>
      </c>
      <c r="D1027" s="35">
        <v>7000</v>
      </c>
      <c r="E1027" s="25" t="s">
        <v>4142</v>
      </c>
      <c r="F1027" s="23" t="s">
        <v>67</v>
      </c>
      <c r="G1027" s="26">
        <f t="shared" si="16"/>
        <v>7000</v>
      </c>
      <c r="H1027" s="23" t="s">
        <v>3578</v>
      </c>
      <c r="I1027" s="33" t="s">
        <v>25</v>
      </c>
    </row>
    <row r="1028" spans="1:9" x14ac:dyDescent="0.25">
      <c r="A1028" s="22">
        <v>38286</v>
      </c>
      <c r="B1028" s="23">
        <v>1701</v>
      </c>
      <c r="C1028" s="23" t="s">
        <v>35</v>
      </c>
      <c r="D1028" s="35">
        <v>300</v>
      </c>
      <c r="E1028" s="25" t="s">
        <v>4143</v>
      </c>
      <c r="F1028" s="23" t="s">
        <v>37</v>
      </c>
      <c r="G1028" s="26">
        <f t="shared" si="16"/>
        <v>300</v>
      </c>
      <c r="H1028" s="23" t="s">
        <v>3580</v>
      </c>
      <c r="I1028" s="33" t="s">
        <v>25</v>
      </c>
    </row>
    <row r="1029" spans="1:9" x14ac:dyDescent="0.25">
      <c r="A1029" s="22">
        <v>38286</v>
      </c>
      <c r="B1029" s="23">
        <v>1841</v>
      </c>
      <c r="C1029" s="23" t="s">
        <v>64</v>
      </c>
      <c r="D1029" s="23" t="s">
        <v>27</v>
      </c>
      <c r="E1029" s="25" t="s">
        <v>4144</v>
      </c>
      <c r="F1029" s="23" t="s">
        <v>30</v>
      </c>
      <c r="G1029" s="26">
        <f t="shared" si="16"/>
        <v>1</v>
      </c>
      <c r="H1029" s="23" t="s">
        <v>3578</v>
      </c>
      <c r="I1029" s="33" t="s">
        <v>25</v>
      </c>
    </row>
    <row r="1030" spans="1:9" x14ac:dyDescent="0.25">
      <c r="A1030" s="22">
        <v>38287</v>
      </c>
      <c r="B1030" s="23">
        <v>118</v>
      </c>
      <c r="C1030" s="23" t="s">
        <v>21</v>
      </c>
      <c r="D1030" s="23" t="s">
        <v>27</v>
      </c>
      <c r="E1030" s="25" t="s">
        <v>4145</v>
      </c>
      <c r="F1030" s="23" t="s">
        <v>33</v>
      </c>
      <c r="G1030" s="26">
        <f t="shared" si="16"/>
        <v>1</v>
      </c>
      <c r="H1030" s="23" t="s">
        <v>3610</v>
      </c>
      <c r="I1030" s="33" t="s">
        <v>25</v>
      </c>
    </row>
    <row r="1031" spans="1:9" x14ac:dyDescent="0.25">
      <c r="A1031" s="22">
        <v>38287</v>
      </c>
      <c r="B1031" s="23">
        <v>1505</v>
      </c>
      <c r="C1031" s="23" t="s">
        <v>64</v>
      </c>
      <c r="D1031" s="35">
        <v>40000</v>
      </c>
      <c r="E1031" s="25" t="s">
        <v>4146</v>
      </c>
      <c r="F1031" s="23" t="s">
        <v>23</v>
      </c>
      <c r="G1031" s="26">
        <f t="shared" si="16"/>
        <v>40000</v>
      </c>
      <c r="H1031" s="23" t="s">
        <v>3578</v>
      </c>
      <c r="I1031" s="33" t="s">
        <v>25</v>
      </c>
    </row>
    <row r="1032" spans="1:9" x14ac:dyDescent="0.25">
      <c r="A1032" s="22">
        <v>38287</v>
      </c>
      <c r="B1032" s="23">
        <v>1509</v>
      </c>
      <c r="C1032" s="23" t="s">
        <v>64</v>
      </c>
      <c r="D1032" s="35">
        <v>50</v>
      </c>
      <c r="E1032" s="25" t="s">
        <v>4147</v>
      </c>
      <c r="F1032" s="23" t="s">
        <v>23</v>
      </c>
      <c r="G1032" s="26">
        <f t="shared" ref="G1032:G1095" si="17">IF(D1032 ="UNK", 1, D1032)</f>
        <v>50</v>
      </c>
      <c r="H1032" s="23" t="s">
        <v>3578</v>
      </c>
      <c r="I1032" s="33" t="s">
        <v>25</v>
      </c>
    </row>
    <row r="1033" spans="1:9" x14ac:dyDescent="0.25">
      <c r="A1033" s="22">
        <v>38287</v>
      </c>
      <c r="B1033" s="23">
        <v>1554</v>
      </c>
      <c r="C1033" s="23" t="s">
        <v>70</v>
      </c>
      <c r="D1033" s="35">
        <v>3600</v>
      </c>
      <c r="E1033" s="25" t="s">
        <v>4148</v>
      </c>
      <c r="F1033" s="23" t="s">
        <v>23</v>
      </c>
      <c r="G1033" s="26">
        <f t="shared" si="17"/>
        <v>3600</v>
      </c>
      <c r="H1033" s="23" t="s">
        <v>3575</v>
      </c>
      <c r="I1033" s="33" t="s">
        <v>25</v>
      </c>
    </row>
    <row r="1034" spans="1:9" x14ac:dyDescent="0.25">
      <c r="A1034" s="22">
        <v>38287</v>
      </c>
      <c r="B1034" s="23">
        <v>1709</v>
      </c>
      <c r="C1034" s="23" t="s">
        <v>1138</v>
      </c>
      <c r="D1034" s="35">
        <v>10000</v>
      </c>
      <c r="E1034" s="25" t="s">
        <v>4149</v>
      </c>
      <c r="F1034" s="23" t="s">
        <v>23</v>
      </c>
      <c r="G1034" s="26">
        <f t="shared" si="17"/>
        <v>10000</v>
      </c>
      <c r="H1034" s="23" t="s">
        <v>3610</v>
      </c>
      <c r="I1034" s="33" t="s">
        <v>25</v>
      </c>
    </row>
    <row r="1035" spans="1:9" x14ac:dyDescent="0.25">
      <c r="A1035" s="22">
        <v>38288</v>
      </c>
      <c r="B1035" s="23">
        <v>1306</v>
      </c>
      <c r="C1035" s="23" t="s">
        <v>35</v>
      </c>
      <c r="D1035" s="35">
        <v>800</v>
      </c>
      <c r="E1035" s="25" t="s">
        <v>4150</v>
      </c>
      <c r="F1035" s="23" t="s">
        <v>29</v>
      </c>
      <c r="G1035" s="26">
        <f t="shared" si="17"/>
        <v>800</v>
      </c>
      <c r="H1035" s="23" t="s">
        <v>3580</v>
      </c>
      <c r="I1035" s="33" t="s">
        <v>25</v>
      </c>
    </row>
    <row r="1036" spans="1:9" x14ac:dyDescent="0.25">
      <c r="A1036" s="22">
        <v>38288</v>
      </c>
      <c r="B1036" s="23">
        <v>1509</v>
      </c>
      <c r="C1036" s="23" t="s">
        <v>56</v>
      </c>
      <c r="D1036" s="35">
        <v>15000</v>
      </c>
      <c r="E1036" s="25" t="s">
        <v>4151</v>
      </c>
      <c r="F1036" s="23" t="s">
        <v>30</v>
      </c>
      <c r="G1036" s="26">
        <f t="shared" si="17"/>
        <v>15000</v>
      </c>
      <c r="H1036" s="23" t="s">
        <v>3578</v>
      </c>
      <c r="I1036" s="33" t="s">
        <v>25</v>
      </c>
    </row>
    <row r="1037" spans="1:9" x14ac:dyDescent="0.25">
      <c r="A1037" s="22">
        <v>38288</v>
      </c>
      <c r="B1037" s="23">
        <v>1511</v>
      </c>
      <c r="C1037" s="23" t="s">
        <v>132</v>
      </c>
      <c r="D1037" s="35">
        <v>1500</v>
      </c>
      <c r="E1037" s="25" t="s">
        <v>4152</v>
      </c>
      <c r="F1037" s="23" t="s">
        <v>23</v>
      </c>
      <c r="G1037" s="26">
        <f t="shared" si="17"/>
        <v>1500</v>
      </c>
      <c r="H1037" s="23" t="s">
        <v>3580</v>
      </c>
      <c r="I1037" s="33" t="s">
        <v>25</v>
      </c>
    </row>
    <row r="1038" spans="1:9" x14ac:dyDescent="0.25">
      <c r="A1038" s="22">
        <v>38289</v>
      </c>
      <c r="B1038" s="23">
        <v>1015</v>
      </c>
      <c r="C1038" s="23" t="s">
        <v>81</v>
      </c>
      <c r="D1038" s="35">
        <v>2000</v>
      </c>
      <c r="E1038" s="25" t="s">
        <v>4153</v>
      </c>
      <c r="F1038" s="23" t="s">
        <v>37</v>
      </c>
      <c r="G1038" s="26">
        <f t="shared" si="17"/>
        <v>2000</v>
      </c>
      <c r="H1038" s="23" t="s">
        <v>3580</v>
      </c>
      <c r="I1038" s="33" t="s">
        <v>25</v>
      </c>
    </row>
    <row r="1039" spans="1:9" x14ac:dyDescent="0.25">
      <c r="A1039" s="22">
        <v>38289</v>
      </c>
      <c r="B1039" s="23">
        <v>1037</v>
      </c>
      <c r="C1039" s="23" t="s">
        <v>46</v>
      </c>
      <c r="D1039" s="35">
        <v>8000</v>
      </c>
      <c r="E1039" s="25" t="s">
        <v>4154</v>
      </c>
      <c r="F1039" s="23" t="s">
        <v>67</v>
      </c>
      <c r="G1039" s="26">
        <f t="shared" si="17"/>
        <v>8000</v>
      </c>
      <c r="H1039" s="23" t="s">
        <v>3575</v>
      </c>
      <c r="I1039" s="33" t="s">
        <v>25</v>
      </c>
    </row>
    <row r="1040" spans="1:9" x14ac:dyDescent="0.25">
      <c r="A1040" s="22">
        <v>38289</v>
      </c>
      <c r="B1040" s="23">
        <v>1554</v>
      </c>
      <c r="C1040" s="23" t="s">
        <v>35</v>
      </c>
      <c r="D1040" s="35">
        <v>8000</v>
      </c>
      <c r="E1040" s="25" t="s">
        <v>4155</v>
      </c>
      <c r="F1040" s="23" t="s">
        <v>30</v>
      </c>
      <c r="G1040" s="26">
        <f t="shared" si="17"/>
        <v>8000</v>
      </c>
      <c r="H1040" s="23" t="s">
        <v>3580</v>
      </c>
      <c r="I1040" s="33" t="s">
        <v>25</v>
      </c>
    </row>
    <row r="1041" spans="1:20" x14ac:dyDescent="0.25">
      <c r="A1041" s="22">
        <v>38291</v>
      </c>
      <c r="B1041" s="23">
        <v>1322</v>
      </c>
      <c r="C1041" s="23" t="s">
        <v>64</v>
      </c>
      <c r="D1041" s="35">
        <v>3000</v>
      </c>
      <c r="E1041" s="25" t="s">
        <v>4156</v>
      </c>
      <c r="F1041" s="23" t="s">
        <v>63</v>
      </c>
      <c r="G1041" s="26">
        <f t="shared" si="17"/>
        <v>3000</v>
      </c>
      <c r="H1041" s="23" t="s">
        <v>3578</v>
      </c>
      <c r="I1041" s="33" t="s">
        <v>25</v>
      </c>
    </row>
    <row r="1042" spans="1:20" x14ac:dyDescent="0.25">
      <c r="A1042" s="22">
        <v>38292</v>
      </c>
      <c r="B1042" s="23">
        <v>1626</v>
      </c>
      <c r="C1042" s="23" t="s">
        <v>40</v>
      </c>
      <c r="D1042" s="35">
        <v>100000</v>
      </c>
      <c r="E1042" s="25" t="s">
        <v>4157</v>
      </c>
      <c r="F1042" s="23" t="s">
        <v>33</v>
      </c>
      <c r="G1042" s="26">
        <f t="shared" si="17"/>
        <v>100000</v>
      </c>
      <c r="H1042" s="23" t="s">
        <v>3587</v>
      </c>
      <c r="I1042" s="33" t="s">
        <v>25</v>
      </c>
    </row>
    <row r="1043" spans="1:20" x14ac:dyDescent="0.25">
      <c r="A1043" s="22">
        <v>38292</v>
      </c>
      <c r="B1043" s="23">
        <v>2215</v>
      </c>
      <c r="C1043" s="23" t="s">
        <v>40</v>
      </c>
      <c r="D1043" s="35">
        <v>1245</v>
      </c>
      <c r="E1043" s="25" t="s">
        <v>4158</v>
      </c>
      <c r="F1043" s="23" t="s">
        <v>23</v>
      </c>
      <c r="G1043" s="26">
        <f t="shared" si="17"/>
        <v>1245</v>
      </c>
      <c r="H1043" s="23" t="s">
        <v>3587</v>
      </c>
      <c r="I1043" s="33" t="s">
        <v>25</v>
      </c>
    </row>
    <row r="1044" spans="1:20" x14ac:dyDescent="0.25">
      <c r="A1044" s="22">
        <v>38293</v>
      </c>
      <c r="B1044" s="23">
        <v>734</v>
      </c>
      <c r="C1044" s="23" t="s">
        <v>46</v>
      </c>
      <c r="D1044" s="35" t="s">
        <v>27</v>
      </c>
      <c r="E1044" s="25" t="s">
        <v>4159</v>
      </c>
      <c r="F1044" s="23" t="s">
        <v>23</v>
      </c>
      <c r="G1044" s="26">
        <f t="shared" si="17"/>
        <v>1</v>
      </c>
      <c r="H1044" s="23" t="s">
        <v>3575</v>
      </c>
      <c r="I1044" s="33" t="s">
        <v>25</v>
      </c>
    </row>
    <row r="1045" spans="1:20" x14ac:dyDescent="0.25">
      <c r="A1045" s="22">
        <v>38293</v>
      </c>
      <c r="B1045" s="23">
        <v>1013</v>
      </c>
      <c r="C1045" s="23" t="s">
        <v>46</v>
      </c>
      <c r="D1045" s="35">
        <v>1000</v>
      </c>
      <c r="E1045" s="25" t="s">
        <v>4160</v>
      </c>
      <c r="F1045" s="23" t="s">
        <v>33</v>
      </c>
      <c r="G1045" s="26">
        <f t="shared" si="17"/>
        <v>1000</v>
      </c>
      <c r="H1045" s="23" t="s">
        <v>3575</v>
      </c>
      <c r="I1045" s="33" t="s">
        <v>25</v>
      </c>
    </row>
    <row r="1046" spans="1:20" x14ac:dyDescent="0.25">
      <c r="A1046" s="22">
        <v>38293</v>
      </c>
      <c r="B1046" s="23">
        <v>1421</v>
      </c>
      <c r="C1046" s="23" t="s">
        <v>64</v>
      </c>
      <c r="D1046" s="35" t="s">
        <v>27</v>
      </c>
      <c r="E1046" s="25" t="s">
        <v>4161</v>
      </c>
      <c r="F1046" s="23" t="s">
        <v>67</v>
      </c>
      <c r="G1046" s="26">
        <f t="shared" si="17"/>
        <v>1</v>
      </c>
      <c r="H1046" s="23" t="s">
        <v>3578</v>
      </c>
      <c r="I1046" s="33" t="s">
        <v>25</v>
      </c>
      <c r="J1046" s="28">
        <v>20000</v>
      </c>
      <c r="L1046" s="25" t="s">
        <v>4162</v>
      </c>
      <c r="Q1046" s="25" t="s">
        <v>4163</v>
      </c>
      <c r="T1046" s="30">
        <v>5500</v>
      </c>
    </row>
    <row r="1047" spans="1:20" x14ac:dyDescent="0.25">
      <c r="A1047" s="22">
        <v>38293</v>
      </c>
      <c r="B1047" s="23">
        <v>1505</v>
      </c>
      <c r="C1047" s="23" t="s">
        <v>35</v>
      </c>
      <c r="D1047" s="35">
        <v>800</v>
      </c>
      <c r="E1047" s="25" t="s">
        <v>4164</v>
      </c>
      <c r="F1047" s="23" t="s">
        <v>23</v>
      </c>
      <c r="G1047" s="26">
        <f t="shared" si="17"/>
        <v>800</v>
      </c>
      <c r="H1047" s="23" t="s">
        <v>3580</v>
      </c>
      <c r="I1047" s="33" t="s">
        <v>25</v>
      </c>
    </row>
    <row r="1048" spans="1:20" x14ac:dyDescent="0.25">
      <c r="A1048" s="22">
        <v>38294</v>
      </c>
      <c r="B1048" s="23">
        <v>937</v>
      </c>
      <c r="C1048" s="23" t="s">
        <v>46</v>
      </c>
      <c r="D1048" s="35">
        <v>1000</v>
      </c>
      <c r="E1048" s="25" t="s">
        <v>4165</v>
      </c>
      <c r="F1048" s="23" t="s">
        <v>33</v>
      </c>
      <c r="G1048" s="26">
        <f t="shared" si="17"/>
        <v>1000</v>
      </c>
      <c r="H1048" s="23" t="s">
        <v>3575</v>
      </c>
      <c r="I1048" s="33" t="s">
        <v>25</v>
      </c>
    </row>
    <row r="1049" spans="1:20" x14ac:dyDescent="0.25">
      <c r="A1049" s="22">
        <v>38296</v>
      </c>
      <c r="B1049" s="23">
        <v>1139</v>
      </c>
      <c r="C1049" s="23" t="s">
        <v>79</v>
      </c>
      <c r="D1049" s="35">
        <v>5000</v>
      </c>
      <c r="E1049" s="25" t="s">
        <v>4166</v>
      </c>
      <c r="F1049" s="23" t="s">
        <v>33</v>
      </c>
      <c r="G1049" s="26">
        <f t="shared" si="17"/>
        <v>5000</v>
      </c>
      <c r="H1049" s="23" t="s">
        <v>3578</v>
      </c>
      <c r="I1049" s="33" t="s">
        <v>25</v>
      </c>
    </row>
    <row r="1050" spans="1:20" x14ac:dyDescent="0.25">
      <c r="A1050" s="22">
        <v>38296</v>
      </c>
      <c r="B1050" s="23">
        <v>1238</v>
      </c>
      <c r="C1050" s="23" t="s">
        <v>35</v>
      </c>
      <c r="D1050" s="35">
        <v>50</v>
      </c>
      <c r="E1050" s="25" t="s">
        <v>4167</v>
      </c>
      <c r="F1050" s="23" t="s">
        <v>67</v>
      </c>
      <c r="G1050" s="26">
        <f t="shared" si="17"/>
        <v>50</v>
      </c>
      <c r="H1050" s="23" t="s">
        <v>3580</v>
      </c>
      <c r="I1050" s="33" t="s">
        <v>25</v>
      </c>
    </row>
    <row r="1051" spans="1:20" x14ac:dyDescent="0.25">
      <c r="A1051" s="22">
        <v>38296</v>
      </c>
      <c r="B1051" s="23">
        <v>1606</v>
      </c>
      <c r="C1051" s="23" t="s">
        <v>31</v>
      </c>
      <c r="D1051" s="35">
        <v>150</v>
      </c>
      <c r="E1051" s="25" t="s">
        <v>4168</v>
      </c>
      <c r="F1051" s="23" t="s">
        <v>23</v>
      </c>
      <c r="G1051" s="26">
        <f t="shared" si="17"/>
        <v>150</v>
      </c>
      <c r="H1051" s="23" t="s">
        <v>3587</v>
      </c>
      <c r="I1051" s="33" t="s">
        <v>25</v>
      </c>
    </row>
    <row r="1052" spans="1:20" x14ac:dyDescent="0.25">
      <c r="A1052" s="22">
        <v>38296</v>
      </c>
      <c r="B1052" s="23">
        <v>1614</v>
      </c>
      <c r="C1052" s="23" t="s">
        <v>99</v>
      </c>
      <c r="D1052" s="35">
        <v>2000</v>
      </c>
      <c r="E1052" s="25" t="s">
        <v>4169</v>
      </c>
      <c r="F1052" s="23" t="s">
        <v>23</v>
      </c>
      <c r="G1052" s="26">
        <f t="shared" si="17"/>
        <v>2000</v>
      </c>
      <c r="H1052" s="23" t="s">
        <v>3610</v>
      </c>
      <c r="I1052" s="33" t="s">
        <v>25</v>
      </c>
    </row>
    <row r="1053" spans="1:20" x14ac:dyDescent="0.25">
      <c r="A1053" s="22">
        <v>38297</v>
      </c>
      <c r="B1053" s="23">
        <v>1402</v>
      </c>
      <c r="C1053" s="23" t="s">
        <v>64</v>
      </c>
      <c r="D1053" s="35">
        <v>1000</v>
      </c>
      <c r="E1053" s="25" t="s">
        <v>4170</v>
      </c>
      <c r="F1053" s="23" t="s">
        <v>37</v>
      </c>
      <c r="G1053" s="26">
        <f t="shared" si="17"/>
        <v>1000</v>
      </c>
      <c r="H1053" s="23" t="s">
        <v>3578</v>
      </c>
      <c r="I1053" s="33" t="s">
        <v>25</v>
      </c>
    </row>
    <row r="1054" spans="1:20" x14ac:dyDescent="0.25">
      <c r="A1054" s="22">
        <v>38297</v>
      </c>
      <c r="B1054" s="23">
        <v>1425</v>
      </c>
      <c r="C1054" s="23" t="s">
        <v>200</v>
      </c>
      <c r="D1054" s="35">
        <v>9000</v>
      </c>
      <c r="E1054" s="25" t="s">
        <v>4171</v>
      </c>
      <c r="F1054" s="23" t="s">
        <v>30</v>
      </c>
      <c r="G1054" s="26">
        <f t="shared" si="17"/>
        <v>9000</v>
      </c>
      <c r="H1054" s="23" t="s">
        <v>3575</v>
      </c>
      <c r="I1054" s="33" t="s">
        <v>25</v>
      </c>
    </row>
    <row r="1055" spans="1:20" x14ac:dyDescent="0.25">
      <c r="A1055" s="22">
        <v>38299</v>
      </c>
      <c r="B1055" s="23">
        <v>1113</v>
      </c>
      <c r="C1055" s="23" t="s">
        <v>56</v>
      </c>
      <c r="D1055" s="35" t="s">
        <v>27</v>
      </c>
      <c r="E1055" s="25" t="s">
        <v>4172</v>
      </c>
      <c r="F1055" s="23" t="s">
        <v>325</v>
      </c>
      <c r="G1055" s="26">
        <f t="shared" si="17"/>
        <v>1</v>
      </c>
      <c r="H1055" s="23" t="s">
        <v>3587</v>
      </c>
      <c r="I1055" s="33" t="s">
        <v>25</v>
      </c>
    </row>
    <row r="1056" spans="1:20" x14ac:dyDescent="0.25">
      <c r="A1056" s="22">
        <v>38299</v>
      </c>
      <c r="B1056" s="23">
        <v>1507</v>
      </c>
      <c r="C1056" s="23" t="s">
        <v>200</v>
      </c>
      <c r="D1056" s="35">
        <v>4000</v>
      </c>
      <c r="E1056" s="25" t="s">
        <v>4173</v>
      </c>
      <c r="F1056" s="23" t="s">
        <v>33</v>
      </c>
      <c r="G1056" s="26">
        <f t="shared" si="17"/>
        <v>4000</v>
      </c>
      <c r="H1056" s="23" t="s">
        <v>3575</v>
      </c>
      <c r="I1056" s="33" t="s">
        <v>25</v>
      </c>
    </row>
    <row r="1057" spans="1:9" x14ac:dyDescent="0.25">
      <c r="A1057" s="22">
        <v>38299</v>
      </c>
      <c r="B1057" s="23">
        <v>1517</v>
      </c>
      <c r="C1057" s="23" t="s">
        <v>26</v>
      </c>
      <c r="D1057" s="35">
        <v>1000</v>
      </c>
      <c r="E1057" s="25" t="s">
        <v>4174</v>
      </c>
      <c r="F1057" s="23" t="s">
        <v>23</v>
      </c>
      <c r="G1057" s="26">
        <f t="shared" si="17"/>
        <v>1000</v>
      </c>
      <c r="H1057" s="23" t="s">
        <v>3578</v>
      </c>
      <c r="I1057" s="33" t="s">
        <v>25</v>
      </c>
    </row>
    <row r="1058" spans="1:9" x14ac:dyDescent="0.25">
      <c r="A1058" s="22">
        <v>38300</v>
      </c>
      <c r="B1058" s="23">
        <v>855</v>
      </c>
      <c r="C1058" s="23" t="s">
        <v>200</v>
      </c>
      <c r="D1058" s="35">
        <v>700000</v>
      </c>
      <c r="E1058" s="25" t="s">
        <v>4175</v>
      </c>
      <c r="F1058" s="23" t="s">
        <v>54</v>
      </c>
      <c r="G1058" s="26">
        <f t="shared" si="17"/>
        <v>700000</v>
      </c>
      <c r="H1058" s="23" t="s">
        <v>3575</v>
      </c>
      <c r="I1058" s="33" t="s">
        <v>25</v>
      </c>
    </row>
    <row r="1059" spans="1:9" x14ac:dyDescent="0.25">
      <c r="A1059" s="22">
        <v>38300</v>
      </c>
      <c r="B1059" s="23">
        <v>1028</v>
      </c>
      <c r="C1059" s="23" t="s">
        <v>26</v>
      </c>
      <c r="D1059" s="35" t="s">
        <v>27</v>
      </c>
      <c r="E1059" s="25" t="s">
        <v>4176</v>
      </c>
      <c r="F1059" s="23" t="s">
        <v>67</v>
      </c>
      <c r="G1059" s="26">
        <f t="shared" si="17"/>
        <v>1</v>
      </c>
      <c r="H1059" s="23" t="s">
        <v>3578</v>
      </c>
      <c r="I1059" s="33" t="s">
        <v>25</v>
      </c>
    </row>
    <row r="1060" spans="1:9" x14ac:dyDescent="0.25">
      <c r="A1060" s="22">
        <v>38300</v>
      </c>
      <c r="B1060" s="23">
        <v>1238</v>
      </c>
      <c r="C1060" s="23" t="s">
        <v>31</v>
      </c>
      <c r="D1060" s="35">
        <v>100000</v>
      </c>
      <c r="E1060" s="25" t="s">
        <v>4177</v>
      </c>
      <c r="F1060" s="23" t="s">
        <v>23</v>
      </c>
      <c r="G1060" s="26">
        <f t="shared" si="17"/>
        <v>100000</v>
      </c>
      <c r="H1060" s="23" t="s">
        <v>3587</v>
      </c>
      <c r="I1060" s="33" t="s">
        <v>25</v>
      </c>
    </row>
    <row r="1061" spans="1:9" x14ac:dyDescent="0.25">
      <c r="A1061" s="22">
        <v>38300</v>
      </c>
      <c r="B1061" s="23">
        <v>1439</v>
      </c>
      <c r="C1061" s="23" t="s">
        <v>46</v>
      </c>
      <c r="D1061" s="35">
        <v>100000</v>
      </c>
      <c r="E1061" s="25" t="s">
        <v>4178</v>
      </c>
      <c r="F1061" s="23" t="s">
        <v>54</v>
      </c>
      <c r="G1061" s="26">
        <f t="shared" si="17"/>
        <v>100000</v>
      </c>
      <c r="H1061" s="23" t="s">
        <v>3575</v>
      </c>
      <c r="I1061" s="33" t="s">
        <v>25</v>
      </c>
    </row>
    <row r="1062" spans="1:9" x14ac:dyDescent="0.25">
      <c r="A1062" s="22">
        <v>38300</v>
      </c>
      <c r="B1062" s="23">
        <v>1443</v>
      </c>
      <c r="C1062" s="23" t="s">
        <v>81</v>
      </c>
      <c r="D1062" s="35" t="s">
        <v>27</v>
      </c>
      <c r="E1062" s="25" t="s">
        <v>4179</v>
      </c>
      <c r="F1062" s="23" t="s">
        <v>33</v>
      </c>
      <c r="G1062" s="26">
        <f t="shared" si="17"/>
        <v>1</v>
      </c>
      <c r="H1062" s="23" t="s">
        <v>3578</v>
      </c>
      <c r="I1062" s="33" t="s">
        <v>25</v>
      </c>
    </row>
    <row r="1063" spans="1:9" x14ac:dyDescent="0.25">
      <c r="A1063" s="22">
        <v>38300</v>
      </c>
      <c r="B1063" s="23">
        <v>2053</v>
      </c>
      <c r="C1063" s="23" t="s">
        <v>35</v>
      </c>
      <c r="D1063" s="35" t="s">
        <v>27</v>
      </c>
      <c r="E1063" s="25" t="s">
        <v>4180</v>
      </c>
      <c r="F1063" s="23" t="s">
        <v>37</v>
      </c>
      <c r="G1063" s="26">
        <f t="shared" si="17"/>
        <v>1</v>
      </c>
      <c r="H1063" s="23" t="s">
        <v>3580</v>
      </c>
      <c r="I1063" s="33" t="s">
        <v>25</v>
      </c>
    </row>
    <row r="1064" spans="1:9" x14ac:dyDescent="0.25">
      <c r="A1064" s="22">
        <v>38301</v>
      </c>
      <c r="B1064" s="23">
        <v>1036</v>
      </c>
      <c r="C1064" s="23" t="s">
        <v>56</v>
      </c>
      <c r="D1064" s="35">
        <v>2000</v>
      </c>
      <c r="E1064" s="25" t="s">
        <v>4181</v>
      </c>
      <c r="F1064" s="23" t="s">
        <v>33</v>
      </c>
      <c r="G1064" s="26">
        <f t="shared" si="17"/>
        <v>2000</v>
      </c>
      <c r="H1064" s="23" t="s">
        <v>3587</v>
      </c>
      <c r="I1064" s="33" t="s">
        <v>25</v>
      </c>
    </row>
    <row r="1065" spans="1:9" x14ac:dyDescent="0.25">
      <c r="A1065" s="22">
        <v>38301</v>
      </c>
      <c r="B1065" s="23">
        <v>1410</v>
      </c>
      <c r="C1065" s="23" t="s">
        <v>91</v>
      </c>
      <c r="D1065" s="35">
        <v>1000</v>
      </c>
      <c r="E1065" s="25" t="s">
        <v>4182</v>
      </c>
      <c r="F1065" s="23" t="s">
        <v>23</v>
      </c>
      <c r="G1065" s="26">
        <f t="shared" si="17"/>
        <v>1000</v>
      </c>
      <c r="H1065" s="23" t="s">
        <v>3578</v>
      </c>
      <c r="I1065" s="33" t="s">
        <v>25</v>
      </c>
    </row>
    <row r="1066" spans="1:9" x14ac:dyDescent="0.25">
      <c r="A1066" s="22">
        <v>38301</v>
      </c>
      <c r="B1066" s="23">
        <v>1445</v>
      </c>
      <c r="C1066" s="23" t="s">
        <v>42</v>
      </c>
      <c r="D1066" s="35">
        <v>50</v>
      </c>
      <c r="E1066" s="25" t="s">
        <v>4183</v>
      </c>
      <c r="F1066" s="23" t="s">
        <v>33</v>
      </c>
      <c r="G1066" s="26">
        <f t="shared" si="17"/>
        <v>50</v>
      </c>
      <c r="H1066" s="23" t="s">
        <v>3582</v>
      </c>
      <c r="I1066" s="33" t="s">
        <v>3582</v>
      </c>
    </row>
    <row r="1067" spans="1:9" x14ac:dyDescent="0.25">
      <c r="A1067" s="22">
        <v>38301</v>
      </c>
      <c r="B1067" s="23">
        <v>1445</v>
      </c>
      <c r="C1067" s="23" t="s">
        <v>42</v>
      </c>
      <c r="D1067" s="35">
        <v>50</v>
      </c>
      <c r="E1067" s="25" t="s">
        <v>4184</v>
      </c>
      <c r="F1067" s="23" t="s">
        <v>33</v>
      </c>
      <c r="G1067" s="26">
        <f t="shared" si="17"/>
        <v>50</v>
      </c>
      <c r="H1067" s="23" t="s">
        <v>3582</v>
      </c>
      <c r="I1067" s="33" t="s">
        <v>3582</v>
      </c>
    </row>
    <row r="1068" spans="1:9" x14ac:dyDescent="0.25">
      <c r="A1068" s="22">
        <v>38301</v>
      </c>
      <c r="B1068" s="23">
        <v>1445</v>
      </c>
      <c r="C1068" s="23" t="s">
        <v>42</v>
      </c>
      <c r="D1068" s="35">
        <v>20</v>
      </c>
      <c r="E1068" s="25" t="s">
        <v>4185</v>
      </c>
      <c r="F1068" s="23" t="s">
        <v>37</v>
      </c>
      <c r="G1068" s="26">
        <f t="shared" si="17"/>
        <v>20</v>
      </c>
      <c r="H1068" s="23" t="s">
        <v>3582</v>
      </c>
      <c r="I1068" s="33" t="s">
        <v>3582</v>
      </c>
    </row>
    <row r="1069" spans="1:9" x14ac:dyDescent="0.25">
      <c r="A1069" s="22">
        <v>38302</v>
      </c>
      <c r="B1069" s="23">
        <v>1123</v>
      </c>
      <c r="C1069" s="23" t="s">
        <v>46</v>
      </c>
      <c r="D1069" s="35">
        <v>10000</v>
      </c>
      <c r="E1069" s="25" t="s">
        <v>4186</v>
      </c>
      <c r="F1069" s="23" t="s">
        <v>23</v>
      </c>
      <c r="G1069" s="26">
        <f t="shared" si="17"/>
        <v>10000</v>
      </c>
      <c r="H1069" s="23" t="s">
        <v>3575</v>
      </c>
      <c r="I1069" s="33" t="s">
        <v>25</v>
      </c>
    </row>
    <row r="1070" spans="1:9" x14ac:dyDescent="0.25">
      <c r="A1070" s="22">
        <v>38302</v>
      </c>
      <c r="B1070" s="23">
        <v>1505</v>
      </c>
      <c r="C1070" s="23" t="s">
        <v>21</v>
      </c>
      <c r="D1070" s="35" t="s">
        <v>27</v>
      </c>
      <c r="E1070" s="25" t="s">
        <v>4187</v>
      </c>
      <c r="F1070" s="23" t="s">
        <v>359</v>
      </c>
      <c r="G1070" s="26">
        <f t="shared" si="17"/>
        <v>1</v>
      </c>
      <c r="H1070" s="23" t="s">
        <v>3610</v>
      </c>
      <c r="I1070" s="33" t="s">
        <v>25</v>
      </c>
    </row>
    <row r="1071" spans="1:9" x14ac:dyDescent="0.25">
      <c r="A1071" s="22">
        <v>38302</v>
      </c>
      <c r="B1071" s="23">
        <v>1923</v>
      </c>
      <c r="C1071" s="23" t="s">
        <v>61</v>
      </c>
      <c r="D1071" s="35">
        <v>5000</v>
      </c>
      <c r="E1071" s="25" t="s">
        <v>4188</v>
      </c>
      <c r="F1071" s="23" t="s">
        <v>37</v>
      </c>
      <c r="G1071" s="26">
        <f t="shared" si="17"/>
        <v>5000</v>
      </c>
      <c r="H1071" s="23" t="s">
        <v>3575</v>
      </c>
      <c r="I1071" s="33" t="s">
        <v>25</v>
      </c>
    </row>
    <row r="1072" spans="1:9" x14ac:dyDescent="0.25">
      <c r="A1072" s="22">
        <v>38302</v>
      </c>
      <c r="B1072" s="23">
        <v>2152</v>
      </c>
      <c r="C1072" s="23" t="s">
        <v>46</v>
      </c>
      <c r="D1072" s="35">
        <v>10000</v>
      </c>
      <c r="E1072" s="25" t="s">
        <v>4189</v>
      </c>
      <c r="F1072" s="23" t="s">
        <v>54</v>
      </c>
      <c r="G1072" s="26">
        <f t="shared" si="17"/>
        <v>10000</v>
      </c>
      <c r="H1072" s="23" t="s">
        <v>3575</v>
      </c>
      <c r="I1072" s="33" t="s">
        <v>25</v>
      </c>
    </row>
    <row r="1073" spans="1:9" x14ac:dyDescent="0.25">
      <c r="A1073" s="22">
        <v>38303</v>
      </c>
      <c r="B1073" s="23">
        <v>830</v>
      </c>
      <c r="C1073" s="23" t="s">
        <v>141</v>
      </c>
      <c r="D1073" s="35">
        <v>108000</v>
      </c>
      <c r="E1073" s="25" t="s">
        <v>4190</v>
      </c>
      <c r="F1073" s="23" t="s">
        <v>23</v>
      </c>
      <c r="G1073" s="26">
        <f t="shared" si="17"/>
        <v>108000</v>
      </c>
      <c r="H1073" s="23" t="s">
        <v>3578</v>
      </c>
      <c r="I1073" s="33" t="s">
        <v>25</v>
      </c>
    </row>
    <row r="1074" spans="1:9" x14ac:dyDescent="0.25">
      <c r="A1074" s="22">
        <v>38303</v>
      </c>
      <c r="B1074" s="23">
        <v>836</v>
      </c>
      <c r="C1074" s="23" t="s">
        <v>108</v>
      </c>
      <c r="D1074" s="35" t="s">
        <v>27</v>
      </c>
      <c r="E1074" s="25" t="s">
        <v>4191</v>
      </c>
      <c r="F1074" s="23" t="s">
        <v>359</v>
      </c>
      <c r="G1074" s="26">
        <f t="shared" si="17"/>
        <v>1</v>
      </c>
      <c r="H1074" s="23" t="s">
        <v>3610</v>
      </c>
      <c r="I1074" s="33" t="s">
        <v>25</v>
      </c>
    </row>
    <row r="1075" spans="1:9" x14ac:dyDescent="0.25">
      <c r="A1075" s="22">
        <v>38305</v>
      </c>
      <c r="B1075" s="23">
        <v>1001</v>
      </c>
      <c r="C1075" s="23" t="s">
        <v>108</v>
      </c>
      <c r="D1075" s="35">
        <v>1000</v>
      </c>
      <c r="E1075" s="25" t="s">
        <v>4192</v>
      </c>
      <c r="F1075" s="23" t="s">
        <v>23</v>
      </c>
      <c r="G1075" s="26">
        <f t="shared" si="17"/>
        <v>1000</v>
      </c>
      <c r="H1075" s="23" t="s">
        <v>3610</v>
      </c>
      <c r="I1075" s="33" t="s">
        <v>25</v>
      </c>
    </row>
    <row r="1076" spans="1:9" x14ac:dyDescent="0.25">
      <c r="A1076" s="22">
        <v>38305</v>
      </c>
      <c r="B1076" s="23">
        <v>1634</v>
      </c>
      <c r="C1076" s="23" t="s">
        <v>91</v>
      </c>
      <c r="D1076" s="35">
        <v>100000</v>
      </c>
      <c r="E1076" s="25" t="s">
        <v>4193</v>
      </c>
      <c r="F1076" s="23" t="s">
        <v>33</v>
      </c>
      <c r="G1076" s="26">
        <f t="shared" si="17"/>
        <v>100000</v>
      </c>
      <c r="H1076" s="23" t="s">
        <v>3578</v>
      </c>
      <c r="I1076" s="33" t="s">
        <v>25</v>
      </c>
    </row>
    <row r="1077" spans="1:9" x14ac:dyDescent="0.25">
      <c r="A1077" s="22">
        <v>38306</v>
      </c>
      <c r="B1077" s="23">
        <v>1115</v>
      </c>
      <c r="C1077" s="23" t="s">
        <v>40</v>
      </c>
      <c r="D1077" s="35">
        <v>1000</v>
      </c>
      <c r="E1077" s="25" t="s">
        <v>4194</v>
      </c>
      <c r="F1077" s="23" t="s">
        <v>67</v>
      </c>
      <c r="G1077" s="26">
        <f t="shared" si="17"/>
        <v>1000</v>
      </c>
      <c r="H1077" s="23" t="s">
        <v>3587</v>
      </c>
      <c r="I1077" s="33" t="s">
        <v>25</v>
      </c>
    </row>
    <row r="1078" spans="1:9" x14ac:dyDescent="0.25">
      <c r="A1078" s="22">
        <v>38306</v>
      </c>
      <c r="B1078" s="23">
        <v>1000</v>
      </c>
      <c r="C1078" s="23" t="s">
        <v>162</v>
      </c>
      <c r="D1078" s="35">
        <v>500</v>
      </c>
      <c r="E1078" s="25" t="s">
        <v>4195</v>
      </c>
      <c r="F1078" s="23" t="s">
        <v>23</v>
      </c>
      <c r="G1078" s="26">
        <f t="shared" si="17"/>
        <v>500</v>
      </c>
      <c r="H1078" s="23" t="s">
        <v>3582</v>
      </c>
      <c r="I1078" s="33" t="s">
        <v>3582</v>
      </c>
    </row>
    <row r="1079" spans="1:9" x14ac:dyDescent="0.25">
      <c r="A1079" s="22">
        <v>38306</v>
      </c>
      <c r="B1079" s="23">
        <v>1408</v>
      </c>
      <c r="C1079" s="23" t="s">
        <v>59</v>
      </c>
      <c r="D1079" s="35">
        <v>2000</v>
      </c>
      <c r="E1079" s="25" t="s">
        <v>4196</v>
      </c>
      <c r="F1079" s="23" t="s">
        <v>37</v>
      </c>
      <c r="G1079" s="26">
        <f t="shared" si="17"/>
        <v>2000</v>
      </c>
      <c r="H1079" s="23" t="s">
        <v>3580</v>
      </c>
      <c r="I1079" s="33" t="s">
        <v>25</v>
      </c>
    </row>
    <row r="1080" spans="1:9" x14ac:dyDescent="0.25">
      <c r="A1080" s="22">
        <v>38307</v>
      </c>
      <c r="B1080" s="23">
        <v>820</v>
      </c>
      <c r="C1080" s="23" t="s">
        <v>81</v>
      </c>
      <c r="D1080" s="35">
        <v>800</v>
      </c>
      <c r="E1080" s="25" t="s">
        <v>4197</v>
      </c>
      <c r="F1080" s="23" t="s">
        <v>33</v>
      </c>
      <c r="G1080" s="26">
        <f t="shared" si="17"/>
        <v>800</v>
      </c>
      <c r="H1080" s="23" t="s">
        <v>3578</v>
      </c>
      <c r="I1080" s="33" t="s">
        <v>25</v>
      </c>
    </row>
    <row r="1081" spans="1:9" x14ac:dyDescent="0.25">
      <c r="A1081" s="22">
        <v>38307</v>
      </c>
      <c r="B1081" s="23">
        <v>1111</v>
      </c>
      <c r="C1081" s="23" t="s">
        <v>26</v>
      </c>
      <c r="D1081" s="35">
        <v>12000</v>
      </c>
      <c r="E1081" s="25" t="s">
        <v>4198</v>
      </c>
      <c r="F1081" s="23" t="s">
        <v>63</v>
      </c>
      <c r="G1081" s="26">
        <f t="shared" si="17"/>
        <v>12000</v>
      </c>
      <c r="H1081" s="23" t="s">
        <v>3578</v>
      </c>
      <c r="I1081" s="33" t="s">
        <v>25</v>
      </c>
    </row>
    <row r="1082" spans="1:9" x14ac:dyDescent="0.25">
      <c r="A1082" s="22">
        <v>38307</v>
      </c>
      <c r="B1082" s="23">
        <v>1647</v>
      </c>
      <c r="C1082" s="23" t="s">
        <v>40</v>
      </c>
      <c r="D1082" s="35">
        <v>1017222</v>
      </c>
      <c r="E1082" s="25" t="s">
        <v>4199</v>
      </c>
      <c r="F1082" s="23" t="s">
        <v>23</v>
      </c>
      <c r="G1082" s="26">
        <f t="shared" si="17"/>
        <v>1017222</v>
      </c>
      <c r="H1082" s="23" t="s">
        <v>3587</v>
      </c>
      <c r="I1082" s="33" t="s">
        <v>25</v>
      </c>
    </row>
    <row r="1083" spans="1:9" x14ac:dyDescent="0.25">
      <c r="A1083" s="22">
        <v>38307</v>
      </c>
      <c r="B1083" s="23">
        <v>540</v>
      </c>
      <c r="C1083" s="23" t="s">
        <v>42</v>
      </c>
      <c r="D1083" s="35">
        <v>200</v>
      </c>
      <c r="E1083" s="25" t="s">
        <v>4200</v>
      </c>
      <c r="F1083" s="23" t="s">
        <v>33</v>
      </c>
      <c r="G1083" s="26">
        <f t="shared" si="17"/>
        <v>200</v>
      </c>
      <c r="H1083" s="23" t="s">
        <v>3582</v>
      </c>
      <c r="I1083" s="33" t="s">
        <v>3582</v>
      </c>
    </row>
    <row r="1084" spans="1:9" x14ac:dyDescent="0.25">
      <c r="A1084" s="22">
        <v>38308</v>
      </c>
      <c r="B1084" s="23">
        <v>830</v>
      </c>
      <c r="C1084" s="23" t="s">
        <v>46</v>
      </c>
      <c r="D1084" s="35">
        <v>2000</v>
      </c>
      <c r="E1084" s="25" t="s">
        <v>4201</v>
      </c>
      <c r="F1084" s="23" t="s">
        <v>23</v>
      </c>
      <c r="G1084" s="26">
        <f t="shared" si="17"/>
        <v>2000</v>
      </c>
      <c r="H1084" s="23" t="s">
        <v>3582</v>
      </c>
      <c r="I1084" s="33" t="s">
        <v>25</v>
      </c>
    </row>
    <row r="1085" spans="1:9" x14ac:dyDescent="0.25">
      <c r="A1085" s="22">
        <v>38308</v>
      </c>
      <c r="B1085" s="23">
        <v>1307</v>
      </c>
      <c r="C1085" s="23" t="s">
        <v>21</v>
      </c>
      <c r="D1085" s="35">
        <v>200</v>
      </c>
      <c r="E1085" s="25" t="s">
        <v>4202</v>
      </c>
      <c r="F1085" s="23" t="s">
        <v>33</v>
      </c>
      <c r="G1085" s="26">
        <f t="shared" si="17"/>
        <v>200</v>
      </c>
      <c r="H1085" s="23" t="s">
        <v>3610</v>
      </c>
      <c r="I1085" s="33" t="s">
        <v>25</v>
      </c>
    </row>
    <row r="1086" spans="1:9" x14ac:dyDescent="0.25">
      <c r="A1086" s="22">
        <v>38308</v>
      </c>
      <c r="B1086" s="23">
        <v>1601</v>
      </c>
      <c r="C1086" s="23" t="s">
        <v>42</v>
      </c>
      <c r="D1086" s="35">
        <v>70000</v>
      </c>
      <c r="E1086" s="25" t="s">
        <v>4203</v>
      </c>
      <c r="F1086" s="23" t="s">
        <v>30</v>
      </c>
      <c r="G1086" s="26">
        <f t="shared" si="17"/>
        <v>70000</v>
      </c>
      <c r="H1086" s="23" t="s">
        <v>3582</v>
      </c>
      <c r="I1086" s="33" t="s">
        <v>25</v>
      </c>
    </row>
    <row r="1087" spans="1:9" x14ac:dyDescent="0.25">
      <c r="A1087" s="22">
        <v>38308</v>
      </c>
      <c r="B1087" s="23">
        <v>1230</v>
      </c>
      <c r="C1087" s="23" t="s">
        <v>42</v>
      </c>
      <c r="D1087" s="35">
        <v>70000</v>
      </c>
      <c r="E1087" s="25" t="s">
        <v>4204</v>
      </c>
      <c r="F1087" s="23" t="s">
        <v>30</v>
      </c>
      <c r="G1087" s="26">
        <f t="shared" si="17"/>
        <v>70000</v>
      </c>
      <c r="H1087" s="23" t="s">
        <v>3582</v>
      </c>
      <c r="I1087" s="33" t="s">
        <v>25</v>
      </c>
    </row>
    <row r="1088" spans="1:9" x14ac:dyDescent="0.25">
      <c r="A1088" s="22">
        <v>38309</v>
      </c>
      <c r="B1088" s="23">
        <v>1346</v>
      </c>
      <c r="C1088" s="23" t="s">
        <v>162</v>
      </c>
      <c r="D1088" s="35">
        <v>8000</v>
      </c>
      <c r="E1088" s="25" t="s">
        <v>4205</v>
      </c>
      <c r="F1088" s="23" t="s">
        <v>30</v>
      </c>
      <c r="G1088" s="26">
        <f t="shared" si="17"/>
        <v>8000</v>
      </c>
      <c r="H1088" s="23" t="s">
        <v>3582</v>
      </c>
      <c r="I1088" s="33" t="s">
        <v>25</v>
      </c>
    </row>
    <row r="1089" spans="1:19" x14ac:dyDescent="0.25">
      <c r="A1089" s="22">
        <v>38309</v>
      </c>
      <c r="B1089" s="23">
        <v>1833</v>
      </c>
      <c r="C1089" s="23" t="s">
        <v>40</v>
      </c>
      <c r="D1089" s="35">
        <v>3510</v>
      </c>
      <c r="E1089" s="25" t="s">
        <v>4206</v>
      </c>
      <c r="F1089" s="23" t="s">
        <v>30</v>
      </c>
      <c r="G1089" s="26">
        <f t="shared" si="17"/>
        <v>3510</v>
      </c>
      <c r="H1089" s="23" t="s">
        <v>3587</v>
      </c>
      <c r="I1089" s="33" t="s">
        <v>25</v>
      </c>
    </row>
    <row r="1090" spans="1:19" x14ac:dyDescent="0.25">
      <c r="A1090" s="22">
        <v>38310</v>
      </c>
      <c r="B1090" s="23">
        <v>1045</v>
      </c>
      <c r="C1090" s="23" t="s">
        <v>302</v>
      </c>
      <c r="D1090" s="35">
        <v>30000</v>
      </c>
      <c r="E1090" s="25" t="s">
        <v>4207</v>
      </c>
      <c r="F1090" s="23" t="s">
        <v>23</v>
      </c>
      <c r="G1090" s="26">
        <f t="shared" si="17"/>
        <v>30000</v>
      </c>
      <c r="H1090" s="23" t="s">
        <v>3587</v>
      </c>
      <c r="I1090" s="33" t="s">
        <v>25</v>
      </c>
      <c r="J1090" s="28">
        <v>25000</v>
      </c>
      <c r="K1090" s="29">
        <v>0</v>
      </c>
      <c r="L1090" s="25" t="s">
        <v>3566</v>
      </c>
      <c r="M1090" s="25" t="s">
        <v>4208</v>
      </c>
      <c r="N1090" s="25" t="s">
        <v>4209</v>
      </c>
      <c r="P1090" s="25" t="s">
        <v>4210</v>
      </c>
      <c r="S1090" s="25" t="s">
        <v>3914</v>
      </c>
    </row>
    <row r="1091" spans="1:19" x14ac:dyDescent="0.25">
      <c r="A1091" s="22">
        <v>38310</v>
      </c>
      <c r="B1091" s="23">
        <v>1105</v>
      </c>
      <c r="C1091" s="23" t="s">
        <v>68</v>
      </c>
      <c r="D1091" s="35">
        <v>1000</v>
      </c>
      <c r="E1091" s="25" t="s">
        <v>4211</v>
      </c>
      <c r="F1091" s="23" t="s">
        <v>23</v>
      </c>
      <c r="G1091" s="26">
        <f t="shared" si="17"/>
        <v>1000</v>
      </c>
      <c r="H1091" s="23" t="s">
        <v>3575</v>
      </c>
      <c r="I1091" s="33" t="s">
        <v>25</v>
      </c>
    </row>
    <row r="1092" spans="1:19" x14ac:dyDescent="0.25">
      <c r="A1092" s="22">
        <v>38310</v>
      </c>
      <c r="B1092" s="23">
        <v>1109</v>
      </c>
      <c r="C1092" s="23" t="s">
        <v>40</v>
      </c>
      <c r="D1092" s="35">
        <v>1000</v>
      </c>
      <c r="E1092" s="25" t="s">
        <v>4212</v>
      </c>
      <c r="F1092" s="23" t="s">
        <v>67</v>
      </c>
      <c r="G1092" s="26">
        <f t="shared" si="17"/>
        <v>1000</v>
      </c>
      <c r="H1092" s="23" t="s">
        <v>3587</v>
      </c>
      <c r="I1092" s="33" t="s">
        <v>25</v>
      </c>
    </row>
    <row r="1093" spans="1:19" x14ac:dyDescent="0.25">
      <c r="A1093" s="22">
        <v>38310</v>
      </c>
      <c r="B1093" s="23">
        <v>1454</v>
      </c>
      <c r="C1093" s="23" t="s">
        <v>448</v>
      </c>
      <c r="D1093" s="35">
        <v>1200</v>
      </c>
      <c r="E1093" s="25" t="s">
        <v>4213</v>
      </c>
      <c r="F1093" s="23" t="s">
        <v>33</v>
      </c>
      <c r="G1093" s="26">
        <f t="shared" si="17"/>
        <v>1200</v>
      </c>
      <c r="H1093" s="23" t="s">
        <v>3575</v>
      </c>
      <c r="I1093" s="33" t="s">
        <v>25</v>
      </c>
    </row>
    <row r="1094" spans="1:19" x14ac:dyDescent="0.25">
      <c r="A1094" s="22">
        <v>38310</v>
      </c>
      <c r="B1094" s="23">
        <v>2211</v>
      </c>
      <c r="C1094" s="23" t="s">
        <v>998</v>
      </c>
      <c r="D1094" s="35">
        <v>1000</v>
      </c>
      <c r="E1094" s="25" t="s">
        <v>4214</v>
      </c>
      <c r="F1094" s="23" t="s">
        <v>67</v>
      </c>
      <c r="G1094" s="26">
        <f t="shared" si="17"/>
        <v>1000</v>
      </c>
      <c r="H1094" s="23" t="s">
        <v>3580</v>
      </c>
      <c r="I1094" s="33" t="s">
        <v>25</v>
      </c>
    </row>
    <row r="1095" spans="1:19" x14ac:dyDescent="0.25">
      <c r="A1095" s="22">
        <v>38311</v>
      </c>
      <c r="B1095" s="23">
        <v>15</v>
      </c>
      <c r="C1095" s="23" t="s">
        <v>40</v>
      </c>
      <c r="D1095" s="35">
        <v>13680</v>
      </c>
      <c r="E1095" s="25" t="s">
        <v>4215</v>
      </c>
      <c r="F1095" s="23" t="s">
        <v>23</v>
      </c>
      <c r="G1095" s="26">
        <f t="shared" si="17"/>
        <v>13680</v>
      </c>
      <c r="H1095" s="23" t="s">
        <v>3587</v>
      </c>
      <c r="I1095" s="33" t="s">
        <v>25</v>
      </c>
    </row>
    <row r="1096" spans="1:19" x14ac:dyDescent="0.25">
      <c r="A1096" s="22">
        <v>38311</v>
      </c>
      <c r="B1096" s="23">
        <v>1554</v>
      </c>
      <c r="C1096" s="23" t="s">
        <v>35</v>
      </c>
      <c r="D1096" s="35">
        <v>100</v>
      </c>
      <c r="E1096" s="25" t="s">
        <v>4216</v>
      </c>
      <c r="F1096" s="23" t="s">
        <v>63</v>
      </c>
      <c r="G1096" s="26">
        <f t="shared" ref="G1096:G1159" si="18">IF(D1096 ="UNK", 1, D1096)</f>
        <v>100</v>
      </c>
      <c r="H1096" s="23" t="s">
        <v>3580</v>
      </c>
      <c r="I1096" s="33" t="s">
        <v>25</v>
      </c>
    </row>
    <row r="1097" spans="1:19" x14ac:dyDescent="0.25">
      <c r="A1097" s="22">
        <v>38313</v>
      </c>
      <c r="B1097" s="23">
        <v>1023</v>
      </c>
      <c r="C1097" s="23" t="s">
        <v>35</v>
      </c>
      <c r="D1097" s="35">
        <v>300</v>
      </c>
      <c r="E1097" s="25" t="s">
        <v>4217</v>
      </c>
      <c r="F1097" s="23" t="s">
        <v>37</v>
      </c>
      <c r="G1097" s="26">
        <f t="shared" si="18"/>
        <v>300</v>
      </c>
      <c r="H1097" s="23" t="s">
        <v>3580</v>
      </c>
      <c r="I1097" s="33" t="s">
        <v>25</v>
      </c>
    </row>
    <row r="1098" spans="1:19" x14ac:dyDescent="0.25">
      <c r="A1098" s="22">
        <v>38313</v>
      </c>
      <c r="B1098" s="23">
        <v>1114</v>
      </c>
      <c r="C1098" s="23" t="s">
        <v>329</v>
      </c>
      <c r="D1098" s="35">
        <v>5000</v>
      </c>
      <c r="E1098" s="25" t="s">
        <v>4218</v>
      </c>
      <c r="F1098" s="23" t="s">
        <v>33</v>
      </c>
      <c r="G1098" s="26">
        <f t="shared" si="18"/>
        <v>5000</v>
      </c>
      <c r="H1098" s="23" t="s">
        <v>3578</v>
      </c>
      <c r="I1098" s="33" t="s">
        <v>25</v>
      </c>
    </row>
    <row r="1099" spans="1:19" x14ac:dyDescent="0.25">
      <c r="A1099" s="22">
        <v>38313</v>
      </c>
      <c r="B1099" s="23">
        <v>1238</v>
      </c>
      <c r="C1099" s="23" t="s">
        <v>42</v>
      </c>
      <c r="D1099" s="35">
        <v>20000</v>
      </c>
      <c r="E1099" s="25" t="s">
        <v>4219</v>
      </c>
      <c r="F1099" s="23" t="s">
        <v>30</v>
      </c>
      <c r="G1099" s="26">
        <f t="shared" si="18"/>
        <v>20000</v>
      </c>
      <c r="H1099" s="23" t="s">
        <v>3582</v>
      </c>
      <c r="I1099" s="33" t="s">
        <v>25</v>
      </c>
    </row>
    <row r="1100" spans="1:19" x14ac:dyDescent="0.25">
      <c r="A1100" s="22">
        <v>38313</v>
      </c>
      <c r="B1100" s="23">
        <v>1356</v>
      </c>
      <c r="C1100" s="23" t="s">
        <v>200</v>
      </c>
      <c r="D1100" s="35">
        <v>9000</v>
      </c>
      <c r="E1100" s="25" t="s">
        <v>4220</v>
      </c>
      <c r="F1100" s="23" t="s">
        <v>54</v>
      </c>
      <c r="G1100" s="26">
        <f t="shared" si="18"/>
        <v>9000</v>
      </c>
      <c r="H1100" s="23" t="s">
        <v>3575</v>
      </c>
      <c r="I1100" s="33" t="s">
        <v>25</v>
      </c>
    </row>
    <row r="1101" spans="1:19" x14ac:dyDescent="0.25">
      <c r="A1101" s="22">
        <v>38313</v>
      </c>
      <c r="B1101" s="23">
        <v>1518</v>
      </c>
      <c r="C1101" s="23" t="s">
        <v>31</v>
      </c>
      <c r="D1101" s="35">
        <v>1000</v>
      </c>
      <c r="E1101" s="25" t="s">
        <v>4221</v>
      </c>
      <c r="F1101" s="23" t="s">
        <v>67</v>
      </c>
      <c r="G1101" s="26">
        <f t="shared" si="18"/>
        <v>1000</v>
      </c>
      <c r="H1101" s="23" t="s">
        <v>3587</v>
      </c>
      <c r="I1101" s="33" t="s">
        <v>25</v>
      </c>
    </row>
    <row r="1102" spans="1:19" x14ac:dyDescent="0.25">
      <c r="A1102" s="22">
        <v>38313</v>
      </c>
      <c r="B1102" s="23">
        <v>1115</v>
      </c>
      <c r="C1102" s="23" t="s">
        <v>42</v>
      </c>
      <c r="D1102" s="24">
        <v>20000</v>
      </c>
      <c r="E1102" s="25" t="s">
        <v>4222</v>
      </c>
      <c r="F1102" s="23" t="s">
        <v>30</v>
      </c>
      <c r="G1102" s="26">
        <f t="shared" si="18"/>
        <v>20000</v>
      </c>
      <c r="H1102" s="23" t="s">
        <v>3582</v>
      </c>
      <c r="I1102" s="23" t="s">
        <v>25</v>
      </c>
    </row>
    <row r="1103" spans="1:19" x14ac:dyDescent="0.25">
      <c r="A1103" s="22">
        <v>38313</v>
      </c>
      <c r="B1103" s="23">
        <v>1805</v>
      </c>
      <c r="C1103" s="23" t="s">
        <v>42</v>
      </c>
      <c r="D1103" s="24">
        <v>150</v>
      </c>
      <c r="E1103" s="25" t="s">
        <v>4223</v>
      </c>
      <c r="F1103" s="23" t="s">
        <v>37</v>
      </c>
      <c r="G1103" s="26">
        <f t="shared" si="18"/>
        <v>150</v>
      </c>
      <c r="H1103" s="23" t="s">
        <v>3582</v>
      </c>
      <c r="I1103" s="23" t="s">
        <v>3582</v>
      </c>
    </row>
    <row r="1104" spans="1:19" x14ac:dyDescent="0.25">
      <c r="A1104" s="22">
        <v>38314</v>
      </c>
      <c r="B1104" s="23">
        <v>1052</v>
      </c>
      <c r="C1104" s="23" t="s">
        <v>248</v>
      </c>
      <c r="D1104" s="23" t="s">
        <v>27</v>
      </c>
      <c r="E1104" s="25" t="s">
        <v>4224</v>
      </c>
      <c r="F1104" s="23" t="s">
        <v>67</v>
      </c>
      <c r="G1104" s="26">
        <f t="shared" si="18"/>
        <v>1</v>
      </c>
      <c r="H1104" s="23" t="s">
        <v>3610</v>
      </c>
      <c r="I1104" s="33" t="s">
        <v>25</v>
      </c>
    </row>
    <row r="1105" spans="1:11" x14ac:dyDescent="0.25">
      <c r="A1105" s="22">
        <v>38314</v>
      </c>
      <c r="B1105" s="23">
        <v>1529</v>
      </c>
      <c r="C1105" s="23" t="s">
        <v>448</v>
      </c>
      <c r="D1105" s="23" t="s">
        <v>27</v>
      </c>
      <c r="E1105" s="25" t="s">
        <v>4225</v>
      </c>
      <c r="F1105" s="24" t="s">
        <v>23</v>
      </c>
      <c r="G1105" s="26">
        <f t="shared" si="18"/>
        <v>1</v>
      </c>
      <c r="H1105" s="23" t="s">
        <v>3575</v>
      </c>
      <c r="I1105" s="33" t="s">
        <v>25</v>
      </c>
      <c r="J1105" s="29"/>
      <c r="K1105" s="25"/>
    </row>
    <row r="1106" spans="1:11" x14ac:dyDescent="0.25">
      <c r="A1106" s="22">
        <v>38314</v>
      </c>
      <c r="B1106" s="23">
        <v>1547</v>
      </c>
      <c r="C1106" s="23" t="s">
        <v>40</v>
      </c>
      <c r="D1106" s="35">
        <v>1000</v>
      </c>
      <c r="E1106" s="25" t="s">
        <v>4226</v>
      </c>
      <c r="F1106" s="23" t="s">
        <v>33</v>
      </c>
      <c r="G1106" s="26">
        <f t="shared" si="18"/>
        <v>1000</v>
      </c>
      <c r="H1106" s="23" t="s">
        <v>3587</v>
      </c>
      <c r="I1106" s="33" t="s">
        <v>25</v>
      </c>
    </row>
    <row r="1107" spans="1:11" x14ac:dyDescent="0.25">
      <c r="A1107" s="22">
        <v>38315</v>
      </c>
      <c r="B1107" s="23">
        <v>750</v>
      </c>
      <c r="C1107" s="23" t="s">
        <v>162</v>
      </c>
      <c r="D1107" s="24">
        <v>800</v>
      </c>
      <c r="E1107" s="25" t="s">
        <v>4227</v>
      </c>
      <c r="F1107" s="23" t="s">
        <v>30</v>
      </c>
      <c r="G1107" s="26">
        <f t="shared" si="18"/>
        <v>800</v>
      </c>
      <c r="H1107" s="23" t="s">
        <v>3582</v>
      </c>
      <c r="I1107" s="23" t="s">
        <v>3582</v>
      </c>
    </row>
    <row r="1108" spans="1:11" x14ac:dyDescent="0.25">
      <c r="A1108" s="22">
        <v>38315</v>
      </c>
      <c r="B1108" s="23">
        <v>1606</v>
      </c>
      <c r="C1108" s="23" t="s">
        <v>68</v>
      </c>
      <c r="D1108" s="35">
        <v>2000</v>
      </c>
      <c r="E1108" s="25" t="s">
        <v>4228</v>
      </c>
      <c r="F1108" s="23" t="s">
        <v>23</v>
      </c>
      <c r="G1108" s="26">
        <f t="shared" si="18"/>
        <v>2000</v>
      </c>
      <c r="H1108" s="23" t="s">
        <v>3575</v>
      </c>
      <c r="I1108" s="33" t="s">
        <v>25</v>
      </c>
    </row>
    <row r="1109" spans="1:11" x14ac:dyDescent="0.25">
      <c r="A1109" s="22">
        <v>38315</v>
      </c>
      <c r="B1109" s="23">
        <v>1638</v>
      </c>
      <c r="C1109" s="23" t="s">
        <v>42</v>
      </c>
      <c r="D1109" s="35">
        <v>1000</v>
      </c>
      <c r="E1109" s="25" t="s">
        <v>4229</v>
      </c>
      <c r="F1109" s="23" t="s">
        <v>23</v>
      </c>
      <c r="G1109" s="26">
        <f t="shared" si="18"/>
        <v>1000</v>
      </c>
      <c r="H1109" s="23" t="s">
        <v>3582</v>
      </c>
      <c r="I1109" s="33" t="s">
        <v>25</v>
      </c>
    </row>
    <row r="1110" spans="1:11" x14ac:dyDescent="0.25">
      <c r="A1110" s="22">
        <v>38315</v>
      </c>
      <c r="B1110" s="23">
        <v>2156</v>
      </c>
      <c r="C1110" s="23" t="s">
        <v>46</v>
      </c>
      <c r="D1110" s="23" t="s">
        <v>27</v>
      </c>
      <c r="E1110" s="25" t="s">
        <v>4230</v>
      </c>
      <c r="F1110" s="23" t="s">
        <v>67</v>
      </c>
      <c r="G1110" s="26">
        <f t="shared" si="18"/>
        <v>1</v>
      </c>
      <c r="H1110" s="23" t="s">
        <v>3575</v>
      </c>
      <c r="I1110" s="33" t="s">
        <v>25</v>
      </c>
    </row>
    <row r="1111" spans="1:11" x14ac:dyDescent="0.25">
      <c r="A1111" s="22">
        <v>38317</v>
      </c>
      <c r="B1111" s="23">
        <v>1031</v>
      </c>
      <c r="C1111" s="23" t="s">
        <v>91</v>
      </c>
      <c r="D1111" s="35">
        <v>1000</v>
      </c>
      <c r="E1111" s="25" t="s">
        <v>4231</v>
      </c>
      <c r="F1111" s="23" t="s">
        <v>37</v>
      </c>
      <c r="G1111" s="26">
        <f t="shared" si="18"/>
        <v>1000</v>
      </c>
      <c r="H1111" s="23" t="s">
        <v>3578</v>
      </c>
      <c r="I1111" s="33" t="s">
        <v>25</v>
      </c>
    </row>
    <row r="1112" spans="1:11" x14ac:dyDescent="0.25">
      <c r="A1112" s="22">
        <v>38317</v>
      </c>
      <c r="B1112" s="23">
        <v>1314</v>
      </c>
      <c r="C1112" s="23" t="s">
        <v>329</v>
      </c>
      <c r="D1112" s="35">
        <v>1000</v>
      </c>
      <c r="E1112" s="25" t="s">
        <v>4232</v>
      </c>
      <c r="F1112" s="23" t="s">
        <v>33</v>
      </c>
      <c r="G1112" s="26">
        <f t="shared" si="18"/>
        <v>1000</v>
      </c>
      <c r="H1112" s="23" t="s">
        <v>3578</v>
      </c>
      <c r="I1112" s="33" t="s">
        <v>25</v>
      </c>
    </row>
    <row r="1113" spans="1:11" x14ac:dyDescent="0.25">
      <c r="A1113" s="22">
        <v>38317</v>
      </c>
      <c r="B1113" s="23">
        <v>1619</v>
      </c>
      <c r="C1113" s="23" t="s">
        <v>68</v>
      </c>
      <c r="D1113" s="35">
        <v>10</v>
      </c>
      <c r="E1113" s="25" t="s">
        <v>4233</v>
      </c>
      <c r="F1113" s="23" t="s">
        <v>23</v>
      </c>
      <c r="G1113" s="26">
        <f t="shared" si="18"/>
        <v>10</v>
      </c>
      <c r="H1113" s="23" t="s">
        <v>3575</v>
      </c>
      <c r="I1113" s="33" t="s">
        <v>25</v>
      </c>
    </row>
    <row r="1114" spans="1:11" x14ac:dyDescent="0.25">
      <c r="A1114" s="22">
        <v>38318</v>
      </c>
      <c r="B1114" s="23">
        <v>737</v>
      </c>
      <c r="C1114" s="23" t="s">
        <v>61</v>
      </c>
      <c r="D1114" s="23" t="s">
        <v>27</v>
      </c>
      <c r="E1114" s="25" t="s">
        <v>4234</v>
      </c>
      <c r="F1114" s="23" t="s">
        <v>67</v>
      </c>
      <c r="G1114" s="26">
        <f t="shared" si="18"/>
        <v>1</v>
      </c>
      <c r="H1114" s="23" t="s">
        <v>3575</v>
      </c>
      <c r="I1114" s="33" t="s">
        <v>25</v>
      </c>
    </row>
    <row r="1115" spans="1:11" x14ac:dyDescent="0.25">
      <c r="A1115" s="22">
        <v>38318</v>
      </c>
      <c r="B1115" s="23">
        <v>2158</v>
      </c>
      <c r="C1115" s="23" t="s">
        <v>329</v>
      </c>
      <c r="D1115" s="23" t="s">
        <v>27</v>
      </c>
      <c r="E1115" s="25" t="s">
        <v>4235</v>
      </c>
      <c r="F1115" s="23" t="s">
        <v>30</v>
      </c>
      <c r="G1115" s="26">
        <f t="shared" si="18"/>
        <v>1</v>
      </c>
      <c r="H1115" s="23" t="s">
        <v>3578</v>
      </c>
      <c r="I1115" s="33" t="s">
        <v>25</v>
      </c>
    </row>
    <row r="1116" spans="1:11" x14ac:dyDescent="0.25">
      <c r="A1116" s="22">
        <v>38319</v>
      </c>
      <c r="B1116" s="23">
        <v>2041</v>
      </c>
      <c r="C1116" s="23" t="s">
        <v>40</v>
      </c>
      <c r="D1116" s="35">
        <v>5000</v>
      </c>
      <c r="E1116" s="25" t="s">
        <v>4236</v>
      </c>
      <c r="F1116" s="23" t="s">
        <v>23</v>
      </c>
      <c r="G1116" s="26">
        <f t="shared" si="18"/>
        <v>5000</v>
      </c>
      <c r="H1116" s="23" t="s">
        <v>3587</v>
      </c>
      <c r="I1116" s="33" t="s">
        <v>25</v>
      </c>
    </row>
    <row r="1117" spans="1:11" x14ac:dyDescent="0.25">
      <c r="A1117" s="22">
        <v>38320</v>
      </c>
      <c r="B1117" s="23">
        <v>330</v>
      </c>
      <c r="C1117" s="23" t="s">
        <v>42</v>
      </c>
      <c r="D1117" s="24">
        <v>500</v>
      </c>
      <c r="E1117" s="25" t="s">
        <v>4237</v>
      </c>
      <c r="F1117" s="23" t="s">
        <v>23</v>
      </c>
      <c r="G1117" s="26">
        <f t="shared" si="18"/>
        <v>500</v>
      </c>
      <c r="H1117" s="23" t="s">
        <v>3582</v>
      </c>
      <c r="I1117" s="23" t="s">
        <v>25</v>
      </c>
    </row>
    <row r="1118" spans="1:11" x14ac:dyDescent="0.25">
      <c r="A1118" s="22">
        <v>38320</v>
      </c>
      <c r="B1118" s="23">
        <v>1345</v>
      </c>
      <c r="C1118" s="23" t="s">
        <v>42</v>
      </c>
      <c r="D1118" s="24">
        <v>100</v>
      </c>
      <c r="E1118" s="25" t="s">
        <v>4238</v>
      </c>
      <c r="F1118" s="23" t="s">
        <v>37</v>
      </c>
      <c r="G1118" s="26">
        <f t="shared" si="18"/>
        <v>100</v>
      </c>
      <c r="H1118" s="23" t="s">
        <v>3582</v>
      </c>
      <c r="I1118" s="23" t="s">
        <v>3582</v>
      </c>
    </row>
    <row r="1119" spans="1:11" x14ac:dyDescent="0.25">
      <c r="A1119" s="22">
        <v>38320</v>
      </c>
      <c r="B1119" s="23">
        <v>1345</v>
      </c>
      <c r="C1119" s="23" t="s">
        <v>42</v>
      </c>
      <c r="D1119" s="24">
        <v>1000</v>
      </c>
      <c r="E1119" s="25" t="s">
        <v>4239</v>
      </c>
      <c r="F1119" s="23" t="s">
        <v>33</v>
      </c>
      <c r="G1119" s="26">
        <f t="shared" si="18"/>
        <v>1000</v>
      </c>
      <c r="H1119" s="23" t="s">
        <v>3582</v>
      </c>
      <c r="I1119" s="23" t="s">
        <v>25</v>
      </c>
    </row>
    <row r="1120" spans="1:11" x14ac:dyDescent="0.25">
      <c r="A1120" s="22">
        <v>38321</v>
      </c>
      <c r="B1120" s="23">
        <v>927</v>
      </c>
      <c r="C1120" s="23" t="s">
        <v>200</v>
      </c>
      <c r="D1120" s="24">
        <v>9000000</v>
      </c>
      <c r="E1120" s="25" t="s">
        <v>4240</v>
      </c>
      <c r="F1120" s="23" t="s">
        <v>63</v>
      </c>
      <c r="G1120" s="26">
        <f t="shared" si="18"/>
        <v>9000000</v>
      </c>
      <c r="H1120" s="23" t="s">
        <v>3575</v>
      </c>
      <c r="I1120" s="23" t="s">
        <v>25</v>
      </c>
    </row>
    <row r="1121" spans="1:9" x14ac:dyDescent="0.25">
      <c r="A1121" s="22">
        <v>38321</v>
      </c>
      <c r="B1121" s="23">
        <v>1305</v>
      </c>
      <c r="C1121" s="23" t="s">
        <v>42</v>
      </c>
      <c r="D1121" s="24">
        <v>12000</v>
      </c>
      <c r="E1121" s="25" t="s">
        <v>4241</v>
      </c>
      <c r="F1121" s="23" t="s">
        <v>30</v>
      </c>
      <c r="G1121" s="26">
        <f t="shared" si="18"/>
        <v>12000</v>
      </c>
      <c r="H1121" s="23" t="s">
        <v>3582</v>
      </c>
      <c r="I1121" s="23" t="s">
        <v>3582</v>
      </c>
    </row>
    <row r="1122" spans="1:9" x14ac:dyDescent="0.25">
      <c r="A1122" s="22">
        <v>38320</v>
      </c>
      <c r="B1122" s="23">
        <v>1059</v>
      </c>
      <c r="C1122" s="23" t="s">
        <v>68</v>
      </c>
      <c r="D1122" s="35">
        <v>1500</v>
      </c>
      <c r="E1122" s="25" t="s">
        <v>4242</v>
      </c>
      <c r="F1122" s="23" t="s">
        <v>23</v>
      </c>
      <c r="G1122" s="26">
        <f t="shared" si="18"/>
        <v>1500</v>
      </c>
      <c r="H1122" s="23" t="s">
        <v>3575</v>
      </c>
      <c r="I1122" s="33" t="s">
        <v>25</v>
      </c>
    </row>
    <row r="1123" spans="1:9" x14ac:dyDescent="0.25">
      <c r="A1123" s="22">
        <v>38320</v>
      </c>
      <c r="B1123" s="23">
        <v>1414</v>
      </c>
      <c r="C1123" s="23" t="s">
        <v>42</v>
      </c>
      <c r="D1123" s="35">
        <v>1000</v>
      </c>
      <c r="E1123" s="25" t="s">
        <v>4243</v>
      </c>
      <c r="F1123" s="23" t="s">
        <v>33</v>
      </c>
      <c r="G1123" s="26">
        <f t="shared" si="18"/>
        <v>1000</v>
      </c>
      <c r="H1123" s="23" t="s">
        <v>3582</v>
      </c>
      <c r="I1123" s="33" t="s">
        <v>25</v>
      </c>
    </row>
    <row r="1124" spans="1:9" x14ac:dyDescent="0.25">
      <c r="A1124" s="22">
        <v>38320</v>
      </c>
      <c r="B1124" s="23">
        <v>1504</v>
      </c>
      <c r="C1124" s="23" t="s">
        <v>56</v>
      </c>
      <c r="D1124" s="35">
        <v>1000</v>
      </c>
      <c r="E1124" s="25" t="s">
        <v>4244</v>
      </c>
      <c r="F1124" s="23" t="s">
        <v>33</v>
      </c>
      <c r="G1124" s="26">
        <f t="shared" si="18"/>
        <v>1000</v>
      </c>
      <c r="H1124" s="23" t="s">
        <v>3587</v>
      </c>
      <c r="I1124" s="33" t="s">
        <v>25</v>
      </c>
    </row>
    <row r="1125" spans="1:9" x14ac:dyDescent="0.25">
      <c r="A1125" s="22">
        <v>38321</v>
      </c>
      <c r="B1125" s="23">
        <v>705</v>
      </c>
      <c r="C1125" s="23" t="s">
        <v>162</v>
      </c>
      <c r="D1125" s="35">
        <v>50000</v>
      </c>
      <c r="E1125" s="25" t="s">
        <v>4245</v>
      </c>
      <c r="F1125" s="23" t="s">
        <v>190</v>
      </c>
      <c r="G1125" s="26">
        <f t="shared" si="18"/>
        <v>50000</v>
      </c>
      <c r="H1125" s="23" t="s">
        <v>3582</v>
      </c>
      <c r="I1125" s="33" t="s">
        <v>25</v>
      </c>
    </row>
    <row r="1126" spans="1:9" x14ac:dyDescent="0.25">
      <c r="A1126" s="22">
        <v>38321</v>
      </c>
      <c r="B1126" s="23">
        <v>927</v>
      </c>
      <c r="C1126" s="23" t="s">
        <v>200</v>
      </c>
      <c r="D1126" s="35">
        <v>9000000</v>
      </c>
      <c r="E1126" s="25" t="s">
        <v>4246</v>
      </c>
      <c r="F1126" s="23" t="s">
        <v>63</v>
      </c>
      <c r="G1126" s="26">
        <f t="shared" si="18"/>
        <v>9000000</v>
      </c>
      <c r="H1126" s="23" t="s">
        <v>3575</v>
      </c>
      <c r="I1126" s="33" t="s">
        <v>25</v>
      </c>
    </row>
    <row r="1127" spans="1:9" x14ac:dyDescent="0.25">
      <c r="A1127" s="22">
        <v>38321</v>
      </c>
      <c r="B1127" s="23">
        <v>1301</v>
      </c>
      <c r="C1127" s="23" t="s">
        <v>108</v>
      </c>
      <c r="D1127" s="35">
        <v>1750</v>
      </c>
      <c r="E1127" s="25" t="s">
        <v>4247</v>
      </c>
      <c r="F1127" s="23" t="s">
        <v>33</v>
      </c>
      <c r="G1127" s="26">
        <f t="shared" si="18"/>
        <v>1750</v>
      </c>
      <c r="H1127" s="23" t="s">
        <v>3610</v>
      </c>
      <c r="I1127" s="33" t="s">
        <v>25</v>
      </c>
    </row>
    <row r="1128" spans="1:9" x14ac:dyDescent="0.25">
      <c r="A1128" s="22">
        <v>38321</v>
      </c>
      <c r="B1128" s="23">
        <v>1336</v>
      </c>
      <c r="C1128" s="23" t="s">
        <v>26</v>
      </c>
      <c r="D1128" s="35">
        <v>18000</v>
      </c>
      <c r="E1128" s="25" t="s">
        <v>4248</v>
      </c>
      <c r="F1128" s="23" t="s">
        <v>23</v>
      </c>
      <c r="G1128" s="26">
        <f t="shared" si="18"/>
        <v>18000</v>
      </c>
      <c r="H1128" s="23" t="s">
        <v>3578</v>
      </c>
      <c r="I1128" s="33" t="s">
        <v>25</v>
      </c>
    </row>
    <row r="1129" spans="1:9" x14ac:dyDescent="0.25">
      <c r="A1129" s="22">
        <v>38321</v>
      </c>
      <c r="B1129" s="23">
        <v>1615</v>
      </c>
      <c r="C1129" s="23" t="s">
        <v>56</v>
      </c>
      <c r="D1129" s="35">
        <v>1000</v>
      </c>
      <c r="E1129" s="25" t="s">
        <v>4249</v>
      </c>
      <c r="F1129" s="23" t="s">
        <v>33</v>
      </c>
      <c r="G1129" s="26">
        <f t="shared" si="18"/>
        <v>1000</v>
      </c>
      <c r="H1129" s="23" t="s">
        <v>3587</v>
      </c>
      <c r="I1129" s="33" t="s">
        <v>25</v>
      </c>
    </row>
    <row r="1130" spans="1:9" x14ac:dyDescent="0.25">
      <c r="A1130" s="22">
        <v>38321</v>
      </c>
      <c r="B1130" s="23">
        <v>1721</v>
      </c>
      <c r="C1130" s="23" t="s">
        <v>108</v>
      </c>
      <c r="D1130" s="35">
        <v>25</v>
      </c>
      <c r="E1130" s="25" t="s">
        <v>4250</v>
      </c>
      <c r="F1130" s="23" t="s">
        <v>23</v>
      </c>
      <c r="G1130" s="26">
        <f t="shared" si="18"/>
        <v>25</v>
      </c>
      <c r="H1130" s="23" t="s">
        <v>3610</v>
      </c>
      <c r="I1130" s="33" t="s">
        <v>25</v>
      </c>
    </row>
    <row r="1131" spans="1:9" x14ac:dyDescent="0.25">
      <c r="A1131" s="22">
        <v>38321</v>
      </c>
      <c r="B1131" s="23">
        <v>645</v>
      </c>
      <c r="C1131" s="23" t="s">
        <v>162</v>
      </c>
      <c r="D1131" s="35">
        <v>50000</v>
      </c>
      <c r="E1131" s="25" t="s">
        <v>4251</v>
      </c>
      <c r="G1131" s="26">
        <f t="shared" si="18"/>
        <v>50000</v>
      </c>
      <c r="H1131" s="23" t="s">
        <v>3582</v>
      </c>
      <c r="I1131" s="33" t="s">
        <v>25</v>
      </c>
    </row>
    <row r="1132" spans="1:9" x14ac:dyDescent="0.25">
      <c r="A1132" s="22">
        <v>38322</v>
      </c>
      <c r="B1132" s="23">
        <v>643</v>
      </c>
      <c r="C1132" s="23" t="s">
        <v>200</v>
      </c>
      <c r="D1132" s="35">
        <v>2000</v>
      </c>
      <c r="E1132" s="25" t="s">
        <v>4252</v>
      </c>
      <c r="F1132" s="23" t="s">
        <v>23</v>
      </c>
      <c r="G1132" s="26">
        <f t="shared" si="18"/>
        <v>2000</v>
      </c>
      <c r="H1132" s="23" t="s">
        <v>3575</v>
      </c>
      <c r="I1132" s="33" t="s">
        <v>25</v>
      </c>
    </row>
    <row r="1133" spans="1:9" x14ac:dyDescent="0.25">
      <c r="A1133" s="22">
        <v>38322</v>
      </c>
      <c r="B1133" s="23">
        <v>749</v>
      </c>
      <c r="C1133" s="23" t="s">
        <v>46</v>
      </c>
      <c r="D1133" s="35" t="s">
        <v>27</v>
      </c>
      <c r="E1133" s="25" t="s">
        <v>4253</v>
      </c>
      <c r="F1133" s="23" t="s">
        <v>33</v>
      </c>
      <c r="G1133" s="26">
        <f t="shared" si="18"/>
        <v>1</v>
      </c>
      <c r="H1133" s="23" t="s">
        <v>3575</v>
      </c>
      <c r="I1133" s="33" t="s">
        <v>25</v>
      </c>
    </row>
    <row r="1134" spans="1:9" x14ac:dyDescent="0.25">
      <c r="A1134" s="22">
        <v>38322</v>
      </c>
      <c r="B1134" s="23">
        <v>758</v>
      </c>
      <c r="C1134" s="23" t="s">
        <v>42</v>
      </c>
      <c r="D1134" s="35">
        <v>12000</v>
      </c>
      <c r="E1134" s="25" t="s">
        <v>4254</v>
      </c>
      <c r="F1134" s="23" t="s">
        <v>23</v>
      </c>
      <c r="G1134" s="26">
        <f t="shared" si="18"/>
        <v>12000</v>
      </c>
      <c r="H1134" s="23" t="s">
        <v>3582</v>
      </c>
      <c r="I1134" s="33" t="s">
        <v>25</v>
      </c>
    </row>
    <row r="1135" spans="1:9" x14ac:dyDescent="0.25">
      <c r="A1135" s="22">
        <v>38322</v>
      </c>
      <c r="B1135" s="23">
        <v>1412</v>
      </c>
      <c r="C1135" s="23" t="s">
        <v>56</v>
      </c>
      <c r="D1135" s="35">
        <v>3000</v>
      </c>
      <c r="E1135" s="25" t="s">
        <v>4255</v>
      </c>
      <c r="F1135" s="23" t="s">
        <v>33</v>
      </c>
      <c r="G1135" s="26">
        <f t="shared" si="18"/>
        <v>3000</v>
      </c>
      <c r="H1135" s="23" t="s">
        <v>3587</v>
      </c>
      <c r="I1135" s="33" t="s">
        <v>25</v>
      </c>
    </row>
    <row r="1136" spans="1:9" x14ac:dyDescent="0.25">
      <c r="A1136" s="22">
        <v>38322</v>
      </c>
      <c r="B1136" s="23">
        <v>1432</v>
      </c>
      <c r="C1136" s="23" t="s">
        <v>46</v>
      </c>
      <c r="D1136" s="35">
        <v>20000</v>
      </c>
      <c r="E1136" s="25" t="s">
        <v>4256</v>
      </c>
      <c r="F1136" s="23" t="s">
        <v>30</v>
      </c>
      <c r="G1136" s="26">
        <f t="shared" si="18"/>
        <v>20000</v>
      </c>
      <c r="H1136" s="23" t="s">
        <v>3575</v>
      </c>
      <c r="I1136" s="33" t="s">
        <v>25</v>
      </c>
    </row>
    <row r="1137" spans="1:19" x14ac:dyDescent="0.25">
      <c r="A1137" s="22">
        <v>38322</v>
      </c>
      <c r="B1137" s="23">
        <v>900</v>
      </c>
      <c r="C1137" s="23" t="s">
        <v>116</v>
      </c>
      <c r="D1137" s="24">
        <v>3000</v>
      </c>
      <c r="E1137" s="25" t="s">
        <v>4257</v>
      </c>
      <c r="G1137" s="26">
        <f t="shared" si="18"/>
        <v>3000</v>
      </c>
      <c r="H1137" s="23" t="s">
        <v>3582</v>
      </c>
    </row>
    <row r="1138" spans="1:19" x14ac:dyDescent="0.25">
      <c r="A1138" s="22">
        <v>38323</v>
      </c>
      <c r="B1138" s="23">
        <v>919</v>
      </c>
      <c r="C1138" s="23" t="s">
        <v>72</v>
      </c>
      <c r="D1138" s="35">
        <v>500</v>
      </c>
      <c r="E1138" s="25" t="s">
        <v>4258</v>
      </c>
      <c r="F1138" s="23" t="s">
        <v>23</v>
      </c>
      <c r="G1138" s="26">
        <f t="shared" si="18"/>
        <v>500</v>
      </c>
      <c r="H1138" s="23" t="s">
        <v>3575</v>
      </c>
      <c r="I1138" s="33" t="s">
        <v>25</v>
      </c>
    </row>
    <row r="1139" spans="1:19" x14ac:dyDescent="0.25">
      <c r="A1139" s="22">
        <v>38323</v>
      </c>
      <c r="B1139" s="23">
        <v>1224</v>
      </c>
      <c r="C1139" s="23" t="s">
        <v>21</v>
      </c>
      <c r="D1139" s="35" t="s">
        <v>27</v>
      </c>
      <c r="E1139" s="25" t="s">
        <v>4259</v>
      </c>
      <c r="F1139" s="23" t="s">
        <v>33</v>
      </c>
      <c r="G1139" s="26">
        <f t="shared" si="18"/>
        <v>1</v>
      </c>
      <c r="H1139" s="23" t="s">
        <v>3610</v>
      </c>
      <c r="I1139" s="33" t="s">
        <v>25</v>
      </c>
    </row>
    <row r="1140" spans="1:19" x14ac:dyDescent="0.25">
      <c r="A1140" s="22">
        <v>38323</v>
      </c>
      <c r="B1140" s="23">
        <v>1340</v>
      </c>
      <c r="C1140" s="23" t="s">
        <v>426</v>
      </c>
      <c r="D1140" s="35">
        <v>26500</v>
      </c>
      <c r="E1140" s="25" t="s">
        <v>4260</v>
      </c>
      <c r="F1140" s="23" t="s">
        <v>30</v>
      </c>
      <c r="G1140" s="26">
        <f t="shared" si="18"/>
        <v>26500</v>
      </c>
      <c r="H1140" s="23" t="s">
        <v>3587</v>
      </c>
      <c r="I1140" s="33" t="s">
        <v>25</v>
      </c>
      <c r="J1140" s="28">
        <v>26500</v>
      </c>
      <c r="K1140" s="29">
        <v>0.75</v>
      </c>
      <c r="L1140" s="25" t="s">
        <v>3566</v>
      </c>
      <c r="N1140" s="25" t="s">
        <v>4105</v>
      </c>
      <c r="S1140" s="25" t="s">
        <v>3914</v>
      </c>
    </row>
    <row r="1141" spans="1:19" x14ac:dyDescent="0.25">
      <c r="A1141" s="22">
        <v>38323</v>
      </c>
      <c r="B1141" s="23">
        <v>1502</v>
      </c>
      <c r="C1141" s="23" t="s">
        <v>64</v>
      </c>
      <c r="D1141" s="35">
        <v>8400</v>
      </c>
      <c r="E1141" s="25" t="s">
        <v>4261</v>
      </c>
      <c r="F1141" s="23" t="s">
        <v>37</v>
      </c>
      <c r="G1141" s="26">
        <f t="shared" si="18"/>
        <v>8400</v>
      </c>
      <c r="H1141" s="23" t="s">
        <v>3578</v>
      </c>
      <c r="I1141" s="33" t="s">
        <v>25</v>
      </c>
    </row>
    <row r="1142" spans="1:19" x14ac:dyDescent="0.25">
      <c r="A1142" s="22">
        <v>38323</v>
      </c>
      <c r="B1142" s="23">
        <v>1504</v>
      </c>
      <c r="C1142" s="23" t="s">
        <v>329</v>
      </c>
      <c r="D1142" s="35">
        <v>2500</v>
      </c>
      <c r="E1142" s="25" t="s">
        <v>4262</v>
      </c>
      <c r="F1142" s="23" t="s">
        <v>33</v>
      </c>
      <c r="G1142" s="26">
        <f t="shared" si="18"/>
        <v>2500</v>
      </c>
      <c r="H1142" s="23" t="s">
        <v>3578</v>
      </c>
      <c r="I1142" s="33" t="s">
        <v>25</v>
      </c>
    </row>
    <row r="1143" spans="1:19" x14ac:dyDescent="0.25">
      <c r="A1143" s="22">
        <v>38323</v>
      </c>
      <c r="B1143" s="23">
        <v>1622</v>
      </c>
      <c r="C1143" s="23" t="s">
        <v>116</v>
      </c>
      <c r="D1143" s="35">
        <v>50</v>
      </c>
      <c r="E1143" s="25" t="s">
        <v>4263</v>
      </c>
      <c r="F1143" s="23" t="s">
        <v>63</v>
      </c>
      <c r="G1143" s="26">
        <f t="shared" si="18"/>
        <v>50</v>
      </c>
      <c r="H1143" s="23" t="s">
        <v>3582</v>
      </c>
      <c r="I1143" s="33" t="s">
        <v>25</v>
      </c>
    </row>
    <row r="1144" spans="1:19" x14ac:dyDescent="0.25">
      <c r="A1144" s="22">
        <v>38323</v>
      </c>
      <c r="B1144" s="23">
        <v>2219</v>
      </c>
      <c r="C1144" s="23" t="s">
        <v>40</v>
      </c>
      <c r="D1144" s="35">
        <v>50000</v>
      </c>
      <c r="E1144" s="25" t="s">
        <v>4264</v>
      </c>
      <c r="F1144" s="23" t="s">
        <v>33</v>
      </c>
      <c r="G1144" s="26">
        <f t="shared" si="18"/>
        <v>50000</v>
      </c>
      <c r="H1144" s="23" t="s">
        <v>3587</v>
      </c>
      <c r="I1144" s="33" t="s">
        <v>25</v>
      </c>
    </row>
    <row r="1145" spans="1:19" x14ac:dyDescent="0.25">
      <c r="A1145" s="22">
        <v>38324</v>
      </c>
      <c r="B1145" s="23">
        <v>1005</v>
      </c>
      <c r="C1145" s="23" t="s">
        <v>132</v>
      </c>
      <c r="D1145" s="35">
        <v>6000</v>
      </c>
      <c r="E1145" s="25" t="s">
        <v>4265</v>
      </c>
      <c r="F1145" s="23" t="s">
        <v>54</v>
      </c>
      <c r="G1145" s="26">
        <f t="shared" si="18"/>
        <v>6000</v>
      </c>
      <c r="H1145" s="23" t="s">
        <v>3580</v>
      </c>
      <c r="I1145" s="33" t="s">
        <v>25</v>
      </c>
    </row>
    <row r="1146" spans="1:19" x14ac:dyDescent="0.25">
      <c r="A1146" s="22">
        <v>38324</v>
      </c>
      <c r="B1146" s="23">
        <v>1432</v>
      </c>
      <c r="C1146" s="23" t="s">
        <v>40</v>
      </c>
      <c r="D1146" s="35">
        <v>27800</v>
      </c>
      <c r="E1146" s="25" t="s">
        <v>4266</v>
      </c>
      <c r="F1146" s="23" t="s">
        <v>30</v>
      </c>
      <c r="G1146" s="26">
        <f t="shared" si="18"/>
        <v>27800</v>
      </c>
      <c r="H1146" s="23" t="s">
        <v>3587</v>
      </c>
      <c r="I1146" s="33" t="s">
        <v>25</v>
      </c>
    </row>
    <row r="1147" spans="1:19" x14ac:dyDescent="0.25">
      <c r="A1147" s="22">
        <v>38325</v>
      </c>
      <c r="B1147" s="23">
        <v>913</v>
      </c>
      <c r="C1147" s="23" t="s">
        <v>42</v>
      </c>
      <c r="D1147" s="35">
        <v>35000</v>
      </c>
      <c r="E1147" s="25" t="s">
        <v>4267</v>
      </c>
      <c r="F1147" s="23" t="s">
        <v>67</v>
      </c>
      <c r="G1147" s="26">
        <f t="shared" si="18"/>
        <v>35000</v>
      </c>
      <c r="H1147" s="23" t="s">
        <v>3582</v>
      </c>
      <c r="I1147" s="33" t="s">
        <v>25</v>
      </c>
    </row>
    <row r="1148" spans="1:19" x14ac:dyDescent="0.25">
      <c r="A1148" s="22">
        <v>38329</v>
      </c>
      <c r="B1148" s="23">
        <v>1500</v>
      </c>
      <c r="C1148" s="23" t="s">
        <v>42</v>
      </c>
      <c r="D1148" s="24">
        <v>50</v>
      </c>
      <c r="E1148" s="25" t="s">
        <v>4268</v>
      </c>
      <c r="G1148" s="26">
        <f t="shared" si="18"/>
        <v>50</v>
      </c>
      <c r="H1148" s="23" t="s">
        <v>3582</v>
      </c>
    </row>
    <row r="1149" spans="1:19" x14ac:dyDescent="0.25">
      <c r="A1149" s="22">
        <v>38327</v>
      </c>
      <c r="B1149" s="23">
        <v>1034</v>
      </c>
      <c r="C1149" s="23" t="s">
        <v>329</v>
      </c>
      <c r="D1149" s="35">
        <v>5000</v>
      </c>
      <c r="E1149" s="25" t="s">
        <v>4218</v>
      </c>
      <c r="F1149" s="23" t="s">
        <v>33</v>
      </c>
      <c r="G1149" s="26">
        <f t="shared" si="18"/>
        <v>5000</v>
      </c>
      <c r="H1149" s="23" t="s">
        <v>3578</v>
      </c>
      <c r="I1149" s="33" t="s">
        <v>25</v>
      </c>
    </row>
    <row r="1150" spans="1:19" x14ac:dyDescent="0.25">
      <c r="A1150" s="22">
        <v>38327</v>
      </c>
      <c r="B1150" s="23">
        <v>1219</v>
      </c>
      <c r="C1150" s="23" t="s">
        <v>35</v>
      </c>
      <c r="D1150" s="35">
        <v>2000</v>
      </c>
      <c r="E1150" s="25" t="s">
        <v>4269</v>
      </c>
      <c r="F1150" s="23" t="s">
        <v>37</v>
      </c>
      <c r="G1150" s="26">
        <f t="shared" si="18"/>
        <v>2000</v>
      </c>
      <c r="H1150" s="23" t="s">
        <v>3580</v>
      </c>
      <c r="I1150" s="33" t="s">
        <v>25</v>
      </c>
    </row>
    <row r="1151" spans="1:19" x14ac:dyDescent="0.25">
      <c r="A1151" s="22">
        <v>38327</v>
      </c>
      <c r="B1151" s="23">
        <v>1419</v>
      </c>
      <c r="C1151" s="23" t="s">
        <v>91</v>
      </c>
      <c r="D1151" s="35" t="s">
        <v>27</v>
      </c>
      <c r="E1151" s="25" t="s">
        <v>4270</v>
      </c>
      <c r="F1151" s="23" t="s">
        <v>67</v>
      </c>
      <c r="G1151" s="26">
        <f t="shared" si="18"/>
        <v>1</v>
      </c>
      <c r="H1151" s="23" t="s">
        <v>3578</v>
      </c>
      <c r="I1151" s="33" t="s">
        <v>25</v>
      </c>
    </row>
    <row r="1152" spans="1:19" x14ac:dyDescent="0.25">
      <c r="A1152" s="22">
        <v>38328</v>
      </c>
      <c r="B1152" s="23">
        <v>2021</v>
      </c>
      <c r="C1152" s="23" t="s">
        <v>361</v>
      </c>
      <c r="D1152" s="35">
        <v>100</v>
      </c>
      <c r="E1152" s="25" t="s">
        <v>4271</v>
      </c>
      <c r="F1152" s="23" t="s">
        <v>23</v>
      </c>
      <c r="G1152" s="26">
        <f t="shared" si="18"/>
        <v>100</v>
      </c>
      <c r="H1152" s="23" t="s">
        <v>3580</v>
      </c>
      <c r="I1152" s="33" t="s">
        <v>25</v>
      </c>
    </row>
    <row r="1153" spans="1:9" x14ac:dyDescent="0.25">
      <c r="A1153" s="22">
        <v>38329</v>
      </c>
      <c r="B1153" s="23">
        <v>705</v>
      </c>
      <c r="C1153" s="23" t="s">
        <v>31</v>
      </c>
      <c r="D1153" s="35">
        <v>1000</v>
      </c>
      <c r="E1153" s="25" t="s">
        <v>4272</v>
      </c>
      <c r="F1153" s="23" t="s">
        <v>23</v>
      </c>
      <c r="G1153" s="26">
        <f t="shared" si="18"/>
        <v>1000</v>
      </c>
      <c r="H1153" s="23" t="s">
        <v>3587</v>
      </c>
      <c r="I1153" s="33" t="s">
        <v>25</v>
      </c>
    </row>
    <row r="1154" spans="1:9" x14ac:dyDescent="0.25">
      <c r="A1154" s="22">
        <v>38329</v>
      </c>
      <c r="B1154" s="23">
        <v>831</v>
      </c>
      <c r="C1154" s="23" t="s">
        <v>61</v>
      </c>
      <c r="D1154" s="35">
        <v>2000</v>
      </c>
      <c r="E1154" s="25" t="s">
        <v>4273</v>
      </c>
      <c r="F1154" s="23" t="s">
        <v>37</v>
      </c>
      <c r="G1154" s="26">
        <f t="shared" si="18"/>
        <v>2000</v>
      </c>
      <c r="H1154" s="23" t="s">
        <v>3575</v>
      </c>
      <c r="I1154" s="33" t="s">
        <v>25</v>
      </c>
    </row>
    <row r="1155" spans="1:9" x14ac:dyDescent="0.25">
      <c r="A1155" s="22">
        <v>38330</v>
      </c>
      <c r="B1155" s="23">
        <v>758</v>
      </c>
      <c r="C1155" s="23" t="s">
        <v>200</v>
      </c>
      <c r="D1155" s="35">
        <v>4000</v>
      </c>
      <c r="E1155" s="25" t="s">
        <v>4274</v>
      </c>
      <c r="F1155" s="23" t="s">
        <v>190</v>
      </c>
      <c r="G1155" s="26">
        <f t="shared" si="18"/>
        <v>4000</v>
      </c>
      <c r="H1155" s="23" t="s">
        <v>3575</v>
      </c>
      <c r="I1155" s="33" t="s">
        <v>25</v>
      </c>
    </row>
    <row r="1156" spans="1:9" x14ac:dyDescent="0.25">
      <c r="A1156" s="22">
        <v>38330</v>
      </c>
      <c r="B1156" s="23">
        <v>1715</v>
      </c>
      <c r="C1156" s="23" t="s">
        <v>56</v>
      </c>
      <c r="D1156" s="35" t="s">
        <v>27</v>
      </c>
      <c r="E1156" s="25" t="s">
        <v>4275</v>
      </c>
      <c r="F1156" s="23" t="s">
        <v>190</v>
      </c>
      <c r="G1156" s="26">
        <f t="shared" si="18"/>
        <v>1</v>
      </c>
      <c r="H1156" s="23" t="s">
        <v>3587</v>
      </c>
      <c r="I1156" s="33" t="s">
        <v>25</v>
      </c>
    </row>
    <row r="1157" spans="1:9" x14ac:dyDescent="0.25">
      <c r="A1157" s="22">
        <v>38331</v>
      </c>
      <c r="B1157" s="23">
        <v>1159</v>
      </c>
      <c r="C1157" s="23" t="s">
        <v>91</v>
      </c>
      <c r="D1157" s="35">
        <v>1100</v>
      </c>
      <c r="E1157" s="25" t="s">
        <v>4276</v>
      </c>
      <c r="F1157" s="23" t="s">
        <v>23</v>
      </c>
      <c r="G1157" s="26">
        <f t="shared" si="18"/>
        <v>1100</v>
      </c>
      <c r="H1157" s="23" t="s">
        <v>3578</v>
      </c>
      <c r="I1157" s="33" t="s">
        <v>25</v>
      </c>
    </row>
    <row r="1158" spans="1:9" x14ac:dyDescent="0.25">
      <c r="A1158" s="22">
        <v>38331</v>
      </c>
      <c r="B1158" s="23">
        <v>1247</v>
      </c>
      <c r="C1158" s="23" t="s">
        <v>31</v>
      </c>
      <c r="D1158" s="35" t="s">
        <v>27</v>
      </c>
      <c r="E1158" s="25" t="s">
        <v>4277</v>
      </c>
      <c r="F1158" s="23" t="s">
        <v>23</v>
      </c>
      <c r="G1158" s="26">
        <f t="shared" si="18"/>
        <v>1</v>
      </c>
      <c r="H1158" s="23" t="s">
        <v>3587</v>
      </c>
      <c r="I1158" s="33" t="s">
        <v>25</v>
      </c>
    </row>
    <row r="1159" spans="1:9" x14ac:dyDescent="0.25">
      <c r="A1159" s="22">
        <v>38331</v>
      </c>
      <c r="B1159" s="23">
        <v>1624</v>
      </c>
      <c r="C1159" s="23" t="s">
        <v>61</v>
      </c>
      <c r="D1159" s="35" t="s">
        <v>27</v>
      </c>
      <c r="E1159" s="25" t="s">
        <v>4278</v>
      </c>
      <c r="F1159" s="23" t="s">
        <v>23</v>
      </c>
      <c r="G1159" s="26">
        <f t="shared" si="18"/>
        <v>1</v>
      </c>
      <c r="H1159" s="23" t="s">
        <v>3575</v>
      </c>
      <c r="I1159" s="33" t="s">
        <v>25</v>
      </c>
    </row>
    <row r="1160" spans="1:9" x14ac:dyDescent="0.25">
      <c r="A1160" s="22">
        <v>38331</v>
      </c>
      <c r="B1160" s="23">
        <v>2003</v>
      </c>
      <c r="C1160" s="23" t="s">
        <v>121</v>
      </c>
      <c r="D1160" s="35">
        <v>30</v>
      </c>
      <c r="E1160" s="25" t="s">
        <v>4279</v>
      </c>
      <c r="F1160" s="23" t="s">
        <v>325</v>
      </c>
      <c r="G1160" s="26">
        <f t="shared" ref="G1160:G1209" si="19">IF(D1160 ="UNK", 1, D1160)</f>
        <v>30</v>
      </c>
      <c r="H1160" s="23" t="s">
        <v>3582</v>
      </c>
      <c r="I1160" s="33" t="s">
        <v>25</v>
      </c>
    </row>
    <row r="1161" spans="1:9" x14ac:dyDescent="0.25">
      <c r="A1161" s="22">
        <v>38333</v>
      </c>
      <c r="B1161" s="23">
        <v>2231</v>
      </c>
      <c r="C1161" s="23" t="s">
        <v>46</v>
      </c>
      <c r="D1161" s="35">
        <v>4000</v>
      </c>
      <c r="E1161" s="25" t="s">
        <v>4280</v>
      </c>
      <c r="F1161" s="23" t="s">
        <v>67</v>
      </c>
      <c r="G1161" s="26">
        <f t="shared" si="19"/>
        <v>4000</v>
      </c>
      <c r="H1161" s="23" t="s">
        <v>3575</v>
      </c>
      <c r="I1161" s="33" t="s">
        <v>25</v>
      </c>
    </row>
    <row r="1162" spans="1:9" x14ac:dyDescent="0.25">
      <c r="A1162" s="22">
        <v>38334</v>
      </c>
      <c r="B1162" s="23">
        <v>915</v>
      </c>
      <c r="C1162" s="23" t="s">
        <v>26</v>
      </c>
      <c r="D1162" s="35">
        <v>1000</v>
      </c>
      <c r="E1162" s="25" t="s">
        <v>4281</v>
      </c>
      <c r="F1162" s="23" t="s">
        <v>67</v>
      </c>
      <c r="G1162" s="26">
        <f t="shared" si="19"/>
        <v>1000</v>
      </c>
      <c r="H1162" s="23" t="s">
        <v>3578</v>
      </c>
      <c r="I1162" s="33" t="s">
        <v>25</v>
      </c>
    </row>
    <row r="1163" spans="1:9" x14ac:dyDescent="0.25">
      <c r="A1163" s="22">
        <v>38334</v>
      </c>
      <c r="B1163" s="23">
        <v>922</v>
      </c>
      <c r="C1163" s="23" t="s">
        <v>99</v>
      </c>
      <c r="D1163" s="35">
        <v>2000</v>
      </c>
      <c r="E1163" s="25" t="s">
        <v>4282</v>
      </c>
      <c r="F1163" s="23" t="s">
        <v>67</v>
      </c>
      <c r="G1163" s="26">
        <f t="shared" si="19"/>
        <v>2000</v>
      </c>
      <c r="H1163" s="23" t="s">
        <v>3610</v>
      </c>
      <c r="I1163" s="33" t="s">
        <v>25</v>
      </c>
    </row>
    <row r="1164" spans="1:9" x14ac:dyDescent="0.25">
      <c r="A1164" s="22">
        <v>38334</v>
      </c>
      <c r="B1164" s="23">
        <v>928</v>
      </c>
      <c r="C1164" s="23" t="s">
        <v>1725</v>
      </c>
      <c r="D1164" s="35">
        <v>1000</v>
      </c>
      <c r="E1164" s="25" t="s">
        <v>4283</v>
      </c>
      <c r="F1164" s="23" t="s">
        <v>63</v>
      </c>
      <c r="G1164" s="26">
        <f t="shared" si="19"/>
        <v>1000</v>
      </c>
      <c r="H1164" s="23" t="s">
        <v>3580</v>
      </c>
      <c r="I1164" s="33" t="s">
        <v>25</v>
      </c>
    </row>
    <row r="1165" spans="1:9" x14ac:dyDescent="0.25">
      <c r="A1165" s="22">
        <v>38334</v>
      </c>
      <c r="B1165" s="23">
        <v>1342</v>
      </c>
      <c r="C1165" s="23" t="s">
        <v>46</v>
      </c>
      <c r="D1165" s="23" t="s">
        <v>27</v>
      </c>
      <c r="E1165" s="25" t="s">
        <v>4284</v>
      </c>
      <c r="F1165" s="23" t="s">
        <v>67</v>
      </c>
      <c r="G1165" s="26">
        <f t="shared" si="19"/>
        <v>1</v>
      </c>
      <c r="H1165" s="23" t="s">
        <v>3575</v>
      </c>
      <c r="I1165" s="33" t="s">
        <v>25</v>
      </c>
    </row>
    <row r="1166" spans="1:9" x14ac:dyDescent="0.25">
      <c r="A1166" s="22">
        <v>38335</v>
      </c>
      <c r="B1166" s="23">
        <v>1050</v>
      </c>
      <c r="C1166" s="23" t="s">
        <v>162</v>
      </c>
      <c r="D1166" s="24">
        <v>100</v>
      </c>
      <c r="E1166" s="25" t="s">
        <v>4285</v>
      </c>
      <c r="F1166" s="23" t="s">
        <v>30</v>
      </c>
      <c r="G1166" s="26">
        <f t="shared" si="19"/>
        <v>100</v>
      </c>
      <c r="H1166" s="23" t="s">
        <v>3582</v>
      </c>
      <c r="I1166" s="23" t="s">
        <v>3582</v>
      </c>
    </row>
    <row r="1167" spans="1:9" x14ac:dyDescent="0.25">
      <c r="A1167" s="22">
        <v>38335</v>
      </c>
      <c r="B1167" s="23">
        <v>118</v>
      </c>
      <c r="C1167" s="23" t="s">
        <v>21</v>
      </c>
      <c r="D1167" s="23" t="s">
        <v>27</v>
      </c>
      <c r="E1167" s="25" t="s">
        <v>4286</v>
      </c>
      <c r="F1167" s="23" t="s">
        <v>29</v>
      </c>
      <c r="G1167" s="26">
        <f t="shared" si="19"/>
        <v>1</v>
      </c>
      <c r="H1167" s="23" t="s">
        <v>3610</v>
      </c>
      <c r="I1167" s="33" t="s">
        <v>25</v>
      </c>
    </row>
    <row r="1168" spans="1:9" x14ac:dyDescent="0.25">
      <c r="A1168" s="22">
        <v>38335</v>
      </c>
      <c r="B1168" s="23">
        <v>1501</v>
      </c>
      <c r="C1168" s="23" t="s">
        <v>72</v>
      </c>
      <c r="D1168" s="35">
        <v>12000</v>
      </c>
      <c r="E1168" s="25" t="s">
        <v>4287</v>
      </c>
      <c r="F1168" s="23" t="s">
        <v>190</v>
      </c>
      <c r="G1168" s="26">
        <f t="shared" si="19"/>
        <v>12000</v>
      </c>
      <c r="H1168" s="23" t="s">
        <v>3575</v>
      </c>
      <c r="I1168" s="33" t="s">
        <v>25</v>
      </c>
    </row>
    <row r="1169" spans="1:20" x14ac:dyDescent="0.25">
      <c r="A1169" s="22">
        <v>38335</v>
      </c>
      <c r="B1169" s="23">
        <v>1955</v>
      </c>
      <c r="C1169" s="23" t="s">
        <v>35</v>
      </c>
      <c r="D1169" s="35">
        <v>3600</v>
      </c>
      <c r="E1169" s="25" t="s">
        <v>4288</v>
      </c>
      <c r="F1169" s="23" t="s">
        <v>37</v>
      </c>
      <c r="G1169" s="26">
        <f t="shared" si="19"/>
        <v>3600</v>
      </c>
      <c r="H1169" s="23" t="s">
        <v>3580</v>
      </c>
      <c r="I1169" s="33" t="s">
        <v>25</v>
      </c>
    </row>
    <row r="1170" spans="1:20" x14ac:dyDescent="0.25">
      <c r="A1170" s="22">
        <v>38336</v>
      </c>
      <c r="B1170" s="23">
        <v>1212</v>
      </c>
      <c r="C1170" s="23" t="s">
        <v>61</v>
      </c>
      <c r="D1170" s="35">
        <v>2000</v>
      </c>
      <c r="E1170" s="25" t="s">
        <v>4289</v>
      </c>
      <c r="F1170" s="23" t="s">
        <v>37</v>
      </c>
      <c r="G1170" s="26">
        <f t="shared" si="19"/>
        <v>2000</v>
      </c>
      <c r="H1170" s="23" t="s">
        <v>3575</v>
      </c>
      <c r="I1170" s="33" t="s">
        <v>25</v>
      </c>
    </row>
    <row r="1171" spans="1:20" x14ac:dyDescent="0.25">
      <c r="A1171" s="22">
        <v>38336</v>
      </c>
      <c r="B1171" s="23">
        <v>1506</v>
      </c>
      <c r="C1171" s="23" t="s">
        <v>143</v>
      </c>
      <c r="D1171" s="35">
        <v>1600</v>
      </c>
      <c r="E1171" s="25" t="s">
        <v>4290</v>
      </c>
      <c r="F1171" s="23" t="s">
        <v>33</v>
      </c>
      <c r="G1171" s="26">
        <f t="shared" si="19"/>
        <v>1600</v>
      </c>
      <c r="H1171" s="23" t="s">
        <v>3575</v>
      </c>
      <c r="I1171" s="33" t="s">
        <v>25</v>
      </c>
    </row>
    <row r="1172" spans="1:20" x14ac:dyDescent="0.25">
      <c r="A1172" s="22">
        <v>38336</v>
      </c>
      <c r="B1172" s="23">
        <v>705</v>
      </c>
      <c r="C1172" s="23" t="s">
        <v>162</v>
      </c>
      <c r="D1172" s="35">
        <v>100</v>
      </c>
      <c r="E1172" s="25" t="s">
        <v>4291</v>
      </c>
      <c r="F1172" s="23" t="s">
        <v>37</v>
      </c>
      <c r="G1172" s="26">
        <f t="shared" si="19"/>
        <v>100</v>
      </c>
      <c r="H1172" s="23" t="s">
        <v>3582</v>
      </c>
      <c r="I1172" s="33"/>
    </row>
    <row r="1173" spans="1:20" x14ac:dyDescent="0.25">
      <c r="A1173" s="22">
        <v>38337</v>
      </c>
      <c r="B1173" s="23">
        <v>1154</v>
      </c>
      <c r="C1173" s="23" t="s">
        <v>162</v>
      </c>
      <c r="D1173" s="24">
        <v>300</v>
      </c>
      <c r="E1173" s="25" t="s">
        <v>4292</v>
      </c>
      <c r="F1173" s="23" t="s">
        <v>37</v>
      </c>
      <c r="G1173" s="26">
        <f t="shared" si="19"/>
        <v>300</v>
      </c>
      <c r="H1173" s="23" t="s">
        <v>3582</v>
      </c>
      <c r="I1173" s="23" t="s">
        <v>3582</v>
      </c>
    </row>
    <row r="1174" spans="1:20" x14ac:dyDescent="0.25">
      <c r="A1174" s="22">
        <v>38337</v>
      </c>
      <c r="B1174" s="23">
        <v>858</v>
      </c>
      <c r="C1174" s="23" t="s">
        <v>91</v>
      </c>
      <c r="D1174" s="35">
        <v>374000</v>
      </c>
      <c r="E1174" s="25" t="s">
        <v>4293</v>
      </c>
      <c r="F1174" s="23" t="s">
        <v>23</v>
      </c>
      <c r="G1174" s="26">
        <f t="shared" si="19"/>
        <v>374000</v>
      </c>
      <c r="H1174" s="23" t="s">
        <v>3578</v>
      </c>
      <c r="I1174" s="33" t="s">
        <v>25</v>
      </c>
      <c r="J1174" s="28">
        <v>374000</v>
      </c>
      <c r="L1174" s="25" t="s">
        <v>4294</v>
      </c>
      <c r="Q1174" s="25" t="s">
        <v>4295</v>
      </c>
      <c r="T1174" s="36">
        <v>5500</v>
      </c>
    </row>
    <row r="1175" spans="1:20" x14ac:dyDescent="0.25">
      <c r="A1175" s="22">
        <v>38338</v>
      </c>
      <c r="B1175" s="23">
        <v>1045</v>
      </c>
      <c r="C1175" s="23" t="s">
        <v>162</v>
      </c>
      <c r="D1175" s="24">
        <v>750</v>
      </c>
      <c r="E1175" s="25" t="s">
        <v>4296</v>
      </c>
      <c r="F1175" s="23" t="s">
        <v>33</v>
      </c>
      <c r="G1175" s="26">
        <f t="shared" si="19"/>
        <v>750</v>
      </c>
      <c r="H1175" s="23" t="s">
        <v>3582</v>
      </c>
      <c r="I1175" s="23" t="s">
        <v>3582</v>
      </c>
    </row>
    <row r="1176" spans="1:20" x14ac:dyDescent="0.25">
      <c r="A1176" s="22">
        <v>38338</v>
      </c>
      <c r="B1176" s="23">
        <v>822</v>
      </c>
      <c r="C1176" s="23" t="s">
        <v>200</v>
      </c>
      <c r="D1176" s="35">
        <v>3500</v>
      </c>
      <c r="E1176" s="25" t="s">
        <v>4297</v>
      </c>
      <c r="F1176" s="23" t="s">
        <v>33</v>
      </c>
      <c r="G1176" s="26">
        <f t="shared" si="19"/>
        <v>3500</v>
      </c>
      <c r="H1176" s="23" t="s">
        <v>3575</v>
      </c>
      <c r="I1176" s="33" t="s">
        <v>25</v>
      </c>
    </row>
    <row r="1177" spans="1:20" x14ac:dyDescent="0.25">
      <c r="A1177" s="22">
        <v>38338</v>
      </c>
      <c r="B1177" s="23">
        <v>1233</v>
      </c>
      <c r="C1177" s="23" t="s">
        <v>21</v>
      </c>
      <c r="D1177" s="35">
        <v>300000</v>
      </c>
      <c r="E1177" s="25" t="s">
        <v>4298</v>
      </c>
      <c r="F1177" s="23" t="s">
        <v>29</v>
      </c>
      <c r="G1177" s="26">
        <f t="shared" si="19"/>
        <v>300000</v>
      </c>
      <c r="H1177" s="23" t="s">
        <v>3610</v>
      </c>
      <c r="I1177" s="33" t="s">
        <v>25</v>
      </c>
    </row>
    <row r="1178" spans="1:20" x14ac:dyDescent="0.25">
      <c r="A1178" s="22">
        <v>38338</v>
      </c>
      <c r="B1178" s="23">
        <v>404</v>
      </c>
      <c r="C1178" s="23" t="s">
        <v>61</v>
      </c>
      <c r="D1178" s="35">
        <v>1000</v>
      </c>
      <c r="E1178" s="25" t="s">
        <v>4299</v>
      </c>
      <c r="F1178" s="23" t="s">
        <v>23</v>
      </c>
      <c r="G1178" s="26">
        <f t="shared" si="19"/>
        <v>1000</v>
      </c>
      <c r="H1178" s="23" t="s">
        <v>3575</v>
      </c>
      <c r="I1178" s="33" t="s">
        <v>25</v>
      </c>
    </row>
    <row r="1179" spans="1:20" x14ac:dyDescent="0.25">
      <c r="A1179" s="22">
        <v>38339</v>
      </c>
      <c r="B1179" s="23">
        <v>855</v>
      </c>
      <c r="C1179" s="23" t="s">
        <v>302</v>
      </c>
      <c r="D1179" s="35">
        <v>50</v>
      </c>
      <c r="E1179" s="25" t="s">
        <v>4300</v>
      </c>
      <c r="F1179" s="23" t="s">
        <v>33</v>
      </c>
      <c r="G1179" s="26">
        <f t="shared" si="19"/>
        <v>50</v>
      </c>
      <c r="H1179" s="23" t="s">
        <v>3587</v>
      </c>
      <c r="I1179" s="33" t="s">
        <v>25</v>
      </c>
    </row>
    <row r="1180" spans="1:20" x14ac:dyDescent="0.25">
      <c r="A1180" s="22">
        <v>38339</v>
      </c>
      <c r="B1180" s="23">
        <v>907</v>
      </c>
      <c r="C1180" s="23" t="s">
        <v>46</v>
      </c>
      <c r="D1180" s="35">
        <v>3000</v>
      </c>
      <c r="E1180" s="25" t="s">
        <v>4301</v>
      </c>
      <c r="F1180" s="23" t="s">
        <v>33</v>
      </c>
      <c r="G1180" s="26">
        <f t="shared" si="19"/>
        <v>3000</v>
      </c>
      <c r="H1180" s="23" t="s">
        <v>3575</v>
      </c>
      <c r="I1180" s="33" t="s">
        <v>25</v>
      </c>
    </row>
    <row r="1181" spans="1:20" x14ac:dyDescent="0.25">
      <c r="A1181" s="22">
        <v>38339</v>
      </c>
      <c r="B1181" s="23">
        <v>1429</v>
      </c>
      <c r="C1181" s="23" t="s">
        <v>56</v>
      </c>
      <c r="D1181" s="35">
        <v>300</v>
      </c>
      <c r="E1181" s="25" t="s">
        <v>4302</v>
      </c>
      <c r="F1181" s="23" t="s">
        <v>37</v>
      </c>
      <c r="G1181" s="26">
        <f t="shared" si="19"/>
        <v>300</v>
      </c>
      <c r="H1181" s="23" t="s">
        <v>3587</v>
      </c>
      <c r="I1181" s="33" t="s">
        <v>25</v>
      </c>
    </row>
    <row r="1182" spans="1:20" x14ac:dyDescent="0.25">
      <c r="A1182" s="22">
        <v>38340</v>
      </c>
      <c r="B1182" s="23">
        <v>1541</v>
      </c>
      <c r="C1182" s="23" t="s">
        <v>35</v>
      </c>
      <c r="D1182" s="35">
        <v>2000</v>
      </c>
      <c r="E1182" s="25" t="s">
        <v>4303</v>
      </c>
      <c r="F1182" s="23" t="s">
        <v>29</v>
      </c>
      <c r="G1182" s="26">
        <f t="shared" si="19"/>
        <v>2000</v>
      </c>
      <c r="H1182" s="23" t="s">
        <v>3580</v>
      </c>
      <c r="I1182" s="33" t="s">
        <v>25</v>
      </c>
    </row>
    <row r="1183" spans="1:20" x14ac:dyDescent="0.25">
      <c r="A1183" s="22">
        <v>38340</v>
      </c>
      <c r="B1183" s="23">
        <v>1706</v>
      </c>
      <c r="C1183" s="23" t="s">
        <v>40</v>
      </c>
      <c r="D1183" s="35">
        <v>1800</v>
      </c>
      <c r="E1183" s="25" t="s">
        <v>4304</v>
      </c>
      <c r="F1183" s="23" t="s">
        <v>33</v>
      </c>
      <c r="G1183" s="26">
        <f t="shared" si="19"/>
        <v>1800</v>
      </c>
      <c r="H1183" s="23" t="s">
        <v>3587</v>
      </c>
      <c r="I1183" s="33" t="s">
        <v>25</v>
      </c>
    </row>
    <row r="1184" spans="1:20" x14ac:dyDescent="0.25">
      <c r="A1184" s="22">
        <v>38341</v>
      </c>
      <c r="B1184" s="23">
        <v>1024</v>
      </c>
      <c r="C1184" s="23" t="s">
        <v>81</v>
      </c>
      <c r="D1184" s="35">
        <v>3000</v>
      </c>
      <c r="E1184" s="25" t="s">
        <v>4305</v>
      </c>
      <c r="F1184" s="23" t="s">
        <v>90</v>
      </c>
      <c r="G1184" s="26">
        <f t="shared" si="19"/>
        <v>3000</v>
      </c>
      <c r="H1184" s="23" t="s">
        <v>3578</v>
      </c>
      <c r="I1184" s="33" t="s">
        <v>25</v>
      </c>
    </row>
    <row r="1185" spans="1:9" x14ac:dyDescent="0.25">
      <c r="A1185" s="22">
        <v>38342</v>
      </c>
      <c r="B1185" s="23">
        <v>710</v>
      </c>
      <c r="C1185" s="23" t="s">
        <v>64</v>
      </c>
      <c r="D1185" s="35">
        <v>200</v>
      </c>
      <c r="E1185" s="25" t="s">
        <v>4306</v>
      </c>
      <c r="F1185" s="23" t="s">
        <v>63</v>
      </c>
      <c r="G1185" s="26">
        <f t="shared" si="19"/>
        <v>200</v>
      </c>
      <c r="H1185" s="23" t="s">
        <v>3578</v>
      </c>
      <c r="I1185" s="33" t="s">
        <v>25</v>
      </c>
    </row>
    <row r="1186" spans="1:9" x14ac:dyDescent="0.25">
      <c r="A1186" s="22">
        <v>38342</v>
      </c>
      <c r="B1186" s="23">
        <v>1006</v>
      </c>
      <c r="C1186" s="23" t="s">
        <v>162</v>
      </c>
      <c r="D1186" s="35">
        <v>10000</v>
      </c>
      <c r="E1186" s="25" t="s">
        <v>4307</v>
      </c>
      <c r="F1186" s="23" t="s">
        <v>33</v>
      </c>
      <c r="G1186" s="26">
        <f t="shared" si="19"/>
        <v>10000</v>
      </c>
      <c r="H1186" s="23" t="s">
        <v>3582</v>
      </c>
      <c r="I1186" s="33" t="s">
        <v>25</v>
      </c>
    </row>
    <row r="1187" spans="1:9" x14ac:dyDescent="0.25">
      <c r="A1187" s="22">
        <v>38342</v>
      </c>
      <c r="B1187" s="23">
        <v>1046</v>
      </c>
      <c r="C1187" s="23" t="s">
        <v>31</v>
      </c>
      <c r="D1187" s="35">
        <v>5000</v>
      </c>
      <c r="E1187" s="25" t="s">
        <v>4308</v>
      </c>
      <c r="F1187" s="23" t="s">
        <v>33</v>
      </c>
      <c r="G1187" s="26">
        <f t="shared" si="19"/>
        <v>5000</v>
      </c>
      <c r="H1187" s="23" t="s">
        <v>3587</v>
      </c>
      <c r="I1187" s="33" t="s">
        <v>25</v>
      </c>
    </row>
    <row r="1188" spans="1:9" x14ac:dyDescent="0.25">
      <c r="A1188" s="22">
        <v>38343</v>
      </c>
      <c r="B1188" s="23">
        <v>45</v>
      </c>
      <c r="C1188" s="23" t="s">
        <v>347</v>
      </c>
      <c r="D1188" s="35">
        <v>8500000</v>
      </c>
      <c r="E1188" s="25" t="s">
        <v>4309</v>
      </c>
      <c r="F1188" s="23" t="s">
        <v>29</v>
      </c>
      <c r="G1188" s="26">
        <f t="shared" si="19"/>
        <v>8500000</v>
      </c>
      <c r="H1188" s="23" t="s">
        <v>3580</v>
      </c>
      <c r="I1188" s="33" t="s">
        <v>25</v>
      </c>
    </row>
    <row r="1189" spans="1:9" x14ac:dyDescent="0.25">
      <c r="A1189" s="22">
        <v>38343</v>
      </c>
      <c r="B1189" s="23">
        <v>1106</v>
      </c>
      <c r="C1189" s="23" t="s">
        <v>56</v>
      </c>
      <c r="D1189" s="35">
        <v>7000</v>
      </c>
      <c r="E1189" s="25" t="s">
        <v>4310</v>
      </c>
      <c r="F1189" s="23" t="s">
        <v>33</v>
      </c>
      <c r="G1189" s="26">
        <f t="shared" si="19"/>
        <v>7000</v>
      </c>
      <c r="H1189" s="23" t="s">
        <v>3587</v>
      </c>
      <c r="I1189" s="33" t="s">
        <v>25</v>
      </c>
    </row>
    <row r="1190" spans="1:9" x14ac:dyDescent="0.25">
      <c r="A1190" s="22">
        <v>38343</v>
      </c>
      <c r="B1190" s="23">
        <v>1326</v>
      </c>
      <c r="C1190" s="23" t="s">
        <v>162</v>
      </c>
      <c r="D1190" s="35">
        <v>4000</v>
      </c>
      <c r="E1190" s="25" t="s">
        <v>4311</v>
      </c>
      <c r="F1190" s="23" t="s">
        <v>54</v>
      </c>
      <c r="G1190" s="26">
        <f t="shared" si="19"/>
        <v>4000</v>
      </c>
      <c r="H1190" s="23" t="s">
        <v>3582</v>
      </c>
      <c r="I1190" s="33" t="s">
        <v>25</v>
      </c>
    </row>
    <row r="1191" spans="1:9" x14ac:dyDescent="0.25">
      <c r="A1191" s="22">
        <v>38343</v>
      </c>
      <c r="B1191" s="23">
        <v>1420</v>
      </c>
      <c r="C1191" s="23" t="s">
        <v>141</v>
      </c>
      <c r="D1191" s="35">
        <v>1000</v>
      </c>
      <c r="E1191" s="25" t="s">
        <v>4312</v>
      </c>
      <c r="F1191" s="23" t="s">
        <v>33</v>
      </c>
      <c r="G1191" s="26">
        <f t="shared" si="19"/>
        <v>1000</v>
      </c>
      <c r="H1191" s="23" t="s">
        <v>3578</v>
      </c>
      <c r="I1191" s="33" t="s">
        <v>25</v>
      </c>
    </row>
    <row r="1192" spans="1:9" x14ac:dyDescent="0.25">
      <c r="A1192" s="22">
        <v>38343</v>
      </c>
      <c r="B1192" s="23">
        <v>1400</v>
      </c>
      <c r="C1192" s="23" t="s">
        <v>162</v>
      </c>
      <c r="D1192" s="24">
        <v>4800</v>
      </c>
      <c r="E1192" s="25" t="s">
        <v>4313</v>
      </c>
      <c r="F1192" s="23" t="s">
        <v>33</v>
      </c>
      <c r="G1192" s="26">
        <f t="shared" si="19"/>
        <v>4800</v>
      </c>
      <c r="H1192" s="23" t="s">
        <v>3582</v>
      </c>
      <c r="I1192" s="23" t="s">
        <v>25</v>
      </c>
    </row>
    <row r="1193" spans="1:9" x14ac:dyDescent="0.25">
      <c r="A1193" s="22">
        <v>38344</v>
      </c>
      <c r="B1193" s="23">
        <v>1900</v>
      </c>
      <c r="C1193" s="23" t="s">
        <v>42</v>
      </c>
      <c r="D1193" s="24">
        <v>1000</v>
      </c>
      <c r="E1193" s="25" t="s">
        <v>4314</v>
      </c>
      <c r="F1193" s="23" t="s">
        <v>23</v>
      </c>
      <c r="G1193" s="26">
        <f t="shared" si="19"/>
        <v>1000</v>
      </c>
      <c r="H1193" s="23" t="s">
        <v>3582</v>
      </c>
      <c r="I1193" s="23" t="s">
        <v>25</v>
      </c>
    </row>
    <row r="1194" spans="1:9" x14ac:dyDescent="0.25">
      <c r="A1194" s="22">
        <v>38344</v>
      </c>
      <c r="B1194" s="23">
        <v>1540</v>
      </c>
      <c r="C1194" s="23" t="s">
        <v>162</v>
      </c>
      <c r="D1194" s="24">
        <v>400</v>
      </c>
      <c r="E1194" s="25" t="s">
        <v>4315</v>
      </c>
      <c r="F1194" s="23" t="s">
        <v>30</v>
      </c>
      <c r="G1194" s="26">
        <f t="shared" si="19"/>
        <v>400</v>
      </c>
      <c r="H1194" s="23" t="s">
        <v>3582</v>
      </c>
    </row>
    <row r="1195" spans="1:9" x14ac:dyDescent="0.25">
      <c r="A1195" s="22">
        <v>38344</v>
      </c>
      <c r="B1195" s="23">
        <v>43</v>
      </c>
      <c r="C1195" s="23" t="s">
        <v>94</v>
      </c>
      <c r="D1195" s="35">
        <v>1000</v>
      </c>
      <c r="E1195" s="25" t="s">
        <v>4316</v>
      </c>
      <c r="F1195" s="23" t="s">
        <v>33</v>
      </c>
      <c r="G1195" s="26">
        <f t="shared" si="19"/>
        <v>1000</v>
      </c>
      <c r="H1195" s="23" t="s">
        <v>3582</v>
      </c>
      <c r="I1195" s="33" t="s">
        <v>25</v>
      </c>
    </row>
    <row r="1196" spans="1:9" x14ac:dyDescent="0.25">
      <c r="A1196" s="22">
        <v>38346</v>
      </c>
      <c r="B1196" s="23">
        <v>1811</v>
      </c>
      <c r="C1196" s="23" t="s">
        <v>64</v>
      </c>
      <c r="D1196" s="35">
        <v>2000</v>
      </c>
      <c r="E1196" s="25" t="s">
        <v>4317</v>
      </c>
      <c r="F1196" s="23" t="s">
        <v>63</v>
      </c>
      <c r="G1196" s="26">
        <f t="shared" si="19"/>
        <v>2000</v>
      </c>
      <c r="H1196" s="23" t="s">
        <v>3578</v>
      </c>
      <c r="I1196" s="33" t="s">
        <v>25</v>
      </c>
    </row>
    <row r="1197" spans="1:9" x14ac:dyDescent="0.25">
      <c r="A1197" s="22">
        <v>38347</v>
      </c>
      <c r="B1197" s="23">
        <v>821</v>
      </c>
      <c r="C1197" s="23" t="s">
        <v>68</v>
      </c>
      <c r="D1197" s="35">
        <v>2500</v>
      </c>
      <c r="E1197" s="25" t="s">
        <v>4318</v>
      </c>
      <c r="F1197" s="23" t="s">
        <v>359</v>
      </c>
      <c r="G1197" s="26">
        <f t="shared" si="19"/>
        <v>2500</v>
      </c>
      <c r="H1197" s="23" t="s">
        <v>3575</v>
      </c>
      <c r="I1197" s="33" t="s">
        <v>25</v>
      </c>
    </row>
    <row r="1198" spans="1:9" x14ac:dyDescent="0.25">
      <c r="A1198" s="22">
        <v>38347</v>
      </c>
      <c r="B1198" s="23">
        <v>1010</v>
      </c>
      <c r="C1198" s="23" t="s">
        <v>72</v>
      </c>
      <c r="D1198" s="35">
        <v>1000</v>
      </c>
      <c r="E1198" s="25" t="s">
        <v>4319</v>
      </c>
      <c r="F1198" s="23" t="s">
        <v>54</v>
      </c>
      <c r="G1198" s="26">
        <f t="shared" si="19"/>
        <v>1000</v>
      </c>
      <c r="H1198" s="23" t="s">
        <v>3575</v>
      </c>
      <c r="I1198" s="33" t="s">
        <v>25</v>
      </c>
    </row>
    <row r="1199" spans="1:9" x14ac:dyDescent="0.25">
      <c r="A1199" s="22">
        <v>38348</v>
      </c>
      <c r="B1199" s="23">
        <v>1515</v>
      </c>
      <c r="C1199" s="23" t="s">
        <v>162</v>
      </c>
      <c r="D1199" s="24">
        <v>5000</v>
      </c>
      <c r="E1199" s="25" t="s">
        <v>4320</v>
      </c>
      <c r="F1199" s="23" t="s">
        <v>37</v>
      </c>
      <c r="G1199" s="26">
        <f t="shared" si="19"/>
        <v>5000</v>
      </c>
      <c r="H1199" s="23" t="s">
        <v>3582</v>
      </c>
      <c r="I1199" s="23" t="s">
        <v>25</v>
      </c>
    </row>
    <row r="1200" spans="1:9" x14ac:dyDescent="0.25">
      <c r="A1200" s="22">
        <v>38348</v>
      </c>
      <c r="B1200" s="23">
        <v>820</v>
      </c>
      <c r="C1200" s="23" t="s">
        <v>162</v>
      </c>
      <c r="D1200" s="24">
        <v>700</v>
      </c>
      <c r="E1200" s="25" t="s">
        <v>4321</v>
      </c>
      <c r="F1200" s="23" t="s">
        <v>33</v>
      </c>
      <c r="G1200" s="26">
        <f t="shared" si="19"/>
        <v>700</v>
      </c>
      <c r="H1200" s="23" t="s">
        <v>3582</v>
      </c>
    </row>
    <row r="1201" spans="1:9" x14ac:dyDescent="0.25">
      <c r="A1201" s="22">
        <v>38348</v>
      </c>
      <c r="B1201" s="23">
        <v>822</v>
      </c>
      <c r="C1201" s="23" t="s">
        <v>42</v>
      </c>
      <c r="D1201" s="24">
        <v>35000</v>
      </c>
      <c r="E1201" s="25" t="s">
        <v>4322</v>
      </c>
      <c r="F1201" s="23" t="s">
        <v>33</v>
      </c>
      <c r="G1201" s="26">
        <f t="shared" si="19"/>
        <v>35000</v>
      </c>
      <c r="H1201" s="23" t="s">
        <v>3582</v>
      </c>
      <c r="I1201" s="23" t="s">
        <v>25</v>
      </c>
    </row>
    <row r="1202" spans="1:9" x14ac:dyDescent="0.25">
      <c r="A1202" s="22">
        <v>38348</v>
      </c>
      <c r="B1202" s="23">
        <v>1505</v>
      </c>
      <c r="C1202" s="23" t="s">
        <v>162</v>
      </c>
      <c r="D1202" s="35">
        <v>5000</v>
      </c>
      <c r="E1202" s="25" t="s">
        <v>4323</v>
      </c>
      <c r="F1202" s="23" t="s">
        <v>67</v>
      </c>
      <c r="G1202" s="26">
        <f t="shared" si="19"/>
        <v>5000</v>
      </c>
      <c r="H1202" s="23" t="s">
        <v>3582</v>
      </c>
      <c r="I1202" s="33" t="s">
        <v>25</v>
      </c>
    </row>
    <row r="1203" spans="1:9" x14ac:dyDescent="0.25">
      <c r="A1203" s="22">
        <v>38348</v>
      </c>
      <c r="B1203" s="23">
        <v>1626</v>
      </c>
      <c r="C1203" s="23" t="s">
        <v>64</v>
      </c>
      <c r="D1203" s="35">
        <v>3150</v>
      </c>
      <c r="E1203" s="25" t="s">
        <v>4324</v>
      </c>
      <c r="F1203" s="23" t="s">
        <v>23</v>
      </c>
      <c r="G1203" s="26">
        <f t="shared" si="19"/>
        <v>3150</v>
      </c>
      <c r="H1203" s="23" t="s">
        <v>3578</v>
      </c>
      <c r="I1203" s="33" t="s">
        <v>25</v>
      </c>
    </row>
    <row r="1204" spans="1:9" x14ac:dyDescent="0.25">
      <c r="A1204" s="22">
        <v>38349</v>
      </c>
      <c r="B1204" s="23">
        <v>1005</v>
      </c>
      <c r="C1204" s="23" t="s">
        <v>319</v>
      </c>
      <c r="D1204" s="35">
        <v>500</v>
      </c>
      <c r="E1204" s="25" t="s">
        <v>4325</v>
      </c>
      <c r="F1204" s="23" t="s">
        <v>23</v>
      </c>
      <c r="G1204" s="26">
        <f t="shared" si="19"/>
        <v>500</v>
      </c>
      <c r="H1204" s="23" t="s">
        <v>3610</v>
      </c>
      <c r="I1204" s="33" t="s">
        <v>25</v>
      </c>
    </row>
    <row r="1205" spans="1:9" x14ac:dyDescent="0.25">
      <c r="A1205" s="22">
        <v>38349</v>
      </c>
      <c r="B1205" s="23">
        <v>1345</v>
      </c>
      <c r="C1205" s="23" t="s">
        <v>46</v>
      </c>
      <c r="D1205" s="35">
        <v>2144000</v>
      </c>
      <c r="E1205" s="25" t="s">
        <v>4326</v>
      </c>
      <c r="F1205" s="23" t="s">
        <v>67</v>
      </c>
      <c r="G1205" s="26">
        <f t="shared" si="19"/>
        <v>2144000</v>
      </c>
      <c r="H1205" s="23" t="s">
        <v>3575</v>
      </c>
      <c r="I1205" s="33" t="s">
        <v>25</v>
      </c>
    </row>
    <row r="1206" spans="1:9" x14ac:dyDescent="0.25">
      <c r="A1206" s="22">
        <v>38349</v>
      </c>
      <c r="B1206" s="23">
        <v>2230</v>
      </c>
      <c r="C1206" s="23" t="s">
        <v>42</v>
      </c>
      <c r="D1206" s="35">
        <v>150</v>
      </c>
      <c r="E1206" s="25" t="s">
        <v>4223</v>
      </c>
      <c r="F1206" s="23" t="s">
        <v>37</v>
      </c>
      <c r="G1206" s="26">
        <f t="shared" si="19"/>
        <v>150</v>
      </c>
      <c r="H1206" s="23" t="s">
        <v>3582</v>
      </c>
      <c r="I1206" s="33"/>
    </row>
    <row r="1207" spans="1:9" x14ac:dyDescent="0.25">
      <c r="A1207" s="22">
        <v>38349</v>
      </c>
      <c r="B1207" s="23">
        <v>1530</v>
      </c>
      <c r="C1207" s="23" t="s">
        <v>141</v>
      </c>
      <c r="D1207" s="35">
        <v>71000</v>
      </c>
      <c r="E1207" s="25" t="s">
        <v>4327</v>
      </c>
      <c r="F1207" s="23" t="s">
        <v>23</v>
      </c>
      <c r="G1207" s="26">
        <f t="shared" si="19"/>
        <v>71000</v>
      </c>
      <c r="H1207" s="23" t="s">
        <v>3578</v>
      </c>
      <c r="I1207" s="33" t="s">
        <v>25</v>
      </c>
    </row>
    <row r="1208" spans="1:9" x14ac:dyDescent="0.25">
      <c r="A1208" s="22">
        <v>38350</v>
      </c>
      <c r="B1208" s="23">
        <v>1646</v>
      </c>
      <c r="C1208" s="23" t="s">
        <v>68</v>
      </c>
      <c r="D1208" s="35">
        <v>3654</v>
      </c>
      <c r="E1208" s="25" t="s">
        <v>4328</v>
      </c>
      <c r="F1208" s="23" t="s">
        <v>37</v>
      </c>
      <c r="G1208" s="26">
        <f t="shared" si="19"/>
        <v>3654</v>
      </c>
      <c r="H1208" s="23" t="s">
        <v>3575</v>
      </c>
      <c r="I1208" s="33" t="s">
        <v>25</v>
      </c>
    </row>
    <row r="1209" spans="1:9" x14ac:dyDescent="0.25">
      <c r="A1209" s="22">
        <v>38350</v>
      </c>
      <c r="B1209" s="23">
        <v>2357</v>
      </c>
      <c r="C1209" s="23" t="s">
        <v>61</v>
      </c>
      <c r="D1209" s="35">
        <v>10000</v>
      </c>
      <c r="E1209" s="25" t="s">
        <v>4329</v>
      </c>
      <c r="F1209" s="23" t="s">
        <v>67</v>
      </c>
      <c r="G1209" s="26">
        <f t="shared" si="19"/>
        <v>10000</v>
      </c>
      <c r="H1209" s="23" t="s">
        <v>3575</v>
      </c>
      <c r="I1209" s="3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9837C-8491-4B84-8060-26251FDC761F}">
  <dimension ref="A1:W1290"/>
  <sheetViews>
    <sheetView workbookViewId="0">
      <selection activeCell="E20" sqref="E20"/>
    </sheetView>
  </sheetViews>
  <sheetFormatPr defaultColWidth="9.109375" defaultRowHeight="13.8" x14ac:dyDescent="0.25"/>
  <cols>
    <col min="1" max="1" width="10.88671875" style="37" customWidth="1"/>
    <col min="2" max="2" width="9.88671875" style="10" customWidth="1"/>
    <col min="3" max="3" width="13.5546875" style="10" customWidth="1"/>
    <col min="4" max="4" width="16.33203125" style="38" customWidth="1"/>
    <col min="5" max="5" width="60.6640625" style="9" customWidth="1"/>
    <col min="6" max="6" width="13.109375" style="10" bestFit="1" customWidth="1"/>
    <col min="7" max="7" width="20.6640625" style="39" hidden="1" customWidth="1"/>
    <col min="8" max="8" width="7.5546875" style="10" bestFit="1" customWidth="1"/>
    <col min="9" max="9" width="12.109375" style="10" customWidth="1"/>
    <col min="10" max="10" width="12.33203125" style="10" customWidth="1"/>
    <col min="11" max="11" width="17.109375" style="7" customWidth="1"/>
    <col min="12" max="12" width="14" style="7" customWidth="1"/>
    <col min="13" max="13" width="13" style="8" customWidth="1"/>
    <col min="14" max="14" width="18.109375" style="9" customWidth="1"/>
    <col min="15" max="16" width="22" style="9" customWidth="1"/>
    <col min="17" max="17" width="20.109375" style="9" customWidth="1"/>
    <col min="18" max="18" width="17.109375" style="9" customWidth="1"/>
    <col min="19" max="19" width="12" style="9" customWidth="1"/>
    <col min="20" max="20" width="14.44140625" style="10" customWidth="1"/>
    <col min="21" max="21" width="13" style="9" customWidth="1"/>
    <col min="22" max="22" width="27.44140625" style="11" customWidth="1"/>
    <col min="23" max="256" width="9.109375" style="9"/>
    <col min="257" max="257" width="10.88671875" style="9" customWidth="1"/>
    <col min="258" max="258" width="9.88671875" style="9" customWidth="1"/>
    <col min="259" max="259" width="13.5546875" style="9" customWidth="1"/>
    <col min="260" max="260" width="16.33203125" style="9" customWidth="1"/>
    <col min="261" max="261" width="60.6640625" style="9" customWidth="1"/>
    <col min="262" max="262" width="13.109375" style="9" bestFit="1" customWidth="1"/>
    <col min="263" max="263" width="0" style="9" hidden="1" customWidth="1"/>
    <col min="264" max="264" width="7.5546875" style="9" bestFit="1" customWidth="1"/>
    <col min="265" max="265" width="12.109375" style="9" customWidth="1"/>
    <col min="266" max="266" width="12.33203125" style="9" customWidth="1"/>
    <col min="267" max="267" width="17.109375" style="9" customWidth="1"/>
    <col min="268" max="268" width="14" style="9" customWidth="1"/>
    <col min="269" max="269" width="13" style="9" customWidth="1"/>
    <col min="270" max="270" width="18.109375" style="9" customWidth="1"/>
    <col min="271" max="272" width="22" style="9" customWidth="1"/>
    <col min="273" max="273" width="20.109375" style="9" customWidth="1"/>
    <col min="274" max="274" width="17.109375" style="9" customWidth="1"/>
    <col min="275" max="275" width="12" style="9" customWidth="1"/>
    <col min="276" max="276" width="14.44140625" style="9" customWidth="1"/>
    <col min="277" max="277" width="13" style="9" customWidth="1"/>
    <col min="278" max="278" width="27.44140625" style="9" customWidth="1"/>
    <col min="279" max="512" width="9.109375" style="9"/>
    <col min="513" max="513" width="10.88671875" style="9" customWidth="1"/>
    <col min="514" max="514" width="9.88671875" style="9" customWidth="1"/>
    <col min="515" max="515" width="13.5546875" style="9" customWidth="1"/>
    <col min="516" max="516" width="16.33203125" style="9" customWidth="1"/>
    <col min="517" max="517" width="60.6640625" style="9" customWidth="1"/>
    <col min="518" max="518" width="13.109375" style="9" bestFit="1" customWidth="1"/>
    <col min="519" max="519" width="0" style="9" hidden="1" customWidth="1"/>
    <col min="520" max="520" width="7.5546875" style="9" bestFit="1" customWidth="1"/>
    <col min="521" max="521" width="12.109375" style="9" customWidth="1"/>
    <col min="522" max="522" width="12.33203125" style="9" customWidth="1"/>
    <col min="523" max="523" width="17.109375" style="9" customWidth="1"/>
    <col min="524" max="524" width="14" style="9" customWidth="1"/>
    <col min="525" max="525" width="13" style="9" customWidth="1"/>
    <col min="526" max="526" width="18.109375" style="9" customWidth="1"/>
    <col min="527" max="528" width="22" style="9" customWidth="1"/>
    <col min="529" max="529" width="20.109375" style="9" customWidth="1"/>
    <col min="530" max="530" width="17.109375" style="9" customWidth="1"/>
    <col min="531" max="531" width="12" style="9" customWidth="1"/>
    <col min="532" max="532" width="14.44140625" style="9" customWidth="1"/>
    <col min="533" max="533" width="13" style="9" customWidth="1"/>
    <col min="534" max="534" width="27.44140625" style="9" customWidth="1"/>
    <col min="535" max="768" width="9.109375" style="9"/>
    <col min="769" max="769" width="10.88671875" style="9" customWidth="1"/>
    <col min="770" max="770" width="9.88671875" style="9" customWidth="1"/>
    <col min="771" max="771" width="13.5546875" style="9" customWidth="1"/>
    <col min="772" max="772" width="16.33203125" style="9" customWidth="1"/>
    <col min="773" max="773" width="60.6640625" style="9" customWidth="1"/>
    <col min="774" max="774" width="13.109375" style="9" bestFit="1" customWidth="1"/>
    <col min="775" max="775" width="0" style="9" hidden="1" customWidth="1"/>
    <col min="776" max="776" width="7.5546875" style="9" bestFit="1" customWidth="1"/>
    <col min="777" max="777" width="12.109375" style="9" customWidth="1"/>
    <col min="778" max="778" width="12.33203125" style="9" customWidth="1"/>
    <col min="779" max="779" width="17.109375" style="9" customWidth="1"/>
    <col min="780" max="780" width="14" style="9" customWidth="1"/>
    <col min="781" max="781" width="13" style="9" customWidth="1"/>
    <col min="782" max="782" width="18.109375" style="9" customWidth="1"/>
    <col min="783" max="784" width="22" style="9" customWidth="1"/>
    <col min="785" max="785" width="20.109375" style="9" customWidth="1"/>
    <col min="786" max="786" width="17.109375" style="9" customWidth="1"/>
    <col min="787" max="787" width="12" style="9" customWidth="1"/>
    <col min="788" max="788" width="14.44140625" style="9" customWidth="1"/>
    <col min="789" max="789" width="13" style="9" customWidth="1"/>
    <col min="790" max="790" width="27.44140625" style="9" customWidth="1"/>
    <col min="791" max="1024" width="9.109375" style="9"/>
    <col min="1025" max="1025" width="10.88671875" style="9" customWidth="1"/>
    <col min="1026" max="1026" width="9.88671875" style="9" customWidth="1"/>
    <col min="1027" max="1027" width="13.5546875" style="9" customWidth="1"/>
    <col min="1028" max="1028" width="16.33203125" style="9" customWidth="1"/>
    <col min="1029" max="1029" width="60.6640625" style="9" customWidth="1"/>
    <col min="1030" max="1030" width="13.109375" style="9" bestFit="1" customWidth="1"/>
    <col min="1031" max="1031" width="0" style="9" hidden="1" customWidth="1"/>
    <col min="1032" max="1032" width="7.5546875" style="9" bestFit="1" customWidth="1"/>
    <col min="1033" max="1033" width="12.109375" style="9" customWidth="1"/>
    <col min="1034" max="1034" width="12.33203125" style="9" customWidth="1"/>
    <col min="1035" max="1035" width="17.109375" style="9" customWidth="1"/>
    <col min="1036" max="1036" width="14" style="9" customWidth="1"/>
    <col min="1037" max="1037" width="13" style="9" customWidth="1"/>
    <col min="1038" max="1038" width="18.109375" style="9" customWidth="1"/>
    <col min="1039" max="1040" width="22" style="9" customWidth="1"/>
    <col min="1041" max="1041" width="20.109375" style="9" customWidth="1"/>
    <col min="1042" max="1042" width="17.109375" style="9" customWidth="1"/>
    <col min="1043" max="1043" width="12" style="9" customWidth="1"/>
    <col min="1044" max="1044" width="14.44140625" style="9" customWidth="1"/>
    <col min="1045" max="1045" width="13" style="9" customWidth="1"/>
    <col min="1046" max="1046" width="27.44140625" style="9" customWidth="1"/>
    <col min="1047" max="1280" width="9.109375" style="9"/>
    <col min="1281" max="1281" width="10.88671875" style="9" customWidth="1"/>
    <col min="1282" max="1282" width="9.88671875" style="9" customWidth="1"/>
    <col min="1283" max="1283" width="13.5546875" style="9" customWidth="1"/>
    <col min="1284" max="1284" width="16.33203125" style="9" customWidth="1"/>
    <col min="1285" max="1285" width="60.6640625" style="9" customWidth="1"/>
    <col min="1286" max="1286" width="13.109375" style="9" bestFit="1" customWidth="1"/>
    <col min="1287" max="1287" width="0" style="9" hidden="1" customWidth="1"/>
    <col min="1288" max="1288" width="7.5546875" style="9" bestFit="1" customWidth="1"/>
    <col min="1289" max="1289" width="12.109375" style="9" customWidth="1"/>
    <col min="1290" max="1290" width="12.33203125" style="9" customWidth="1"/>
    <col min="1291" max="1291" width="17.109375" style="9" customWidth="1"/>
    <col min="1292" max="1292" width="14" style="9" customWidth="1"/>
    <col min="1293" max="1293" width="13" style="9" customWidth="1"/>
    <col min="1294" max="1294" width="18.109375" style="9" customWidth="1"/>
    <col min="1295" max="1296" width="22" style="9" customWidth="1"/>
    <col min="1297" max="1297" width="20.109375" style="9" customWidth="1"/>
    <col min="1298" max="1298" width="17.109375" style="9" customWidth="1"/>
    <col min="1299" max="1299" width="12" style="9" customWidth="1"/>
    <col min="1300" max="1300" width="14.44140625" style="9" customWidth="1"/>
    <col min="1301" max="1301" width="13" style="9" customWidth="1"/>
    <col min="1302" max="1302" width="27.44140625" style="9" customWidth="1"/>
    <col min="1303" max="1536" width="9.109375" style="9"/>
    <col min="1537" max="1537" width="10.88671875" style="9" customWidth="1"/>
    <col min="1538" max="1538" width="9.88671875" style="9" customWidth="1"/>
    <col min="1539" max="1539" width="13.5546875" style="9" customWidth="1"/>
    <col min="1540" max="1540" width="16.33203125" style="9" customWidth="1"/>
    <col min="1541" max="1541" width="60.6640625" style="9" customWidth="1"/>
    <col min="1542" max="1542" width="13.109375" style="9" bestFit="1" customWidth="1"/>
    <col min="1543" max="1543" width="0" style="9" hidden="1" customWidth="1"/>
    <col min="1544" max="1544" width="7.5546875" style="9" bestFit="1" customWidth="1"/>
    <col min="1545" max="1545" width="12.109375" style="9" customWidth="1"/>
    <col min="1546" max="1546" width="12.33203125" style="9" customWidth="1"/>
    <col min="1547" max="1547" width="17.109375" style="9" customWidth="1"/>
    <col min="1548" max="1548" width="14" style="9" customWidth="1"/>
    <col min="1549" max="1549" width="13" style="9" customWidth="1"/>
    <col min="1550" max="1550" width="18.109375" style="9" customWidth="1"/>
    <col min="1551" max="1552" width="22" style="9" customWidth="1"/>
    <col min="1553" max="1553" width="20.109375" style="9" customWidth="1"/>
    <col min="1554" max="1554" width="17.109375" style="9" customWidth="1"/>
    <col min="1555" max="1555" width="12" style="9" customWidth="1"/>
    <col min="1556" max="1556" width="14.44140625" style="9" customWidth="1"/>
    <col min="1557" max="1557" width="13" style="9" customWidth="1"/>
    <col min="1558" max="1558" width="27.44140625" style="9" customWidth="1"/>
    <col min="1559" max="1792" width="9.109375" style="9"/>
    <col min="1793" max="1793" width="10.88671875" style="9" customWidth="1"/>
    <col min="1794" max="1794" width="9.88671875" style="9" customWidth="1"/>
    <col min="1795" max="1795" width="13.5546875" style="9" customWidth="1"/>
    <col min="1796" max="1796" width="16.33203125" style="9" customWidth="1"/>
    <col min="1797" max="1797" width="60.6640625" style="9" customWidth="1"/>
    <col min="1798" max="1798" width="13.109375" style="9" bestFit="1" customWidth="1"/>
    <col min="1799" max="1799" width="0" style="9" hidden="1" customWidth="1"/>
    <col min="1800" max="1800" width="7.5546875" style="9" bestFit="1" customWidth="1"/>
    <col min="1801" max="1801" width="12.109375" style="9" customWidth="1"/>
    <col min="1802" max="1802" width="12.33203125" style="9" customWidth="1"/>
    <col min="1803" max="1803" width="17.109375" style="9" customWidth="1"/>
    <col min="1804" max="1804" width="14" style="9" customWidth="1"/>
    <col min="1805" max="1805" width="13" style="9" customWidth="1"/>
    <col min="1806" max="1806" width="18.109375" style="9" customWidth="1"/>
    <col min="1807" max="1808" width="22" style="9" customWidth="1"/>
    <col min="1809" max="1809" width="20.109375" style="9" customWidth="1"/>
    <col min="1810" max="1810" width="17.109375" style="9" customWidth="1"/>
    <col min="1811" max="1811" width="12" style="9" customWidth="1"/>
    <col min="1812" max="1812" width="14.44140625" style="9" customWidth="1"/>
    <col min="1813" max="1813" width="13" style="9" customWidth="1"/>
    <col min="1814" max="1814" width="27.44140625" style="9" customWidth="1"/>
    <col min="1815" max="2048" width="9.109375" style="9"/>
    <col min="2049" max="2049" width="10.88671875" style="9" customWidth="1"/>
    <col min="2050" max="2050" width="9.88671875" style="9" customWidth="1"/>
    <col min="2051" max="2051" width="13.5546875" style="9" customWidth="1"/>
    <col min="2052" max="2052" width="16.33203125" style="9" customWidth="1"/>
    <col min="2053" max="2053" width="60.6640625" style="9" customWidth="1"/>
    <col min="2054" max="2054" width="13.109375" style="9" bestFit="1" customWidth="1"/>
    <col min="2055" max="2055" width="0" style="9" hidden="1" customWidth="1"/>
    <col min="2056" max="2056" width="7.5546875" style="9" bestFit="1" customWidth="1"/>
    <col min="2057" max="2057" width="12.109375" style="9" customWidth="1"/>
    <col min="2058" max="2058" width="12.33203125" style="9" customWidth="1"/>
    <col min="2059" max="2059" width="17.109375" style="9" customWidth="1"/>
    <col min="2060" max="2060" width="14" style="9" customWidth="1"/>
    <col min="2061" max="2061" width="13" style="9" customWidth="1"/>
    <col min="2062" max="2062" width="18.109375" style="9" customWidth="1"/>
    <col min="2063" max="2064" width="22" style="9" customWidth="1"/>
    <col min="2065" max="2065" width="20.109375" style="9" customWidth="1"/>
    <col min="2066" max="2066" width="17.109375" style="9" customWidth="1"/>
    <col min="2067" max="2067" width="12" style="9" customWidth="1"/>
    <col min="2068" max="2068" width="14.44140625" style="9" customWidth="1"/>
    <col min="2069" max="2069" width="13" style="9" customWidth="1"/>
    <col min="2070" max="2070" width="27.44140625" style="9" customWidth="1"/>
    <col min="2071" max="2304" width="9.109375" style="9"/>
    <col min="2305" max="2305" width="10.88671875" style="9" customWidth="1"/>
    <col min="2306" max="2306" width="9.88671875" style="9" customWidth="1"/>
    <col min="2307" max="2307" width="13.5546875" style="9" customWidth="1"/>
    <col min="2308" max="2308" width="16.33203125" style="9" customWidth="1"/>
    <col min="2309" max="2309" width="60.6640625" style="9" customWidth="1"/>
    <col min="2310" max="2310" width="13.109375" style="9" bestFit="1" customWidth="1"/>
    <col min="2311" max="2311" width="0" style="9" hidden="1" customWidth="1"/>
    <col min="2312" max="2312" width="7.5546875" style="9" bestFit="1" customWidth="1"/>
    <col min="2313" max="2313" width="12.109375" style="9" customWidth="1"/>
    <col min="2314" max="2314" width="12.33203125" style="9" customWidth="1"/>
    <col min="2315" max="2315" width="17.109375" style="9" customWidth="1"/>
    <col min="2316" max="2316" width="14" style="9" customWidth="1"/>
    <col min="2317" max="2317" width="13" style="9" customWidth="1"/>
    <col min="2318" max="2318" width="18.109375" style="9" customWidth="1"/>
    <col min="2319" max="2320" width="22" style="9" customWidth="1"/>
    <col min="2321" max="2321" width="20.109375" style="9" customWidth="1"/>
    <col min="2322" max="2322" width="17.109375" style="9" customWidth="1"/>
    <col min="2323" max="2323" width="12" style="9" customWidth="1"/>
    <col min="2324" max="2324" width="14.44140625" style="9" customWidth="1"/>
    <col min="2325" max="2325" width="13" style="9" customWidth="1"/>
    <col min="2326" max="2326" width="27.44140625" style="9" customWidth="1"/>
    <col min="2327" max="2560" width="9.109375" style="9"/>
    <col min="2561" max="2561" width="10.88671875" style="9" customWidth="1"/>
    <col min="2562" max="2562" width="9.88671875" style="9" customWidth="1"/>
    <col min="2563" max="2563" width="13.5546875" style="9" customWidth="1"/>
    <col min="2564" max="2564" width="16.33203125" style="9" customWidth="1"/>
    <col min="2565" max="2565" width="60.6640625" style="9" customWidth="1"/>
    <col min="2566" max="2566" width="13.109375" style="9" bestFit="1" customWidth="1"/>
    <col min="2567" max="2567" width="0" style="9" hidden="1" customWidth="1"/>
    <col min="2568" max="2568" width="7.5546875" style="9" bestFit="1" customWidth="1"/>
    <col min="2569" max="2569" width="12.109375" style="9" customWidth="1"/>
    <col min="2570" max="2570" width="12.33203125" style="9" customWidth="1"/>
    <col min="2571" max="2571" width="17.109375" style="9" customWidth="1"/>
    <col min="2572" max="2572" width="14" style="9" customWidth="1"/>
    <col min="2573" max="2573" width="13" style="9" customWidth="1"/>
    <col min="2574" max="2574" width="18.109375" style="9" customWidth="1"/>
    <col min="2575" max="2576" width="22" style="9" customWidth="1"/>
    <col min="2577" max="2577" width="20.109375" style="9" customWidth="1"/>
    <col min="2578" max="2578" width="17.109375" style="9" customWidth="1"/>
    <col min="2579" max="2579" width="12" style="9" customWidth="1"/>
    <col min="2580" max="2580" width="14.44140625" style="9" customWidth="1"/>
    <col min="2581" max="2581" width="13" style="9" customWidth="1"/>
    <col min="2582" max="2582" width="27.44140625" style="9" customWidth="1"/>
    <col min="2583" max="2816" width="9.109375" style="9"/>
    <col min="2817" max="2817" width="10.88671875" style="9" customWidth="1"/>
    <col min="2818" max="2818" width="9.88671875" style="9" customWidth="1"/>
    <col min="2819" max="2819" width="13.5546875" style="9" customWidth="1"/>
    <col min="2820" max="2820" width="16.33203125" style="9" customWidth="1"/>
    <col min="2821" max="2821" width="60.6640625" style="9" customWidth="1"/>
    <col min="2822" max="2822" width="13.109375" style="9" bestFit="1" customWidth="1"/>
    <col min="2823" max="2823" width="0" style="9" hidden="1" customWidth="1"/>
    <col min="2824" max="2824" width="7.5546875" style="9" bestFit="1" customWidth="1"/>
    <col min="2825" max="2825" width="12.109375" style="9" customWidth="1"/>
    <col min="2826" max="2826" width="12.33203125" style="9" customWidth="1"/>
    <col min="2827" max="2827" width="17.109375" style="9" customWidth="1"/>
    <col min="2828" max="2828" width="14" style="9" customWidth="1"/>
    <col min="2829" max="2829" width="13" style="9" customWidth="1"/>
    <col min="2830" max="2830" width="18.109375" style="9" customWidth="1"/>
    <col min="2831" max="2832" width="22" style="9" customWidth="1"/>
    <col min="2833" max="2833" width="20.109375" style="9" customWidth="1"/>
    <col min="2834" max="2834" width="17.109375" style="9" customWidth="1"/>
    <col min="2835" max="2835" width="12" style="9" customWidth="1"/>
    <col min="2836" max="2836" width="14.44140625" style="9" customWidth="1"/>
    <col min="2837" max="2837" width="13" style="9" customWidth="1"/>
    <col min="2838" max="2838" width="27.44140625" style="9" customWidth="1"/>
    <col min="2839" max="3072" width="9.109375" style="9"/>
    <col min="3073" max="3073" width="10.88671875" style="9" customWidth="1"/>
    <col min="3074" max="3074" width="9.88671875" style="9" customWidth="1"/>
    <col min="3075" max="3075" width="13.5546875" style="9" customWidth="1"/>
    <col min="3076" max="3076" width="16.33203125" style="9" customWidth="1"/>
    <col min="3077" max="3077" width="60.6640625" style="9" customWidth="1"/>
    <col min="3078" max="3078" width="13.109375" style="9" bestFit="1" customWidth="1"/>
    <col min="3079" max="3079" width="0" style="9" hidden="1" customWidth="1"/>
    <col min="3080" max="3080" width="7.5546875" style="9" bestFit="1" customWidth="1"/>
    <col min="3081" max="3081" width="12.109375" style="9" customWidth="1"/>
    <col min="3082" max="3082" width="12.33203125" style="9" customWidth="1"/>
    <col min="3083" max="3083" width="17.109375" style="9" customWidth="1"/>
    <col min="3084" max="3084" width="14" style="9" customWidth="1"/>
    <col min="3085" max="3085" width="13" style="9" customWidth="1"/>
    <col min="3086" max="3086" width="18.109375" style="9" customWidth="1"/>
    <col min="3087" max="3088" width="22" style="9" customWidth="1"/>
    <col min="3089" max="3089" width="20.109375" style="9" customWidth="1"/>
    <col min="3090" max="3090" width="17.109375" style="9" customWidth="1"/>
    <col min="3091" max="3091" width="12" style="9" customWidth="1"/>
    <col min="3092" max="3092" width="14.44140625" style="9" customWidth="1"/>
    <col min="3093" max="3093" width="13" style="9" customWidth="1"/>
    <col min="3094" max="3094" width="27.44140625" style="9" customWidth="1"/>
    <col min="3095" max="3328" width="9.109375" style="9"/>
    <col min="3329" max="3329" width="10.88671875" style="9" customWidth="1"/>
    <col min="3330" max="3330" width="9.88671875" style="9" customWidth="1"/>
    <col min="3331" max="3331" width="13.5546875" style="9" customWidth="1"/>
    <col min="3332" max="3332" width="16.33203125" style="9" customWidth="1"/>
    <col min="3333" max="3333" width="60.6640625" style="9" customWidth="1"/>
    <col min="3334" max="3334" width="13.109375" style="9" bestFit="1" customWidth="1"/>
    <col min="3335" max="3335" width="0" style="9" hidden="1" customWidth="1"/>
    <col min="3336" max="3336" width="7.5546875" style="9" bestFit="1" customWidth="1"/>
    <col min="3337" max="3337" width="12.109375" style="9" customWidth="1"/>
    <col min="3338" max="3338" width="12.33203125" style="9" customWidth="1"/>
    <col min="3339" max="3339" width="17.109375" style="9" customWidth="1"/>
    <col min="3340" max="3340" width="14" style="9" customWidth="1"/>
    <col min="3341" max="3341" width="13" style="9" customWidth="1"/>
    <col min="3342" max="3342" width="18.109375" style="9" customWidth="1"/>
    <col min="3343" max="3344" width="22" style="9" customWidth="1"/>
    <col min="3345" max="3345" width="20.109375" style="9" customWidth="1"/>
    <col min="3346" max="3346" width="17.109375" style="9" customWidth="1"/>
    <col min="3347" max="3347" width="12" style="9" customWidth="1"/>
    <col min="3348" max="3348" width="14.44140625" style="9" customWidth="1"/>
    <col min="3349" max="3349" width="13" style="9" customWidth="1"/>
    <col min="3350" max="3350" width="27.44140625" style="9" customWidth="1"/>
    <col min="3351" max="3584" width="9.109375" style="9"/>
    <col min="3585" max="3585" width="10.88671875" style="9" customWidth="1"/>
    <col min="3586" max="3586" width="9.88671875" style="9" customWidth="1"/>
    <col min="3587" max="3587" width="13.5546875" style="9" customWidth="1"/>
    <col min="3588" max="3588" width="16.33203125" style="9" customWidth="1"/>
    <col min="3589" max="3589" width="60.6640625" style="9" customWidth="1"/>
    <col min="3590" max="3590" width="13.109375" style="9" bestFit="1" customWidth="1"/>
    <col min="3591" max="3591" width="0" style="9" hidden="1" customWidth="1"/>
    <col min="3592" max="3592" width="7.5546875" style="9" bestFit="1" customWidth="1"/>
    <col min="3593" max="3593" width="12.109375" style="9" customWidth="1"/>
    <col min="3594" max="3594" width="12.33203125" style="9" customWidth="1"/>
    <col min="3595" max="3595" width="17.109375" style="9" customWidth="1"/>
    <col min="3596" max="3596" width="14" style="9" customWidth="1"/>
    <col min="3597" max="3597" width="13" style="9" customWidth="1"/>
    <col min="3598" max="3598" width="18.109375" style="9" customWidth="1"/>
    <col min="3599" max="3600" width="22" style="9" customWidth="1"/>
    <col min="3601" max="3601" width="20.109375" style="9" customWidth="1"/>
    <col min="3602" max="3602" width="17.109375" style="9" customWidth="1"/>
    <col min="3603" max="3603" width="12" style="9" customWidth="1"/>
    <col min="3604" max="3604" width="14.44140625" style="9" customWidth="1"/>
    <col min="3605" max="3605" width="13" style="9" customWidth="1"/>
    <col min="3606" max="3606" width="27.44140625" style="9" customWidth="1"/>
    <col min="3607" max="3840" width="9.109375" style="9"/>
    <col min="3841" max="3841" width="10.88671875" style="9" customWidth="1"/>
    <col min="3842" max="3842" width="9.88671875" style="9" customWidth="1"/>
    <col min="3843" max="3843" width="13.5546875" style="9" customWidth="1"/>
    <col min="3844" max="3844" width="16.33203125" style="9" customWidth="1"/>
    <col min="3845" max="3845" width="60.6640625" style="9" customWidth="1"/>
    <col min="3846" max="3846" width="13.109375" style="9" bestFit="1" customWidth="1"/>
    <col min="3847" max="3847" width="0" style="9" hidden="1" customWidth="1"/>
    <col min="3848" max="3848" width="7.5546875" style="9" bestFit="1" customWidth="1"/>
    <col min="3849" max="3849" width="12.109375" style="9" customWidth="1"/>
    <col min="3850" max="3850" width="12.33203125" style="9" customWidth="1"/>
    <col min="3851" max="3851" width="17.109375" style="9" customWidth="1"/>
    <col min="3852" max="3852" width="14" style="9" customWidth="1"/>
    <col min="3853" max="3853" width="13" style="9" customWidth="1"/>
    <col min="3854" max="3854" width="18.109375" style="9" customWidth="1"/>
    <col min="3855" max="3856" width="22" style="9" customWidth="1"/>
    <col min="3857" max="3857" width="20.109375" style="9" customWidth="1"/>
    <col min="3858" max="3858" width="17.109375" style="9" customWidth="1"/>
    <col min="3859" max="3859" width="12" style="9" customWidth="1"/>
    <col min="3860" max="3860" width="14.44140625" style="9" customWidth="1"/>
    <col min="3861" max="3861" width="13" style="9" customWidth="1"/>
    <col min="3862" max="3862" width="27.44140625" style="9" customWidth="1"/>
    <col min="3863" max="4096" width="9.109375" style="9"/>
    <col min="4097" max="4097" width="10.88671875" style="9" customWidth="1"/>
    <col min="4098" max="4098" width="9.88671875" style="9" customWidth="1"/>
    <col min="4099" max="4099" width="13.5546875" style="9" customWidth="1"/>
    <col min="4100" max="4100" width="16.33203125" style="9" customWidth="1"/>
    <col min="4101" max="4101" width="60.6640625" style="9" customWidth="1"/>
    <col min="4102" max="4102" width="13.109375" style="9" bestFit="1" customWidth="1"/>
    <col min="4103" max="4103" width="0" style="9" hidden="1" customWidth="1"/>
    <col min="4104" max="4104" width="7.5546875" style="9" bestFit="1" customWidth="1"/>
    <col min="4105" max="4105" width="12.109375" style="9" customWidth="1"/>
    <col min="4106" max="4106" width="12.33203125" style="9" customWidth="1"/>
    <col min="4107" max="4107" width="17.109375" style="9" customWidth="1"/>
    <col min="4108" max="4108" width="14" style="9" customWidth="1"/>
    <col min="4109" max="4109" width="13" style="9" customWidth="1"/>
    <col min="4110" max="4110" width="18.109375" style="9" customWidth="1"/>
    <col min="4111" max="4112" width="22" style="9" customWidth="1"/>
    <col min="4113" max="4113" width="20.109375" style="9" customWidth="1"/>
    <col min="4114" max="4114" width="17.109375" style="9" customWidth="1"/>
    <col min="4115" max="4115" width="12" style="9" customWidth="1"/>
    <col min="4116" max="4116" width="14.44140625" style="9" customWidth="1"/>
    <col min="4117" max="4117" width="13" style="9" customWidth="1"/>
    <col min="4118" max="4118" width="27.44140625" style="9" customWidth="1"/>
    <col min="4119" max="4352" width="9.109375" style="9"/>
    <col min="4353" max="4353" width="10.88671875" style="9" customWidth="1"/>
    <col min="4354" max="4354" width="9.88671875" style="9" customWidth="1"/>
    <col min="4355" max="4355" width="13.5546875" style="9" customWidth="1"/>
    <col min="4356" max="4356" width="16.33203125" style="9" customWidth="1"/>
    <col min="4357" max="4357" width="60.6640625" style="9" customWidth="1"/>
    <col min="4358" max="4358" width="13.109375" style="9" bestFit="1" customWidth="1"/>
    <col min="4359" max="4359" width="0" style="9" hidden="1" customWidth="1"/>
    <col min="4360" max="4360" width="7.5546875" style="9" bestFit="1" customWidth="1"/>
    <col min="4361" max="4361" width="12.109375" style="9" customWidth="1"/>
    <col min="4362" max="4362" width="12.33203125" style="9" customWidth="1"/>
    <col min="4363" max="4363" width="17.109375" style="9" customWidth="1"/>
    <col min="4364" max="4364" width="14" style="9" customWidth="1"/>
    <col min="4365" max="4365" width="13" style="9" customWidth="1"/>
    <col min="4366" max="4366" width="18.109375" style="9" customWidth="1"/>
    <col min="4367" max="4368" width="22" style="9" customWidth="1"/>
    <col min="4369" max="4369" width="20.109375" style="9" customWidth="1"/>
    <col min="4370" max="4370" width="17.109375" style="9" customWidth="1"/>
    <col min="4371" max="4371" width="12" style="9" customWidth="1"/>
    <col min="4372" max="4372" width="14.44140625" style="9" customWidth="1"/>
    <col min="4373" max="4373" width="13" style="9" customWidth="1"/>
    <col min="4374" max="4374" width="27.44140625" style="9" customWidth="1"/>
    <col min="4375" max="4608" width="9.109375" style="9"/>
    <col min="4609" max="4609" width="10.88671875" style="9" customWidth="1"/>
    <col min="4610" max="4610" width="9.88671875" style="9" customWidth="1"/>
    <col min="4611" max="4611" width="13.5546875" style="9" customWidth="1"/>
    <col min="4612" max="4612" width="16.33203125" style="9" customWidth="1"/>
    <col min="4613" max="4613" width="60.6640625" style="9" customWidth="1"/>
    <col min="4614" max="4614" width="13.109375" style="9" bestFit="1" customWidth="1"/>
    <col min="4615" max="4615" width="0" style="9" hidden="1" customWidth="1"/>
    <col min="4616" max="4616" width="7.5546875" style="9" bestFit="1" customWidth="1"/>
    <col min="4617" max="4617" width="12.109375" style="9" customWidth="1"/>
    <col min="4618" max="4618" width="12.33203125" style="9" customWidth="1"/>
    <col min="4619" max="4619" width="17.109375" style="9" customWidth="1"/>
    <col min="4620" max="4620" width="14" style="9" customWidth="1"/>
    <col min="4621" max="4621" width="13" style="9" customWidth="1"/>
    <col min="4622" max="4622" width="18.109375" style="9" customWidth="1"/>
    <col min="4623" max="4624" width="22" style="9" customWidth="1"/>
    <col min="4625" max="4625" width="20.109375" style="9" customWidth="1"/>
    <col min="4626" max="4626" width="17.109375" style="9" customWidth="1"/>
    <col min="4627" max="4627" width="12" style="9" customWidth="1"/>
    <col min="4628" max="4628" width="14.44140625" style="9" customWidth="1"/>
    <col min="4629" max="4629" width="13" style="9" customWidth="1"/>
    <col min="4630" max="4630" width="27.44140625" style="9" customWidth="1"/>
    <col min="4631" max="4864" width="9.109375" style="9"/>
    <col min="4865" max="4865" width="10.88671875" style="9" customWidth="1"/>
    <col min="4866" max="4866" width="9.88671875" style="9" customWidth="1"/>
    <col min="4867" max="4867" width="13.5546875" style="9" customWidth="1"/>
    <col min="4868" max="4868" width="16.33203125" style="9" customWidth="1"/>
    <col min="4869" max="4869" width="60.6640625" style="9" customWidth="1"/>
    <col min="4870" max="4870" width="13.109375" style="9" bestFit="1" customWidth="1"/>
    <col min="4871" max="4871" width="0" style="9" hidden="1" customWidth="1"/>
    <col min="4872" max="4872" width="7.5546875" style="9" bestFit="1" customWidth="1"/>
    <col min="4873" max="4873" width="12.109375" style="9" customWidth="1"/>
    <col min="4874" max="4874" width="12.33203125" style="9" customWidth="1"/>
    <col min="4875" max="4875" width="17.109375" style="9" customWidth="1"/>
    <col min="4876" max="4876" width="14" style="9" customWidth="1"/>
    <col min="4877" max="4877" width="13" style="9" customWidth="1"/>
    <col min="4878" max="4878" width="18.109375" style="9" customWidth="1"/>
    <col min="4879" max="4880" width="22" style="9" customWidth="1"/>
    <col min="4881" max="4881" width="20.109375" style="9" customWidth="1"/>
    <col min="4882" max="4882" width="17.109375" style="9" customWidth="1"/>
    <col min="4883" max="4883" width="12" style="9" customWidth="1"/>
    <col min="4884" max="4884" width="14.44140625" style="9" customWidth="1"/>
    <col min="4885" max="4885" width="13" style="9" customWidth="1"/>
    <col min="4886" max="4886" width="27.44140625" style="9" customWidth="1"/>
    <col min="4887" max="5120" width="9.109375" style="9"/>
    <col min="5121" max="5121" width="10.88671875" style="9" customWidth="1"/>
    <col min="5122" max="5122" width="9.88671875" style="9" customWidth="1"/>
    <col min="5123" max="5123" width="13.5546875" style="9" customWidth="1"/>
    <col min="5124" max="5124" width="16.33203125" style="9" customWidth="1"/>
    <col min="5125" max="5125" width="60.6640625" style="9" customWidth="1"/>
    <col min="5126" max="5126" width="13.109375" style="9" bestFit="1" customWidth="1"/>
    <col min="5127" max="5127" width="0" style="9" hidden="1" customWidth="1"/>
    <col min="5128" max="5128" width="7.5546875" style="9" bestFit="1" customWidth="1"/>
    <col min="5129" max="5129" width="12.109375" style="9" customWidth="1"/>
    <col min="5130" max="5130" width="12.33203125" style="9" customWidth="1"/>
    <col min="5131" max="5131" width="17.109375" style="9" customWidth="1"/>
    <col min="5132" max="5132" width="14" style="9" customWidth="1"/>
    <col min="5133" max="5133" width="13" style="9" customWidth="1"/>
    <col min="5134" max="5134" width="18.109375" style="9" customWidth="1"/>
    <col min="5135" max="5136" width="22" style="9" customWidth="1"/>
    <col min="5137" max="5137" width="20.109375" style="9" customWidth="1"/>
    <col min="5138" max="5138" width="17.109375" style="9" customWidth="1"/>
    <col min="5139" max="5139" width="12" style="9" customWidth="1"/>
    <col min="5140" max="5140" width="14.44140625" style="9" customWidth="1"/>
    <col min="5141" max="5141" width="13" style="9" customWidth="1"/>
    <col min="5142" max="5142" width="27.44140625" style="9" customWidth="1"/>
    <col min="5143" max="5376" width="9.109375" style="9"/>
    <col min="5377" max="5377" width="10.88671875" style="9" customWidth="1"/>
    <col min="5378" max="5378" width="9.88671875" style="9" customWidth="1"/>
    <col min="5379" max="5379" width="13.5546875" style="9" customWidth="1"/>
    <col min="5380" max="5380" width="16.33203125" style="9" customWidth="1"/>
    <col min="5381" max="5381" width="60.6640625" style="9" customWidth="1"/>
    <col min="5382" max="5382" width="13.109375" style="9" bestFit="1" customWidth="1"/>
    <col min="5383" max="5383" width="0" style="9" hidden="1" customWidth="1"/>
    <col min="5384" max="5384" width="7.5546875" style="9" bestFit="1" customWidth="1"/>
    <col min="5385" max="5385" width="12.109375" style="9" customWidth="1"/>
    <col min="5386" max="5386" width="12.33203125" style="9" customWidth="1"/>
    <col min="5387" max="5387" width="17.109375" style="9" customWidth="1"/>
    <col min="5388" max="5388" width="14" style="9" customWidth="1"/>
    <col min="5389" max="5389" width="13" style="9" customWidth="1"/>
    <col min="5390" max="5390" width="18.109375" style="9" customWidth="1"/>
    <col min="5391" max="5392" width="22" style="9" customWidth="1"/>
    <col min="5393" max="5393" width="20.109375" style="9" customWidth="1"/>
    <col min="5394" max="5394" width="17.109375" style="9" customWidth="1"/>
    <col min="5395" max="5395" width="12" style="9" customWidth="1"/>
    <col min="5396" max="5396" width="14.44140625" style="9" customWidth="1"/>
    <col min="5397" max="5397" width="13" style="9" customWidth="1"/>
    <col min="5398" max="5398" width="27.44140625" style="9" customWidth="1"/>
    <col min="5399" max="5632" width="9.109375" style="9"/>
    <col min="5633" max="5633" width="10.88671875" style="9" customWidth="1"/>
    <col min="5634" max="5634" width="9.88671875" style="9" customWidth="1"/>
    <col min="5635" max="5635" width="13.5546875" style="9" customWidth="1"/>
    <col min="5636" max="5636" width="16.33203125" style="9" customWidth="1"/>
    <col min="5637" max="5637" width="60.6640625" style="9" customWidth="1"/>
    <col min="5638" max="5638" width="13.109375" style="9" bestFit="1" customWidth="1"/>
    <col min="5639" max="5639" width="0" style="9" hidden="1" customWidth="1"/>
    <col min="5640" max="5640" width="7.5546875" style="9" bestFit="1" customWidth="1"/>
    <col min="5641" max="5641" width="12.109375" style="9" customWidth="1"/>
    <col min="5642" max="5642" width="12.33203125" style="9" customWidth="1"/>
    <col min="5643" max="5643" width="17.109375" style="9" customWidth="1"/>
    <col min="5644" max="5644" width="14" style="9" customWidth="1"/>
    <col min="5645" max="5645" width="13" style="9" customWidth="1"/>
    <col min="5646" max="5646" width="18.109375" style="9" customWidth="1"/>
    <col min="5647" max="5648" width="22" style="9" customWidth="1"/>
    <col min="5649" max="5649" width="20.109375" style="9" customWidth="1"/>
    <col min="5650" max="5650" width="17.109375" style="9" customWidth="1"/>
    <col min="5651" max="5651" width="12" style="9" customWidth="1"/>
    <col min="5652" max="5652" width="14.44140625" style="9" customWidth="1"/>
    <col min="5653" max="5653" width="13" style="9" customWidth="1"/>
    <col min="5654" max="5654" width="27.44140625" style="9" customWidth="1"/>
    <col min="5655" max="5888" width="9.109375" style="9"/>
    <col min="5889" max="5889" width="10.88671875" style="9" customWidth="1"/>
    <col min="5890" max="5890" width="9.88671875" style="9" customWidth="1"/>
    <col min="5891" max="5891" width="13.5546875" style="9" customWidth="1"/>
    <col min="5892" max="5892" width="16.33203125" style="9" customWidth="1"/>
    <col min="5893" max="5893" width="60.6640625" style="9" customWidth="1"/>
    <col min="5894" max="5894" width="13.109375" style="9" bestFit="1" customWidth="1"/>
    <col min="5895" max="5895" width="0" style="9" hidden="1" customWidth="1"/>
    <col min="5896" max="5896" width="7.5546875" style="9" bestFit="1" customWidth="1"/>
    <col min="5897" max="5897" width="12.109375" style="9" customWidth="1"/>
    <col min="5898" max="5898" width="12.33203125" style="9" customWidth="1"/>
    <col min="5899" max="5899" width="17.109375" style="9" customWidth="1"/>
    <col min="5900" max="5900" width="14" style="9" customWidth="1"/>
    <col min="5901" max="5901" width="13" style="9" customWidth="1"/>
    <col min="5902" max="5902" width="18.109375" style="9" customWidth="1"/>
    <col min="5903" max="5904" width="22" style="9" customWidth="1"/>
    <col min="5905" max="5905" width="20.109375" style="9" customWidth="1"/>
    <col min="5906" max="5906" width="17.109375" style="9" customWidth="1"/>
    <col min="5907" max="5907" width="12" style="9" customWidth="1"/>
    <col min="5908" max="5908" width="14.44140625" style="9" customWidth="1"/>
    <col min="5909" max="5909" width="13" style="9" customWidth="1"/>
    <col min="5910" max="5910" width="27.44140625" style="9" customWidth="1"/>
    <col min="5911" max="6144" width="9.109375" style="9"/>
    <col min="6145" max="6145" width="10.88671875" style="9" customWidth="1"/>
    <col min="6146" max="6146" width="9.88671875" style="9" customWidth="1"/>
    <col min="6147" max="6147" width="13.5546875" style="9" customWidth="1"/>
    <col min="6148" max="6148" width="16.33203125" style="9" customWidth="1"/>
    <col min="6149" max="6149" width="60.6640625" style="9" customWidth="1"/>
    <col min="6150" max="6150" width="13.109375" style="9" bestFit="1" customWidth="1"/>
    <col min="6151" max="6151" width="0" style="9" hidden="1" customWidth="1"/>
    <col min="6152" max="6152" width="7.5546875" style="9" bestFit="1" customWidth="1"/>
    <col min="6153" max="6153" width="12.109375" style="9" customWidth="1"/>
    <col min="6154" max="6154" width="12.33203125" style="9" customWidth="1"/>
    <col min="6155" max="6155" width="17.109375" style="9" customWidth="1"/>
    <col min="6156" max="6156" width="14" style="9" customWidth="1"/>
    <col min="6157" max="6157" width="13" style="9" customWidth="1"/>
    <col min="6158" max="6158" width="18.109375" style="9" customWidth="1"/>
    <col min="6159" max="6160" width="22" style="9" customWidth="1"/>
    <col min="6161" max="6161" width="20.109375" style="9" customWidth="1"/>
    <col min="6162" max="6162" width="17.109375" style="9" customWidth="1"/>
    <col min="6163" max="6163" width="12" style="9" customWidth="1"/>
    <col min="6164" max="6164" width="14.44140625" style="9" customWidth="1"/>
    <col min="6165" max="6165" width="13" style="9" customWidth="1"/>
    <col min="6166" max="6166" width="27.44140625" style="9" customWidth="1"/>
    <col min="6167" max="6400" width="9.109375" style="9"/>
    <col min="6401" max="6401" width="10.88671875" style="9" customWidth="1"/>
    <col min="6402" max="6402" width="9.88671875" style="9" customWidth="1"/>
    <col min="6403" max="6403" width="13.5546875" style="9" customWidth="1"/>
    <col min="6404" max="6404" width="16.33203125" style="9" customWidth="1"/>
    <col min="6405" max="6405" width="60.6640625" style="9" customWidth="1"/>
    <col min="6406" max="6406" width="13.109375" style="9" bestFit="1" customWidth="1"/>
    <col min="6407" max="6407" width="0" style="9" hidden="1" customWidth="1"/>
    <col min="6408" max="6408" width="7.5546875" style="9" bestFit="1" customWidth="1"/>
    <col min="6409" max="6409" width="12.109375" style="9" customWidth="1"/>
    <col min="6410" max="6410" width="12.33203125" style="9" customWidth="1"/>
    <col min="6411" max="6411" width="17.109375" style="9" customWidth="1"/>
    <col min="6412" max="6412" width="14" style="9" customWidth="1"/>
    <col min="6413" max="6413" width="13" style="9" customWidth="1"/>
    <col min="6414" max="6414" width="18.109375" style="9" customWidth="1"/>
    <col min="6415" max="6416" width="22" style="9" customWidth="1"/>
    <col min="6417" max="6417" width="20.109375" style="9" customWidth="1"/>
    <col min="6418" max="6418" width="17.109375" style="9" customWidth="1"/>
    <col min="6419" max="6419" width="12" style="9" customWidth="1"/>
    <col min="6420" max="6420" width="14.44140625" style="9" customWidth="1"/>
    <col min="6421" max="6421" width="13" style="9" customWidth="1"/>
    <col min="6422" max="6422" width="27.44140625" style="9" customWidth="1"/>
    <col min="6423" max="6656" width="9.109375" style="9"/>
    <col min="6657" max="6657" width="10.88671875" style="9" customWidth="1"/>
    <col min="6658" max="6658" width="9.88671875" style="9" customWidth="1"/>
    <col min="6659" max="6659" width="13.5546875" style="9" customWidth="1"/>
    <col min="6660" max="6660" width="16.33203125" style="9" customWidth="1"/>
    <col min="6661" max="6661" width="60.6640625" style="9" customWidth="1"/>
    <col min="6662" max="6662" width="13.109375" style="9" bestFit="1" customWidth="1"/>
    <col min="6663" max="6663" width="0" style="9" hidden="1" customWidth="1"/>
    <col min="6664" max="6664" width="7.5546875" style="9" bestFit="1" customWidth="1"/>
    <col min="6665" max="6665" width="12.109375" style="9" customWidth="1"/>
    <col min="6666" max="6666" width="12.33203125" style="9" customWidth="1"/>
    <col min="6667" max="6667" width="17.109375" style="9" customWidth="1"/>
    <col min="6668" max="6668" width="14" style="9" customWidth="1"/>
    <col min="6669" max="6669" width="13" style="9" customWidth="1"/>
    <col min="6670" max="6670" width="18.109375" style="9" customWidth="1"/>
    <col min="6671" max="6672" width="22" style="9" customWidth="1"/>
    <col min="6673" max="6673" width="20.109375" style="9" customWidth="1"/>
    <col min="6674" max="6674" width="17.109375" style="9" customWidth="1"/>
    <col min="6675" max="6675" width="12" style="9" customWidth="1"/>
    <col min="6676" max="6676" width="14.44140625" style="9" customWidth="1"/>
    <col min="6677" max="6677" width="13" style="9" customWidth="1"/>
    <col min="6678" max="6678" width="27.44140625" style="9" customWidth="1"/>
    <col min="6679" max="6912" width="9.109375" style="9"/>
    <col min="6913" max="6913" width="10.88671875" style="9" customWidth="1"/>
    <col min="6914" max="6914" width="9.88671875" style="9" customWidth="1"/>
    <col min="6915" max="6915" width="13.5546875" style="9" customWidth="1"/>
    <col min="6916" max="6916" width="16.33203125" style="9" customWidth="1"/>
    <col min="6917" max="6917" width="60.6640625" style="9" customWidth="1"/>
    <col min="6918" max="6918" width="13.109375" style="9" bestFit="1" customWidth="1"/>
    <col min="6919" max="6919" width="0" style="9" hidden="1" customWidth="1"/>
    <col min="6920" max="6920" width="7.5546875" style="9" bestFit="1" customWidth="1"/>
    <col min="6921" max="6921" width="12.109375" style="9" customWidth="1"/>
    <col min="6922" max="6922" width="12.33203125" style="9" customWidth="1"/>
    <col min="6923" max="6923" width="17.109375" style="9" customWidth="1"/>
    <col min="6924" max="6924" width="14" style="9" customWidth="1"/>
    <col min="6925" max="6925" width="13" style="9" customWidth="1"/>
    <col min="6926" max="6926" width="18.109375" style="9" customWidth="1"/>
    <col min="6927" max="6928" width="22" style="9" customWidth="1"/>
    <col min="6929" max="6929" width="20.109375" style="9" customWidth="1"/>
    <col min="6930" max="6930" width="17.109375" style="9" customWidth="1"/>
    <col min="6931" max="6931" width="12" style="9" customWidth="1"/>
    <col min="6932" max="6932" width="14.44140625" style="9" customWidth="1"/>
    <col min="6933" max="6933" width="13" style="9" customWidth="1"/>
    <col min="6934" max="6934" width="27.44140625" style="9" customWidth="1"/>
    <col min="6935" max="7168" width="9.109375" style="9"/>
    <col min="7169" max="7169" width="10.88671875" style="9" customWidth="1"/>
    <col min="7170" max="7170" width="9.88671875" style="9" customWidth="1"/>
    <col min="7171" max="7171" width="13.5546875" style="9" customWidth="1"/>
    <col min="7172" max="7172" width="16.33203125" style="9" customWidth="1"/>
    <col min="7173" max="7173" width="60.6640625" style="9" customWidth="1"/>
    <col min="7174" max="7174" width="13.109375" style="9" bestFit="1" customWidth="1"/>
    <col min="7175" max="7175" width="0" style="9" hidden="1" customWidth="1"/>
    <col min="7176" max="7176" width="7.5546875" style="9" bestFit="1" customWidth="1"/>
    <col min="7177" max="7177" width="12.109375" style="9" customWidth="1"/>
    <col min="7178" max="7178" width="12.33203125" style="9" customWidth="1"/>
    <col min="7179" max="7179" width="17.109375" style="9" customWidth="1"/>
    <col min="7180" max="7180" width="14" style="9" customWidth="1"/>
    <col min="7181" max="7181" width="13" style="9" customWidth="1"/>
    <col min="7182" max="7182" width="18.109375" style="9" customWidth="1"/>
    <col min="7183" max="7184" width="22" style="9" customWidth="1"/>
    <col min="7185" max="7185" width="20.109375" style="9" customWidth="1"/>
    <col min="7186" max="7186" width="17.109375" style="9" customWidth="1"/>
    <col min="7187" max="7187" width="12" style="9" customWidth="1"/>
    <col min="7188" max="7188" width="14.44140625" style="9" customWidth="1"/>
    <col min="7189" max="7189" width="13" style="9" customWidth="1"/>
    <col min="7190" max="7190" width="27.44140625" style="9" customWidth="1"/>
    <col min="7191" max="7424" width="9.109375" style="9"/>
    <col min="7425" max="7425" width="10.88671875" style="9" customWidth="1"/>
    <col min="7426" max="7426" width="9.88671875" style="9" customWidth="1"/>
    <col min="7427" max="7427" width="13.5546875" style="9" customWidth="1"/>
    <col min="7428" max="7428" width="16.33203125" style="9" customWidth="1"/>
    <col min="7429" max="7429" width="60.6640625" style="9" customWidth="1"/>
    <col min="7430" max="7430" width="13.109375" style="9" bestFit="1" customWidth="1"/>
    <col min="7431" max="7431" width="0" style="9" hidden="1" customWidth="1"/>
    <col min="7432" max="7432" width="7.5546875" style="9" bestFit="1" customWidth="1"/>
    <col min="7433" max="7433" width="12.109375" style="9" customWidth="1"/>
    <col min="7434" max="7434" width="12.33203125" style="9" customWidth="1"/>
    <col min="7435" max="7435" width="17.109375" style="9" customWidth="1"/>
    <col min="7436" max="7436" width="14" style="9" customWidth="1"/>
    <col min="7437" max="7437" width="13" style="9" customWidth="1"/>
    <col min="7438" max="7438" width="18.109375" style="9" customWidth="1"/>
    <col min="7439" max="7440" width="22" style="9" customWidth="1"/>
    <col min="7441" max="7441" width="20.109375" style="9" customWidth="1"/>
    <col min="7442" max="7442" width="17.109375" style="9" customWidth="1"/>
    <col min="7443" max="7443" width="12" style="9" customWidth="1"/>
    <col min="7444" max="7444" width="14.44140625" style="9" customWidth="1"/>
    <col min="7445" max="7445" width="13" style="9" customWidth="1"/>
    <col min="7446" max="7446" width="27.44140625" style="9" customWidth="1"/>
    <col min="7447" max="7680" width="9.109375" style="9"/>
    <col min="7681" max="7681" width="10.88671875" style="9" customWidth="1"/>
    <col min="7682" max="7682" width="9.88671875" style="9" customWidth="1"/>
    <col min="7683" max="7683" width="13.5546875" style="9" customWidth="1"/>
    <col min="7684" max="7684" width="16.33203125" style="9" customWidth="1"/>
    <col min="7685" max="7685" width="60.6640625" style="9" customWidth="1"/>
    <col min="7686" max="7686" width="13.109375" style="9" bestFit="1" customWidth="1"/>
    <col min="7687" max="7687" width="0" style="9" hidden="1" customWidth="1"/>
    <col min="7688" max="7688" width="7.5546875" style="9" bestFit="1" customWidth="1"/>
    <col min="7689" max="7689" width="12.109375" style="9" customWidth="1"/>
    <col min="7690" max="7690" width="12.33203125" style="9" customWidth="1"/>
    <col min="7691" max="7691" width="17.109375" style="9" customWidth="1"/>
    <col min="7692" max="7692" width="14" style="9" customWidth="1"/>
    <col min="7693" max="7693" width="13" style="9" customWidth="1"/>
    <col min="7694" max="7694" width="18.109375" style="9" customWidth="1"/>
    <col min="7695" max="7696" width="22" style="9" customWidth="1"/>
    <col min="7697" max="7697" width="20.109375" style="9" customWidth="1"/>
    <col min="7698" max="7698" width="17.109375" style="9" customWidth="1"/>
    <col min="7699" max="7699" width="12" style="9" customWidth="1"/>
    <col min="7700" max="7700" width="14.44140625" style="9" customWidth="1"/>
    <col min="7701" max="7701" width="13" style="9" customWidth="1"/>
    <col min="7702" max="7702" width="27.44140625" style="9" customWidth="1"/>
    <col min="7703" max="7936" width="9.109375" style="9"/>
    <col min="7937" max="7937" width="10.88671875" style="9" customWidth="1"/>
    <col min="7938" max="7938" width="9.88671875" style="9" customWidth="1"/>
    <col min="7939" max="7939" width="13.5546875" style="9" customWidth="1"/>
    <col min="7940" max="7940" width="16.33203125" style="9" customWidth="1"/>
    <col min="7941" max="7941" width="60.6640625" style="9" customWidth="1"/>
    <col min="7942" max="7942" width="13.109375" style="9" bestFit="1" customWidth="1"/>
    <col min="7943" max="7943" width="0" style="9" hidden="1" customWidth="1"/>
    <col min="7944" max="7944" width="7.5546875" style="9" bestFit="1" customWidth="1"/>
    <col min="7945" max="7945" width="12.109375" style="9" customWidth="1"/>
    <col min="7946" max="7946" width="12.33203125" style="9" customWidth="1"/>
    <col min="7947" max="7947" width="17.109375" style="9" customWidth="1"/>
    <col min="7948" max="7948" width="14" style="9" customWidth="1"/>
    <col min="7949" max="7949" width="13" style="9" customWidth="1"/>
    <col min="7950" max="7950" width="18.109375" style="9" customWidth="1"/>
    <col min="7951" max="7952" width="22" style="9" customWidth="1"/>
    <col min="7953" max="7953" width="20.109375" style="9" customWidth="1"/>
    <col min="7954" max="7954" width="17.109375" style="9" customWidth="1"/>
    <col min="7955" max="7955" width="12" style="9" customWidth="1"/>
    <col min="7956" max="7956" width="14.44140625" style="9" customWidth="1"/>
    <col min="7957" max="7957" width="13" style="9" customWidth="1"/>
    <col min="7958" max="7958" width="27.44140625" style="9" customWidth="1"/>
    <col min="7959" max="8192" width="9.109375" style="9"/>
    <col min="8193" max="8193" width="10.88671875" style="9" customWidth="1"/>
    <col min="8194" max="8194" width="9.88671875" style="9" customWidth="1"/>
    <col min="8195" max="8195" width="13.5546875" style="9" customWidth="1"/>
    <col min="8196" max="8196" width="16.33203125" style="9" customWidth="1"/>
    <col min="8197" max="8197" width="60.6640625" style="9" customWidth="1"/>
    <col min="8198" max="8198" width="13.109375" style="9" bestFit="1" customWidth="1"/>
    <col min="8199" max="8199" width="0" style="9" hidden="1" customWidth="1"/>
    <col min="8200" max="8200" width="7.5546875" style="9" bestFit="1" customWidth="1"/>
    <col min="8201" max="8201" width="12.109375" style="9" customWidth="1"/>
    <col min="8202" max="8202" width="12.33203125" style="9" customWidth="1"/>
    <col min="8203" max="8203" width="17.109375" style="9" customWidth="1"/>
    <col min="8204" max="8204" width="14" style="9" customWidth="1"/>
    <col min="8205" max="8205" width="13" style="9" customWidth="1"/>
    <col min="8206" max="8206" width="18.109375" style="9" customWidth="1"/>
    <col min="8207" max="8208" width="22" style="9" customWidth="1"/>
    <col min="8209" max="8209" width="20.109375" style="9" customWidth="1"/>
    <col min="8210" max="8210" width="17.109375" style="9" customWidth="1"/>
    <col min="8211" max="8211" width="12" style="9" customWidth="1"/>
    <col min="8212" max="8212" width="14.44140625" style="9" customWidth="1"/>
    <col min="8213" max="8213" width="13" style="9" customWidth="1"/>
    <col min="8214" max="8214" width="27.44140625" style="9" customWidth="1"/>
    <col min="8215" max="8448" width="9.109375" style="9"/>
    <col min="8449" max="8449" width="10.88671875" style="9" customWidth="1"/>
    <col min="8450" max="8450" width="9.88671875" style="9" customWidth="1"/>
    <col min="8451" max="8451" width="13.5546875" style="9" customWidth="1"/>
    <col min="8452" max="8452" width="16.33203125" style="9" customWidth="1"/>
    <col min="8453" max="8453" width="60.6640625" style="9" customWidth="1"/>
    <col min="8454" max="8454" width="13.109375" style="9" bestFit="1" customWidth="1"/>
    <col min="8455" max="8455" width="0" style="9" hidden="1" customWidth="1"/>
    <col min="8456" max="8456" width="7.5546875" style="9" bestFit="1" customWidth="1"/>
    <col min="8457" max="8457" width="12.109375" style="9" customWidth="1"/>
    <col min="8458" max="8458" width="12.33203125" style="9" customWidth="1"/>
    <col min="8459" max="8459" width="17.109375" style="9" customWidth="1"/>
    <col min="8460" max="8460" width="14" style="9" customWidth="1"/>
    <col min="8461" max="8461" width="13" style="9" customWidth="1"/>
    <col min="8462" max="8462" width="18.109375" style="9" customWidth="1"/>
    <col min="8463" max="8464" width="22" style="9" customWidth="1"/>
    <col min="8465" max="8465" width="20.109375" style="9" customWidth="1"/>
    <col min="8466" max="8466" width="17.109375" style="9" customWidth="1"/>
    <col min="8467" max="8467" width="12" style="9" customWidth="1"/>
    <col min="8468" max="8468" width="14.44140625" style="9" customWidth="1"/>
    <col min="8469" max="8469" width="13" style="9" customWidth="1"/>
    <col min="8470" max="8470" width="27.44140625" style="9" customWidth="1"/>
    <col min="8471" max="8704" width="9.109375" style="9"/>
    <col min="8705" max="8705" width="10.88671875" style="9" customWidth="1"/>
    <col min="8706" max="8706" width="9.88671875" style="9" customWidth="1"/>
    <col min="8707" max="8707" width="13.5546875" style="9" customWidth="1"/>
    <col min="8708" max="8708" width="16.33203125" style="9" customWidth="1"/>
    <col min="8709" max="8709" width="60.6640625" style="9" customWidth="1"/>
    <col min="8710" max="8710" width="13.109375" style="9" bestFit="1" customWidth="1"/>
    <col min="8711" max="8711" width="0" style="9" hidden="1" customWidth="1"/>
    <col min="8712" max="8712" width="7.5546875" style="9" bestFit="1" customWidth="1"/>
    <col min="8713" max="8713" width="12.109375" style="9" customWidth="1"/>
    <col min="8714" max="8714" width="12.33203125" style="9" customWidth="1"/>
    <col min="8715" max="8715" width="17.109375" style="9" customWidth="1"/>
    <col min="8716" max="8716" width="14" style="9" customWidth="1"/>
    <col min="8717" max="8717" width="13" style="9" customWidth="1"/>
    <col min="8718" max="8718" width="18.109375" style="9" customWidth="1"/>
    <col min="8719" max="8720" width="22" style="9" customWidth="1"/>
    <col min="8721" max="8721" width="20.109375" style="9" customWidth="1"/>
    <col min="8722" max="8722" width="17.109375" style="9" customWidth="1"/>
    <col min="8723" max="8723" width="12" style="9" customWidth="1"/>
    <col min="8724" max="8724" width="14.44140625" style="9" customWidth="1"/>
    <col min="8725" max="8725" width="13" style="9" customWidth="1"/>
    <col min="8726" max="8726" width="27.44140625" style="9" customWidth="1"/>
    <col min="8727" max="8960" width="9.109375" style="9"/>
    <col min="8961" max="8961" width="10.88671875" style="9" customWidth="1"/>
    <col min="8962" max="8962" width="9.88671875" style="9" customWidth="1"/>
    <col min="8963" max="8963" width="13.5546875" style="9" customWidth="1"/>
    <col min="8964" max="8964" width="16.33203125" style="9" customWidth="1"/>
    <col min="8965" max="8965" width="60.6640625" style="9" customWidth="1"/>
    <col min="8966" max="8966" width="13.109375" style="9" bestFit="1" customWidth="1"/>
    <col min="8967" max="8967" width="0" style="9" hidden="1" customWidth="1"/>
    <col min="8968" max="8968" width="7.5546875" style="9" bestFit="1" customWidth="1"/>
    <col min="8969" max="8969" width="12.109375" style="9" customWidth="1"/>
    <col min="8970" max="8970" width="12.33203125" style="9" customWidth="1"/>
    <col min="8971" max="8971" width="17.109375" style="9" customWidth="1"/>
    <col min="8972" max="8972" width="14" style="9" customWidth="1"/>
    <col min="8973" max="8973" width="13" style="9" customWidth="1"/>
    <col min="8974" max="8974" width="18.109375" style="9" customWidth="1"/>
    <col min="8975" max="8976" width="22" style="9" customWidth="1"/>
    <col min="8977" max="8977" width="20.109375" style="9" customWidth="1"/>
    <col min="8978" max="8978" width="17.109375" style="9" customWidth="1"/>
    <col min="8979" max="8979" width="12" style="9" customWidth="1"/>
    <col min="8980" max="8980" width="14.44140625" style="9" customWidth="1"/>
    <col min="8981" max="8981" width="13" style="9" customWidth="1"/>
    <col min="8982" max="8982" width="27.44140625" style="9" customWidth="1"/>
    <col min="8983" max="9216" width="9.109375" style="9"/>
    <col min="9217" max="9217" width="10.88671875" style="9" customWidth="1"/>
    <col min="9218" max="9218" width="9.88671875" style="9" customWidth="1"/>
    <col min="9219" max="9219" width="13.5546875" style="9" customWidth="1"/>
    <col min="9220" max="9220" width="16.33203125" style="9" customWidth="1"/>
    <col min="9221" max="9221" width="60.6640625" style="9" customWidth="1"/>
    <col min="9222" max="9222" width="13.109375" style="9" bestFit="1" customWidth="1"/>
    <col min="9223" max="9223" width="0" style="9" hidden="1" customWidth="1"/>
    <col min="9224" max="9224" width="7.5546875" style="9" bestFit="1" customWidth="1"/>
    <col min="9225" max="9225" width="12.109375" style="9" customWidth="1"/>
    <col min="9226" max="9226" width="12.33203125" style="9" customWidth="1"/>
    <col min="9227" max="9227" width="17.109375" style="9" customWidth="1"/>
    <col min="9228" max="9228" width="14" style="9" customWidth="1"/>
    <col min="9229" max="9229" width="13" style="9" customWidth="1"/>
    <col min="9230" max="9230" width="18.109375" style="9" customWidth="1"/>
    <col min="9231" max="9232" width="22" style="9" customWidth="1"/>
    <col min="9233" max="9233" width="20.109375" style="9" customWidth="1"/>
    <col min="9234" max="9234" width="17.109375" style="9" customWidth="1"/>
    <col min="9235" max="9235" width="12" style="9" customWidth="1"/>
    <col min="9236" max="9236" width="14.44140625" style="9" customWidth="1"/>
    <col min="9237" max="9237" width="13" style="9" customWidth="1"/>
    <col min="9238" max="9238" width="27.44140625" style="9" customWidth="1"/>
    <col min="9239" max="9472" width="9.109375" style="9"/>
    <col min="9473" max="9473" width="10.88671875" style="9" customWidth="1"/>
    <col min="9474" max="9474" width="9.88671875" style="9" customWidth="1"/>
    <col min="9475" max="9475" width="13.5546875" style="9" customWidth="1"/>
    <col min="9476" max="9476" width="16.33203125" style="9" customWidth="1"/>
    <col min="9477" max="9477" width="60.6640625" style="9" customWidth="1"/>
    <col min="9478" max="9478" width="13.109375" style="9" bestFit="1" customWidth="1"/>
    <col min="9479" max="9479" width="0" style="9" hidden="1" customWidth="1"/>
    <col min="9480" max="9480" width="7.5546875" style="9" bestFit="1" customWidth="1"/>
    <col min="9481" max="9481" width="12.109375" style="9" customWidth="1"/>
    <col min="9482" max="9482" width="12.33203125" style="9" customWidth="1"/>
    <col min="9483" max="9483" width="17.109375" style="9" customWidth="1"/>
    <col min="9484" max="9484" width="14" style="9" customWidth="1"/>
    <col min="9485" max="9485" width="13" style="9" customWidth="1"/>
    <col min="9486" max="9486" width="18.109375" style="9" customWidth="1"/>
    <col min="9487" max="9488" width="22" style="9" customWidth="1"/>
    <col min="9489" max="9489" width="20.109375" style="9" customWidth="1"/>
    <col min="9490" max="9490" width="17.109375" style="9" customWidth="1"/>
    <col min="9491" max="9491" width="12" style="9" customWidth="1"/>
    <col min="9492" max="9492" width="14.44140625" style="9" customWidth="1"/>
    <col min="9493" max="9493" width="13" style="9" customWidth="1"/>
    <col min="9494" max="9494" width="27.44140625" style="9" customWidth="1"/>
    <col min="9495" max="9728" width="9.109375" style="9"/>
    <col min="9729" max="9729" width="10.88671875" style="9" customWidth="1"/>
    <col min="9730" max="9730" width="9.88671875" style="9" customWidth="1"/>
    <col min="9731" max="9731" width="13.5546875" style="9" customWidth="1"/>
    <col min="9732" max="9732" width="16.33203125" style="9" customWidth="1"/>
    <col min="9733" max="9733" width="60.6640625" style="9" customWidth="1"/>
    <col min="9734" max="9734" width="13.109375" style="9" bestFit="1" customWidth="1"/>
    <col min="9735" max="9735" width="0" style="9" hidden="1" customWidth="1"/>
    <col min="9736" max="9736" width="7.5546875" style="9" bestFit="1" customWidth="1"/>
    <col min="9737" max="9737" width="12.109375" style="9" customWidth="1"/>
    <col min="9738" max="9738" width="12.33203125" style="9" customWidth="1"/>
    <col min="9739" max="9739" width="17.109375" style="9" customWidth="1"/>
    <col min="9740" max="9740" width="14" style="9" customWidth="1"/>
    <col min="9741" max="9741" width="13" style="9" customWidth="1"/>
    <col min="9742" max="9742" width="18.109375" style="9" customWidth="1"/>
    <col min="9743" max="9744" width="22" style="9" customWidth="1"/>
    <col min="9745" max="9745" width="20.109375" style="9" customWidth="1"/>
    <col min="9746" max="9746" width="17.109375" style="9" customWidth="1"/>
    <col min="9747" max="9747" width="12" style="9" customWidth="1"/>
    <col min="9748" max="9748" width="14.44140625" style="9" customWidth="1"/>
    <col min="9749" max="9749" width="13" style="9" customWidth="1"/>
    <col min="9750" max="9750" width="27.44140625" style="9" customWidth="1"/>
    <col min="9751" max="9984" width="9.109375" style="9"/>
    <col min="9985" max="9985" width="10.88671875" style="9" customWidth="1"/>
    <col min="9986" max="9986" width="9.88671875" style="9" customWidth="1"/>
    <col min="9987" max="9987" width="13.5546875" style="9" customWidth="1"/>
    <col min="9988" max="9988" width="16.33203125" style="9" customWidth="1"/>
    <col min="9989" max="9989" width="60.6640625" style="9" customWidth="1"/>
    <col min="9990" max="9990" width="13.109375" style="9" bestFit="1" customWidth="1"/>
    <col min="9991" max="9991" width="0" style="9" hidden="1" customWidth="1"/>
    <col min="9992" max="9992" width="7.5546875" style="9" bestFit="1" customWidth="1"/>
    <col min="9993" max="9993" width="12.109375" style="9" customWidth="1"/>
    <col min="9994" max="9994" width="12.33203125" style="9" customWidth="1"/>
    <col min="9995" max="9995" width="17.109375" style="9" customWidth="1"/>
    <col min="9996" max="9996" width="14" style="9" customWidth="1"/>
    <col min="9997" max="9997" width="13" style="9" customWidth="1"/>
    <col min="9998" max="9998" width="18.109375" style="9" customWidth="1"/>
    <col min="9999" max="10000" width="22" style="9" customWidth="1"/>
    <col min="10001" max="10001" width="20.109375" style="9" customWidth="1"/>
    <col min="10002" max="10002" width="17.109375" style="9" customWidth="1"/>
    <col min="10003" max="10003" width="12" style="9" customWidth="1"/>
    <col min="10004" max="10004" width="14.44140625" style="9" customWidth="1"/>
    <col min="10005" max="10005" width="13" style="9" customWidth="1"/>
    <col min="10006" max="10006" width="27.44140625" style="9" customWidth="1"/>
    <col min="10007" max="10240" width="9.109375" style="9"/>
    <col min="10241" max="10241" width="10.88671875" style="9" customWidth="1"/>
    <col min="10242" max="10242" width="9.88671875" style="9" customWidth="1"/>
    <col min="10243" max="10243" width="13.5546875" style="9" customWidth="1"/>
    <col min="10244" max="10244" width="16.33203125" style="9" customWidth="1"/>
    <col min="10245" max="10245" width="60.6640625" style="9" customWidth="1"/>
    <col min="10246" max="10246" width="13.109375" style="9" bestFit="1" customWidth="1"/>
    <col min="10247" max="10247" width="0" style="9" hidden="1" customWidth="1"/>
    <col min="10248" max="10248" width="7.5546875" style="9" bestFit="1" customWidth="1"/>
    <col min="10249" max="10249" width="12.109375" style="9" customWidth="1"/>
    <col min="10250" max="10250" width="12.33203125" style="9" customWidth="1"/>
    <col min="10251" max="10251" width="17.109375" style="9" customWidth="1"/>
    <col min="10252" max="10252" width="14" style="9" customWidth="1"/>
    <col min="10253" max="10253" width="13" style="9" customWidth="1"/>
    <col min="10254" max="10254" width="18.109375" style="9" customWidth="1"/>
    <col min="10255" max="10256" width="22" style="9" customWidth="1"/>
    <col min="10257" max="10257" width="20.109375" style="9" customWidth="1"/>
    <col min="10258" max="10258" width="17.109375" style="9" customWidth="1"/>
    <col min="10259" max="10259" width="12" style="9" customWidth="1"/>
    <col min="10260" max="10260" width="14.44140625" style="9" customWidth="1"/>
    <col min="10261" max="10261" width="13" style="9" customWidth="1"/>
    <col min="10262" max="10262" width="27.44140625" style="9" customWidth="1"/>
    <col min="10263" max="10496" width="9.109375" style="9"/>
    <col min="10497" max="10497" width="10.88671875" style="9" customWidth="1"/>
    <col min="10498" max="10498" width="9.88671875" style="9" customWidth="1"/>
    <col min="10499" max="10499" width="13.5546875" style="9" customWidth="1"/>
    <col min="10500" max="10500" width="16.33203125" style="9" customWidth="1"/>
    <col min="10501" max="10501" width="60.6640625" style="9" customWidth="1"/>
    <col min="10502" max="10502" width="13.109375" style="9" bestFit="1" customWidth="1"/>
    <col min="10503" max="10503" width="0" style="9" hidden="1" customWidth="1"/>
    <col min="10504" max="10504" width="7.5546875" style="9" bestFit="1" customWidth="1"/>
    <col min="10505" max="10505" width="12.109375" style="9" customWidth="1"/>
    <col min="10506" max="10506" width="12.33203125" style="9" customWidth="1"/>
    <col min="10507" max="10507" width="17.109375" style="9" customWidth="1"/>
    <col min="10508" max="10508" width="14" style="9" customWidth="1"/>
    <col min="10509" max="10509" width="13" style="9" customWidth="1"/>
    <col min="10510" max="10510" width="18.109375" style="9" customWidth="1"/>
    <col min="10511" max="10512" width="22" style="9" customWidth="1"/>
    <col min="10513" max="10513" width="20.109375" style="9" customWidth="1"/>
    <col min="10514" max="10514" width="17.109375" style="9" customWidth="1"/>
    <col min="10515" max="10515" width="12" style="9" customWidth="1"/>
    <col min="10516" max="10516" width="14.44140625" style="9" customWidth="1"/>
    <col min="10517" max="10517" width="13" style="9" customWidth="1"/>
    <col min="10518" max="10518" width="27.44140625" style="9" customWidth="1"/>
    <col min="10519" max="10752" width="9.109375" style="9"/>
    <col min="10753" max="10753" width="10.88671875" style="9" customWidth="1"/>
    <col min="10754" max="10754" width="9.88671875" style="9" customWidth="1"/>
    <col min="10755" max="10755" width="13.5546875" style="9" customWidth="1"/>
    <col min="10756" max="10756" width="16.33203125" style="9" customWidth="1"/>
    <col min="10757" max="10757" width="60.6640625" style="9" customWidth="1"/>
    <col min="10758" max="10758" width="13.109375" style="9" bestFit="1" customWidth="1"/>
    <col min="10759" max="10759" width="0" style="9" hidden="1" customWidth="1"/>
    <col min="10760" max="10760" width="7.5546875" style="9" bestFit="1" customWidth="1"/>
    <col min="10761" max="10761" width="12.109375" style="9" customWidth="1"/>
    <col min="10762" max="10762" width="12.33203125" style="9" customWidth="1"/>
    <col min="10763" max="10763" width="17.109375" style="9" customWidth="1"/>
    <col min="10764" max="10764" width="14" style="9" customWidth="1"/>
    <col min="10765" max="10765" width="13" style="9" customWidth="1"/>
    <col min="10766" max="10766" width="18.109375" style="9" customWidth="1"/>
    <col min="10767" max="10768" width="22" style="9" customWidth="1"/>
    <col min="10769" max="10769" width="20.109375" style="9" customWidth="1"/>
    <col min="10770" max="10770" width="17.109375" style="9" customWidth="1"/>
    <col min="10771" max="10771" width="12" style="9" customWidth="1"/>
    <col min="10772" max="10772" width="14.44140625" style="9" customWidth="1"/>
    <col min="10773" max="10773" width="13" style="9" customWidth="1"/>
    <col min="10774" max="10774" width="27.44140625" style="9" customWidth="1"/>
    <col min="10775" max="11008" width="9.109375" style="9"/>
    <col min="11009" max="11009" width="10.88671875" style="9" customWidth="1"/>
    <col min="11010" max="11010" width="9.88671875" style="9" customWidth="1"/>
    <col min="11011" max="11011" width="13.5546875" style="9" customWidth="1"/>
    <col min="11012" max="11012" width="16.33203125" style="9" customWidth="1"/>
    <col min="11013" max="11013" width="60.6640625" style="9" customWidth="1"/>
    <col min="11014" max="11014" width="13.109375" style="9" bestFit="1" customWidth="1"/>
    <col min="11015" max="11015" width="0" style="9" hidden="1" customWidth="1"/>
    <col min="11016" max="11016" width="7.5546875" style="9" bestFit="1" customWidth="1"/>
    <col min="11017" max="11017" width="12.109375" style="9" customWidth="1"/>
    <col min="11018" max="11018" width="12.33203125" style="9" customWidth="1"/>
    <col min="11019" max="11019" width="17.109375" style="9" customWidth="1"/>
    <col min="11020" max="11020" width="14" style="9" customWidth="1"/>
    <col min="11021" max="11021" width="13" style="9" customWidth="1"/>
    <col min="11022" max="11022" width="18.109375" style="9" customWidth="1"/>
    <col min="11023" max="11024" width="22" style="9" customWidth="1"/>
    <col min="11025" max="11025" width="20.109375" style="9" customWidth="1"/>
    <col min="11026" max="11026" width="17.109375" style="9" customWidth="1"/>
    <col min="11027" max="11027" width="12" style="9" customWidth="1"/>
    <col min="11028" max="11028" width="14.44140625" style="9" customWidth="1"/>
    <col min="11029" max="11029" width="13" style="9" customWidth="1"/>
    <col min="11030" max="11030" width="27.44140625" style="9" customWidth="1"/>
    <col min="11031" max="11264" width="9.109375" style="9"/>
    <col min="11265" max="11265" width="10.88671875" style="9" customWidth="1"/>
    <col min="11266" max="11266" width="9.88671875" style="9" customWidth="1"/>
    <col min="11267" max="11267" width="13.5546875" style="9" customWidth="1"/>
    <col min="11268" max="11268" width="16.33203125" style="9" customWidth="1"/>
    <col min="11269" max="11269" width="60.6640625" style="9" customWidth="1"/>
    <col min="11270" max="11270" width="13.109375" style="9" bestFit="1" customWidth="1"/>
    <col min="11271" max="11271" width="0" style="9" hidden="1" customWidth="1"/>
    <col min="11272" max="11272" width="7.5546875" style="9" bestFit="1" customWidth="1"/>
    <col min="11273" max="11273" width="12.109375" style="9" customWidth="1"/>
    <col min="11274" max="11274" width="12.33203125" style="9" customWidth="1"/>
    <col min="11275" max="11275" width="17.109375" style="9" customWidth="1"/>
    <col min="11276" max="11276" width="14" style="9" customWidth="1"/>
    <col min="11277" max="11277" width="13" style="9" customWidth="1"/>
    <col min="11278" max="11278" width="18.109375" style="9" customWidth="1"/>
    <col min="11279" max="11280" width="22" style="9" customWidth="1"/>
    <col min="11281" max="11281" width="20.109375" style="9" customWidth="1"/>
    <col min="11282" max="11282" width="17.109375" style="9" customWidth="1"/>
    <col min="11283" max="11283" width="12" style="9" customWidth="1"/>
    <col min="11284" max="11284" width="14.44140625" style="9" customWidth="1"/>
    <col min="11285" max="11285" width="13" style="9" customWidth="1"/>
    <col min="11286" max="11286" width="27.44140625" style="9" customWidth="1"/>
    <col min="11287" max="11520" width="9.109375" style="9"/>
    <col min="11521" max="11521" width="10.88671875" style="9" customWidth="1"/>
    <col min="11522" max="11522" width="9.88671875" style="9" customWidth="1"/>
    <col min="11523" max="11523" width="13.5546875" style="9" customWidth="1"/>
    <col min="11524" max="11524" width="16.33203125" style="9" customWidth="1"/>
    <col min="11525" max="11525" width="60.6640625" style="9" customWidth="1"/>
    <col min="11526" max="11526" width="13.109375" style="9" bestFit="1" customWidth="1"/>
    <col min="11527" max="11527" width="0" style="9" hidden="1" customWidth="1"/>
    <col min="11528" max="11528" width="7.5546875" style="9" bestFit="1" customWidth="1"/>
    <col min="11529" max="11529" width="12.109375" style="9" customWidth="1"/>
    <col min="11530" max="11530" width="12.33203125" style="9" customWidth="1"/>
    <col min="11531" max="11531" width="17.109375" style="9" customWidth="1"/>
    <col min="11532" max="11532" width="14" style="9" customWidth="1"/>
    <col min="11533" max="11533" width="13" style="9" customWidth="1"/>
    <col min="11534" max="11534" width="18.109375" style="9" customWidth="1"/>
    <col min="11535" max="11536" width="22" style="9" customWidth="1"/>
    <col min="11537" max="11537" width="20.109375" style="9" customWidth="1"/>
    <col min="11538" max="11538" width="17.109375" style="9" customWidth="1"/>
    <col min="11539" max="11539" width="12" style="9" customWidth="1"/>
    <col min="11540" max="11540" width="14.44140625" style="9" customWidth="1"/>
    <col min="11541" max="11541" width="13" style="9" customWidth="1"/>
    <col min="11542" max="11542" width="27.44140625" style="9" customWidth="1"/>
    <col min="11543" max="11776" width="9.109375" style="9"/>
    <col min="11777" max="11777" width="10.88671875" style="9" customWidth="1"/>
    <col min="11778" max="11778" width="9.88671875" style="9" customWidth="1"/>
    <col min="11779" max="11779" width="13.5546875" style="9" customWidth="1"/>
    <col min="11780" max="11780" width="16.33203125" style="9" customWidth="1"/>
    <col min="11781" max="11781" width="60.6640625" style="9" customWidth="1"/>
    <col min="11782" max="11782" width="13.109375" style="9" bestFit="1" customWidth="1"/>
    <col min="11783" max="11783" width="0" style="9" hidden="1" customWidth="1"/>
    <col min="11784" max="11784" width="7.5546875" style="9" bestFit="1" customWidth="1"/>
    <col min="11785" max="11785" width="12.109375" style="9" customWidth="1"/>
    <col min="11786" max="11786" width="12.33203125" style="9" customWidth="1"/>
    <col min="11787" max="11787" width="17.109375" style="9" customWidth="1"/>
    <col min="11788" max="11788" width="14" style="9" customWidth="1"/>
    <col min="11789" max="11789" width="13" style="9" customWidth="1"/>
    <col min="11790" max="11790" width="18.109375" style="9" customWidth="1"/>
    <col min="11791" max="11792" width="22" style="9" customWidth="1"/>
    <col min="11793" max="11793" width="20.109375" style="9" customWidth="1"/>
    <col min="11794" max="11794" width="17.109375" style="9" customWidth="1"/>
    <col min="11795" max="11795" width="12" style="9" customWidth="1"/>
    <col min="11796" max="11796" width="14.44140625" style="9" customWidth="1"/>
    <col min="11797" max="11797" width="13" style="9" customWidth="1"/>
    <col min="11798" max="11798" width="27.44140625" style="9" customWidth="1"/>
    <col min="11799" max="12032" width="9.109375" style="9"/>
    <col min="12033" max="12033" width="10.88671875" style="9" customWidth="1"/>
    <col min="12034" max="12034" width="9.88671875" style="9" customWidth="1"/>
    <col min="12035" max="12035" width="13.5546875" style="9" customWidth="1"/>
    <col min="12036" max="12036" width="16.33203125" style="9" customWidth="1"/>
    <col min="12037" max="12037" width="60.6640625" style="9" customWidth="1"/>
    <col min="12038" max="12038" width="13.109375" style="9" bestFit="1" customWidth="1"/>
    <col min="12039" max="12039" width="0" style="9" hidden="1" customWidth="1"/>
    <col min="12040" max="12040" width="7.5546875" style="9" bestFit="1" customWidth="1"/>
    <col min="12041" max="12041" width="12.109375" style="9" customWidth="1"/>
    <col min="12042" max="12042" width="12.33203125" style="9" customWidth="1"/>
    <col min="12043" max="12043" width="17.109375" style="9" customWidth="1"/>
    <col min="12044" max="12044" width="14" style="9" customWidth="1"/>
    <col min="12045" max="12045" width="13" style="9" customWidth="1"/>
    <col min="12046" max="12046" width="18.109375" style="9" customWidth="1"/>
    <col min="12047" max="12048" width="22" style="9" customWidth="1"/>
    <col min="12049" max="12049" width="20.109375" style="9" customWidth="1"/>
    <col min="12050" max="12050" width="17.109375" style="9" customWidth="1"/>
    <col min="12051" max="12051" width="12" style="9" customWidth="1"/>
    <col min="12052" max="12052" width="14.44140625" style="9" customWidth="1"/>
    <col min="12053" max="12053" width="13" style="9" customWidth="1"/>
    <col min="12054" max="12054" width="27.44140625" style="9" customWidth="1"/>
    <col min="12055" max="12288" width="9.109375" style="9"/>
    <col min="12289" max="12289" width="10.88671875" style="9" customWidth="1"/>
    <col min="12290" max="12290" width="9.88671875" style="9" customWidth="1"/>
    <col min="12291" max="12291" width="13.5546875" style="9" customWidth="1"/>
    <col min="12292" max="12292" width="16.33203125" style="9" customWidth="1"/>
    <col min="12293" max="12293" width="60.6640625" style="9" customWidth="1"/>
    <col min="12294" max="12294" width="13.109375" style="9" bestFit="1" customWidth="1"/>
    <col min="12295" max="12295" width="0" style="9" hidden="1" customWidth="1"/>
    <col min="12296" max="12296" width="7.5546875" style="9" bestFit="1" customWidth="1"/>
    <col min="12297" max="12297" width="12.109375" style="9" customWidth="1"/>
    <col min="12298" max="12298" width="12.33203125" style="9" customWidth="1"/>
    <col min="12299" max="12299" width="17.109375" style="9" customWidth="1"/>
    <col min="12300" max="12300" width="14" style="9" customWidth="1"/>
    <col min="12301" max="12301" width="13" style="9" customWidth="1"/>
    <col min="12302" max="12302" width="18.109375" style="9" customWidth="1"/>
    <col min="12303" max="12304" width="22" style="9" customWidth="1"/>
    <col min="12305" max="12305" width="20.109375" style="9" customWidth="1"/>
    <col min="12306" max="12306" width="17.109375" style="9" customWidth="1"/>
    <col min="12307" max="12307" width="12" style="9" customWidth="1"/>
    <col min="12308" max="12308" width="14.44140625" style="9" customWidth="1"/>
    <col min="12309" max="12309" width="13" style="9" customWidth="1"/>
    <col min="12310" max="12310" width="27.44140625" style="9" customWidth="1"/>
    <col min="12311" max="12544" width="9.109375" style="9"/>
    <col min="12545" max="12545" width="10.88671875" style="9" customWidth="1"/>
    <col min="12546" max="12546" width="9.88671875" style="9" customWidth="1"/>
    <col min="12547" max="12547" width="13.5546875" style="9" customWidth="1"/>
    <col min="12548" max="12548" width="16.33203125" style="9" customWidth="1"/>
    <col min="12549" max="12549" width="60.6640625" style="9" customWidth="1"/>
    <col min="12550" max="12550" width="13.109375" style="9" bestFit="1" customWidth="1"/>
    <col min="12551" max="12551" width="0" style="9" hidden="1" customWidth="1"/>
    <col min="12552" max="12552" width="7.5546875" style="9" bestFit="1" customWidth="1"/>
    <col min="12553" max="12553" width="12.109375" style="9" customWidth="1"/>
    <col min="12554" max="12554" width="12.33203125" style="9" customWidth="1"/>
    <col min="12555" max="12555" width="17.109375" style="9" customWidth="1"/>
    <col min="12556" max="12556" width="14" style="9" customWidth="1"/>
    <col min="12557" max="12557" width="13" style="9" customWidth="1"/>
    <col min="12558" max="12558" width="18.109375" style="9" customWidth="1"/>
    <col min="12559" max="12560" width="22" style="9" customWidth="1"/>
    <col min="12561" max="12561" width="20.109375" style="9" customWidth="1"/>
    <col min="12562" max="12562" width="17.109375" style="9" customWidth="1"/>
    <col min="12563" max="12563" width="12" style="9" customWidth="1"/>
    <col min="12564" max="12564" width="14.44140625" style="9" customWidth="1"/>
    <col min="12565" max="12565" width="13" style="9" customWidth="1"/>
    <col min="12566" max="12566" width="27.44140625" style="9" customWidth="1"/>
    <col min="12567" max="12800" width="9.109375" style="9"/>
    <col min="12801" max="12801" width="10.88671875" style="9" customWidth="1"/>
    <col min="12802" max="12802" width="9.88671875" style="9" customWidth="1"/>
    <col min="12803" max="12803" width="13.5546875" style="9" customWidth="1"/>
    <col min="12804" max="12804" width="16.33203125" style="9" customWidth="1"/>
    <col min="12805" max="12805" width="60.6640625" style="9" customWidth="1"/>
    <col min="12806" max="12806" width="13.109375" style="9" bestFit="1" customWidth="1"/>
    <col min="12807" max="12807" width="0" style="9" hidden="1" customWidth="1"/>
    <col min="12808" max="12808" width="7.5546875" style="9" bestFit="1" customWidth="1"/>
    <col min="12809" max="12809" width="12.109375" style="9" customWidth="1"/>
    <col min="12810" max="12810" width="12.33203125" style="9" customWidth="1"/>
    <col min="12811" max="12811" width="17.109375" style="9" customWidth="1"/>
    <col min="12812" max="12812" width="14" style="9" customWidth="1"/>
    <col min="12813" max="12813" width="13" style="9" customWidth="1"/>
    <col min="12814" max="12814" width="18.109375" style="9" customWidth="1"/>
    <col min="12815" max="12816" width="22" style="9" customWidth="1"/>
    <col min="12817" max="12817" width="20.109375" style="9" customWidth="1"/>
    <col min="12818" max="12818" width="17.109375" style="9" customWidth="1"/>
    <col min="12819" max="12819" width="12" style="9" customWidth="1"/>
    <col min="12820" max="12820" width="14.44140625" style="9" customWidth="1"/>
    <col min="12821" max="12821" width="13" style="9" customWidth="1"/>
    <col min="12822" max="12822" width="27.44140625" style="9" customWidth="1"/>
    <col min="12823" max="13056" width="9.109375" style="9"/>
    <col min="13057" max="13057" width="10.88671875" style="9" customWidth="1"/>
    <col min="13058" max="13058" width="9.88671875" style="9" customWidth="1"/>
    <col min="13059" max="13059" width="13.5546875" style="9" customWidth="1"/>
    <col min="13060" max="13060" width="16.33203125" style="9" customWidth="1"/>
    <col min="13061" max="13061" width="60.6640625" style="9" customWidth="1"/>
    <col min="13062" max="13062" width="13.109375" style="9" bestFit="1" customWidth="1"/>
    <col min="13063" max="13063" width="0" style="9" hidden="1" customWidth="1"/>
    <col min="13064" max="13064" width="7.5546875" style="9" bestFit="1" customWidth="1"/>
    <col min="13065" max="13065" width="12.109375" style="9" customWidth="1"/>
    <col min="13066" max="13066" width="12.33203125" style="9" customWidth="1"/>
    <col min="13067" max="13067" width="17.109375" style="9" customWidth="1"/>
    <col min="13068" max="13068" width="14" style="9" customWidth="1"/>
    <col min="13069" max="13069" width="13" style="9" customWidth="1"/>
    <col min="13070" max="13070" width="18.109375" style="9" customWidth="1"/>
    <col min="13071" max="13072" width="22" style="9" customWidth="1"/>
    <col min="13073" max="13073" width="20.109375" style="9" customWidth="1"/>
    <col min="13074" max="13074" width="17.109375" style="9" customWidth="1"/>
    <col min="13075" max="13075" width="12" style="9" customWidth="1"/>
    <col min="13076" max="13076" width="14.44140625" style="9" customWidth="1"/>
    <col min="13077" max="13077" width="13" style="9" customWidth="1"/>
    <col min="13078" max="13078" width="27.44140625" style="9" customWidth="1"/>
    <col min="13079" max="13312" width="9.109375" style="9"/>
    <col min="13313" max="13313" width="10.88671875" style="9" customWidth="1"/>
    <col min="13314" max="13314" width="9.88671875" style="9" customWidth="1"/>
    <col min="13315" max="13315" width="13.5546875" style="9" customWidth="1"/>
    <col min="13316" max="13316" width="16.33203125" style="9" customWidth="1"/>
    <col min="13317" max="13317" width="60.6640625" style="9" customWidth="1"/>
    <col min="13318" max="13318" width="13.109375" style="9" bestFit="1" customWidth="1"/>
    <col min="13319" max="13319" width="0" style="9" hidden="1" customWidth="1"/>
    <col min="13320" max="13320" width="7.5546875" style="9" bestFit="1" customWidth="1"/>
    <col min="13321" max="13321" width="12.109375" style="9" customWidth="1"/>
    <col min="13322" max="13322" width="12.33203125" style="9" customWidth="1"/>
    <col min="13323" max="13323" width="17.109375" style="9" customWidth="1"/>
    <col min="13324" max="13324" width="14" style="9" customWidth="1"/>
    <col min="13325" max="13325" width="13" style="9" customWidth="1"/>
    <col min="13326" max="13326" width="18.109375" style="9" customWidth="1"/>
    <col min="13327" max="13328" width="22" style="9" customWidth="1"/>
    <col min="13329" max="13329" width="20.109375" style="9" customWidth="1"/>
    <col min="13330" max="13330" width="17.109375" style="9" customWidth="1"/>
    <col min="13331" max="13331" width="12" style="9" customWidth="1"/>
    <col min="13332" max="13332" width="14.44140625" style="9" customWidth="1"/>
    <col min="13333" max="13333" width="13" style="9" customWidth="1"/>
    <col min="13334" max="13334" width="27.44140625" style="9" customWidth="1"/>
    <col min="13335" max="13568" width="9.109375" style="9"/>
    <col min="13569" max="13569" width="10.88671875" style="9" customWidth="1"/>
    <col min="13570" max="13570" width="9.88671875" style="9" customWidth="1"/>
    <col min="13571" max="13571" width="13.5546875" style="9" customWidth="1"/>
    <col min="13572" max="13572" width="16.33203125" style="9" customWidth="1"/>
    <col min="13573" max="13573" width="60.6640625" style="9" customWidth="1"/>
    <col min="13574" max="13574" width="13.109375" style="9" bestFit="1" customWidth="1"/>
    <col min="13575" max="13575" width="0" style="9" hidden="1" customWidth="1"/>
    <col min="13576" max="13576" width="7.5546875" style="9" bestFit="1" customWidth="1"/>
    <col min="13577" max="13577" width="12.109375" style="9" customWidth="1"/>
    <col min="13578" max="13578" width="12.33203125" style="9" customWidth="1"/>
    <col min="13579" max="13579" width="17.109375" style="9" customWidth="1"/>
    <col min="13580" max="13580" width="14" style="9" customWidth="1"/>
    <col min="13581" max="13581" width="13" style="9" customWidth="1"/>
    <col min="13582" max="13582" width="18.109375" style="9" customWidth="1"/>
    <col min="13583" max="13584" width="22" style="9" customWidth="1"/>
    <col min="13585" max="13585" width="20.109375" style="9" customWidth="1"/>
    <col min="13586" max="13586" width="17.109375" style="9" customWidth="1"/>
    <col min="13587" max="13587" width="12" style="9" customWidth="1"/>
    <col min="13588" max="13588" width="14.44140625" style="9" customWidth="1"/>
    <col min="13589" max="13589" width="13" style="9" customWidth="1"/>
    <col min="13590" max="13590" width="27.44140625" style="9" customWidth="1"/>
    <col min="13591" max="13824" width="9.109375" style="9"/>
    <col min="13825" max="13825" width="10.88671875" style="9" customWidth="1"/>
    <col min="13826" max="13826" width="9.88671875" style="9" customWidth="1"/>
    <col min="13827" max="13827" width="13.5546875" style="9" customWidth="1"/>
    <col min="13828" max="13828" width="16.33203125" style="9" customWidth="1"/>
    <col min="13829" max="13829" width="60.6640625" style="9" customWidth="1"/>
    <col min="13830" max="13830" width="13.109375" style="9" bestFit="1" customWidth="1"/>
    <col min="13831" max="13831" width="0" style="9" hidden="1" customWidth="1"/>
    <col min="13832" max="13832" width="7.5546875" style="9" bestFit="1" customWidth="1"/>
    <col min="13833" max="13833" width="12.109375" style="9" customWidth="1"/>
    <col min="13834" max="13834" width="12.33203125" style="9" customWidth="1"/>
    <col min="13835" max="13835" width="17.109375" style="9" customWidth="1"/>
    <col min="13836" max="13836" width="14" style="9" customWidth="1"/>
    <col min="13837" max="13837" width="13" style="9" customWidth="1"/>
    <col min="13838" max="13838" width="18.109375" style="9" customWidth="1"/>
    <col min="13839" max="13840" width="22" style="9" customWidth="1"/>
    <col min="13841" max="13841" width="20.109375" style="9" customWidth="1"/>
    <col min="13842" max="13842" width="17.109375" style="9" customWidth="1"/>
    <col min="13843" max="13843" width="12" style="9" customWidth="1"/>
    <col min="13844" max="13844" width="14.44140625" style="9" customWidth="1"/>
    <col min="13845" max="13845" width="13" style="9" customWidth="1"/>
    <col min="13846" max="13846" width="27.44140625" style="9" customWidth="1"/>
    <col min="13847" max="14080" width="9.109375" style="9"/>
    <col min="14081" max="14081" width="10.88671875" style="9" customWidth="1"/>
    <col min="14082" max="14082" width="9.88671875" style="9" customWidth="1"/>
    <col min="14083" max="14083" width="13.5546875" style="9" customWidth="1"/>
    <col min="14084" max="14084" width="16.33203125" style="9" customWidth="1"/>
    <col min="14085" max="14085" width="60.6640625" style="9" customWidth="1"/>
    <col min="14086" max="14086" width="13.109375" style="9" bestFit="1" customWidth="1"/>
    <col min="14087" max="14087" width="0" style="9" hidden="1" customWidth="1"/>
    <col min="14088" max="14088" width="7.5546875" style="9" bestFit="1" customWidth="1"/>
    <col min="14089" max="14089" width="12.109375" style="9" customWidth="1"/>
    <col min="14090" max="14090" width="12.33203125" style="9" customWidth="1"/>
    <col min="14091" max="14091" width="17.109375" style="9" customWidth="1"/>
    <col min="14092" max="14092" width="14" style="9" customWidth="1"/>
    <col min="14093" max="14093" width="13" style="9" customWidth="1"/>
    <col min="14094" max="14094" width="18.109375" style="9" customWidth="1"/>
    <col min="14095" max="14096" width="22" style="9" customWidth="1"/>
    <col min="14097" max="14097" width="20.109375" style="9" customWidth="1"/>
    <col min="14098" max="14098" width="17.109375" style="9" customWidth="1"/>
    <col min="14099" max="14099" width="12" style="9" customWidth="1"/>
    <col min="14100" max="14100" width="14.44140625" style="9" customWidth="1"/>
    <col min="14101" max="14101" width="13" style="9" customWidth="1"/>
    <col min="14102" max="14102" width="27.44140625" style="9" customWidth="1"/>
    <col min="14103" max="14336" width="9.109375" style="9"/>
    <col min="14337" max="14337" width="10.88671875" style="9" customWidth="1"/>
    <col min="14338" max="14338" width="9.88671875" style="9" customWidth="1"/>
    <col min="14339" max="14339" width="13.5546875" style="9" customWidth="1"/>
    <col min="14340" max="14340" width="16.33203125" style="9" customWidth="1"/>
    <col min="14341" max="14341" width="60.6640625" style="9" customWidth="1"/>
    <col min="14342" max="14342" width="13.109375" style="9" bestFit="1" customWidth="1"/>
    <col min="14343" max="14343" width="0" style="9" hidden="1" customWidth="1"/>
    <col min="14344" max="14344" width="7.5546875" style="9" bestFit="1" customWidth="1"/>
    <col min="14345" max="14345" width="12.109375" style="9" customWidth="1"/>
    <col min="14346" max="14346" width="12.33203125" style="9" customWidth="1"/>
    <col min="14347" max="14347" width="17.109375" style="9" customWidth="1"/>
    <col min="14348" max="14348" width="14" style="9" customWidth="1"/>
    <col min="14349" max="14349" width="13" style="9" customWidth="1"/>
    <col min="14350" max="14350" width="18.109375" style="9" customWidth="1"/>
    <col min="14351" max="14352" width="22" style="9" customWidth="1"/>
    <col min="14353" max="14353" width="20.109375" style="9" customWidth="1"/>
    <col min="14354" max="14354" width="17.109375" style="9" customWidth="1"/>
    <col min="14355" max="14355" width="12" style="9" customWidth="1"/>
    <col min="14356" max="14356" width="14.44140625" style="9" customWidth="1"/>
    <col min="14357" max="14357" width="13" style="9" customWidth="1"/>
    <col min="14358" max="14358" width="27.44140625" style="9" customWidth="1"/>
    <col min="14359" max="14592" width="9.109375" style="9"/>
    <col min="14593" max="14593" width="10.88671875" style="9" customWidth="1"/>
    <col min="14594" max="14594" width="9.88671875" style="9" customWidth="1"/>
    <col min="14595" max="14595" width="13.5546875" style="9" customWidth="1"/>
    <col min="14596" max="14596" width="16.33203125" style="9" customWidth="1"/>
    <col min="14597" max="14597" width="60.6640625" style="9" customWidth="1"/>
    <col min="14598" max="14598" width="13.109375" style="9" bestFit="1" customWidth="1"/>
    <col min="14599" max="14599" width="0" style="9" hidden="1" customWidth="1"/>
    <col min="14600" max="14600" width="7.5546875" style="9" bestFit="1" customWidth="1"/>
    <col min="14601" max="14601" width="12.109375" style="9" customWidth="1"/>
    <col min="14602" max="14602" width="12.33203125" style="9" customWidth="1"/>
    <col min="14603" max="14603" width="17.109375" style="9" customWidth="1"/>
    <col min="14604" max="14604" width="14" style="9" customWidth="1"/>
    <col min="14605" max="14605" width="13" style="9" customWidth="1"/>
    <col min="14606" max="14606" width="18.109375" style="9" customWidth="1"/>
    <col min="14607" max="14608" width="22" style="9" customWidth="1"/>
    <col min="14609" max="14609" width="20.109375" style="9" customWidth="1"/>
    <col min="14610" max="14610" width="17.109375" style="9" customWidth="1"/>
    <col min="14611" max="14611" width="12" style="9" customWidth="1"/>
    <col min="14612" max="14612" width="14.44140625" style="9" customWidth="1"/>
    <col min="14613" max="14613" width="13" style="9" customWidth="1"/>
    <col min="14614" max="14614" width="27.44140625" style="9" customWidth="1"/>
    <col min="14615" max="14848" width="9.109375" style="9"/>
    <col min="14849" max="14849" width="10.88671875" style="9" customWidth="1"/>
    <col min="14850" max="14850" width="9.88671875" style="9" customWidth="1"/>
    <col min="14851" max="14851" width="13.5546875" style="9" customWidth="1"/>
    <col min="14852" max="14852" width="16.33203125" style="9" customWidth="1"/>
    <col min="14853" max="14853" width="60.6640625" style="9" customWidth="1"/>
    <col min="14854" max="14854" width="13.109375" style="9" bestFit="1" customWidth="1"/>
    <col min="14855" max="14855" width="0" style="9" hidden="1" customWidth="1"/>
    <col min="14856" max="14856" width="7.5546875" style="9" bestFit="1" customWidth="1"/>
    <col min="14857" max="14857" width="12.109375" style="9" customWidth="1"/>
    <col min="14858" max="14858" width="12.33203125" style="9" customWidth="1"/>
    <col min="14859" max="14859" width="17.109375" style="9" customWidth="1"/>
    <col min="14860" max="14860" width="14" style="9" customWidth="1"/>
    <col min="14861" max="14861" width="13" style="9" customWidth="1"/>
    <col min="14862" max="14862" width="18.109375" style="9" customWidth="1"/>
    <col min="14863" max="14864" width="22" style="9" customWidth="1"/>
    <col min="14865" max="14865" width="20.109375" style="9" customWidth="1"/>
    <col min="14866" max="14866" width="17.109375" style="9" customWidth="1"/>
    <col min="14867" max="14867" width="12" style="9" customWidth="1"/>
    <col min="14868" max="14868" width="14.44140625" style="9" customWidth="1"/>
    <col min="14869" max="14869" width="13" style="9" customWidth="1"/>
    <col min="14870" max="14870" width="27.44140625" style="9" customWidth="1"/>
    <col min="14871" max="15104" width="9.109375" style="9"/>
    <col min="15105" max="15105" width="10.88671875" style="9" customWidth="1"/>
    <col min="15106" max="15106" width="9.88671875" style="9" customWidth="1"/>
    <col min="15107" max="15107" width="13.5546875" style="9" customWidth="1"/>
    <col min="15108" max="15108" width="16.33203125" style="9" customWidth="1"/>
    <col min="15109" max="15109" width="60.6640625" style="9" customWidth="1"/>
    <col min="15110" max="15110" width="13.109375" style="9" bestFit="1" customWidth="1"/>
    <col min="15111" max="15111" width="0" style="9" hidden="1" customWidth="1"/>
    <col min="15112" max="15112" width="7.5546875" style="9" bestFit="1" customWidth="1"/>
    <col min="15113" max="15113" width="12.109375" style="9" customWidth="1"/>
    <col min="15114" max="15114" width="12.33203125" style="9" customWidth="1"/>
    <col min="15115" max="15115" width="17.109375" style="9" customWidth="1"/>
    <col min="15116" max="15116" width="14" style="9" customWidth="1"/>
    <col min="15117" max="15117" width="13" style="9" customWidth="1"/>
    <col min="15118" max="15118" width="18.109375" style="9" customWidth="1"/>
    <col min="15119" max="15120" width="22" style="9" customWidth="1"/>
    <col min="15121" max="15121" width="20.109375" style="9" customWidth="1"/>
    <col min="15122" max="15122" width="17.109375" style="9" customWidth="1"/>
    <col min="15123" max="15123" width="12" style="9" customWidth="1"/>
    <col min="15124" max="15124" width="14.44140625" style="9" customWidth="1"/>
    <col min="15125" max="15125" width="13" style="9" customWidth="1"/>
    <col min="15126" max="15126" width="27.44140625" style="9" customWidth="1"/>
    <col min="15127" max="15360" width="9.109375" style="9"/>
    <col min="15361" max="15361" width="10.88671875" style="9" customWidth="1"/>
    <col min="15362" max="15362" width="9.88671875" style="9" customWidth="1"/>
    <col min="15363" max="15363" width="13.5546875" style="9" customWidth="1"/>
    <col min="15364" max="15364" width="16.33203125" style="9" customWidth="1"/>
    <col min="15365" max="15365" width="60.6640625" style="9" customWidth="1"/>
    <col min="15366" max="15366" width="13.109375" style="9" bestFit="1" customWidth="1"/>
    <col min="15367" max="15367" width="0" style="9" hidden="1" customWidth="1"/>
    <col min="15368" max="15368" width="7.5546875" style="9" bestFit="1" customWidth="1"/>
    <col min="15369" max="15369" width="12.109375" style="9" customWidth="1"/>
    <col min="15370" max="15370" width="12.33203125" style="9" customWidth="1"/>
    <col min="15371" max="15371" width="17.109375" style="9" customWidth="1"/>
    <col min="15372" max="15372" width="14" style="9" customWidth="1"/>
    <col min="15373" max="15373" width="13" style="9" customWidth="1"/>
    <col min="15374" max="15374" width="18.109375" style="9" customWidth="1"/>
    <col min="15375" max="15376" width="22" style="9" customWidth="1"/>
    <col min="15377" max="15377" width="20.109375" style="9" customWidth="1"/>
    <col min="15378" max="15378" width="17.109375" style="9" customWidth="1"/>
    <col min="15379" max="15379" width="12" style="9" customWidth="1"/>
    <col min="15380" max="15380" width="14.44140625" style="9" customWidth="1"/>
    <col min="15381" max="15381" width="13" style="9" customWidth="1"/>
    <col min="15382" max="15382" width="27.44140625" style="9" customWidth="1"/>
    <col min="15383" max="15616" width="9.109375" style="9"/>
    <col min="15617" max="15617" width="10.88671875" style="9" customWidth="1"/>
    <col min="15618" max="15618" width="9.88671875" style="9" customWidth="1"/>
    <col min="15619" max="15619" width="13.5546875" style="9" customWidth="1"/>
    <col min="15620" max="15620" width="16.33203125" style="9" customWidth="1"/>
    <col min="15621" max="15621" width="60.6640625" style="9" customWidth="1"/>
    <col min="15622" max="15622" width="13.109375" style="9" bestFit="1" customWidth="1"/>
    <col min="15623" max="15623" width="0" style="9" hidden="1" customWidth="1"/>
    <col min="15624" max="15624" width="7.5546875" style="9" bestFit="1" customWidth="1"/>
    <col min="15625" max="15625" width="12.109375" style="9" customWidth="1"/>
    <col min="15626" max="15626" width="12.33203125" style="9" customWidth="1"/>
    <col min="15627" max="15627" width="17.109375" style="9" customWidth="1"/>
    <col min="15628" max="15628" width="14" style="9" customWidth="1"/>
    <col min="15629" max="15629" width="13" style="9" customWidth="1"/>
    <col min="15630" max="15630" width="18.109375" style="9" customWidth="1"/>
    <col min="15631" max="15632" width="22" style="9" customWidth="1"/>
    <col min="15633" max="15633" width="20.109375" style="9" customWidth="1"/>
    <col min="15634" max="15634" width="17.109375" style="9" customWidth="1"/>
    <col min="15635" max="15635" width="12" style="9" customWidth="1"/>
    <col min="15636" max="15636" width="14.44140625" style="9" customWidth="1"/>
    <col min="15637" max="15637" width="13" style="9" customWidth="1"/>
    <col min="15638" max="15638" width="27.44140625" style="9" customWidth="1"/>
    <col min="15639" max="15872" width="9.109375" style="9"/>
    <col min="15873" max="15873" width="10.88671875" style="9" customWidth="1"/>
    <col min="15874" max="15874" width="9.88671875" style="9" customWidth="1"/>
    <col min="15875" max="15875" width="13.5546875" style="9" customWidth="1"/>
    <col min="15876" max="15876" width="16.33203125" style="9" customWidth="1"/>
    <col min="15877" max="15877" width="60.6640625" style="9" customWidth="1"/>
    <col min="15878" max="15878" width="13.109375" style="9" bestFit="1" customWidth="1"/>
    <col min="15879" max="15879" width="0" style="9" hidden="1" customWidth="1"/>
    <col min="15880" max="15880" width="7.5546875" style="9" bestFit="1" customWidth="1"/>
    <col min="15881" max="15881" width="12.109375" style="9" customWidth="1"/>
    <col min="15882" max="15882" width="12.33203125" style="9" customWidth="1"/>
    <col min="15883" max="15883" width="17.109375" style="9" customWidth="1"/>
    <col min="15884" max="15884" width="14" style="9" customWidth="1"/>
    <col min="15885" max="15885" width="13" style="9" customWidth="1"/>
    <col min="15886" max="15886" width="18.109375" style="9" customWidth="1"/>
    <col min="15887" max="15888" width="22" style="9" customWidth="1"/>
    <col min="15889" max="15889" width="20.109375" style="9" customWidth="1"/>
    <col min="15890" max="15890" width="17.109375" style="9" customWidth="1"/>
    <col min="15891" max="15891" width="12" style="9" customWidth="1"/>
    <col min="15892" max="15892" width="14.44140625" style="9" customWidth="1"/>
    <col min="15893" max="15893" width="13" style="9" customWidth="1"/>
    <col min="15894" max="15894" width="27.44140625" style="9" customWidth="1"/>
    <col min="15895" max="16128" width="9.109375" style="9"/>
    <col min="16129" max="16129" width="10.88671875" style="9" customWidth="1"/>
    <col min="16130" max="16130" width="9.88671875" style="9" customWidth="1"/>
    <col min="16131" max="16131" width="13.5546875" style="9" customWidth="1"/>
    <col min="16132" max="16132" width="16.33203125" style="9" customWidth="1"/>
    <col min="16133" max="16133" width="60.6640625" style="9" customWidth="1"/>
    <col min="16134" max="16134" width="13.109375" style="9" bestFit="1" customWidth="1"/>
    <col min="16135" max="16135" width="0" style="9" hidden="1" customWidth="1"/>
    <col min="16136" max="16136" width="7.5546875" style="9" bestFit="1" customWidth="1"/>
    <col min="16137" max="16137" width="12.109375" style="9" customWidth="1"/>
    <col min="16138" max="16138" width="12.33203125" style="9" customWidth="1"/>
    <col min="16139" max="16139" width="17.109375" style="9" customWidth="1"/>
    <col min="16140" max="16140" width="14" style="9" customWidth="1"/>
    <col min="16141" max="16141" width="13" style="9" customWidth="1"/>
    <col min="16142" max="16142" width="18.109375" style="9" customWidth="1"/>
    <col min="16143" max="16144" width="22" style="9" customWidth="1"/>
    <col min="16145" max="16145" width="20.109375" style="9" customWidth="1"/>
    <col min="16146" max="16146" width="17.109375" style="9" customWidth="1"/>
    <col min="16147" max="16147" width="12" style="9" customWidth="1"/>
    <col min="16148" max="16148" width="14.44140625" style="9" customWidth="1"/>
    <col min="16149" max="16149" width="13" style="9" customWidth="1"/>
    <col min="16150" max="16150" width="27.44140625" style="9" customWidth="1"/>
    <col min="16151" max="16384" width="9.109375" style="9"/>
  </cols>
  <sheetData>
    <row r="1" spans="1:22" x14ac:dyDescent="0.25">
      <c r="A1" s="37" t="s">
        <v>3043</v>
      </c>
      <c r="B1" s="10" t="s">
        <v>1</v>
      </c>
      <c r="C1" s="10" t="s">
        <v>3044</v>
      </c>
      <c r="D1" s="38" t="s">
        <v>3045</v>
      </c>
      <c r="E1" s="9" t="s">
        <v>3046</v>
      </c>
      <c r="F1" s="10" t="s">
        <v>3047</v>
      </c>
      <c r="G1" s="39" t="s">
        <v>5</v>
      </c>
      <c r="H1" s="5" t="s">
        <v>6</v>
      </c>
      <c r="I1" s="5" t="s">
        <v>7</v>
      </c>
      <c r="J1" s="5" t="s">
        <v>8</v>
      </c>
      <c r="K1" s="6" t="s">
        <v>9</v>
      </c>
      <c r="L1" s="7" t="s">
        <v>10</v>
      </c>
      <c r="M1" s="8" t="s">
        <v>11</v>
      </c>
      <c r="N1" s="9" t="s">
        <v>12</v>
      </c>
      <c r="O1" s="9" t="s">
        <v>13</v>
      </c>
      <c r="P1" s="9" t="s">
        <v>14</v>
      </c>
      <c r="Q1" s="9" t="s">
        <v>15</v>
      </c>
      <c r="R1" s="9" t="s">
        <v>16</v>
      </c>
      <c r="S1" s="9" t="s">
        <v>17</v>
      </c>
      <c r="T1" s="10" t="s">
        <v>18</v>
      </c>
      <c r="U1" s="9" t="s">
        <v>19</v>
      </c>
      <c r="V1" s="11" t="s">
        <v>20</v>
      </c>
    </row>
    <row r="2" spans="1:22" x14ac:dyDescent="0.25">
      <c r="A2" s="37">
        <v>38353</v>
      </c>
      <c r="B2" s="10">
        <v>2248</v>
      </c>
      <c r="C2" s="10" t="s">
        <v>99</v>
      </c>
      <c r="D2" s="7">
        <v>2500</v>
      </c>
      <c r="E2" s="9" t="s">
        <v>4330</v>
      </c>
      <c r="F2" s="10" t="s">
        <v>54</v>
      </c>
      <c r="G2" s="39">
        <f t="shared" ref="G2:G65" si="0">IF(D2 ="UNK", 1, D2)</f>
        <v>2500</v>
      </c>
      <c r="H2" s="40" t="s">
        <v>3610</v>
      </c>
      <c r="I2" s="41" t="s">
        <v>25</v>
      </c>
      <c r="J2" s="41"/>
      <c r="K2" s="42">
        <v>2500</v>
      </c>
    </row>
    <row r="3" spans="1:22" x14ac:dyDescent="0.25">
      <c r="A3" s="37">
        <v>38355</v>
      </c>
      <c r="B3" s="10">
        <v>1317</v>
      </c>
      <c r="C3" s="10" t="s">
        <v>56</v>
      </c>
      <c r="D3" s="7">
        <v>500</v>
      </c>
      <c r="E3" s="9" t="s">
        <v>4331</v>
      </c>
      <c r="F3" s="10" t="s">
        <v>23</v>
      </c>
      <c r="G3" s="39">
        <f t="shared" si="0"/>
        <v>500</v>
      </c>
      <c r="H3" s="41" t="s">
        <v>3587</v>
      </c>
      <c r="I3" s="41" t="s">
        <v>25</v>
      </c>
      <c r="J3" s="41"/>
      <c r="K3" s="42">
        <v>500</v>
      </c>
    </row>
    <row r="4" spans="1:22" x14ac:dyDescent="0.25">
      <c r="A4" s="37">
        <v>38355</v>
      </c>
      <c r="B4" s="10">
        <v>930</v>
      </c>
      <c r="C4" s="10" t="s">
        <v>162</v>
      </c>
      <c r="D4" s="7">
        <v>4800</v>
      </c>
      <c r="E4" s="9" t="s">
        <v>4332</v>
      </c>
      <c r="F4" s="10" t="s">
        <v>30</v>
      </c>
      <c r="G4" s="39">
        <f t="shared" si="0"/>
        <v>4800</v>
      </c>
      <c r="H4" s="43" t="s">
        <v>3582</v>
      </c>
      <c r="I4" s="10" t="s">
        <v>25</v>
      </c>
      <c r="K4" s="7">
        <v>4800</v>
      </c>
    </row>
    <row r="5" spans="1:22" x14ac:dyDescent="0.25">
      <c r="A5" s="37">
        <v>38356</v>
      </c>
      <c r="B5" s="10">
        <v>1350</v>
      </c>
      <c r="C5" s="10" t="s">
        <v>79</v>
      </c>
      <c r="D5" s="7">
        <v>20000</v>
      </c>
      <c r="E5" s="9" t="s">
        <v>4333</v>
      </c>
      <c r="F5" s="10" t="s">
        <v>23</v>
      </c>
      <c r="G5" s="39">
        <f t="shared" si="0"/>
        <v>20000</v>
      </c>
      <c r="H5" s="40" t="s">
        <v>3578</v>
      </c>
      <c r="I5" s="41" t="s">
        <v>25</v>
      </c>
      <c r="J5" s="41" t="s">
        <v>4334</v>
      </c>
      <c r="K5" s="42"/>
    </row>
    <row r="6" spans="1:22" x14ac:dyDescent="0.25">
      <c r="A6" s="37">
        <v>38356</v>
      </c>
      <c r="B6" s="10">
        <v>1021</v>
      </c>
      <c r="C6" s="10" t="s">
        <v>42</v>
      </c>
      <c r="D6" s="7">
        <v>500</v>
      </c>
      <c r="E6" s="9" t="s">
        <v>4335</v>
      </c>
      <c r="F6" s="10" t="s">
        <v>30</v>
      </c>
      <c r="G6" s="39">
        <f t="shared" si="0"/>
        <v>500</v>
      </c>
      <c r="H6" s="40" t="s">
        <v>3582</v>
      </c>
      <c r="I6" s="41" t="s">
        <v>25</v>
      </c>
      <c r="J6" s="41"/>
      <c r="K6" s="42">
        <v>500</v>
      </c>
    </row>
    <row r="7" spans="1:22" x14ac:dyDescent="0.25">
      <c r="A7" s="37">
        <v>38356</v>
      </c>
      <c r="B7" s="10">
        <v>1130</v>
      </c>
      <c r="C7" s="10" t="s">
        <v>64</v>
      </c>
      <c r="D7" s="7">
        <v>20000</v>
      </c>
      <c r="E7" s="9" t="s">
        <v>4336</v>
      </c>
      <c r="F7" s="10" t="s">
        <v>30</v>
      </c>
      <c r="G7" s="39">
        <f t="shared" si="0"/>
        <v>20000</v>
      </c>
      <c r="H7" s="41" t="s">
        <v>3578</v>
      </c>
      <c r="I7" s="41" t="s">
        <v>25</v>
      </c>
      <c r="J7" s="41"/>
      <c r="K7" s="42">
        <v>20000</v>
      </c>
    </row>
    <row r="8" spans="1:22" x14ac:dyDescent="0.25">
      <c r="A8" s="37">
        <v>38356</v>
      </c>
      <c r="B8" s="10">
        <v>847</v>
      </c>
      <c r="C8" s="10" t="s">
        <v>99</v>
      </c>
      <c r="D8" s="7">
        <v>100</v>
      </c>
      <c r="E8" s="9" t="s">
        <v>4337</v>
      </c>
      <c r="F8" s="10" t="s">
        <v>33</v>
      </c>
      <c r="G8" s="39">
        <f t="shared" si="0"/>
        <v>100</v>
      </c>
      <c r="H8" s="40" t="s">
        <v>3610</v>
      </c>
      <c r="I8" s="41" t="s">
        <v>25</v>
      </c>
      <c r="J8" s="41"/>
      <c r="K8" s="42">
        <v>1000</v>
      </c>
    </row>
    <row r="9" spans="1:22" x14ac:dyDescent="0.25">
      <c r="A9" s="37">
        <v>38356</v>
      </c>
      <c r="B9" s="10">
        <v>1129</v>
      </c>
      <c r="C9" s="10" t="s">
        <v>91</v>
      </c>
      <c r="D9" s="7">
        <v>20000</v>
      </c>
      <c r="E9" s="9" t="s">
        <v>4338</v>
      </c>
      <c r="F9" s="10" t="s">
        <v>33</v>
      </c>
      <c r="G9" s="39">
        <f t="shared" si="0"/>
        <v>20000</v>
      </c>
      <c r="H9" s="40" t="s">
        <v>3578</v>
      </c>
      <c r="I9" s="41" t="s">
        <v>25</v>
      </c>
      <c r="J9" s="41" t="s">
        <v>4334</v>
      </c>
      <c r="K9" s="42"/>
    </row>
    <row r="10" spans="1:22" x14ac:dyDescent="0.25">
      <c r="A10" s="37">
        <v>38356</v>
      </c>
      <c r="B10" s="10">
        <v>1058</v>
      </c>
      <c r="C10" s="10" t="s">
        <v>91</v>
      </c>
      <c r="D10" s="7">
        <v>5000</v>
      </c>
      <c r="E10" s="9" t="s">
        <v>4339</v>
      </c>
      <c r="F10" s="10" t="s">
        <v>67</v>
      </c>
      <c r="G10" s="39">
        <f t="shared" si="0"/>
        <v>5000</v>
      </c>
      <c r="H10" s="40" t="s">
        <v>3578</v>
      </c>
      <c r="I10" s="41" t="s">
        <v>25</v>
      </c>
      <c r="J10" s="41"/>
      <c r="K10" s="42">
        <v>5000</v>
      </c>
    </row>
    <row r="11" spans="1:22" x14ac:dyDescent="0.25">
      <c r="A11" s="37">
        <v>38356</v>
      </c>
      <c r="B11" s="10">
        <v>1022</v>
      </c>
      <c r="C11" s="10" t="s">
        <v>42</v>
      </c>
      <c r="D11" s="7">
        <v>500</v>
      </c>
      <c r="E11" s="9" t="s">
        <v>4340</v>
      </c>
      <c r="F11" s="10" t="s">
        <v>325</v>
      </c>
      <c r="G11" s="39">
        <f t="shared" si="0"/>
        <v>500</v>
      </c>
      <c r="H11" s="43" t="s">
        <v>3582</v>
      </c>
      <c r="K11" s="7">
        <v>500</v>
      </c>
    </row>
    <row r="12" spans="1:22" x14ac:dyDescent="0.25">
      <c r="A12" s="37">
        <v>38357</v>
      </c>
      <c r="B12" s="10">
        <v>1132</v>
      </c>
      <c r="C12" s="10" t="s">
        <v>61</v>
      </c>
      <c r="D12" s="7">
        <v>15000</v>
      </c>
      <c r="E12" s="9" t="s">
        <v>4341</v>
      </c>
      <c r="F12" s="10" t="s">
        <v>23</v>
      </c>
      <c r="G12" s="39">
        <f t="shared" si="0"/>
        <v>15000</v>
      </c>
      <c r="H12" s="40" t="s">
        <v>3575</v>
      </c>
      <c r="I12" s="41" t="s">
        <v>25</v>
      </c>
      <c r="J12" s="41"/>
      <c r="K12" s="42">
        <v>15000</v>
      </c>
    </row>
    <row r="13" spans="1:22" x14ac:dyDescent="0.25">
      <c r="A13" s="37">
        <v>38357</v>
      </c>
      <c r="B13" s="10">
        <v>1447</v>
      </c>
      <c r="C13" s="10" t="s">
        <v>35</v>
      </c>
      <c r="D13" s="7">
        <v>3500</v>
      </c>
      <c r="E13" s="9" t="s">
        <v>4342</v>
      </c>
      <c r="F13" s="10" t="s">
        <v>30</v>
      </c>
      <c r="G13" s="39">
        <f t="shared" si="0"/>
        <v>3500</v>
      </c>
      <c r="H13" s="40" t="s">
        <v>3580</v>
      </c>
      <c r="I13" s="41" t="s">
        <v>25</v>
      </c>
      <c r="J13" s="41"/>
      <c r="K13" s="42">
        <v>3500</v>
      </c>
    </row>
    <row r="14" spans="1:22" x14ac:dyDescent="0.25">
      <c r="A14" s="37">
        <v>38357</v>
      </c>
      <c r="B14" s="10">
        <v>1526</v>
      </c>
      <c r="C14" s="10" t="s">
        <v>130</v>
      </c>
      <c r="D14" s="7" t="s">
        <v>27</v>
      </c>
      <c r="E14" s="9" t="s">
        <v>4343</v>
      </c>
      <c r="F14" s="10" t="s">
        <v>359</v>
      </c>
      <c r="G14" s="39">
        <f t="shared" si="0"/>
        <v>1</v>
      </c>
      <c r="H14" s="40" t="s">
        <v>3578</v>
      </c>
      <c r="I14" s="41" t="s">
        <v>25</v>
      </c>
      <c r="J14" s="41"/>
      <c r="K14" s="42" t="s">
        <v>27</v>
      </c>
    </row>
    <row r="15" spans="1:22" x14ac:dyDescent="0.25">
      <c r="A15" s="37">
        <v>38357</v>
      </c>
      <c r="B15" s="10">
        <v>1039</v>
      </c>
      <c r="C15" s="10" t="s">
        <v>31</v>
      </c>
      <c r="D15" s="7" t="s">
        <v>27</v>
      </c>
      <c r="E15" s="9" t="s">
        <v>4344</v>
      </c>
      <c r="F15" s="10" t="s">
        <v>190</v>
      </c>
      <c r="G15" s="39">
        <f t="shared" si="0"/>
        <v>1</v>
      </c>
      <c r="H15" s="40" t="s">
        <v>3587</v>
      </c>
      <c r="I15" s="41" t="s">
        <v>25</v>
      </c>
      <c r="J15" s="41"/>
      <c r="K15" s="42" t="s">
        <v>27</v>
      </c>
    </row>
    <row r="16" spans="1:22" x14ac:dyDescent="0.25">
      <c r="A16" s="37">
        <v>38357</v>
      </c>
      <c r="B16" s="10">
        <v>1416</v>
      </c>
      <c r="C16" s="10" t="s">
        <v>99</v>
      </c>
      <c r="D16" s="7">
        <v>1500</v>
      </c>
      <c r="E16" s="9" t="s">
        <v>4345</v>
      </c>
      <c r="F16" s="10" t="s">
        <v>67</v>
      </c>
      <c r="G16" s="39">
        <f t="shared" si="0"/>
        <v>1500</v>
      </c>
      <c r="H16" s="40" t="s">
        <v>3610</v>
      </c>
      <c r="I16" s="41" t="s">
        <v>25</v>
      </c>
      <c r="J16" s="41"/>
      <c r="K16" s="42">
        <v>1500</v>
      </c>
    </row>
    <row r="17" spans="1:11" x14ac:dyDescent="0.25">
      <c r="A17" s="37">
        <v>38358</v>
      </c>
      <c r="B17" s="10">
        <v>1750</v>
      </c>
      <c r="C17" s="10" t="s">
        <v>56</v>
      </c>
      <c r="D17" s="7">
        <v>800</v>
      </c>
      <c r="E17" s="9" t="s">
        <v>4346</v>
      </c>
      <c r="F17" s="10" t="s">
        <v>23</v>
      </c>
      <c r="G17" s="39">
        <f t="shared" si="0"/>
        <v>800</v>
      </c>
      <c r="H17" s="41" t="s">
        <v>3587</v>
      </c>
      <c r="I17" s="41" t="s">
        <v>25</v>
      </c>
      <c r="J17" s="41"/>
      <c r="K17" s="42">
        <v>800</v>
      </c>
    </row>
    <row r="18" spans="1:11" x14ac:dyDescent="0.25">
      <c r="A18" s="37">
        <v>38358</v>
      </c>
      <c r="B18" s="10">
        <v>1037</v>
      </c>
      <c r="C18" s="10" t="s">
        <v>3611</v>
      </c>
      <c r="D18" s="7">
        <v>1000</v>
      </c>
      <c r="E18" s="9" t="s">
        <v>4347</v>
      </c>
      <c r="F18" s="10" t="s">
        <v>30</v>
      </c>
      <c r="G18" s="39">
        <f t="shared" si="0"/>
        <v>1000</v>
      </c>
      <c r="H18" s="40" t="s">
        <v>3587</v>
      </c>
      <c r="I18" s="41" t="s">
        <v>25</v>
      </c>
      <c r="J18" s="41"/>
      <c r="K18" s="42">
        <v>1000</v>
      </c>
    </row>
    <row r="19" spans="1:11" x14ac:dyDescent="0.25">
      <c r="A19" s="37">
        <v>38358</v>
      </c>
      <c r="B19" s="10">
        <v>150</v>
      </c>
      <c r="C19" s="10" t="s">
        <v>42</v>
      </c>
      <c r="D19" s="7">
        <v>500</v>
      </c>
      <c r="E19" s="9" t="s">
        <v>4348</v>
      </c>
      <c r="F19" s="10" t="s">
        <v>37</v>
      </c>
      <c r="G19" s="39">
        <f t="shared" si="0"/>
        <v>500</v>
      </c>
      <c r="H19" s="43" t="s">
        <v>3582</v>
      </c>
      <c r="K19" s="7">
        <v>500</v>
      </c>
    </row>
    <row r="20" spans="1:11" x14ac:dyDescent="0.25">
      <c r="A20" s="37">
        <v>38358</v>
      </c>
      <c r="B20" s="10">
        <v>1445</v>
      </c>
      <c r="C20" s="10" t="s">
        <v>3611</v>
      </c>
      <c r="D20" s="7" t="s">
        <v>27</v>
      </c>
      <c r="E20" s="9" t="s">
        <v>4349</v>
      </c>
      <c r="F20" s="10" t="s">
        <v>190</v>
      </c>
      <c r="G20" s="39">
        <f t="shared" si="0"/>
        <v>1</v>
      </c>
      <c r="H20" s="40" t="s">
        <v>3587</v>
      </c>
      <c r="I20" s="41" t="s">
        <v>25</v>
      </c>
      <c r="J20" s="41"/>
      <c r="K20" s="42" t="s">
        <v>27</v>
      </c>
    </row>
    <row r="21" spans="1:11" x14ac:dyDescent="0.25">
      <c r="A21" s="37">
        <v>38358</v>
      </c>
      <c r="B21" s="10">
        <v>1646</v>
      </c>
      <c r="C21" s="10" t="s">
        <v>141</v>
      </c>
      <c r="D21" s="7">
        <v>6000</v>
      </c>
      <c r="E21" s="9" t="s">
        <v>4350</v>
      </c>
      <c r="F21" s="10" t="s">
        <v>63</v>
      </c>
      <c r="G21" s="39">
        <f t="shared" si="0"/>
        <v>6000</v>
      </c>
      <c r="H21" s="40" t="s">
        <v>3578</v>
      </c>
      <c r="I21" s="41" t="s">
        <v>25</v>
      </c>
      <c r="J21" s="41"/>
      <c r="K21" s="42">
        <v>6000</v>
      </c>
    </row>
    <row r="22" spans="1:11" x14ac:dyDescent="0.25">
      <c r="A22" s="37">
        <v>38358</v>
      </c>
      <c r="B22" s="10">
        <v>2041</v>
      </c>
      <c r="C22" s="10" t="s">
        <v>162</v>
      </c>
      <c r="D22" s="7">
        <v>30000</v>
      </c>
      <c r="E22" s="9" t="s">
        <v>4351</v>
      </c>
      <c r="F22" s="10" t="s">
        <v>54</v>
      </c>
      <c r="G22" s="39">
        <f t="shared" si="0"/>
        <v>30000</v>
      </c>
      <c r="H22" s="40" t="s">
        <v>3582</v>
      </c>
      <c r="I22" s="41" t="s">
        <v>25</v>
      </c>
      <c r="J22" s="41"/>
      <c r="K22" s="42">
        <v>30000</v>
      </c>
    </row>
    <row r="23" spans="1:11" x14ac:dyDescent="0.25">
      <c r="A23" s="37">
        <v>38359</v>
      </c>
      <c r="B23" s="10">
        <v>1951</v>
      </c>
      <c r="C23" s="10" t="s">
        <v>35</v>
      </c>
      <c r="D23" s="7">
        <v>4000</v>
      </c>
      <c r="E23" s="9" t="s">
        <v>4352</v>
      </c>
      <c r="F23" s="10" t="s">
        <v>23</v>
      </c>
      <c r="G23" s="39">
        <f t="shared" si="0"/>
        <v>4000</v>
      </c>
      <c r="H23" s="40" t="s">
        <v>3580</v>
      </c>
      <c r="I23" s="41" t="s">
        <v>25</v>
      </c>
      <c r="J23" s="41"/>
      <c r="K23" s="42">
        <v>4000</v>
      </c>
    </row>
    <row r="24" spans="1:11" x14ac:dyDescent="0.25">
      <c r="A24" s="37">
        <v>38359</v>
      </c>
      <c r="B24" s="10">
        <v>1800</v>
      </c>
      <c r="C24" s="10" t="s">
        <v>200</v>
      </c>
      <c r="D24" s="7">
        <v>3500</v>
      </c>
      <c r="E24" s="9" t="s">
        <v>4353</v>
      </c>
      <c r="F24" s="10" t="s">
        <v>30</v>
      </c>
      <c r="G24" s="39">
        <f t="shared" si="0"/>
        <v>3500</v>
      </c>
      <c r="H24" s="40" t="s">
        <v>3575</v>
      </c>
      <c r="I24" s="41" t="s">
        <v>25</v>
      </c>
      <c r="J24" s="41"/>
      <c r="K24" s="42">
        <v>3500</v>
      </c>
    </row>
    <row r="25" spans="1:11" x14ac:dyDescent="0.25">
      <c r="A25" s="37">
        <v>38359</v>
      </c>
      <c r="B25" s="10">
        <v>1254</v>
      </c>
      <c r="C25" s="10" t="s">
        <v>68</v>
      </c>
      <c r="D25" s="7">
        <v>528000</v>
      </c>
      <c r="E25" s="9" t="s">
        <v>4354</v>
      </c>
      <c r="F25" s="10" t="s">
        <v>67</v>
      </c>
      <c r="G25" s="39">
        <f t="shared" si="0"/>
        <v>528000</v>
      </c>
      <c r="H25" s="40" t="s">
        <v>3575</v>
      </c>
      <c r="I25" s="41" t="s">
        <v>25</v>
      </c>
      <c r="J25" s="41" t="s">
        <v>4334</v>
      </c>
      <c r="K25" s="42"/>
    </row>
    <row r="26" spans="1:11" x14ac:dyDescent="0.25">
      <c r="A26" s="37">
        <v>38360</v>
      </c>
      <c r="B26" s="10">
        <v>700</v>
      </c>
      <c r="C26" s="10" t="s">
        <v>42</v>
      </c>
      <c r="D26" s="7">
        <v>75000</v>
      </c>
      <c r="E26" s="9" t="s">
        <v>4355</v>
      </c>
      <c r="F26" s="10" t="s">
        <v>3869</v>
      </c>
      <c r="G26" s="39">
        <f t="shared" si="0"/>
        <v>75000</v>
      </c>
      <c r="H26" s="10" t="s">
        <v>3582</v>
      </c>
      <c r="I26" s="10" t="s">
        <v>25</v>
      </c>
      <c r="J26" s="10" t="s">
        <v>4334</v>
      </c>
    </row>
    <row r="27" spans="1:11" x14ac:dyDescent="0.25">
      <c r="A27" s="37">
        <v>38360</v>
      </c>
      <c r="B27" s="10">
        <v>855</v>
      </c>
      <c r="C27" s="10" t="s">
        <v>42</v>
      </c>
      <c r="D27" s="7">
        <v>75000</v>
      </c>
      <c r="E27" s="9" t="s">
        <v>4356</v>
      </c>
      <c r="F27" s="10" t="s">
        <v>3869</v>
      </c>
      <c r="G27" s="39">
        <f t="shared" si="0"/>
        <v>75000</v>
      </c>
      <c r="H27" s="40" t="s">
        <v>3582</v>
      </c>
      <c r="I27" s="41" t="s">
        <v>25</v>
      </c>
      <c r="J27" s="41" t="s">
        <v>4334</v>
      </c>
      <c r="K27" s="42"/>
    </row>
    <row r="28" spans="1:11" x14ac:dyDescent="0.25">
      <c r="A28" s="37">
        <v>38361</v>
      </c>
      <c r="B28" s="10">
        <v>1208</v>
      </c>
      <c r="C28" s="10" t="s">
        <v>248</v>
      </c>
      <c r="D28" s="7">
        <v>1000</v>
      </c>
      <c r="E28" s="9" t="s">
        <v>4357</v>
      </c>
      <c r="F28" s="10" t="s">
        <v>37</v>
      </c>
      <c r="G28" s="39">
        <f t="shared" si="0"/>
        <v>1000</v>
      </c>
      <c r="H28" s="40" t="s">
        <v>3610</v>
      </c>
      <c r="I28" s="41" t="s">
        <v>25</v>
      </c>
      <c r="J28" s="41"/>
      <c r="K28" s="42">
        <v>1000</v>
      </c>
    </row>
    <row r="29" spans="1:11" x14ac:dyDescent="0.25">
      <c r="A29" s="37">
        <v>38361</v>
      </c>
      <c r="B29" s="10">
        <v>1616</v>
      </c>
      <c r="C29" s="10" t="s">
        <v>162</v>
      </c>
      <c r="D29" s="7" t="s">
        <v>27</v>
      </c>
      <c r="E29" s="9" t="s">
        <v>4358</v>
      </c>
      <c r="F29" s="10" t="s">
        <v>63</v>
      </c>
      <c r="G29" s="39">
        <f t="shared" si="0"/>
        <v>1</v>
      </c>
      <c r="H29" s="40" t="s">
        <v>3582</v>
      </c>
      <c r="I29" s="41" t="s">
        <v>25</v>
      </c>
      <c r="J29" s="41"/>
      <c r="K29" s="42" t="s">
        <v>27</v>
      </c>
    </row>
    <row r="30" spans="1:11" x14ac:dyDescent="0.25">
      <c r="A30" s="37">
        <v>38362</v>
      </c>
      <c r="B30" s="10">
        <v>1240</v>
      </c>
      <c r="C30" s="10" t="s">
        <v>108</v>
      </c>
      <c r="D30" s="7" t="s">
        <v>27</v>
      </c>
      <c r="E30" s="9" t="s">
        <v>4359</v>
      </c>
      <c r="F30" s="10" t="s">
        <v>23</v>
      </c>
      <c r="G30" s="39">
        <f t="shared" si="0"/>
        <v>1</v>
      </c>
      <c r="H30" s="41" t="s">
        <v>3610</v>
      </c>
      <c r="I30" s="41" t="s">
        <v>25</v>
      </c>
      <c r="J30" s="41"/>
      <c r="K30" s="42" t="s">
        <v>27</v>
      </c>
    </row>
    <row r="31" spans="1:11" x14ac:dyDescent="0.25">
      <c r="A31" s="37">
        <v>38362</v>
      </c>
      <c r="B31" s="10">
        <v>830</v>
      </c>
      <c r="C31" s="10" t="s">
        <v>121</v>
      </c>
      <c r="D31" s="7">
        <v>200</v>
      </c>
      <c r="E31" s="9" t="s">
        <v>4360</v>
      </c>
      <c r="F31" s="10" t="s">
        <v>37</v>
      </c>
      <c r="G31" s="39">
        <f t="shared" si="0"/>
        <v>200</v>
      </c>
      <c r="H31" s="43" t="s">
        <v>3582</v>
      </c>
      <c r="K31" s="7" t="s">
        <v>27</v>
      </c>
    </row>
    <row r="32" spans="1:11" x14ac:dyDescent="0.25">
      <c r="A32" s="37">
        <v>38362</v>
      </c>
      <c r="B32" s="10">
        <v>915</v>
      </c>
      <c r="C32" s="10" t="s">
        <v>150</v>
      </c>
      <c r="D32" s="7">
        <v>700</v>
      </c>
      <c r="E32" s="9" t="s">
        <v>4361</v>
      </c>
      <c r="F32" s="10" t="s">
        <v>37</v>
      </c>
      <c r="G32" s="39">
        <f t="shared" si="0"/>
        <v>700</v>
      </c>
      <c r="H32" s="40" t="s">
        <v>3575</v>
      </c>
      <c r="I32" s="41" t="s">
        <v>25</v>
      </c>
      <c r="J32" s="41"/>
      <c r="K32" s="42">
        <v>700</v>
      </c>
    </row>
    <row r="33" spans="1:13" x14ac:dyDescent="0.25">
      <c r="A33" s="37">
        <v>38362</v>
      </c>
      <c r="B33" s="10">
        <v>1418</v>
      </c>
      <c r="C33" s="10" t="s">
        <v>248</v>
      </c>
      <c r="D33" s="7" t="s">
        <v>27</v>
      </c>
      <c r="E33" s="9" t="s">
        <v>4362</v>
      </c>
      <c r="F33" s="10" t="s">
        <v>37</v>
      </c>
      <c r="G33" s="39">
        <f t="shared" si="0"/>
        <v>1</v>
      </c>
      <c r="H33" s="40" t="s">
        <v>3610</v>
      </c>
      <c r="I33" s="41" t="s">
        <v>25</v>
      </c>
      <c r="J33" s="41"/>
      <c r="K33" s="42">
        <v>1000</v>
      </c>
    </row>
    <row r="34" spans="1:13" x14ac:dyDescent="0.25">
      <c r="A34" s="37">
        <v>38363</v>
      </c>
      <c r="B34" s="10">
        <v>1630</v>
      </c>
      <c r="C34" s="10" t="s">
        <v>150</v>
      </c>
      <c r="D34" s="7">
        <v>500</v>
      </c>
      <c r="E34" s="9" t="s">
        <v>4363</v>
      </c>
      <c r="F34" s="10" t="s">
        <v>23</v>
      </c>
      <c r="G34" s="39">
        <f t="shared" si="0"/>
        <v>500</v>
      </c>
      <c r="H34" s="40" t="s">
        <v>3575</v>
      </c>
      <c r="I34" s="41" t="s">
        <v>25</v>
      </c>
      <c r="J34" s="41"/>
      <c r="K34" s="42">
        <v>500</v>
      </c>
    </row>
    <row r="35" spans="1:13" x14ac:dyDescent="0.25">
      <c r="A35" s="37">
        <v>38363</v>
      </c>
      <c r="B35" s="10">
        <v>1523</v>
      </c>
      <c r="C35" s="10" t="s">
        <v>42</v>
      </c>
      <c r="D35" s="7">
        <v>300</v>
      </c>
      <c r="E35" s="9" t="s">
        <v>4364</v>
      </c>
      <c r="F35" s="10" t="s">
        <v>37</v>
      </c>
      <c r="G35" s="39">
        <f t="shared" si="0"/>
        <v>300</v>
      </c>
      <c r="H35" s="40" t="s">
        <v>3582</v>
      </c>
      <c r="I35" s="41" t="s">
        <v>25</v>
      </c>
      <c r="J35" s="41"/>
      <c r="K35" s="42">
        <v>300</v>
      </c>
    </row>
    <row r="36" spans="1:13" x14ac:dyDescent="0.25">
      <c r="A36" s="37">
        <v>38364</v>
      </c>
      <c r="B36" s="10">
        <v>1530</v>
      </c>
      <c r="C36" s="10" t="s">
        <v>42</v>
      </c>
      <c r="D36" s="7">
        <v>200</v>
      </c>
      <c r="E36" s="9" t="s">
        <v>4365</v>
      </c>
      <c r="F36" s="10" t="s">
        <v>23</v>
      </c>
      <c r="G36" s="39">
        <f t="shared" si="0"/>
        <v>200</v>
      </c>
      <c r="H36" s="10" t="s">
        <v>3582</v>
      </c>
      <c r="I36" s="10" t="s">
        <v>25</v>
      </c>
      <c r="K36" s="7">
        <v>200</v>
      </c>
    </row>
    <row r="37" spans="1:13" x14ac:dyDescent="0.25">
      <c r="A37" s="37">
        <v>38364</v>
      </c>
      <c r="B37" s="10">
        <v>959</v>
      </c>
      <c r="C37" s="10" t="s">
        <v>200</v>
      </c>
      <c r="D37" s="7">
        <v>2500</v>
      </c>
      <c r="E37" s="9" t="s">
        <v>4366</v>
      </c>
      <c r="F37" s="10" t="s">
        <v>30</v>
      </c>
      <c r="G37" s="39">
        <f t="shared" si="0"/>
        <v>2500</v>
      </c>
      <c r="H37" s="40" t="s">
        <v>3575</v>
      </c>
      <c r="I37" s="41" t="s">
        <v>25</v>
      </c>
      <c r="J37" s="41"/>
      <c r="K37" s="42">
        <v>2500</v>
      </c>
    </row>
    <row r="38" spans="1:13" x14ac:dyDescent="0.25">
      <c r="A38" s="37">
        <v>38364</v>
      </c>
      <c r="B38" s="10">
        <v>1309</v>
      </c>
      <c r="C38" s="10" t="s">
        <v>3611</v>
      </c>
      <c r="D38" s="7">
        <v>8000</v>
      </c>
      <c r="E38" s="9" t="s">
        <v>4367</v>
      </c>
      <c r="F38" s="10" t="s">
        <v>33</v>
      </c>
      <c r="G38" s="39">
        <f t="shared" si="0"/>
        <v>8000</v>
      </c>
      <c r="H38" s="40" t="s">
        <v>3587</v>
      </c>
      <c r="I38" s="41" t="s">
        <v>25</v>
      </c>
      <c r="J38" s="41"/>
      <c r="K38" s="42">
        <v>8000</v>
      </c>
    </row>
    <row r="39" spans="1:13" x14ac:dyDescent="0.25">
      <c r="A39" s="37">
        <v>38364</v>
      </c>
      <c r="B39" s="10">
        <v>1232</v>
      </c>
      <c r="C39" s="10" t="s">
        <v>61</v>
      </c>
      <c r="D39" s="7" t="s">
        <v>27</v>
      </c>
      <c r="E39" s="9" t="s">
        <v>4368</v>
      </c>
      <c r="F39" s="10" t="s">
        <v>54</v>
      </c>
      <c r="G39" s="39">
        <f t="shared" si="0"/>
        <v>1</v>
      </c>
      <c r="H39" s="40" t="s">
        <v>3575</v>
      </c>
      <c r="I39" s="41" t="s">
        <v>25</v>
      </c>
      <c r="J39" s="41"/>
      <c r="K39" s="42" t="s">
        <v>27</v>
      </c>
    </row>
    <row r="40" spans="1:13" x14ac:dyDescent="0.25">
      <c r="A40" s="37">
        <v>38365</v>
      </c>
      <c r="B40" s="10">
        <v>1313</v>
      </c>
      <c r="C40" s="10" t="s">
        <v>329</v>
      </c>
      <c r="D40" s="7">
        <v>10000</v>
      </c>
      <c r="E40" s="9" t="s">
        <v>4369</v>
      </c>
      <c r="F40" s="10" t="s">
        <v>37</v>
      </c>
      <c r="G40" s="39">
        <f t="shared" si="0"/>
        <v>10000</v>
      </c>
      <c r="H40" s="40" t="s">
        <v>3578</v>
      </c>
      <c r="I40" s="41" t="s">
        <v>25</v>
      </c>
      <c r="J40" s="41"/>
      <c r="K40" s="42">
        <v>10000</v>
      </c>
    </row>
    <row r="41" spans="1:13" x14ac:dyDescent="0.25">
      <c r="A41" s="37">
        <v>38365</v>
      </c>
      <c r="B41" s="10">
        <v>1106</v>
      </c>
      <c r="C41" s="10" t="s">
        <v>79</v>
      </c>
      <c r="D41" s="7">
        <v>14000</v>
      </c>
      <c r="E41" s="9" t="s">
        <v>4370</v>
      </c>
      <c r="F41" s="10" t="s">
        <v>29</v>
      </c>
      <c r="G41" s="39">
        <f t="shared" si="0"/>
        <v>14000</v>
      </c>
      <c r="H41" s="40" t="s">
        <v>3578</v>
      </c>
      <c r="I41" s="41" t="s">
        <v>25</v>
      </c>
      <c r="J41" s="41"/>
      <c r="K41" s="42"/>
    </row>
    <row r="42" spans="1:13" x14ac:dyDescent="0.25">
      <c r="A42" s="37">
        <v>38366</v>
      </c>
      <c r="B42" s="10">
        <v>2100</v>
      </c>
      <c r="C42" s="10" t="s">
        <v>35</v>
      </c>
      <c r="D42" s="7">
        <v>600</v>
      </c>
      <c r="E42" s="9" t="s">
        <v>4371</v>
      </c>
      <c r="F42" s="10" t="s">
        <v>33</v>
      </c>
      <c r="G42" s="39">
        <f t="shared" si="0"/>
        <v>600</v>
      </c>
      <c r="H42" s="40" t="s">
        <v>3580</v>
      </c>
      <c r="I42" s="41" t="s">
        <v>25</v>
      </c>
      <c r="J42" s="41"/>
      <c r="K42" s="42">
        <v>600</v>
      </c>
    </row>
    <row r="43" spans="1:13" x14ac:dyDescent="0.25">
      <c r="A43" s="37">
        <v>38366</v>
      </c>
      <c r="B43" s="10">
        <v>1408</v>
      </c>
      <c r="C43" s="10" t="s">
        <v>1288</v>
      </c>
      <c r="D43" s="7" t="s">
        <v>27</v>
      </c>
      <c r="E43" s="9" t="s">
        <v>4372</v>
      </c>
      <c r="F43" s="10" t="s">
        <v>359</v>
      </c>
      <c r="G43" s="39">
        <f t="shared" si="0"/>
        <v>1</v>
      </c>
      <c r="H43" s="40" t="s">
        <v>3575</v>
      </c>
      <c r="I43" s="41" t="s">
        <v>25</v>
      </c>
      <c r="J43" s="41"/>
      <c r="K43" s="42" t="s">
        <v>27</v>
      </c>
    </row>
    <row r="44" spans="1:13" x14ac:dyDescent="0.25">
      <c r="A44" s="37">
        <v>38367</v>
      </c>
      <c r="B44" s="10">
        <v>2332</v>
      </c>
      <c r="C44" s="10" t="s">
        <v>21</v>
      </c>
      <c r="D44" s="7" t="s">
        <v>27</v>
      </c>
      <c r="E44" s="9" t="s">
        <v>4373</v>
      </c>
      <c r="F44" s="10" t="s">
        <v>190</v>
      </c>
      <c r="G44" s="39">
        <f t="shared" si="0"/>
        <v>1</v>
      </c>
      <c r="H44" s="40" t="s">
        <v>3610</v>
      </c>
      <c r="I44" s="41" t="s">
        <v>25</v>
      </c>
      <c r="J44" s="41"/>
      <c r="K44" s="42" t="s">
        <v>27</v>
      </c>
    </row>
    <row r="45" spans="1:13" x14ac:dyDescent="0.25">
      <c r="A45" s="37">
        <v>38369</v>
      </c>
      <c r="B45" s="10">
        <v>905</v>
      </c>
      <c r="C45" s="10" t="s">
        <v>448</v>
      </c>
      <c r="D45" s="7">
        <v>25000</v>
      </c>
      <c r="E45" s="44" t="s">
        <v>4374</v>
      </c>
      <c r="F45" s="10" t="s">
        <v>33</v>
      </c>
      <c r="G45" s="39">
        <f t="shared" si="0"/>
        <v>25000</v>
      </c>
      <c r="H45" s="41" t="s">
        <v>3575</v>
      </c>
      <c r="I45" s="41" t="s">
        <v>25</v>
      </c>
      <c r="J45" s="41"/>
      <c r="K45" s="42">
        <v>25000</v>
      </c>
    </row>
    <row r="46" spans="1:13" x14ac:dyDescent="0.25">
      <c r="A46" s="37">
        <v>38369</v>
      </c>
      <c r="B46" s="10">
        <v>1852</v>
      </c>
      <c r="C46" s="10" t="s">
        <v>21</v>
      </c>
      <c r="D46" s="7">
        <v>1000</v>
      </c>
      <c r="E46" s="44" t="s">
        <v>4375</v>
      </c>
      <c r="F46" s="10" t="s">
        <v>37</v>
      </c>
      <c r="G46" s="39">
        <f t="shared" si="0"/>
        <v>1000</v>
      </c>
      <c r="H46" s="40" t="s">
        <v>3610</v>
      </c>
      <c r="I46" s="41" t="s">
        <v>25</v>
      </c>
      <c r="J46" s="41"/>
      <c r="K46" s="42">
        <v>1000</v>
      </c>
    </row>
    <row r="47" spans="1:13" x14ac:dyDescent="0.25">
      <c r="A47" s="37">
        <v>38369</v>
      </c>
      <c r="B47" s="10">
        <v>857</v>
      </c>
      <c r="C47" s="10" t="s">
        <v>141</v>
      </c>
      <c r="D47" s="7" t="s">
        <v>27</v>
      </c>
      <c r="E47" s="45" t="s">
        <v>4376</v>
      </c>
      <c r="F47" s="7" t="s">
        <v>359</v>
      </c>
      <c r="G47" s="39">
        <f t="shared" si="0"/>
        <v>1</v>
      </c>
      <c r="H47" s="40" t="s">
        <v>3578</v>
      </c>
      <c r="I47" s="41" t="s">
        <v>25</v>
      </c>
      <c r="J47" s="41"/>
      <c r="K47" s="42" t="s">
        <v>27</v>
      </c>
      <c r="L47" s="8"/>
      <c r="M47" s="10"/>
    </row>
    <row r="48" spans="1:13" x14ac:dyDescent="0.25">
      <c r="A48" s="37">
        <v>38369</v>
      </c>
      <c r="B48" s="10">
        <v>943</v>
      </c>
      <c r="C48" s="10" t="s">
        <v>42</v>
      </c>
      <c r="D48" s="7">
        <v>24000</v>
      </c>
      <c r="E48" s="44" t="s">
        <v>4377</v>
      </c>
      <c r="F48" s="10" t="s">
        <v>3869</v>
      </c>
      <c r="G48" s="39">
        <f t="shared" si="0"/>
        <v>24000</v>
      </c>
      <c r="H48" s="40" t="s">
        <v>3582</v>
      </c>
      <c r="I48" s="41" t="s">
        <v>25</v>
      </c>
      <c r="J48" s="41" t="s">
        <v>4334</v>
      </c>
      <c r="K48" s="42"/>
    </row>
    <row r="49" spans="1:22" x14ac:dyDescent="0.25">
      <c r="A49" s="37">
        <v>38370</v>
      </c>
      <c r="B49" s="10">
        <v>1300</v>
      </c>
      <c r="C49" s="10" t="s">
        <v>42</v>
      </c>
      <c r="D49" s="7" t="s">
        <v>27</v>
      </c>
      <c r="E49" s="9" t="s">
        <v>4378</v>
      </c>
      <c r="F49" s="10" t="s">
        <v>23</v>
      </c>
      <c r="G49" s="39">
        <f t="shared" si="0"/>
        <v>1</v>
      </c>
      <c r="H49" s="10" t="s">
        <v>3582</v>
      </c>
      <c r="K49" s="7" t="s">
        <v>27</v>
      </c>
    </row>
    <row r="50" spans="1:22" x14ac:dyDescent="0.25">
      <c r="A50" s="37">
        <v>38370</v>
      </c>
      <c r="B50" s="10">
        <v>856</v>
      </c>
      <c r="C50" s="10" t="s">
        <v>162</v>
      </c>
      <c r="D50" s="7">
        <v>5000</v>
      </c>
      <c r="E50" s="44" t="s">
        <v>4379</v>
      </c>
      <c r="F50" s="10" t="s">
        <v>37</v>
      </c>
      <c r="G50" s="39">
        <f t="shared" si="0"/>
        <v>5000</v>
      </c>
      <c r="H50" s="40" t="s">
        <v>3582</v>
      </c>
      <c r="I50" s="41" t="s">
        <v>25</v>
      </c>
      <c r="J50" s="41"/>
      <c r="K50" s="42">
        <v>5000</v>
      </c>
    </row>
    <row r="51" spans="1:22" x14ac:dyDescent="0.25">
      <c r="A51" s="37">
        <v>38370</v>
      </c>
      <c r="B51" s="10">
        <v>1541</v>
      </c>
      <c r="C51" s="10" t="s">
        <v>31</v>
      </c>
      <c r="D51" s="7">
        <v>3000</v>
      </c>
      <c r="E51" s="44" t="s">
        <v>4380</v>
      </c>
      <c r="F51" s="10" t="s">
        <v>54</v>
      </c>
      <c r="G51" s="39">
        <f t="shared" si="0"/>
        <v>3000</v>
      </c>
      <c r="H51" s="40" t="s">
        <v>3587</v>
      </c>
      <c r="I51" s="41" t="s">
        <v>25</v>
      </c>
      <c r="J51" s="41"/>
      <c r="K51" s="42">
        <v>3000</v>
      </c>
    </row>
    <row r="52" spans="1:22" x14ac:dyDescent="0.25">
      <c r="A52" s="37">
        <v>38370</v>
      </c>
      <c r="B52" s="10">
        <v>1208</v>
      </c>
      <c r="C52" s="10" t="s">
        <v>35</v>
      </c>
      <c r="D52" s="7">
        <v>55000</v>
      </c>
      <c r="E52" s="44" t="s">
        <v>4381</v>
      </c>
      <c r="F52" s="10" t="s">
        <v>54</v>
      </c>
      <c r="G52" s="39">
        <f t="shared" si="0"/>
        <v>55000</v>
      </c>
      <c r="H52" s="40" t="s">
        <v>3580</v>
      </c>
      <c r="I52" s="41" t="s">
        <v>25</v>
      </c>
      <c r="J52" s="41" t="s">
        <v>4382</v>
      </c>
      <c r="K52" s="42"/>
    </row>
    <row r="53" spans="1:22" x14ac:dyDescent="0.25">
      <c r="A53" s="37">
        <v>38371</v>
      </c>
      <c r="B53" s="10">
        <v>1524</v>
      </c>
      <c r="C53" s="10" t="s">
        <v>56</v>
      </c>
      <c r="D53" s="7">
        <v>2000</v>
      </c>
      <c r="E53" s="44" t="s">
        <v>4383</v>
      </c>
      <c r="F53" s="10" t="s">
        <v>23</v>
      </c>
      <c r="G53" s="39">
        <f t="shared" si="0"/>
        <v>2000</v>
      </c>
      <c r="H53" s="40" t="s">
        <v>3587</v>
      </c>
      <c r="I53" s="41" t="s">
        <v>25</v>
      </c>
      <c r="J53" s="41"/>
      <c r="K53" s="42">
        <v>2000</v>
      </c>
    </row>
    <row r="54" spans="1:22" x14ac:dyDescent="0.25">
      <c r="A54" s="37">
        <v>38371</v>
      </c>
      <c r="B54" s="10">
        <v>1626</v>
      </c>
      <c r="C54" s="10" t="s">
        <v>26</v>
      </c>
      <c r="D54" s="7" t="s">
        <v>27</v>
      </c>
      <c r="E54" s="44" t="s">
        <v>4384</v>
      </c>
      <c r="F54" s="10" t="s">
        <v>23</v>
      </c>
      <c r="G54" s="39">
        <f t="shared" si="0"/>
        <v>1</v>
      </c>
      <c r="H54" s="40" t="s">
        <v>3578</v>
      </c>
      <c r="I54" s="41" t="s">
        <v>25</v>
      </c>
      <c r="J54" s="41"/>
      <c r="K54" s="42" t="s">
        <v>27</v>
      </c>
    </row>
    <row r="55" spans="1:22" x14ac:dyDescent="0.25">
      <c r="A55" s="37">
        <v>38371</v>
      </c>
      <c r="B55" s="10">
        <v>1352</v>
      </c>
      <c r="C55" s="10" t="s">
        <v>51</v>
      </c>
      <c r="D55" s="7" t="s">
        <v>27</v>
      </c>
      <c r="E55" s="44" t="s">
        <v>4385</v>
      </c>
      <c r="F55" s="10" t="s">
        <v>30</v>
      </c>
      <c r="G55" s="39">
        <f t="shared" si="0"/>
        <v>1</v>
      </c>
      <c r="H55" s="40" t="s">
        <v>3610</v>
      </c>
      <c r="I55" s="41" t="s">
        <v>25</v>
      </c>
      <c r="J55" s="41"/>
      <c r="K55" s="42" t="s">
        <v>27</v>
      </c>
    </row>
    <row r="56" spans="1:22" x14ac:dyDescent="0.25">
      <c r="A56" s="37">
        <v>38371</v>
      </c>
      <c r="B56" s="10">
        <v>734</v>
      </c>
      <c r="C56" s="10" t="s">
        <v>46</v>
      </c>
      <c r="D56" s="7">
        <v>10500</v>
      </c>
      <c r="E56" s="44" t="s">
        <v>4386</v>
      </c>
      <c r="F56" s="10" t="s">
        <v>3869</v>
      </c>
      <c r="G56" s="39">
        <f t="shared" si="0"/>
        <v>10500</v>
      </c>
      <c r="H56" s="40" t="s">
        <v>3575</v>
      </c>
      <c r="I56" s="41" t="s">
        <v>25</v>
      </c>
      <c r="J56" s="41" t="s">
        <v>4334</v>
      </c>
      <c r="K56" s="42"/>
    </row>
    <row r="57" spans="1:22" x14ac:dyDescent="0.25">
      <c r="A57" s="37">
        <v>38371</v>
      </c>
      <c r="B57" s="10">
        <v>1022</v>
      </c>
      <c r="C57" s="10" t="s">
        <v>1288</v>
      </c>
      <c r="D57" s="7">
        <v>2000</v>
      </c>
      <c r="E57" s="44" t="s">
        <v>4387</v>
      </c>
      <c r="F57" s="10" t="s">
        <v>67</v>
      </c>
      <c r="G57" s="39">
        <f t="shared" si="0"/>
        <v>2000</v>
      </c>
      <c r="H57" s="40" t="s">
        <v>3575</v>
      </c>
      <c r="I57" s="41" t="s">
        <v>25</v>
      </c>
      <c r="J57" s="41"/>
      <c r="K57" s="42">
        <v>2000</v>
      </c>
    </row>
    <row r="58" spans="1:22" x14ac:dyDescent="0.25">
      <c r="A58" s="37">
        <v>38372</v>
      </c>
      <c r="B58" s="10">
        <v>817</v>
      </c>
      <c r="C58" s="10" t="s">
        <v>26</v>
      </c>
      <c r="D58" s="7">
        <v>210000</v>
      </c>
      <c r="E58" s="44" t="s">
        <v>4388</v>
      </c>
      <c r="F58" s="10" t="s">
        <v>23</v>
      </c>
      <c r="G58" s="39">
        <f t="shared" si="0"/>
        <v>210000</v>
      </c>
      <c r="H58" s="41" t="s">
        <v>3578</v>
      </c>
      <c r="I58" s="41" t="s">
        <v>25</v>
      </c>
      <c r="J58" s="41"/>
      <c r="K58" s="42">
        <v>210000</v>
      </c>
      <c r="L58" s="7">
        <v>4000</v>
      </c>
      <c r="N58" s="9" t="s">
        <v>329</v>
      </c>
      <c r="S58" s="9" t="s">
        <v>4389</v>
      </c>
      <c r="V58" s="46">
        <v>4250</v>
      </c>
    </row>
    <row r="59" spans="1:22" x14ac:dyDescent="0.25">
      <c r="A59" s="37">
        <v>38372</v>
      </c>
      <c r="B59" s="10">
        <v>730</v>
      </c>
      <c r="C59" s="10" t="s">
        <v>162</v>
      </c>
      <c r="D59" s="7">
        <v>100</v>
      </c>
      <c r="E59" s="9" t="s">
        <v>4390</v>
      </c>
      <c r="F59" s="10" t="s">
        <v>37</v>
      </c>
      <c r="G59" s="39">
        <f t="shared" si="0"/>
        <v>100</v>
      </c>
      <c r="H59" s="43" t="s">
        <v>3582</v>
      </c>
      <c r="K59" s="7">
        <v>100</v>
      </c>
    </row>
    <row r="60" spans="1:22" x14ac:dyDescent="0.25">
      <c r="A60" s="37">
        <v>38372</v>
      </c>
      <c r="B60" s="10">
        <v>943</v>
      </c>
      <c r="C60" s="10" t="s">
        <v>79</v>
      </c>
      <c r="D60" s="7">
        <v>1500</v>
      </c>
      <c r="E60" s="44" t="s">
        <v>4391</v>
      </c>
      <c r="F60" s="10" t="s">
        <v>67</v>
      </c>
      <c r="G60" s="39">
        <f t="shared" si="0"/>
        <v>1500</v>
      </c>
      <c r="H60" s="40" t="s">
        <v>3578</v>
      </c>
      <c r="I60" s="41" t="s">
        <v>25</v>
      </c>
      <c r="J60" s="41"/>
      <c r="K60" s="42">
        <v>1500</v>
      </c>
    </row>
    <row r="61" spans="1:22" x14ac:dyDescent="0.25">
      <c r="A61" s="37">
        <v>38373</v>
      </c>
      <c r="B61" s="10">
        <v>1225</v>
      </c>
      <c r="C61" s="10" t="s">
        <v>91</v>
      </c>
      <c r="D61" s="7">
        <v>1000</v>
      </c>
      <c r="E61" s="44" t="s">
        <v>4392</v>
      </c>
      <c r="F61" s="10" t="s">
        <v>23</v>
      </c>
      <c r="G61" s="39">
        <f t="shared" si="0"/>
        <v>1000</v>
      </c>
      <c r="H61" s="40" t="s">
        <v>3578</v>
      </c>
      <c r="I61" s="41" t="s">
        <v>25</v>
      </c>
      <c r="J61" s="41"/>
      <c r="K61" s="42">
        <v>1000</v>
      </c>
    </row>
    <row r="62" spans="1:22" x14ac:dyDescent="0.25">
      <c r="A62" s="37">
        <v>38373</v>
      </c>
      <c r="B62" s="10">
        <v>822</v>
      </c>
      <c r="C62" s="10" t="s">
        <v>31</v>
      </c>
      <c r="D62" s="7">
        <v>1700</v>
      </c>
      <c r="E62" s="44" t="s">
        <v>4393</v>
      </c>
      <c r="F62" s="10" t="s">
        <v>37</v>
      </c>
      <c r="G62" s="39">
        <f t="shared" si="0"/>
        <v>1700</v>
      </c>
      <c r="H62" s="40" t="s">
        <v>3587</v>
      </c>
      <c r="I62" s="41" t="s">
        <v>25</v>
      </c>
      <c r="J62" s="41"/>
      <c r="K62" s="42">
        <v>1700</v>
      </c>
    </row>
    <row r="63" spans="1:22" x14ac:dyDescent="0.25">
      <c r="A63" s="37">
        <v>38374</v>
      </c>
      <c r="B63" s="10">
        <v>1641</v>
      </c>
      <c r="C63" s="10" t="s">
        <v>4394</v>
      </c>
      <c r="D63" s="7">
        <v>10000</v>
      </c>
      <c r="E63" s="44" t="s">
        <v>4395</v>
      </c>
      <c r="F63" s="10" t="s">
        <v>30</v>
      </c>
      <c r="G63" s="39">
        <f t="shared" si="0"/>
        <v>10000</v>
      </c>
      <c r="H63" s="40" t="s">
        <v>3580</v>
      </c>
      <c r="I63" s="41" t="s">
        <v>25</v>
      </c>
      <c r="J63" s="41"/>
      <c r="K63" s="42">
        <v>10000</v>
      </c>
    </row>
    <row r="64" spans="1:22" x14ac:dyDescent="0.25">
      <c r="A64" s="37">
        <v>38374</v>
      </c>
      <c r="B64" s="10">
        <v>1301</v>
      </c>
      <c r="C64" s="10" t="s">
        <v>4396</v>
      </c>
      <c r="D64" s="7">
        <v>1000</v>
      </c>
      <c r="E64" s="44" t="s">
        <v>4397</v>
      </c>
      <c r="F64" s="10" t="s">
        <v>33</v>
      </c>
      <c r="G64" s="39">
        <f t="shared" si="0"/>
        <v>1000</v>
      </c>
      <c r="H64" s="40" t="s">
        <v>3587</v>
      </c>
      <c r="I64" s="41" t="s">
        <v>25</v>
      </c>
      <c r="J64" s="41"/>
      <c r="K64" s="42">
        <v>1000</v>
      </c>
    </row>
    <row r="65" spans="1:11" x14ac:dyDescent="0.25">
      <c r="A65" s="37">
        <v>38374</v>
      </c>
      <c r="B65" s="10">
        <v>844</v>
      </c>
      <c r="C65" s="10" t="s">
        <v>4398</v>
      </c>
      <c r="D65" s="7">
        <v>2000</v>
      </c>
      <c r="E65" s="44" t="s">
        <v>4399</v>
      </c>
      <c r="F65" s="10" t="s">
        <v>37</v>
      </c>
      <c r="G65" s="39">
        <f t="shared" si="0"/>
        <v>2000</v>
      </c>
      <c r="H65" s="40" t="s">
        <v>3575</v>
      </c>
      <c r="I65" s="41" t="s">
        <v>25</v>
      </c>
      <c r="J65" s="41"/>
      <c r="K65" s="42">
        <v>2000</v>
      </c>
    </row>
    <row r="66" spans="1:11" x14ac:dyDescent="0.25">
      <c r="A66" s="37">
        <v>38375</v>
      </c>
      <c r="B66" s="10">
        <v>850</v>
      </c>
      <c r="C66" s="10" t="s">
        <v>35</v>
      </c>
      <c r="D66" s="7" t="s">
        <v>27</v>
      </c>
      <c r="E66" s="44" t="s">
        <v>4400</v>
      </c>
      <c r="F66" s="10" t="s">
        <v>67</v>
      </c>
      <c r="G66" s="39">
        <f t="shared" ref="G66:G129" si="1">IF(D66 ="UNK", 1, D66)</f>
        <v>1</v>
      </c>
      <c r="H66" s="40" t="s">
        <v>3580</v>
      </c>
      <c r="I66" s="41" t="s">
        <v>25</v>
      </c>
      <c r="J66" s="41"/>
      <c r="K66" s="42" t="s">
        <v>27</v>
      </c>
    </row>
    <row r="67" spans="1:11" x14ac:dyDescent="0.25">
      <c r="A67" s="37">
        <v>38376</v>
      </c>
      <c r="B67" s="10">
        <v>1327</v>
      </c>
      <c r="C67" s="10" t="s">
        <v>141</v>
      </c>
      <c r="D67" s="7">
        <v>3000</v>
      </c>
      <c r="E67" s="44" t="s">
        <v>4401</v>
      </c>
      <c r="F67" s="10" t="s">
        <v>33</v>
      </c>
      <c r="G67" s="39">
        <f t="shared" si="1"/>
        <v>3000</v>
      </c>
      <c r="H67" s="40" t="s">
        <v>3578</v>
      </c>
      <c r="I67" s="41" t="s">
        <v>25</v>
      </c>
      <c r="J67" s="41"/>
      <c r="K67" s="42">
        <v>3000</v>
      </c>
    </row>
    <row r="68" spans="1:11" x14ac:dyDescent="0.25">
      <c r="A68" s="37">
        <v>38376</v>
      </c>
      <c r="B68" s="10">
        <v>1456</v>
      </c>
      <c r="C68" s="10" t="s">
        <v>35</v>
      </c>
      <c r="D68" s="7">
        <v>3500</v>
      </c>
      <c r="E68" s="44" t="s">
        <v>4402</v>
      </c>
      <c r="F68" s="10" t="s">
        <v>33</v>
      </c>
      <c r="G68" s="39">
        <f t="shared" si="1"/>
        <v>3500</v>
      </c>
      <c r="H68" s="40" t="s">
        <v>3580</v>
      </c>
      <c r="I68" s="41" t="s">
        <v>25</v>
      </c>
      <c r="J68" s="41"/>
      <c r="K68" s="42">
        <v>3500</v>
      </c>
    </row>
    <row r="69" spans="1:11" x14ac:dyDescent="0.25">
      <c r="A69" s="37">
        <v>38377</v>
      </c>
      <c r="B69" s="10">
        <v>1008</v>
      </c>
      <c r="C69" s="10" t="s">
        <v>46</v>
      </c>
      <c r="D69" s="7">
        <v>850</v>
      </c>
      <c r="E69" s="44" t="s">
        <v>4403</v>
      </c>
      <c r="F69" s="10" t="s">
        <v>23</v>
      </c>
      <c r="G69" s="39">
        <f t="shared" si="1"/>
        <v>850</v>
      </c>
      <c r="H69" s="40" t="s">
        <v>3587</v>
      </c>
      <c r="I69" s="41" t="s">
        <v>25</v>
      </c>
      <c r="J69" s="41"/>
      <c r="K69" s="42">
        <v>850</v>
      </c>
    </row>
    <row r="70" spans="1:11" x14ac:dyDescent="0.25">
      <c r="A70" s="37">
        <v>38377</v>
      </c>
      <c r="B70" s="10">
        <v>800</v>
      </c>
      <c r="C70" s="10" t="s">
        <v>42</v>
      </c>
      <c r="D70" s="7">
        <v>7200</v>
      </c>
      <c r="E70" s="9" t="s">
        <v>4404</v>
      </c>
      <c r="F70" s="10" t="s">
        <v>23</v>
      </c>
      <c r="G70" s="39">
        <f t="shared" si="1"/>
        <v>7200</v>
      </c>
      <c r="H70" s="10" t="s">
        <v>3582</v>
      </c>
      <c r="K70" s="7">
        <v>7200</v>
      </c>
    </row>
    <row r="71" spans="1:11" x14ac:dyDescent="0.25">
      <c r="A71" s="37">
        <v>38377</v>
      </c>
      <c r="B71" s="10">
        <v>1712</v>
      </c>
      <c r="C71" s="10" t="s">
        <v>108</v>
      </c>
      <c r="D71" s="7">
        <v>9000</v>
      </c>
      <c r="E71" s="44" t="s">
        <v>4405</v>
      </c>
      <c r="F71" s="10" t="s">
        <v>23</v>
      </c>
      <c r="G71" s="39">
        <f t="shared" si="1"/>
        <v>9000</v>
      </c>
      <c r="H71" s="40" t="s">
        <v>3610</v>
      </c>
      <c r="I71" s="41" t="s">
        <v>25</v>
      </c>
      <c r="J71" s="41"/>
      <c r="K71" s="42">
        <v>9000</v>
      </c>
    </row>
    <row r="72" spans="1:11" x14ac:dyDescent="0.25">
      <c r="A72" s="37">
        <v>38377</v>
      </c>
      <c r="B72" s="10">
        <v>949</v>
      </c>
      <c r="C72" s="10" t="s">
        <v>56</v>
      </c>
      <c r="D72" s="7">
        <v>3000</v>
      </c>
      <c r="E72" s="44" t="s">
        <v>4406</v>
      </c>
      <c r="F72" s="10" t="s">
        <v>33</v>
      </c>
      <c r="G72" s="39">
        <f t="shared" si="1"/>
        <v>3000</v>
      </c>
      <c r="H72" s="40" t="s">
        <v>3587</v>
      </c>
      <c r="I72" s="41" t="s">
        <v>25</v>
      </c>
      <c r="J72" s="41"/>
      <c r="K72" s="42">
        <v>3000</v>
      </c>
    </row>
    <row r="73" spans="1:11" x14ac:dyDescent="0.25">
      <c r="A73" s="37">
        <v>38378</v>
      </c>
      <c r="B73" s="10">
        <v>851</v>
      </c>
      <c r="C73" s="10" t="s">
        <v>121</v>
      </c>
      <c r="D73" s="7">
        <v>1000</v>
      </c>
      <c r="E73" s="44" t="s">
        <v>4407</v>
      </c>
      <c r="F73" s="10" t="s">
        <v>23</v>
      </c>
      <c r="G73" s="39">
        <f t="shared" si="1"/>
        <v>1000</v>
      </c>
      <c r="H73" s="40" t="s">
        <v>3582</v>
      </c>
      <c r="I73" s="41" t="s">
        <v>25</v>
      </c>
      <c r="J73" s="41"/>
      <c r="K73" s="42">
        <v>1000</v>
      </c>
    </row>
    <row r="74" spans="1:11" x14ac:dyDescent="0.25">
      <c r="A74" s="37">
        <v>38378</v>
      </c>
      <c r="B74" s="10">
        <v>850</v>
      </c>
      <c r="C74" s="10" t="s">
        <v>121</v>
      </c>
      <c r="D74" s="7">
        <v>1000</v>
      </c>
      <c r="E74" s="9" t="s">
        <v>4408</v>
      </c>
      <c r="F74" s="10" t="s">
        <v>23</v>
      </c>
      <c r="G74" s="39">
        <f t="shared" si="1"/>
        <v>1000</v>
      </c>
      <c r="H74" s="10" t="s">
        <v>3582</v>
      </c>
      <c r="I74" s="10" t="s">
        <v>25</v>
      </c>
      <c r="K74" s="7">
        <v>1000</v>
      </c>
    </row>
    <row r="75" spans="1:11" x14ac:dyDescent="0.25">
      <c r="A75" s="37">
        <v>38378</v>
      </c>
      <c r="B75" s="10">
        <v>719</v>
      </c>
      <c r="C75" s="10" t="s">
        <v>426</v>
      </c>
      <c r="D75" s="7">
        <v>5000</v>
      </c>
      <c r="E75" s="44" t="s">
        <v>4409</v>
      </c>
      <c r="F75" s="10" t="s">
        <v>23</v>
      </c>
      <c r="G75" s="39">
        <f t="shared" si="1"/>
        <v>5000</v>
      </c>
      <c r="H75" s="41" t="s">
        <v>3587</v>
      </c>
      <c r="I75" s="41" t="s">
        <v>25</v>
      </c>
      <c r="J75" s="41"/>
      <c r="K75" s="42">
        <v>5000</v>
      </c>
    </row>
    <row r="76" spans="1:11" x14ac:dyDescent="0.25">
      <c r="A76" s="37">
        <v>38378</v>
      </c>
      <c r="B76" s="10">
        <v>2216</v>
      </c>
      <c r="C76" s="10" t="s">
        <v>35</v>
      </c>
      <c r="D76" s="7">
        <v>10850</v>
      </c>
      <c r="E76" s="44" t="s">
        <v>4410</v>
      </c>
      <c r="F76" s="10" t="s">
        <v>23</v>
      </c>
      <c r="G76" s="39">
        <f t="shared" si="1"/>
        <v>10850</v>
      </c>
      <c r="H76" s="41" t="s">
        <v>3580</v>
      </c>
      <c r="I76" s="41" t="s">
        <v>25</v>
      </c>
      <c r="J76" s="41"/>
      <c r="K76" s="42">
        <v>10850</v>
      </c>
    </row>
    <row r="77" spans="1:11" x14ac:dyDescent="0.25">
      <c r="A77" s="37">
        <v>38378</v>
      </c>
      <c r="B77" s="10">
        <v>1715</v>
      </c>
      <c r="C77" s="10" t="s">
        <v>42</v>
      </c>
      <c r="D77" s="7">
        <v>12000</v>
      </c>
      <c r="E77" s="9" t="s">
        <v>4411</v>
      </c>
      <c r="F77" s="10" t="s">
        <v>30</v>
      </c>
      <c r="G77" s="39">
        <f t="shared" si="1"/>
        <v>12000</v>
      </c>
      <c r="H77" s="10" t="s">
        <v>3582</v>
      </c>
      <c r="I77" s="10" t="s">
        <v>25</v>
      </c>
      <c r="K77" s="7">
        <v>12000</v>
      </c>
    </row>
    <row r="78" spans="1:11" x14ac:dyDescent="0.25">
      <c r="A78" s="37">
        <v>38378</v>
      </c>
      <c r="B78" s="10">
        <v>1315</v>
      </c>
      <c r="C78" s="10" t="s">
        <v>42</v>
      </c>
      <c r="D78" s="7">
        <v>250</v>
      </c>
      <c r="E78" s="9" t="s">
        <v>4412</v>
      </c>
      <c r="F78" s="10" t="s">
        <v>37</v>
      </c>
      <c r="G78" s="39">
        <f t="shared" si="1"/>
        <v>250</v>
      </c>
      <c r="H78" s="43" t="s">
        <v>3582</v>
      </c>
      <c r="I78" s="10" t="s">
        <v>25</v>
      </c>
      <c r="K78" s="7">
        <v>250</v>
      </c>
    </row>
    <row r="79" spans="1:11" x14ac:dyDescent="0.25">
      <c r="A79" s="37">
        <v>38378</v>
      </c>
      <c r="B79" s="10">
        <v>1311</v>
      </c>
      <c r="C79" s="10" t="s">
        <v>42</v>
      </c>
      <c r="D79" s="7">
        <v>550</v>
      </c>
      <c r="E79" s="44" t="s">
        <v>4413</v>
      </c>
      <c r="F79" s="10" t="s">
        <v>37</v>
      </c>
      <c r="G79" s="39">
        <f t="shared" si="1"/>
        <v>550</v>
      </c>
      <c r="H79" s="40" t="s">
        <v>3582</v>
      </c>
      <c r="I79" s="41" t="s">
        <v>25</v>
      </c>
      <c r="J79" s="41"/>
      <c r="K79" s="42">
        <v>550</v>
      </c>
    </row>
    <row r="80" spans="1:11" x14ac:dyDescent="0.25">
      <c r="A80" s="37">
        <v>38378</v>
      </c>
      <c r="B80" s="10">
        <v>1337</v>
      </c>
      <c r="C80" s="10" t="s">
        <v>162</v>
      </c>
      <c r="D80" s="7">
        <v>8000</v>
      </c>
      <c r="E80" s="44" t="s">
        <v>4414</v>
      </c>
      <c r="F80" s="10" t="s">
        <v>54</v>
      </c>
      <c r="G80" s="39">
        <f t="shared" si="1"/>
        <v>8000</v>
      </c>
      <c r="H80" s="40" t="s">
        <v>3582</v>
      </c>
      <c r="I80" s="41" t="s">
        <v>25</v>
      </c>
      <c r="J80" s="41"/>
      <c r="K80" s="42">
        <v>8000</v>
      </c>
    </row>
    <row r="81" spans="1:11" x14ac:dyDescent="0.25">
      <c r="A81" s="37">
        <v>38378</v>
      </c>
      <c r="B81" s="10">
        <v>930</v>
      </c>
      <c r="C81" s="10" t="s">
        <v>162</v>
      </c>
      <c r="D81" s="7">
        <v>8500</v>
      </c>
      <c r="E81" s="9" t="s">
        <v>4415</v>
      </c>
      <c r="F81" s="10" t="s">
        <v>54</v>
      </c>
      <c r="G81" s="39">
        <f t="shared" si="1"/>
        <v>8500</v>
      </c>
      <c r="H81" s="43" t="s">
        <v>3582</v>
      </c>
      <c r="I81" s="10" t="s">
        <v>25</v>
      </c>
      <c r="K81" s="7">
        <v>8500</v>
      </c>
    </row>
    <row r="82" spans="1:11" x14ac:dyDescent="0.25">
      <c r="A82" s="37">
        <v>38379</v>
      </c>
      <c r="B82" s="10">
        <v>1032</v>
      </c>
      <c r="C82" s="10" t="s">
        <v>35</v>
      </c>
      <c r="D82" s="7">
        <v>10000</v>
      </c>
      <c r="E82" s="44" t="s">
        <v>4416</v>
      </c>
      <c r="F82" s="10" t="s">
        <v>23</v>
      </c>
      <c r="G82" s="39">
        <f t="shared" si="1"/>
        <v>10000</v>
      </c>
      <c r="H82" s="40" t="s">
        <v>3580</v>
      </c>
      <c r="I82" s="41" t="s">
        <v>25</v>
      </c>
      <c r="J82" s="41"/>
      <c r="K82" s="42">
        <v>10000</v>
      </c>
    </row>
    <row r="83" spans="1:11" x14ac:dyDescent="0.25">
      <c r="A83" s="37">
        <v>38379</v>
      </c>
      <c r="B83" s="10">
        <v>1919</v>
      </c>
      <c r="C83" s="10" t="s">
        <v>64</v>
      </c>
      <c r="D83" s="7">
        <v>4400</v>
      </c>
      <c r="E83" s="44" t="s">
        <v>4417</v>
      </c>
      <c r="F83" s="10" t="s">
        <v>30</v>
      </c>
      <c r="G83" s="39">
        <f t="shared" si="1"/>
        <v>4400</v>
      </c>
      <c r="H83" s="40" t="s">
        <v>3578</v>
      </c>
      <c r="I83" s="41" t="s">
        <v>25</v>
      </c>
      <c r="J83" s="41"/>
      <c r="K83" s="42">
        <v>4400</v>
      </c>
    </row>
    <row r="84" spans="1:11" x14ac:dyDescent="0.25">
      <c r="A84" s="37">
        <v>38379</v>
      </c>
      <c r="B84" s="10">
        <v>846</v>
      </c>
      <c r="C84" s="10" t="s">
        <v>42</v>
      </c>
      <c r="D84" s="7">
        <v>12000</v>
      </c>
      <c r="E84" s="44" t="s">
        <v>4418</v>
      </c>
      <c r="F84" s="10" t="s">
        <v>30</v>
      </c>
      <c r="G84" s="39">
        <f t="shared" si="1"/>
        <v>12000</v>
      </c>
      <c r="H84" s="40" t="s">
        <v>3582</v>
      </c>
      <c r="I84" s="41" t="s">
        <v>25</v>
      </c>
      <c r="J84" s="41"/>
      <c r="K84" s="42">
        <v>12000</v>
      </c>
    </row>
    <row r="85" spans="1:11" x14ac:dyDescent="0.25">
      <c r="A85" s="37">
        <v>38379</v>
      </c>
      <c r="B85" s="10">
        <v>1422</v>
      </c>
      <c r="C85" s="10" t="s">
        <v>70</v>
      </c>
      <c r="D85" s="7">
        <v>1000</v>
      </c>
      <c r="E85" s="44" t="s">
        <v>4419</v>
      </c>
      <c r="F85" s="10" t="s">
        <v>37</v>
      </c>
      <c r="G85" s="39">
        <f t="shared" si="1"/>
        <v>1000</v>
      </c>
      <c r="H85" s="40" t="s">
        <v>3575</v>
      </c>
      <c r="I85" s="41" t="s">
        <v>25</v>
      </c>
      <c r="J85" s="41"/>
      <c r="K85" s="42">
        <v>1000</v>
      </c>
    </row>
    <row r="86" spans="1:11" x14ac:dyDescent="0.25">
      <c r="A86" s="37">
        <v>38379</v>
      </c>
      <c r="B86" s="10">
        <v>1547</v>
      </c>
      <c r="C86" s="10" t="s">
        <v>61</v>
      </c>
      <c r="D86" s="7">
        <v>1000</v>
      </c>
      <c r="E86" s="44" t="s">
        <v>4420</v>
      </c>
      <c r="F86" s="10" t="s">
        <v>3869</v>
      </c>
      <c r="G86" s="39">
        <f t="shared" si="1"/>
        <v>1000</v>
      </c>
      <c r="H86" s="40" t="s">
        <v>3575</v>
      </c>
      <c r="I86" s="41" t="s">
        <v>25</v>
      </c>
      <c r="J86" s="41" t="s">
        <v>4334</v>
      </c>
      <c r="K86" s="42"/>
    </row>
    <row r="87" spans="1:11" x14ac:dyDescent="0.25">
      <c r="A87" s="37">
        <v>38380</v>
      </c>
      <c r="B87" s="10">
        <v>2306</v>
      </c>
      <c r="C87" s="10" t="s">
        <v>64</v>
      </c>
      <c r="D87" s="7">
        <v>10000</v>
      </c>
      <c r="E87" s="44" t="s">
        <v>4421</v>
      </c>
      <c r="F87" s="10" t="s">
        <v>37</v>
      </c>
      <c r="G87" s="39">
        <f t="shared" si="1"/>
        <v>10000</v>
      </c>
      <c r="H87" s="40" t="s">
        <v>3578</v>
      </c>
      <c r="I87" s="41" t="s">
        <v>25</v>
      </c>
      <c r="J87" s="41"/>
      <c r="K87" s="42">
        <v>10000</v>
      </c>
    </row>
    <row r="88" spans="1:11" x14ac:dyDescent="0.25">
      <c r="A88" s="37">
        <v>38380</v>
      </c>
      <c r="B88" s="10">
        <v>2257</v>
      </c>
      <c r="C88" s="10" t="s">
        <v>46</v>
      </c>
      <c r="D88" s="7">
        <v>495000</v>
      </c>
      <c r="E88" s="44" t="s">
        <v>4422</v>
      </c>
      <c r="F88" s="10" t="s">
        <v>3869</v>
      </c>
      <c r="G88" s="39">
        <f t="shared" si="1"/>
        <v>495000</v>
      </c>
      <c r="H88" s="40" t="s">
        <v>3575</v>
      </c>
      <c r="I88" s="41" t="s">
        <v>25</v>
      </c>
      <c r="J88" s="41" t="s">
        <v>4334</v>
      </c>
      <c r="K88" s="42"/>
    </row>
    <row r="89" spans="1:11" x14ac:dyDescent="0.25">
      <c r="A89" s="37">
        <v>38380</v>
      </c>
      <c r="B89" s="10">
        <v>1728</v>
      </c>
      <c r="C89" s="10" t="s">
        <v>35</v>
      </c>
      <c r="D89" s="7">
        <v>500</v>
      </c>
      <c r="E89" s="44" t="s">
        <v>4423</v>
      </c>
      <c r="F89" s="10" t="s">
        <v>67</v>
      </c>
      <c r="G89" s="39">
        <f t="shared" si="1"/>
        <v>500</v>
      </c>
      <c r="H89" s="40" t="s">
        <v>3580</v>
      </c>
      <c r="I89" s="41" t="s">
        <v>25</v>
      </c>
      <c r="J89" s="41"/>
      <c r="K89" s="42">
        <v>500</v>
      </c>
    </row>
    <row r="90" spans="1:11" x14ac:dyDescent="0.25">
      <c r="A90" s="37">
        <v>38380</v>
      </c>
      <c r="B90" s="10">
        <v>1656</v>
      </c>
      <c r="C90" s="10" t="s">
        <v>277</v>
      </c>
      <c r="D90" s="7">
        <v>2000</v>
      </c>
      <c r="E90" s="44" t="s">
        <v>4424</v>
      </c>
      <c r="F90" s="10" t="s">
        <v>67</v>
      </c>
      <c r="G90" s="39">
        <f t="shared" si="1"/>
        <v>2000</v>
      </c>
      <c r="H90" s="40" t="s">
        <v>3580</v>
      </c>
      <c r="I90" s="41" t="s">
        <v>25</v>
      </c>
      <c r="J90" s="41"/>
      <c r="K90" s="42">
        <v>2000</v>
      </c>
    </row>
    <row r="91" spans="1:11" x14ac:dyDescent="0.25">
      <c r="A91" s="37">
        <v>38380</v>
      </c>
      <c r="B91" s="10">
        <v>658</v>
      </c>
      <c r="C91" s="10" t="s">
        <v>42</v>
      </c>
      <c r="D91" s="7">
        <v>7200</v>
      </c>
      <c r="E91" s="44" t="s">
        <v>4425</v>
      </c>
      <c r="F91" s="10" t="s">
        <v>67</v>
      </c>
      <c r="G91" s="39">
        <f t="shared" si="1"/>
        <v>7200</v>
      </c>
      <c r="H91" s="40" t="s">
        <v>3582</v>
      </c>
      <c r="I91" s="41" t="s">
        <v>25</v>
      </c>
      <c r="J91" s="41"/>
      <c r="K91" s="42">
        <v>7200</v>
      </c>
    </row>
    <row r="92" spans="1:11" x14ac:dyDescent="0.25">
      <c r="A92" s="37">
        <v>38382</v>
      </c>
      <c r="B92" s="10">
        <v>1501</v>
      </c>
      <c r="C92" s="10" t="s">
        <v>94</v>
      </c>
      <c r="D92" s="7" t="s">
        <v>27</v>
      </c>
      <c r="E92" s="44" t="s">
        <v>4426</v>
      </c>
      <c r="F92" s="10" t="s">
        <v>23</v>
      </c>
      <c r="G92" s="39">
        <f t="shared" si="1"/>
        <v>1</v>
      </c>
      <c r="H92" s="40" t="s">
        <v>3582</v>
      </c>
      <c r="I92" s="41" t="s">
        <v>25</v>
      </c>
      <c r="J92" s="41"/>
      <c r="K92" s="42" t="s">
        <v>27</v>
      </c>
    </row>
    <row r="93" spans="1:11" x14ac:dyDescent="0.25">
      <c r="A93" s="37">
        <v>38383</v>
      </c>
      <c r="B93" s="10">
        <v>2326</v>
      </c>
      <c r="C93" s="10" t="s">
        <v>132</v>
      </c>
      <c r="D93" s="7">
        <v>500</v>
      </c>
      <c r="E93" s="44" t="s">
        <v>4427</v>
      </c>
      <c r="F93" s="10" t="s">
        <v>33</v>
      </c>
      <c r="G93" s="39">
        <f t="shared" si="1"/>
        <v>500</v>
      </c>
      <c r="H93" s="40" t="s">
        <v>3580</v>
      </c>
      <c r="I93" s="41" t="s">
        <v>25</v>
      </c>
      <c r="J93" s="41"/>
      <c r="K93" s="42">
        <v>500</v>
      </c>
    </row>
    <row r="94" spans="1:11" x14ac:dyDescent="0.25">
      <c r="A94" s="37">
        <v>38383</v>
      </c>
      <c r="B94" s="10">
        <v>2148</v>
      </c>
      <c r="C94" s="10" t="s">
        <v>35</v>
      </c>
      <c r="D94" s="7">
        <v>2000</v>
      </c>
      <c r="E94" s="44" t="s">
        <v>4428</v>
      </c>
      <c r="F94" s="10" t="s">
        <v>33</v>
      </c>
      <c r="G94" s="39">
        <f t="shared" si="1"/>
        <v>2000</v>
      </c>
      <c r="H94" s="40" t="s">
        <v>3580</v>
      </c>
      <c r="I94" s="41" t="s">
        <v>25</v>
      </c>
      <c r="J94" s="41"/>
      <c r="K94" s="42">
        <v>2000</v>
      </c>
    </row>
    <row r="95" spans="1:11" x14ac:dyDescent="0.25">
      <c r="A95" s="37">
        <v>38383</v>
      </c>
      <c r="B95" s="10">
        <v>15</v>
      </c>
      <c r="C95" s="10" t="s">
        <v>35</v>
      </c>
      <c r="D95" s="7">
        <v>10000</v>
      </c>
      <c r="E95" s="44" t="s">
        <v>4429</v>
      </c>
      <c r="F95" s="10" t="s">
        <v>63</v>
      </c>
      <c r="G95" s="39">
        <f t="shared" si="1"/>
        <v>10000</v>
      </c>
      <c r="H95" s="40" t="s">
        <v>3580</v>
      </c>
      <c r="I95" s="41" t="s">
        <v>25</v>
      </c>
      <c r="J95" s="41"/>
      <c r="K95" s="42">
        <v>10000</v>
      </c>
    </row>
    <row r="96" spans="1:11" x14ac:dyDescent="0.25">
      <c r="A96" s="37">
        <v>38384</v>
      </c>
      <c r="B96" s="10">
        <v>1018</v>
      </c>
      <c r="C96" s="10" t="s">
        <v>64</v>
      </c>
      <c r="D96" s="7">
        <v>5000</v>
      </c>
      <c r="E96" s="44" t="s">
        <v>4430</v>
      </c>
      <c r="F96" s="10" t="s">
        <v>190</v>
      </c>
      <c r="G96" s="39">
        <f t="shared" si="1"/>
        <v>5000</v>
      </c>
      <c r="H96" s="40" t="s">
        <v>3578</v>
      </c>
      <c r="I96" s="41" t="s">
        <v>25</v>
      </c>
      <c r="J96" s="41"/>
      <c r="K96" s="42">
        <v>5000</v>
      </c>
    </row>
    <row r="97" spans="1:16" x14ac:dyDescent="0.25">
      <c r="A97" s="37">
        <v>38385</v>
      </c>
      <c r="B97" s="10">
        <v>1013</v>
      </c>
      <c r="C97" s="10" t="s">
        <v>141</v>
      </c>
      <c r="D97" s="7">
        <v>1500</v>
      </c>
      <c r="E97" s="44" t="s">
        <v>4431</v>
      </c>
      <c r="F97" s="10" t="s">
        <v>23</v>
      </c>
      <c r="G97" s="39">
        <f t="shared" si="1"/>
        <v>1500</v>
      </c>
      <c r="H97" s="40" t="s">
        <v>3578</v>
      </c>
      <c r="I97" s="41" t="s">
        <v>25</v>
      </c>
      <c r="J97" s="41"/>
      <c r="K97" s="42">
        <v>1500</v>
      </c>
    </row>
    <row r="98" spans="1:16" x14ac:dyDescent="0.25">
      <c r="A98" s="37">
        <v>38385</v>
      </c>
      <c r="B98" s="10">
        <v>812</v>
      </c>
      <c r="C98" s="10" t="s">
        <v>46</v>
      </c>
      <c r="D98" s="7">
        <v>300000</v>
      </c>
      <c r="E98" s="44" t="s">
        <v>4432</v>
      </c>
      <c r="F98" s="10" t="s">
        <v>23</v>
      </c>
      <c r="G98" s="39">
        <f t="shared" si="1"/>
        <v>300000</v>
      </c>
      <c r="H98" s="41" t="s">
        <v>3575</v>
      </c>
      <c r="I98" s="41" t="s">
        <v>25</v>
      </c>
      <c r="J98" s="41"/>
      <c r="K98" s="42">
        <v>300000</v>
      </c>
      <c r="L98" s="7">
        <v>400000</v>
      </c>
      <c r="M98" s="8">
        <v>0.2</v>
      </c>
      <c r="N98" s="9" t="s">
        <v>4433</v>
      </c>
      <c r="O98" s="9" t="s">
        <v>4434</v>
      </c>
      <c r="P98" s="9" t="s">
        <v>4435</v>
      </c>
    </row>
    <row r="99" spans="1:16" x14ac:dyDescent="0.25">
      <c r="A99" s="37">
        <v>38385</v>
      </c>
      <c r="B99" s="10">
        <v>2000</v>
      </c>
      <c r="C99" s="10" t="s">
        <v>42</v>
      </c>
      <c r="D99" s="7">
        <v>500</v>
      </c>
      <c r="E99" s="9" t="s">
        <v>4436</v>
      </c>
      <c r="F99" s="10" t="s">
        <v>190</v>
      </c>
      <c r="G99" s="39">
        <f t="shared" si="1"/>
        <v>500</v>
      </c>
      <c r="H99" s="43" t="s">
        <v>3582</v>
      </c>
      <c r="K99" s="7">
        <v>500</v>
      </c>
    </row>
    <row r="100" spans="1:16" x14ac:dyDescent="0.25">
      <c r="A100" s="37">
        <v>38385</v>
      </c>
      <c r="B100" s="10">
        <v>1759</v>
      </c>
      <c r="C100" s="10" t="s">
        <v>68</v>
      </c>
      <c r="D100" s="7">
        <v>570000</v>
      </c>
      <c r="E100" s="44" t="s">
        <v>4437</v>
      </c>
      <c r="F100" s="10" t="s">
        <v>54</v>
      </c>
      <c r="G100" s="39">
        <f t="shared" si="1"/>
        <v>570000</v>
      </c>
      <c r="H100" s="40" t="s">
        <v>3575</v>
      </c>
      <c r="I100" s="41" t="s">
        <v>25</v>
      </c>
      <c r="J100" s="41"/>
      <c r="K100" s="42">
        <v>570000</v>
      </c>
      <c r="L100" s="7">
        <v>570000</v>
      </c>
    </row>
    <row r="101" spans="1:16" x14ac:dyDescent="0.25">
      <c r="A101" s="37">
        <v>38386</v>
      </c>
      <c r="B101" s="10">
        <v>2048</v>
      </c>
      <c r="C101" s="10" t="s">
        <v>42</v>
      </c>
      <c r="D101" s="7">
        <v>8000</v>
      </c>
      <c r="E101" s="44" t="s">
        <v>4438</v>
      </c>
      <c r="F101" s="10" t="s">
        <v>30</v>
      </c>
      <c r="G101" s="39">
        <f t="shared" si="1"/>
        <v>8000</v>
      </c>
      <c r="H101" s="40" t="s">
        <v>3582</v>
      </c>
      <c r="I101" s="41" t="s">
        <v>25</v>
      </c>
      <c r="J101" s="41"/>
      <c r="K101" s="42">
        <v>8000</v>
      </c>
    </row>
    <row r="102" spans="1:16" x14ac:dyDescent="0.25">
      <c r="A102" s="37">
        <v>38386</v>
      </c>
      <c r="B102" s="10">
        <v>2100</v>
      </c>
      <c r="C102" s="10" t="s">
        <v>42</v>
      </c>
      <c r="D102" s="7">
        <v>8000</v>
      </c>
      <c r="E102" s="9" t="s">
        <v>4439</v>
      </c>
      <c r="F102" s="10" t="s">
        <v>30</v>
      </c>
      <c r="G102" s="39">
        <f t="shared" si="1"/>
        <v>8000</v>
      </c>
      <c r="H102" s="10" t="s">
        <v>3582</v>
      </c>
      <c r="I102" s="10" t="s">
        <v>25</v>
      </c>
      <c r="K102" s="7">
        <v>8000</v>
      </c>
    </row>
    <row r="103" spans="1:16" x14ac:dyDescent="0.25">
      <c r="A103" s="37">
        <v>38386</v>
      </c>
      <c r="B103" s="10">
        <v>1333</v>
      </c>
      <c r="C103" s="10" t="s">
        <v>141</v>
      </c>
      <c r="D103" s="7">
        <v>10000</v>
      </c>
      <c r="E103" s="44" t="s">
        <v>4440</v>
      </c>
      <c r="F103" s="10" t="s">
        <v>33</v>
      </c>
      <c r="G103" s="39">
        <f t="shared" si="1"/>
        <v>10000</v>
      </c>
      <c r="H103" s="40" t="s">
        <v>3578</v>
      </c>
      <c r="I103" s="41" t="s">
        <v>25</v>
      </c>
      <c r="J103" s="41"/>
      <c r="K103" s="42">
        <v>10000</v>
      </c>
    </row>
    <row r="104" spans="1:16" x14ac:dyDescent="0.25">
      <c r="A104" s="37">
        <v>38386</v>
      </c>
      <c r="B104" s="10">
        <v>1017</v>
      </c>
      <c r="C104" s="10" t="s">
        <v>203</v>
      </c>
      <c r="D104" s="7">
        <v>40000</v>
      </c>
      <c r="E104" s="44" t="s">
        <v>4441</v>
      </c>
      <c r="F104" s="10" t="s">
        <v>67</v>
      </c>
      <c r="G104" s="39">
        <f t="shared" si="1"/>
        <v>40000</v>
      </c>
      <c r="H104" s="40" t="s">
        <v>3610</v>
      </c>
      <c r="I104" s="41" t="s">
        <v>25</v>
      </c>
      <c r="J104" s="41" t="s">
        <v>4382</v>
      </c>
      <c r="K104" s="42"/>
    </row>
    <row r="105" spans="1:16" x14ac:dyDescent="0.25">
      <c r="A105" s="37">
        <v>38387</v>
      </c>
      <c r="B105" s="10">
        <v>1018</v>
      </c>
      <c r="C105" s="10" t="s">
        <v>3611</v>
      </c>
      <c r="D105" s="7">
        <v>5035</v>
      </c>
      <c r="E105" s="44" t="s">
        <v>4442</v>
      </c>
      <c r="F105" s="10" t="s">
        <v>33</v>
      </c>
      <c r="G105" s="39">
        <f t="shared" si="1"/>
        <v>5035</v>
      </c>
      <c r="H105" s="40" t="s">
        <v>3587</v>
      </c>
      <c r="I105" s="41" t="s">
        <v>25</v>
      </c>
      <c r="J105" s="41"/>
      <c r="K105" s="42">
        <v>5035</v>
      </c>
    </row>
    <row r="106" spans="1:16" x14ac:dyDescent="0.25">
      <c r="A106" s="37">
        <v>38387</v>
      </c>
      <c r="B106" s="10">
        <v>1652</v>
      </c>
      <c r="C106" s="10" t="s">
        <v>35</v>
      </c>
      <c r="D106" s="7">
        <v>2500</v>
      </c>
      <c r="E106" s="44" t="s">
        <v>4443</v>
      </c>
      <c r="F106" s="10" t="s">
        <v>37</v>
      </c>
      <c r="G106" s="39">
        <f t="shared" si="1"/>
        <v>2500</v>
      </c>
      <c r="H106" s="41" t="s">
        <v>3580</v>
      </c>
      <c r="I106" s="41" t="s">
        <v>25</v>
      </c>
      <c r="J106" s="41"/>
      <c r="K106" s="42">
        <v>2500</v>
      </c>
    </row>
    <row r="107" spans="1:16" x14ac:dyDescent="0.25">
      <c r="A107" s="37">
        <v>38387</v>
      </c>
      <c r="B107" s="10">
        <v>1548</v>
      </c>
      <c r="C107" s="10" t="s">
        <v>42</v>
      </c>
      <c r="D107" s="7">
        <v>2000</v>
      </c>
      <c r="E107" s="44" t="s">
        <v>4444</v>
      </c>
      <c r="F107" s="10" t="s">
        <v>63</v>
      </c>
      <c r="G107" s="39">
        <f t="shared" si="1"/>
        <v>2000</v>
      </c>
      <c r="H107" s="40" t="s">
        <v>3582</v>
      </c>
      <c r="I107" s="41" t="s">
        <v>25</v>
      </c>
      <c r="J107" s="41"/>
      <c r="K107" s="42">
        <v>2000</v>
      </c>
    </row>
    <row r="108" spans="1:16" x14ac:dyDescent="0.25">
      <c r="A108" s="37">
        <v>38387</v>
      </c>
      <c r="B108" s="10">
        <v>813</v>
      </c>
      <c r="C108" s="10" t="s">
        <v>42</v>
      </c>
      <c r="D108" s="7">
        <v>500</v>
      </c>
      <c r="E108" s="9" t="s">
        <v>4445</v>
      </c>
      <c r="F108" s="10" t="s">
        <v>67</v>
      </c>
      <c r="G108" s="39">
        <f t="shared" si="1"/>
        <v>500</v>
      </c>
      <c r="H108" s="43" t="s">
        <v>3582</v>
      </c>
      <c r="I108" s="10" t="s">
        <v>25</v>
      </c>
      <c r="K108" s="7">
        <v>500</v>
      </c>
    </row>
    <row r="109" spans="1:16" x14ac:dyDescent="0.25">
      <c r="A109" s="37">
        <v>38388</v>
      </c>
      <c r="B109" s="10">
        <v>1434</v>
      </c>
      <c r="C109" s="10" t="s">
        <v>94</v>
      </c>
      <c r="D109" s="7">
        <v>200</v>
      </c>
      <c r="E109" s="44" t="s">
        <v>4446</v>
      </c>
      <c r="F109" s="10" t="s">
        <v>23</v>
      </c>
      <c r="G109" s="39">
        <f t="shared" si="1"/>
        <v>200</v>
      </c>
      <c r="H109" s="40" t="s">
        <v>3582</v>
      </c>
      <c r="I109" s="41" t="s">
        <v>25</v>
      </c>
      <c r="J109" s="41"/>
      <c r="K109" s="42">
        <v>200</v>
      </c>
    </row>
    <row r="110" spans="1:16" x14ac:dyDescent="0.25">
      <c r="A110" s="37">
        <v>38388</v>
      </c>
      <c r="B110" s="10">
        <v>1227</v>
      </c>
      <c r="C110" s="10" t="s">
        <v>31</v>
      </c>
      <c r="D110" s="7" t="s">
        <v>27</v>
      </c>
      <c r="E110" s="44" t="s">
        <v>4447</v>
      </c>
      <c r="F110" s="10" t="s">
        <v>23</v>
      </c>
      <c r="G110" s="39">
        <f t="shared" si="1"/>
        <v>1</v>
      </c>
      <c r="H110" s="40" t="s">
        <v>3587</v>
      </c>
      <c r="I110" s="41" t="s">
        <v>25</v>
      </c>
      <c r="J110" s="41"/>
      <c r="K110" s="42" t="s">
        <v>27</v>
      </c>
    </row>
    <row r="111" spans="1:16" x14ac:dyDescent="0.25">
      <c r="A111" s="37">
        <v>38388</v>
      </c>
      <c r="B111" s="10">
        <v>1217</v>
      </c>
      <c r="C111" s="10" t="s">
        <v>91</v>
      </c>
      <c r="D111" s="7">
        <v>5000</v>
      </c>
      <c r="E111" s="44" t="s">
        <v>4448</v>
      </c>
      <c r="F111" s="10" t="s">
        <v>33</v>
      </c>
      <c r="G111" s="39">
        <f t="shared" si="1"/>
        <v>5000</v>
      </c>
      <c r="H111" s="40" t="s">
        <v>3578</v>
      </c>
      <c r="I111" s="41" t="s">
        <v>25</v>
      </c>
      <c r="J111" s="41"/>
      <c r="K111" s="42">
        <v>5000</v>
      </c>
    </row>
    <row r="112" spans="1:16" x14ac:dyDescent="0.25">
      <c r="A112" s="37">
        <v>38388</v>
      </c>
      <c r="B112" s="10">
        <v>1510</v>
      </c>
      <c r="C112" s="10" t="s">
        <v>121</v>
      </c>
      <c r="D112" s="38">
        <v>1000</v>
      </c>
      <c r="E112" s="45" t="s">
        <v>4449</v>
      </c>
      <c r="F112" s="10" t="s">
        <v>37</v>
      </c>
      <c r="G112" s="39">
        <f t="shared" si="1"/>
        <v>1000</v>
      </c>
      <c r="H112" s="43" t="s">
        <v>3582</v>
      </c>
      <c r="I112" s="41"/>
      <c r="J112" s="41"/>
      <c r="K112" s="42">
        <v>1000</v>
      </c>
    </row>
    <row r="113" spans="1:16" x14ac:dyDescent="0.25">
      <c r="A113" s="37">
        <v>38388</v>
      </c>
      <c r="B113" s="10">
        <v>1559</v>
      </c>
      <c r="C113" s="10" t="s">
        <v>121</v>
      </c>
      <c r="D113" s="7">
        <v>2200</v>
      </c>
      <c r="E113" s="44" t="s">
        <v>4450</v>
      </c>
      <c r="F113" s="10" t="s">
        <v>37</v>
      </c>
      <c r="G113" s="39">
        <f t="shared" si="1"/>
        <v>2200</v>
      </c>
      <c r="H113" s="41" t="s">
        <v>3582</v>
      </c>
      <c r="I113" s="41" t="s">
        <v>25</v>
      </c>
      <c r="J113" s="41"/>
      <c r="K113" s="42">
        <v>2200</v>
      </c>
    </row>
    <row r="114" spans="1:16" x14ac:dyDescent="0.25">
      <c r="A114" s="37">
        <v>38389</v>
      </c>
      <c r="B114" s="10">
        <v>1241</v>
      </c>
      <c r="C114" s="10" t="s">
        <v>35</v>
      </c>
      <c r="D114" s="7">
        <v>800</v>
      </c>
      <c r="E114" s="44" t="s">
        <v>4451</v>
      </c>
      <c r="F114" s="10" t="s">
        <v>37</v>
      </c>
      <c r="G114" s="39">
        <f t="shared" si="1"/>
        <v>800</v>
      </c>
      <c r="H114" s="40" t="s">
        <v>3580</v>
      </c>
      <c r="I114" s="41" t="s">
        <v>25</v>
      </c>
      <c r="J114" s="41"/>
      <c r="K114" s="42">
        <v>800</v>
      </c>
    </row>
    <row r="115" spans="1:16" x14ac:dyDescent="0.25">
      <c r="A115" s="37">
        <v>38390</v>
      </c>
      <c r="B115" s="10">
        <v>644</v>
      </c>
      <c r="C115" s="10" t="s">
        <v>162</v>
      </c>
      <c r="D115" s="38">
        <v>10</v>
      </c>
      <c r="E115" s="45" t="s">
        <v>4452</v>
      </c>
      <c r="F115" s="10" t="s">
        <v>23</v>
      </c>
      <c r="G115" s="39">
        <f t="shared" si="1"/>
        <v>10</v>
      </c>
      <c r="H115" s="43" t="s">
        <v>3582</v>
      </c>
      <c r="I115" s="41"/>
      <c r="J115" s="41"/>
      <c r="K115" s="42">
        <v>10</v>
      </c>
    </row>
    <row r="116" spans="1:16" x14ac:dyDescent="0.25">
      <c r="A116" s="37">
        <v>38390</v>
      </c>
      <c r="B116" s="10">
        <v>953</v>
      </c>
      <c r="C116" s="10" t="s">
        <v>42</v>
      </c>
      <c r="D116" s="7" t="s">
        <v>27</v>
      </c>
      <c r="E116" s="45" t="s">
        <v>4453</v>
      </c>
      <c r="F116" s="10" t="s">
        <v>23</v>
      </c>
      <c r="G116" s="39">
        <f t="shared" si="1"/>
        <v>1</v>
      </c>
      <c r="H116" s="40" t="s">
        <v>3582</v>
      </c>
      <c r="I116" s="41" t="s">
        <v>25</v>
      </c>
      <c r="J116" s="41" t="s">
        <v>4334</v>
      </c>
      <c r="K116" s="42"/>
    </row>
    <row r="117" spans="1:16" x14ac:dyDescent="0.25">
      <c r="A117" s="37">
        <v>38390</v>
      </c>
      <c r="B117" s="10">
        <v>1219</v>
      </c>
      <c r="C117" s="10" t="s">
        <v>61</v>
      </c>
      <c r="D117" s="7" t="s">
        <v>27</v>
      </c>
      <c r="E117" s="45" t="s">
        <v>4454</v>
      </c>
      <c r="F117" s="10" t="s">
        <v>33</v>
      </c>
      <c r="G117" s="39">
        <f t="shared" si="1"/>
        <v>1</v>
      </c>
      <c r="H117" s="41" t="s">
        <v>3575</v>
      </c>
      <c r="I117" s="41" t="s">
        <v>25</v>
      </c>
      <c r="J117" s="41"/>
      <c r="K117" s="42" t="s">
        <v>27</v>
      </c>
    </row>
    <row r="118" spans="1:16" x14ac:dyDescent="0.25">
      <c r="A118" s="37">
        <v>38390</v>
      </c>
      <c r="B118" s="10">
        <v>1210</v>
      </c>
      <c r="C118" s="10" t="s">
        <v>3611</v>
      </c>
      <c r="D118" s="7">
        <v>100000</v>
      </c>
      <c r="E118" s="45" t="s">
        <v>4455</v>
      </c>
      <c r="F118" s="10" t="s">
        <v>54</v>
      </c>
      <c r="G118" s="39">
        <f t="shared" si="1"/>
        <v>100000</v>
      </c>
      <c r="H118" s="40" t="s">
        <v>3587</v>
      </c>
      <c r="I118" s="41" t="s">
        <v>25</v>
      </c>
      <c r="J118" s="41"/>
      <c r="K118" s="42">
        <v>10000</v>
      </c>
    </row>
    <row r="119" spans="1:16" x14ac:dyDescent="0.25">
      <c r="A119" s="37">
        <v>38391</v>
      </c>
      <c r="B119" s="10">
        <v>1356</v>
      </c>
      <c r="C119" s="10" t="s">
        <v>35</v>
      </c>
      <c r="D119" s="7">
        <v>300</v>
      </c>
      <c r="E119" s="45" t="s">
        <v>4456</v>
      </c>
      <c r="F119" s="10" t="s">
        <v>33</v>
      </c>
      <c r="G119" s="39">
        <f t="shared" si="1"/>
        <v>300</v>
      </c>
      <c r="H119" s="40" t="s">
        <v>3580</v>
      </c>
      <c r="I119" s="41" t="s">
        <v>25</v>
      </c>
      <c r="J119" s="41"/>
      <c r="K119" s="42">
        <v>300</v>
      </c>
    </row>
    <row r="120" spans="1:16" x14ac:dyDescent="0.25">
      <c r="A120" s="37">
        <v>38391</v>
      </c>
      <c r="B120" s="10">
        <v>833</v>
      </c>
      <c r="C120" s="10" t="s">
        <v>31</v>
      </c>
      <c r="D120" s="7">
        <v>500</v>
      </c>
      <c r="E120" s="45" t="s">
        <v>4457</v>
      </c>
      <c r="F120" s="10" t="s">
        <v>67</v>
      </c>
      <c r="G120" s="39">
        <f t="shared" si="1"/>
        <v>500</v>
      </c>
      <c r="H120" s="40" t="s">
        <v>3587</v>
      </c>
      <c r="I120" s="41" t="s">
        <v>25</v>
      </c>
      <c r="J120" s="41"/>
      <c r="K120" s="42">
        <v>500</v>
      </c>
    </row>
    <row r="121" spans="1:16" x14ac:dyDescent="0.25">
      <c r="A121" s="37">
        <v>38392</v>
      </c>
      <c r="B121" s="10">
        <v>1000</v>
      </c>
      <c r="C121" s="10" t="s">
        <v>162</v>
      </c>
      <c r="D121" s="38">
        <v>800</v>
      </c>
      <c r="E121" s="45" t="s">
        <v>4458</v>
      </c>
      <c r="F121" s="10" t="s">
        <v>23</v>
      </c>
      <c r="G121" s="39">
        <f t="shared" si="1"/>
        <v>800</v>
      </c>
      <c r="H121" s="43" t="s">
        <v>3582</v>
      </c>
      <c r="I121" s="41"/>
      <c r="J121" s="41"/>
      <c r="K121" s="42">
        <v>800</v>
      </c>
    </row>
    <row r="122" spans="1:16" x14ac:dyDescent="0.25">
      <c r="A122" s="37">
        <v>38392</v>
      </c>
      <c r="B122" s="10">
        <v>1215</v>
      </c>
      <c r="C122" s="10" t="s">
        <v>200</v>
      </c>
      <c r="D122" s="7">
        <v>1000</v>
      </c>
      <c r="E122" s="45" t="s">
        <v>4459</v>
      </c>
      <c r="F122" s="10" t="s">
        <v>23</v>
      </c>
      <c r="G122" s="39">
        <f t="shared" si="1"/>
        <v>1000</v>
      </c>
      <c r="H122" s="40" t="s">
        <v>3575</v>
      </c>
      <c r="I122" s="41" t="s">
        <v>25</v>
      </c>
      <c r="J122" s="41"/>
      <c r="K122" s="42">
        <v>1000</v>
      </c>
    </row>
    <row r="123" spans="1:16" x14ac:dyDescent="0.25">
      <c r="A123" s="37">
        <v>38392</v>
      </c>
      <c r="B123" s="10">
        <v>1000</v>
      </c>
      <c r="C123" s="10" t="s">
        <v>162</v>
      </c>
      <c r="D123" s="38">
        <v>2006</v>
      </c>
      <c r="E123" s="45" t="s">
        <v>4460</v>
      </c>
      <c r="F123" s="10" t="s">
        <v>30</v>
      </c>
      <c r="G123" s="39">
        <f t="shared" si="1"/>
        <v>2006</v>
      </c>
      <c r="H123" s="43" t="s">
        <v>3582</v>
      </c>
      <c r="I123" s="41"/>
      <c r="J123" s="41"/>
      <c r="K123" s="42">
        <v>2006</v>
      </c>
    </row>
    <row r="124" spans="1:16" x14ac:dyDescent="0.25">
      <c r="A124" s="37">
        <v>38392</v>
      </c>
      <c r="B124" s="10">
        <v>1145</v>
      </c>
      <c r="C124" s="10" t="s">
        <v>26</v>
      </c>
      <c r="D124" s="7">
        <v>2000</v>
      </c>
      <c r="E124" s="45" t="s">
        <v>4461</v>
      </c>
      <c r="F124" s="10" t="s">
        <v>33</v>
      </c>
      <c r="G124" s="39">
        <f t="shared" si="1"/>
        <v>2000</v>
      </c>
      <c r="H124" s="40" t="s">
        <v>3578</v>
      </c>
      <c r="I124" s="41" t="s">
        <v>25</v>
      </c>
      <c r="J124" s="41"/>
      <c r="K124" s="42">
        <v>2000</v>
      </c>
    </row>
    <row r="125" spans="1:16" x14ac:dyDescent="0.25">
      <c r="A125" s="37">
        <v>38392</v>
      </c>
      <c r="B125" s="10">
        <v>1342</v>
      </c>
      <c r="C125" s="10" t="s">
        <v>200</v>
      </c>
      <c r="D125" s="7">
        <v>1500</v>
      </c>
      <c r="E125" s="45" t="s">
        <v>4462</v>
      </c>
      <c r="F125" s="10" t="s">
        <v>37</v>
      </c>
      <c r="G125" s="39">
        <f t="shared" si="1"/>
        <v>1500</v>
      </c>
      <c r="H125" s="41" t="s">
        <v>3575</v>
      </c>
      <c r="I125" s="41" t="s">
        <v>25</v>
      </c>
      <c r="J125" s="41"/>
      <c r="K125" s="42">
        <v>1500</v>
      </c>
    </row>
    <row r="126" spans="1:16" x14ac:dyDescent="0.25">
      <c r="A126" s="37">
        <v>38392</v>
      </c>
      <c r="B126" s="10">
        <v>808</v>
      </c>
      <c r="C126" s="10" t="s">
        <v>64</v>
      </c>
      <c r="D126" s="7">
        <v>5000</v>
      </c>
      <c r="E126" s="45" t="s">
        <v>4463</v>
      </c>
      <c r="F126" s="10" t="s">
        <v>37</v>
      </c>
      <c r="G126" s="39">
        <f t="shared" si="1"/>
        <v>5000</v>
      </c>
      <c r="H126" s="41" t="s">
        <v>3578</v>
      </c>
      <c r="I126" s="41" t="s">
        <v>25</v>
      </c>
      <c r="J126" s="41"/>
      <c r="K126" s="42">
        <v>5000</v>
      </c>
    </row>
    <row r="127" spans="1:16" x14ac:dyDescent="0.25">
      <c r="A127" s="37">
        <v>38392</v>
      </c>
      <c r="B127" s="10">
        <v>1713</v>
      </c>
      <c r="C127" s="10" t="s">
        <v>426</v>
      </c>
      <c r="D127" s="7">
        <v>400</v>
      </c>
      <c r="E127" s="45" t="s">
        <v>4464</v>
      </c>
      <c r="F127" s="10" t="s">
        <v>190</v>
      </c>
      <c r="G127" s="39">
        <f t="shared" si="1"/>
        <v>400</v>
      </c>
      <c r="H127" s="40" t="s">
        <v>3587</v>
      </c>
      <c r="I127" s="41" t="s">
        <v>25</v>
      </c>
      <c r="J127" s="41"/>
      <c r="K127" s="42">
        <v>400</v>
      </c>
      <c r="P127" s="9" t="s">
        <v>4465</v>
      </c>
    </row>
    <row r="128" spans="1:16" x14ac:dyDescent="0.25">
      <c r="A128" s="37">
        <v>38393</v>
      </c>
      <c r="B128" s="10">
        <v>950</v>
      </c>
      <c r="C128" s="10" t="s">
        <v>116</v>
      </c>
      <c r="D128" s="7">
        <v>5000</v>
      </c>
      <c r="E128" s="45" t="s">
        <v>4466</v>
      </c>
      <c r="F128" s="10" t="s">
        <v>23</v>
      </c>
      <c r="G128" s="39">
        <f t="shared" si="1"/>
        <v>5000</v>
      </c>
      <c r="H128" s="40" t="s">
        <v>3582</v>
      </c>
      <c r="I128" s="41" t="s">
        <v>25</v>
      </c>
      <c r="J128" s="41" t="s">
        <v>4382</v>
      </c>
      <c r="K128" s="42"/>
    </row>
    <row r="129" spans="1:18" x14ac:dyDescent="0.25">
      <c r="A129" s="37">
        <v>38393</v>
      </c>
      <c r="B129" s="10">
        <v>755</v>
      </c>
      <c r="C129" s="10" t="s">
        <v>72</v>
      </c>
      <c r="D129" s="7">
        <v>100000</v>
      </c>
      <c r="E129" s="45" t="s">
        <v>4467</v>
      </c>
      <c r="F129" s="10" t="s">
        <v>37</v>
      </c>
      <c r="G129" s="39">
        <f t="shared" si="1"/>
        <v>100000</v>
      </c>
      <c r="H129" s="40" t="s">
        <v>3575</v>
      </c>
      <c r="I129" s="41" t="s">
        <v>25</v>
      </c>
      <c r="J129" s="41"/>
      <c r="K129" s="42">
        <v>100000</v>
      </c>
      <c r="L129" s="7">
        <v>100000</v>
      </c>
      <c r="M129" s="8">
        <v>1</v>
      </c>
      <c r="N129" s="9" t="s">
        <v>4468</v>
      </c>
      <c r="O129" s="9" t="s">
        <v>4469</v>
      </c>
      <c r="R129" s="9" t="s">
        <v>3660</v>
      </c>
    </row>
    <row r="130" spans="1:18" x14ac:dyDescent="0.25">
      <c r="A130" s="37">
        <v>38393</v>
      </c>
      <c r="B130" s="10">
        <v>1821</v>
      </c>
      <c r="C130" s="10" t="s">
        <v>94</v>
      </c>
      <c r="D130" s="7">
        <v>10000</v>
      </c>
      <c r="E130" s="45" t="s">
        <v>4470</v>
      </c>
      <c r="F130" s="10" t="s">
        <v>190</v>
      </c>
      <c r="G130" s="39">
        <f t="shared" ref="G130:G193" si="2">IF(D130 ="UNK", 1, D130)</f>
        <v>10000</v>
      </c>
      <c r="H130" s="40" t="s">
        <v>3582</v>
      </c>
      <c r="I130" s="41" t="s">
        <v>25</v>
      </c>
      <c r="J130" s="41" t="s">
        <v>4334</v>
      </c>
      <c r="K130" s="42"/>
    </row>
    <row r="131" spans="1:18" x14ac:dyDescent="0.25">
      <c r="A131" s="37">
        <v>38394</v>
      </c>
      <c r="B131" s="10">
        <v>855</v>
      </c>
      <c r="C131" s="10" t="s">
        <v>56</v>
      </c>
      <c r="D131" s="7">
        <v>1000</v>
      </c>
      <c r="E131" s="45" t="s">
        <v>4471</v>
      </c>
      <c r="F131" s="10" t="s">
        <v>23</v>
      </c>
      <c r="G131" s="39">
        <f t="shared" si="2"/>
        <v>1000</v>
      </c>
      <c r="H131" s="40" t="s">
        <v>3587</v>
      </c>
      <c r="I131" s="41" t="s">
        <v>25</v>
      </c>
      <c r="J131" s="41"/>
      <c r="K131" s="42">
        <v>1000</v>
      </c>
    </row>
    <row r="132" spans="1:18" x14ac:dyDescent="0.25">
      <c r="A132" s="37">
        <v>38394</v>
      </c>
      <c r="B132" s="10">
        <v>1537</v>
      </c>
      <c r="C132" s="10" t="s">
        <v>121</v>
      </c>
      <c r="D132" s="7">
        <v>3800</v>
      </c>
      <c r="E132" s="45" t="s">
        <v>4472</v>
      </c>
      <c r="F132" s="10" t="s">
        <v>23</v>
      </c>
      <c r="G132" s="39">
        <f t="shared" si="2"/>
        <v>3800</v>
      </c>
      <c r="H132" s="40" t="s">
        <v>3582</v>
      </c>
      <c r="I132" s="41" t="s">
        <v>25</v>
      </c>
      <c r="J132" s="41"/>
      <c r="K132" s="42">
        <v>3800</v>
      </c>
    </row>
    <row r="133" spans="1:18" x14ac:dyDescent="0.25">
      <c r="A133" s="37">
        <v>38394</v>
      </c>
      <c r="B133" s="10">
        <v>1441</v>
      </c>
      <c r="C133" s="10" t="s">
        <v>46</v>
      </c>
      <c r="D133" s="7">
        <v>3000</v>
      </c>
      <c r="E133" s="45" t="s">
        <v>4473</v>
      </c>
      <c r="F133" s="10" t="s">
        <v>33</v>
      </c>
      <c r="G133" s="39">
        <f t="shared" si="2"/>
        <v>3000</v>
      </c>
      <c r="H133" s="41" t="s">
        <v>3575</v>
      </c>
      <c r="I133" s="41" t="s">
        <v>25</v>
      </c>
      <c r="J133" s="41"/>
      <c r="K133" s="42">
        <v>3000</v>
      </c>
    </row>
    <row r="134" spans="1:18" x14ac:dyDescent="0.25">
      <c r="A134" s="37">
        <v>38394</v>
      </c>
      <c r="B134" s="10">
        <v>1045</v>
      </c>
      <c r="C134" s="10" t="s">
        <v>162</v>
      </c>
      <c r="D134" s="38">
        <v>800</v>
      </c>
      <c r="E134" s="45" t="s">
        <v>4474</v>
      </c>
      <c r="F134" s="10" t="s">
        <v>54</v>
      </c>
      <c r="G134" s="39">
        <f t="shared" si="2"/>
        <v>800</v>
      </c>
      <c r="H134" s="10" t="s">
        <v>3582</v>
      </c>
      <c r="I134" s="41"/>
      <c r="J134" s="41"/>
      <c r="K134" s="42">
        <v>800</v>
      </c>
    </row>
    <row r="135" spans="1:18" x14ac:dyDescent="0.25">
      <c r="A135" s="37">
        <v>38394</v>
      </c>
      <c r="B135" s="10">
        <v>1400</v>
      </c>
      <c r="C135" s="10" t="s">
        <v>121</v>
      </c>
      <c r="D135" s="38">
        <v>3820</v>
      </c>
      <c r="E135" s="45" t="s">
        <v>4475</v>
      </c>
      <c r="F135" s="10" t="s">
        <v>67</v>
      </c>
      <c r="G135" s="39">
        <f t="shared" si="2"/>
        <v>3820</v>
      </c>
      <c r="H135" s="43" t="s">
        <v>3582</v>
      </c>
      <c r="I135" s="41" t="s">
        <v>25</v>
      </c>
      <c r="J135" s="41"/>
      <c r="K135" s="42">
        <v>3820</v>
      </c>
    </row>
    <row r="136" spans="1:18" x14ac:dyDescent="0.25">
      <c r="A136" s="37">
        <v>38395</v>
      </c>
      <c r="B136" s="10">
        <v>2242</v>
      </c>
      <c r="C136" s="10" t="s">
        <v>35</v>
      </c>
      <c r="D136" s="7" t="s">
        <v>27</v>
      </c>
      <c r="E136" s="45" t="s">
        <v>4476</v>
      </c>
      <c r="F136" s="10" t="s">
        <v>37</v>
      </c>
      <c r="G136" s="39">
        <f t="shared" si="2"/>
        <v>1</v>
      </c>
      <c r="H136" s="40" t="s">
        <v>3580</v>
      </c>
      <c r="I136" s="41" t="s">
        <v>25</v>
      </c>
      <c r="J136" s="41"/>
      <c r="K136" s="42" t="s">
        <v>27</v>
      </c>
    </row>
    <row r="137" spans="1:18" x14ac:dyDescent="0.25">
      <c r="A137" s="37">
        <v>38395</v>
      </c>
      <c r="C137" s="10" t="s">
        <v>162</v>
      </c>
      <c r="D137" s="38">
        <v>500</v>
      </c>
      <c r="E137" s="45" t="s">
        <v>4477</v>
      </c>
      <c r="F137" s="10" t="s">
        <v>190</v>
      </c>
      <c r="G137" s="39">
        <f t="shared" si="2"/>
        <v>500</v>
      </c>
      <c r="H137" s="43" t="s">
        <v>3582</v>
      </c>
      <c r="I137" s="41"/>
      <c r="J137" s="41"/>
      <c r="K137" s="42">
        <v>500</v>
      </c>
    </row>
    <row r="138" spans="1:18" x14ac:dyDescent="0.25">
      <c r="A138" s="37">
        <v>38395</v>
      </c>
      <c r="B138" s="10">
        <v>1131</v>
      </c>
      <c r="C138" s="10" t="s">
        <v>46</v>
      </c>
      <c r="D138" s="7">
        <v>1000</v>
      </c>
      <c r="E138" s="45" t="s">
        <v>4478</v>
      </c>
      <c r="F138" s="10" t="s">
        <v>190</v>
      </c>
      <c r="G138" s="39">
        <f t="shared" si="2"/>
        <v>1000</v>
      </c>
      <c r="H138" s="40" t="s">
        <v>3575</v>
      </c>
      <c r="I138" s="41" t="s">
        <v>25</v>
      </c>
      <c r="J138" s="41"/>
      <c r="K138" s="42">
        <v>1000</v>
      </c>
    </row>
    <row r="139" spans="1:18" x14ac:dyDescent="0.25">
      <c r="A139" s="37">
        <v>38395</v>
      </c>
      <c r="B139" s="10">
        <v>2137</v>
      </c>
      <c r="C139" s="10" t="s">
        <v>64</v>
      </c>
      <c r="D139" s="7" t="s">
        <v>27</v>
      </c>
      <c r="E139" s="45" t="s">
        <v>4479</v>
      </c>
      <c r="F139" s="10" t="s">
        <v>54</v>
      </c>
      <c r="G139" s="39">
        <f t="shared" si="2"/>
        <v>1</v>
      </c>
      <c r="H139" s="41" t="s">
        <v>3578</v>
      </c>
      <c r="I139" s="41" t="s">
        <v>25</v>
      </c>
      <c r="J139" s="41"/>
      <c r="K139" s="42" t="s">
        <v>27</v>
      </c>
    </row>
    <row r="140" spans="1:18" x14ac:dyDescent="0.25">
      <c r="A140" s="37">
        <v>38395</v>
      </c>
      <c r="B140" s="10">
        <v>1642</v>
      </c>
      <c r="C140" s="10" t="s">
        <v>319</v>
      </c>
      <c r="D140" s="7" t="s">
        <v>27</v>
      </c>
      <c r="E140" s="45" t="s">
        <v>4480</v>
      </c>
      <c r="F140" s="10" t="s">
        <v>67</v>
      </c>
      <c r="G140" s="39">
        <f t="shared" si="2"/>
        <v>1</v>
      </c>
      <c r="H140" s="40" t="s">
        <v>3610</v>
      </c>
      <c r="I140" s="41" t="s">
        <v>25</v>
      </c>
      <c r="J140" s="41"/>
      <c r="K140" s="42" t="s">
        <v>27</v>
      </c>
    </row>
    <row r="141" spans="1:18" x14ac:dyDescent="0.25">
      <c r="A141" s="37">
        <v>38396</v>
      </c>
      <c r="B141" s="10">
        <v>105</v>
      </c>
      <c r="C141" s="10" t="s">
        <v>56</v>
      </c>
      <c r="D141" s="7">
        <v>750</v>
      </c>
      <c r="E141" s="45" t="s">
        <v>4481</v>
      </c>
      <c r="F141" s="10" t="s">
        <v>23</v>
      </c>
      <c r="G141" s="39">
        <f t="shared" si="2"/>
        <v>750</v>
      </c>
      <c r="H141" s="40" t="s">
        <v>3587</v>
      </c>
      <c r="I141" s="41" t="s">
        <v>25</v>
      </c>
      <c r="J141" s="41"/>
      <c r="K141" s="42">
        <v>750</v>
      </c>
    </row>
    <row r="142" spans="1:18" x14ac:dyDescent="0.25">
      <c r="A142" s="37">
        <v>38397</v>
      </c>
      <c r="B142" s="10">
        <v>1402</v>
      </c>
      <c r="C142" s="10" t="s">
        <v>200</v>
      </c>
      <c r="D142" s="7">
        <v>2940</v>
      </c>
      <c r="E142" s="45" t="s">
        <v>4482</v>
      </c>
      <c r="F142" s="10" t="s">
        <v>23</v>
      </c>
      <c r="G142" s="39">
        <f t="shared" si="2"/>
        <v>2940</v>
      </c>
      <c r="H142" s="40" t="s">
        <v>3575</v>
      </c>
      <c r="I142" s="41" t="s">
        <v>25</v>
      </c>
      <c r="J142" s="41"/>
      <c r="K142" s="42">
        <v>2940</v>
      </c>
    </row>
    <row r="143" spans="1:18" x14ac:dyDescent="0.25">
      <c r="A143" s="37">
        <v>38397</v>
      </c>
      <c r="B143" s="10">
        <v>1930</v>
      </c>
      <c r="C143" s="10" t="s">
        <v>42</v>
      </c>
      <c r="D143" s="38">
        <v>300</v>
      </c>
      <c r="E143" s="45" t="s">
        <v>4483</v>
      </c>
      <c r="F143" s="10" t="s">
        <v>30</v>
      </c>
      <c r="G143" s="39">
        <f t="shared" si="2"/>
        <v>300</v>
      </c>
      <c r="H143" s="10" t="s">
        <v>3582</v>
      </c>
      <c r="I143" s="41"/>
      <c r="J143" s="41"/>
      <c r="K143" s="42">
        <v>300</v>
      </c>
    </row>
    <row r="144" spans="1:18" x14ac:dyDescent="0.25">
      <c r="A144" s="37">
        <v>38398</v>
      </c>
      <c r="B144" s="10">
        <v>1253</v>
      </c>
      <c r="C144" s="10" t="s">
        <v>68</v>
      </c>
      <c r="D144" s="7">
        <v>8000</v>
      </c>
      <c r="E144" s="45" t="s">
        <v>4484</v>
      </c>
      <c r="F144" s="10" t="s">
        <v>23</v>
      </c>
      <c r="G144" s="39">
        <f t="shared" si="2"/>
        <v>8000</v>
      </c>
      <c r="H144" s="40" t="s">
        <v>3575</v>
      </c>
      <c r="I144" s="41" t="s">
        <v>25</v>
      </c>
      <c r="J144" s="41"/>
      <c r="K144" s="42">
        <v>8000</v>
      </c>
    </row>
    <row r="145" spans="1:11" x14ac:dyDescent="0.25">
      <c r="A145" s="37">
        <v>38398</v>
      </c>
      <c r="B145" s="10">
        <v>1408</v>
      </c>
      <c r="C145" s="10" t="s">
        <v>3611</v>
      </c>
      <c r="D145" s="7">
        <v>5000</v>
      </c>
      <c r="E145" s="45" t="s">
        <v>4485</v>
      </c>
      <c r="F145" s="10" t="s">
        <v>33</v>
      </c>
      <c r="G145" s="39">
        <f t="shared" si="2"/>
        <v>5000</v>
      </c>
      <c r="H145" s="40" t="s">
        <v>3587</v>
      </c>
      <c r="I145" s="41" t="s">
        <v>25</v>
      </c>
      <c r="J145" s="41"/>
      <c r="K145" s="42">
        <v>5000</v>
      </c>
    </row>
    <row r="146" spans="1:11" x14ac:dyDescent="0.25">
      <c r="A146" s="37">
        <v>38398</v>
      </c>
      <c r="B146" s="10">
        <v>2213</v>
      </c>
      <c r="C146" s="10" t="s">
        <v>3231</v>
      </c>
      <c r="D146" s="7" t="s">
        <v>27</v>
      </c>
      <c r="E146" s="45" t="s">
        <v>4486</v>
      </c>
      <c r="F146" s="10" t="s">
        <v>190</v>
      </c>
      <c r="G146" s="39">
        <f t="shared" si="2"/>
        <v>1</v>
      </c>
      <c r="H146" s="43" t="s">
        <v>3610</v>
      </c>
      <c r="I146" s="41" t="s">
        <v>25</v>
      </c>
      <c r="J146" s="41"/>
      <c r="K146" s="42" t="s">
        <v>27</v>
      </c>
    </row>
    <row r="147" spans="1:11" x14ac:dyDescent="0.25">
      <c r="A147" s="37">
        <v>38399</v>
      </c>
      <c r="B147" s="10">
        <v>810</v>
      </c>
      <c r="C147" s="10" t="s">
        <v>200</v>
      </c>
      <c r="D147" s="7">
        <v>2000</v>
      </c>
      <c r="E147" s="45" t="s">
        <v>4487</v>
      </c>
      <c r="F147" s="10" t="s">
        <v>33</v>
      </c>
      <c r="G147" s="39">
        <f t="shared" si="2"/>
        <v>2000</v>
      </c>
      <c r="H147" s="10" t="s">
        <v>3575</v>
      </c>
      <c r="I147" s="41" t="s">
        <v>25</v>
      </c>
      <c r="J147" s="41"/>
      <c r="K147" s="42">
        <v>2000</v>
      </c>
    </row>
    <row r="148" spans="1:11" x14ac:dyDescent="0.25">
      <c r="A148" s="37">
        <v>38399</v>
      </c>
      <c r="B148" s="10">
        <v>2134</v>
      </c>
      <c r="C148" s="10" t="s">
        <v>42</v>
      </c>
      <c r="D148" s="7">
        <v>500</v>
      </c>
      <c r="E148" s="45" t="s">
        <v>4488</v>
      </c>
      <c r="F148" s="10" t="s">
        <v>37</v>
      </c>
      <c r="G148" s="39">
        <f t="shared" si="2"/>
        <v>500</v>
      </c>
      <c r="H148" s="10" t="s">
        <v>3582</v>
      </c>
      <c r="I148" s="41" t="s">
        <v>25</v>
      </c>
      <c r="J148" s="41"/>
      <c r="K148" s="42">
        <v>500</v>
      </c>
    </row>
    <row r="149" spans="1:11" x14ac:dyDescent="0.25">
      <c r="A149" s="37">
        <v>38399</v>
      </c>
      <c r="B149" s="10">
        <v>1204</v>
      </c>
      <c r="C149" s="10" t="s">
        <v>35</v>
      </c>
      <c r="D149" s="7" t="s">
        <v>27</v>
      </c>
      <c r="E149" s="45" t="s">
        <v>4489</v>
      </c>
      <c r="F149" s="10" t="s">
        <v>67</v>
      </c>
      <c r="G149" s="39">
        <f t="shared" si="2"/>
        <v>1</v>
      </c>
      <c r="H149" s="10" t="s">
        <v>3580</v>
      </c>
      <c r="I149" s="41" t="s">
        <v>25</v>
      </c>
      <c r="J149" s="41"/>
      <c r="K149" s="42" t="s">
        <v>27</v>
      </c>
    </row>
    <row r="150" spans="1:11" x14ac:dyDescent="0.25">
      <c r="A150" s="37">
        <v>38400</v>
      </c>
      <c r="B150" s="10">
        <v>1506</v>
      </c>
      <c r="C150" s="10" t="s">
        <v>46</v>
      </c>
      <c r="D150" s="7">
        <v>1700</v>
      </c>
      <c r="E150" s="45" t="s">
        <v>4490</v>
      </c>
      <c r="F150" s="10" t="s">
        <v>23</v>
      </c>
      <c r="G150" s="39">
        <f t="shared" si="2"/>
        <v>1700</v>
      </c>
      <c r="H150" s="10" t="s">
        <v>3575</v>
      </c>
      <c r="I150" s="41" t="s">
        <v>25</v>
      </c>
      <c r="J150" s="41"/>
      <c r="K150" s="42">
        <v>1700</v>
      </c>
    </row>
    <row r="151" spans="1:11" x14ac:dyDescent="0.25">
      <c r="A151" s="37">
        <v>38400</v>
      </c>
      <c r="B151" s="10">
        <v>833</v>
      </c>
      <c r="C151" s="10" t="s">
        <v>46</v>
      </c>
      <c r="D151" s="7">
        <v>5000</v>
      </c>
      <c r="E151" s="45" t="s">
        <v>4491</v>
      </c>
      <c r="F151" s="10" t="s">
        <v>23</v>
      </c>
      <c r="G151" s="39">
        <f t="shared" si="2"/>
        <v>5000</v>
      </c>
      <c r="H151" s="10" t="s">
        <v>3575</v>
      </c>
      <c r="I151" s="41" t="s">
        <v>25</v>
      </c>
      <c r="J151" s="41"/>
      <c r="K151" s="42">
        <v>5000</v>
      </c>
    </row>
    <row r="152" spans="1:11" x14ac:dyDescent="0.25">
      <c r="A152" s="37">
        <v>38400</v>
      </c>
      <c r="B152" s="10">
        <v>1404</v>
      </c>
      <c r="C152" s="10" t="s">
        <v>46</v>
      </c>
      <c r="D152" s="7">
        <v>1500</v>
      </c>
      <c r="E152" s="45" t="s">
        <v>4492</v>
      </c>
      <c r="F152" s="10" t="s">
        <v>33</v>
      </c>
      <c r="G152" s="39">
        <f t="shared" si="2"/>
        <v>1500</v>
      </c>
      <c r="H152" s="10" t="s">
        <v>3575</v>
      </c>
      <c r="I152" s="41" t="s">
        <v>25</v>
      </c>
      <c r="J152" s="41"/>
      <c r="K152" s="42">
        <v>1500</v>
      </c>
    </row>
    <row r="153" spans="1:11" x14ac:dyDescent="0.25">
      <c r="A153" s="37">
        <v>38400</v>
      </c>
      <c r="B153" s="10">
        <v>827</v>
      </c>
      <c r="C153" s="10" t="s">
        <v>79</v>
      </c>
      <c r="D153" s="7">
        <v>3684</v>
      </c>
      <c r="E153" s="45" t="s">
        <v>4493</v>
      </c>
      <c r="F153" s="10" t="s">
        <v>33</v>
      </c>
      <c r="G153" s="39">
        <f t="shared" si="2"/>
        <v>3684</v>
      </c>
      <c r="H153" s="10" t="s">
        <v>3578</v>
      </c>
      <c r="I153" s="41" t="s">
        <v>25</v>
      </c>
      <c r="J153" s="41"/>
      <c r="K153" s="42">
        <v>3684</v>
      </c>
    </row>
    <row r="154" spans="1:11" x14ac:dyDescent="0.25">
      <c r="A154" s="37">
        <v>38400</v>
      </c>
      <c r="B154" s="10">
        <v>1347</v>
      </c>
      <c r="C154" s="10" t="s">
        <v>61</v>
      </c>
      <c r="D154" s="7">
        <v>2300</v>
      </c>
      <c r="E154" s="45" t="s">
        <v>4494</v>
      </c>
      <c r="F154" s="10" t="s">
        <v>67</v>
      </c>
      <c r="G154" s="39">
        <f t="shared" si="2"/>
        <v>2300</v>
      </c>
      <c r="H154" s="10" t="s">
        <v>3575</v>
      </c>
      <c r="I154" s="41" t="s">
        <v>25</v>
      </c>
      <c r="J154" s="41" t="s">
        <v>4382</v>
      </c>
      <c r="K154" s="42"/>
    </row>
    <row r="155" spans="1:11" x14ac:dyDescent="0.25">
      <c r="A155" s="37">
        <v>38401</v>
      </c>
      <c r="B155" s="10">
        <v>927</v>
      </c>
      <c r="C155" s="10" t="s">
        <v>56</v>
      </c>
      <c r="D155" s="7">
        <v>300</v>
      </c>
      <c r="E155" s="45" t="s">
        <v>4495</v>
      </c>
      <c r="F155" s="10" t="s">
        <v>23</v>
      </c>
      <c r="G155" s="39">
        <f t="shared" si="2"/>
        <v>300</v>
      </c>
      <c r="H155" s="10" t="s">
        <v>3578</v>
      </c>
      <c r="I155" s="41" t="s">
        <v>25</v>
      </c>
      <c r="J155" s="41"/>
      <c r="K155" s="42">
        <v>300</v>
      </c>
    </row>
    <row r="156" spans="1:11" x14ac:dyDescent="0.25">
      <c r="A156" s="37">
        <v>38401</v>
      </c>
      <c r="B156" s="10">
        <v>1112</v>
      </c>
      <c r="C156" s="10" t="s">
        <v>79</v>
      </c>
      <c r="D156" s="7">
        <v>1000</v>
      </c>
      <c r="E156" s="45" t="s">
        <v>4496</v>
      </c>
      <c r="F156" s="10" t="s">
        <v>23</v>
      </c>
      <c r="G156" s="39">
        <f t="shared" si="2"/>
        <v>1000</v>
      </c>
      <c r="H156" s="10" t="s">
        <v>3578</v>
      </c>
      <c r="I156" s="41" t="s">
        <v>25</v>
      </c>
      <c r="J156" s="41"/>
      <c r="K156" s="42">
        <v>1000</v>
      </c>
    </row>
    <row r="157" spans="1:11" x14ac:dyDescent="0.25">
      <c r="A157" s="37">
        <v>38401</v>
      </c>
      <c r="B157" s="10">
        <v>1832</v>
      </c>
      <c r="C157" s="10" t="s">
        <v>35</v>
      </c>
      <c r="D157" s="7">
        <v>3500</v>
      </c>
      <c r="E157" s="45" t="s">
        <v>4497</v>
      </c>
      <c r="F157" s="10" t="s">
        <v>23</v>
      </c>
      <c r="G157" s="39">
        <f t="shared" si="2"/>
        <v>3500</v>
      </c>
      <c r="H157" s="10" t="s">
        <v>3580</v>
      </c>
      <c r="I157" s="41" t="s">
        <v>25</v>
      </c>
      <c r="J157" s="41"/>
      <c r="K157" s="42">
        <v>3500</v>
      </c>
    </row>
    <row r="158" spans="1:11" x14ac:dyDescent="0.25">
      <c r="A158" s="37">
        <v>38401</v>
      </c>
      <c r="B158" s="10">
        <v>1914</v>
      </c>
      <c r="C158" s="10" t="s">
        <v>61</v>
      </c>
      <c r="D158" s="7" t="s">
        <v>27</v>
      </c>
      <c r="E158" s="45" t="s">
        <v>4498</v>
      </c>
      <c r="F158" s="10" t="s">
        <v>67</v>
      </c>
      <c r="G158" s="39">
        <f t="shared" si="2"/>
        <v>1</v>
      </c>
      <c r="H158" s="10" t="s">
        <v>3575</v>
      </c>
      <c r="I158" s="41" t="s">
        <v>25</v>
      </c>
      <c r="J158" s="41"/>
      <c r="K158" s="42" t="s">
        <v>27</v>
      </c>
    </row>
    <row r="159" spans="1:11" x14ac:dyDescent="0.25">
      <c r="A159" s="37">
        <v>38402</v>
      </c>
      <c r="B159" s="10">
        <v>2318</v>
      </c>
      <c r="C159" s="10" t="s">
        <v>99</v>
      </c>
      <c r="D159" s="7">
        <v>100</v>
      </c>
      <c r="E159" s="45" t="s">
        <v>4499</v>
      </c>
      <c r="F159" s="10" t="s">
        <v>23</v>
      </c>
      <c r="G159" s="39">
        <f t="shared" si="2"/>
        <v>100</v>
      </c>
      <c r="H159" s="10" t="s">
        <v>3610</v>
      </c>
      <c r="I159" s="41" t="s">
        <v>25</v>
      </c>
      <c r="J159" s="41"/>
      <c r="K159" s="42">
        <v>100</v>
      </c>
    </row>
    <row r="160" spans="1:11" x14ac:dyDescent="0.25">
      <c r="A160" s="37">
        <v>38402</v>
      </c>
      <c r="B160" s="10">
        <v>1423</v>
      </c>
      <c r="C160" s="10" t="s">
        <v>91</v>
      </c>
      <c r="D160" s="7">
        <v>1000</v>
      </c>
      <c r="E160" s="45" t="s">
        <v>4500</v>
      </c>
      <c r="F160" s="10" t="s">
        <v>33</v>
      </c>
      <c r="G160" s="39">
        <f t="shared" si="2"/>
        <v>1000</v>
      </c>
      <c r="H160" s="10" t="s">
        <v>3578</v>
      </c>
      <c r="I160" s="41" t="s">
        <v>25</v>
      </c>
      <c r="J160" s="41"/>
      <c r="K160" s="42">
        <v>1000</v>
      </c>
    </row>
    <row r="161" spans="1:11" x14ac:dyDescent="0.25">
      <c r="A161" s="37">
        <v>38402</v>
      </c>
      <c r="B161" s="10">
        <v>1626</v>
      </c>
      <c r="C161" s="10" t="s">
        <v>319</v>
      </c>
      <c r="D161" s="7">
        <v>30000</v>
      </c>
      <c r="E161" s="45" t="s">
        <v>4501</v>
      </c>
      <c r="F161" s="10" t="s">
        <v>33</v>
      </c>
      <c r="G161" s="39">
        <f t="shared" si="2"/>
        <v>30000</v>
      </c>
      <c r="H161" s="10" t="s">
        <v>3610</v>
      </c>
      <c r="I161" s="41" t="s">
        <v>25</v>
      </c>
      <c r="J161" s="41"/>
      <c r="K161" s="42">
        <v>30000</v>
      </c>
    </row>
    <row r="162" spans="1:11" x14ac:dyDescent="0.25">
      <c r="A162" s="37">
        <v>38402</v>
      </c>
      <c r="B162" s="10">
        <v>334</v>
      </c>
      <c r="C162" s="10" t="s">
        <v>64</v>
      </c>
      <c r="D162" s="7" t="s">
        <v>27</v>
      </c>
      <c r="E162" s="45" t="s">
        <v>4502</v>
      </c>
      <c r="F162" s="10" t="s">
        <v>37</v>
      </c>
      <c r="G162" s="39">
        <f t="shared" si="2"/>
        <v>1</v>
      </c>
      <c r="H162" s="10" t="s">
        <v>3578</v>
      </c>
      <c r="I162" s="41" t="s">
        <v>25</v>
      </c>
      <c r="J162" s="41"/>
      <c r="K162" s="42" t="s">
        <v>27</v>
      </c>
    </row>
    <row r="163" spans="1:11" x14ac:dyDescent="0.25">
      <c r="A163" s="37">
        <v>38403</v>
      </c>
      <c r="B163" s="10">
        <v>909</v>
      </c>
      <c r="C163" s="10" t="s">
        <v>70</v>
      </c>
      <c r="D163" s="7" t="s">
        <v>27</v>
      </c>
      <c r="E163" s="45" t="s">
        <v>4503</v>
      </c>
      <c r="F163" s="10" t="s">
        <v>33</v>
      </c>
      <c r="G163" s="39">
        <f t="shared" si="2"/>
        <v>1</v>
      </c>
      <c r="H163" s="10" t="s">
        <v>3575</v>
      </c>
      <c r="I163" s="41" t="s">
        <v>25</v>
      </c>
      <c r="J163" s="41"/>
      <c r="K163" s="42" t="s">
        <v>27</v>
      </c>
    </row>
    <row r="164" spans="1:11" x14ac:dyDescent="0.25">
      <c r="A164" s="37">
        <v>38403</v>
      </c>
      <c r="B164" s="10">
        <v>1159</v>
      </c>
      <c r="C164" s="10" t="s">
        <v>46</v>
      </c>
      <c r="D164" s="7">
        <v>27000</v>
      </c>
      <c r="E164" s="45" t="s">
        <v>4504</v>
      </c>
      <c r="F164" s="10" t="s">
        <v>67</v>
      </c>
      <c r="G164" s="39">
        <f t="shared" si="2"/>
        <v>27000</v>
      </c>
      <c r="H164" s="41" t="s">
        <v>3575</v>
      </c>
      <c r="I164" s="41" t="s">
        <v>25</v>
      </c>
      <c r="J164" s="41"/>
      <c r="K164" s="42">
        <v>27000</v>
      </c>
    </row>
    <row r="165" spans="1:11" x14ac:dyDescent="0.25">
      <c r="A165" s="37">
        <v>38404</v>
      </c>
      <c r="B165" s="10">
        <v>1017</v>
      </c>
      <c r="C165" s="10" t="s">
        <v>61</v>
      </c>
      <c r="D165" s="7">
        <v>2000</v>
      </c>
      <c r="E165" s="45" t="s">
        <v>4505</v>
      </c>
      <c r="F165" s="10" t="s">
        <v>23</v>
      </c>
      <c r="G165" s="39">
        <f t="shared" si="2"/>
        <v>2000</v>
      </c>
      <c r="H165" s="40" t="s">
        <v>3575</v>
      </c>
      <c r="I165" s="41" t="s">
        <v>25</v>
      </c>
      <c r="J165" s="41"/>
      <c r="K165" s="42">
        <v>2000</v>
      </c>
    </row>
    <row r="166" spans="1:11" x14ac:dyDescent="0.25">
      <c r="A166" s="37">
        <v>38404</v>
      </c>
      <c r="B166" s="10">
        <v>1954</v>
      </c>
      <c r="C166" s="10" t="s">
        <v>3611</v>
      </c>
      <c r="D166" s="7">
        <v>103140</v>
      </c>
      <c r="E166" s="45" t="s">
        <v>4506</v>
      </c>
      <c r="F166" s="10" t="s">
        <v>30</v>
      </c>
      <c r="G166" s="39">
        <f t="shared" si="2"/>
        <v>103140</v>
      </c>
      <c r="H166" s="40" t="s">
        <v>3587</v>
      </c>
      <c r="I166" s="41" t="s">
        <v>25</v>
      </c>
      <c r="J166" s="41"/>
      <c r="K166" s="42">
        <v>103140</v>
      </c>
    </row>
    <row r="167" spans="1:11" x14ac:dyDescent="0.25">
      <c r="A167" s="37">
        <v>38404</v>
      </c>
      <c r="B167" s="10">
        <v>813</v>
      </c>
      <c r="C167" s="10" t="s">
        <v>46</v>
      </c>
      <c r="D167" s="7">
        <v>1960</v>
      </c>
      <c r="E167" s="45" t="s">
        <v>4507</v>
      </c>
      <c r="F167" s="10" t="s">
        <v>33</v>
      </c>
      <c r="G167" s="39">
        <f t="shared" si="2"/>
        <v>1960</v>
      </c>
      <c r="H167" s="40" t="s">
        <v>3575</v>
      </c>
      <c r="I167" s="41" t="s">
        <v>25</v>
      </c>
      <c r="J167" s="41"/>
      <c r="K167" s="42">
        <v>1960</v>
      </c>
    </row>
    <row r="168" spans="1:11" x14ac:dyDescent="0.25">
      <c r="A168" s="37">
        <v>38404</v>
      </c>
      <c r="B168" s="10">
        <v>1801</v>
      </c>
      <c r="C168" s="10" t="s">
        <v>108</v>
      </c>
      <c r="D168" s="7" t="s">
        <v>27</v>
      </c>
      <c r="E168" s="45" t="s">
        <v>4508</v>
      </c>
      <c r="F168" s="10" t="s">
        <v>33</v>
      </c>
      <c r="G168" s="39">
        <f t="shared" si="2"/>
        <v>1</v>
      </c>
      <c r="H168" s="40" t="s">
        <v>3610</v>
      </c>
      <c r="I168" s="41" t="s">
        <v>25</v>
      </c>
      <c r="J168" s="41"/>
      <c r="K168" s="42" t="s">
        <v>27</v>
      </c>
    </row>
    <row r="169" spans="1:11" x14ac:dyDescent="0.25">
      <c r="A169" s="37">
        <v>38404</v>
      </c>
      <c r="C169" s="10" t="s">
        <v>116</v>
      </c>
      <c r="D169" s="7">
        <v>100</v>
      </c>
      <c r="E169" s="45" t="s">
        <v>4509</v>
      </c>
      <c r="F169" s="10" t="s">
        <v>37</v>
      </c>
      <c r="G169" s="39">
        <f t="shared" si="2"/>
        <v>100</v>
      </c>
      <c r="H169" s="40" t="s">
        <v>3582</v>
      </c>
      <c r="I169" s="41"/>
      <c r="J169" s="41"/>
      <c r="K169" s="42">
        <v>100</v>
      </c>
    </row>
    <row r="170" spans="1:11" x14ac:dyDescent="0.25">
      <c r="A170" s="37">
        <v>38404</v>
      </c>
      <c r="B170" s="10">
        <v>1255</v>
      </c>
      <c r="C170" s="10" t="s">
        <v>42</v>
      </c>
      <c r="D170" s="7">
        <v>200</v>
      </c>
      <c r="E170" s="45" t="s">
        <v>4510</v>
      </c>
      <c r="F170" s="10" t="s">
        <v>37</v>
      </c>
      <c r="G170" s="39">
        <f t="shared" si="2"/>
        <v>200</v>
      </c>
      <c r="H170" s="40" t="s">
        <v>3582</v>
      </c>
      <c r="I170" s="41"/>
      <c r="J170" s="41"/>
      <c r="K170" s="42">
        <v>200</v>
      </c>
    </row>
    <row r="171" spans="1:11" x14ac:dyDescent="0.25">
      <c r="A171" s="37">
        <v>38404</v>
      </c>
      <c r="B171" s="10">
        <v>1631</v>
      </c>
      <c r="C171" s="10" t="s">
        <v>200</v>
      </c>
      <c r="D171" s="7">
        <v>1000</v>
      </c>
      <c r="E171" s="45" t="s">
        <v>4511</v>
      </c>
      <c r="F171" s="10" t="s">
        <v>67</v>
      </c>
      <c r="G171" s="39">
        <f t="shared" si="2"/>
        <v>1000</v>
      </c>
      <c r="H171" s="40" t="s">
        <v>3575</v>
      </c>
      <c r="I171" s="41" t="s">
        <v>25</v>
      </c>
      <c r="J171" s="41"/>
      <c r="K171" s="42">
        <v>1000</v>
      </c>
    </row>
    <row r="172" spans="1:11" x14ac:dyDescent="0.25">
      <c r="A172" s="37">
        <v>38405</v>
      </c>
      <c r="B172" s="10">
        <v>1536</v>
      </c>
      <c r="C172" s="10" t="s">
        <v>162</v>
      </c>
      <c r="D172" s="7">
        <v>40</v>
      </c>
      <c r="E172" s="45" t="s">
        <v>4512</v>
      </c>
      <c r="F172" s="10" t="s">
        <v>23</v>
      </c>
      <c r="G172" s="39">
        <f t="shared" si="2"/>
        <v>40</v>
      </c>
      <c r="H172" s="40" t="s">
        <v>3582</v>
      </c>
      <c r="I172" s="41"/>
      <c r="J172" s="41"/>
      <c r="K172" s="42">
        <v>40</v>
      </c>
    </row>
    <row r="173" spans="1:11" x14ac:dyDescent="0.25">
      <c r="A173" s="37">
        <v>38405</v>
      </c>
      <c r="B173" s="10">
        <v>1403</v>
      </c>
      <c r="C173" s="10" t="s">
        <v>51</v>
      </c>
      <c r="D173" s="7">
        <v>8000</v>
      </c>
      <c r="E173" s="45" t="s">
        <v>4513</v>
      </c>
      <c r="F173" s="10" t="s">
        <v>23</v>
      </c>
      <c r="G173" s="39">
        <f t="shared" si="2"/>
        <v>8000</v>
      </c>
      <c r="H173" s="40" t="s">
        <v>3610</v>
      </c>
      <c r="I173" s="41" t="s">
        <v>25</v>
      </c>
      <c r="J173" s="41"/>
      <c r="K173" s="42">
        <v>8000</v>
      </c>
    </row>
    <row r="174" spans="1:11" x14ac:dyDescent="0.25">
      <c r="A174" s="37">
        <v>38405</v>
      </c>
      <c r="B174" s="10">
        <v>1738</v>
      </c>
      <c r="C174" s="10" t="s">
        <v>141</v>
      </c>
      <c r="D174" s="7">
        <v>5000</v>
      </c>
      <c r="E174" s="45" t="s">
        <v>4514</v>
      </c>
      <c r="F174" s="10" t="s">
        <v>33</v>
      </c>
      <c r="G174" s="39">
        <f t="shared" si="2"/>
        <v>5000</v>
      </c>
      <c r="H174" s="40" t="s">
        <v>3578</v>
      </c>
      <c r="I174" s="41" t="s">
        <v>25</v>
      </c>
      <c r="J174" s="41"/>
      <c r="K174" s="42">
        <v>5000</v>
      </c>
    </row>
    <row r="175" spans="1:11" x14ac:dyDescent="0.25">
      <c r="A175" s="37">
        <v>38405</v>
      </c>
      <c r="B175" s="10">
        <v>945</v>
      </c>
      <c r="C175" s="10" t="s">
        <v>162</v>
      </c>
      <c r="D175" s="7">
        <v>100</v>
      </c>
      <c r="E175" s="45" t="s">
        <v>4515</v>
      </c>
      <c r="F175" s="10" t="s">
        <v>37</v>
      </c>
      <c r="G175" s="39">
        <f t="shared" si="2"/>
        <v>100</v>
      </c>
      <c r="H175" s="40" t="s">
        <v>3582</v>
      </c>
      <c r="I175" s="41"/>
      <c r="J175" s="41"/>
      <c r="K175" s="42">
        <v>100</v>
      </c>
    </row>
    <row r="176" spans="1:11" x14ac:dyDescent="0.25">
      <c r="A176" s="37">
        <v>38405</v>
      </c>
      <c r="B176" s="10">
        <v>1137</v>
      </c>
      <c r="C176" s="10" t="s">
        <v>203</v>
      </c>
      <c r="D176" s="7">
        <v>200</v>
      </c>
      <c r="E176" s="45" t="s">
        <v>4516</v>
      </c>
      <c r="F176" s="10" t="s">
        <v>37</v>
      </c>
      <c r="G176" s="39">
        <f t="shared" si="2"/>
        <v>200</v>
      </c>
      <c r="H176" s="40" t="s">
        <v>3610</v>
      </c>
      <c r="I176" s="41" t="s">
        <v>25</v>
      </c>
      <c r="J176" s="41"/>
      <c r="K176" s="42">
        <v>200</v>
      </c>
    </row>
    <row r="177" spans="1:21" x14ac:dyDescent="0.25">
      <c r="A177" s="37">
        <v>38406</v>
      </c>
      <c r="B177" s="10">
        <v>1603</v>
      </c>
      <c r="C177" s="10" t="s">
        <v>46</v>
      </c>
      <c r="D177" s="7" t="s">
        <v>27</v>
      </c>
      <c r="E177" s="45" t="s">
        <v>4517</v>
      </c>
      <c r="F177" s="10" t="s">
        <v>67</v>
      </c>
      <c r="G177" s="39">
        <f t="shared" si="2"/>
        <v>1</v>
      </c>
      <c r="H177" s="40" t="s">
        <v>3575</v>
      </c>
      <c r="I177" s="41" t="s">
        <v>25</v>
      </c>
      <c r="J177" s="41"/>
      <c r="K177" s="42" t="s">
        <v>27</v>
      </c>
    </row>
    <row r="178" spans="1:21" x14ac:dyDescent="0.25">
      <c r="A178" s="37">
        <v>38407</v>
      </c>
      <c r="B178" s="10">
        <v>1450</v>
      </c>
      <c r="C178" s="10" t="s">
        <v>121</v>
      </c>
      <c r="D178" s="7">
        <v>4800</v>
      </c>
      <c r="E178" s="45" t="s">
        <v>4518</v>
      </c>
      <c r="F178" s="10" t="s">
        <v>23</v>
      </c>
      <c r="G178" s="39">
        <f t="shared" si="2"/>
        <v>4800</v>
      </c>
      <c r="H178" s="40" t="s">
        <v>3582</v>
      </c>
      <c r="I178" s="41" t="s">
        <v>25</v>
      </c>
      <c r="J178" s="41"/>
      <c r="K178" s="42">
        <v>4800</v>
      </c>
    </row>
    <row r="179" spans="1:21" x14ac:dyDescent="0.25">
      <c r="A179" s="37">
        <v>38407</v>
      </c>
      <c r="B179" s="10">
        <v>816</v>
      </c>
      <c r="C179" s="10" t="s">
        <v>56</v>
      </c>
      <c r="D179" s="7">
        <v>5000</v>
      </c>
      <c r="E179" s="45" t="s">
        <v>4519</v>
      </c>
      <c r="F179" s="10" t="s">
        <v>23</v>
      </c>
      <c r="G179" s="39">
        <f t="shared" si="2"/>
        <v>5000</v>
      </c>
      <c r="H179" s="40" t="s">
        <v>3578</v>
      </c>
      <c r="I179" s="41" t="s">
        <v>25</v>
      </c>
      <c r="J179" s="41"/>
      <c r="K179" s="42">
        <v>5000</v>
      </c>
    </row>
    <row r="180" spans="1:21" x14ac:dyDescent="0.25">
      <c r="A180" s="37">
        <v>38407</v>
      </c>
      <c r="B180" s="10">
        <v>1140</v>
      </c>
      <c r="C180" s="10" t="s">
        <v>42</v>
      </c>
      <c r="D180" s="7">
        <v>200</v>
      </c>
      <c r="E180" s="45" t="s">
        <v>4520</v>
      </c>
      <c r="F180" s="10" t="s">
        <v>33</v>
      </c>
      <c r="G180" s="39">
        <f t="shared" si="2"/>
        <v>200</v>
      </c>
      <c r="H180" s="40" t="s">
        <v>3582</v>
      </c>
      <c r="I180" s="41"/>
      <c r="J180" s="41"/>
      <c r="K180" s="42">
        <v>200</v>
      </c>
    </row>
    <row r="181" spans="1:21" x14ac:dyDescent="0.25">
      <c r="A181" s="37">
        <v>38407</v>
      </c>
      <c r="C181" s="10" t="s">
        <v>162</v>
      </c>
      <c r="D181" s="7">
        <v>20</v>
      </c>
      <c r="E181" s="45" t="s">
        <v>4521</v>
      </c>
      <c r="F181" s="10" t="s">
        <v>37</v>
      </c>
      <c r="G181" s="39">
        <f t="shared" si="2"/>
        <v>20</v>
      </c>
      <c r="H181" s="40" t="s">
        <v>3582</v>
      </c>
      <c r="I181" s="41"/>
      <c r="J181" s="41"/>
      <c r="K181" s="42">
        <v>20</v>
      </c>
    </row>
    <row r="182" spans="1:21" x14ac:dyDescent="0.25">
      <c r="A182" s="37">
        <v>38407</v>
      </c>
      <c r="B182" s="10">
        <v>1452</v>
      </c>
      <c r="C182" s="10" t="s">
        <v>121</v>
      </c>
      <c r="D182" s="7">
        <v>1000</v>
      </c>
      <c r="E182" s="45" t="s">
        <v>4522</v>
      </c>
      <c r="F182" s="10" t="s">
        <v>67</v>
      </c>
      <c r="G182" s="39">
        <f t="shared" si="2"/>
        <v>1000</v>
      </c>
      <c r="H182" s="40" t="s">
        <v>3582</v>
      </c>
      <c r="I182" s="41" t="s">
        <v>25</v>
      </c>
      <c r="J182" s="41"/>
      <c r="K182" s="42">
        <v>1000</v>
      </c>
    </row>
    <row r="183" spans="1:21" x14ac:dyDescent="0.25">
      <c r="A183" s="37">
        <v>38408</v>
      </c>
      <c r="B183" s="10">
        <v>1313</v>
      </c>
      <c r="C183" s="10" t="s">
        <v>56</v>
      </c>
      <c r="D183" s="7">
        <v>25000</v>
      </c>
      <c r="E183" s="45" t="s">
        <v>4523</v>
      </c>
      <c r="F183" s="10" t="s">
        <v>23</v>
      </c>
      <c r="G183" s="39">
        <f t="shared" si="2"/>
        <v>25000</v>
      </c>
      <c r="H183" s="40" t="s">
        <v>3578</v>
      </c>
      <c r="I183" s="41" t="s">
        <v>25</v>
      </c>
      <c r="J183" s="41"/>
      <c r="K183" s="42">
        <v>25000</v>
      </c>
    </row>
    <row r="184" spans="1:21" x14ac:dyDescent="0.25">
      <c r="A184" s="37">
        <v>38408</v>
      </c>
      <c r="B184" s="10">
        <v>800</v>
      </c>
      <c r="C184" s="10" t="s">
        <v>68</v>
      </c>
      <c r="D184" s="7">
        <v>500000</v>
      </c>
      <c r="E184" s="45" t="s">
        <v>4524</v>
      </c>
      <c r="F184" s="10" t="s">
        <v>23</v>
      </c>
      <c r="G184" s="39">
        <f t="shared" si="2"/>
        <v>500000</v>
      </c>
      <c r="H184" s="40" t="s">
        <v>3575</v>
      </c>
      <c r="I184" s="41" t="s">
        <v>25</v>
      </c>
      <c r="J184" s="41"/>
      <c r="K184" s="42">
        <v>500000</v>
      </c>
      <c r="L184" s="7">
        <v>300000</v>
      </c>
      <c r="M184" s="8">
        <v>0.24</v>
      </c>
      <c r="N184" s="9" t="s">
        <v>4468</v>
      </c>
      <c r="O184" s="9" t="s">
        <v>4525</v>
      </c>
      <c r="P184" s="9" t="s">
        <v>4526</v>
      </c>
      <c r="Q184" s="9" t="s">
        <v>4527</v>
      </c>
      <c r="R184" s="9" t="s">
        <v>4528</v>
      </c>
      <c r="S184" s="9" t="s">
        <v>4529</v>
      </c>
      <c r="U184" s="9" t="s">
        <v>4530</v>
      </c>
    </row>
    <row r="185" spans="1:21" x14ac:dyDescent="0.25">
      <c r="A185" s="37">
        <v>38408</v>
      </c>
      <c r="B185" s="10">
        <v>1057</v>
      </c>
      <c r="C185" s="10" t="s">
        <v>35</v>
      </c>
      <c r="D185" s="7">
        <v>30</v>
      </c>
      <c r="E185" s="45" t="s">
        <v>4531</v>
      </c>
      <c r="F185" s="10" t="s">
        <v>29</v>
      </c>
      <c r="G185" s="39">
        <f t="shared" si="2"/>
        <v>30</v>
      </c>
      <c r="H185" s="40" t="s">
        <v>3580</v>
      </c>
      <c r="I185" s="41" t="s">
        <v>25</v>
      </c>
      <c r="J185" s="41"/>
      <c r="K185" s="42">
        <v>30</v>
      </c>
    </row>
    <row r="186" spans="1:21" x14ac:dyDescent="0.25">
      <c r="A186" s="37">
        <v>38408</v>
      </c>
      <c r="B186" s="10">
        <v>819</v>
      </c>
      <c r="C186" s="10" t="s">
        <v>46</v>
      </c>
      <c r="D186" s="7">
        <v>2000</v>
      </c>
      <c r="E186" s="45" t="s">
        <v>4532</v>
      </c>
      <c r="F186" s="10" t="s">
        <v>54</v>
      </c>
      <c r="G186" s="39">
        <f t="shared" si="2"/>
        <v>2000</v>
      </c>
      <c r="H186" s="40" t="s">
        <v>3575</v>
      </c>
      <c r="I186" s="41" t="s">
        <v>25</v>
      </c>
      <c r="J186" s="41"/>
      <c r="K186" s="42">
        <v>2000</v>
      </c>
    </row>
    <row r="187" spans="1:21" x14ac:dyDescent="0.25">
      <c r="A187" s="37">
        <v>38409</v>
      </c>
      <c r="B187" s="10">
        <v>1951</v>
      </c>
      <c r="C187" s="10" t="s">
        <v>200</v>
      </c>
      <c r="D187" s="7">
        <v>2000</v>
      </c>
      <c r="E187" s="45" t="s">
        <v>4533</v>
      </c>
      <c r="F187" s="10" t="s">
        <v>33</v>
      </c>
      <c r="G187" s="39">
        <f t="shared" si="2"/>
        <v>2000</v>
      </c>
      <c r="H187" s="40" t="s">
        <v>3575</v>
      </c>
      <c r="I187" s="41" t="s">
        <v>25</v>
      </c>
      <c r="J187" s="41"/>
      <c r="K187" s="42">
        <v>2000</v>
      </c>
    </row>
    <row r="188" spans="1:21" x14ac:dyDescent="0.25">
      <c r="A188" s="37">
        <v>38409</v>
      </c>
      <c r="B188" s="10">
        <v>1510</v>
      </c>
      <c r="C188" s="10" t="s">
        <v>70</v>
      </c>
      <c r="D188" s="7">
        <v>150</v>
      </c>
      <c r="E188" s="45" t="s">
        <v>4534</v>
      </c>
      <c r="F188" s="10" t="s">
        <v>37</v>
      </c>
      <c r="G188" s="39">
        <f t="shared" si="2"/>
        <v>150</v>
      </c>
      <c r="H188" s="40" t="s">
        <v>3575</v>
      </c>
      <c r="I188" s="41" t="s">
        <v>25</v>
      </c>
      <c r="J188" s="41"/>
      <c r="K188" s="42">
        <v>150</v>
      </c>
    </row>
    <row r="189" spans="1:21" x14ac:dyDescent="0.25">
      <c r="A189" s="37">
        <v>38410</v>
      </c>
      <c r="B189" s="10">
        <v>1953</v>
      </c>
      <c r="C189" s="10" t="s">
        <v>70</v>
      </c>
      <c r="D189" s="7">
        <v>1000</v>
      </c>
      <c r="E189" s="45" t="s">
        <v>4535</v>
      </c>
      <c r="F189" s="10" t="s">
        <v>49</v>
      </c>
      <c r="G189" s="39">
        <f t="shared" si="2"/>
        <v>1000</v>
      </c>
      <c r="H189" s="40" t="s">
        <v>3575</v>
      </c>
      <c r="I189" s="41" t="s">
        <v>25</v>
      </c>
      <c r="J189" s="41"/>
      <c r="K189" s="42">
        <v>1000</v>
      </c>
    </row>
    <row r="190" spans="1:21" x14ac:dyDescent="0.25">
      <c r="A190" s="37">
        <v>38411</v>
      </c>
      <c r="B190" s="10">
        <v>730</v>
      </c>
      <c r="C190" s="10" t="s">
        <v>162</v>
      </c>
      <c r="D190" s="38">
        <v>20</v>
      </c>
      <c r="E190" s="45" t="s">
        <v>4536</v>
      </c>
      <c r="F190" s="10" t="s">
        <v>30</v>
      </c>
      <c r="G190" s="39">
        <f t="shared" si="2"/>
        <v>20</v>
      </c>
      <c r="H190" s="43" t="s">
        <v>3582</v>
      </c>
      <c r="I190" s="41"/>
      <c r="J190" s="41"/>
      <c r="K190" s="42">
        <v>20</v>
      </c>
    </row>
    <row r="191" spans="1:21" x14ac:dyDescent="0.25">
      <c r="A191" s="37">
        <v>38411</v>
      </c>
      <c r="B191" s="10">
        <v>1030</v>
      </c>
      <c r="C191" s="10" t="s">
        <v>162</v>
      </c>
      <c r="D191" s="38">
        <v>40</v>
      </c>
      <c r="E191" s="45" t="s">
        <v>4537</v>
      </c>
      <c r="F191" s="10" t="s">
        <v>30</v>
      </c>
      <c r="G191" s="39">
        <f t="shared" si="2"/>
        <v>40</v>
      </c>
      <c r="H191" s="10" t="s">
        <v>3582</v>
      </c>
      <c r="I191" s="41"/>
      <c r="J191" s="41"/>
      <c r="K191" s="42">
        <v>40</v>
      </c>
    </row>
    <row r="192" spans="1:21" x14ac:dyDescent="0.25">
      <c r="A192" s="37">
        <v>38411</v>
      </c>
      <c r="B192" s="10">
        <v>856</v>
      </c>
      <c r="C192" s="10" t="s">
        <v>329</v>
      </c>
      <c r="D192" s="7">
        <v>50000</v>
      </c>
      <c r="E192" s="45" t="s">
        <v>4538</v>
      </c>
      <c r="F192" s="10" t="s">
        <v>359</v>
      </c>
      <c r="G192" s="39">
        <f t="shared" si="2"/>
        <v>50000</v>
      </c>
      <c r="H192" s="41" t="s">
        <v>3578</v>
      </c>
      <c r="I192" s="41" t="s">
        <v>25</v>
      </c>
      <c r="J192" s="41" t="s">
        <v>4382</v>
      </c>
      <c r="K192" s="42"/>
      <c r="M192" s="47"/>
    </row>
    <row r="193" spans="1:13" x14ac:dyDescent="0.25">
      <c r="A193" s="37">
        <v>38411</v>
      </c>
      <c r="B193" s="10">
        <v>1500</v>
      </c>
      <c r="C193" s="10" t="s">
        <v>162</v>
      </c>
      <c r="D193" s="7">
        <v>850</v>
      </c>
      <c r="E193" s="45" t="s">
        <v>4539</v>
      </c>
      <c r="F193" s="10" t="s">
        <v>54</v>
      </c>
      <c r="G193" s="39">
        <f t="shared" si="2"/>
        <v>850</v>
      </c>
      <c r="H193" s="40" t="s">
        <v>3582</v>
      </c>
      <c r="I193" s="41"/>
      <c r="J193" s="41"/>
      <c r="K193" s="42">
        <v>850</v>
      </c>
      <c r="M193" s="47"/>
    </row>
    <row r="194" spans="1:13" x14ac:dyDescent="0.25">
      <c r="A194" s="37">
        <v>38411</v>
      </c>
      <c r="B194" s="10">
        <v>821</v>
      </c>
      <c r="C194" s="10" t="s">
        <v>68</v>
      </c>
      <c r="D194" s="7" t="s">
        <v>27</v>
      </c>
      <c r="E194" s="45" t="s">
        <v>4540</v>
      </c>
      <c r="F194" s="10" t="s">
        <v>67</v>
      </c>
      <c r="G194" s="39">
        <f t="shared" ref="G194:G257" si="3">IF(D194 ="UNK", 1, D194)</f>
        <v>1</v>
      </c>
      <c r="H194" s="40" t="s">
        <v>3575</v>
      </c>
      <c r="I194" s="41" t="s">
        <v>25</v>
      </c>
      <c r="J194" s="41"/>
      <c r="K194" s="42" t="s">
        <v>27</v>
      </c>
      <c r="M194" s="47"/>
    </row>
    <row r="195" spans="1:13" x14ac:dyDescent="0.25">
      <c r="A195" s="37">
        <v>38412</v>
      </c>
      <c r="B195" s="10">
        <v>1741</v>
      </c>
      <c r="C195" s="10" t="s">
        <v>79</v>
      </c>
      <c r="D195" s="7">
        <v>2500</v>
      </c>
      <c r="E195" s="45" t="s">
        <v>4541</v>
      </c>
      <c r="F195" s="10" t="s">
        <v>37</v>
      </c>
      <c r="G195" s="39">
        <f t="shared" si="3"/>
        <v>2500</v>
      </c>
      <c r="H195" s="40" t="s">
        <v>3575</v>
      </c>
      <c r="I195" s="41" t="s">
        <v>25</v>
      </c>
      <c r="J195" s="41"/>
      <c r="K195" s="42">
        <v>2500</v>
      </c>
      <c r="M195" s="47"/>
    </row>
    <row r="196" spans="1:13" x14ac:dyDescent="0.25">
      <c r="A196" s="37">
        <v>38413</v>
      </c>
      <c r="B196" s="10">
        <v>1645</v>
      </c>
      <c r="C196" s="10" t="s">
        <v>91</v>
      </c>
      <c r="D196" s="7">
        <v>10000</v>
      </c>
      <c r="E196" s="45" t="s">
        <v>4542</v>
      </c>
      <c r="F196" s="10" t="s">
        <v>33</v>
      </c>
      <c r="G196" s="39">
        <f t="shared" si="3"/>
        <v>10000</v>
      </c>
      <c r="H196" s="40" t="s">
        <v>3578</v>
      </c>
      <c r="I196" s="41" t="s">
        <v>25</v>
      </c>
      <c r="J196" s="41"/>
      <c r="K196" s="42">
        <v>10000</v>
      </c>
      <c r="M196" s="47"/>
    </row>
    <row r="197" spans="1:13" x14ac:dyDescent="0.25">
      <c r="A197" s="37">
        <v>38413</v>
      </c>
      <c r="B197" s="10">
        <v>1423</v>
      </c>
      <c r="C197" s="10" t="s">
        <v>99</v>
      </c>
      <c r="D197" s="7">
        <v>42000</v>
      </c>
      <c r="E197" s="45" t="s">
        <v>4543</v>
      </c>
      <c r="F197" s="10" t="s">
        <v>67</v>
      </c>
      <c r="G197" s="39">
        <f t="shared" si="3"/>
        <v>42000</v>
      </c>
      <c r="H197" s="40" t="s">
        <v>3610</v>
      </c>
      <c r="I197" s="41" t="s">
        <v>25</v>
      </c>
      <c r="J197" s="41" t="s">
        <v>4382</v>
      </c>
      <c r="K197" s="42"/>
      <c r="M197" s="47"/>
    </row>
    <row r="198" spans="1:13" x14ac:dyDescent="0.25">
      <c r="A198" s="37">
        <v>38414</v>
      </c>
      <c r="B198" s="10">
        <v>1356</v>
      </c>
      <c r="C198" s="10" t="s">
        <v>46</v>
      </c>
      <c r="D198" s="7">
        <v>176000</v>
      </c>
      <c r="E198" s="45" t="s">
        <v>4544</v>
      </c>
      <c r="F198" s="10" t="s">
        <v>33</v>
      </c>
      <c r="G198" s="39">
        <f t="shared" si="3"/>
        <v>176000</v>
      </c>
      <c r="H198" s="40" t="s">
        <v>3575</v>
      </c>
      <c r="I198" s="41" t="s">
        <v>25</v>
      </c>
      <c r="J198" s="41" t="s">
        <v>4334</v>
      </c>
      <c r="K198" s="42"/>
      <c r="M198" s="47"/>
    </row>
    <row r="199" spans="1:13" x14ac:dyDescent="0.25">
      <c r="A199" s="37">
        <v>38414</v>
      </c>
      <c r="B199" s="10">
        <v>1357</v>
      </c>
      <c r="C199" s="10" t="s">
        <v>998</v>
      </c>
      <c r="D199" s="7">
        <v>10000</v>
      </c>
      <c r="E199" s="45" t="s">
        <v>4545</v>
      </c>
      <c r="F199" s="10" t="s">
        <v>37</v>
      </c>
      <c r="G199" s="39">
        <f t="shared" si="3"/>
        <v>10000</v>
      </c>
      <c r="H199" s="40" t="s">
        <v>3580</v>
      </c>
      <c r="I199" s="41" t="s">
        <v>25</v>
      </c>
      <c r="J199" s="41"/>
      <c r="K199" s="42">
        <v>10000</v>
      </c>
      <c r="M199" s="47"/>
    </row>
    <row r="200" spans="1:13" x14ac:dyDescent="0.25">
      <c r="A200" s="37">
        <v>38415</v>
      </c>
      <c r="B200" s="10">
        <v>1308</v>
      </c>
      <c r="C200" s="10" t="s">
        <v>42</v>
      </c>
      <c r="D200" s="7">
        <v>25</v>
      </c>
      <c r="E200" s="45" t="s">
        <v>4546</v>
      </c>
      <c r="F200" s="10" t="s">
        <v>23</v>
      </c>
      <c r="G200" s="39">
        <f t="shared" si="3"/>
        <v>25</v>
      </c>
      <c r="H200" s="40" t="s">
        <v>3582</v>
      </c>
      <c r="I200" s="41"/>
      <c r="J200" s="41"/>
      <c r="K200" s="42">
        <v>25</v>
      </c>
      <c r="M200" s="47"/>
    </row>
    <row r="201" spans="1:13" x14ac:dyDescent="0.25">
      <c r="A201" s="37">
        <v>38415</v>
      </c>
      <c r="B201" s="10">
        <v>1858</v>
      </c>
      <c r="C201" s="10" t="s">
        <v>108</v>
      </c>
      <c r="D201" s="7">
        <v>3000</v>
      </c>
      <c r="E201" s="45" t="s">
        <v>4547</v>
      </c>
      <c r="F201" s="10" t="s">
        <v>23</v>
      </c>
      <c r="G201" s="39">
        <f t="shared" si="3"/>
        <v>3000</v>
      </c>
      <c r="H201" s="40" t="s">
        <v>3610</v>
      </c>
      <c r="I201" s="41" t="s">
        <v>25</v>
      </c>
      <c r="J201" s="41" t="s">
        <v>4334</v>
      </c>
      <c r="K201" s="42"/>
      <c r="M201" s="47"/>
    </row>
    <row r="202" spans="1:13" x14ac:dyDescent="0.25">
      <c r="A202" s="37">
        <v>38415</v>
      </c>
      <c r="B202" s="10">
        <v>1314</v>
      </c>
      <c r="C202" s="10" t="s">
        <v>56</v>
      </c>
      <c r="D202" s="7">
        <v>75000</v>
      </c>
      <c r="E202" s="45" t="s">
        <v>4548</v>
      </c>
      <c r="F202" s="10" t="s">
        <v>23</v>
      </c>
      <c r="G202" s="39">
        <f t="shared" si="3"/>
        <v>75000</v>
      </c>
      <c r="H202" s="40" t="s">
        <v>3578</v>
      </c>
      <c r="I202" s="41" t="s">
        <v>25</v>
      </c>
      <c r="J202" s="41"/>
      <c r="K202" s="42">
        <v>75000</v>
      </c>
      <c r="M202" s="47"/>
    </row>
    <row r="203" spans="1:13" x14ac:dyDescent="0.25">
      <c r="A203" s="37">
        <v>38416</v>
      </c>
      <c r="B203" s="10">
        <v>1636</v>
      </c>
      <c r="C203" s="10" t="s">
        <v>61</v>
      </c>
      <c r="D203" s="7">
        <v>5000</v>
      </c>
      <c r="E203" s="45" t="s">
        <v>4549</v>
      </c>
      <c r="F203" s="10" t="s">
        <v>54</v>
      </c>
      <c r="G203" s="39">
        <f t="shared" si="3"/>
        <v>5000</v>
      </c>
      <c r="H203" s="40" t="s">
        <v>3575</v>
      </c>
      <c r="I203" s="41" t="s">
        <v>25</v>
      </c>
      <c r="J203" s="41"/>
      <c r="K203" s="42">
        <v>5000</v>
      </c>
      <c r="M203" s="47"/>
    </row>
    <row r="204" spans="1:13" x14ac:dyDescent="0.25">
      <c r="A204" s="37">
        <v>38417</v>
      </c>
      <c r="B204" s="10">
        <v>1530</v>
      </c>
      <c r="C204" s="10" t="s">
        <v>121</v>
      </c>
      <c r="D204" s="38">
        <v>20</v>
      </c>
      <c r="E204" s="45" t="s">
        <v>4550</v>
      </c>
      <c r="F204" s="10" t="s">
        <v>23</v>
      </c>
      <c r="G204" s="39">
        <f t="shared" si="3"/>
        <v>20</v>
      </c>
      <c r="H204" s="43" t="s">
        <v>3582</v>
      </c>
      <c r="I204" s="41"/>
      <c r="J204" s="41"/>
      <c r="K204" s="42">
        <v>20</v>
      </c>
    </row>
    <row r="205" spans="1:13" x14ac:dyDescent="0.25">
      <c r="A205" s="37">
        <v>38417</v>
      </c>
      <c r="B205" s="10">
        <v>1802</v>
      </c>
      <c r="C205" s="10" t="s">
        <v>35</v>
      </c>
      <c r="D205" s="7">
        <v>300</v>
      </c>
      <c r="E205" s="45" t="s">
        <v>4551</v>
      </c>
      <c r="F205" s="10" t="s">
        <v>63</v>
      </c>
      <c r="G205" s="39">
        <f t="shared" si="3"/>
        <v>300</v>
      </c>
      <c r="H205" s="40" t="s">
        <v>3580</v>
      </c>
      <c r="I205" s="41" t="s">
        <v>25</v>
      </c>
      <c r="J205" s="41"/>
      <c r="K205" s="42">
        <v>300</v>
      </c>
      <c r="M205" s="47"/>
    </row>
    <row r="206" spans="1:13" x14ac:dyDescent="0.25">
      <c r="A206" s="37">
        <v>38418</v>
      </c>
      <c r="B206" s="10">
        <v>1445</v>
      </c>
      <c r="C206" s="10" t="s">
        <v>42</v>
      </c>
      <c r="D206" s="38">
        <v>50</v>
      </c>
      <c r="E206" s="45" t="s">
        <v>4552</v>
      </c>
      <c r="F206" s="10" t="s">
        <v>23</v>
      </c>
      <c r="G206" s="39">
        <f t="shared" si="3"/>
        <v>50</v>
      </c>
      <c r="H206" s="10" t="s">
        <v>3582</v>
      </c>
      <c r="I206" s="41"/>
      <c r="J206" s="41"/>
      <c r="K206" s="42">
        <v>50</v>
      </c>
    </row>
    <row r="207" spans="1:13" x14ac:dyDescent="0.25">
      <c r="A207" s="37">
        <v>38418</v>
      </c>
      <c r="B207" s="10">
        <v>1532</v>
      </c>
      <c r="C207" s="10" t="s">
        <v>46</v>
      </c>
      <c r="D207" s="7">
        <v>2500</v>
      </c>
      <c r="E207" s="45" t="s">
        <v>4553</v>
      </c>
      <c r="F207" s="10" t="s">
        <v>33</v>
      </c>
      <c r="G207" s="39">
        <f t="shared" si="3"/>
        <v>2500</v>
      </c>
      <c r="H207" s="41" t="s">
        <v>3575</v>
      </c>
      <c r="I207" s="41" t="s">
        <v>25</v>
      </c>
      <c r="J207" s="41"/>
      <c r="K207" s="42">
        <v>2500</v>
      </c>
      <c r="M207" s="47"/>
    </row>
    <row r="208" spans="1:13" x14ac:dyDescent="0.25">
      <c r="A208" s="37">
        <v>38418</v>
      </c>
      <c r="B208" s="10">
        <v>927</v>
      </c>
      <c r="C208" s="10" t="s">
        <v>70</v>
      </c>
      <c r="D208" s="7">
        <v>1000</v>
      </c>
      <c r="E208" s="45" t="s">
        <v>4554</v>
      </c>
      <c r="F208" s="10" t="s">
        <v>63</v>
      </c>
      <c r="G208" s="39">
        <f t="shared" si="3"/>
        <v>1000</v>
      </c>
      <c r="H208" s="40" t="s">
        <v>3575</v>
      </c>
      <c r="I208" s="41" t="s">
        <v>25</v>
      </c>
      <c r="J208" s="41"/>
      <c r="K208" s="42">
        <v>1000</v>
      </c>
      <c r="M208" s="47"/>
    </row>
    <row r="209" spans="1:13" x14ac:dyDescent="0.25">
      <c r="A209" s="37">
        <v>38418</v>
      </c>
      <c r="B209" s="10">
        <v>2300</v>
      </c>
      <c r="C209" s="10" t="s">
        <v>64</v>
      </c>
      <c r="D209" s="7">
        <v>10000</v>
      </c>
      <c r="E209" s="45" t="s">
        <v>4555</v>
      </c>
      <c r="F209" s="10" t="s">
        <v>3869</v>
      </c>
      <c r="G209" s="39">
        <f t="shared" si="3"/>
        <v>10000</v>
      </c>
      <c r="H209" s="40" t="s">
        <v>3578</v>
      </c>
      <c r="I209" s="41" t="s">
        <v>25</v>
      </c>
      <c r="J209" s="41" t="s">
        <v>4334</v>
      </c>
      <c r="K209" s="42"/>
      <c r="M209" s="47"/>
    </row>
    <row r="210" spans="1:13" x14ac:dyDescent="0.25">
      <c r="A210" s="37">
        <v>38418</v>
      </c>
      <c r="B210" s="10">
        <v>1246</v>
      </c>
      <c r="C210" s="10" t="s">
        <v>141</v>
      </c>
      <c r="D210" s="7">
        <v>1000</v>
      </c>
      <c r="E210" s="45" t="s">
        <v>4556</v>
      </c>
      <c r="F210" s="10" t="s">
        <v>67</v>
      </c>
      <c r="G210" s="39">
        <f t="shared" si="3"/>
        <v>1000</v>
      </c>
      <c r="H210" s="40" t="s">
        <v>3578</v>
      </c>
      <c r="I210" s="41" t="s">
        <v>25</v>
      </c>
      <c r="J210" s="41" t="s">
        <v>4334</v>
      </c>
      <c r="K210" s="42"/>
      <c r="M210" s="47"/>
    </row>
    <row r="211" spans="1:13" x14ac:dyDescent="0.25">
      <c r="A211" s="37">
        <v>38419</v>
      </c>
      <c r="B211" s="10">
        <v>1420</v>
      </c>
      <c r="C211" s="10" t="s">
        <v>162</v>
      </c>
      <c r="D211" s="38">
        <v>12000</v>
      </c>
      <c r="E211" s="45" t="s">
        <v>4557</v>
      </c>
      <c r="F211" s="10" t="s">
        <v>23</v>
      </c>
      <c r="G211" s="39">
        <f t="shared" si="3"/>
        <v>12000</v>
      </c>
      <c r="H211" s="43" t="s">
        <v>3582</v>
      </c>
      <c r="I211" s="41" t="s">
        <v>25</v>
      </c>
      <c r="J211" s="41"/>
      <c r="K211" s="42">
        <v>12000</v>
      </c>
    </row>
    <row r="212" spans="1:13" x14ac:dyDescent="0.25">
      <c r="A212" s="37">
        <v>38419</v>
      </c>
      <c r="B212" s="10">
        <v>1439</v>
      </c>
      <c r="C212" s="10" t="s">
        <v>162</v>
      </c>
      <c r="D212" s="7">
        <v>12000</v>
      </c>
      <c r="E212" s="45" t="s">
        <v>4558</v>
      </c>
      <c r="F212" s="10" t="s">
        <v>23</v>
      </c>
      <c r="G212" s="39">
        <f t="shared" si="3"/>
        <v>12000</v>
      </c>
      <c r="H212" s="41" t="s">
        <v>3582</v>
      </c>
      <c r="I212" s="41" t="s">
        <v>25</v>
      </c>
      <c r="J212" s="41"/>
      <c r="K212" s="42">
        <v>12000</v>
      </c>
      <c r="M212" s="47"/>
    </row>
    <row r="213" spans="1:13" x14ac:dyDescent="0.25">
      <c r="A213" s="37">
        <v>38419</v>
      </c>
      <c r="B213" s="10">
        <v>1459</v>
      </c>
      <c r="C213" s="7" t="s">
        <v>42</v>
      </c>
      <c r="D213" s="7">
        <v>30000</v>
      </c>
      <c r="E213" s="45" t="s">
        <v>4559</v>
      </c>
      <c r="F213" s="10" t="s">
        <v>30</v>
      </c>
      <c r="G213" s="39">
        <f t="shared" si="3"/>
        <v>30000</v>
      </c>
      <c r="H213" s="41" t="s">
        <v>3582</v>
      </c>
      <c r="I213" s="41" t="s">
        <v>25</v>
      </c>
      <c r="J213" s="41"/>
      <c r="K213" s="42">
        <v>30000</v>
      </c>
      <c r="M213" s="47"/>
    </row>
    <row r="214" spans="1:13" x14ac:dyDescent="0.25">
      <c r="A214" s="37">
        <v>38419</v>
      </c>
      <c r="B214" s="10">
        <v>830</v>
      </c>
      <c r="C214" s="10" t="s">
        <v>162</v>
      </c>
      <c r="D214" s="38">
        <v>500</v>
      </c>
      <c r="E214" s="45" t="s">
        <v>4560</v>
      </c>
      <c r="F214" s="10" t="s">
        <v>37</v>
      </c>
      <c r="G214" s="39">
        <f t="shared" si="3"/>
        <v>500</v>
      </c>
      <c r="H214" s="10" t="s">
        <v>3582</v>
      </c>
      <c r="I214" s="41"/>
      <c r="J214" s="41"/>
      <c r="K214" s="42">
        <v>500</v>
      </c>
    </row>
    <row r="215" spans="1:13" x14ac:dyDescent="0.25">
      <c r="A215" s="37">
        <v>38419</v>
      </c>
      <c r="B215" s="10">
        <v>1026</v>
      </c>
      <c r="C215" s="10" t="s">
        <v>3611</v>
      </c>
      <c r="D215" s="7">
        <v>500</v>
      </c>
      <c r="E215" s="45" t="s">
        <v>4561</v>
      </c>
      <c r="F215" s="10" t="s">
        <v>37</v>
      </c>
      <c r="G215" s="39">
        <f t="shared" si="3"/>
        <v>500</v>
      </c>
      <c r="H215" s="40" t="s">
        <v>3587</v>
      </c>
      <c r="I215" s="41" t="s">
        <v>25</v>
      </c>
      <c r="J215" s="41"/>
      <c r="K215" s="42">
        <v>500</v>
      </c>
      <c r="M215" s="47"/>
    </row>
    <row r="216" spans="1:13" x14ac:dyDescent="0.25">
      <c r="A216" s="37">
        <v>38419</v>
      </c>
      <c r="B216" s="10">
        <v>942</v>
      </c>
      <c r="C216" s="10" t="s">
        <v>99</v>
      </c>
      <c r="D216" s="7">
        <v>1000</v>
      </c>
      <c r="E216" s="45" t="s">
        <v>4562</v>
      </c>
      <c r="F216" s="10" t="s">
        <v>37</v>
      </c>
      <c r="G216" s="39">
        <f t="shared" si="3"/>
        <v>1000</v>
      </c>
      <c r="H216" s="40" t="s">
        <v>3610</v>
      </c>
      <c r="I216" s="41" t="s">
        <v>25</v>
      </c>
      <c r="J216" s="41"/>
      <c r="K216" s="42">
        <v>1000</v>
      </c>
      <c r="M216" s="47"/>
    </row>
    <row r="217" spans="1:13" x14ac:dyDescent="0.25">
      <c r="A217" s="37">
        <v>38419</v>
      </c>
      <c r="B217" s="10">
        <v>1350</v>
      </c>
      <c r="C217" s="10" t="s">
        <v>51</v>
      </c>
      <c r="D217" s="7" t="s">
        <v>27</v>
      </c>
      <c r="E217" s="45" t="s">
        <v>4563</v>
      </c>
      <c r="F217" s="10" t="s">
        <v>67</v>
      </c>
      <c r="G217" s="39">
        <f t="shared" si="3"/>
        <v>1</v>
      </c>
      <c r="H217" s="40" t="s">
        <v>3610</v>
      </c>
      <c r="I217" s="41" t="s">
        <v>25</v>
      </c>
      <c r="J217" s="41"/>
      <c r="K217" s="42" t="s">
        <v>27</v>
      </c>
      <c r="M217" s="47"/>
    </row>
    <row r="218" spans="1:13" x14ac:dyDescent="0.25">
      <c r="A218" s="37">
        <v>38420</v>
      </c>
      <c r="B218" s="10">
        <v>2043</v>
      </c>
      <c r="C218" s="10" t="s">
        <v>200</v>
      </c>
      <c r="D218" s="7">
        <v>1500</v>
      </c>
      <c r="E218" s="45" t="s">
        <v>4564</v>
      </c>
      <c r="F218" s="10" t="s">
        <v>33</v>
      </c>
      <c r="G218" s="39">
        <f t="shared" si="3"/>
        <v>1500</v>
      </c>
      <c r="H218" s="40" t="s">
        <v>3575</v>
      </c>
      <c r="I218" s="41" t="s">
        <v>25</v>
      </c>
      <c r="J218" s="41"/>
      <c r="K218" s="42">
        <v>1500</v>
      </c>
      <c r="M218" s="47"/>
    </row>
    <row r="219" spans="1:13" x14ac:dyDescent="0.25">
      <c r="A219" s="37">
        <v>38420</v>
      </c>
      <c r="B219" s="10">
        <v>803</v>
      </c>
      <c r="C219" s="10" t="s">
        <v>200</v>
      </c>
      <c r="D219" s="7">
        <v>3000</v>
      </c>
      <c r="E219" s="45" t="s">
        <v>4565</v>
      </c>
      <c r="F219" s="10" t="s">
        <v>33</v>
      </c>
      <c r="G219" s="39">
        <f t="shared" si="3"/>
        <v>3000</v>
      </c>
      <c r="H219" s="40" t="s">
        <v>3575</v>
      </c>
      <c r="I219" s="41" t="s">
        <v>25</v>
      </c>
      <c r="J219" s="41"/>
      <c r="K219" s="42">
        <v>3000</v>
      </c>
      <c r="M219" s="47"/>
    </row>
    <row r="220" spans="1:13" x14ac:dyDescent="0.25">
      <c r="A220" s="37">
        <v>38420</v>
      </c>
      <c r="B220" s="10">
        <v>1846</v>
      </c>
      <c r="C220" s="10" t="s">
        <v>99</v>
      </c>
      <c r="D220" s="7">
        <v>3000</v>
      </c>
      <c r="E220" s="45" t="s">
        <v>4566</v>
      </c>
      <c r="F220" s="10" t="s">
        <v>37</v>
      </c>
      <c r="G220" s="39">
        <f t="shared" si="3"/>
        <v>3000</v>
      </c>
      <c r="H220" s="40" t="s">
        <v>3610</v>
      </c>
      <c r="I220" s="41" t="s">
        <v>25</v>
      </c>
      <c r="J220" s="41"/>
      <c r="K220" s="42">
        <v>3000</v>
      </c>
      <c r="M220" s="47"/>
    </row>
    <row r="221" spans="1:13" x14ac:dyDescent="0.25">
      <c r="A221" s="37">
        <v>38421</v>
      </c>
      <c r="B221" s="10">
        <v>903</v>
      </c>
      <c r="C221" s="10" t="s">
        <v>91</v>
      </c>
      <c r="D221" s="7">
        <v>6000</v>
      </c>
      <c r="E221" s="45" t="s">
        <v>4567</v>
      </c>
      <c r="F221" s="10" t="s">
        <v>23</v>
      </c>
      <c r="G221" s="39">
        <f t="shared" si="3"/>
        <v>6000</v>
      </c>
      <c r="H221" s="40" t="s">
        <v>3578</v>
      </c>
      <c r="I221" s="41" t="s">
        <v>25</v>
      </c>
      <c r="J221" s="41"/>
      <c r="K221" s="42">
        <v>6000</v>
      </c>
      <c r="M221" s="47"/>
    </row>
    <row r="222" spans="1:13" x14ac:dyDescent="0.25">
      <c r="A222" s="37">
        <v>38422</v>
      </c>
      <c r="B222" s="10">
        <v>622</v>
      </c>
      <c r="C222" s="10" t="s">
        <v>200</v>
      </c>
      <c r="D222" s="7">
        <v>1000</v>
      </c>
      <c r="E222" s="45" t="s">
        <v>4568</v>
      </c>
      <c r="F222" s="10" t="s">
        <v>23</v>
      </c>
      <c r="G222" s="39">
        <f t="shared" si="3"/>
        <v>1000</v>
      </c>
      <c r="H222" s="40" t="s">
        <v>3575</v>
      </c>
      <c r="I222" s="41" t="s">
        <v>25</v>
      </c>
      <c r="J222" s="41"/>
      <c r="K222" s="42">
        <v>1000</v>
      </c>
      <c r="M222" s="47"/>
    </row>
    <row r="223" spans="1:13" x14ac:dyDescent="0.25">
      <c r="A223" s="37">
        <v>38422</v>
      </c>
      <c r="B223" s="10">
        <v>859</v>
      </c>
      <c r="C223" s="10" t="s">
        <v>35</v>
      </c>
      <c r="D223" s="7">
        <v>2000</v>
      </c>
      <c r="E223" s="45" t="s">
        <v>4569</v>
      </c>
      <c r="F223" s="10" t="s">
        <v>23</v>
      </c>
      <c r="G223" s="39">
        <f t="shared" si="3"/>
        <v>2000</v>
      </c>
      <c r="H223" s="40" t="s">
        <v>3580</v>
      </c>
      <c r="I223" s="41" t="s">
        <v>25</v>
      </c>
      <c r="J223" s="41"/>
      <c r="K223" s="42">
        <v>2000</v>
      </c>
      <c r="M223" s="47"/>
    </row>
    <row r="224" spans="1:13" x14ac:dyDescent="0.25">
      <c r="A224" s="37">
        <v>38422</v>
      </c>
      <c r="B224" s="10">
        <v>814</v>
      </c>
      <c r="C224" s="10" t="s">
        <v>70</v>
      </c>
      <c r="D224" s="7">
        <v>2000</v>
      </c>
      <c r="E224" s="45" t="s">
        <v>4570</v>
      </c>
      <c r="F224" s="10" t="s">
        <v>30</v>
      </c>
      <c r="G224" s="39">
        <f t="shared" si="3"/>
        <v>2000</v>
      </c>
      <c r="H224" s="40" t="s">
        <v>3578</v>
      </c>
      <c r="I224" s="41" t="s">
        <v>25</v>
      </c>
      <c r="J224" s="41"/>
      <c r="K224" s="42">
        <v>2000</v>
      </c>
      <c r="M224" s="47"/>
    </row>
    <row r="225" spans="1:13" x14ac:dyDescent="0.25">
      <c r="A225" s="37">
        <v>38422</v>
      </c>
      <c r="B225" s="10">
        <v>1216</v>
      </c>
      <c r="C225" s="10" t="s">
        <v>59</v>
      </c>
      <c r="D225" s="7">
        <v>1000</v>
      </c>
      <c r="E225" s="45" t="s">
        <v>4571</v>
      </c>
      <c r="F225" s="10" t="s">
        <v>33</v>
      </c>
      <c r="G225" s="39">
        <f t="shared" si="3"/>
        <v>1000</v>
      </c>
      <c r="H225" s="40" t="s">
        <v>3610</v>
      </c>
      <c r="I225" s="41" t="s">
        <v>25</v>
      </c>
      <c r="J225" s="41"/>
      <c r="K225" s="42">
        <v>1000</v>
      </c>
      <c r="M225" s="47"/>
    </row>
    <row r="226" spans="1:13" x14ac:dyDescent="0.25">
      <c r="A226" s="37">
        <v>38422</v>
      </c>
      <c r="B226" s="10">
        <v>1505</v>
      </c>
      <c r="C226" s="10" t="s">
        <v>61</v>
      </c>
      <c r="D226" s="7">
        <v>1000</v>
      </c>
      <c r="E226" s="45" t="s">
        <v>4572</v>
      </c>
      <c r="F226" s="10" t="s">
        <v>3869</v>
      </c>
      <c r="G226" s="39">
        <f t="shared" si="3"/>
        <v>1000</v>
      </c>
      <c r="H226" s="40" t="s">
        <v>3575</v>
      </c>
      <c r="I226" s="41" t="s">
        <v>25</v>
      </c>
      <c r="J226" s="41" t="s">
        <v>4334</v>
      </c>
      <c r="K226" s="42"/>
      <c r="M226" s="47"/>
    </row>
    <row r="227" spans="1:13" x14ac:dyDescent="0.25">
      <c r="A227" s="37">
        <v>38422</v>
      </c>
      <c r="B227" s="10">
        <v>755</v>
      </c>
      <c r="C227" s="10" t="s">
        <v>81</v>
      </c>
      <c r="D227" s="7">
        <v>1000</v>
      </c>
      <c r="E227" s="45" t="s">
        <v>4573</v>
      </c>
      <c r="F227" s="10" t="s">
        <v>67</v>
      </c>
      <c r="G227" s="39">
        <f t="shared" si="3"/>
        <v>1000</v>
      </c>
      <c r="H227" s="40" t="s">
        <v>3578</v>
      </c>
      <c r="I227" s="41" t="s">
        <v>25</v>
      </c>
      <c r="J227" s="41"/>
      <c r="K227" s="42">
        <v>1000</v>
      </c>
      <c r="M227" s="47"/>
    </row>
    <row r="228" spans="1:13" x14ac:dyDescent="0.25">
      <c r="A228" s="37">
        <v>38423</v>
      </c>
      <c r="B228" s="10">
        <v>1429</v>
      </c>
      <c r="C228" s="10" t="s">
        <v>99</v>
      </c>
      <c r="D228" s="7">
        <v>50</v>
      </c>
      <c r="E228" s="45" t="s">
        <v>4574</v>
      </c>
      <c r="F228" s="10" t="s">
        <v>37</v>
      </c>
      <c r="G228" s="39">
        <f t="shared" si="3"/>
        <v>50</v>
      </c>
      <c r="H228" s="40" t="s">
        <v>3610</v>
      </c>
      <c r="I228" s="41" t="s">
        <v>25</v>
      </c>
      <c r="J228" s="41"/>
      <c r="K228" s="42">
        <v>50</v>
      </c>
      <c r="M228" s="47"/>
    </row>
    <row r="229" spans="1:13" x14ac:dyDescent="0.25">
      <c r="A229" s="37">
        <v>38424</v>
      </c>
      <c r="B229" s="10">
        <v>1152</v>
      </c>
      <c r="C229" s="10" t="s">
        <v>203</v>
      </c>
      <c r="D229" s="7">
        <v>2500</v>
      </c>
      <c r="E229" s="45" t="s">
        <v>4575</v>
      </c>
      <c r="F229" s="10" t="s">
        <v>33</v>
      </c>
      <c r="G229" s="39">
        <f t="shared" si="3"/>
        <v>2500</v>
      </c>
      <c r="H229" s="40" t="s">
        <v>3610</v>
      </c>
      <c r="I229" s="41" t="s">
        <v>25</v>
      </c>
      <c r="J229" s="41"/>
      <c r="K229" s="42">
        <v>2500</v>
      </c>
      <c r="M229" s="47"/>
    </row>
    <row r="230" spans="1:13" x14ac:dyDescent="0.25">
      <c r="A230" s="37">
        <v>38425</v>
      </c>
      <c r="B230" s="10">
        <v>900</v>
      </c>
      <c r="C230" s="10" t="s">
        <v>162</v>
      </c>
      <c r="D230" s="38">
        <v>750</v>
      </c>
      <c r="E230" s="45" t="s">
        <v>4576</v>
      </c>
      <c r="F230" s="10" t="s">
        <v>23</v>
      </c>
      <c r="G230" s="39">
        <f t="shared" si="3"/>
        <v>750</v>
      </c>
      <c r="H230" s="43" t="s">
        <v>3582</v>
      </c>
      <c r="I230" s="41"/>
      <c r="J230" s="41"/>
      <c r="K230" s="42">
        <v>750</v>
      </c>
    </row>
    <row r="231" spans="1:13" x14ac:dyDescent="0.25">
      <c r="A231" s="37">
        <v>38425</v>
      </c>
      <c r="B231" s="10">
        <v>813</v>
      </c>
      <c r="C231" s="10" t="s">
        <v>200</v>
      </c>
      <c r="D231" s="7">
        <v>2000</v>
      </c>
      <c r="E231" s="45" t="s">
        <v>4577</v>
      </c>
      <c r="F231" s="10" t="s">
        <v>33</v>
      </c>
      <c r="G231" s="39">
        <f t="shared" si="3"/>
        <v>2000</v>
      </c>
      <c r="H231" s="41" t="s">
        <v>3575</v>
      </c>
      <c r="I231" s="41" t="s">
        <v>25</v>
      </c>
      <c r="J231" s="41"/>
      <c r="K231" s="42">
        <v>2000</v>
      </c>
      <c r="M231" s="47"/>
    </row>
    <row r="232" spans="1:13" x14ac:dyDescent="0.25">
      <c r="A232" s="37">
        <v>38425</v>
      </c>
      <c r="B232" s="10">
        <v>849</v>
      </c>
      <c r="C232" s="10" t="s">
        <v>31</v>
      </c>
      <c r="D232" s="7">
        <v>25000</v>
      </c>
      <c r="E232" s="45" t="s">
        <v>4578</v>
      </c>
      <c r="F232" s="10" t="s">
        <v>33</v>
      </c>
      <c r="G232" s="39">
        <f t="shared" si="3"/>
        <v>25000</v>
      </c>
      <c r="H232" s="40" t="s">
        <v>3587</v>
      </c>
      <c r="I232" s="41" t="s">
        <v>25</v>
      </c>
      <c r="J232" s="41"/>
      <c r="K232" s="42">
        <v>25000</v>
      </c>
      <c r="M232" s="47"/>
    </row>
    <row r="233" spans="1:13" x14ac:dyDescent="0.25">
      <c r="A233" s="37">
        <v>38425</v>
      </c>
      <c r="B233" s="10">
        <v>1234</v>
      </c>
      <c r="C233" s="10" t="s">
        <v>302</v>
      </c>
      <c r="D233" s="7">
        <v>5000</v>
      </c>
      <c r="E233" s="45" t="s">
        <v>4579</v>
      </c>
      <c r="F233" s="10" t="s">
        <v>190</v>
      </c>
      <c r="G233" s="39">
        <f t="shared" si="3"/>
        <v>5000</v>
      </c>
      <c r="H233" s="40" t="s">
        <v>3587</v>
      </c>
      <c r="I233" s="41" t="s">
        <v>25</v>
      </c>
      <c r="J233" s="41"/>
      <c r="K233" s="42">
        <v>5000</v>
      </c>
      <c r="M233" s="47"/>
    </row>
    <row r="234" spans="1:13" x14ac:dyDescent="0.25">
      <c r="A234" s="37">
        <v>38426</v>
      </c>
      <c r="B234" s="10">
        <v>1212</v>
      </c>
      <c r="C234" s="10" t="s">
        <v>31</v>
      </c>
      <c r="D234" s="7">
        <v>20000</v>
      </c>
      <c r="E234" s="45" t="s">
        <v>4580</v>
      </c>
      <c r="F234" s="10" t="s">
        <v>23</v>
      </c>
      <c r="G234" s="39">
        <f t="shared" si="3"/>
        <v>20000</v>
      </c>
      <c r="H234" s="40" t="s">
        <v>3587</v>
      </c>
      <c r="I234" s="41" t="s">
        <v>25</v>
      </c>
      <c r="J234" s="41"/>
      <c r="K234" s="42">
        <v>20000</v>
      </c>
      <c r="M234" s="47"/>
    </row>
    <row r="235" spans="1:13" x14ac:dyDescent="0.25">
      <c r="A235" s="37">
        <v>38426</v>
      </c>
      <c r="B235" s="10">
        <v>1348</v>
      </c>
      <c r="C235" s="10" t="s">
        <v>70</v>
      </c>
      <c r="D235" s="7">
        <v>1000</v>
      </c>
      <c r="E235" s="45" t="s">
        <v>4581</v>
      </c>
      <c r="F235" s="10" t="s">
        <v>33</v>
      </c>
      <c r="G235" s="39">
        <f t="shared" si="3"/>
        <v>1000</v>
      </c>
      <c r="H235" s="40" t="s">
        <v>3578</v>
      </c>
      <c r="I235" s="41" t="s">
        <v>25</v>
      </c>
      <c r="J235" s="41"/>
      <c r="K235" s="42">
        <v>1000</v>
      </c>
      <c r="M235" s="47"/>
    </row>
    <row r="236" spans="1:13" x14ac:dyDescent="0.25">
      <c r="A236" s="37">
        <v>38426</v>
      </c>
      <c r="B236" s="10">
        <v>1345</v>
      </c>
      <c r="C236" s="10" t="s">
        <v>99</v>
      </c>
      <c r="D236" s="7">
        <v>400</v>
      </c>
      <c r="E236" s="45" t="s">
        <v>4582</v>
      </c>
      <c r="F236" s="10" t="s">
        <v>37</v>
      </c>
      <c r="G236" s="39">
        <f t="shared" si="3"/>
        <v>400</v>
      </c>
      <c r="H236" s="40" t="s">
        <v>3610</v>
      </c>
      <c r="I236" s="41" t="s">
        <v>25</v>
      </c>
      <c r="J236" s="41"/>
      <c r="K236" s="42">
        <v>400</v>
      </c>
      <c r="M236" s="47"/>
    </row>
    <row r="237" spans="1:13" x14ac:dyDescent="0.25">
      <c r="A237" s="37">
        <v>38426</v>
      </c>
      <c r="B237" s="10">
        <v>1750</v>
      </c>
      <c r="C237" s="10" t="s">
        <v>59</v>
      </c>
      <c r="D237" s="7">
        <v>1000</v>
      </c>
      <c r="E237" s="45" t="s">
        <v>4583</v>
      </c>
      <c r="F237" s="10" t="s">
        <v>37</v>
      </c>
      <c r="G237" s="39">
        <f t="shared" si="3"/>
        <v>1000</v>
      </c>
      <c r="H237" s="40" t="s">
        <v>3580</v>
      </c>
      <c r="I237" s="41" t="s">
        <v>25</v>
      </c>
      <c r="J237" s="41"/>
      <c r="K237" s="42">
        <v>1000</v>
      </c>
      <c r="M237" s="47"/>
    </row>
    <row r="238" spans="1:13" x14ac:dyDescent="0.25">
      <c r="A238" s="37">
        <v>38426</v>
      </c>
      <c r="B238" s="10">
        <v>1503</v>
      </c>
      <c r="C238" s="10" t="s">
        <v>56</v>
      </c>
      <c r="D238" s="7">
        <v>6000</v>
      </c>
      <c r="E238" s="45" t="s">
        <v>4584</v>
      </c>
      <c r="F238" s="10" t="s">
        <v>29</v>
      </c>
      <c r="G238" s="39">
        <f t="shared" si="3"/>
        <v>6000</v>
      </c>
      <c r="H238" s="40" t="s">
        <v>3587</v>
      </c>
      <c r="I238" s="41" t="s">
        <v>25</v>
      </c>
      <c r="J238" s="41"/>
      <c r="K238" s="42">
        <v>6000</v>
      </c>
      <c r="M238" s="47"/>
    </row>
    <row r="239" spans="1:13" x14ac:dyDescent="0.25">
      <c r="A239" s="37">
        <v>38426</v>
      </c>
      <c r="B239" s="10">
        <v>737</v>
      </c>
      <c r="C239" s="10" t="s">
        <v>200</v>
      </c>
      <c r="D239" s="7">
        <v>10000</v>
      </c>
      <c r="E239" s="45" t="s">
        <v>4585</v>
      </c>
      <c r="F239" s="10" t="s">
        <v>67</v>
      </c>
      <c r="G239" s="39">
        <f t="shared" si="3"/>
        <v>10000</v>
      </c>
      <c r="H239" s="40" t="s">
        <v>3575</v>
      </c>
      <c r="I239" s="41" t="s">
        <v>25</v>
      </c>
      <c r="J239" s="41"/>
      <c r="K239" s="42">
        <v>10000</v>
      </c>
      <c r="M239" s="47"/>
    </row>
    <row r="240" spans="1:13" x14ac:dyDescent="0.25">
      <c r="A240" s="37">
        <v>38426</v>
      </c>
      <c r="B240" s="10">
        <v>953</v>
      </c>
      <c r="C240" s="10" t="s">
        <v>31</v>
      </c>
      <c r="D240" s="7" t="s">
        <v>27</v>
      </c>
      <c r="E240" s="45" t="s">
        <v>4586</v>
      </c>
      <c r="F240" s="10" t="s">
        <v>67</v>
      </c>
      <c r="G240" s="39">
        <f t="shared" si="3"/>
        <v>1</v>
      </c>
      <c r="H240" s="40" t="s">
        <v>3587</v>
      </c>
      <c r="I240" s="41" t="s">
        <v>25</v>
      </c>
      <c r="J240" s="41"/>
      <c r="K240" s="42" t="s">
        <v>27</v>
      </c>
      <c r="M240" s="47"/>
    </row>
    <row r="241" spans="1:13" x14ac:dyDescent="0.25">
      <c r="A241" s="37">
        <v>38426</v>
      </c>
      <c r="B241" s="10">
        <v>1833</v>
      </c>
      <c r="C241" s="10" t="s">
        <v>3611</v>
      </c>
      <c r="D241" s="7" t="s">
        <v>27</v>
      </c>
      <c r="E241" s="45" t="s">
        <v>4587</v>
      </c>
      <c r="F241" s="10" t="s">
        <v>67</v>
      </c>
      <c r="G241" s="39">
        <f t="shared" si="3"/>
        <v>1</v>
      </c>
      <c r="H241" s="40" t="s">
        <v>3587</v>
      </c>
      <c r="I241" s="41" t="s">
        <v>25</v>
      </c>
      <c r="J241" s="41"/>
      <c r="K241" s="42" t="s">
        <v>27</v>
      </c>
      <c r="M241" s="47"/>
    </row>
    <row r="242" spans="1:13" x14ac:dyDescent="0.25">
      <c r="A242" s="37">
        <v>38427</v>
      </c>
      <c r="B242" s="10">
        <v>1453</v>
      </c>
      <c r="C242" s="10" t="s">
        <v>46</v>
      </c>
      <c r="D242" s="7">
        <v>3500</v>
      </c>
      <c r="E242" s="45" t="s">
        <v>4588</v>
      </c>
      <c r="F242" s="10" t="s">
        <v>33</v>
      </c>
      <c r="G242" s="39">
        <f t="shared" si="3"/>
        <v>3500</v>
      </c>
      <c r="H242" s="40" t="s">
        <v>3575</v>
      </c>
      <c r="I242" s="41" t="s">
        <v>25</v>
      </c>
      <c r="J242" s="41"/>
      <c r="K242" s="42">
        <v>3500</v>
      </c>
      <c r="M242" s="47"/>
    </row>
    <row r="243" spans="1:13" x14ac:dyDescent="0.25">
      <c r="A243" s="37">
        <v>38427</v>
      </c>
      <c r="B243" s="10">
        <v>1114</v>
      </c>
      <c r="C243" s="10" t="s">
        <v>91</v>
      </c>
      <c r="D243" s="7">
        <v>1000</v>
      </c>
      <c r="E243" s="45" t="s">
        <v>4589</v>
      </c>
      <c r="F243" s="10" t="s">
        <v>67</v>
      </c>
      <c r="G243" s="39">
        <f t="shared" si="3"/>
        <v>1000</v>
      </c>
      <c r="H243" s="40" t="s">
        <v>3578</v>
      </c>
      <c r="I243" s="41" t="s">
        <v>25</v>
      </c>
      <c r="J243" s="41"/>
      <c r="K243" s="42">
        <v>1000</v>
      </c>
      <c r="M243" s="47"/>
    </row>
    <row r="244" spans="1:13" x14ac:dyDescent="0.25">
      <c r="A244" s="37">
        <v>38427</v>
      </c>
      <c r="B244" s="10">
        <v>823</v>
      </c>
      <c r="C244" s="10" t="s">
        <v>46</v>
      </c>
      <c r="D244" s="7">
        <v>1800</v>
      </c>
      <c r="E244" s="45" t="s">
        <v>4590</v>
      </c>
      <c r="F244" s="10" t="s">
        <v>325</v>
      </c>
      <c r="G244" s="39">
        <f t="shared" si="3"/>
        <v>1800</v>
      </c>
      <c r="H244" s="40" t="s">
        <v>3575</v>
      </c>
      <c r="I244" s="41" t="s">
        <v>25</v>
      </c>
      <c r="J244" s="41"/>
      <c r="K244" s="42">
        <v>1800</v>
      </c>
      <c r="M244" s="47"/>
    </row>
    <row r="245" spans="1:13" x14ac:dyDescent="0.25">
      <c r="A245" s="37">
        <v>38428</v>
      </c>
      <c r="B245" s="10">
        <v>1341</v>
      </c>
      <c r="C245" s="10" t="s">
        <v>162</v>
      </c>
      <c r="D245" s="7">
        <v>1000</v>
      </c>
      <c r="E245" s="45" t="s">
        <v>4591</v>
      </c>
      <c r="F245" s="10" t="s">
        <v>23</v>
      </c>
      <c r="G245" s="39">
        <f t="shared" si="3"/>
        <v>1000</v>
      </c>
      <c r="H245" s="40" t="s">
        <v>3582</v>
      </c>
      <c r="I245" s="41" t="s">
        <v>25</v>
      </c>
      <c r="J245" s="41"/>
      <c r="K245" s="42">
        <v>1000</v>
      </c>
      <c r="M245" s="47"/>
    </row>
    <row r="246" spans="1:13" x14ac:dyDescent="0.25">
      <c r="A246" s="37">
        <v>38428</v>
      </c>
      <c r="B246" s="10">
        <v>1656</v>
      </c>
      <c r="C246" s="10" t="s">
        <v>3611</v>
      </c>
      <c r="D246" s="7">
        <v>2061</v>
      </c>
      <c r="E246" s="45" t="s">
        <v>4592</v>
      </c>
      <c r="F246" s="10" t="s">
        <v>23</v>
      </c>
      <c r="G246" s="39">
        <f t="shared" si="3"/>
        <v>2061</v>
      </c>
      <c r="H246" s="41" t="s">
        <v>3587</v>
      </c>
      <c r="I246" s="41" t="s">
        <v>25</v>
      </c>
      <c r="J246" s="41"/>
      <c r="K246" s="42">
        <v>2061</v>
      </c>
      <c r="M246" s="47"/>
    </row>
    <row r="247" spans="1:13" x14ac:dyDescent="0.25">
      <c r="A247" s="37">
        <v>38428</v>
      </c>
      <c r="B247" s="10">
        <v>1530</v>
      </c>
      <c r="C247" s="10" t="s">
        <v>162</v>
      </c>
      <c r="D247" s="38">
        <v>2400000</v>
      </c>
      <c r="E247" s="45" t="s">
        <v>4593</v>
      </c>
      <c r="F247" s="10" t="s">
        <v>23</v>
      </c>
      <c r="G247" s="39">
        <f t="shared" si="3"/>
        <v>2400000</v>
      </c>
      <c r="H247" s="10" t="s">
        <v>3582</v>
      </c>
      <c r="I247" s="41"/>
      <c r="J247" s="41"/>
      <c r="K247" s="42">
        <v>2400000</v>
      </c>
    </row>
    <row r="248" spans="1:13" x14ac:dyDescent="0.25">
      <c r="A248" s="37">
        <v>38428</v>
      </c>
      <c r="B248" s="10">
        <v>1956</v>
      </c>
      <c r="C248" s="10" t="s">
        <v>21</v>
      </c>
      <c r="D248" s="7" t="s">
        <v>27</v>
      </c>
      <c r="E248" s="45" t="s">
        <v>4594</v>
      </c>
      <c r="F248" s="10" t="s">
        <v>23</v>
      </c>
      <c r="G248" s="39">
        <f t="shared" si="3"/>
        <v>1</v>
      </c>
      <c r="H248" s="40" t="s">
        <v>3610</v>
      </c>
      <c r="I248" s="41" t="s">
        <v>25</v>
      </c>
      <c r="J248" s="41"/>
      <c r="K248" s="42" t="s">
        <v>27</v>
      </c>
      <c r="M248" s="47"/>
    </row>
    <row r="249" spans="1:13" x14ac:dyDescent="0.25">
      <c r="A249" s="37">
        <v>38428</v>
      </c>
      <c r="B249" s="10">
        <v>1048</v>
      </c>
      <c r="C249" s="10" t="s">
        <v>162</v>
      </c>
      <c r="D249" s="7">
        <v>1000</v>
      </c>
      <c r="E249" s="45" t="s">
        <v>4595</v>
      </c>
      <c r="F249" s="10" t="s">
        <v>33</v>
      </c>
      <c r="G249" s="39">
        <f t="shared" si="3"/>
        <v>1000</v>
      </c>
      <c r="H249" s="40" t="s">
        <v>3582</v>
      </c>
      <c r="I249" s="41" t="s">
        <v>25</v>
      </c>
      <c r="J249" s="41"/>
      <c r="K249" s="42">
        <v>1000</v>
      </c>
      <c r="M249" s="47"/>
    </row>
    <row r="250" spans="1:13" x14ac:dyDescent="0.25">
      <c r="A250" s="37">
        <v>38428</v>
      </c>
      <c r="B250" s="10">
        <v>1534</v>
      </c>
      <c r="C250" s="10" t="s">
        <v>42</v>
      </c>
      <c r="D250" s="38" t="s">
        <v>27</v>
      </c>
      <c r="E250" s="45" t="s">
        <v>4596</v>
      </c>
      <c r="F250" s="10" t="s">
        <v>67</v>
      </c>
      <c r="G250" s="39">
        <f t="shared" si="3"/>
        <v>1</v>
      </c>
      <c r="H250" s="43" t="s">
        <v>3582</v>
      </c>
      <c r="I250" s="41"/>
      <c r="J250" s="41"/>
      <c r="K250" s="42" t="s">
        <v>27</v>
      </c>
    </row>
    <row r="251" spans="1:13" x14ac:dyDescent="0.25">
      <c r="A251" s="37">
        <v>38429</v>
      </c>
      <c r="B251" s="10">
        <v>2034</v>
      </c>
      <c r="C251" s="10" t="s">
        <v>35</v>
      </c>
      <c r="D251" s="7">
        <v>500</v>
      </c>
      <c r="E251" s="45" t="s">
        <v>4597</v>
      </c>
      <c r="F251" s="10" t="s">
        <v>23</v>
      </c>
      <c r="G251" s="39">
        <f t="shared" si="3"/>
        <v>500</v>
      </c>
      <c r="H251" s="40" t="s">
        <v>3580</v>
      </c>
      <c r="I251" s="41" t="s">
        <v>25</v>
      </c>
      <c r="J251" s="41"/>
      <c r="K251" s="42">
        <v>500</v>
      </c>
      <c r="M251" s="47"/>
    </row>
    <row r="252" spans="1:13" x14ac:dyDescent="0.25">
      <c r="A252" s="37">
        <v>38429</v>
      </c>
      <c r="B252" s="10">
        <v>839</v>
      </c>
      <c r="C252" s="10" t="s">
        <v>99</v>
      </c>
      <c r="D252" s="7">
        <v>5000</v>
      </c>
      <c r="E252" s="45" t="s">
        <v>4598</v>
      </c>
      <c r="F252" s="10" t="s">
        <v>30</v>
      </c>
      <c r="G252" s="39">
        <f t="shared" si="3"/>
        <v>5000</v>
      </c>
      <c r="H252" s="41" t="s">
        <v>3610</v>
      </c>
      <c r="I252" s="41" t="s">
        <v>25</v>
      </c>
      <c r="J252" s="41"/>
      <c r="K252" s="42">
        <v>5000</v>
      </c>
      <c r="M252" s="47"/>
    </row>
    <row r="253" spans="1:13" x14ac:dyDescent="0.25">
      <c r="A253" s="37">
        <v>38429</v>
      </c>
      <c r="B253" s="10">
        <v>815</v>
      </c>
      <c r="C253" s="10" t="s">
        <v>162</v>
      </c>
      <c r="D253" s="38" t="s">
        <v>27</v>
      </c>
      <c r="E253" s="45" t="s">
        <v>4599</v>
      </c>
      <c r="F253" s="10" t="s">
        <v>30</v>
      </c>
      <c r="G253" s="39">
        <f t="shared" si="3"/>
        <v>1</v>
      </c>
      <c r="H253" s="10" t="s">
        <v>3582</v>
      </c>
      <c r="I253" s="41"/>
      <c r="J253" s="41"/>
      <c r="K253" s="42" t="s">
        <v>27</v>
      </c>
    </row>
    <row r="254" spans="1:13" x14ac:dyDescent="0.25">
      <c r="A254" s="37">
        <v>38429</v>
      </c>
      <c r="B254" s="10">
        <v>1752</v>
      </c>
      <c r="C254" s="10" t="s">
        <v>81</v>
      </c>
      <c r="D254" s="7">
        <v>75</v>
      </c>
      <c r="E254" s="45" t="s">
        <v>4600</v>
      </c>
      <c r="F254" s="10" t="s">
        <v>33</v>
      </c>
      <c r="G254" s="39">
        <f t="shared" si="3"/>
        <v>75</v>
      </c>
      <c r="H254" s="40" t="s">
        <v>3578</v>
      </c>
      <c r="I254" s="41" t="s">
        <v>25</v>
      </c>
      <c r="J254" s="41"/>
      <c r="K254" s="42">
        <v>75</v>
      </c>
      <c r="M254" s="47"/>
    </row>
    <row r="255" spans="1:13" x14ac:dyDescent="0.25">
      <c r="A255" s="37">
        <v>38429</v>
      </c>
      <c r="B255" s="10">
        <v>2142</v>
      </c>
      <c r="C255" s="10" t="s">
        <v>31</v>
      </c>
      <c r="D255" s="7">
        <v>2000</v>
      </c>
      <c r="E255" s="45" t="s">
        <v>4601</v>
      </c>
      <c r="F255" s="10" t="s">
        <v>33</v>
      </c>
      <c r="G255" s="39">
        <f t="shared" si="3"/>
        <v>2000</v>
      </c>
      <c r="H255" s="40" t="s">
        <v>3587</v>
      </c>
      <c r="I255" s="41" t="s">
        <v>25</v>
      </c>
      <c r="J255" s="41"/>
      <c r="K255" s="42">
        <v>2000</v>
      </c>
      <c r="M255" s="47"/>
    </row>
    <row r="256" spans="1:13" x14ac:dyDescent="0.25">
      <c r="A256" s="37">
        <v>38429</v>
      </c>
      <c r="B256" s="10">
        <v>1418</v>
      </c>
      <c r="C256" s="10" t="s">
        <v>121</v>
      </c>
      <c r="D256" s="38">
        <v>500</v>
      </c>
      <c r="E256" s="45" t="s">
        <v>4602</v>
      </c>
      <c r="F256" s="10" t="s">
        <v>359</v>
      </c>
      <c r="G256" s="39">
        <f t="shared" si="3"/>
        <v>500</v>
      </c>
      <c r="H256" s="43" t="s">
        <v>3582</v>
      </c>
      <c r="I256" s="41"/>
      <c r="J256" s="41"/>
      <c r="K256" s="42">
        <v>500</v>
      </c>
    </row>
    <row r="257" spans="1:13" x14ac:dyDescent="0.25">
      <c r="A257" s="37">
        <v>38429</v>
      </c>
      <c r="B257" s="10">
        <v>1106</v>
      </c>
      <c r="C257" s="10" t="s">
        <v>68</v>
      </c>
      <c r="D257" s="7">
        <v>4000</v>
      </c>
      <c r="E257" s="45" t="s">
        <v>4603</v>
      </c>
      <c r="F257" s="10" t="s">
        <v>359</v>
      </c>
      <c r="G257" s="39">
        <f t="shared" si="3"/>
        <v>4000</v>
      </c>
      <c r="H257" s="40" t="s">
        <v>3575</v>
      </c>
      <c r="I257" s="41" t="s">
        <v>25</v>
      </c>
      <c r="J257" s="41"/>
      <c r="K257" s="42">
        <v>4000</v>
      </c>
      <c r="M257" s="47"/>
    </row>
    <row r="258" spans="1:13" x14ac:dyDescent="0.25">
      <c r="A258" s="37">
        <v>38429</v>
      </c>
      <c r="B258" s="10">
        <v>1150</v>
      </c>
      <c r="C258" s="10" t="s">
        <v>302</v>
      </c>
      <c r="D258" s="7">
        <v>25000</v>
      </c>
      <c r="E258" s="45" t="s">
        <v>4604</v>
      </c>
      <c r="F258" s="10" t="s">
        <v>359</v>
      </c>
      <c r="G258" s="39">
        <f t="shared" ref="G258:G321" si="4">IF(D258 ="UNK", 1, D258)</f>
        <v>25000</v>
      </c>
      <c r="H258" s="40" t="s">
        <v>3587</v>
      </c>
      <c r="I258" s="41" t="s">
        <v>25</v>
      </c>
      <c r="J258" s="41"/>
      <c r="K258" s="42">
        <v>25000</v>
      </c>
      <c r="M258" s="47"/>
    </row>
    <row r="259" spans="1:13" x14ac:dyDescent="0.25">
      <c r="A259" s="37">
        <v>38429</v>
      </c>
      <c r="B259" s="10">
        <v>931</v>
      </c>
      <c r="C259" s="10" t="s">
        <v>68</v>
      </c>
      <c r="D259" s="7">
        <v>35000</v>
      </c>
      <c r="E259" s="45" t="s">
        <v>4605</v>
      </c>
      <c r="F259" s="10" t="s">
        <v>63</v>
      </c>
      <c r="G259" s="39">
        <f t="shared" si="4"/>
        <v>35000</v>
      </c>
      <c r="H259" s="40" t="s">
        <v>3575</v>
      </c>
      <c r="I259" s="41" t="s">
        <v>25</v>
      </c>
      <c r="J259" s="41" t="s">
        <v>4334</v>
      </c>
      <c r="K259" s="42"/>
      <c r="M259" s="47"/>
    </row>
    <row r="260" spans="1:13" x14ac:dyDescent="0.25">
      <c r="A260" s="37">
        <v>38430</v>
      </c>
      <c r="B260" s="10">
        <v>1548</v>
      </c>
      <c r="C260" s="10" t="s">
        <v>68</v>
      </c>
      <c r="D260" s="7">
        <v>1000</v>
      </c>
      <c r="E260" s="45" t="s">
        <v>4606</v>
      </c>
      <c r="F260" s="10" t="s">
        <v>54</v>
      </c>
      <c r="G260" s="39">
        <f t="shared" si="4"/>
        <v>1000</v>
      </c>
      <c r="H260" s="40" t="s">
        <v>3575</v>
      </c>
      <c r="I260" s="41" t="s">
        <v>25</v>
      </c>
      <c r="J260" s="41"/>
      <c r="K260" s="42">
        <v>1000</v>
      </c>
      <c r="M260" s="47"/>
    </row>
    <row r="261" spans="1:13" x14ac:dyDescent="0.25">
      <c r="A261" s="37">
        <v>38430</v>
      </c>
      <c r="B261" s="10">
        <v>225</v>
      </c>
      <c r="C261" s="10" t="s">
        <v>141</v>
      </c>
      <c r="D261" s="7">
        <v>30000</v>
      </c>
      <c r="E261" s="45" t="s">
        <v>4607</v>
      </c>
      <c r="F261" s="10" t="s">
        <v>54</v>
      </c>
      <c r="G261" s="39">
        <f t="shared" si="4"/>
        <v>30000</v>
      </c>
      <c r="H261" s="40" t="s">
        <v>3578</v>
      </c>
      <c r="I261" s="41" t="s">
        <v>25</v>
      </c>
      <c r="J261" s="41"/>
      <c r="K261" s="42">
        <v>30000</v>
      </c>
      <c r="M261" s="47"/>
    </row>
    <row r="262" spans="1:13" x14ac:dyDescent="0.25">
      <c r="A262" s="37">
        <v>38431</v>
      </c>
      <c r="B262" s="10">
        <v>2021</v>
      </c>
      <c r="C262" s="10" t="s">
        <v>61</v>
      </c>
      <c r="D262" s="7">
        <v>2000</v>
      </c>
      <c r="E262" s="45" t="s">
        <v>4608</v>
      </c>
      <c r="F262" s="10" t="s">
        <v>23</v>
      </c>
      <c r="G262" s="39">
        <f t="shared" si="4"/>
        <v>2000</v>
      </c>
      <c r="H262" s="40" t="s">
        <v>3575</v>
      </c>
      <c r="I262" s="41" t="s">
        <v>25</v>
      </c>
      <c r="J262" s="41"/>
      <c r="K262" s="42">
        <v>2000</v>
      </c>
      <c r="M262" s="47"/>
    </row>
    <row r="263" spans="1:13" x14ac:dyDescent="0.25">
      <c r="A263" s="37">
        <v>38432</v>
      </c>
      <c r="B263" s="10">
        <v>1842</v>
      </c>
      <c r="C263" s="10" t="s">
        <v>3611</v>
      </c>
      <c r="D263" s="7">
        <v>102720</v>
      </c>
      <c r="E263" s="45" t="s">
        <v>4609</v>
      </c>
      <c r="F263" s="10" t="s">
        <v>23</v>
      </c>
      <c r="G263" s="39">
        <f t="shared" si="4"/>
        <v>102720</v>
      </c>
      <c r="H263" s="40" t="s">
        <v>3587</v>
      </c>
      <c r="I263" s="41" t="s">
        <v>25</v>
      </c>
      <c r="J263" s="41"/>
      <c r="K263" s="42">
        <v>102720</v>
      </c>
      <c r="M263" s="47"/>
    </row>
    <row r="264" spans="1:13" x14ac:dyDescent="0.25">
      <c r="A264" s="37">
        <v>38432</v>
      </c>
      <c r="B264" s="10">
        <v>1336</v>
      </c>
      <c r="C264" s="10" t="s">
        <v>42</v>
      </c>
      <c r="D264" s="38">
        <v>700</v>
      </c>
      <c r="E264" s="45" t="s">
        <v>4610</v>
      </c>
      <c r="F264" s="10" t="s">
        <v>30</v>
      </c>
      <c r="G264" s="39">
        <f t="shared" si="4"/>
        <v>700</v>
      </c>
      <c r="H264" s="10" t="s">
        <v>3582</v>
      </c>
      <c r="I264" s="41"/>
      <c r="J264" s="41"/>
      <c r="K264" s="42">
        <v>700</v>
      </c>
    </row>
    <row r="265" spans="1:13" x14ac:dyDescent="0.25">
      <c r="A265" s="37">
        <v>38432</v>
      </c>
      <c r="B265" s="10">
        <v>1453</v>
      </c>
      <c r="C265" s="10" t="s">
        <v>51</v>
      </c>
      <c r="D265" s="7">
        <v>1000</v>
      </c>
      <c r="E265" s="45" t="s">
        <v>4611</v>
      </c>
      <c r="F265" s="10" t="s">
        <v>30</v>
      </c>
      <c r="G265" s="39">
        <f t="shared" si="4"/>
        <v>1000</v>
      </c>
      <c r="H265" s="41" t="s">
        <v>3610</v>
      </c>
      <c r="I265" s="41" t="s">
        <v>25</v>
      </c>
      <c r="J265" s="41"/>
      <c r="K265" s="42">
        <v>1000</v>
      </c>
      <c r="M265" s="47"/>
    </row>
    <row r="266" spans="1:13" x14ac:dyDescent="0.25">
      <c r="A266" s="37">
        <v>38432</v>
      </c>
      <c r="B266" s="10">
        <v>1245</v>
      </c>
      <c r="C266" s="10" t="s">
        <v>56</v>
      </c>
      <c r="D266" s="7">
        <v>3500</v>
      </c>
      <c r="E266" s="45" t="s">
        <v>4612</v>
      </c>
      <c r="F266" s="10" t="s">
        <v>33</v>
      </c>
      <c r="G266" s="39">
        <f t="shared" si="4"/>
        <v>3500</v>
      </c>
      <c r="H266" s="40" t="s">
        <v>3587</v>
      </c>
      <c r="I266" s="41" t="s">
        <v>25</v>
      </c>
      <c r="J266" s="41" t="s">
        <v>4382</v>
      </c>
      <c r="K266" s="42"/>
      <c r="M266" s="47"/>
    </row>
    <row r="267" spans="1:13" x14ac:dyDescent="0.25">
      <c r="A267" s="37">
        <v>38432</v>
      </c>
      <c r="B267" s="10">
        <v>1217</v>
      </c>
      <c r="C267" s="10" t="s">
        <v>162</v>
      </c>
      <c r="D267" s="38">
        <v>500</v>
      </c>
      <c r="E267" s="45" t="s">
        <v>4613</v>
      </c>
      <c r="F267" s="10" t="s">
        <v>190</v>
      </c>
      <c r="G267" s="39">
        <f t="shared" si="4"/>
        <v>500</v>
      </c>
      <c r="H267" s="43" t="s">
        <v>3582</v>
      </c>
      <c r="I267" s="41"/>
      <c r="J267" s="41"/>
      <c r="K267" s="42">
        <v>500</v>
      </c>
    </row>
    <row r="268" spans="1:13" x14ac:dyDescent="0.25">
      <c r="A268" s="37">
        <v>38432</v>
      </c>
      <c r="B268" s="10">
        <v>1628</v>
      </c>
      <c r="C268" s="10" t="s">
        <v>46</v>
      </c>
      <c r="D268" s="7">
        <v>5000</v>
      </c>
      <c r="E268" s="45" t="s">
        <v>4614</v>
      </c>
      <c r="F268" s="10" t="s">
        <v>63</v>
      </c>
      <c r="G268" s="39">
        <f t="shared" si="4"/>
        <v>5000</v>
      </c>
      <c r="H268" s="40" t="s">
        <v>3575</v>
      </c>
      <c r="I268" s="41" t="s">
        <v>25</v>
      </c>
      <c r="J268" s="41"/>
      <c r="K268" s="42">
        <v>5000</v>
      </c>
      <c r="M268" s="47"/>
    </row>
    <row r="269" spans="1:13" x14ac:dyDescent="0.25">
      <c r="A269" s="37">
        <v>38432</v>
      </c>
      <c r="B269" s="10">
        <v>1401</v>
      </c>
      <c r="C269" s="10" t="s">
        <v>3291</v>
      </c>
      <c r="D269" s="7">
        <v>1000</v>
      </c>
      <c r="E269" s="45" t="s">
        <v>4615</v>
      </c>
      <c r="F269" s="10" t="s">
        <v>54</v>
      </c>
      <c r="G269" s="39">
        <f t="shared" si="4"/>
        <v>1000</v>
      </c>
      <c r="H269" s="40" t="s">
        <v>3587</v>
      </c>
      <c r="I269" s="41" t="s">
        <v>25</v>
      </c>
      <c r="J269" s="41"/>
      <c r="K269" s="42">
        <v>1000</v>
      </c>
      <c r="M269" s="47"/>
    </row>
    <row r="270" spans="1:13" x14ac:dyDescent="0.25">
      <c r="A270" s="37">
        <v>38433</v>
      </c>
      <c r="B270" s="10">
        <v>1400</v>
      </c>
      <c r="C270" s="10" t="s">
        <v>81</v>
      </c>
      <c r="D270" s="7">
        <v>1000</v>
      </c>
      <c r="E270" s="45" t="s">
        <v>4616</v>
      </c>
      <c r="F270" s="10" t="s">
        <v>23</v>
      </c>
      <c r="G270" s="39">
        <f t="shared" si="4"/>
        <v>1000</v>
      </c>
      <c r="H270" s="40" t="s">
        <v>3578</v>
      </c>
      <c r="I270" s="41" t="s">
        <v>25</v>
      </c>
      <c r="J270" s="41"/>
      <c r="K270" s="42">
        <v>1000</v>
      </c>
      <c r="M270" s="47"/>
    </row>
    <row r="271" spans="1:13" x14ac:dyDescent="0.25">
      <c r="A271" s="37">
        <v>38433</v>
      </c>
      <c r="B271" s="10">
        <v>1114</v>
      </c>
      <c r="C271" s="10" t="s">
        <v>64</v>
      </c>
      <c r="D271" s="7">
        <v>2400</v>
      </c>
      <c r="E271" s="45" t="s">
        <v>4617</v>
      </c>
      <c r="F271" s="10" t="s">
        <v>33</v>
      </c>
      <c r="G271" s="39">
        <f t="shared" si="4"/>
        <v>2400</v>
      </c>
      <c r="H271" s="41" t="s">
        <v>3578</v>
      </c>
      <c r="I271" s="41" t="s">
        <v>25</v>
      </c>
      <c r="J271" s="41"/>
      <c r="K271" s="42">
        <v>2400</v>
      </c>
      <c r="M271" s="47"/>
    </row>
    <row r="272" spans="1:13" x14ac:dyDescent="0.25">
      <c r="A272" s="37">
        <v>38433</v>
      </c>
      <c r="B272" s="10">
        <v>725</v>
      </c>
      <c r="C272" s="10" t="s">
        <v>31</v>
      </c>
      <c r="D272" s="7">
        <v>5000</v>
      </c>
      <c r="E272" s="45" t="s">
        <v>4618</v>
      </c>
      <c r="F272" s="10" t="s">
        <v>359</v>
      </c>
      <c r="G272" s="39">
        <f t="shared" si="4"/>
        <v>5000</v>
      </c>
      <c r="H272" s="40" t="s">
        <v>3587</v>
      </c>
      <c r="I272" s="41" t="s">
        <v>25</v>
      </c>
      <c r="J272" s="41"/>
      <c r="K272" s="42">
        <v>5000</v>
      </c>
      <c r="M272" s="47"/>
    </row>
    <row r="273" spans="1:13" x14ac:dyDescent="0.25">
      <c r="A273" s="37">
        <v>38433</v>
      </c>
      <c r="B273" s="10">
        <v>908</v>
      </c>
      <c r="C273" s="10" t="s">
        <v>426</v>
      </c>
      <c r="D273" s="7">
        <v>10000</v>
      </c>
      <c r="E273" s="45" t="s">
        <v>4619</v>
      </c>
      <c r="F273" s="10" t="s">
        <v>54</v>
      </c>
      <c r="G273" s="39">
        <f t="shared" si="4"/>
        <v>10000</v>
      </c>
      <c r="H273" s="40" t="s">
        <v>3587</v>
      </c>
      <c r="I273" s="41" t="s">
        <v>25</v>
      </c>
      <c r="J273" s="41"/>
      <c r="K273" s="42">
        <v>10000</v>
      </c>
      <c r="M273" s="47"/>
    </row>
    <row r="274" spans="1:13" x14ac:dyDescent="0.25">
      <c r="A274" s="37">
        <v>38433</v>
      </c>
      <c r="B274" s="10">
        <v>728</v>
      </c>
      <c r="C274" s="10" t="s">
        <v>162</v>
      </c>
      <c r="D274" s="38">
        <v>500</v>
      </c>
      <c r="E274" s="45" t="s">
        <v>4620</v>
      </c>
      <c r="F274" s="10" t="s">
        <v>3869</v>
      </c>
      <c r="G274" s="39">
        <f t="shared" si="4"/>
        <v>500</v>
      </c>
      <c r="H274" s="43" t="s">
        <v>3582</v>
      </c>
      <c r="I274" s="41"/>
      <c r="J274" s="41" t="s">
        <v>4334</v>
      </c>
      <c r="K274" s="42"/>
    </row>
    <row r="275" spans="1:13" x14ac:dyDescent="0.25">
      <c r="A275" s="37">
        <v>38433</v>
      </c>
      <c r="B275" s="10">
        <v>859</v>
      </c>
      <c r="C275" s="10" t="s">
        <v>329</v>
      </c>
      <c r="D275" s="7">
        <v>50000</v>
      </c>
      <c r="E275" s="45" t="s">
        <v>4621</v>
      </c>
      <c r="F275" s="10" t="s">
        <v>67</v>
      </c>
      <c r="G275" s="39">
        <f t="shared" si="4"/>
        <v>50000</v>
      </c>
      <c r="H275" s="40" t="s">
        <v>3578</v>
      </c>
      <c r="I275" s="41" t="s">
        <v>25</v>
      </c>
      <c r="J275" s="41" t="s">
        <v>4382</v>
      </c>
      <c r="K275" s="42"/>
      <c r="M275" s="47"/>
    </row>
    <row r="276" spans="1:13" x14ac:dyDescent="0.25">
      <c r="A276" s="37">
        <v>38434</v>
      </c>
      <c r="B276" s="10">
        <v>1127</v>
      </c>
      <c r="C276" s="10" t="s">
        <v>108</v>
      </c>
      <c r="D276" s="7">
        <v>75</v>
      </c>
      <c r="E276" s="45" t="s">
        <v>4622</v>
      </c>
      <c r="F276" s="10" t="s">
        <v>23</v>
      </c>
      <c r="G276" s="39">
        <f t="shared" si="4"/>
        <v>75</v>
      </c>
      <c r="H276" s="40" t="s">
        <v>3610</v>
      </c>
      <c r="I276" s="41" t="s">
        <v>25</v>
      </c>
      <c r="J276" s="41"/>
      <c r="K276" s="42">
        <v>75</v>
      </c>
      <c r="M276" s="47"/>
    </row>
    <row r="277" spans="1:13" x14ac:dyDescent="0.25">
      <c r="A277" s="37">
        <v>38434</v>
      </c>
      <c r="B277" s="10">
        <v>730</v>
      </c>
      <c r="C277" s="10" t="s">
        <v>162</v>
      </c>
      <c r="D277" s="38">
        <v>200</v>
      </c>
      <c r="E277" s="45" t="s">
        <v>4623</v>
      </c>
      <c r="F277" s="10" t="s">
        <v>37</v>
      </c>
      <c r="G277" s="39">
        <f t="shared" si="4"/>
        <v>200</v>
      </c>
      <c r="H277" s="10" t="s">
        <v>3582</v>
      </c>
      <c r="I277" s="41"/>
      <c r="J277" s="41"/>
      <c r="K277" s="42">
        <v>200</v>
      </c>
    </row>
    <row r="278" spans="1:13" x14ac:dyDescent="0.25">
      <c r="A278" s="37">
        <v>38434</v>
      </c>
      <c r="B278" s="10">
        <v>1704</v>
      </c>
      <c r="C278" s="10" t="s">
        <v>70</v>
      </c>
      <c r="D278" s="7" t="s">
        <v>27</v>
      </c>
      <c r="E278" s="45" t="s">
        <v>4624</v>
      </c>
      <c r="F278" s="10" t="s">
        <v>67</v>
      </c>
      <c r="G278" s="39">
        <f t="shared" si="4"/>
        <v>1</v>
      </c>
      <c r="H278" s="40" t="s">
        <v>3575</v>
      </c>
      <c r="I278" s="41" t="s">
        <v>25</v>
      </c>
      <c r="J278" s="41" t="s">
        <v>4334</v>
      </c>
      <c r="K278" s="42"/>
      <c r="M278" s="47"/>
    </row>
    <row r="279" spans="1:13" x14ac:dyDescent="0.25">
      <c r="A279" s="37">
        <v>38435</v>
      </c>
      <c r="B279" s="10">
        <v>1845</v>
      </c>
      <c r="C279" s="10" t="s">
        <v>200</v>
      </c>
      <c r="D279" s="7">
        <v>3000</v>
      </c>
      <c r="E279" s="45" t="s">
        <v>4625</v>
      </c>
      <c r="F279" s="10" t="s">
        <v>23</v>
      </c>
      <c r="G279" s="39">
        <f t="shared" si="4"/>
        <v>3000</v>
      </c>
      <c r="H279" s="40" t="s">
        <v>3575</v>
      </c>
      <c r="I279" s="41" t="s">
        <v>25</v>
      </c>
      <c r="J279" s="41"/>
      <c r="K279" s="42">
        <v>3000</v>
      </c>
      <c r="M279" s="47"/>
    </row>
    <row r="280" spans="1:13" x14ac:dyDescent="0.25">
      <c r="A280" s="37">
        <v>38435</v>
      </c>
      <c r="B280" s="10">
        <v>1444</v>
      </c>
      <c r="C280" s="10" t="s">
        <v>42</v>
      </c>
      <c r="D280" s="38">
        <v>10</v>
      </c>
      <c r="E280" s="45" t="s">
        <v>4626</v>
      </c>
      <c r="F280" s="10" t="s">
        <v>37</v>
      </c>
      <c r="G280" s="39">
        <f t="shared" si="4"/>
        <v>10</v>
      </c>
      <c r="H280" s="10" t="s">
        <v>3582</v>
      </c>
      <c r="I280" s="41"/>
      <c r="J280" s="41"/>
      <c r="K280" s="42">
        <v>10</v>
      </c>
    </row>
    <row r="281" spans="1:13" x14ac:dyDescent="0.25">
      <c r="A281" s="37">
        <v>38435</v>
      </c>
      <c r="B281" s="10">
        <v>844</v>
      </c>
      <c r="C281" s="10" t="s">
        <v>68</v>
      </c>
      <c r="D281" s="7">
        <v>2700</v>
      </c>
      <c r="E281" s="45" t="s">
        <v>4627</v>
      </c>
      <c r="F281" s="10" t="s">
        <v>359</v>
      </c>
      <c r="G281" s="39">
        <f t="shared" si="4"/>
        <v>2700</v>
      </c>
      <c r="H281" s="40" t="s">
        <v>3575</v>
      </c>
      <c r="I281" s="41" t="s">
        <v>25</v>
      </c>
      <c r="J281" s="41" t="s">
        <v>4334</v>
      </c>
      <c r="K281" s="42"/>
      <c r="M281" s="47"/>
    </row>
    <row r="282" spans="1:13" x14ac:dyDescent="0.25">
      <c r="A282" s="37">
        <v>38436</v>
      </c>
      <c r="B282" s="10">
        <v>1457</v>
      </c>
      <c r="C282" s="10" t="s">
        <v>42</v>
      </c>
      <c r="D282" s="7">
        <v>10</v>
      </c>
      <c r="E282" s="45" t="s">
        <v>4628</v>
      </c>
      <c r="F282" s="10" t="s">
        <v>23</v>
      </c>
      <c r="G282" s="39">
        <f t="shared" si="4"/>
        <v>10</v>
      </c>
      <c r="H282" s="40" t="s">
        <v>3582</v>
      </c>
      <c r="I282" s="41" t="s">
        <v>25</v>
      </c>
      <c r="J282" s="41"/>
      <c r="K282" s="42">
        <v>10</v>
      </c>
      <c r="M282" s="47"/>
    </row>
    <row r="283" spans="1:13" x14ac:dyDescent="0.25">
      <c r="A283" s="37">
        <v>38436</v>
      </c>
      <c r="B283" s="10">
        <v>1459</v>
      </c>
      <c r="C283" s="10" t="s">
        <v>42</v>
      </c>
      <c r="D283" s="38">
        <v>10</v>
      </c>
      <c r="E283" s="45" t="s">
        <v>4629</v>
      </c>
      <c r="F283" s="10" t="s">
        <v>23</v>
      </c>
      <c r="G283" s="39">
        <f t="shared" si="4"/>
        <v>10</v>
      </c>
      <c r="H283" s="10" t="s">
        <v>3582</v>
      </c>
      <c r="I283" s="41"/>
      <c r="J283" s="41"/>
      <c r="K283" s="42">
        <v>10</v>
      </c>
    </row>
    <row r="284" spans="1:13" x14ac:dyDescent="0.25">
      <c r="A284" s="37">
        <v>38436</v>
      </c>
      <c r="B284" s="10">
        <v>1700</v>
      </c>
      <c r="C284" s="10" t="s">
        <v>31</v>
      </c>
      <c r="D284" s="7">
        <v>500</v>
      </c>
      <c r="E284" s="45" t="s">
        <v>4630</v>
      </c>
      <c r="F284" s="10" t="s">
        <v>23</v>
      </c>
      <c r="G284" s="39">
        <f t="shared" si="4"/>
        <v>500</v>
      </c>
      <c r="H284" s="40" t="s">
        <v>3587</v>
      </c>
      <c r="I284" s="41" t="s">
        <v>25</v>
      </c>
      <c r="J284" s="41"/>
      <c r="K284" s="42">
        <v>5000</v>
      </c>
      <c r="M284" s="47"/>
    </row>
    <row r="285" spans="1:13" x14ac:dyDescent="0.25">
      <c r="A285" s="37">
        <v>38436</v>
      </c>
      <c r="B285" s="10">
        <v>1244</v>
      </c>
      <c r="C285" s="10" t="s">
        <v>46</v>
      </c>
      <c r="D285" s="7">
        <v>2000</v>
      </c>
      <c r="E285" s="45" t="s">
        <v>4631</v>
      </c>
      <c r="F285" s="10" t="s">
        <v>33</v>
      </c>
      <c r="G285" s="39">
        <f t="shared" si="4"/>
        <v>2000</v>
      </c>
      <c r="H285" s="40" t="s">
        <v>3575</v>
      </c>
      <c r="I285" s="41" t="s">
        <v>25</v>
      </c>
      <c r="J285" s="41"/>
      <c r="K285" s="42">
        <v>2000</v>
      </c>
      <c r="M285" s="47"/>
    </row>
    <row r="286" spans="1:13" x14ac:dyDescent="0.25">
      <c r="A286" s="37">
        <v>38436</v>
      </c>
      <c r="B286" s="10">
        <v>1437</v>
      </c>
      <c r="C286" s="10" t="s">
        <v>26</v>
      </c>
      <c r="D286" s="7">
        <v>88000</v>
      </c>
      <c r="E286" s="45" t="s">
        <v>4632</v>
      </c>
      <c r="F286" s="10" t="s">
        <v>3869</v>
      </c>
      <c r="G286" s="39">
        <f t="shared" si="4"/>
        <v>88000</v>
      </c>
      <c r="H286" s="40" t="s">
        <v>3578</v>
      </c>
      <c r="I286" s="41" t="s">
        <v>25</v>
      </c>
      <c r="J286" s="41" t="s">
        <v>4334</v>
      </c>
      <c r="K286" s="42"/>
      <c r="M286" s="47"/>
    </row>
    <row r="287" spans="1:13" x14ac:dyDescent="0.25">
      <c r="A287" s="37">
        <v>38437</v>
      </c>
      <c r="B287" s="10">
        <v>2113</v>
      </c>
      <c r="C287" s="10" t="s">
        <v>56</v>
      </c>
      <c r="D287" s="7">
        <v>300</v>
      </c>
      <c r="E287" s="45" t="s">
        <v>4633</v>
      </c>
      <c r="F287" s="10" t="s">
        <v>23</v>
      </c>
      <c r="G287" s="39">
        <f t="shared" si="4"/>
        <v>300</v>
      </c>
      <c r="H287" s="40" t="s">
        <v>3587</v>
      </c>
      <c r="I287" s="41" t="s">
        <v>25</v>
      </c>
      <c r="J287" s="41"/>
      <c r="K287" s="42">
        <v>300</v>
      </c>
      <c r="M287" s="47"/>
    </row>
    <row r="288" spans="1:13" x14ac:dyDescent="0.25">
      <c r="A288" s="37">
        <v>38437</v>
      </c>
      <c r="B288" s="10">
        <v>1118</v>
      </c>
      <c r="C288" s="10" t="s">
        <v>42</v>
      </c>
      <c r="D288" s="7">
        <v>30</v>
      </c>
      <c r="E288" s="45" t="s">
        <v>4634</v>
      </c>
      <c r="F288" s="10" t="s">
        <v>67</v>
      </c>
      <c r="G288" s="39">
        <f t="shared" si="4"/>
        <v>30</v>
      </c>
      <c r="H288" s="40" t="s">
        <v>3582</v>
      </c>
      <c r="I288" s="41" t="s">
        <v>25</v>
      </c>
      <c r="J288" s="41"/>
      <c r="K288" s="42">
        <v>30</v>
      </c>
      <c r="M288" s="47"/>
    </row>
    <row r="289" spans="1:13" x14ac:dyDescent="0.25">
      <c r="A289" s="37">
        <v>38437</v>
      </c>
      <c r="C289" s="10" t="s">
        <v>42</v>
      </c>
      <c r="D289" s="7">
        <v>200</v>
      </c>
      <c r="E289" s="45" t="s">
        <v>4635</v>
      </c>
      <c r="F289" s="10" t="s">
        <v>67</v>
      </c>
      <c r="G289" s="39">
        <f t="shared" si="4"/>
        <v>200</v>
      </c>
      <c r="H289" s="40" t="s">
        <v>3582</v>
      </c>
      <c r="I289" s="41"/>
      <c r="J289" s="41"/>
      <c r="K289" s="42">
        <v>200</v>
      </c>
      <c r="M289" s="47"/>
    </row>
    <row r="290" spans="1:13" x14ac:dyDescent="0.25">
      <c r="A290" s="37">
        <v>38438</v>
      </c>
      <c r="B290" s="10">
        <v>1332</v>
      </c>
      <c r="C290" s="10" t="s">
        <v>46</v>
      </c>
      <c r="D290" s="7">
        <v>5000</v>
      </c>
      <c r="E290" s="45" t="s">
        <v>4636</v>
      </c>
      <c r="F290" s="10" t="s">
        <v>29</v>
      </c>
      <c r="G290" s="39">
        <f t="shared" si="4"/>
        <v>5000</v>
      </c>
      <c r="H290" s="40" t="s">
        <v>3575</v>
      </c>
      <c r="I290" s="41" t="s">
        <v>25</v>
      </c>
      <c r="J290" s="41"/>
      <c r="K290" s="42">
        <v>5000</v>
      </c>
      <c r="M290" s="47"/>
    </row>
    <row r="291" spans="1:13" x14ac:dyDescent="0.25">
      <c r="A291" s="37">
        <v>38438</v>
      </c>
      <c r="B291" s="10">
        <v>1441</v>
      </c>
      <c r="C291" s="10" t="s">
        <v>108</v>
      </c>
      <c r="D291" s="7">
        <v>1000</v>
      </c>
      <c r="E291" s="45" t="s">
        <v>4637</v>
      </c>
      <c r="F291" s="10" t="s">
        <v>63</v>
      </c>
      <c r="G291" s="39">
        <f t="shared" si="4"/>
        <v>1000</v>
      </c>
      <c r="H291" s="40" t="s">
        <v>3610</v>
      </c>
      <c r="I291" s="41" t="s">
        <v>25</v>
      </c>
      <c r="J291" s="41"/>
      <c r="K291" s="42">
        <v>1000</v>
      </c>
      <c r="M291" s="47"/>
    </row>
    <row r="292" spans="1:13" x14ac:dyDescent="0.25">
      <c r="A292" s="37">
        <v>38438</v>
      </c>
      <c r="B292" s="10">
        <v>439</v>
      </c>
      <c r="C292" s="10" t="s">
        <v>108</v>
      </c>
      <c r="D292" s="7">
        <v>20000</v>
      </c>
      <c r="E292" s="45" t="s">
        <v>4638</v>
      </c>
      <c r="F292" s="10" t="s">
        <v>54</v>
      </c>
      <c r="G292" s="39">
        <f t="shared" si="4"/>
        <v>20000</v>
      </c>
      <c r="H292" s="40" t="s">
        <v>3610</v>
      </c>
      <c r="I292" s="41" t="s">
        <v>25</v>
      </c>
      <c r="J292" s="41" t="s">
        <v>4334</v>
      </c>
      <c r="K292" s="42"/>
      <c r="M292" s="47"/>
    </row>
    <row r="293" spans="1:13" x14ac:dyDescent="0.25">
      <c r="A293" s="37">
        <v>38439</v>
      </c>
      <c r="B293" s="10">
        <v>853</v>
      </c>
      <c r="C293" s="10" t="s">
        <v>162</v>
      </c>
      <c r="D293" s="38">
        <v>90000</v>
      </c>
      <c r="E293" s="9" t="s">
        <v>4639</v>
      </c>
      <c r="F293" s="10" t="s">
        <v>3869</v>
      </c>
      <c r="G293" s="39">
        <f t="shared" si="4"/>
        <v>90000</v>
      </c>
      <c r="H293" s="43" t="s">
        <v>3582</v>
      </c>
      <c r="J293" s="10" t="s">
        <v>4334</v>
      </c>
    </row>
    <row r="294" spans="1:13" x14ac:dyDescent="0.25">
      <c r="A294" s="37">
        <v>38439</v>
      </c>
      <c r="C294" s="10" t="s">
        <v>162</v>
      </c>
      <c r="D294" s="7">
        <v>30</v>
      </c>
      <c r="E294" s="45" t="s">
        <v>4640</v>
      </c>
      <c r="F294" s="10" t="s">
        <v>67</v>
      </c>
      <c r="G294" s="39">
        <f t="shared" si="4"/>
        <v>30</v>
      </c>
      <c r="H294" s="41" t="s">
        <v>3582</v>
      </c>
      <c r="I294" s="41"/>
      <c r="J294" s="41"/>
      <c r="K294" s="42">
        <v>30</v>
      </c>
      <c r="M294" s="47"/>
    </row>
    <row r="295" spans="1:13" x14ac:dyDescent="0.25">
      <c r="A295" s="37">
        <v>38440</v>
      </c>
      <c r="B295" s="10">
        <v>1037</v>
      </c>
      <c r="C295" s="10" t="s">
        <v>162</v>
      </c>
      <c r="D295" s="38">
        <v>50000</v>
      </c>
      <c r="E295" s="9" t="s">
        <v>4641</v>
      </c>
      <c r="F295" s="10" t="s">
        <v>3869</v>
      </c>
      <c r="G295" s="39">
        <f t="shared" si="4"/>
        <v>50000</v>
      </c>
      <c r="H295" s="10" t="s">
        <v>3582</v>
      </c>
      <c r="J295" s="10" t="s">
        <v>4334</v>
      </c>
    </row>
    <row r="296" spans="1:13" x14ac:dyDescent="0.25">
      <c r="A296" s="37">
        <v>38441</v>
      </c>
      <c r="B296" s="10">
        <v>853</v>
      </c>
      <c r="C296" s="10" t="s">
        <v>162</v>
      </c>
      <c r="D296" s="38">
        <v>800</v>
      </c>
      <c r="E296" s="9" t="s">
        <v>4642</v>
      </c>
      <c r="F296" s="10" t="s">
        <v>3869</v>
      </c>
      <c r="G296" s="39">
        <f t="shared" si="4"/>
        <v>800</v>
      </c>
      <c r="H296" s="10" t="s">
        <v>3582</v>
      </c>
      <c r="J296" s="10" t="s">
        <v>4334</v>
      </c>
    </row>
    <row r="297" spans="1:13" x14ac:dyDescent="0.25">
      <c r="A297" s="37">
        <v>38441</v>
      </c>
      <c r="B297" s="10">
        <v>1300</v>
      </c>
      <c r="C297" s="10" t="s">
        <v>42</v>
      </c>
      <c r="D297" s="38">
        <v>500</v>
      </c>
      <c r="E297" s="45" t="s">
        <v>4643</v>
      </c>
      <c r="F297" s="10" t="s">
        <v>67</v>
      </c>
      <c r="G297" s="39">
        <f t="shared" si="4"/>
        <v>500</v>
      </c>
      <c r="H297" s="10" t="s">
        <v>3582</v>
      </c>
      <c r="I297" s="41"/>
      <c r="J297" s="41"/>
      <c r="K297" s="42">
        <v>500</v>
      </c>
    </row>
    <row r="298" spans="1:13" x14ac:dyDescent="0.25">
      <c r="A298" s="37">
        <v>38443</v>
      </c>
      <c r="B298" s="10">
        <v>800</v>
      </c>
      <c r="C298" s="10" t="s">
        <v>162</v>
      </c>
      <c r="D298" s="38">
        <v>425</v>
      </c>
      <c r="E298" s="45" t="s">
        <v>4644</v>
      </c>
      <c r="F298" s="10" t="s">
        <v>33</v>
      </c>
      <c r="G298" s="39">
        <f t="shared" si="4"/>
        <v>425</v>
      </c>
      <c r="H298" s="10" t="s">
        <v>3582</v>
      </c>
      <c r="I298" s="41"/>
      <c r="J298" s="41"/>
      <c r="K298" s="42">
        <v>425</v>
      </c>
    </row>
    <row r="299" spans="1:13" x14ac:dyDescent="0.25">
      <c r="A299" s="37">
        <v>38443</v>
      </c>
      <c r="B299" s="10">
        <v>814</v>
      </c>
      <c r="C299" s="10" t="s">
        <v>42</v>
      </c>
      <c r="D299" s="38">
        <v>100</v>
      </c>
      <c r="E299" s="45" t="s">
        <v>4645</v>
      </c>
      <c r="F299" s="10" t="s">
        <v>37</v>
      </c>
      <c r="G299" s="39">
        <f t="shared" si="4"/>
        <v>100</v>
      </c>
      <c r="H299" s="10" t="s">
        <v>3582</v>
      </c>
      <c r="I299" s="41"/>
      <c r="J299" s="41"/>
      <c r="K299" s="42">
        <v>100</v>
      </c>
    </row>
    <row r="300" spans="1:13" x14ac:dyDescent="0.25">
      <c r="A300" s="37">
        <v>38446</v>
      </c>
      <c r="B300" s="10">
        <v>1020</v>
      </c>
      <c r="C300" s="10" t="s">
        <v>162</v>
      </c>
      <c r="D300" s="38">
        <v>100</v>
      </c>
      <c r="E300" s="45" t="s">
        <v>4646</v>
      </c>
      <c r="F300" s="10" t="s">
        <v>33</v>
      </c>
      <c r="G300" s="39">
        <f t="shared" si="4"/>
        <v>100</v>
      </c>
      <c r="H300" s="10" t="s">
        <v>3582</v>
      </c>
      <c r="I300" s="41"/>
      <c r="J300" s="41"/>
      <c r="K300" s="42">
        <v>100</v>
      </c>
    </row>
    <row r="301" spans="1:13" x14ac:dyDescent="0.25">
      <c r="A301" s="37">
        <v>38446</v>
      </c>
      <c r="B301" s="10">
        <v>1756</v>
      </c>
      <c r="C301" s="10" t="s">
        <v>21</v>
      </c>
      <c r="D301" s="7">
        <v>72000</v>
      </c>
      <c r="E301" s="45" t="s">
        <v>4647</v>
      </c>
      <c r="F301" s="10" t="s">
        <v>359</v>
      </c>
      <c r="G301" s="39">
        <f t="shared" si="4"/>
        <v>72000</v>
      </c>
      <c r="H301" s="41" t="s">
        <v>3610</v>
      </c>
      <c r="I301" s="41" t="s">
        <v>25</v>
      </c>
      <c r="J301" s="41"/>
      <c r="K301" s="42">
        <v>72000</v>
      </c>
      <c r="M301" s="47"/>
    </row>
    <row r="302" spans="1:13" x14ac:dyDescent="0.25">
      <c r="A302" s="37">
        <v>38446</v>
      </c>
      <c r="B302" s="10">
        <v>715</v>
      </c>
      <c r="C302" s="10" t="s">
        <v>162</v>
      </c>
      <c r="D302" s="38">
        <v>60000</v>
      </c>
      <c r="E302" s="45" t="s">
        <v>4648</v>
      </c>
      <c r="F302" s="10" t="s">
        <v>3869</v>
      </c>
      <c r="G302" s="39">
        <f t="shared" si="4"/>
        <v>60000</v>
      </c>
      <c r="H302" s="10" t="s">
        <v>3582</v>
      </c>
      <c r="I302" s="41"/>
      <c r="J302" s="41" t="s">
        <v>4334</v>
      </c>
      <c r="K302" s="42"/>
    </row>
    <row r="303" spans="1:13" x14ac:dyDescent="0.25">
      <c r="A303" s="37">
        <v>38447</v>
      </c>
      <c r="B303" s="10">
        <v>851</v>
      </c>
      <c r="C303" s="10" t="s">
        <v>42</v>
      </c>
      <c r="D303" s="7">
        <v>5000</v>
      </c>
      <c r="E303" s="45" t="s">
        <v>4649</v>
      </c>
      <c r="F303" s="10" t="s">
        <v>23</v>
      </c>
      <c r="G303" s="39">
        <f t="shared" si="4"/>
        <v>5000</v>
      </c>
      <c r="H303" s="40" t="s">
        <v>3582</v>
      </c>
      <c r="I303" s="41" t="s">
        <v>25</v>
      </c>
      <c r="J303" s="41"/>
      <c r="K303" s="42">
        <v>5000</v>
      </c>
      <c r="M303" s="47"/>
    </row>
    <row r="304" spans="1:13" x14ac:dyDescent="0.25">
      <c r="A304" s="37">
        <v>38447</v>
      </c>
      <c r="B304" s="10">
        <v>820</v>
      </c>
      <c r="C304" s="10" t="s">
        <v>42</v>
      </c>
      <c r="D304" s="38">
        <v>5000</v>
      </c>
      <c r="E304" s="45" t="s">
        <v>4650</v>
      </c>
      <c r="F304" s="10" t="s">
        <v>33</v>
      </c>
      <c r="G304" s="39">
        <f t="shared" si="4"/>
        <v>5000</v>
      </c>
      <c r="H304" s="10" t="s">
        <v>3582</v>
      </c>
      <c r="I304" s="41"/>
      <c r="J304" s="41"/>
      <c r="K304" s="42">
        <v>500</v>
      </c>
    </row>
    <row r="305" spans="1:18" x14ac:dyDescent="0.25">
      <c r="A305" s="37">
        <v>38447</v>
      </c>
      <c r="B305" s="10">
        <v>923</v>
      </c>
      <c r="C305" s="10" t="s">
        <v>150</v>
      </c>
      <c r="D305" s="7">
        <v>5000</v>
      </c>
      <c r="E305" s="45" t="s">
        <v>4651</v>
      </c>
      <c r="F305" s="10" t="s">
        <v>33</v>
      </c>
      <c r="G305" s="39">
        <f t="shared" si="4"/>
        <v>5000</v>
      </c>
      <c r="H305" s="40" t="s">
        <v>3575</v>
      </c>
      <c r="I305" s="41" t="s">
        <v>25</v>
      </c>
      <c r="J305" s="41" t="s">
        <v>4382</v>
      </c>
      <c r="K305" s="42"/>
      <c r="M305" s="47">
        <v>1</v>
      </c>
      <c r="N305" s="9" t="s">
        <v>4652</v>
      </c>
      <c r="O305" s="9" t="s">
        <v>4653</v>
      </c>
      <c r="P305" s="9" t="s">
        <v>3566</v>
      </c>
      <c r="R305" s="9" t="s">
        <v>4654</v>
      </c>
    </row>
    <row r="306" spans="1:18" x14ac:dyDescent="0.25">
      <c r="A306" s="37">
        <v>38447</v>
      </c>
      <c r="B306" s="10">
        <v>1918</v>
      </c>
      <c r="C306" s="10" t="s">
        <v>319</v>
      </c>
      <c r="D306" s="7" t="s">
        <v>27</v>
      </c>
      <c r="E306" s="45" t="s">
        <v>4655</v>
      </c>
      <c r="F306" s="10" t="s">
        <v>63</v>
      </c>
      <c r="G306" s="39">
        <f t="shared" si="4"/>
        <v>1</v>
      </c>
      <c r="H306" s="40" t="s">
        <v>3610</v>
      </c>
      <c r="I306" s="41" t="s">
        <v>25</v>
      </c>
      <c r="J306" s="41"/>
      <c r="K306" s="42" t="s">
        <v>27</v>
      </c>
      <c r="M306" s="47"/>
    </row>
    <row r="307" spans="1:18" x14ac:dyDescent="0.25">
      <c r="A307" s="37">
        <v>38448</v>
      </c>
      <c r="B307" s="10">
        <v>1257</v>
      </c>
      <c r="C307" s="10" t="s">
        <v>46</v>
      </c>
      <c r="D307" s="7">
        <v>2000</v>
      </c>
      <c r="E307" s="45" t="s">
        <v>4656</v>
      </c>
      <c r="F307" s="10" t="s">
        <v>23</v>
      </c>
      <c r="G307" s="39">
        <f t="shared" si="4"/>
        <v>2000</v>
      </c>
      <c r="H307" s="40" t="s">
        <v>3575</v>
      </c>
      <c r="I307" s="41" t="s">
        <v>25</v>
      </c>
      <c r="J307" s="41"/>
      <c r="K307" s="42">
        <v>2000</v>
      </c>
      <c r="M307" s="47"/>
    </row>
    <row r="308" spans="1:18" x14ac:dyDescent="0.25">
      <c r="A308" s="37">
        <v>38448</v>
      </c>
      <c r="B308" s="10">
        <v>1128</v>
      </c>
      <c r="C308" s="10" t="s">
        <v>329</v>
      </c>
      <c r="D308" s="7" t="s">
        <v>27</v>
      </c>
      <c r="E308" s="45" t="s">
        <v>4657</v>
      </c>
      <c r="F308" s="10" t="s">
        <v>23</v>
      </c>
      <c r="G308" s="39">
        <f t="shared" si="4"/>
        <v>1</v>
      </c>
      <c r="H308" s="40" t="s">
        <v>3578</v>
      </c>
      <c r="I308" s="41" t="s">
        <v>25</v>
      </c>
      <c r="J308" s="41"/>
      <c r="K308" s="42">
        <v>2000</v>
      </c>
      <c r="M308" s="47"/>
    </row>
    <row r="309" spans="1:18" x14ac:dyDescent="0.25">
      <c r="A309" s="37">
        <v>38448</v>
      </c>
      <c r="B309" s="10">
        <v>1457</v>
      </c>
      <c r="C309" s="10" t="s">
        <v>85</v>
      </c>
      <c r="D309" s="7">
        <v>1000</v>
      </c>
      <c r="E309" s="45" t="s">
        <v>4658</v>
      </c>
      <c r="F309" s="10" t="s">
        <v>33</v>
      </c>
      <c r="G309" s="39">
        <f t="shared" si="4"/>
        <v>1000</v>
      </c>
      <c r="H309" s="40" t="s">
        <v>3610</v>
      </c>
      <c r="I309" s="41" t="s">
        <v>25</v>
      </c>
      <c r="J309" s="41"/>
      <c r="K309" s="42">
        <v>1000</v>
      </c>
      <c r="M309" s="47"/>
    </row>
    <row r="310" spans="1:18" x14ac:dyDescent="0.25">
      <c r="A310" s="37">
        <v>38448</v>
      </c>
      <c r="B310" s="10">
        <v>2157</v>
      </c>
      <c r="C310" s="10" t="s">
        <v>21</v>
      </c>
      <c r="D310" s="7">
        <v>26775</v>
      </c>
      <c r="E310" s="45" t="s">
        <v>4659</v>
      </c>
      <c r="F310" s="10" t="s">
        <v>359</v>
      </c>
      <c r="G310" s="39">
        <f t="shared" si="4"/>
        <v>26775</v>
      </c>
      <c r="H310" s="40" t="s">
        <v>3610</v>
      </c>
      <c r="I310" s="41" t="s">
        <v>25</v>
      </c>
      <c r="J310" s="41"/>
      <c r="K310" s="42">
        <v>26775</v>
      </c>
      <c r="M310" s="47"/>
    </row>
    <row r="311" spans="1:18" x14ac:dyDescent="0.25">
      <c r="A311" s="37">
        <v>38448</v>
      </c>
      <c r="B311" s="10">
        <v>1953</v>
      </c>
      <c r="C311" s="10" t="s">
        <v>99</v>
      </c>
      <c r="D311" s="7" t="s">
        <v>27</v>
      </c>
      <c r="E311" s="45" t="s">
        <v>4660</v>
      </c>
      <c r="F311" s="10" t="s">
        <v>63</v>
      </c>
      <c r="G311" s="39">
        <f t="shared" si="4"/>
        <v>1</v>
      </c>
      <c r="H311" s="40" t="s">
        <v>3610</v>
      </c>
      <c r="I311" s="41" t="s">
        <v>25</v>
      </c>
      <c r="J311" s="41"/>
      <c r="K311" s="42" t="s">
        <v>27</v>
      </c>
      <c r="M311" s="47"/>
    </row>
    <row r="312" spans="1:18" x14ac:dyDescent="0.25">
      <c r="A312" s="37">
        <v>38449</v>
      </c>
      <c r="B312" s="10">
        <v>810</v>
      </c>
      <c r="C312" s="10" t="s">
        <v>200</v>
      </c>
      <c r="D312" s="7">
        <v>25000</v>
      </c>
      <c r="E312" s="45" t="s">
        <v>4661</v>
      </c>
      <c r="F312" s="10" t="s">
        <v>30</v>
      </c>
      <c r="G312" s="39">
        <f t="shared" si="4"/>
        <v>25000</v>
      </c>
      <c r="H312" s="40" t="s">
        <v>3575</v>
      </c>
      <c r="I312" s="41" t="s">
        <v>25</v>
      </c>
      <c r="J312" s="41"/>
      <c r="K312" s="42">
        <v>25000</v>
      </c>
      <c r="M312" s="47"/>
    </row>
    <row r="313" spans="1:18" x14ac:dyDescent="0.25">
      <c r="A313" s="37">
        <v>38449</v>
      </c>
      <c r="B313" s="10">
        <v>2009</v>
      </c>
      <c r="C313" s="10" t="s">
        <v>42</v>
      </c>
      <c r="D313" s="7">
        <v>300</v>
      </c>
      <c r="E313" s="45" t="s">
        <v>4662</v>
      </c>
      <c r="F313" s="10" t="s">
        <v>33</v>
      </c>
      <c r="G313" s="39">
        <f t="shared" si="4"/>
        <v>300</v>
      </c>
      <c r="H313" s="40" t="s">
        <v>3582</v>
      </c>
      <c r="I313" s="41" t="s">
        <v>25</v>
      </c>
      <c r="J313" s="41"/>
      <c r="K313" s="42">
        <v>300</v>
      </c>
      <c r="M313" s="47"/>
    </row>
    <row r="314" spans="1:18" x14ac:dyDescent="0.25">
      <c r="A314" s="37">
        <v>38449</v>
      </c>
      <c r="B314" s="10">
        <v>1421</v>
      </c>
      <c r="C314" s="10" t="s">
        <v>91</v>
      </c>
      <c r="D314" s="7">
        <v>27000</v>
      </c>
      <c r="E314" s="45" t="s">
        <v>4663</v>
      </c>
      <c r="F314" s="10" t="s">
        <v>33</v>
      </c>
      <c r="G314" s="39">
        <f t="shared" si="4"/>
        <v>27000</v>
      </c>
      <c r="H314" s="43" t="s">
        <v>3578</v>
      </c>
      <c r="I314" s="41" t="s">
        <v>25</v>
      </c>
      <c r="J314" s="41" t="s">
        <v>4334</v>
      </c>
      <c r="K314" s="42"/>
      <c r="M314" s="47"/>
    </row>
    <row r="315" spans="1:18" x14ac:dyDescent="0.25">
      <c r="A315" s="37">
        <v>38449</v>
      </c>
      <c r="B315" s="10">
        <v>1010</v>
      </c>
      <c r="C315" s="10" t="s">
        <v>59</v>
      </c>
      <c r="D315" s="7">
        <v>6000</v>
      </c>
      <c r="E315" s="45" t="s">
        <v>4664</v>
      </c>
      <c r="F315" s="10" t="s">
        <v>37</v>
      </c>
      <c r="G315" s="39">
        <f t="shared" si="4"/>
        <v>6000</v>
      </c>
      <c r="H315" s="43" t="s">
        <v>3580</v>
      </c>
      <c r="I315" s="41" t="s">
        <v>25</v>
      </c>
      <c r="J315" s="41"/>
      <c r="K315" s="42">
        <v>6000</v>
      </c>
      <c r="M315" s="47"/>
    </row>
    <row r="316" spans="1:18" x14ac:dyDescent="0.25">
      <c r="A316" s="37">
        <v>38449</v>
      </c>
      <c r="B316" s="10">
        <v>1606</v>
      </c>
      <c r="C316" s="10" t="s">
        <v>1138</v>
      </c>
      <c r="D316" s="7">
        <v>5000</v>
      </c>
      <c r="E316" s="45" t="s">
        <v>4665</v>
      </c>
      <c r="F316" s="10" t="s">
        <v>359</v>
      </c>
      <c r="G316" s="39">
        <f t="shared" si="4"/>
        <v>5000</v>
      </c>
      <c r="H316" s="43" t="s">
        <v>3610</v>
      </c>
      <c r="I316" s="41" t="s">
        <v>25</v>
      </c>
      <c r="J316" s="41"/>
      <c r="K316" s="42">
        <v>5000</v>
      </c>
      <c r="M316" s="47"/>
    </row>
    <row r="317" spans="1:18" x14ac:dyDescent="0.25">
      <c r="A317" s="37">
        <v>38449</v>
      </c>
      <c r="B317" s="10">
        <v>817</v>
      </c>
      <c r="C317" s="10" t="s">
        <v>108</v>
      </c>
      <c r="D317" s="7">
        <v>10000</v>
      </c>
      <c r="E317" s="45" t="s">
        <v>4666</v>
      </c>
      <c r="F317" s="10" t="s">
        <v>359</v>
      </c>
      <c r="G317" s="39">
        <f t="shared" si="4"/>
        <v>10000</v>
      </c>
      <c r="H317" s="40" t="s">
        <v>3610</v>
      </c>
      <c r="I317" s="41" t="s">
        <v>25</v>
      </c>
      <c r="J317" s="41"/>
      <c r="K317" s="42">
        <v>10000</v>
      </c>
      <c r="M317" s="47"/>
    </row>
    <row r="318" spans="1:18" x14ac:dyDescent="0.25">
      <c r="A318" s="37">
        <v>38449</v>
      </c>
      <c r="B318" s="10">
        <v>814</v>
      </c>
      <c r="C318" s="10" t="s">
        <v>21</v>
      </c>
      <c r="D318" s="7">
        <v>20000</v>
      </c>
      <c r="E318" s="45" t="s">
        <v>4667</v>
      </c>
      <c r="F318" s="10" t="s">
        <v>359</v>
      </c>
      <c r="G318" s="39">
        <f t="shared" si="4"/>
        <v>20000</v>
      </c>
      <c r="H318" s="40" t="s">
        <v>3610</v>
      </c>
      <c r="I318" s="41" t="s">
        <v>25</v>
      </c>
      <c r="J318" s="41" t="s">
        <v>4382</v>
      </c>
      <c r="K318" s="42"/>
      <c r="M318" s="47"/>
    </row>
    <row r="319" spans="1:18" x14ac:dyDescent="0.25">
      <c r="A319" s="37">
        <v>38449</v>
      </c>
      <c r="B319" s="10">
        <v>1205</v>
      </c>
      <c r="C319" s="10" t="s">
        <v>21</v>
      </c>
      <c r="D319" s="7">
        <v>50000</v>
      </c>
      <c r="E319" s="45" t="s">
        <v>4668</v>
      </c>
      <c r="F319" s="10" t="s">
        <v>359</v>
      </c>
      <c r="G319" s="39">
        <f t="shared" si="4"/>
        <v>50000</v>
      </c>
      <c r="H319" s="41" t="s">
        <v>3610</v>
      </c>
      <c r="I319" s="41" t="s">
        <v>25</v>
      </c>
      <c r="J319" s="41"/>
      <c r="K319" s="42">
        <v>50000</v>
      </c>
      <c r="M319" s="47"/>
    </row>
    <row r="320" spans="1:18" x14ac:dyDescent="0.25">
      <c r="A320" s="37">
        <v>38449</v>
      </c>
      <c r="B320" s="10">
        <v>1604</v>
      </c>
      <c r="C320" s="10" t="s">
        <v>99</v>
      </c>
      <c r="D320" s="7">
        <v>100000</v>
      </c>
      <c r="E320" s="45" t="s">
        <v>4669</v>
      </c>
      <c r="F320" s="10" t="s">
        <v>359</v>
      </c>
      <c r="G320" s="39">
        <f t="shared" si="4"/>
        <v>100000</v>
      </c>
      <c r="H320" s="10" t="s">
        <v>3610</v>
      </c>
      <c r="I320" s="41" t="s">
        <v>25</v>
      </c>
      <c r="J320" s="41"/>
      <c r="K320" s="42">
        <v>100000</v>
      </c>
      <c r="M320" s="47"/>
    </row>
    <row r="321" spans="1:13" x14ac:dyDescent="0.25">
      <c r="A321" s="37">
        <v>38449</v>
      </c>
      <c r="B321" s="10">
        <v>1108</v>
      </c>
      <c r="C321" s="10" t="s">
        <v>108</v>
      </c>
      <c r="D321" s="7" t="s">
        <v>27</v>
      </c>
      <c r="E321" s="45" t="s">
        <v>4670</v>
      </c>
      <c r="F321" s="10" t="s">
        <v>359</v>
      </c>
      <c r="G321" s="39">
        <f t="shared" si="4"/>
        <v>1</v>
      </c>
      <c r="H321" s="40" t="s">
        <v>3610</v>
      </c>
      <c r="I321" s="41" t="s">
        <v>25</v>
      </c>
      <c r="J321" s="41"/>
      <c r="K321" s="42" t="s">
        <v>27</v>
      </c>
      <c r="M321" s="47"/>
    </row>
    <row r="322" spans="1:13" x14ac:dyDescent="0.25">
      <c r="A322" s="37">
        <v>38449</v>
      </c>
      <c r="B322" s="10">
        <v>820</v>
      </c>
      <c r="C322" s="10" t="s">
        <v>21</v>
      </c>
      <c r="D322" s="7">
        <v>12000</v>
      </c>
      <c r="E322" s="45" t="s">
        <v>4671</v>
      </c>
      <c r="F322" s="10" t="s">
        <v>63</v>
      </c>
      <c r="G322" s="39">
        <f t="shared" ref="G322:G385" si="5">IF(D322 ="UNK", 1, D322)</f>
        <v>12000</v>
      </c>
      <c r="H322" s="40" t="s">
        <v>3610</v>
      </c>
      <c r="I322" s="41" t="s">
        <v>25</v>
      </c>
      <c r="J322" s="41" t="s">
        <v>4334</v>
      </c>
      <c r="K322" s="42"/>
      <c r="M322" s="47"/>
    </row>
    <row r="323" spans="1:13" x14ac:dyDescent="0.25">
      <c r="A323" s="37">
        <v>38449</v>
      </c>
      <c r="B323" s="10">
        <v>800</v>
      </c>
      <c r="C323" s="10" t="s">
        <v>108</v>
      </c>
      <c r="D323" s="7" t="s">
        <v>27</v>
      </c>
      <c r="E323" s="45" t="s">
        <v>4672</v>
      </c>
      <c r="F323" s="10" t="s">
        <v>54</v>
      </c>
      <c r="G323" s="39">
        <f t="shared" si="5"/>
        <v>1</v>
      </c>
      <c r="H323" s="41" t="s">
        <v>3610</v>
      </c>
      <c r="I323" s="41" t="s">
        <v>25</v>
      </c>
      <c r="J323" s="41"/>
      <c r="K323" s="42" t="s">
        <v>27</v>
      </c>
      <c r="M323" s="47"/>
    </row>
    <row r="324" spans="1:13" x14ac:dyDescent="0.25">
      <c r="A324" s="37">
        <v>38449</v>
      </c>
      <c r="B324" s="10">
        <v>1820</v>
      </c>
      <c r="C324" s="10" t="s">
        <v>108</v>
      </c>
      <c r="D324" s="7">
        <v>6600</v>
      </c>
      <c r="E324" s="45" t="s">
        <v>4673</v>
      </c>
      <c r="F324" s="10" t="s">
        <v>67</v>
      </c>
      <c r="G324" s="39">
        <f t="shared" si="5"/>
        <v>6600</v>
      </c>
      <c r="H324" s="10" t="s">
        <v>3610</v>
      </c>
      <c r="I324" s="41" t="s">
        <v>25</v>
      </c>
      <c r="J324" s="41"/>
      <c r="K324" s="42">
        <v>6600</v>
      </c>
      <c r="M324" s="47"/>
    </row>
    <row r="325" spans="1:13" x14ac:dyDescent="0.25">
      <c r="A325" s="37">
        <v>38449</v>
      </c>
      <c r="B325" s="10">
        <v>851</v>
      </c>
      <c r="C325" s="10" t="s">
        <v>108</v>
      </c>
      <c r="D325" s="7" t="s">
        <v>27</v>
      </c>
      <c r="E325" s="45" t="s">
        <v>4674</v>
      </c>
      <c r="F325" s="10" t="s">
        <v>67</v>
      </c>
      <c r="G325" s="39">
        <f t="shared" si="5"/>
        <v>1</v>
      </c>
      <c r="H325" s="41" t="s">
        <v>3610</v>
      </c>
      <c r="I325" s="41" t="s">
        <v>25</v>
      </c>
      <c r="J325" s="41"/>
      <c r="K325" s="42" t="s">
        <v>27</v>
      </c>
      <c r="M325" s="47"/>
    </row>
    <row r="326" spans="1:13" x14ac:dyDescent="0.25">
      <c r="A326" s="37">
        <v>38450</v>
      </c>
      <c r="B326" s="10">
        <v>1406</v>
      </c>
      <c r="C326" s="10" t="s">
        <v>99</v>
      </c>
      <c r="D326" s="7">
        <v>200</v>
      </c>
      <c r="E326" s="45" t="s">
        <v>4675</v>
      </c>
      <c r="F326" s="10" t="s">
        <v>359</v>
      </c>
      <c r="G326" s="39">
        <f t="shared" si="5"/>
        <v>200</v>
      </c>
      <c r="H326" s="10" t="s">
        <v>3610</v>
      </c>
      <c r="I326" s="41" t="s">
        <v>25</v>
      </c>
      <c r="J326" s="41"/>
      <c r="K326" s="42">
        <v>200</v>
      </c>
      <c r="M326" s="47"/>
    </row>
    <row r="327" spans="1:13" x14ac:dyDescent="0.25">
      <c r="A327" s="37">
        <v>38450</v>
      </c>
      <c r="B327" s="10">
        <v>1403</v>
      </c>
      <c r="C327" s="10" t="s">
        <v>99</v>
      </c>
      <c r="D327" s="7">
        <v>800</v>
      </c>
      <c r="E327" s="45" t="s">
        <v>4676</v>
      </c>
      <c r="F327" s="10" t="s">
        <v>359</v>
      </c>
      <c r="G327" s="39">
        <f t="shared" si="5"/>
        <v>800</v>
      </c>
      <c r="H327" s="10" t="s">
        <v>3610</v>
      </c>
      <c r="I327" s="41" t="s">
        <v>25</v>
      </c>
      <c r="J327" s="41"/>
      <c r="K327" s="42">
        <v>800</v>
      </c>
      <c r="M327" s="47"/>
    </row>
    <row r="328" spans="1:13" x14ac:dyDescent="0.25">
      <c r="A328" s="37">
        <v>38450</v>
      </c>
      <c r="B328" s="10">
        <v>943</v>
      </c>
      <c r="C328" s="10" t="s">
        <v>79</v>
      </c>
      <c r="D328" s="7">
        <v>7000</v>
      </c>
      <c r="E328" s="45" t="s">
        <v>4677</v>
      </c>
      <c r="F328" s="10" t="s">
        <v>359</v>
      </c>
      <c r="G328" s="39">
        <f t="shared" si="5"/>
        <v>7000</v>
      </c>
      <c r="H328" s="10" t="s">
        <v>3578</v>
      </c>
      <c r="I328" s="41" t="s">
        <v>25</v>
      </c>
      <c r="J328" s="41"/>
      <c r="K328" s="42">
        <v>7000</v>
      </c>
      <c r="M328" s="47"/>
    </row>
    <row r="329" spans="1:13" x14ac:dyDescent="0.25">
      <c r="A329" s="37">
        <v>38450</v>
      </c>
      <c r="B329" s="10">
        <v>1452</v>
      </c>
      <c r="C329" s="10" t="s">
        <v>108</v>
      </c>
      <c r="D329" s="7">
        <v>9800</v>
      </c>
      <c r="E329" s="45" t="s">
        <v>4678</v>
      </c>
      <c r="F329" s="10" t="s">
        <v>359</v>
      </c>
      <c r="G329" s="39">
        <f t="shared" si="5"/>
        <v>9800</v>
      </c>
      <c r="H329" s="10" t="s">
        <v>3610</v>
      </c>
      <c r="I329" s="41" t="s">
        <v>25</v>
      </c>
      <c r="J329" s="41"/>
      <c r="K329" s="42">
        <v>9800</v>
      </c>
      <c r="M329" s="47"/>
    </row>
    <row r="330" spans="1:13" x14ac:dyDescent="0.25">
      <c r="A330" s="37">
        <v>38450</v>
      </c>
      <c r="B330" s="10">
        <v>914</v>
      </c>
      <c r="C330" s="10" t="s">
        <v>1138</v>
      </c>
      <c r="D330" s="7">
        <v>30000</v>
      </c>
      <c r="E330" s="45" t="s">
        <v>4679</v>
      </c>
      <c r="F330" s="10" t="s">
        <v>359</v>
      </c>
      <c r="G330" s="39">
        <f t="shared" si="5"/>
        <v>30000</v>
      </c>
      <c r="H330" s="10" t="s">
        <v>3610</v>
      </c>
      <c r="I330" s="41" t="s">
        <v>25</v>
      </c>
      <c r="J330" s="41"/>
      <c r="K330" s="42">
        <v>30000</v>
      </c>
      <c r="M330" s="47"/>
    </row>
    <row r="331" spans="1:13" x14ac:dyDescent="0.25">
      <c r="A331" s="37">
        <v>38450</v>
      </c>
      <c r="B331" s="10">
        <v>1603</v>
      </c>
      <c r="C331" s="10" t="s">
        <v>99</v>
      </c>
      <c r="D331" s="7">
        <v>200000</v>
      </c>
      <c r="E331" s="45" t="s">
        <v>4680</v>
      </c>
      <c r="F331" s="10" t="s">
        <v>63</v>
      </c>
      <c r="G331" s="39">
        <f t="shared" si="5"/>
        <v>200000</v>
      </c>
      <c r="H331" s="10" t="s">
        <v>3610</v>
      </c>
      <c r="I331" s="41" t="s">
        <v>25</v>
      </c>
      <c r="J331" s="41"/>
      <c r="K331" s="42">
        <v>200000</v>
      </c>
      <c r="M331" s="47"/>
    </row>
    <row r="332" spans="1:13" x14ac:dyDescent="0.25">
      <c r="A332" s="37">
        <v>38450</v>
      </c>
      <c r="B332" s="10">
        <v>1455</v>
      </c>
      <c r="C332" s="10" t="s">
        <v>108</v>
      </c>
      <c r="D332" s="7">
        <v>1000</v>
      </c>
      <c r="E332" s="45" t="s">
        <v>4681</v>
      </c>
      <c r="F332" s="10" t="s">
        <v>67</v>
      </c>
      <c r="G332" s="39">
        <f t="shared" si="5"/>
        <v>1000</v>
      </c>
      <c r="H332" s="10" t="s">
        <v>3610</v>
      </c>
      <c r="I332" s="41" t="s">
        <v>25</v>
      </c>
      <c r="J332" s="41"/>
      <c r="K332" s="42">
        <v>1000</v>
      </c>
      <c r="M332" s="47"/>
    </row>
    <row r="333" spans="1:13" x14ac:dyDescent="0.25">
      <c r="A333" s="37">
        <v>38451</v>
      </c>
      <c r="B333" s="10">
        <v>1355</v>
      </c>
      <c r="C333" s="10" t="s">
        <v>56</v>
      </c>
      <c r="D333" s="7">
        <v>1000</v>
      </c>
      <c r="E333" s="45" t="s">
        <v>4682</v>
      </c>
      <c r="F333" s="10" t="s">
        <v>23</v>
      </c>
      <c r="G333" s="39">
        <f t="shared" si="5"/>
        <v>1000</v>
      </c>
      <c r="H333" s="10" t="s">
        <v>3587</v>
      </c>
      <c r="I333" s="41" t="s">
        <v>25</v>
      </c>
      <c r="J333" s="41"/>
      <c r="K333" s="42">
        <v>1000</v>
      </c>
      <c r="M333" s="47"/>
    </row>
    <row r="334" spans="1:13" x14ac:dyDescent="0.25">
      <c r="A334" s="37">
        <v>38451</v>
      </c>
      <c r="B334" s="10">
        <v>1323</v>
      </c>
      <c r="C334" s="10" t="s">
        <v>26</v>
      </c>
      <c r="D334" s="7">
        <v>3000</v>
      </c>
      <c r="E334" s="45" t="s">
        <v>4683</v>
      </c>
      <c r="F334" s="10" t="s">
        <v>23</v>
      </c>
      <c r="G334" s="39">
        <f t="shared" si="5"/>
        <v>3000</v>
      </c>
      <c r="H334" s="10" t="s">
        <v>3578</v>
      </c>
      <c r="I334" s="41" t="s">
        <v>25</v>
      </c>
      <c r="J334" s="41"/>
      <c r="K334" s="42">
        <v>3000</v>
      </c>
      <c r="M334" s="47"/>
    </row>
    <row r="335" spans="1:13" x14ac:dyDescent="0.25">
      <c r="A335" s="37">
        <v>38451</v>
      </c>
      <c r="B335" s="10">
        <v>2300</v>
      </c>
      <c r="C335" s="10" t="s">
        <v>3611</v>
      </c>
      <c r="D335" s="7">
        <v>5000</v>
      </c>
      <c r="E335" s="45" t="s">
        <v>4684</v>
      </c>
      <c r="F335" s="10" t="s">
        <v>37</v>
      </c>
      <c r="G335" s="39">
        <f t="shared" si="5"/>
        <v>5000</v>
      </c>
      <c r="H335" s="10" t="s">
        <v>3587</v>
      </c>
      <c r="I335" s="41" t="s">
        <v>25</v>
      </c>
      <c r="J335" s="41"/>
      <c r="K335" s="42">
        <v>5000</v>
      </c>
      <c r="M335" s="47"/>
    </row>
    <row r="336" spans="1:13" x14ac:dyDescent="0.25">
      <c r="A336" s="37">
        <v>38451</v>
      </c>
      <c r="B336" s="10">
        <v>1023</v>
      </c>
      <c r="C336" s="10" t="s">
        <v>64</v>
      </c>
      <c r="D336" s="7">
        <v>1000</v>
      </c>
      <c r="E336" s="45" t="s">
        <v>4685</v>
      </c>
      <c r="F336" s="10" t="s">
        <v>67</v>
      </c>
      <c r="G336" s="39">
        <f t="shared" si="5"/>
        <v>1000</v>
      </c>
      <c r="H336" s="10" t="s">
        <v>3578</v>
      </c>
      <c r="I336" s="41" t="s">
        <v>25</v>
      </c>
      <c r="J336" s="41"/>
      <c r="K336" s="42">
        <v>1000</v>
      </c>
      <c r="M336" s="47"/>
    </row>
    <row r="337" spans="1:21" x14ac:dyDescent="0.25">
      <c r="A337" s="37">
        <v>38451</v>
      </c>
      <c r="B337" s="10">
        <v>1246</v>
      </c>
      <c r="C337" s="10" t="s">
        <v>26</v>
      </c>
      <c r="D337" s="7" t="s">
        <v>27</v>
      </c>
      <c r="E337" s="45" t="s">
        <v>4686</v>
      </c>
      <c r="F337" s="10" t="s">
        <v>67</v>
      </c>
      <c r="G337" s="39">
        <f t="shared" si="5"/>
        <v>1</v>
      </c>
      <c r="H337" s="10" t="s">
        <v>3578</v>
      </c>
      <c r="I337" s="41" t="s">
        <v>25</v>
      </c>
      <c r="J337" s="41"/>
      <c r="K337" s="42" t="s">
        <v>27</v>
      </c>
      <c r="M337" s="47"/>
    </row>
    <row r="338" spans="1:21" x14ac:dyDescent="0.25">
      <c r="A338" s="37">
        <v>38452</v>
      </c>
      <c r="B338" s="10">
        <v>832</v>
      </c>
      <c r="C338" s="10" t="s">
        <v>99</v>
      </c>
      <c r="D338" s="7" t="s">
        <v>27</v>
      </c>
      <c r="E338" s="45" t="s">
        <v>4687</v>
      </c>
      <c r="F338" s="10" t="s">
        <v>23</v>
      </c>
      <c r="G338" s="39">
        <f t="shared" si="5"/>
        <v>1</v>
      </c>
      <c r="H338" s="10" t="s">
        <v>3610</v>
      </c>
      <c r="I338" s="41" t="s">
        <v>25</v>
      </c>
      <c r="J338" s="41"/>
      <c r="K338" s="42" t="s">
        <v>27</v>
      </c>
      <c r="M338" s="47"/>
    </row>
    <row r="339" spans="1:21" x14ac:dyDescent="0.25">
      <c r="A339" s="37">
        <v>38453</v>
      </c>
      <c r="B339" s="10">
        <v>800</v>
      </c>
      <c r="C339" s="10" t="s">
        <v>206</v>
      </c>
      <c r="D339" s="7" t="s">
        <v>27</v>
      </c>
      <c r="E339" s="45" t="s">
        <v>4688</v>
      </c>
      <c r="F339" s="10" t="s">
        <v>359</v>
      </c>
      <c r="G339" s="39">
        <f t="shared" si="5"/>
        <v>1</v>
      </c>
      <c r="H339" s="10" t="s">
        <v>3580</v>
      </c>
      <c r="I339" s="41" t="s">
        <v>25</v>
      </c>
      <c r="J339" s="41"/>
      <c r="K339" s="42" t="s">
        <v>27</v>
      </c>
      <c r="M339" s="47"/>
    </row>
    <row r="340" spans="1:21" x14ac:dyDescent="0.25">
      <c r="A340" s="37">
        <v>38454</v>
      </c>
      <c r="B340" s="10">
        <v>610</v>
      </c>
      <c r="C340" s="10" t="s">
        <v>121</v>
      </c>
      <c r="D340" s="38">
        <v>100</v>
      </c>
      <c r="E340" s="45" t="s">
        <v>4689</v>
      </c>
      <c r="F340" s="10" t="s">
        <v>23</v>
      </c>
      <c r="G340" s="39">
        <f t="shared" si="5"/>
        <v>100</v>
      </c>
      <c r="H340" s="10" t="s">
        <v>3582</v>
      </c>
      <c r="I340" s="41"/>
      <c r="J340" s="41"/>
      <c r="K340" s="42">
        <v>100</v>
      </c>
    </row>
    <row r="341" spans="1:21" x14ac:dyDescent="0.25">
      <c r="A341" s="37">
        <v>38454</v>
      </c>
      <c r="B341" s="10">
        <v>1010</v>
      </c>
      <c r="C341" s="10" t="s">
        <v>143</v>
      </c>
      <c r="D341" s="7">
        <v>2000</v>
      </c>
      <c r="E341" s="45" t="s">
        <v>4690</v>
      </c>
      <c r="F341" s="10" t="s">
        <v>30</v>
      </c>
      <c r="G341" s="39">
        <f t="shared" si="5"/>
        <v>2000</v>
      </c>
      <c r="H341" s="10" t="s">
        <v>3575</v>
      </c>
      <c r="I341" s="41" t="s">
        <v>25</v>
      </c>
      <c r="J341" s="41"/>
      <c r="K341" s="42">
        <v>2000</v>
      </c>
      <c r="M341" s="47">
        <v>0</v>
      </c>
      <c r="N341" s="9" t="s">
        <v>3566</v>
      </c>
      <c r="O341" s="9" t="s">
        <v>4691</v>
      </c>
      <c r="P341" s="9" t="s">
        <v>3566</v>
      </c>
      <c r="Q341" s="9" t="s">
        <v>4692</v>
      </c>
      <c r="R341" s="9" t="s">
        <v>4693</v>
      </c>
      <c r="T341" s="10">
        <v>2376</v>
      </c>
      <c r="U341" s="9" t="s">
        <v>4694</v>
      </c>
    </row>
    <row r="342" spans="1:21" x14ac:dyDescent="0.25">
      <c r="A342" s="37">
        <v>38454</v>
      </c>
      <c r="B342" s="10">
        <v>1329</v>
      </c>
      <c r="C342" s="10" t="s">
        <v>21</v>
      </c>
      <c r="D342" s="7">
        <v>7000</v>
      </c>
      <c r="E342" s="45" t="s">
        <v>4695</v>
      </c>
      <c r="F342" s="10" t="s">
        <v>33</v>
      </c>
      <c r="G342" s="39">
        <f t="shared" si="5"/>
        <v>7000</v>
      </c>
      <c r="H342" s="10" t="s">
        <v>3610</v>
      </c>
      <c r="I342" s="41" t="s">
        <v>25</v>
      </c>
      <c r="J342" s="41" t="s">
        <v>4334</v>
      </c>
      <c r="K342" s="42"/>
      <c r="M342" s="47"/>
    </row>
    <row r="343" spans="1:21" x14ac:dyDescent="0.25">
      <c r="A343" s="37">
        <v>38454</v>
      </c>
      <c r="B343" s="10">
        <v>1728</v>
      </c>
      <c r="C343" s="10" t="s">
        <v>108</v>
      </c>
      <c r="D343" s="7" t="s">
        <v>27</v>
      </c>
      <c r="E343" s="45" t="s">
        <v>4696</v>
      </c>
      <c r="F343" s="10" t="s">
        <v>359</v>
      </c>
      <c r="G343" s="39">
        <f t="shared" si="5"/>
        <v>1</v>
      </c>
      <c r="H343" s="10" t="s">
        <v>3610</v>
      </c>
      <c r="I343" s="41" t="s">
        <v>25</v>
      </c>
      <c r="J343" s="41"/>
      <c r="K343" s="42" t="s">
        <v>27</v>
      </c>
      <c r="M343" s="47"/>
    </row>
    <row r="344" spans="1:21" x14ac:dyDescent="0.25">
      <c r="A344" s="37">
        <v>38455</v>
      </c>
      <c r="B344" s="10">
        <v>1510</v>
      </c>
      <c r="C344" s="10" t="s">
        <v>21</v>
      </c>
      <c r="D344" s="7">
        <v>1000</v>
      </c>
      <c r="E344" s="45" t="s">
        <v>4697</v>
      </c>
      <c r="F344" s="10" t="s">
        <v>23</v>
      </c>
      <c r="G344" s="39">
        <f t="shared" si="5"/>
        <v>1000</v>
      </c>
      <c r="H344" s="10" t="s">
        <v>3610</v>
      </c>
      <c r="I344" s="41" t="s">
        <v>25</v>
      </c>
      <c r="J344" s="41"/>
      <c r="K344" s="42">
        <v>1000</v>
      </c>
      <c r="M344" s="47"/>
    </row>
    <row r="345" spans="1:21" x14ac:dyDescent="0.25">
      <c r="A345" s="37">
        <v>38455</v>
      </c>
      <c r="B345" s="10">
        <v>1421</v>
      </c>
      <c r="C345" s="10" t="s">
        <v>3611</v>
      </c>
      <c r="D345" s="7">
        <v>44670</v>
      </c>
      <c r="E345" s="45" t="s">
        <v>4698</v>
      </c>
      <c r="F345" s="10" t="s">
        <v>23</v>
      </c>
      <c r="G345" s="39">
        <f t="shared" si="5"/>
        <v>44670</v>
      </c>
      <c r="H345" s="10" t="s">
        <v>3587</v>
      </c>
      <c r="I345" s="41" t="s">
        <v>25</v>
      </c>
      <c r="J345" s="41"/>
      <c r="K345" s="42">
        <v>44670</v>
      </c>
      <c r="M345" s="47"/>
    </row>
    <row r="346" spans="1:21" x14ac:dyDescent="0.25">
      <c r="A346" s="37">
        <v>38455</v>
      </c>
      <c r="B346" s="10">
        <v>1821</v>
      </c>
      <c r="C346" s="10" t="s">
        <v>3611</v>
      </c>
      <c r="D346" s="7" t="s">
        <v>27</v>
      </c>
      <c r="E346" s="45" t="s">
        <v>4699</v>
      </c>
      <c r="F346" s="10" t="s">
        <v>23</v>
      </c>
      <c r="G346" s="39">
        <f t="shared" si="5"/>
        <v>1</v>
      </c>
      <c r="H346" s="10" t="s">
        <v>3587</v>
      </c>
      <c r="I346" s="41" t="s">
        <v>25</v>
      </c>
      <c r="J346" s="41"/>
      <c r="K346" s="42" t="s">
        <v>27</v>
      </c>
      <c r="M346" s="47"/>
    </row>
    <row r="347" spans="1:21" x14ac:dyDescent="0.25">
      <c r="A347" s="37">
        <v>38455</v>
      </c>
      <c r="B347" s="10">
        <v>1415</v>
      </c>
      <c r="C347" s="10" t="s">
        <v>42</v>
      </c>
      <c r="D347" s="7" t="s">
        <v>27</v>
      </c>
      <c r="E347" s="45" t="s">
        <v>4700</v>
      </c>
      <c r="F347" s="10" t="s">
        <v>23</v>
      </c>
      <c r="G347" s="39">
        <f t="shared" si="5"/>
        <v>1</v>
      </c>
      <c r="H347" s="10" t="s">
        <v>3582</v>
      </c>
      <c r="I347" s="41"/>
      <c r="J347" s="41"/>
      <c r="K347" s="42" t="s">
        <v>27</v>
      </c>
      <c r="M347" s="47"/>
    </row>
    <row r="348" spans="1:21" x14ac:dyDescent="0.25">
      <c r="A348" s="37">
        <v>38455</v>
      </c>
      <c r="B348" s="10">
        <v>1028</v>
      </c>
      <c r="C348" s="10" t="s">
        <v>108</v>
      </c>
      <c r="D348" s="7">
        <v>500</v>
      </c>
      <c r="E348" s="45" t="s">
        <v>4701</v>
      </c>
      <c r="F348" s="10" t="s">
        <v>33</v>
      </c>
      <c r="G348" s="39">
        <f t="shared" si="5"/>
        <v>500</v>
      </c>
      <c r="H348" s="10" t="s">
        <v>3610</v>
      </c>
      <c r="I348" s="41" t="s">
        <v>25</v>
      </c>
      <c r="J348" s="41"/>
      <c r="K348" s="42">
        <v>500</v>
      </c>
      <c r="M348" s="47"/>
    </row>
    <row r="349" spans="1:21" x14ac:dyDescent="0.25">
      <c r="A349" s="37">
        <v>38455</v>
      </c>
      <c r="B349" s="10">
        <v>2119</v>
      </c>
      <c r="C349" s="10" t="s">
        <v>3611</v>
      </c>
      <c r="D349" s="7">
        <v>1800</v>
      </c>
      <c r="E349" s="45" t="s">
        <v>4702</v>
      </c>
      <c r="F349" s="10" t="s">
        <v>33</v>
      </c>
      <c r="G349" s="39">
        <f t="shared" si="5"/>
        <v>1800</v>
      </c>
      <c r="H349" s="10" t="s">
        <v>3587</v>
      </c>
      <c r="I349" s="41" t="s">
        <v>25</v>
      </c>
      <c r="J349" s="41"/>
      <c r="K349" s="42">
        <v>1800</v>
      </c>
      <c r="M349" s="47"/>
    </row>
    <row r="350" spans="1:21" x14ac:dyDescent="0.25">
      <c r="A350" s="37">
        <v>38455</v>
      </c>
      <c r="B350" s="10">
        <v>1230</v>
      </c>
      <c r="C350" s="10" t="s">
        <v>162</v>
      </c>
      <c r="D350" s="38">
        <v>10</v>
      </c>
      <c r="E350" s="45" t="s">
        <v>4703</v>
      </c>
      <c r="F350" s="10" t="s">
        <v>37</v>
      </c>
      <c r="G350" s="39">
        <f t="shared" si="5"/>
        <v>10</v>
      </c>
      <c r="H350" s="10" t="s">
        <v>3582</v>
      </c>
      <c r="I350" s="41"/>
      <c r="J350" s="41"/>
      <c r="K350" s="42">
        <v>10</v>
      </c>
    </row>
    <row r="351" spans="1:21" x14ac:dyDescent="0.25">
      <c r="A351" s="37">
        <v>38455</v>
      </c>
      <c r="B351" s="10">
        <v>1337</v>
      </c>
      <c r="C351" s="10" t="s">
        <v>1636</v>
      </c>
      <c r="D351" s="7">
        <v>6000</v>
      </c>
      <c r="E351" s="45" t="s">
        <v>4704</v>
      </c>
      <c r="F351" s="10" t="s">
        <v>67</v>
      </c>
      <c r="G351" s="39">
        <f t="shared" si="5"/>
        <v>6000</v>
      </c>
      <c r="H351" s="10" t="s">
        <v>3580</v>
      </c>
      <c r="I351" s="41" t="s">
        <v>25</v>
      </c>
      <c r="J351" s="41"/>
      <c r="K351" s="42">
        <v>6000</v>
      </c>
      <c r="M351" s="47"/>
    </row>
    <row r="352" spans="1:21" x14ac:dyDescent="0.25">
      <c r="A352" s="37">
        <v>38455</v>
      </c>
      <c r="B352" s="10">
        <v>1140</v>
      </c>
      <c r="C352" s="10" t="s">
        <v>56</v>
      </c>
      <c r="D352" s="7" t="s">
        <v>27</v>
      </c>
      <c r="E352" s="45" t="s">
        <v>4705</v>
      </c>
      <c r="F352" s="10" t="s">
        <v>67</v>
      </c>
      <c r="G352" s="39">
        <f t="shared" si="5"/>
        <v>1</v>
      </c>
      <c r="H352" s="10" t="s">
        <v>3587</v>
      </c>
      <c r="I352" s="41" t="s">
        <v>25</v>
      </c>
      <c r="J352" s="41"/>
      <c r="K352" s="42" t="s">
        <v>27</v>
      </c>
      <c r="M352" s="47"/>
    </row>
    <row r="353" spans="1:13" x14ac:dyDescent="0.25">
      <c r="A353" s="37">
        <v>38456</v>
      </c>
      <c r="B353" s="10">
        <v>945</v>
      </c>
      <c r="C353" s="10" t="s">
        <v>108</v>
      </c>
      <c r="D353" s="7">
        <v>1000</v>
      </c>
      <c r="E353" s="45" t="s">
        <v>4706</v>
      </c>
      <c r="F353" s="10" t="s">
        <v>37</v>
      </c>
      <c r="G353" s="39">
        <f t="shared" si="5"/>
        <v>1000</v>
      </c>
      <c r="H353" s="10" t="s">
        <v>3610</v>
      </c>
      <c r="I353" s="41" t="s">
        <v>25</v>
      </c>
      <c r="J353" s="41"/>
      <c r="K353" s="42">
        <v>1000</v>
      </c>
      <c r="M353" s="47"/>
    </row>
    <row r="354" spans="1:13" x14ac:dyDescent="0.25">
      <c r="A354" s="37">
        <v>38456</v>
      </c>
      <c r="B354" s="10">
        <v>1618</v>
      </c>
      <c r="C354" s="10" t="s">
        <v>79</v>
      </c>
      <c r="D354" s="7">
        <v>1000</v>
      </c>
      <c r="E354" s="45" t="s">
        <v>4707</v>
      </c>
      <c r="F354" s="10" t="s">
        <v>37</v>
      </c>
      <c r="G354" s="39">
        <f t="shared" si="5"/>
        <v>1000</v>
      </c>
      <c r="H354" s="10" t="s">
        <v>3578</v>
      </c>
      <c r="I354" s="41" t="s">
        <v>25</v>
      </c>
      <c r="J354" s="41"/>
      <c r="K354" s="42">
        <v>1000</v>
      </c>
      <c r="M354" s="47"/>
    </row>
    <row r="355" spans="1:13" x14ac:dyDescent="0.25">
      <c r="A355" s="37">
        <v>38456</v>
      </c>
      <c r="B355" s="10">
        <v>1553</v>
      </c>
      <c r="C355" s="10" t="s">
        <v>35</v>
      </c>
      <c r="D355" s="7" t="s">
        <v>27</v>
      </c>
      <c r="E355" s="45" t="s">
        <v>4708</v>
      </c>
      <c r="F355" s="10" t="s">
        <v>63</v>
      </c>
      <c r="G355" s="39">
        <f t="shared" si="5"/>
        <v>1</v>
      </c>
      <c r="H355" s="10" t="s">
        <v>3580</v>
      </c>
      <c r="I355" s="41" t="s">
        <v>25</v>
      </c>
      <c r="J355" s="41"/>
      <c r="K355" s="42" t="s">
        <v>27</v>
      </c>
      <c r="M355" s="47"/>
    </row>
    <row r="356" spans="1:13" x14ac:dyDescent="0.25">
      <c r="A356" s="37">
        <v>38457</v>
      </c>
      <c r="B356" s="10">
        <v>1315</v>
      </c>
      <c r="C356" s="10" t="s">
        <v>162</v>
      </c>
      <c r="D356" s="38">
        <v>200</v>
      </c>
      <c r="E356" s="45" t="s">
        <v>4709</v>
      </c>
      <c r="F356" s="10" t="s">
        <v>23</v>
      </c>
      <c r="G356" s="39">
        <f t="shared" si="5"/>
        <v>200</v>
      </c>
      <c r="H356" s="10" t="s">
        <v>3582</v>
      </c>
      <c r="I356" s="41"/>
      <c r="J356" s="41"/>
      <c r="K356" s="42">
        <v>200</v>
      </c>
    </row>
    <row r="357" spans="1:13" x14ac:dyDescent="0.25">
      <c r="A357" s="37">
        <v>38457</v>
      </c>
      <c r="B357" s="10">
        <v>1401</v>
      </c>
      <c r="C357" s="10" t="s">
        <v>21</v>
      </c>
      <c r="D357" s="7">
        <v>1000</v>
      </c>
      <c r="E357" s="45" t="s">
        <v>4710</v>
      </c>
      <c r="F357" s="10" t="s">
        <v>23</v>
      </c>
      <c r="G357" s="39">
        <f t="shared" si="5"/>
        <v>1000</v>
      </c>
      <c r="H357" s="10" t="s">
        <v>3610</v>
      </c>
      <c r="I357" s="41" t="s">
        <v>25</v>
      </c>
      <c r="J357" s="41"/>
      <c r="K357" s="42">
        <v>1000</v>
      </c>
      <c r="M357" s="47"/>
    </row>
    <row r="358" spans="1:13" x14ac:dyDescent="0.25">
      <c r="A358" s="37">
        <v>38457</v>
      </c>
      <c r="B358" s="10">
        <v>1904</v>
      </c>
      <c r="C358" s="10" t="s">
        <v>56</v>
      </c>
      <c r="D358" s="7">
        <v>2500</v>
      </c>
      <c r="E358" s="45" t="s">
        <v>4711</v>
      </c>
      <c r="F358" s="10" t="s">
        <v>23</v>
      </c>
      <c r="G358" s="39">
        <f t="shared" si="5"/>
        <v>2500</v>
      </c>
      <c r="H358" s="10" t="s">
        <v>3587</v>
      </c>
      <c r="I358" s="41" t="s">
        <v>25</v>
      </c>
      <c r="J358" s="41"/>
      <c r="K358" s="42">
        <v>2500</v>
      </c>
      <c r="M358" s="47"/>
    </row>
    <row r="359" spans="1:13" x14ac:dyDescent="0.25">
      <c r="A359" s="37">
        <v>38457</v>
      </c>
      <c r="B359" s="10">
        <v>1615</v>
      </c>
      <c r="C359" s="10" t="s">
        <v>61</v>
      </c>
      <c r="D359" s="7">
        <v>2000</v>
      </c>
      <c r="E359" s="45" t="s">
        <v>4712</v>
      </c>
      <c r="F359" s="10" t="s">
        <v>37</v>
      </c>
      <c r="G359" s="39">
        <f t="shared" si="5"/>
        <v>2000</v>
      </c>
      <c r="H359" s="10" t="s">
        <v>3575</v>
      </c>
      <c r="I359" s="41" t="s">
        <v>25</v>
      </c>
      <c r="J359" s="41"/>
      <c r="K359" s="42">
        <v>2000</v>
      </c>
      <c r="M359" s="47"/>
    </row>
    <row r="360" spans="1:13" x14ac:dyDescent="0.25">
      <c r="A360" s="37">
        <v>38457</v>
      </c>
      <c r="B360" s="10">
        <v>1407</v>
      </c>
      <c r="C360" s="10" t="s">
        <v>64</v>
      </c>
      <c r="D360" s="7">
        <v>4300</v>
      </c>
      <c r="E360" s="45" t="s">
        <v>4713</v>
      </c>
      <c r="F360" s="10" t="s">
        <v>37</v>
      </c>
      <c r="G360" s="39">
        <f t="shared" si="5"/>
        <v>4300</v>
      </c>
      <c r="H360" s="10" t="s">
        <v>3578</v>
      </c>
      <c r="I360" s="41" t="s">
        <v>25</v>
      </c>
      <c r="J360" s="41"/>
      <c r="K360" s="42">
        <v>4300</v>
      </c>
      <c r="M360" s="47"/>
    </row>
    <row r="361" spans="1:13" x14ac:dyDescent="0.25">
      <c r="A361" s="37">
        <v>38458</v>
      </c>
      <c r="B361" s="10">
        <v>1941</v>
      </c>
      <c r="C361" s="10" t="s">
        <v>99</v>
      </c>
      <c r="D361" s="7">
        <v>4000</v>
      </c>
      <c r="E361" s="45" t="s">
        <v>4714</v>
      </c>
      <c r="F361" s="10" t="s">
        <v>33</v>
      </c>
      <c r="G361" s="39">
        <f t="shared" si="5"/>
        <v>4000</v>
      </c>
      <c r="H361" s="10" t="s">
        <v>3610</v>
      </c>
      <c r="I361" s="41" t="s">
        <v>25</v>
      </c>
      <c r="J361" s="41"/>
      <c r="K361" s="42">
        <v>4000</v>
      </c>
      <c r="M361" s="47"/>
    </row>
    <row r="362" spans="1:13" x14ac:dyDescent="0.25">
      <c r="A362" s="37">
        <v>38458</v>
      </c>
      <c r="B362" s="10">
        <v>2353</v>
      </c>
      <c r="C362" s="10" t="s">
        <v>51</v>
      </c>
      <c r="D362" s="7" t="s">
        <v>27</v>
      </c>
      <c r="E362" s="45" t="s">
        <v>4715</v>
      </c>
      <c r="F362" s="10" t="s">
        <v>67</v>
      </c>
      <c r="G362" s="39">
        <f t="shared" si="5"/>
        <v>1</v>
      </c>
      <c r="H362" s="10" t="s">
        <v>3610</v>
      </c>
      <c r="I362" s="41" t="s">
        <v>25</v>
      </c>
      <c r="J362" s="41"/>
      <c r="K362" s="42" t="s">
        <v>27</v>
      </c>
      <c r="M362" s="47"/>
    </row>
    <row r="363" spans="1:13" x14ac:dyDescent="0.25">
      <c r="A363" s="37">
        <v>38459</v>
      </c>
      <c r="B363" s="10">
        <v>208</v>
      </c>
      <c r="C363" s="10" t="s">
        <v>64</v>
      </c>
      <c r="D363" s="7" t="s">
        <v>27</v>
      </c>
      <c r="E363" s="45" t="s">
        <v>4716</v>
      </c>
      <c r="F363" s="10" t="s">
        <v>23</v>
      </c>
      <c r="G363" s="39">
        <f t="shared" si="5"/>
        <v>1</v>
      </c>
      <c r="H363" s="10" t="s">
        <v>3578</v>
      </c>
      <c r="I363" s="41" t="s">
        <v>25</v>
      </c>
      <c r="J363" s="41"/>
      <c r="K363" s="42" t="s">
        <v>27</v>
      </c>
      <c r="M363" s="47"/>
    </row>
    <row r="364" spans="1:13" x14ac:dyDescent="0.25">
      <c r="A364" s="37">
        <v>38460</v>
      </c>
      <c r="B364" s="10">
        <v>1310</v>
      </c>
      <c r="C364" s="10" t="s">
        <v>162</v>
      </c>
      <c r="D364" s="7">
        <v>250</v>
      </c>
      <c r="E364" s="45" t="s">
        <v>4717</v>
      </c>
      <c r="F364" s="10" t="s">
        <v>23</v>
      </c>
      <c r="G364" s="39">
        <f t="shared" si="5"/>
        <v>250</v>
      </c>
      <c r="H364" s="10" t="s">
        <v>3582</v>
      </c>
      <c r="I364" s="41"/>
      <c r="J364" s="41"/>
      <c r="K364" s="42">
        <v>250</v>
      </c>
      <c r="M364" s="47"/>
    </row>
    <row r="365" spans="1:13" x14ac:dyDescent="0.25">
      <c r="A365" s="37">
        <v>38460</v>
      </c>
      <c r="B365" s="10">
        <v>1310</v>
      </c>
      <c r="C365" s="10" t="s">
        <v>162</v>
      </c>
      <c r="D365" s="7">
        <v>70</v>
      </c>
      <c r="E365" s="45" t="s">
        <v>4718</v>
      </c>
      <c r="F365" s="10" t="s">
        <v>37</v>
      </c>
      <c r="G365" s="39">
        <f t="shared" si="5"/>
        <v>70</v>
      </c>
      <c r="H365" s="10" t="s">
        <v>3582</v>
      </c>
      <c r="I365" s="41"/>
      <c r="J365" s="41"/>
      <c r="K365" s="42">
        <v>70</v>
      </c>
      <c r="M365" s="47"/>
    </row>
    <row r="366" spans="1:13" x14ac:dyDescent="0.25">
      <c r="A366" s="37">
        <v>38460</v>
      </c>
      <c r="B366" s="10">
        <v>732</v>
      </c>
      <c r="C366" s="10" t="s">
        <v>81</v>
      </c>
      <c r="D366" s="7">
        <v>2500</v>
      </c>
      <c r="E366" s="48" t="s">
        <v>4719</v>
      </c>
      <c r="F366" s="10" t="s">
        <v>67</v>
      </c>
      <c r="G366" s="39">
        <f t="shared" si="5"/>
        <v>2500</v>
      </c>
      <c r="H366" s="10" t="s">
        <v>3578</v>
      </c>
      <c r="I366" s="41" t="s">
        <v>25</v>
      </c>
      <c r="J366" s="41"/>
      <c r="K366" s="42">
        <v>2500</v>
      </c>
      <c r="M366" s="47"/>
    </row>
    <row r="367" spans="1:13" x14ac:dyDescent="0.25">
      <c r="A367" s="37">
        <v>38461</v>
      </c>
      <c r="B367" s="10">
        <v>827</v>
      </c>
      <c r="C367" s="10" t="s">
        <v>46</v>
      </c>
      <c r="D367" s="7">
        <v>20000</v>
      </c>
      <c r="E367" s="48" t="s">
        <v>4720</v>
      </c>
      <c r="F367" s="10" t="s">
        <v>33</v>
      </c>
      <c r="G367" s="39">
        <f t="shared" si="5"/>
        <v>20000</v>
      </c>
      <c r="H367" s="10" t="s">
        <v>3575</v>
      </c>
      <c r="I367" s="41" t="s">
        <v>25</v>
      </c>
      <c r="J367" s="41" t="s">
        <v>4334</v>
      </c>
      <c r="K367" s="42"/>
      <c r="M367" s="47"/>
    </row>
    <row r="368" spans="1:13" x14ac:dyDescent="0.25">
      <c r="A368" s="37">
        <v>38461</v>
      </c>
      <c r="B368" s="10">
        <v>1616</v>
      </c>
      <c r="C368" s="10" t="s">
        <v>3291</v>
      </c>
      <c r="D368" s="7" t="s">
        <v>27</v>
      </c>
      <c r="E368" s="48" t="s">
        <v>4721</v>
      </c>
      <c r="F368" s="10" t="s">
        <v>90</v>
      </c>
      <c r="G368" s="39">
        <f t="shared" si="5"/>
        <v>1</v>
      </c>
      <c r="H368" s="10" t="s">
        <v>3587</v>
      </c>
      <c r="I368" s="41" t="s">
        <v>25</v>
      </c>
      <c r="J368" s="41"/>
      <c r="K368" s="42" t="s">
        <v>27</v>
      </c>
      <c r="M368" s="47"/>
    </row>
    <row r="369" spans="1:13" x14ac:dyDescent="0.25">
      <c r="A369" s="37">
        <v>38461</v>
      </c>
      <c r="B369" s="10">
        <v>1030</v>
      </c>
      <c r="C369" s="10" t="s">
        <v>162</v>
      </c>
      <c r="D369" s="7">
        <v>200</v>
      </c>
      <c r="E369" s="48" t="s">
        <v>4722</v>
      </c>
      <c r="F369" s="10" t="s">
        <v>54</v>
      </c>
      <c r="G369" s="39">
        <f t="shared" si="5"/>
        <v>200</v>
      </c>
      <c r="H369" s="10" t="s">
        <v>3582</v>
      </c>
      <c r="I369" s="41"/>
      <c r="J369" s="41"/>
      <c r="K369" s="42">
        <v>200</v>
      </c>
      <c r="M369" s="47"/>
    </row>
    <row r="370" spans="1:13" x14ac:dyDescent="0.25">
      <c r="A370" s="37">
        <v>38462</v>
      </c>
      <c r="B370" s="10">
        <v>930</v>
      </c>
      <c r="C370" s="10" t="s">
        <v>162</v>
      </c>
      <c r="D370" s="7">
        <v>100</v>
      </c>
      <c r="E370" s="48" t="s">
        <v>4723</v>
      </c>
      <c r="F370" s="10" t="s">
        <v>23</v>
      </c>
      <c r="G370" s="39">
        <f t="shared" si="5"/>
        <v>100</v>
      </c>
      <c r="H370" s="10" t="s">
        <v>3582</v>
      </c>
      <c r="I370" s="41"/>
      <c r="J370" s="41"/>
      <c r="K370" s="42">
        <v>100</v>
      </c>
      <c r="M370" s="47"/>
    </row>
    <row r="371" spans="1:13" x14ac:dyDescent="0.25">
      <c r="A371" s="37">
        <v>38462</v>
      </c>
      <c r="B371" s="10">
        <v>1630</v>
      </c>
      <c r="C371" s="10" t="s">
        <v>42</v>
      </c>
      <c r="D371" s="7">
        <v>100</v>
      </c>
      <c r="E371" s="48" t="s">
        <v>4724</v>
      </c>
      <c r="F371" s="10" t="s">
        <v>37</v>
      </c>
      <c r="G371" s="39">
        <f t="shared" si="5"/>
        <v>100</v>
      </c>
      <c r="H371" s="10" t="s">
        <v>3582</v>
      </c>
      <c r="I371" s="41"/>
      <c r="J371" s="41"/>
      <c r="K371" s="42">
        <v>100</v>
      </c>
      <c r="M371" s="47"/>
    </row>
    <row r="372" spans="1:13" x14ac:dyDescent="0.25">
      <c r="A372" s="37">
        <v>38462</v>
      </c>
      <c r="B372" s="10">
        <v>925</v>
      </c>
      <c r="C372" s="10" t="s">
        <v>200</v>
      </c>
      <c r="D372" s="7">
        <v>20000</v>
      </c>
      <c r="E372" s="48" t="s">
        <v>4725</v>
      </c>
      <c r="F372" s="10" t="s">
        <v>325</v>
      </c>
      <c r="G372" s="39">
        <f t="shared" si="5"/>
        <v>20000</v>
      </c>
      <c r="H372" s="10" t="s">
        <v>3575</v>
      </c>
      <c r="I372" s="41" t="s">
        <v>25</v>
      </c>
      <c r="J372" s="41" t="s">
        <v>4334</v>
      </c>
      <c r="K372" s="42"/>
      <c r="M372" s="47"/>
    </row>
    <row r="373" spans="1:13" x14ac:dyDescent="0.25">
      <c r="A373" s="37">
        <v>38462</v>
      </c>
      <c r="B373" s="10">
        <v>1418</v>
      </c>
      <c r="C373" s="10" t="s">
        <v>35</v>
      </c>
      <c r="D373" s="7">
        <v>20000</v>
      </c>
      <c r="E373" s="48" t="s">
        <v>4726</v>
      </c>
      <c r="F373" s="10" t="s">
        <v>325</v>
      </c>
      <c r="G373" s="39">
        <f t="shared" si="5"/>
        <v>20000</v>
      </c>
      <c r="H373" s="10" t="s">
        <v>3580</v>
      </c>
      <c r="I373" s="41" t="s">
        <v>25</v>
      </c>
      <c r="J373" s="41" t="s">
        <v>4334</v>
      </c>
      <c r="K373" s="42"/>
      <c r="M373" s="47"/>
    </row>
    <row r="374" spans="1:13" x14ac:dyDescent="0.25">
      <c r="A374" s="37">
        <v>38463</v>
      </c>
      <c r="B374" s="10">
        <v>951</v>
      </c>
      <c r="C374" s="10" t="s">
        <v>31</v>
      </c>
      <c r="D374" s="7">
        <v>900</v>
      </c>
      <c r="E374" s="48" t="s">
        <v>4727</v>
      </c>
      <c r="F374" s="10" t="s">
        <v>23</v>
      </c>
      <c r="G374" s="39">
        <f t="shared" si="5"/>
        <v>900</v>
      </c>
      <c r="H374" s="10" t="s">
        <v>3587</v>
      </c>
      <c r="I374" s="41" t="s">
        <v>25</v>
      </c>
      <c r="J374" s="41"/>
      <c r="K374" s="42">
        <v>900</v>
      </c>
      <c r="M374" s="47"/>
    </row>
    <row r="375" spans="1:13" x14ac:dyDescent="0.25">
      <c r="A375" s="37">
        <v>38464</v>
      </c>
      <c r="B375" s="10">
        <v>1055</v>
      </c>
      <c r="C375" s="10" t="s">
        <v>35</v>
      </c>
      <c r="D375" s="7">
        <v>500</v>
      </c>
      <c r="E375" s="48" t="s">
        <v>4728</v>
      </c>
      <c r="F375" s="10" t="s">
        <v>33</v>
      </c>
      <c r="G375" s="39">
        <f t="shared" si="5"/>
        <v>500</v>
      </c>
      <c r="H375" s="10" t="s">
        <v>3580</v>
      </c>
      <c r="I375" s="41" t="s">
        <v>25</v>
      </c>
      <c r="J375" s="41"/>
      <c r="K375" s="42">
        <v>500</v>
      </c>
      <c r="M375" s="47"/>
    </row>
    <row r="376" spans="1:13" x14ac:dyDescent="0.25">
      <c r="A376" s="37">
        <v>38465</v>
      </c>
      <c r="B376" s="10">
        <v>1511</v>
      </c>
      <c r="C376" s="10" t="s">
        <v>70</v>
      </c>
      <c r="D376" s="7">
        <v>1000</v>
      </c>
      <c r="E376" s="48" t="s">
        <v>4729</v>
      </c>
      <c r="F376" s="10" t="s">
        <v>23</v>
      </c>
      <c r="G376" s="39">
        <f t="shared" si="5"/>
        <v>1000</v>
      </c>
      <c r="H376" s="10" t="s">
        <v>3575</v>
      </c>
      <c r="I376" s="41" t="s">
        <v>25</v>
      </c>
      <c r="J376" s="41"/>
      <c r="K376" s="42">
        <v>1000</v>
      </c>
      <c r="M376" s="47"/>
    </row>
    <row r="377" spans="1:13" x14ac:dyDescent="0.25">
      <c r="A377" s="37">
        <v>38465</v>
      </c>
      <c r="B377" s="10">
        <v>1411</v>
      </c>
      <c r="C377" s="10" t="s">
        <v>46</v>
      </c>
      <c r="D377" s="7">
        <v>27000</v>
      </c>
      <c r="E377" s="48" t="s">
        <v>4730</v>
      </c>
      <c r="F377" s="10" t="s">
        <v>23</v>
      </c>
      <c r="G377" s="39">
        <f t="shared" si="5"/>
        <v>27000</v>
      </c>
      <c r="H377" s="10" t="s">
        <v>3575</v>
      </c>
      <c r="I377" s="41" t="s">
        <v>25</v>
      </c>
      <c r="J377" s="41"/>
      <c r="K377" s="42">
        <v>27000</v>
      </c>
      <c r="M377" s="47"/>
    </row>
    <row r="378" spans="1:13" x14ac:dyDescent="0.25">
      <c r="A378" s="37">
        <v>38465</v>
      </c>
      <c r="B378" s="10">
        <v>1017</v>
      </c>
      <c r="C378" s="10" t="s">
        <v>81</v>
      </c>
      <c r="D378" s="7" t="s">
        <v>27</v>
      </c>
      <c r="E378" s="48" t="s">
        <v>4731</v>
      </c>
      <c r="F378" s="10" t="s">
        <v>54</v>
      </c>
      <c r="G378" s="39">
        <f t="shared" si="5"/>
        <v>1</v>
      </c>
      <c r="H378" s="10" t="s">
        <v>3578</v>
      </c>
      <c r="I378" s="41" t="s">
        <v>25</v>
      </c>
      <c r="J378" s="41"/>
      <c r="K378" s="42" t="s">
        <v>27</v>
      </c>
      <c r="M378" s="47"/>
    </row>
    <row r="379" spans="1:13" x14ac:dyDescent="0.25">
      <c r="A379" s="37">
        <v>38465</v>
      </c>
      <c r="B379" s="10">
        <v>650</v>
      </c>
      <c r="C379" s="10" t="s">
        <v>21</v>
      </c>
      <c r="D379" s="7" t="s">
        <v>27</v>
      </c>
      <c r="E379" s="48" t="s">
        <v>4732</v>
      </c>
      <c r="F379" s="10" t="s">
        <v>67</v>
      </c>
      <c r="G379" s="39">
        <f t="shared" si="5"/>
        <v>1</v>
      </c>
      <c r="H379" s="10" t="s">
        <v>3610</v>
      </c>
      <c r="I379" s="41" t="s">
        <v>25</v>
      </c>
      <c r="J379" s="41"/>
      <c r="K379" s="42" t="s">
        <v>27</v>
      </c>
      <c r="M379" s="47"/>
    </row>
    <row r="380" spans="1:13" x14ac:dyDescent="0.25">
      <c r="A380" s="37">
        <v>38466</v>
      </c>
      <c r="B380" s="10">
        <v>940</v>
      </c>
      <c r="C380" s="10" t="s">
        <v>70</v>
      </c>
      <c r="D380" s="7" t="s">
        <v>27</v>
      </c>
      <c r="E380" s="48" t="s">
        <v>4733</v>
      </c>
      <c r="F380" s="10" t="s">
        <v>63</v>
      </c>
      <c r="G380" s="39">
        <f t="shared" si="5"/>
        <v>1</v>
      </c>
      <c r="H380" s="10" t="s">
        <v>3575</v>
      </c>
      <c r="I380" s="41" t="s">
        <v>25</v>
      </c>
      <c r="J380" s="41"/>
      <c r="K380" s="42" t="s">
        <v>27</v>
      </c>
      <c r="M380" s="47"/>
    </row>
    <row r="381" spans="1:13" x14ac:dyDescent="0.25">
      <c r="A381" s="37">
        <v>38467</v>
      </c>
      <c r="B381" s="10">
        <v>1141</v>
      </c>
      <c r="C381" s="10" t="s">
        <v>46</v>
      </c>
      <c r="D381" s="7">
        <v>25000</v>
      </c>
      <c r="E381" s="9" t="s">
        <v>4734</v>
      </c>
      <c r="F381" s="10" t="s">
        <v>33</v>
      </c>
      <c r="G381" s="39">
        <f t="shared" si="5"/>
        <v>25000</v>
      </c>
      <c r="H381" s="10" t="s">
        <v>3575</v>
      </c>
      <c r="I381" s="41" t="s">
        <v>25</v>
      </c>
      <c r="J381" s="41"/>
      <c r="K381" s="42">
        <v>25000</v>
      </c>
      <c r="M381" s="47"/>
    </row>
    <row r="382" spans="1:13" x14ac:dyDescent="0.25">
      <c r="A382" s="37">
        <v>38467</v>
      </c>
      <c r="B382" s="10">
        <v>1200</v>
      </c>
      <c r="C382" s="10" t="s">
        <v>70</v>
      </c>
      <c r="D382" s="7" t="s">
        <v>27</v>
      </c>
      <c r="E382" s="9" t="s">
        <v>4735</v>
      </c>
      <c r="F382" s="10" t="s">
        <v>33</v>
      </c>
      <c r="G382" s="39">
        <f t="shared" si="5"/>
        <v>1</v>
      </c>
      <c r="H382" s="10" t="s">
        <v>3575</v>
      </c>
      <c r="I382" s="41" t="s">
        <v>25</v>
      </c>
      <c r="J382" s="41" t="s">
        <v>4382</v>
      </c>
      <c r="K382" s="42"/>
      <c r="M382" s="47"/>
    </row>
    <row r="383" spans="1:13" x14ac:dyDescent="0.25">
      <c r="A383" s="37">
        <v>38467</v>
      </c>
      <c r="B383" s="10">
        <v>1416</v>
      </c>
      <c r="C383" s="10" t="s">
        <v>26</v>
      </c>
      <c r="D383" s="7" t="s">
        <v>27</v>
      </c>
      <c r="E383" s="9" t="s">
        <v>4736</v>
      </c>
      <c r="F383" s="10" t="s">
        <v>33</v>
      </c>
      <c r="G383" s="39">
        <f t="shared" si="5"/>
        <v>1</v>
      </c>
      <c r="H383" s="10" t="s">
        <v>3578</v>
      </c>
      <c r="I383" s="41" t="s">
        <v>25</v>
      </c>
      <c r="J383" s="41"/>
      <c r="K383" s="42" t="s">
        <v>27</v>
      </c>
      <c r="M383" s="47"/>
    </row>
    <row r="384" spans="1:13" x14ac:dyDescent="0.25">
      <c r="A384" s="37">
        <v>38467</v>
      </c>
      <c r="B384" s="10">
        <v>1120</v>
      </c>
      <c r="C384" s="10" t="s">
        <v>121</v>
      </c>
      <c r="D384" s="7">
        <v>100</v>
      </c>
      <c r="E384" s="9" t="s">
        <v>4737</v>
      </c>
      <c r="F384" s="10" t="s">
        <v>37</v>
      </c>
      <c r="G384" s="39">
        <f t="shared" si="5"/>
        <v>100</v>
      </c>
      <c r="H384" s="10" t="s">
        <v>3582</v>
      </c>
      <c r="I384" s="41"/>
      <c r="J384" s="41"/>
      <c r="K384" s="42">
        <v>100</v>
      </c>
      <c r="M384" s="47"/>
    </row>
    <row r="385" spans="1:13" x14ac:dyDescent="0.25">
      <c r="A385" s="37">
        <v>38467</v>
      </c>
      <c r="B385" s="10">
        <v>753</v>
      </c>
      <c r="C385" s="10" t="s">
        <v>64</v>
      </c>
      <c r="D385" s="7">
        <v>6000</v>
      </c>
      <c r="E385" s="9" t="s">
        <v>4738</v>
      </c>
      <c r="F385" s="10" t="s">
        <v>37</v>
      </c>
      <c r="G385" s="39">
        <f t="shared" si="5"/>
        <v>6000</v>
      </c>
      <c r="H385" s="10" t="s">
        <v>3578</v>
      </c>
      <c r="I385" s="41" t="s">
        <v>25</v>
      </c>
      <c r="J385" s="41"/>
      <c r="K385" s="42">
        <v>6000</v>
      </c>
      <c r="M385" s="47"/>
    </row>
    <row r="386" spans="1:13" x14ac:dyDescent="0.25">
      <c r="A386" s="37">
        <v>38467</v>
      </c>
      <c r="B386" s="10">
        <v>921</v>
      </c>
      <c r="C386" s="10" t="s">
        <v>3231</v>
      </c>
      <c r="D386" s="7">
        <v>400000</v>
      </c>
      <c r="E386" s="9" t="s">
        <v>4739</v>
      </c>
      <c r="F386" s="10" t="s">
        <v>54</v>
      </c>
      <c r="G386" s="39">
        <f t="shared" ref="G386:G449" si="6">IF(D386 ="UNK", 1, D386)</f>
        <v>400000</v>
      </c>
      <c r="H386" s="10" t="s">
        <v>3610</v>
      </c>
      <c r="I386" s="41" t="s">
        <v>25</v>
      </c>
      <c r="J386" s="41"/>
      <c r="K386" s="42">
        <v>400000</v>
      </c>
      <c r="M386" s="47"/>
    </row>
    <row r="387" spans="1:13" x14ac:dyDescent="0.25">
      <c r="A387" s="37">
        <v>38467</v>
      </c>
      <c r="B387" s="10">
        <v>1725</v>
      </c>
      <c r="C387" s="10" t="s">
        <v>42</v>
      </c>
      <c r="D387" s="7">
        <v>200</v>
      </c>
      <c r="E387" s="9" t="s">
        <v>4740</v>
      </c>
      <c r="F387" s="10" t="s">
        <v>67</v>
      </c>
      <c r="G387" s="39">
        <f t="shared" si="6"/>
        <v>200</v>
      </c>
      <c r="H387" s="10" t="s">
        <v>3582</v>
      </c>
      <c r="I387" s="41"/>
      <c r="J387" s="41"/>
      <c r="K387" s="42">
        <v>200</v>
      </c>
      <c r="M387" s="47"/>
    </row>
    <row r="388" spans="1:13" x14ac:dyDescent="0.25">
      <c r="A388" s="37">
        <v>38467</v>
      </c>
      <c r="B388" s="10">
        <v>1330</v>
      </c>
      <c r="C388" s="10" t="s">
        <v>162</v>
      </c>
      <c r="D388" s="7">
        <v>800</v>
      </c>
      <c r="E388" s="9" t="s">
        <v>4741</v>
      </c>
      <c r="F388" s="10" t="s">
        <v>67</v>
      </c>
      <c r="G388" s="39">
        <f t="shared" si="6"/>
        <v>800</v>
      </c>
      <c r="H388" s="10" t="s">
        <v>3582</v>
      </c>
      <c r="I388" s="41"/>
      <c r="J388" s="41"/>
      <c r="K388" s="42">
        <v>800</v>
      </c>
      <c r="M388" s="47"/>
    </row>
    <row r="389" spans="1:13" x14ac:dyDescent="0.25">
      <c r="A389" s="37">
        <v>38468</v>
      </c>
      <c r="B389" s="10">
        <v>703</v>
      </c>
      <c r="C389" s="10" t="s">
        <v>91</v>
      </c>
      <c r="D389" s="7">
        <v>400</v>
      </c>
      <c r="E389" s="9" t="s">
        <v>4742</v>
      </c>
      <c r="F389" s="10" t="s">
        <v>37</v>
      </c>
      <c r="G389" s="39">
        <f t="shared" si="6"/>
        <v>400</v>
      </c>
      <c r="H389" s="10" t="s">
        <v>3578</v>
      </c>
      <c r="I389" s="41" t="s">
        <v>25</v>
      </c>
      <c r="J389" s="41"/>
      <c r="K389" s="42">
        <v>400</v>
      </c>
      <c r="M389" s="47"/>
    </row>
    <row r="390" spans="1:13" x14ac:dyDescent="0.25">
      <c r="A390" s="37">
        <v>38468</v>
      </c>
      <c r="B390" s="10">
        <v>1745</v>
      </c>
      <c r="C390" s="10" t="s">
        <v>108</v>
      </c>
      <c r="D390" s="7">
        <v>6000</v>
      </c>
      <c r="E390" s="9" t="s">
        <v>4743</v>
      </c>
      <c r="F390" s="10" t="s">
        <v>359</v>
      </c>
      <c r="G390" s="39">
        <f t="shared" si="6"/>
        <v>6000</v>
      </c>
      <c r="H390" s="10" t="s">
        <v>3610</v>
      </c>
      <c r="I390" s="41" t="s">
        <v>25</v>
      </c>
      <c r="J390" s="41"/>
      <c r="K390" s="42">
        <v>6000</v>
      </c>
      <c r="M390" s="47"/>
    </row>
    <row r="391" spans="1:13" x14ac:dyDescent="0.25">
      <c r="A391" s="37">
        <v>38469</v>
      </c>
      <c r="B391" s="10">
        <v>1515</v>
      </c>
      <c r="C391" s="10" t="s">
        <v>64</v>
      </c>
      <c r="D391" s="7">
        <v>1800</v>
      </c>
      <c r="E391" s="9" t="s">
        <v>4744</v>
      </c>
      <c r="F391" s="10" t="s">
        <v>23</v>
      </c>
      <c r="G391" s="39">
        <f t="shared" si="6"/>
        <v>1800</v>
      </c>
      <c r="H391" s="10" t="s">
        <v>3578</v>
      </c>
      <c r="I391" s="41" t="s">
        <v>25</v>
      </c>
      <c r="J391" s="41"/>
      <c r="K391" s="42">
        <v>1800</v>
      </c>
      <c r="M391" s="47"/>
    </row>
    <row r="392" spans="1:13" x14ac:dyDescent="0.25">
      <c r="A392" s="37">
        <v>38469</v>
      </c>
      <c r="B392" s="10">
        <v>2324</v>
      </c>
      <c r="C392" s="10" t="s">
        <v>46</v>
      </c>
      <c r="D392" s="7" t="s">
        <v>27</v>
      </c>
      <c r="E392" s="9" t="s">
        <v>4745</v>
      </c>
      <c r="F392" s="10" t="s">
        <v>23</v>
      </c>
      <c r="G392" s="39">
        <f t="shared" si="6"/>
        <v>1</v>
      </c>
      <c r="H392" s="10" t="s">
        <v>3575</v>
      </c>
      <c r="I392" s="41" t="s">
        <v>25</v>
      </c>
      <c r="J392" s="41"/>
      <c r="K392" s="42" t="s">
        <v>27</v>
      </c>
      <c r="M392" s="47"/>
    </row>
    <row r="393" spans="1:13" x14ac:dyDescent="0.25">
      <c r="A393" s="37">
        <v>38469</v>
      </c>
      <c r="B393" s="10">
        <v>1529</v>
      </c>
      <c r="C393" s="10" t="s">
        <v>61</v>
      </c>
      <c r="D393" s="7">
        <v>4000</v>
      </c>
      <c r="E393" s="9" t="s">
        <v>4746</v>
      </c>
      <c r="F393" s="10" t="s">
        <v>33</v>
      </c>
      <c r="G393" s="39">
        <f t="shared" si="6"/>
        <v>4000</v>
      </c>
      <c r="H393" s="10" t="s">
        <v>3575</v>
      </c>
      <c r="I393" s="41" t="s">
        <v>25</v>
      </c>
      <c r="J393" s="41"/>
      <c r="K393" s="42">
        <v>4000</v>
      </c>
      <c r="M393" s="47"/>
    </row>
    <row r="394" spans="1:13" x14ac:dyDescent="0.25">
      <c r="A394" s="37">
        <v>38469</v>
      </c>
      <c r="B394" s="10">
        <v>2027</v>
      </c>
      <c r="C394" s="10" t="s">
        <v>3231</v>
      </c>
      <c r="D394" s="7">
        <v>3000</v>
      </c>
      <c r="E394" s="9" t="s">
        <v>4747</v>
      </c>
      <c r="F394" s="10" t="s">
        <v>54</v>
      </c>
      <c r="G394" s="39">
        <f t="shared" si="6"/>
        <v>3000</v>
      </c>
      <c r="H394" s="10" t="s">
        <v>3610</v>
      </c>
      <c r="I394" s="41" t="s">
        <v>25</v>
      </c>
      <c r="J394" s="41"/>
      <c r="K394" s="42">
        <v>3000</v>
      </c>
      <c r="M394" s="47"/>
    </row>
    <row r="395" spans="1:13" x14ac:dyDescent="0.25">
      <c r="A395" s="37">
        <v>38470</v>
      </c>
      <c r="B395" s="10">
        <v>1511</v>
      </c>
      <c r="C395" s="10" t="s">
        <v>162</v>
      </c>
      <c r="D395" s="7">
        <v>4000</v>
      </c>
      <c r="E395" s="9" t="s">
        <v>4748</v>
      </c>
      <c r="F395" s="10" t="s">
        <v>23</v>
      </c>
      <c r="G395" s="39">
        <f t="shared" si="6"/>
        <v>4000</v>
      </c>
      <c r="H395" s="10" t="s">
        <v>3582</v>
      </c>
      <c r="I395" s="41" t="s">
        <v>25</v>
      </c>
      <c r="J395" s="41"/>
      <c r="K395" s="42">
        <v>4000</v>
      </c>
      <c r="M395" s="47"/>
    </row>
    <row r="396" spans="1:13" x14ac:dyDescent="0.25">
      <c r="A396" s="37">
        <v>38470</v>
      </c>
      <c r="B396" s="10">
        <v>1732</v>
      </c>
      <c r="C396" s="10" t="s">
        <v>46</v>
      </c>
      <c r="D396" s="7">
        <v>2000</v>
      </c>
      <c r="E396" s="9" t="s">
        <v>4749</v>
      </c>
      <c r="F396" s="10" t="s">
        <v>33</v>
      </c>
      <c r="G396" s="39">
        <f t="shared" si="6"/>
        <v>2000</v>
      </c>
      <c r="H396" s="10" t="s">
        <v>3575</v>
      </c>
      <c r="I396" s="41" t="s">
        <v>25</v>
      </c>
      <c r="J396" s="41" t="s">
        <v>4382</v>
      </c>
      <c r="K396" s="42"/>
      <c r="M396" s="47"/>
    </row>
    <row r="397" spans="1:13" x14ac:dyDescent="0.25">
      <c r="A397" s="37">
        <v>38470</v>
      </c>
      <c r="B397" s="10">
        <v>1235</v>
      </c>
      <c r="C397" s="10" t="s">
        <v>3291</v>
      </c>
      <c r="D397" s="7">
        <v>100000</v>
      </c>
      <c r="E397" s="9" t="s">
        <v>4750</v>
      </c>
      <c r="F397" s="10" t="s">
        <v>33</v>
      </c>
      <c r="G397" s="39">
        <f t="shared" si="6"/>
        <v>100000</v>
      </c>
      <c r="H397" s="10" t="s">
        <v>3587</v>
      </c>
      <c r="I397" s="41" t="s">
        <v>25</v>
      </c>
      <c r="J397" s="41"/>
      <c r="K397" s="42">
        <v>100000</v>
      </c>
      <c r="M397" s="47"/>
    </row>
    <row r="398" spans="1:13" x14ac:dyDescent="0.25">
      <c r="A398" s="37">
        <v>38470</v>
      </c>
      <c r="B398" s="10">
        <v>820</v>
      </c>
      <c r="C398" s="10" t="s">
        <v>46</v>
      </c>
      <c r="D398" s="7">
        <v>2000</v>
      </c>
      <c r="E398" s="9" t="s">
        <v>4751</v>
      </c>
      <c r="F398" s="10" t="s">
        <v>63</v>
      </c>
      <c r="G398" s="39">
        <f t="shared" si="6"/>
        <v>2000</v>
      </c>
      <c r="H398" s="10" t="s">
        <v>3575</v>
      </c>
      <c r="I398" s="41" t="s">
        <v>25</v>
      </c>
      <c r="J398" s="41"/>
      <c r="K398" s="42">
        <v>2000</v>
      </c>
      <c r="M398" s="47"/>
    </row>
    <row r="399" spans="1:13" x14ac:dyDescent="0.25">
      <c r="A399" s="37">
        <v>38471</v>
      </c>
      <c r="B399" s="10">
        <v>830</v>
      </c>
      <c r="C399" s="10" t="s">
        <v>162</v>
      </c>
      <c r="D399" s="7">
        <v>40000</v>
      </c>
      <c r="E399" s="9" t="s">
        <v>4752</v>
      </c>
      <c r="F399" s="10" t="s">
        <v>23</v>
      </c>
      <c r="G399" s="39">
        <f t="shared" si="6"/>
        <v>40000</v>
      </c>
      <c r="H399" s="10" t="s">
        <v>3582</v>
      </c>
      <c r="I399" s="41" t="s">
        <v>25</v>
      </c>
      <c r="J399" s="41"/>
      <c r="K399" s="42">
        <v>40000</v>
      </c>
      <c r="M399" s="47"/>
    </row>
    <row r="400" spans="1:13" x14ac:dyDescent="0.25">
      <c r="A400" s="37">
        <v>38471</v>
      </c>
      <c r="B400" s="10">
        <v>751</v>
      </c>
      <c r="C400" s="10" t="s">
        <v>46</v>
      </c>
      <c r="D400" s="7">
        <v>2000</v>
      </c>
      <c r="E400" s="9" t="s">
        <v>4753</v>
      </c>
      <c r="F400" s="10" t="s">
        <v>33</v>
      </c>
      <c r="G400" s="39">
        <f t="shared" si="6"/>
        <v>2000</v>
      </c>
      <c r="H400" s="10" t="s">
        <v>3575</v>
      </c>
      <c r="I400" s="41" t="s">
        <v>25</v>
      </c>
      <c r="J400" s="41"/>
      <c r="K400" s="42">
        <v>2000</v>
      </c>
      <c r="M400" s="47"/>
    </row>
    <row r="401" spans="1:13" x14ac:dyDescent="0.25">
      <c r="A401" s="37">
        <v>38471</v>
      </c>
      <c r="B401" s="10">
        <v>1556</v>
      </c>
      <c r="C401" s="10" t="s">
        <v>141</v>
      </c>
      <c r="D401" s="7">
        <v>2000</v>
      </c>
      <c r="E401" s="9" t="s">
        <v>4754</v>
      </c>
      <c r="F401" s="10" t="s">
        <v>37</v>
      </c>
      <c r="G401" s="39">
        <f t="shared" si="6"/>
        <v>2000</v>
      </c>
      <c r="H401" s="10" t="s">
        <v>3578</v>
      </c>
      <c r="I401" s="41" t="s">
        <v>25</v>
      </c>
      <c r="J401" s="41"/>
      <c r="K401" s="42">
        <v>2000</v>
      </c>
      <c r="M401" s="47"/>
    </row>
    <row r="402" spans="1:13" x14ac:dyDescent="0.25">
      <c r="A402" s="37">
        <v>38472</v>
      </c>
      <c r="B402" s="10">
        <v>919</v>
      </c>
      <c r="C402" s="10" t="s">
        <v>64</v>
      </c>
      <c r="D402" s="7">
        <v>1000</v>
      </c>
      <c r="E402" s="9" t="s">
        <v>4755</v>
      </c>
      <c r="F402" s="10" t="s">
        <v>30</v>
      </c>
      <c r="G402" s="39">
        <f t="shared" si="6"/>
        <v>1000</v>
      </c>
      <c r="H402" s="10" t="s">
        <v>3578</v>
      </c>
      <c r="I402" s="41" t="s">
        <v>25</v>
      </c>
      <c r="J402" s="41"/>
      <c r="K402" s="42">
        <v>1000</v>
      </c>
      <c r="M402" s="47"/>
    </row>
    <row r="403" spans="1:13" x14ac:dyDescent="0.25">
      <c r="A403" s="37">
        <v>38472</v>
      </c>
      <c r="B403" s="10">
        <v>1423</v>
      </c>
      <c r="C403" s="10" t="s">
        <v>21</v>
      </c>
      <c r="D403" s="7">
        <v>10000</v>
      </c>
      <c r="E403" s="9" t="s">
        <v>4756</v>
      </c>
      <c r="F403" s="10" t="s">
        <v>359</v>
      </c>
      <c r="G403" s="39">
        <f t="shared" si="6"/>
        <v>10000</v>
      </c>
      <c r="H403" s="10" t="s">
        <v>3610</v>
      </c>
      <c r="I403" s="41" t="s">
        <v>25</v>
      </c>
      <c r="J403" s="41"/>
      <c r="K403" s="42">
        <v>10000</v>
      </c>
      <c r="M403" s="47"/>
    </row>
    <row r="404" spans="1:13" x14ac:dyDescent="0.25">
      <c r="A404" s="37">
        <v>38472</v>
      </c>
      <c r="B404" s="10">
        <v>831</v>
      </c>
      <c r="C404" s="10" t="s">
        <v>46</v>
      </c>
      <c r="D404" s="7">
        <v>5000</v>
      </c>
      <c r="E404" s="9" t="s">
        <v>4757</v>
      </c>
      <c r="F404" s="10" t="s">
        <v>29</v>
      </c>
      <c r="G404" s="39">
        <f t="shared" si="6"/>
        <v>5000</v>
      </c>
      <c r="H404" s="10" t="s">
        <v>3575</v>
      </c>
      <c r="I404" s="41" t="s">
        <v>25</v>
      </c>
      <c r="J404" s="41"/>
      <c r="K404" s="42">
        <v>5000</v>
      </c>
      <c r="M404" s="47"/>
    </row>
    <row r="405" spans="1:13" x14ac:dyDescent="0.25">
      <c r="A405" s="37">
        <v>38473</v>
      </c>
      <c r="B405" s="10">
        <v>1218</v>
      </c>
      <c r="C405" s="10" t="s">
        <v>21</v>
      </c>
      <c r="D405" s="7">
        <v>4000</v>
      </c>
      <c r="E405" s="9" t="s">
        <v>4758</v>
      </c>
      <c r="F405" s="10" t="s">
        <v>33</v>
      </c>
      <c r="G405" s="39">
        <f t="shared" si="6"/>
        <v>4000</v>
      </c>
      <c r="H405" s="10" t="s">
        <v>3610</v>
      </c>
      <c r="I405" s="41" t="s">
        <v>25</v>
      </c>
      <c r="J405" s="41"/>
      <c r="K405" s="42">
        <v>4000</v>
      </c>
      <c r="M405" s="47"/>
    </row>
    <row r="406" spans="1:13" x14ac:dyDescent="0.25">
      <c r="A406" s="37">
        <v>38473</v>
      </c>
      <c r="B406" s="10">
        <v>1018</v>
      </c>
      <c r="C406" s="10" t="s">
        <v>248</v>
      </c>
      <c r="D406" s="7" t="s">
        <v>27</v>
      </c>
      <c r="E406" s="9" t="s">
        <v>4759</v>
      </c>
      <c r="F406" s="10" t="s">
        <v>33</v>
      </c>
      <c r="G406" s="39">
        <f t="shared" si="6"/>
        <v>1</v>
      </c>
      <c r="H406" s="10" t="s">
        <v>3610</v>
      </c>
      <c r="I406" s="41" t="s">
        <v>25</v>
      </c>
      <c r="J406" s="41"/>
      <c r="K406" s="42" t="s">
        <v>27</v>
      </c>
      <c r="M406" s="47"/>
    </row>
    <row r="407" spans="1:13" x14ac:dyDescent="0.25">
      <c r="A407" s="37">
        <v>38473</v>
      </c>
      <c r="B407" s="10">
        <v>1111</v>
      </c>
      <c r="C407" s="10" t="s">
        <v>108</v>
      </c>
      <c r="D407" s="7">
        <v>180</v>
      </c>
      <c r="E407" s="9" t="s">
        <v>4760</v>
      </c>
      <c r="F407" s="10" t="s">
        <v>63</v>
      </c>
      <c r="G407" s="39">
        <f t="shared" si="6"/>
        <v>180</v>
      </c>
      <c r="H407" s="10" t="s">
        <v>3610</v>
      </c>
      <c r="I407" s="41" t="s">
        <v>25</v>
      </c>
      <c r="J407" s="41"/>
      <c r="K407" s="42">
        <v>180</v>
      </c>
      <c r="M407" s="47"/>
    </row>
    <row r="408" spans="1:13" x14ac:dyDescent="0.25">
      <c r="A408" s="37">
        <v>38473</v>
      </c>
      <c r="B408" s="10">
        <v>1602</v>
      </c>
      <c r="C408" s="10" t="s">
        <v>85</v>
      </c>
      <c r="D408" s="7">
        <v>1000</v>
      </c>
      <c r="E408" s="9" t="s">
        <v>4761</v>
      </c>
      <c r="F408" s="10" t="s">
        <v>54</v>
      </c>
      <c r="G408" s="39">
        <f t="shared" si="6"/>
        <v>1000</v>
      </c>
      <c r="H408" s="10" t="s">
        <v>3610</v>
      </c>
      <c r="I408" s="41" t="s">
        <v>25</v>
      </c>
      <c r="J408" s="41"/>
      <c r="K408" s="42">
        <v>1000</v>
      </c>
      <c r="M408" s="47"/>
    </row>
    <row r="409" spans="1:13" x14ac:dyDescent="0.25">
      <c r="A409" s="37">
        <v>38474</v>
      </c>
      <c r="B409" s="10">
        <v>1205</v>
      </c>
      <c r="C409" s="10" t="s">
        <v>116</v>
      </c>
      <c r="D409" s="38">
        <v>500</v>
      </c>
      <c r="E409" s="45" t="s">
        <v>4762</v>
      </c>
      <c r="F409" s="10" t="s">
        <v>23</v>
      </c>
      <c r="G409" s="39">
        <f t="shared" si="6"/>
        <v>500</v>
      </c>
      <c r="H409" s="10" t="s">
        <v>3582</v>
      </c>
      <c r="I409" s="41"/>
      <c r="J409" s="41"/>
      <c r="K409" s="42">
        <v>500</v>
      </c>
    </row>
    <row r="410" spans="1:13" x14ac:dyDescent="0.25">
      <c r="A410" s="37">
        <v>38474</v>
      </c>
      <c r="B410" s="10">
        <v>2017</v>
      </c>
      <c r="C410" s="10" t="s">
        <v>61</v>
      </c>
      <c r="D410" s="7">
        <v>5000</v>
      </c>
      <c r="E410" s="9" t="s">
        <v>4763</v>
      </c>
      <c r="F410" s="10" t="s">
        <v>33</v>
      </c>
      <c r="G410" s="39">
        <f t="shared" si="6"/>
        <v>5000</v>
      </c>
      <c r="H410" s="10" t="s">
        <v>3575</v>
      </c>
      <c r="I410" s="41" t="s">
        <v>25</v>
      </c>
      <c r="J410" s="41"/>
      <c r="K410" s="42">
        <v>5000</v>
      </c>
      <c r="M410" s="47"/>
    </row>
    <row r="411" spans="1:13" x14ac:dyDescent="0.25">
      <c r="A411" s="37">
        <v>38474</v>
      </c>
      <c r="B411" s="10">
        <v>1056</v>
      </c>
      <c r="C411" s="10" t="s">
        <v>108</v>
      </c>
      <c r="D411" s="7" t="s">
        <v>27</v>
      </c>
      <c r="E411" s="9" t="s">
        <v>4764</v>
      </c>
      <c r="F411" s="10" t="s">
        <v>359</v>
      </c>
      <c r="G411" s="39">
        <f t="shared" si="6"/>
        <v>1</v>
      </c>
      <c r="H411" s="10" t="s">
        <v>3610</v>
      </c>
      <c r="I411" s="41" t="s">
        <v>25</v>
      </c>
      <c r="J411" s="41" t="s">
        <v>4334</v>
      </c>
      <c r="K411" s="42"/>
      <c r="M411" s="47"/>
    </row>
    <row r="412" spans="1:13" x14ac:dyDescent="0.25">
      <c r="A412" s="37">
        <v>38476</v>
      </c>
      <c r="B412" s="10">
        <v>2341</v>
      </c>
      <c r="C412" s="10" t="s">
        <v>35</v>
      </c>
      <c r="D412" s="7">
        <v>2500</v>
      </c>
      <c r="E412" s="9" t="s">
        <v>4765</v>
      </c>
      <c r="F412" s="10" t="s">
        <v>54</v>
      </c>
      <c r="G412" s="39">
        <f t="shared" si="6"/>
        <v>2500</v>
      </c>
      <c r="H412" s="10" t="s">
        <v>3580</v>
      </c>
      <c r="I412" s="41" t="s">
        <v>25</v>
      </c>
      <c r="J412" s="41"/>
      <c r="K412" s="42">
        <v>2500</v>
      </c>
      <c r="M412" s="47"/>
    </row>
    <row r="413" spans="1:13" x14ac:dyDescent="0.25">
      <c r="A413" s="37">
        <v>38477</v>
      </c>
      <c r="B413" s="10">
        <v>646</v>
      </c>
      <c r="C413" s="10" t="s">
        <v>31</v>
      </c>
      <c r="D413" s="7">
        <v>3000</v>
      </c>
      <c r="E413" s="9" t="s">
        <v>4766</v>
      </c>
      <c r="F413" s="10" t="s">
        <v>359</v>
      </c>
      <c r="G413" s="39">
        <f t="shared" si="6"/>
        <v>3000</v>
      </c>
      <c r="H413" s="10" t="s">
        <v>3587</v>
      </c>
      <c r="I413" s="41" t="s">
        <v>25</v>
      </c>
      <c r="J413" s="41"/>
      <c r="K413" s="42">
        <v>3000</v>
      </c>
      <c r="M413" s="47"/>
    </row>
    <row r="414" spans="1:13" x14ac:dyDescent="0.25">
      <c r="A414" s="37">
        <v>38478</v>
      </c>
      <c r="B414" s="10">
        <v>1549</v>
      </c>
      <c r="C414" s="10" t="s">
        <v>68</v>
      </c>
      <c r="D414" s="7">
        <v>1000</v>
      </c>
      <c r="E414" s="9" t="s">
        <v>4767</v>
      </c>
      <c r="F414" s="10" t="s">
        <v>23</v>
      </c>
      <c r="G414" s="39">
        <f t="shared" si="6"/>
        <v>1000</v>
      </c>
      <c r="H414" s="10" t="s">
        <v>3575</v>
      </c>
      <c r="I414" s="41" t="s">
        <v>25</v>
      </c>
      <c r="J414" s="41"/>
      <c r="K414" s="42">
        <v>1000</v>
      </c>
      <c r="M414" s="47"/>
    </row>
    <row r="415" spans="1:13" x14ac:dyDescent="0.25">
      <c r="A415" s="37">
        <v>38478</v>
      </c>
      <c r="B415" s="10">
        <v>1700</v>
      </c>
      <c r="C415" s="10" t="s">
        <v>68</v>
      </c>
      <c r="D415" s="7">
        <v>2200</v>
      </c>
      <c r="E415" s="9" t="s">
        <v>4768</v>
      </c>
      <c r="F415" s="10" t="s">
        <v>54</v>
      </c>
      <c r="G415" s="39">
        <f t="shared" si="6"/>
        <v>2200</v>
      </c>
      <c r="H415" s="10" t="s">
        <v>3575</v>
      </c>
      <c r="I415" s="41" t="s">
        <v>25</v>
      </c>
      <c r="J415" s="41"/>
      <c r="K415" s="42">
        <v>2200</v>
      </c>
      <c r="M415" s="47"/>
    </row>
    <row r="416" spans="1:13" x14ac:dyDescent="0.25">
      <c r="A416" s="37">
        <v>38479</v>
      </c>
      <c r="B416" s="10">
        <v>132</v>
      </c>
      <c r="C416" s="10" t="s">
        <v>31</v>
      </c>
      <c r="D416" s="7" t="s">
        <v>27</v>
      </c>
      <c r="E416" s="9" t="s">
        <v>4769</v>
      </c>
      <c r="F416" s="10" t="s">
        <v>190</v>
      </c>
      <c r="G416" s="39">
        <f t="shared" si="6"/>
        <v>1</v>
      </c>
      <c r="H416" s="10" t="s">
        <v>3587</v>
      </c>
      <c r="I416" s="41" t="s">
        <v>25</v>
      </c>
      <c r="J416" s="41"/>
      <c r="K416" s="42" t="s">
        <v>27</v>
      </c>
      <c r="M416" s="47"/>
    </row>
    <row r="417" spans="1:14" x14ac:dyDescent="0.25">
      <c r="A417" s="37">
        <v>38480</v>
      </c>
      <c r="B417" s="10">
        <v>1546</v>
      </c>
      <c r="C417" s="10" t="s">
        <v>70</v>
      </c>
      <c r="D417" s="7">
        <v>25000</v>
      </c>
      <c r="E417" s="9" t="s">
        <v>4770</v>
      </c>
      <c r="F417" s="10" t="s">
        <v>33</v>
      </c>
      <c r="G417" s="39">
        <f t="shared" si="6"/>
        <v>25000</v>
      </c>
      <c r="H417" s="10" t="s">
        <v>3575</v>
      </c>
      <c r="I417" s="41" t="s">
        <v>25</v>
      </c>
      <c r="J417" s="41"/>
      <c r="K417" s="42">
        <v>25000</v>
      </c>
      <c r="M417" s="47"/>
    </row>
    <row r="418" spans="1:14" x14ac:dyDescent="0.25">
      <c r="A418" s="37">
        <v>38480</v>
      </c>
      <c r="B418" s="10">
        <v>759</v>
      </c>
      <c r="C418" s="10" t="s">
        <v>329</v>
      </c>
      <c r="D418" s="7">
        <v>75000</v>
      </c>
      <c r="E418" s="9" t="s">
        <v>4771</v>
      </c>
      <c r="F418" s="10" t="s">
        <v>63</v>
      </c>
      <c r="G418" s="39">
        <f t="shared" si="6"/>
        <v>75000</v>
      </c>
      <c r="H418" s="10" t="s">
        <v>3578</v>
      </c>
      <c r="I418" s="41" t="s">
        <v>25</v>
      </c>
      <c r="J418" s="41"/>
      <c r="K418" s="42">
        <v>75000</v>
      </c>
      <c r="M418" s="47"/>
    </row>
    <row r="419" spans="1:14" x14ac:dyDescent="0.25">
      <c r="A419" s="37">
        <v>38481</v>
      </c>
      <c r="B419" s="10">
        <v>1401</v>
      </c>
      <c r="C419" s="10" t="s">
        <v>46</v>
      </c>
      <c r="D419" s="7">
        <v>2000</v>
      </c>
      <c r="E419" s="9" t="s">
        <v>4772</v>
      </c>
      <c r="F419" s="10" t="s">
        <v>54</v>
      </c>
      <c r="G419" s="39">
        <f t="shared" si="6"/>
        <v>2000</v>
      </c>
      <c r="H419" s="10" t="s">
        <v>3575</v>
      </c>
      <c r="I419" s="41" t="s">
        <v>25</v>
      </c>
      <c r="J419" s="41"/>
      <c r="K419" s="42">
        <v>2000</v>
      </c>
      <c r="M419" s="47"/>
    </row>
    <row r="420" spans="1:14" x14ac:dyDescent="0.25">
      <c r="A420" s="37">
        <v>38482</v>
      </c>
      <c r="B420" s="10">
        <v>1151</v>
      </c>
      <c r="C420" s="10" t="s">
        <v>61</v>
      </c>
      <c r="D420" s="7">
        <v>5000</v>
      </c>
      <c r="E420" s="9" t="s">
        <v>4773</v>
      </c>
      <c r="F420" s="10" t="s">
        <v>23</v>
      </c>
      <c r="G420" s="39">
        <f t="shared" si="6"/>
        <v>5000</v>
      </c>
      <c r="H420" s="10" t="s">
        <v>3575</v>
      </c>
      <c r="I420" s="41" t="s">
        <v>25</v>
      </c>
      <c r="J420" s="41"/>
      <c r="K420" s="42">
        <v>5000</v>
      </c>
      <c r="M420" s="47"/>
    </row>
    <row r="421" spans="1:14" x14ac:dyDescent="0.25">
      <c r="A421" s="37">
        <v>38482</v>
      </c>
      <c r="B421" s="10">
        <v>1146</v>
      </c>
      <c r="C421" s="10" t="s">
        <v>391</v>
      </c>
      <c r="D421" s="10" t="s">
        <v>27</v>
      </c>
      <c r="E421" s="9" t="s">
        <v>4774</v>
      </c>
      <c r="F421" s="10" t="s">
        <v>90</v>
      </c>
      <c r="G421" s="39">
        <f t="shared" si="6"/>
        <v>1</v>
      </c>
      <c r="H421" s="10" t="s">
        <v>3582</v>
      </c>
      <c r="I421" s="41" t="s">
        <v>25</v>
      </c>
      <c r="J421" s="41"/>
      <c r="K421" s="42" t="s">
        <v>27</v>
      </c>
      <c r="M421" s="47"/>
    </row>
    <row r="422" spans="1:14" x14ac:dyDescent="0.25">
      <c r="A422" s="37">
        <v>38482</v>
      </c>
      <c r="B422" s="10">
        <v>1200</v>
      </c>
      <c r="C422" s="10" t="s">
        <v>46</v>
      </c>
      <c r="D422" s="7">
        <v>10000</v>
      </c>
      <c r="E422" s="9" t="s">
        <v>4775</v>
      </c>
      <c r="F422" s="10" t="s">
        <v>54</v>
      </c>
      <c r="G422" s="39">
        <f t="shared" si="6"/>
        <v>10000</v>
      </c>
      <c r="H422" s="10" t="s">
        <v>3575</v>
      </c>
      <c r="I422" s="41" t="s">
        <v>25</v>
      </c>
      <c r="J422" s="41"/>
      <c r="K422" s="42">
        <v>10000</v>
      </c>
      <c r="L422" s="7">
        <v>200</v>
      </c>
      <c r="M422" s="47"/>
      <c r="N422" s="9" t="s">
        <v>4776</v>
      </c>
    </row>
    <row r="423" spans="1:14" x14ac:dyDescent="0.25">
      <c r="A423" s="37">
        <v>38484</v>
      </c>
      <c r="B423" s="10">
        <v>1328</v>
      </c>
      <c r="C423" s="10" t="s">
        <v>99</v>
      </c>
      <c r="D423" s="7">
        <v>1000</v>
      </c>
      <c r="E423" s="9" t="s">
        <v>4777</v>
      </c>
      <c r="F423" s="10" t="s">
        <v>23</v>
      </c>
      <c r="G423" s="39">
        <f t="shared" si="6"/>
        <v>1000</v>
      </c>
      <c r="H423" s="10" t="s">
        <v>3610</v>
      </c>
      <c r="I423" s="41" t="s">
        <v>25</v>
      </c>
      <c r="J423" s="41"/>
      <c r="K423" s="42">
        <v>1000</v>
      </c>
      <c r="M423" s="47"/>
    </row>
    <row r="424" spans="1:14" x14ac:dyDescent="0.25">
      <c r="A424" s="37">
        <v>38484</v>
      </c>
      <c r="B424" s="10">
        <v>1557</v>
      </c>
      <c r="C424" s="10" t="s">
        <v>70</v>
      </c>
      <c r="D424" s="7">
        <v>1000</v>
      </c>
      <c r="E424" s="9" t="s">
        <v>4778</v>
      </c>
      <c r="F424" s="10" t="s">
        <v>23</v>
      </c>
      <c r="G424" s="39">
        <f t="shared" si="6"/>
        <v>1000</v>
      </c>
      <c r="H424" s="10" t="s">
        <v>3578</v>
      </c>
      <c r="I424" s="41" t="s">
        <v>25</v>
      </c>
      <c r="J424" s="41"/>
      <c r="K424" s="42">
        <v>1000</v>
      </c>
      <c r="M424" s="47"/>
    </row>
    <row r="425" spans="1:14" x14ac:dyDescent="0.25">
      <c r="A425" s="37">
        <v>38484</v>
      </c>
      <c r="B425" s="10">
        <v>1611</v>
      </c>
      <c r="C425" s="10" t="s">
        <v>31</v>
      </c>
      <c r="D425" s="7">
        <v>5000</v>
      </c>
      <c r="E425" s="9" t="s">
        <v>4779</v>
      </c>
      <c r="F425" s="10" t="s">
        <v>23</v>
      </c>
      <c r="G425" s="39">
        <f t="shared" si="6"/>
        <v>5000</v>
      </c>
      <c r="H425" s="10" t="s">
        <v>3587</v>
      </c>
      <c r="I425" s="41" t="s">
        <v>25</v>
      </c>
      <c r="J425" s="41"/>
      <c r="K425" s="42">
        <v>5000</v>
      </c>
      <c r="M425" s="47"/>
    </row>
    <row r="426" spans="1:14" x14ac:dyDescent="0.25">
      <c r="A426" s="37">
        <v>38484</v>
      </c>
      <c r="B426" s="10">
        <v>845</v>
      </c>
      <c r="C426" s="10" t="s">
        <v>79</v>
      </c>
      <c r="D426" s="7">
        <v>2000</v>
      </c>
      <c r="E426" s="9" t="s">
        <v>4780</v>
      </c>
      <c r="F426" s="10" t="s">
        <v>33</v>
      </c>
      <c r="G426" s="39">
        <f t="shared" si="6"/>
        <v>2000</v>
      </c>
      <c r="H426" s="10" t="s">
        <v>3578</v>
      </c>
      <c r="I426" s="41" t="s">
        <v>25</v>
      </c>
      <c r="J426" s="41"/>
      <c r="K426" s="42">
        <v>2000</v>
      </c>
      <c r="M426" s="47"/>
    </row>
    <row r="427" spans="1:14" x14ac:dyDescent="0.25">
      <c r="A427" s="37">
        <v>38484</v>
      </c>
      <c r="B427" s="10">
        <v>1519</v>
      </c>
      <c r="C427" s="10" t="s">
        <v>70</v>
      </c>
      <c r="D427" s="7">
        <v>5000</v>
      </c>
      <c r="E427" s="9" t="s">
        <v>4781</v>
      </c>
      <c r="F427" s="10" t="s">
        <v>67</v>
      </c>
      <c r="G427" s="39">
        <f t="shared" si="6"/>
        <v>5000</v>
      </c>
      <c r="H427" s="10" t="s">
        <v>3575</v>
      </c>
      <c r="I427" s="41" t="s">
        <v>25</v>
      </c>
      <c r="J427" s="41"/>
      <c r="K427" s="42">
        <v>5000</v>
      </c>
      <c r="M427" s="47"/>
    </row>
    <row r="428" spans="1:14" x14ac:dyDescent="0.25">
      <c r="A428" s="37">
        <v>38485</v>
      </c>
      <c r="B428" s="10">
        <v>1617</v>
      </c>
      <c r="C428" s="10" t="s">
        <v>61</v>
      </c>
      <c r="D428" s="7">
        <v>1000</v>
      </c>
      <c r="E428" s="9" t="s">
        <v>4782</v>
      </c>
      <c r="F428" s="10" t="s">
        <v>23</v>
      </c>
      <c r="G428" s="39">
        <f t="shared" si="6"/>
        <v>1000</v>
      </c>
      <c r="H428" s="10" t="s">
        <v>3575</v>
      </c>
      <c r="I428" s="41" t="s">
        <v>25</v>
      </c>
      <c r="J428" s="41"/>
      <c r="K428" s="42">
        <v>1000</v>
      </c>
      <c r="M428" s="47"/>
    </row>
    <row r="429" spans="1:14" x14ac:dyDescent="0.25">
      <c r="A429" s="37">
        <v>38486</v>
      </c>
      <c r="B429" s="10">
        <v>1200</v>
      </c>
      <c r="C429" s="10" t="s">
        <v>99</v>
      </c>
      <c r="D429" s="7" t="s">
        <v>27</v>
      </c>
      <c r="E429" s="9" t="s">
        <v>4783</v>
      </c>
      <c r="F429" s="10" t="s">
        <v>30</v>
      </c>
      <c r="G429" s="39">
        <f t="shared" si="6"/>
        <v>1</v>
      </c>
      <c r="H429" s="10" t="s">
        <v>3610</v>
      </c>
      <c r="I429" s="41" t="s">
        <v>25</v>
      </c>
      <c r="J429" s="41"/>
      <c r="K429" s="42" t="s">
        <v>27</v>
      </c>
      <c r="M429" s="47"/>
    </row>
    <row r="430" spans="1:14" x14ac:dyDescent="0.25">
      <c r="A430" s="37">
        <v>38487</v>
      </c>
      <c r="B430" s="10">
        <v>2111</v>
      </c>
      <c r="C430" s="10" t="s">
        <v>21</v>
      </c>
      <c r="D430" s="7">
        <v>200</v>
      </c>
      <c r="E430" s="9" t="s">
        <v>4784</v>
      </c>
      <c r="F430" s="10" t="s">
        <v>37</v>
      </c>
      <c r="G430" s="39">
        <f t="shared" si="6"/>
        <v>200</v>
      </c>
      <c r="H430" s="10" t="s">
        <v>3610</v>
      </c>
      <c r="I430" s="41" t="s">
        <v>25</v>
      </c>
      <c r="J430" s="41"/>
      <c r="K430" s="42">
        <v>200</v>
      </c>
      <c r="M430" s="47"/>
    </row>
    <row r="431" spans="1:14" x14ac:dyDescent="0.25">
      <c r="A431" s="37">
        <v>38488</v>
      </c>
      <c r="B431" s="10">
        <v>1410</v>
      </c>
      <c r="C431" s="10" t="s">
        <v>162</v>
      </c>
      <c r="D431" s="38">
        <v>250</v>
      </c>
      <c r="E431" s="45" t="s">
        <v>4785</v>
      </c>
      <c r="F431" s="10" t="s">
        <v>37</v>
      </c>
      <c r="G431" s="39">
        <f t="shared" si="6"/>
        <v>250</v>
      </c>
      <c r="H431" s="10" t="s">
        <v>3582</v>
      </c>
      <c r="I431" s="41"/>
      <c r="J431" s="41"/>
      <c r="K431" s="42">
        <v>250</v>
      </c>
    </row>
    <row r="432" spans="1:14" x14ac:dyDescent="0.25">
      <c r="A432" s="37">
        <v>38488</v>
      </c>
      <c r="B432" s="10">
        <v>2352</v>
      </c>
      <c r="C432" s="10" t="s">
        <v>46</v>
      </c>
      <c r="D432" s="7">
        <v>3000</v>
      </c>
      <c r="E432" s="9" t="s">
        <v>4786</v>
      </c>
      <c r="F432" s="10" t="s">
        <v>54</v>
      </c>
      <c r="G432" s="39">
        <f t="shared" si="6"/>
        <v>3000</v>
      </c>
      <c r="H432" s="10" t="s">
        <v>3575</v>
      </c>
      <c r="I432" s="41" t="s">
        <v>25</v>
      </c>
      <c r="J432" s="41"/>
      <c r="K432" s="42">
        <v>3000</v>
      </c>
      <c r="M432" s="47"/>
    </row>
    <row r="433" spans="1:15" x14ac:dyDescent="0.25">
      <c r="A433" s="37">
        <v>38488</v>
      </c>
      <c r="B433" s="10">
        <v>1036</v>
      </c>
      <c r="C433" s="10" t="s">
        <v>79</v>
      </c>
      <c r="D433" s="7">
        <v>2300</v>
      </c>
      <c r="E433" s="9" t="s">
        <v>4787</v>
      </c>
      <c r="F433" s="10" t="s">
        <v>67</v>
      </c>
      <c r="G433" s="39">
        <f t="shared" si="6"/>
        <v>2300</v>
      </c>
      <c r="H433" s="10" t="s">
        <v>3578</v>
      </c>
      <c r="I433" s="41" t="s">
        <v>25</v>
      </c>
      <c r="J433" s="41"/>
      <c r="K433" s="42">
        <v>2300</v>
      </c>
      <c r="M433" s="47"/>
    </row>
    <row r="434" spans="1:15" x14ac:dyDescent="0.25">
      <c r="A434" s="37">
        <v>38489</v>
      </c>
      <c r="B434" s="10">
        <v>1507</v>
      </c>
      <c r="C434" s="10" t="s">
        <v>70</v>
      </c>
      <c r="D434" s="7">
        <v>2500</v>
      </c>
      <c r="E434" s="9" t="s">
        <v>4788</v>
      </c>
      <c r="F434" s="10" t="s">
        <v>23</v>
      </c>
      <c r="G434" s="39">
        <f t="shared" si="6"/>
        <v>2500</v>
      </c>
      <c r="H434" s="10" t="s">
        <v>3575</v>
      </c>
      <c r="I434" s="41" t="s">
        <v>25</v>
      </c>
      <c r="J434" s="41"/>
      <c r="K434" s="42">
        <v>2500</v>
      </c>
      <c r="M434" s="47"/>
    </row>
    <row r="435" spans="1:15" x14ac:dyDescent="0.25">
      <c r="A435" s="37">
        <v>38489</v>
      </c>
      <c r="B435" s="10">
        <v>1129</v>
      </c>
      <c r="C435" s="10" t="s">
        <v>42</v>
      </c>
      <c r="D435" s="7">
        <v>7500</v>
      </c>
      <c r="E435" s="9" t="s">
        <v>4789</v>
      </c>
      <c r="F435" s="10" t="s">
        <v>23</v>
      </c>
      <c r="G435" s="39">
        <f t="shared" si="6"/>
        <v>7500</v>
      </c>
      <c r="H435" s="10" t="s">
        <v>3582</v>
      </c>
      <c r="I435" s="41" t="s">
        <v>25</v>
      </c>
      <c r="J435" s="41" t="s">
        <v>4334</v>
      </c>
      <c r="K435" s="42"/>
      <c r="M435" s="47"/>
    </row>
    <row r="436" spans="1:15" x14ac:dyDescent="0.25">
      <c r="A436" s="37">
        <v>38489</v>
      </c>
      <c r="B436" s="10">
        <v>1734</v>
      </c>
      <c r="C436" s="10" t="s">
        <v>35</v>
      </c>
      <c r="D436" s="7">
        <v>3000</v>
      </c>
      <c r="E436" s="9" t="s">
        <v>4790</v>
      </c>
      <c r="F436" s="10" t="s">
        <v>30</v>
      </c>
      <c r="G436" s="39">
        <f t="shared" si="6"/>
        <v>3000</v>
      </c>
      <c r="H436" s="10" t="s">
        <v>3580</v>
      </c>
      <c r="I436" s="41" t="s">
        <v>25</v>
      </c>
      <c r="J436" s="41"/>
      <c r="K436" s="42">
        <v>3000</v>
      </c>
      <c r="L436" s="7">
        <v>3000</v>
      </c>
      <c r="M436" s="47"/>
      <c r="N436" s="9" t="s">
        <v>4791</v>
      </c>
      <c r="O436" s="9" t="s">
        <v>4792</v>
      </c>
    </row>
    <row r="437" spans="1:15" x14ac:dyDescent="0.25">
      <c r="A437" s="37">
        <v>38489</v>
      </c>
      <c r="B437" s="10">
        <v>1455</v>
      </c>
      <c r="C437" s="10" t="s">
        <v>162</v>
      </c>
      <c r="D437" s="38">
        <v>100</v>
      </c>
      <c r="E437" s="45" t="s">
        <v>4793</v>
      </c>
      <c r="F437" s="10" t="s">
        <v>37</v>
      </c>
      <c r="G437" s="39">
        <f t="shared" si="6"/>
        <v>100</v>
      </c>
      <c r="H437" s="10" t="s">
        <v>3582</v>
      </c>
      <c r="I437" s="41"/>
      <c r="J437" s="41"/>
      <c r="K437" s="42">
        <v>100</v>
      </c>
    </row>
    <row r="438" spans="1:15" x14ac:dyDescent="0.25">
      <c r="A438" s="37">
        <v>38489</v>
      </c>
      <c r="B438" s="10">
        <v>930</v>
      </c>
      <c r="C438" s="10" t="s">
        <v>42</v>
      </c>
      <c r="D438" s="38">
        <v>7500</v>
      </c>
      <c r="E438" s="45" t="s">
        <v>4794</v>
      </c>
      <c r="F438" s="10" t="s">
        <v>3869</v>
      </c>
      <c r="G438" s="39">
        <f t="shared" si="6"/>
        <v>7500</v>
      </c>
      <c r="H438" s="10" t="s">
        <v>3582</v>
      </c>
      <c r="I438" s="41" t="s">
        <v>25</v>
      </c>
      <c r="J438" s="41" t="s">
        <v>4334</v>
      </c>
      <c r="K438" s="42"/>
    </row>
    <row r="439" spans="1:15" x14ac:dyDescent="0.25">
      <c r="A439" s="37">
        <v>38490</v>
      </c>
      <c r="B439" s="10">
        <v>1353</v>
      </c>
      <c r="C439" s="10" t="s">
        <v>46</v>
      </c>
      <c r="D439" s="7">
        <v>20000</v>
      </c>
      <c r="E439" s="9" t="s">
        <v>4795</v>
      </c>
      <c r="F439" s="10" t="s">
        <v>23</v>
      </c>
      <c r="G439" s="39">
        <f t="shared" si="6"/>
        <v>20000</v>
      </c>
      <c r="H439" s="10" t="s">
        <v>3575</v>
      </c>
      <c r="I439" s="41" t="s">
        <v>25</v>
      </c>
      <c r="J439" s="41"/>
      <c r="K439" s="42">
        <v>20000</v>
      </c>
      <c r="M439" s="47"/>
    </row>
    <row r="440" spans="1:15" x14ac:dyDescent="0.25">
      <c r="A440" s="37">
        <v>38490</v>
      </c>
      <c r="B440" s="10">
        <v>1301</v>
      </c>
      <c r="C440" s="10" t="s">
        <v>31</v>
      </c>
      <c r="D440" s="7">
        <v>1000</v>
      </c>
      <c r="E440" s="9" t="s">
        <v>4796</v>
      </c>
      <c r="F440" s="10" t="s">
        <v>67</v>
      </c>
      <c r="G440" s="39">
        <f t="shared" si="6"/>
        <v>1000</v>
      </c>
      <c r="H440" s="10" t="s">
        <v>3587</v>
      </c>
      <c r="I440" s="41" t="s">
        <v>25</v>
      </c>
      <c r="J440" s="41"/>
      <c r="K440" s="42">
        <v>1000</v>
      </c>
      <c r="M440" s="47"/>
    </row>
    <row r="441" spans="1:15" x14ac:dyDescent="0.25">
      <c r="A441" s="37">
        <v>38491</v>
      </c>
      <c r="B441" s="10">
        <v>106</v>
      </c>
      <c r="C441" s="10" t="s">
        <v>35</v>
      </c>
      <c r="D441" s="7">
        <v>2400</v>
      </c>
      <c r="E441" s="9" t="s">
        <v>4797</v>
      </c>
      <c r="F441" s="10" t="s">
        <v>33</v>
      </c>
      <c r="G441" s="39">
        <f t="shared" si="6"/>
        <v>2400</v>
      </c>
      <c r="H441" s="10" t="s">
        <v>3580</v>
      </c>
      <c r="I441" s="41" t="s">
        <v>25</v>
      </c>
      <c r="J441" s="41"/>
      <c r="K441" s="42">
        <v>2400</v>
      </c>
      <c r="M441" s="47"/>
    </row>
    <row r="442" spans="1:15" x14ac:dyDescent="0.25">
      <c r="A442" s="37">
        <v>38491</v>
      </c>
      <c r="B442" s="10">
        <v>1100</v>
      </c>
      <c r="C442" s="10" t="s">
        <v>162</v>
      </c>
      <c r="D442" s="7">
        <v>300</v>
      </c>
      <c r="E442" s="45" t="s">
        <v>4709</v>
      </c>
      <c r="F442" s="10" t="s">
        <v>3869</v>
      </c>
      <c r="G442" s="39">
        <f t="shared" si="6"/>
        <v>300</v>
      </c>
      <c r="H442" s="10" t="s">
        <v>3582</v>
      </c>
      <c r="I442" s="41"/>
      <c r="J442" s="41" t="s">
        <v>4334</v>
      </c>
      <c r="K442" s="42"/>
      <c r="M442" s="47"/>
    </row>
    <row r="443" spans="1:15" x14ac:dyDescent="0.25">
      <c r="A443" s="37">
        <v>38492</v>
      </c>
      <c r="B443" s="10">
        <v>1330</v>
      </c>
      <c r="C443" s="10" t="s">
        <v>42</v>
      </c>
      <c r="D443" s="38">
        <v>20</v>
      </c>
      <c r="E443" s="45" t="s">
        <v>4798</v>
      </c>
      <c r="F443" s="10" t="s">
        <v>23</v>
      </c>
      <c r="G443" s="39">
        <f t="shared" si="6"/>
        <v>20</v>
      </c>
      <c r="H443" s="10" t="s">
        <v>3582</v>
      </c>
      <c r="I443" s="41"/>
      <c r="J443" s="41"/>
      <c r="K443" s="42">
        <v>20</v>
      </c>
    </row>
    <row r="444" spans="1:15" x14ac:dyDescent="0.25">
      <c r="A444" s="37">
        <v>38492</v>
      </c>
      <c r="B444" s="10">
        <v>1624</v>
      </c>
      <c r="C444" s="10" t="s">
        <v>1337</v>
      </c>
      <c r="D444" s="7" t="s">
        <v>27</v>
      </c>
      <c r="E444" s="9" t="s">
        <v>4799</v>
      </c>
      <c r="F444" s="10" t="s">
        <v>23</v>
      </c>
      <c r="G444" s="39">
        <f t="shared" si="6"/>
        <v>1</v>
      </c>
      <c r="H444" s="10" t="s">
        <v>3580</v>
      </c>
      <c r="I444" s="41" t="s">
        <v>25</v>
      </c>
      <c r="J444" s="41"/>
      <c r="K444" s="42" t="s">
        <v>27</v>
      </c>
      <c r="M444" s="47"/>
    </row>
    <row r="445" spans="1:15" x14ac:dyDescent="0.25">
      <c r="A445" s="37">
        <v>38492</v>
      </c>
      <c r="B445" s="10">
        <v>1949</v>
      </c>
      <c r="C445" s="10" t="s">
        <v>81</v>
      </c>
      <c r="D445" s="7" t="s">
        <v>27</v>
      </c>
      <c r="E445" s="9" t="s">
        <v>4800</v>
      </c>
      <c r="F445" s="10" t="s">
        <v>63</v>
      </c>
      <c r="G445" s="39">
        <f t="shared" si="6"/>
        <v>1</v>
      </c>
      <c r="H445" s="10" t="s">
        <v>3578</v>
      </c>
      <c r="I445" s="41" t="s">
        <v>25</v>
      </c>
      <c r="J445" s="41"/>
      <c r="K445" s="42" t="s">
        <v>27</v>
      </c>
      <c r="M445" s="47"/>
    </row>
    <row r="446" spans="1:15" x14ac:dyDescent="0.25">
      <c r="A446" s="37">
        <v>38492</v>
      </c>
      <c r="B446" s="10">
        <v>1608</v>
      </c>
      <c r="C446" s="10" t="s">
        <v>46</v>
      </c>
      <c r="D446" s="7">
        <v>2000</v>
      </c>
      <c r="E446" s="9" t="s">
        <v>4801</v>
      </c>
      <c r="F446" s="10" t="s">
        <v>3869</v>
      </c>
      <c r="G446" s="39">
        <f t="shared" si="6"/>
        <v>2000</v>
      </c>
      <c r="H446" s="10" t="s">
        <v>3575</v>
      </c>
      <c r="I446" s="41" t="s">
        <v>25</v>
      </c>
      <c r="J446" s="41" t="s">
        <v>4334</v>
      </c>
      <c r="K446" s="42"/>
      <c r="M446" s="47"/>
    </row>
    <row r="447" spans="1:15" x14ac:dyDescent="0.25">
      <c r="A447" s="37">
        <v>38493</v>
      </c>
      <c r="B447" s="10">
        <v>1530</v>
      </c>
      <c r="C447" s="10" t="s">
        <v>26</v>
      </c>
      <c r="D447" s="7">
        <v>1000</v>
      </c>
      <c r="E447" s="9" t="s">
        <v>4802</v>
      </c>
      <c r="F447" s="10" t="s">
        <v>30</v>
      </c>
      <c r="G447" s="39">
        <f t="shared" si="6"/>
        <v>1000</v>
      </c>
      <c r="H447" s="10" t="s">
        <v>3578</v>
      </c>
      <c r="I447" s="41" t="s">
        <v>25</v>
      </c>
      <c r="J447" s="41"/>
      <c r="K447" s="42">
        <v>1000</v>
      </c>
      <c r="M447" s="47"/>
    </row>
    <row r="448" spans="1:15" x14ac:dyDescent="0.25">
      <c r="A448" s="37">
        <v>38493</v>
      </c>
      <c r="B448" s="10">
        <v>2229</v>
      </c>
      <c r="C448" s="10" t="s">
        <v>91</v>
      </c>
      <c r="D448" s="7">
        <v>1000</v>
      </c>
      <c r="E448" s="9" t="s">
        <v>4803</v>
      </c>
      <c r="F448" s="10" t="s">
        <v>30</v>
      </c>
      <c r="G448" s="39">
        <f t="shared" si="6"/>
        <v>1000</v>
      </c>
      <c r="H448" s="10" t="s">
        <v>3578</v>
      </c>
      <c r="I448" s="41" t="s">
        <v>25</v>
      </c>
      <c r="J448" s="41"/>
      <c r="K448" s="42">
        <v>1000</v>
      </c>
      <c r="M448" s="47"/>
    </row>
    <row r="449" spans="1:13" x14ac:dyDescent="0.25">
      <c r="A449" s="37">
        <v>38493</v>
      </c>
      <c r="B449" s="10">
        <v>1152</v>
      </c>
      <c r="C449" s="10" t="s">
        <v>448</v>
      </c>
      <c r="D449" s="7">
        <v>1000</v>
      </c>
      <c r="E449" s="9" t="s">
        <v>4804</v>
      </c>
      <c r="F449" s="10" t="s">
        <v>33</v>
      </c>
      <c r="G449" s="39">
        <f t="shared" si="6"/>
        <v>1000</v>
      </c>
      <c r="H449" s="10" t="s">
        <v>3575</v>
      </c>
      <c r="I449" s="41" t="s">
        <v>25</v>
      </c>
      <c r="J449" s="41"/>
      <c r="K449" s="42">
        <v>1000</v>
      </c>
      <c r="M449" s="47"/>
    </row>
    <row r="450" spans="1:13" x14ac:dyDescent="0.25">
      <c r="A450" s="37">
        <v>38493</v>
      </c>
      <c r="B450" s="10">
        <v>1316</v>
      </c>
      <c r="C450" s="10" t="s">
        <v>91</v>
      </c>
      <c r="D450" s="7">
        <v>1500</v>
      </c>
      <c r="E450" s="9" t="s">
        <v>4805</v>
      </c>
      <c r="F450" s="10" t="s">
        <v>33</v>
      </c>
      <c r="G450" s="39">
        <f t="shared" ref="G450:G513" si="7">IF(D450 ="UNK", 1, D450)</f>
        <v>1500</v>
      </c>
      <c r="H450" s="10" t="s">
        <v>3578</v>
      </c>
      <c r="I450" s="41" t="s">
        <v>25</v>
      </c>
      <c r="J450" s="41"/>
      <c r="K450" s="42">
        <v>1500</v>
      </c>
      <c r="M450" s="47"/>
    </row>
    <row r="451" spans="1:13" x14ac:dyDescent="0.25">
      <c r="A451" s="37">
        <v>38493</v>
      </c>
      <c r="B451" s="10">
        <v>1109</v>
      </c>
      <c r="C451" s="10" t="s">
        <v>200</v>
      </c>
      <c r="D451" s="7">
        <v>500</v>
      </c>
      <c r="E451" s="9" t="s">
        <v>4806</v>
      </c>
      <c r="F451" s="10" t="s">
        <v>190</v>
      </c>
      <c r="G451" s="39">
        <f t="shared" si="7"/>
        <v>500</v>
      </c>
      <c r="H451" s="10" t="s">
        <v>3575</v>
      </c>
      <c r="I451" s="41" t="s">
        <v>25</v>
      </c>
      <c r="J451" s="41"/>
      <c r="K451" s="42">
        <v>500</v>
      </c>
      <c r="M451" s="47"/>
    </row>
    <row r="452" spans="1:13" x14ac:dyDescent="0.25">
      <c r="A452" s="37">
        <v>38493</v>
      </c>
      <c r="B452" s="10">
        <v>1028</v>
      </c>
      <c r="C452" s="10" t="s">
        <v>46</v>
      </c>
      <c r="D452" s="7">
        <v>1750</v>
      </c>
      <c r="E452" s="9" t="s">
        <v>4807</v>
      </c>
      <c r="F452" s="10" t="s">
        <v>3869</v>
      </c>
      <c r="G452" s="39">
        <f t="shared" si="7"/>
        <v>1750</v>
      </c>
      <c r="H452" s="10" t="s">
        <v>3575</v>
      </c>
      <c r="I452" s="41" t="s">
        <v>25</v>
      </c>
      <c r="J452" s="41" t="s">
        <v>4334</v>
      </c>
      <c r="K452" s="42"/>
      <c r="M452" s="47"/>
    </row>
    <row r="453" spans="1:13" x14ac:dyDescent="0.25">
      <c r="A453" s="37">
        <v>38495</v>
      </c>
      <c r="B453" s="10">
        <v>837</v>
      </c>
      <c r="C453" s="10" t="s">
        <v>130</v>
      </c>
      <c r="D453" s="7">
        <v>20000</v>
      </c>
      <c r="E453" s="9" t="s">
        <v>4808</v>
      </c>
      <c r="F453" s="10" t="s">
        <v>33</v>
      </c>
      <c r="G453" s="39">
        <f t="shared" si="7"/>
        <v>20000</v>
      </c>
      <c r="H453" s="10" t="s">
        <v>3578</v>
      </c>
      <c r="I453" s="41" t="s">
        <v>25</v>
      </c>
      <c r="J453" s="41"/>
      <c r="K453" s="42">
        <v>20000</v>
      </c>
      <c r="M453" s="47"/>
    </row>
    <row r="454" spans="1:13" x14ac:dyDescent="0.25">
      <c r="A454" s="37">
        <v>38495</v>
      </c>
      <c r="B454" s="10">
        <v>1550</v>
      </c>
      <c r="C454" s="10" t="s">
        <v>130</v>
      </c>
      <c r="D454" s="7">
        <v>5000</v>
      </c>
      <c r="E454" s="9" t="s">
        <v>4809</v>
      </c>
      <c r="F454" s="10" t="s">
        <v>63</v>
      </c>
      <c r="G454" s="39">
        <f t="shared" si="7"/>
        <v>5000</v>
      </c>
      <c r="H454" s="10" t="s">
        <v>3578</v>
      </c>
      <c r="I454" s="41" t="s">
        <v>25</v>
      </c>
      <c r="J454" s="41" t="s">
        <v>4382</v>
      </c>
      <c r="K454" s="42"/>
      <c r="M454" s="47"/>
    </row>
    <row r="455" spans="1:13" x14ac:dyDescent="0.25">
      <c r="A455" s="37">
        <v>38495</v>
      </c>
      <c r="B455" s="10">
        <v>1041</v>
      </c>
      <c r="C455" s="10" t="s">
        <v>64</v>
      </c>
      <c r="D455" s="7">
        <v>150000</v>
      </c>
      <c r="E455" s="9" t="s">
        <v>4810</v>
      </c>
      <c r="F455" s="10" t="s">
        <v>54</v>
      </c>
      <c r="G455" s="39">
        <f t="shared" si="7"/>
        <v>150000</v>
      </c>
      <c r="H455" s="10" t="s">
        <v>3578</v>
      </c>
      <c r="I455" s="41" t="s">
        <v>25</v>
      </c>
      <c r="J455" s="41" t="s">
        <v>4334</v>
      </c>
      <c r="K455" s="42"/>
      <c r="M455" s="47"/>
    </row>
    <row r="456" spans="1:13" x14ac:dyDescent="0.25">
      <c r="A456" s="37">
        <v>38496</v>
      </c>
      <c r="B456" s="10">
        <v>947</v>
      </c>
      <c r="C456" s="10" t="s">
        <v>79</v>
      </c>
      <c r="D456" s="7" t="s">
        <v>27</v>
      </c>
      <c r="E456" s="9" t="s">
        <v>4811</v>
      </c>
      <c r="F456" s="10" t="s">
        <v>23</v>
      </c>
      <c r="G456" s="39">
        <f t="shared" si="7"/>
        <v>1</v>
      </c>
      <c r="H456" s="10" t="s">
        <v>3578</v>
      </c>
      <c r="I456" s="41" t="s">
        <v>25</v>
      </c>
      <c r="J456" s="41"/>
      <c r="K456" s="42" t="s">
        <v>27</v>
      </c>
      <c r="M456" s="47"/>
    </row>
    <row r="457" spans="1:13" x14ac:dyDescent="0.25">
      <c r="A457" s="37">
        <v>38496</v>
      </c>
      <c r="B457" s="10">
        <v>1639</v>
      </c>
      <c r="C457" s="10" t="s">
        <v>203</v>
      </c>
      <c r="D457" s="7">
        <v>500</v>
      </c>
      <c r="E457" s="9" t="s">
        <v>4812</v>
      </c>
      <c r="F457" s="10" t="s">
        <v>33</v>
      </c>
      <c r="G457" s="39">
        <f t="shared" si="7"/>
        <v>500</v>
      </c>
      <c r="H457" s="10" t="s">
        <v>3610</v>
      </c>
      <c r="I457" s="41" t="s">
        <v>25</v>
      </c>
      <c r="J457" s="41"/>
      <c r="K457" s="42">
        <v>500</v>
      </c>
      <c r="M457" s="47"/>
    </row>
    <row r="458" spans="1:13" x14ac:dyDescent="0.25">
      <c r="A458" s="37">
        <v>38497</v>
      </c>
      <c r="B458" s="10">
        <v>1957</v>
      </c>
      <c r="C458" s="10" t="s">
        <v>70</v>
      </c>
      <c r="D458" s="7">
        <v>5000</v>
      </c>
      <c r="E458" s="9" t="s">
        <v>4813</v>
      </c>
      <c r="F458" s="10" t="s">
        <v>63</v>
      </c>
      <c r="G458" s="39">
        <f t="shared" si="7"/>
        <v>5000</v>
      </c>
      <c r="H458" s="10" t="s">
        <v>3575</v>
      </c>
      <c r="I458" s="41" t="s">
        <v>25</v>
      </c>
      <c r="J458" s="41" t="s">
        <v>4334</v>
      </c>
      <c r="K458" s="42"/>
      <c r="M458" s="47"/>
    </row>
    <row r="459" spans="1:13" x14ac:dyDescent="0.25">
      <c r="A459" s="37">
        <v>38497</v>
      </c>
      <c r="B459" s="10">
        <v>920</v>
      </c>
      <c r="C459" s="10" t="s">
        <v>70</v>
      </c>
      <c r="D459" s="7">
        <v>20000</v>
      </c>
      <c r="E459" s="9" t="s">
        <v>4814</v>
      </c>
      <c r="F459" s="10" t="s">
        <v>63</v>
      </c>
      <c r="G459" s="39">
        <f t="shared" si="7"/>
        <v>20000</v>
      </c>
      <c r="H459" s="10" t="s">
        <v>3575</v>
      </c>
      <c r="I459" s="41" t="s">
        <v>25</v>
      </c>
      <c r="J459" s="41"/>
      <c r="K459" s="42">
        <v>20000</v>
      </c>
      <c r="M459" s="47"/>
    </row>
    <row r="460" spans="1:13" x14ac:dyDescent="0.25">
      <c r="A460" s="37">
        <v>38497</v>
      </c>
      <c r="B460" s="10">
        <v>1807</v>
      </c>
      <c r="C460" s="10" t="s">
        <v>426</v>
      </c>
      <c r="D460" s="7">
        <v>2500</v>
      </c>
      <c r="E460" s="9" t="s">
        <v>4815</v>
      </c>
      <c r="F460" s="10" t="s">
        <v>54</v>
      </c>
      <c r="G460" s="39">
        <f t="shared" si="7"/>
        <v>2500</v>
      </c>
      <c r="H460" s="10" t="s">
        <v>3587</v>
      </c>
      <c r="I460" s="41" t="s">
        <v>25</v>
      </c>
      <c r="J460" s="41"/>
      <c r="K460" s="42">
        <v>2500</v>
      </c>
      <c r="M460" s="47"/>
    </row>
    <row r="461" spans="1:13" x14ac:dyDescent="0.25">
      <c r="A461" s="37">
        <v>38498</v>
      </c>
      <c r="B461" s="10">
        <v>910</v>
      </c>
      <c r="C461" s="10" t="s">
        <v>904</v>
      </c>
      <c r="D461" s="7">
        <v>1200</v>
      </c>
      <c r="E461" s="9" t="s">
        <v>4816</v>
      </c>
      <c r="F461" s="10" t="s">
        <v>23</v>
      </c>
      <c r="G461" s="39">
        <f t="shared" si="7"/>
        <v>1200</v>
      </c>
      <c r="H461" s="10" t="s">
        <v>3610</v>
      </c>
      <c r="I461" s="41" t="s">
        <v>25</v>
      </c>
      <c r="J461" s="41"/>
      <c r="K461" s="42">
        <v>1200</v>
      </c>
      <c r="M461" s="47"/>
    </row>
    <row r="462" spans="1:13" x14ac:dyDescent="0.25">
      <c r="A462" s="37">
        <v>38499</v>
      </c>
      <c r="B462" s="10">
        <v>1709</v>
      </c>
      <c r="C462" s="10" t="s">
        <v>319</v>
      </c>
      <c r="D462" s="7">
        <v>6000</v>
      </c>
      <c r="E462" s="9" t="s">
        <v>4817</v>
      </c>
      <c r="F462" s="10" t="s">
        <v>23</v>
      </c>
      <c r="G462" s="39">
        <f t="shared" si="7"/>
        <v>6000</v>
      </c>
      <c r="H462" s="10" t="s">
        <v>3610</v>
      </c>
      <c r="I462" s="41" t="s">
        <v>25</v>
      </c>
      <c r="J462" s="41"/>
      <c r="K462" s="42">
        <v>6000</v>
      </c>
      <c r="M462" s="47"/>
    </row>
    <row r="463" spans="1:13" x14ac:dyDescent="0.25">
      <c r="A463" s="37">
        <v>38500</v>
      </c>
      <c r="B463" s="10">
        <v>2216</v>
      </c>
      <c r="C463" s="10" t="s">
        <v>319</v>
      </c>
      <c r="D463" s="7" t="s">
        <v>27</v>
      </c>
      <c r="E463" s="9" t="s">
        <v>4818</v>
      </c>
      <c r="F463" s="10" t="s">
        <v>67</v>
      </c>
      <c r="G463" s="39">
        <f t="shared" si="7"/>
        <v>1</v>
      </c>
      <c r="H463" s="10" t="s">
        <v>3610</v>
      </c>
      <c r="I463" s="41" t="s">
        <v>25</v>
      </c>
      <c r="J463" s="41"/>
      <c r="K463" s="42" t="s">
        <v>27</v>
      </c>
      <c r="M463" s="47"/>
    </row>
    <row r="464" spans="1:13" x14ac:dyDescent="0.25">
      <c r="A464" s="37">
        <v>38503</v>
      </c>
      <c r="B464" s="10">
        <v>1008</v>
      </c>
      <c r="C464" s="10" t="s">
        <v>64</v>
      </c>
      <c r="D464" s="7">
        <v>20000</v>
      </c>
      <c r="E464" s="9" t="s">
        <v>4819</v>
      </c>
      <c r="F464" s="10" t="s">
        <v>23</v>
      </c>
      <c r="G464" s="39">
        <f t="shared" si="7"/>
        <v>20000</v>
      </c>
      <c r="H464" s="10" t="s">
        <v>3578</v>
      </c>
      <c r="I464" s="41" t="s">
        <v>25</v>
      </c>
      <c r="J464" s="41"/>
      <c r="K464" s="42">
        <v>20000</v>
      </c>
      <c r="M464" s="47"/>
    </row>
    <row r="465" spans="1:13" x14ac:dyDescent="0.25">
      <c r="A465" s="37">
        <v>38503</v>
      </c>
      <c r="B465" s="10">
        <v>1548</v>
      </c>
      <c r="C465" s="10" t="s">
        <v>132</v>
      </c>
      <c r="D465" s="7">
        <v>500</v>
      </c>
      <c r="E465" s="9" t="s">
        <v>4820</v>
      </c>
      <c r="F465" s="10" t="s">
        <v>33</v>
      </c>
      <c r="G465" s="39">
        <f t="shared" si="7"/>
        <v>500</v>
      </c>
      <c r="H465" s="10" t="s">
        <v>3580</v>
      </c>
      <c r="I465" s="41" t="s">
        <v>25</v>
      </c>
      <c r="J465" s="41"/>
      <c r="K465" s="42">
        <v>500</v>
      </c>
      <c r="M465" s="47"/>
    </row>
    <row r="466" spans="1:13" x14ac:dyDescent="0.25">
      <c r="A466" s="37">
        <v>38503</v>
      </c>
      <c r="B466" s="10">
        <v>823</v>
      </c>
      <c r="C466" s="10" t="s">
        <v>200</v>
      </c>
      <c r="D466" s="7">
        <v>1200</v>
      </c>
      <c r="E466" s="9" t="s">
        <v>4821</v>
      </c>
      <c r="F466" s="10" t="s">
        <v>33</v>
      </c>
      <c r="G466" s="39">
        <f t="shared" si="7"/>
        <v>1200</v>
      </c>
      <c r="H466" s="10" t="s">
        <v>3575</v>
      </c>
      <c r="I466" s="41" t="s">
        <v>25</v>
      </c>
      <c r="J466" s="41"/>
      <c r="K466" s="42">
        <v>1200</v>
      </c>
      <c r="M466" s="47"/>
    </row>
    <row r="467" spans="1:13" x14ac:dyDescent="0.25">
      <c r="A467" s="37">
        <v>38503</v>
      </c>
      <c r="B467" s="10">
        <v>1013</v>
      </c>
      <c r="C467" s="10" t="s">
        <v>56</v>
      </c>
      <c r="D467" s="7">
        <v>10000</v>
      </c>
      <c r="E467" s="9" t="s">
        <v>4822</v>
      </c>
      <c r="F467" s="10" t="s">
        <v>67</v>
      </c>
      <c r="G467" s="39">
        <f t="shared" si="7"/>
        <v>10000</v>
      </c>
      <c r="H467" s="10" t="s">
        <v>3587</v>
      </c>
      <c r="I467" s="41" t="s">
        <v>25</v>
      </c>
      <c r="J467" s="41" t="s">
        <v>4334</v>
      </c>
      <c r="K467" s="42"/>
      <c r="M467" s="47"/>
    </row>
    <row r="468" spans="1:13" x14ac:dyDescent="0.25">
      <c r="A468" s="37">
        <v>38504</v>
      </c>
      <c r="B468" s="10">
        <v>816</v>
      </c>
      <c r="C468" s="10" t="s">
        <v>200</v>
      </c>
      <c r="D468" s="7">
        <v>2000</v>
      </c>
      <c r="E468" s="9" t="s">
        <v>4823</v>
      </c>
      <c r="F468" s="10" t="s">
        <v>33</v>
      </c>
      <c r="G468" s="39">
        <f t="shared" si="7"/>
        <v>2000</v>
      </c>
      <c r="H468" s="10" t="s">
        <v>3575</v>
      </c>
      <c r="I468" s="41" t="s">
        <v>25</v>
      </c>
      <c r="J468" s="41"/>
      <c r="K468" s="42">
        <v>2000</v>
      </c>
      <c r="M468" s="47"/>
    </row>
    <row r="469" spans="1:13" x14ac:dyDescent="0.25">
      <c r="A469" s="37">
        <v>38504</v>
      </c>
      <c r="B469" s="10">
        <v>1635</v>
      </c>
      <c r="C469" s="10" t="s">
        <v>21</v>
      </c>
      <c r="D469" s="7">
        <v>50</v>
      </c>
      <c r="E469" s="9" t="s">
        <v>4824</v>
      </c>
      <c r="F469" s="10" t="s">
        <v>37</v>
      </c>
      <c r="G469" s="39">
        <f t="shared" si="7"/>
        <v>50</v>
      </c>
      <c r="H469" s="10" t="s">
        <v>3610</v>
      </c>
      <c r="I469" s="41" t="s">
        <v>25</v>
      </c>
      <c r="J469" s="41"/>
      <c r="K469" s="42">
        <v>50</v>
      </c>
      <c r="M469" s="47"/>
    </row>
    <row r="470" spans="1:13" x14ac:dyDescent="0.25">
      <c r="A470" s="37">
        <v>38504</v>
      </c>
      <c r="B470" s="10">
        <v>839</v>
      </c>
      <c r="C470" s="10" t="s">
        <v>64</v>
      </c>
      <c r="D470" s="7">
        <v>1500</v>
      </c>
      <c r="E470" s="9" t="s">
        <v>4825</v>
      </c>
      <c r="F470" s="10" t="s">
        <v>37</v>
      </c>
      <c r="G470" s="39">
        <f t="shared" si="7"/>
        <v>1500</v>
      </c>
      <c r="H470" s="10" t="s">
        <v>3578</v>
      </c>
      <c r="I470" s="41" t="s">
        <v>25</v>
      </c>
      <c r="J470" s="41"/>
      <c r="K470" s="42">
        <v>1500</v>
      </c>
      <c r="M470" s="47"/>
    </row>
    <row r="471" spans="1:13" x14ac:dyDescent="0.25">
      <c r="A471" s="37">
        <v>38504</v>
      </c>
      <c r="B471" s="10">
        <v>1000</v>
      </c>
      <c r="C471" s="10" t="s">
        <v>121</v>
      </c>
      <c r="D471" s="7">
        <v>200</v>
      </c>
      <c r="E471" s="9" t="s">
        <v>4826</v>
      </c>
      <c r="F471" s="10" t="s">
        <v>54</v>
      </c>
      <c r="G471" s="39">
        <f t="shared" si="7"/>
        <v>200</v>
      </c>
      <c r="H471" s="10" t="s">
        <v>3582</v>
      </c>
      <c r="I471" s="41"/>
      <c r="J471" s="41"/>
      <c r="K471" s="42">
        <v>200</v>
      </c>
      <c r="M471" s="47"/>
    </row>
    <row r="472" spans="1:13" x14ac:dyDescent="0.25">
      <c r="A472" s="37">
        <v>38504</v>
      </c>
      <c r="B472" s="10">
        <v>114</v>
      </c>
      <c r="C472" s="10" t="s">
        <v>35</v>
      </c>
      <c r="D472" s="7">
        <v>5176</v>
      </c>
      <c r="E472" s="9" t="s">
        <v>4827</v>
      </c>
      <c r="F472" s="10" t="s">
        <v>54</v>
      </c>
      <c r="G472" s="39">
        <f t="shared" si="7"/>
        <v>5176</v>
      </c>
      <c r="H472" s="10" t="s">
        <v>3580</v>
      </c>
      <c r="I472" s="41" t="s">
        <v>25</v>
      </c>
      <c r="J472" s="41"/>
      <c r="K472" s="42">
        <v>5176</v>
      </c>
      <c r="M472" s="47"/>
    </row>
    <row r="473" spans="1:13" x14ac:dyDescent="0.25">
      <c r="A473" s="37">
        <v>38505</v>
      </c>
      <c r="B473" s="10">
        <v>2344</v>
      </c>
      <c r="C473" s="10" t="s">
        <v>70</v>
      </c>
      <c r="D473" s="7">
        <v>5000</v>
      </c>
      <c r="E473" s="9" t="s">
        <v>4828</v>
      </c>
      <c r="F473" s="10" t="s">
        <v>33</v>
      </c>
      <c r="G473" s="39">
        <f t="shared" si="7"/>
        <v>5000</v>
      </c>
      <c r="H473" s="10" t="s">
        <v>3575</v>
      </c>
      <c r="I473" s="41" t="s">
        <v>25</v>
      </c>
      <c r="J473" s="41"/>
      <c r="K473" s="42">
        <v>5000</v>
      </c>
      <c r="M473" s="47"/>
    </row>
    <row r="474" spans="1:13" x14ac:dyDescent="0.25">
      <c r="A474" s="37">
        <v>38505</v>
      </c>
      <c r="B474" s="10">
        <v>654</v>
      </c>
      <c r="C474" s="10" t="s">
        <v>46</v>
      </c>
      <c r="D474" s="7">
        <v>5000</v>
      </c>
      <c r="E474" s="9" t="s">
        <v>4829</v>
      </c>
      <c r="F474" s="10" t="s">
        <v>37</v>
      </c>
      <c r="G474" s="39">
        <f t="shared" si="7"/>
        <v>5000</v>
      </c>
      <c r="H474" s="10" t="s">
        <v>3575</v>
      </c>
      <c r="I474" s="41" t="s">
        <v>25</v>
      </c>
      <c r="J474" s="41"/>
      <c r="K474" s="42">
        <v>5000</v>
      </c>
      <c r="M474" s="47"/>
    </row>
    <row r="475" spans="1:13" x14ac:dyDescent="0.25">
      <c r="A475" s="37">
        <v>38505</v>
      </c>
      <c r="B475" s="10">
        <v>810</v>
      </c>
      <c r="C475" s="10" t="s">
        <v>68</v>
      </c>
      <c r="D475" s="7">
        <v>3000</v>
      </c>
      <c r="E475" s="9" t="s">
        <v>4830</v>
      </c>
      <c r="F475" s="10" t="s">
        <v>359</v>
      </c>
      <c r="G475" s="39">
        <f t="shared" si="7"/>
        <v>3000</v>
      </c>
      <c r="H475" s="10" t="s">
        <v>3575</v>
      </c>
      <c r="I475" s="41" t="s">
        <v>25</v>
      </c>
      <c r="J475" s="41" t="s">
        <v>4334</v>
      </c>
      <c r="K475" s="42"/>
      <c r="M475" s="47"/>
    </row>
    <row r="476" spans="1:13" x14ac:dyDescent="0.25">
      <c r="A476" s="37">
        <v>38505</v>
      </c>
      <c r="B476" s="10">
        <v>930</v>
      </c>
      <c r="C476" s="10" t="s">
        <v>162</v>
      </c>
      <c r="D476" s="7">
        <v>375</v>
      </c>
      <c r="E476" s="9" t="s">
        <v>4831</v>
      </c>
      <c r="F476" s="10" t="s">
        <v>54</v>
      </c>
      <c r="G476" s="39">
        <f t="shared" si="7"/>
        <v>375</v>
      </c>
      <c r="H476" s="10" t="s">
        <v>3582</v>
      </c>
      <c r="I476" s="41"/>
      <c r="J476" s="41"/>
      <c r="K476" s="42">
        <v>375</v>
      </c>
      <c r="M476" s="47"/>
    </row>
    <row r="477" spans="1:13" x14ac:dyDescent="0.25">
      <c r="A477" s="37">
        <v>38505</v>
      </c>
      <c r="B477" s="10">
        <v>1541</v>
      </c>
      <c r="C477" s="10" t="s">
        <v>70</v>
      </c>
      <c r="D477" s="7">
        <v>10000</v>
      </c>
      <c r="E477" s="9" t="s">
        <v>4832</v>
      </c>
      <c r="F477" s="10" t="s">
        <v>54</v>
      </c>
      <c r="G477" s="39">
        <f t="shared" si="7"/>
        <v>10000</v>
      </c>
      <c r="H477" s="10" t="s">
        <v>3575</v>
      </c>
      <c r="I477" s="41" t="s">
        <v>25</v>
      </c>
      <c r="J477" s="41" t="s">
        <v>4334</v>
      </c>
      <c r="K477" s="42"/>
      <c r="M477" s="47"/>
    </row>
    <row r="478" spans="1:13" x14ac:dyDescent="0.25">
      <c r="A478" s="37">
        <v>38505</v>
      </c>
      <c r="B478" s="10">
        <v>1520</v>
      </c>
      <c r="C478" s="10" t="s">
        <v>64</v>
      </c>
      <c r="D478" s="7">
        <v>1000</v>
      </c>
      <c r="E478" s="9" t="s">
        <v>4833</v>
      </c>
      <c r="F478" s="10" t="s">
        <v>3869</v>
      </c>
      <c r="G478" s="39">
        <f t="shared" si="7"/>
        <v>1000</v>
      </c>
      <c r="H478" s="10" t="s">
        <v>3578</v>
      </c>
      <c r="I478" s="41" t="s">
        <v>25</v>
      </c>
      <c r="J478" s="41" t="s">
        <v>4334</v>
      </c>
      <c r="K478" s="42"/>
      <c r="M478" s="47"/>
    </row>
    <row r="479" spans="1:13" x14ac:dyDescent="0.25">
      <c r="A479" s="37">
        <v>38506</v>
      </c>
      <c r="B479" s="10">
        <v>1330</v>
      </c>
      <c r="C479" s="10" t="s">
        <v>162</v>
      </c>
      <c r="D479" s="7">
        <v>100</v>
      </c>
      <c r="E479" s="9" t="s">
        <v>4834</v>
      </c>
      <c r="F479" s="10" t="s">
        <v>33</v>
      </c>
      <c r="G479" s="39">
        <f t="shared" si="7"/>
        <v>100</v>
      </c>
      <c r="H479" s="10" t="s">
        <v>3582</v>
      </c>
      <c r="I479" s="41"/>
      <c r="J479" s="41"/>
      <c r="K479" s="42">
        <v>100</v>
      </c>
      <c r="M479" s="47"/>
    </row>
    <row r="480" spans="1:13" x14ac:dyDescent="0.25">
      <c r="A480" s="37">
        <v>38506</v>
      </c>
      <c r="B480" s="10">
        <v>1044</v>
      </c>
      <c r="C480" s="10" t="s">
        <v>70</v>
      </c>
      <c r="D480" s="7">
        <v>5000</v>
      </c>
      <c r="E480" s="9" t="s">
        <v>4835</v>
      </c>
      <c r="F480" s="10" t="s">
        <v>33</v>
      </c>
      <c r="G480" s="39">
        <f t="shared" si="7"/>
        <v>5000</v>
      </c>
      <c r="H480" s="10" t="s">
        <v>3575</v>
      </c>
      <c r="I480" s="41" t="s">
        <v>25</v>
      </c>
      <c r="J480" s="41"/>
      <c r="K480" s="42">
        <v>5000</v>
      </c>
      <c r="M480" s="47"/>
    </row>
    <row r="481" spans="1:23" x14ac:dyDescent="0.25">
      <c r="A481" s="37">
        <v>38506</v>
      </c>
      <c r="B481" s="10">
        <v>1627</v>
      </c>
      <c r="C481" s="10" t="s">
        <v>35</v>
      </c>
      <c r="D481" s="7">
        <v>200</v>
      </c>
      <c r="E481" s="9" t="s">
        <v>4836</v>
      </c>
      <c r="F481" s="10" t="s">
        <v>37</v>
      </c>
      <c r="G481" s="39">
        <f t="shared" si="7"/>
        <v>200</v>
      </c>
      <c r="H481" s="10" t="s">
        <v>3580</v>
      </c>
      <c r="I481" s="41" t="s">
        <v>25</v>
      </c>
      <c r="J481" s="41"/>
      <c r="K481" s="42">
        <v>200</v>
      </c>
      <c r="M481" s="47"/>
    </row>
    <row r="482" spans="1:23" x14ac:dyDescent="0.25">
      <c r="A482" s="37">
        <v>38506</v>
      </c>
      <c r="B482" s="10">
        <v>1822</v>
      </c>
      <c r="C482" s="10" t="s">
        <v>42</v>
      </c>
      <c r="D482" s="7">
        <v>5000</v>
      </c>
      <c r="E482" s="9" t="s">
        <v>4837</v>
      </c>
      <c r="F482" s="10" t="s">
        <v>359</v>
      </c>
      <c r="G482" s="39">
        <f t="shared" si="7"/>
        <v>5000</v>
      </c>
      <c r="H482" s="10" t="s">
        <v>3582</v>
      </c>
      <c r="I482" s="41" t="s">
        <v>25</v>
      </c>
      <c r="J482" s="41" t="s">
        <v>4334</v>
      </c>
      <c r="K482" s="42"/>
      <c r="M482" s="47"/>
    </row>
    <row r="483" spans="1:23" x14ac:dyDescent="0.25">
      <c r="A483" s="37">
        <v>38506</v>
      </c>
      <c r="C483" s="10" t="s">
        <v>42</v>
      </c>
      <c r="D483" s="7">
        <v>5000</v>
      </c>
      <c r="E483" s="9" t="s">
        <v>4838</v>
      </c>
      <c r="F483" s="10" t="s">
        <v>359</v>
      </c>
      <c r="G483" s="39">
        <f t="shared" si="7"/>
        <v>5000</v>
      </c>
      <c r="H483" s="10" t="s">
        <v>3582</v>
      </c>
      <c r="I483" s="41"/>
      <c r="J483" s="41"/>
      <c r="K483" s="42">
        <v>5000</v>
      </c>
      <c r="M483" s="47"/>
    </row>
    <row r="484" spans="1:23" x14ac:dyDescent="0.25">
      <c r="A484" s="37">
        <v>38506</v>
      </c>
      <c r="B484" s="10">
        <v>1852</v>
      </c>
      <c r="C484" s="10" t="s">
        <v>42</v>
      </c>
      <c r="D484" s="7" t="s">
        <v>27</v>
      </c>
      <c r="E484" s="9" t="s">
        <v>4839</v>
      </c>
      <c r="F484" s="10" t="s">
        <v>67</v>
      </c>
      <c r="G484" s="39">
        <f t="shared" si="7"/>
        <v>1</v>
      </c>
      <c r="H484" s="10" t="s">
        <v>3582</v>
      </c>
      <c r="I484" s="41" t="s">
        <v>25</v>
      </c>
      <c r="J484" s="41"/>
      <c r="K484" s="42" t="s">
        <v>27</v>
      </c>
      <c r="M484" s="47"/>
    </row>
    <row r="485" spans="1:23" x14ac:dyDescent="0.25">
      <c r="A485" s="37">
        <v>38507</v>
      </c>
      <c r="B485" s="10">
        <v>1026</v>
      </c>
      <c r="C485" s="10" t="s">
        <v>70</v>
      </c>
      <c r="D485" s="7">
        <v>1000</v>
      </c>
      <c r="E485" s="9" t="s">
        <v>4840</v>
      </c>
      <c r="F485" s="10" t="s">
        <v>33</v>
      </c>
      <c r="G485" s="39">
        <f t="shared" si="7"/>
        <v>1000</v>
      </c>
      <c r="H485" s="10" t="s">
        <v>3575</v>
      </c>
      <c r="I485" s="41" t="s">
        <v>25</v>
      </c>
      <c r="J485" s="41"/>
      <c r="K485" s="42">
        <v>1000</v>
      </c>
      <c r="M485" s="47"/>
    </row>
    <row r="486" spans="1:23" x14ac:dyDescent="0.25">
      <c r="A486" s="37">
        <v>38507</v>
      </c>
      <c r="B486" s="10">
        <v>145</v>
      </c>
      <c r="C486" s="10" t="s">
        <v>162</v>
      </c>
      <c r="D486" s="7">
        <v>54000</v>
      </c>
      <c r="E486" s="9" t="s">
        <v>4841</v>
      </c>
      <c r="F486" s="10" t="s">
        <v>63</v>
      </c>
      <c r="G486" s="39">
        <f t="shared" si="7"/>
        <v>54000</v>
      </c>
      <c r="H486" s="10" t="s">
        <v>3582</v>
      </c>
      <c r="I486" s="41"/>
      <c r="J486" s="41"/>
      <c r="K486" s="42">
        <v>54000</v>
      </c>
      <c r="M486" s="47"/>
    </row>
    <row r="487" spans="1:23" x14ac:dyDescent="0.25">
      <c r="A487" s="37">
        <v>38507</v>
      </c>
      <c r="B487" s="10">
        <v>1444</v>
      </c>
      <c r="C487" s="10" t="s">
        <v>426</v>
      </c>
      <c r="D487" s="7">
        <v>1200</v>
      </c>
      <c r="E487" s="9" t="s">
        <v>4842</v>
      </c>
      <c r="F487" s="10" t="s">
        <v>54</v>
      </c>
      <c r="G487" s="39">
        <f t="shared" si="7"/>
        <v>1200</v>
      </c>
      <c r="H487" s="10" t="s">
        <v>3587</v>
      </c>
      <c r="I487" s="41" t="s">
        <v>25</v>
      </c>
      <c r="J487" s="41"/>
      <c r="K487" s="42">
        <v>1200</v>
      </c>
      <c r="M487" s="47"/>
    </row>
    <row r="488" spans="1:23" x14ac:dyDescent="0.25">
      <c r="A488" s="37">
        <v>38507</v>
      </c>
      <c r="B488" s="10">
        <v>730</v>
      </c>
      <c r="C488" s="10" t="s">
        <v>162</v>
      </c>
      <c r="D488" s="7">
        <v>138000</v>
      </c>
      <c r="E488" s="9" t="s">
        <v>4843</v>
      </c>
      <c r="F488" s="10" t="s">
        <v>67</v>
      </c>
      <c r="G488" s="39">
        <f t="shared" si="7"/>
        <v>138000</v>
      </c>
      <c r="H488" s="10" t="s">
        <v>3582</v>
      </c>
      <c r="I488" s="41" t="s">
        <v>25</v>
      </c>
      <c r="J488" s="41"/>
      <c r="K488" s="42">
        <v>138000</v>
      </c>
      <c r="M488" s="47"/>
    </row>
    <row r="489" spans="1:23" x14ac:dyDescent="0.25">
      <c r="A489" s="37">
        <v>38508</v>
      </c>
      <c r="B489" s="10">
        <v>1952</v>
      </c>
      <c r="C489" s="10" t="s">
        <v>46</v>
      </c>
      <c r="D489" s="7" t="s">
        <v>27</v>
      </c>
      <c r="E489" s="9" t="s">
        <v>4844</v>
      </c>
      <c r="F489" s="10" t="s">
        <v>33</v>
      </c>
      <c r="G489" s="39">
        <f t="shared" si="7"/>
        <v>1</v>
      </c>
      <c r="H489" s="10" t="s">
        <v>3575</v>
      </c>
      <c r="I489" s="41" t="s">
        <v>25</v>
      </c>
      <c r="J489" s="41"/>
      <c r="K489" s="42" t="s">
        <v>27</v>
      </c>
      <c r="M489" s="47"/>
    </row>
    <row r="490" spans="1:23" x14ac:dyDescent="0.25">
      <c r="A490" s="37">
        <v>38508</v>
      </c>
      <c r="B490" s="10">
        <v>1030</v>
      </c>
      <c r="C490" s="10" t="s">
        <v>42</v>
      </c>
      <c r="D490" s="7">
        <v>2000</v>
      </c>
      <c r="E490" s="9" t="s">
        <v>4845</v>
      </c>
      <c r="F490" s="10" t="s">
        <v>37</v>
      </c>
      <c r="G490" s="39">
        <f t="shared" si="7"/>
        <v>2000</v>
      </c>
      <c r="H490" s="10" t="s">
        <v>3582</v>
      </c>
      <c r="I490" s="41" t="s">
        <v>25</v>
      </c>
      <c r="J490" s="41"/>
      <c r="K490" s="42">
        <v>2000</v>
      </c>
      <c r="M490" s="47"/>
    </row>
    <row r="491" spans="1:23" x14ac:dyDescent="0.25">
      <c r="A491" s="37">
        <v>38508</v>
      </c>
      <c r="B491" s="10">
        <v>1023</v>
      </c>
      <c r="C491" s="10" t="s">
        <v>70</v>
      </c>
      <c r="D491" s="7">
        <v>5000</v>
      </c>
      <c r="E491" s="9" t="s">
        <v>4846</v>
      </c>
      <c r="F491" s="10" t="s">
        <v>63</v>
      </c>
      <c r="G491" s="39">
        <f t="shared" si="7"/>
        <v>5000</v>
      </c>
      <c r="H491" s="10" t="s">
        <v>3575</v>
      </c>
      <c r="I491" s="41" t="s">
        <v>25</v>
      </c>
      <c r="J491" s="41"/>
      <c r="K491" s="42">
        <v>5000</v>
      </c>
      <c r="M491" s="47"/>
    </row>
    <row r="492" spans="1:23" x14ac:dyDescent="0.25">
      <c r="A492" s="37">
        <v>38508</v>
      </c>
      <c r="B492" s="10">
        <v>1457</v>
      </c>
      <c r="C492" s="10" t="s">
        <v>448</v>
      </c>
      <c r="D492" s="7">
        <v>50000</v>
      </c>
      <c r="E492" s="9" t="s">
        <v>4847</v>
      </c>
      <c r="F492" s="10" t="s">
        <v>67</v>
      </c>
      <c r="G492" s="39">
        <f t="shared" si="7"/>
        <v>50000</v>
      </c>
      <c r="H492" s="10" t="s">
        <v>3575</v>
      </c>
      <c r="I492" s="41" t="s">
        <v>25</v>
      </c>
      <c r="J492" s="41"/>
      <c r="K492" s="42">
        <v>50000</v>
      </c>
      <c r="M492" s="47"/>
    </row>
    <row r="493" spans="1:23" x14ac:dyDescent="0.25">
      <c r="A493" s="37">
        <v>38509</v>
      </c>
      <c r="B493" s="10">
        <v>738</v>
      </c>
      <c r="C493" s="10" t="s">
        <v>42</v>
      </c>
      <c r="D493" s="38">
        <v>5000</v>
      </c>
      <c r="E493" s="9" t="s">
        <v>4848</v>
      </c>
      <c r="F493" s="10" t="s">
        <v>33</v>
      </c>
      <c r="G493" s="39">
        <f t="shared" si="7"/>
        <v>5000</v>
      </c>
      <c r="H493" s="7" t="s">
        <v>3582</v>
      </c>
      <c r="I493" s="41"/>
      <c r="J493" s="41"/>
      <c r="K493" s="42">
        <v>5000</v>
      </c>
    </row>
    <row r="494" spans="1:23" x14ac:dyDescent="0.25">
      <c r="A494" s="37">
        <v>38509</v>
      </c>
      <c r="B494" s="10">
        <v>1445</v>
      </c>
      <c r="C494" s="10" t="s">
        <v>162</v>
      </c>
      <c r="D494" s="38">
        <v>100</v>
      </c>
      <c r="E494" s="9" t="s">
        <v>4849</v>
      </c>
      <c r="F494" s="10" t="s">
        <v>37</v>
      </c>
      <c r="G494" s="39">
        <f t="shared" si="7"/>
        <v>100</v>
      </c>
      <c r="H494" s="7" t="s">
        <v>3582</v>
      </c>
      <c r="I494" s="41"/>
      <c r="J494" s="41"/>
      <c r="K494" s="42">
        <v>100</v>
      </c>
      <c r="L494" s="10"/>
      <c r="M494" s="7"/>
      <c r="N494" s="47"/>
      <c r="V494" s="9"/>
      <c r="W494" s="11"/>
    </row>
    <row r="495" spans="1:23" x14ac:dyDescent="0.25">
      <c r="A495" s="37">
        <v>38509</v>
      </c>
      <c r="B495" s="10">
        <v>1530</v>
      </c>
      <c r="C495" s="10" t="s">
        <v>121</v>
      </c>
      <c r="D495" s="38">
        <v>1000</v>
      </c>
      <c r="E495" s="9" t="s">
        <v>4850</v>
      </c>
      <c r="F495" s="10" t="s">
        <v>359</v>
      </c>
      <c r="G495" s="39">
        <f t="shared" si="7"/>
        <v>1000</v>
      </c>
      <c r="H495" s="7" t="s">
        <v>3582</v>
      </c>
      <c r="I495" s="41"/>
      <c r="J495" s="41"/>
      <c r="K495" s="42">
        <v>1000</v>
      </c>
    </row>
    <row r="496" spans="1:23" x14ac:dyDescent="0.25">
      <c r="A496" s="37">
        <v>38509</v>
      </c>
      <c r="B496" s="10">
        <v>2300</v>
      </c>
      <c r="C496" s="10" t="s">
        <v>42</v>
      </c>
      <c r="D496" s="38">
        <v>10000</v>
      </c>
      <c r="E496" s="9" t="s">
        <v>4851</v>
      </c>
      <c r="F496" s="10" t="s">
        <v>359</v>
      </c>
      <c r="G496" s="39">
        <f t="shared" si="7"/>
        <v>10000</v>
      </c>
      <c r="H496" s="7" t="s">
        <v>3582</v>
      </c>
      <c r="I496" s="41"/>
      <c r="J496" s="41"/>
      <c r="K496" s="42">
        <v>10000</v>
      </c>
    </row>
    <row r="497" spans="1:23" x14ac:dyDescent="0.25">
      <c r="A497" s="37">
        <v>38509</v>
      </c>
      <c r="B497" s="10">
        <v>935</v>
      </c>
      <c r="C497" s="10" t="s">
        <v>947</v>
      </c>
      <c r="D497" s="7">
        <v>300000</v>
      </c>
      <c r="E497" s="45" t="s">
        <v>4852</v>
      </c>
      <c r="F497" s="10" t="s">
        <v>359</v>
      </c>
      <c r="G497" s="39">
        <f t="shared" si="7"/>
        <v>300000</v>
      </c>
      <c r="H497" s="10" t="s">
        <v>3575</v>
      </c>
      <c r="I497" s="41" t="s">
        <v>25</v>
      </c>
      <c r="J497" s="41"/>
      <c r="K497" s="42">
        <v>300000</v>
      </c>
      <c r="M497" s="47"/>
    </row>
    <row r="498" spans="1:23" x14ac:dyDescent="0.25">
      <c r="A498" s="37">
        <v>38509</v>
      </c>
      <c r="B498" s="10">
        <v>1700</v>
      </c>
      <c r="C498" s="10" t="s">
        <v>162</v>
      </c>
      <c r="D498" s="38">
        <v>200</v>
      </c>
      <c r="E498" s="9" t="s">
        <v>4853</v>
      </c>
      <c r="F498" s="10" t="s">
        <v>54</v>
      </c>
      <c r="G498" s="39">
        <f t="shared" si="7"/>
        <v>200</v>
      </c>
      <c r="H498" s="7" t="s">
        <v>3582</v>
      </c>
      <c r="I498" s="41"/>
      <c r="J498" s="41"/>
      <c r="K498" s="42">
        <v>200</v>
      </c>
      <c r="L498" s="10"/>
      <c r="M498" s="7"/>
      <c r="N498" s="47"/>
      <c r="V498" s="9"/>
      <c r="W498" s="11"/>
    </row>
    <row r="499" spans="1:23" x14ac:dyDescent="0.25">
      <c r="A499" s="37">
        <v>38509</v>
      </c>
      <c r="B499" s="10">
        <v>1040</v>
      </c>
      <c r="C499" s="10" t="s">
        <v>116</v>
      </c>
      <c r="D499" s="38">
        <v>1000</v>
      </c>
      <c r="E499" s="9" t="s">
        <v>4854</v>
      </c>
      <c r="F499" s="10" t="s">
        <v>54</v>
      </c>
      <c r="G499" s="39">
        <f t="shared" si="7"/>
        <v>1000</v>
      </c>
      <c r="H499" s="7" t="s">
        <v>3582</v>
      </c>
      <c r="I499" s="41"/>
      <c r="J499" s="41"/>
      <c r="K499" s="42">
        <v>1000</v>
      </c>
      <c r="L499" s="10"/>
      <c r="M499" s="7"/>
      <c r="N499" s="47"/>
      <c r="V499" s="9"/>
      <c r="W499" s="11"/>
    </row>
    <row r="500" spans="1:23" x14ac:dyDescent="0.25">
      <c r="A500" s="37">
        <v>38509</v>
      </c>
      <c r="B500" s="10">
        <v>950</v>
      </c>
      <c r="C500" s="10" t="s">
        <v>46</v>
      </c>
      <c r="D500" s="7">
        <v>10000</v>
      </c>
      <c r="E500" s="45" t="s">
        <v>4855</v>
      </c>
      <c r="F500" s="10" t="s">
        <v>67</v>
      </c>
      <c r="G500" s="39">
        <f t="shared" si="7"/>
        <v>10000</v>
      </c>
      <c r="H500" s="10" t="s">
        <v>3575</v>
      </c>
      <c r="I500" s="41" t="s">
        <v>25</v>
      </c>
      <c r="J500" s="41" t="s">
        <v>4334</v>
      </c>
      <c r="K500" s="42"/>
      <c r="M500" s="47"/>
    </row>
    <row r="501" spans="1:23" x14ac:dyDescent="0.25">
      <c r="A501" s="37">
        <v>38509</v>
      </c>
      <c r="B501" s="10">
        <v>1517</v>
      </c>
      <c r="C501" s="10" t="s">
        <v>42</v>
      </c>
      <c r="D501" s="7">
        <v>10000</v>
      </c>
      <c r="E501" s="45" t="s">
        <v>4856</v>
      </c>
      <c r="F501" s="10" t="s">
        <v>67</v>
      </c>
      <c r="G501" s="39">
        <f t="shared" si="7"/>
        <v>10000</v>
      </c>
      <c r="H501" s="10" t="s">
        <v>3582</v>
      </c>
      <c r="I501" s="41" t="s">
        <v>25</v>
      </c>
      <c r="J501" s="41"/>
      <c r="K501" s="42">
        <v>10000</v>
      </c>
      <c r="M501" s="47"/>
    </row>
    <row r="502" spans="1:23" x14ac:dyDescent="0.25">
      <c r="A502" s="37">
        <v>38510</v>
      </c>
      <c r="B502" s="10">
        <v>1943</v>
      </c>
      <c r="C502" s="10" t="s">
        <v>46</v>
      </c>
      <c r="D502" s="7">
        <v>400</v>
      </c>
      <c r="E502" s="45" t="s">
        <v>4857</v>
      </c>
      <c r="F502" s="10" t="s">
        <v>23</v>
      </c>
      <c r="G502" s="39">
        <f t="shared" si="7"/>
        <v>400</v>
      </c>
      <c r="H502" s="10" t="s">
        <v>3575</v>
      </c>
      <c r="I502" s="41" t="s">
        <v>25</v>
      </c>
      <c r="J502" s="41"/>
      <c r="K502" s="42">
        <v>400</v>
      </c>
      <c r="M502" s="47"/>
    </row>
    <row r="503" spans="1:23" x14ac:dyDescent="0.25">
      <c r="A503" s="37">
        <v>38510</v>
      </c>
      <c r="B503" s="10">
        <v>1536</v>
      </c>
      <c r="C503" s="10" t="s">
        <v>51</v>
      </c>
      <c r="D503" s="7">
        <v>1000</v>
      </c>
      <c r="E503" s="45" t="s">
        <v>4858</v>
      </c>
      <c r="F503" s="10" t="s">
        <v>23</v>
      </c>
      <c r="G503" s="39">
        <f t="shared" si="7"/>
        <v>1000</v>
      </c>
      <c r="H503" s="10" t="s">
        <v>3610</v>
      </c>
      <c r="I503" s="41" t="s">
        <v>25</v>
      </c>
      <c r="J503" s="41"/>
      <c r="K503" s="42">
        <v>1000</v>
      </c>
      <c r="M503" s="47"/>
    </row>
    <row r="504" spans="1:23" x14ac:dyDescent="0.25">
      <c r="A504" s="37">
        <v>38510</v>
      </c>
      <c r="B504" s="10">
        <v>931</v>
      </c>
      <c r="C504" s="10" t="s">
        <v>162</v>
      </c>
      <c r="D504" s="7">
        <v>10000</v>
      </c>
      <c r="E504" s="45" t="s">
        <v>4859</v>
      </c>
      <c r="F504" s="10" t="s">
        <v>23</v>
      </c>
      <c r="G504" s="39">
        <f t="shared" si="7"/>
        <v>10000</v>
      </c>
      <c r="H504" s="10" t="s">
        <v>3582</v>
      </c>
      <c r="I504" s="41" t="s">
        <v>25</v>
      </c>
      <c r="J504" s="41" t="s">
        <v>4334</v>
      </c>
      <c r="K504" s="42"/>
      <c r="M504" s="47"/>
    </row>
    <row r="505" spans="1:23" x14ac:dyDescent="0.25">
      <c r="A505" s="37">
        <v>38510</v>
      </c>
      <c r="B505" s="10">
        <v>757</v>
      </c>
      <c r="C505" s="10" t="s">
        <v>64</v>
      </c>
      <c r="D505" s="7">
        <v>4000</v>
      </c>
      <c r="E505" s="45" t="s">
        <v>4860</v>
      </c>
      <c r="F505" s="10" t="s">
        <v>33</v>
      </c>
      <c r="G505" s="39">
        <f t="shared" si="7"/>
        <v>4000</v>
      </c>
      <c r="H505" s="10" t="s">
        <v>3578</v>
      </c>
      <c r="I505" s="41" t="s">
        <v>25</v>
      </c>
      <c r="J505" s="41"/>
      <c r="K505" s="42">
        <v>4000</v>
      </c>
      <c r="M505" s="47"/>
    </row>
    <row r="506" spans="1:23" x14ac:dyDescent="0.25">
      <c r="A506" s="37">
        <v>38510</v>
      </c>
      <c r="B506" s="10">
        <v>713</v>
      </c>
      <c r="C506" s="10" t="s">
        <v>141</v>
      </c>
      <c r="D506" s="7">
        <v>3000</v>
      </c>
      <c r="E506" s="45" t="s">
        <v>4861</v>
      </c>
      <c r="F506" s="10" t="s">
        <v>37</v>
      </c>
      <c r="G506" s="39">
        <f t="shared" si="7"/>
        <v>3000</v>
      </c>
      <c r="H506" s="10" t="s">
        <v>3578</v>
      </c>
      <c r="I506" s="41" t="s">
        <v>25</v>
      </c>
      <c r="J506" s="41"/>
      <c r="K506" s="42">
        <v>3000</v>
      </c>
      <c r="M506" s="47"/>
    </row>
    <row r="507" spans="1:23" x14ac:dyDescent="0.25">
      <c r="A507" s="37">
        <v>38510</v>
      </c>
      <c r="B507" s="10">
        <v>800</v>
      </c>
      <c r="C507" s="10" t="s">
        <v>162</v>
      </c>
      <c r="D507" s="38">
        <v>800</v>
      </c>
      <c r="E507" s="9" t="s">
        <v>4862</v>
      </c>
      <c r="F507" s="10" t="s">
        <v>359</v>
      </c>
      <c r="G507" s="39">
        <f t="shared" si="7"/>
        <v>800</v>
      </c>
      <c r="H507" s="7" t="s">
        <v>3582</v>
      </c>
      <c r="I507" s="41"/>
      <c r="J507" s="41"/>
      <c r="K507" s="42">
        <v>800</v>
      </c>
      <c r="L507" s="10"/>
      <c r="M507" s="7"/>
      <c r="N507" s="47"/>
      <c r="V507" s="9"/>
      <c r="W507" s="11"/>
    </row>
    <row r="508" spans="1:23" x14ac:dyDescent="0.25">
      <c r="A508" s="37">
        <v>38510</v>
      </c>
      <c r="B508" s="10">
        <v>1115</v>
      </c>
      <c r="C508" s="10" t="s">
        <v>121</v>
      </c>
      <c r="D508" s="38">
        <v>600</v>
      </c>
      <c r="E508" s="9" t="s">
        <v>4863</v>
      </c>
      <c r="F508" s="10" t="s">
        <v>63</v>
      </c>
      <c r="G508" s="39">
        <f t="shared" si="7"/>
        <v>600</v>
      </c>
      <c r="H508" s="7" t="s">
        <v>3582</v>
      </c>
      <c r="I508" s="41"/>
      <c r="J508" s="41"/>
      <c r="K508" s="42">
        <v>600</v>
      </c>
      <c r="L508" s="10"/>
      <c r="M508" s="7"/>
      <c r="N508" s="47"/>
      <c r="V508" s="9"/>
      <c r="W508" s="11"/>
    </row>
    <row r="509" spans="1:23" x14ac:dyDescent="0.25">
      <c r="A509" s="37">
        <v>38510</v>
      </c>
      <c r="B509" s="10">
        <v>930</v>
      </c>
      <c r="C509" s="10" t="s">
        <v>162</v>
      </c>
      <c r="D509" s="38">
        <v>10000</v>
      </c>
      <c r="E509" s="9" t="s">
        <v>4864</v>
      </c>
      <c r="F509" s="10" t="s">
        <v>3869</v>
      </c>
      <c r="G509" s="39">
        <f t="shared" si="7"/>
        <v>10000</v>
      </c>
      <c r="H509" s="7" t="s">
        <v>3582</v>
      </c>
      <c r="I509" s="41"/>
      <c r="J509" s="41" t="s">
        <v>4334</v>
      </c>
      <c r="K509" s="42"/>
      <c r="L509" s="10"/>
      <c r="M509" s="7"/>
      <c r="N509" s="47"/>
      <c r="V509" s="9"/>
      <c r="W509" s="11"/>
    </row>
    <row r="510" spans="1:23" x14ac:dyDescent="0.25">
      <c r="A510" s="37">
        <v>38511</v>
      </c>
      <c r="B510" s="10">
        <v>950</v>
      </c>
      <c r="C510" s="10" t="s">
        <v>162</v>
      </c>
      <c r="D510" s="38">
        <v>600</v>
      </c>
      <c r="E510" s="9" t="s">
        <v>4865</v>
      </c>
      <c r="F510" s="10" t="s">
        <v>3869</v>
      </c>
      <c r="G510" s="39">
        <f t="shared" si="7"/>
        <v>600</v>
      </c>
      <c r="H510" s="7" t="s">
        <v>3582</v>
      </c>
      <c r="I510" s="41"/>
      <c r="J510" s="41" t="s">
        <v>4334</v>
      </c>
      <c r="K510" s="42"/>
      <c r="L510" s="10"/>
      <c r="M510" s="7"/>
      <c r="N510" s="47"/>
      <c r="V510" s="9"/>
      <c r="W510" s="11"/>
    </row>
    <row r="511" spans="1:23" x14ac:dyDescent="0.25">
      <c r="A511" s="37">
        <v>38512</v>
      </c>
      <c r="B511" s="10">
        <v>1917</v>
      </c>
      <c r="C511" s="10" t="s">
        <v>3611</v>
      </c>
      <c r="D511" s="7">
        <v>1050</v>
      </c>
      <c r="E511" s="45" t="s">
        <v>4866</v>
      </c>
      <c r="F511" s="10" t="s">
        <v>23</v>
      </c>
      <c r="G511" s="39">
        <f t="shared" si="7"/>
        <v>1050</v>
      </c>
      <c r="H511" s="10" t="s">
        <v>3587</v>
      </c>
      <c r="I511" s="41" t="s">
        <v>25</v>
      </c>
      <c r="J511" s="41"/>
      <c r="K511" s="42">
        <v>1050</v>
      </c>
      <c r="M511" s="47"/>
    </row>
    <row r="512" spans="1:23" x14ac:dyDescent="0.25">
      <c r="A512" s="37">
        <v>38512</v>
      </c>
      <c r="B512" s="10">
        <v>1558</v>
      </c>
      <c r="C512" s="10" t="s">
        <v>361</v>
      </c>
      <c r="D512" s="7">
        <v>50</v>
      </c>
      <c r="E512" s="45" t="s">
        <v>4867</v>
      </c>
      <c r="F512" s="10" t="s">
        <v>29</v>
      </c>
      <c r="G512" s="39">
        <f t="shared" si="7"/>
        <v>50</v>
      </c>
      <c r="H512" s="10" t="s">
        <v>3580</v>
      </c>
      <c r="I512" s="41" t="s">
        <v>25</v>
      </c>
      <c r="J512" s="41"/>
      <c r="K512" s="42">
        <v>50</v>
      </c>
      <c r="M512" s="47"/>
    </row>
    <row r="513" spans="1:23" x14ac:dyDescent="0.25">
      <c r="A513" s="37">
        <v>38512</v>
      </c>
      <c r="B513" s="10">
        <v>810</v>
      </c>
      <c r="C513" s="10" t="s">
        <v>162</v>
      </c>
      <c r="D513" s="38">
        <v>20000</v>
      </c>
      <c r="E513" s="9" t="s">
        <v>4868</v>
      </c>
      <c r="F513" s="10" t="s">
        <v>54</v>
      </c>
      <c r="G513" s="39">
        <f t="shared" si="7"/>
        <v>20000</v>
      </c>
      <c r="H513" s="7" t="s">
        <v>3582</v>
      </c>
      <c r="I513" s="41"/>
      <c r="J513" s="41"/>
      <c r="K513" s="42">
        <v>20000</v>
      </c>
      <c r="L513" s="10"/>
      <c r="M513" s="7"/>
      <c r="N513" s="47"/>
      <c r="V513" s="9"/>
      <c r="W513" s="11"/>
    </row>
    <row r="514" spans="1:23" x14ac:dyDescent="0.25">
      <c r="A514" s="37">
        <v>38513</v>
      </c>
      <c r="B514" s="10">
        <v>1853</v>
      </c>
      <c r="C514" s="10" t="s">
        <v>203</v>
      </c>
      <c r="D514" s="7">
        <v>800</v>
      </c>
      <c r="E514" s="45" t="s">
        <v>4869</v>
      </c>
      <c r="F514" s="10" t="s">
        <v>33</v>
      </c>
      <c r="G514" s="39">
        <f t="shared" ref="G514:G577" si="8">IF(D514 ="UNK", 1, D514)</f>
        <v>800</v>
      </c>
      <c r="H514" s="10" t="s">
        <v>3610</v>
      </c>
      <c r="I514" s="41" t="s">
        <v>25</v>
      </c>
      <c r="J514" s="41"/>
      <c r="K514" s="42">
        <v>800</v>
      </c>
      <c r="M514" s="47"/>
    </row>
    <row r="515" spans="1:23" x14ac:dyDescent="0.25">
      <c r="A515" s="37">
        <v>38513</v>
      </c>
      <c r="B515" s="10">
        <v>1611</v>
      </c>
      <c r="C515" s="10" t="s">
        <v>85</v>
      </c>
      <c r="D515" s="7" t="s">
        <v>27</v>
      </c>
      <c r="E515" s="45" t="s">
        <v>4870</v>
      </c>
      <c r="F515" s="10" t="s">
        <v>190</v>
      </c>
      <c r="G515" s="39">
        <f t="shared" si="8"/>
        <v>1</v>
      </c>
      <c r="H515" s="10" t="s">
        <v>3610</v>
      </c>
      <c r="I515" s="41" t="s">
        <v>25</v>
      </c>
      <c r="J515" s="41"/>
      <c r="K515" s="42" t="s">
        <v>27</v>
      </c>
      <c r="M515" s="47"/>
    </row>
    <row r="516" spans="1:23" x14ac:dyDescent="0.25">
      <c r="A516" s="37">
        <v>38513</v>
      </c>
      <c r="B516" s="10">
        <v>1904</v>
      </c>
      <c r="C516" s="10" t="s">
        <v>121</v>
      </c>
      <c r="D516" s="7">
        <v>600</v>
      </c>
      <c r="E516" s="45" t="s">
        <v>4871</v>
      </c>
      <c r="F516" s="10" t="s">
        <v>54</v>
      </c>
      <c r="G516" s="39">
        <f t="shared" si="8"/>
        <v>600</v>
      </c>
      <c r="H516" s="10" t="s">
        <v>3582</v>
      </c>
      <c r="I516" s="41" t="s">
        <v>25</v>
      </c>
      <c r="J516" s="41"/>
      <c r="K516" s="42">
        <v>600</v>
      </c>
      <c r="M516" s="47"/>
    </row>
    <row r="517" spans="1:23" x14ac:dyDescent="0.25">
      <c r="A517" s="37">
        <v>38513</v>
      </c>
      <c r="B517" s="10">
        <v>1530</v>
      </c>
      <c r="C517" s="10" t="s">
        <v>121</v>
      </c>
      <c r="D517" s="7">
        <v>1000</v>
      </c>
      <c r="E517" s="45" t="s">
        <v>4872</v>
      </c>
      <c r="F517" s="10" t="s">
        <v>54</v>
      </c>
      <c r="G517" s="39">
        <f t="shared" si="8"/>
        <v>1000</v>
      </c>
      <c r="H517" s="10" t="s">
        <v>3582</v>
      </c>
      <c r="I517" s="41"/>
      <c r="J517" s="41"/>
      <c r="K517" s="42">
        <v>1000</v>
      </c>
      <c r="M517" s="47"/>
    </row>
    <row r="518" spans="1:23" x14ac:dyDescent="0.25">
      <c r="A518" s="37">
        <v>38513</v>
      </c>
      <c r="B518" s="10">
        <v>1011</v>
      </c>
      <c r="C518" s="10" t="s">
        <v>26</v>
      </c>
      <c r="D518" s="7">
        <v>50000</v>
      </c>
      <c r="E518" s="45" t="s">
        <v>4873</v>
      </c>
      <c r="F518" s="10" t="s">
        <v>54</v>
      </c>
      <c r="G518" s="39">
        <f t="shared" si="8"/>
        <v>50000</v>
      </c>
      <c r="H518" s="10" t="s">
        <v>3578</v>
      </c>
      <c r="I518" s="41" t="s">
        <v>25</v>
      </c>
      <c r="J518" s="41"/>
      <c r="K518" s="42">
        <v>50000</v>
      </c>
      <c r="M518" s="47"/>
    </row>
    <row r="519" spans="1:23" x14ac:dyDescent="0.25">
      <c r="A519" s="37">
        <v>38514</v>
      </c>
      <c r="B519" s="10">
        <v>1412</v>
      </c>
      <c r="C519" s="10" t="s">
        <v>91</v>
      </c>
      <c r="D519" s="7">
        <v>1000</v>
      </c>
      <c r="E519" s="45" t="s">
        <v>4874</v>
      </c>
      <c r="F519" s="10" t="s">
        <v>23</v>
      </c>
      <c r="G519" s="39">
        <f t="shared" si="8"/>
        <v>1000</v>
      </c>
      <c r="H519" s="10" t="s">
        <v>3578</v>
      </c>
      <c r="I519" s="41" t="s">
        <v>25</v>
      </c>
      <c r="J519" s="41"/>
      <c r="K519" s="42">
        <v>1000</v>
      </c>
      <c r="M519" s="47"/>
    </row>
    <row r="520" spans="1:23" x14ac:dyDescent="0.25">
      <c r="A520" s="37">
        <v>38514</v>
      </c>
      <c r="B520" s="10">
        <v>1245</v>
      </c>
      <c r="C520" s="10" t="s">
        <v>72</v>
      </c>
      <c r="D520" s="7">
        <v>5000</v>
      </c>
      <c r="E520" s="45" t="s">
        <v>4875</v>
      </c>
      <c r="F520" s="10" t="s">
        <v>23</v>
      </c>
      <c r="G520" s="39">
        <f t="shared" si="8"/>
        <v>5000</v>
      </c>
      <c r="H520" s="10" t="s">
        <v>3575</v>
      </c>
      <c r="I520" s="41" t="s">
        <v>25</v>
      </c>
      <c r="J520" s="41" t="s">
        <v>4334</v>
      </c>
      <c r="K520" s="42"/>
      <c r="M520" s="47"/>
    </row>
    <row r="521" spans="1:23" x14ac:dyDescent="0.25">
      <c r="A521" s="37">
        <v>38514</v>
      </c>
      <c r="B521" s="10">
        <v>1411</v>
      </c>
      <c r="C521" s="10" t="s">
        <v>35</v>
      </c>
      <c r="D521" s="7">
        <v>3000</v>
      </c>
      <c r="E521" s="45" t="s">
        <v>4876</v>
      </c>
      <c r="F521" s="10" t="s">
        <v>33</v>
      </c>
      <c r="G521" s="39">
        <f t="shared" si="8"/>
        <v>3000</v>
      </c>
      <c r="H521" s="10" t="s">
        <v>3580</v>
      </c>
      <c r="I521" s="41" t="s">
        <v>25</v>
      </c>
      <c r="J521" s="41"/>
      <c r="K521" s="42">
        <v>3000</v>
      </c>
      <c r="M521" s="47"/>
    </row>
    <row r="522" spans="1:23" x14ac:dyDescent="0.25">
      <c r="A522" s="37">
        <v>38514</v>
      </c>
      <c r="B522" s="10">
        <v>1500</v>
      </c>
      <c r="C522" s="10" t="s">
        <v>162</v>
      </c>
      <c r="D522" s="38">
        <v>500</v>
      </c>
      <c r="E522" s="9" t="s">
        <v>4877</v>
      </c>
      <c r="F522" s="10" t="s">
        <v>359</v>
      </c>
      <c r="G522" s="39">
        <f t="shared" si="8"/>
        <v>500</v>
      </c>
      <c r="H522" s="7" t="s">
        <v>3582</v>
      </c>
      <c r="I522" s="41"/>
      <c r="J522" s="41"/>
      <c r="K522" s="42">
        <v>500</v>
      </c>
      <c r="L522" s="10"/>
      <c r="M522" s="7"/>
      <c r="N522" s="47"/>
      <c r="V522" s="9"/>
      <c r="W522" s="11"/>
    </row>
    <row r="523" spans="1:23" x14ac:dyDescent="0.25">
      <c r="A523" s="37">
        <v>38514</v>
      </c>
      <c r="B523" s="10">
        <v>1340</v>
      </c>
      <c r="C523" s="10" t="s">
        <v>121</v>
      </c>
      <c r="D523" s="7">
        <v>800</v>
      </c>
      <c r="E523" s="45" t="s">
        <v>4878</v>
      </c>
      <c r="F523" s="10" t="s">
        <v>359</v>
      </c>
      <c r="G523" s="39">
        <f t="shared" si="8"/>
        <v>800</v>
      </c>
      <c r="H523" s="10" t="s">
        <v>3582</v>
      </c>
      <c r="I523" s="41" t="s">
        <v>25</v>
      </c>
      <c r="J523" s="41"/>
      <c r="K523" s="42">
        <v>800</v>
      </c>
      <c r="M523" s="47"/>
    </row>
    <row r="524" spans="1:23" x14ac:dyDescent="0.25">
      <c r="A524" s="37">
        <v>38514</v>
      </c>
      <c r="B524" s="10">
        <v>900</v>
      </c>
      <c r="C524" s="10" t="s">
        <v>42</v>
      </c>
      <c r="D524" s="38">
        <v>1000</v>
      </c>
      <c r="E524" s="9" t="s">
        <v>4879</v>
      </c>
      <c r="F524" s="10" t="s">
        <v>359</v>
      </c>
      <c r="G524" s="39">
        <f t="shared" si="8"/>
        <v>1000</v>
      </c>
      <c r="H524" s="7" t="s">
        <v>3582</v>
      </c>
      <c r="I524" s="41"/>
      <c r="J524" s="41"/>
      <c r="K524" s="42">
        <v>1000</v>
      </c>
      <c r="L524" s="10"/>
      <c r="M524" s="7"/>
      <c r="N524" s="47"/>
      <c r="V524" s="9"/>
      <c r="W524" s="11"/>
    </row>
    <row r="525" spans="1:23" x14ac:dyDescent="0.25">
      <c r="A525" s="37">
        <v>38514</v>
      </c>
      <c r="B525" s="10">
        <v>1250</v>
      </c>
      <c r="C525" s="10" t="s">
        <v>68</v>
      </c>
      <c r="D525" s="7">
        <v>1000</v>
      </c>
      <c r="E525" s="45" t="s">
        <v>4880</v>
      </c>
      <c r="F525" s="10" t="s">
        <v>359</v>
      </c>
      <c r="G525" s="39">
        <f t="shared" si="8"/>
        <v>1000</v>
      </c>
      <c r="H525" s="10" t="s">
        <v>3575</v>
      </c>
      <c r="I525" s="41" t="s">
        <v>25</v>
      </c>
      <c r="J525" s="41"/>
      <c r="K525" s="42">
        <v>1000</v>
      </c>
      <c r="M525" s="47"/>
    </row>
    <row r="526" spans="1:23" x14ac:dyDescent="0.25">
      <c r="A526" s="37">
        <v>38514</v>
      </c>
      <c r="B526" s="10">
        <v>500</v>
      </c>
      <c r="C526" s="10" t="s">
        <v>121</v>
      </c>
      <c r="D526" s="7">
        <v>1000</v>
      </c>
      <c r="E526" s="45" t="s">
        <v>4881</v>
      </c>
      <c r="F526" s="10" t="s">
        <v>359</v>
      </c>
      <c r="G526" s="39">
        <f t="shared" si="8"/>
        <v>1000</v>
      </c>
      <c r="H526" s="10" t="s">
        <v>3582</v>
      </c>
      <c r="I526" s="41"/>
      <c r="J526" s="41"/>
      <c r="K526" s="42">
        <v>1000</v>
      </c>
      <c r="M526" s="47"/>
    </row>
    <row r="527" spans="1:23" x14ac:dyDescent="0.25">
      <c r="A527" s="37">
        <v>38514</v>
      </c>
      <c r="B527" s="10">
        <v>900</v>
      </c>
      <c r="C527" s="10" t="s">
        <v>42</v>
      </c>
      <c r="D527" s="38">
        <v>2000</v>
      </c>
      <c r="E527" s="9" t="s">
        <v>4882</v>
      </c>
      <c r="F527" s="10" t="s">
        <v>359</v>
      </c>
      <c r="G527" s="39">
        <f t="shared" si="8"/>
        <v>2000</v>
      </c>
      <c r="H527" s="7" t="s">
        <v>3582</v>
      </c>
      <c r="I527" s="41"/>
      <c r="J527" s="41"/>
      <c r="K527" s="42">
        <v>2000</v>
      </c>
      <c r="L527" s="10"/>
      <c r="M527" s="7"/>
      <c r="N527" s="47"/>
      <c r="V527" s="9"/>
      <c r="W527" s="11"/>
    </row>
    <row r="528" spans="1:23" x14ac:dyDescent="0.25">
      <c r="A528" s="37">
        <v>38514</v>
      </c>
      <c r="B528" s="10">
        <v>1633</v>
      </c>
      <c r="C528" s="10" t="s">
        <v>42</v>
      </c>
      <c r="D528" s="7">
        <v>3000</v>
      </c>
      <c r="E528" s="45" t="s">
        <v>4883</v>
      </c>
      <c r="F528" s="10" t="s">
        <v>359</v>
      </c>
      <c r="G528" s="39">
        <f t="shared" si="8"/>
        <v>3000</v>
      </c>
      <c r="H528" s="10" t="s">
        <v>3582</v>
      </c>
      <c r="I528" s="41" t="s">
        <v>25</v>
      </c>
      <c r="J528" s="41"/>
      <c r="K528" s="42">
        <v>3000</v>
      </c>
      <c r="M528" s="47"/>
    </row>
    <row r="529" spans="1:23" x14ac:dyDescent="0.25">
      <c r="A529" s="37">
        <v>38514</v>
      </c>
      <c r="B529" s="10">
        <v>1311</v>
      </c>
      <c r="C529" s="10" t="s">
        <v>121</v>
      </c>
      <c r="D529" s="7">
        <v>1000</v>
      </c>
      <c r="E529" s="45" t="s">
        <v>4884</v>
      </c>
      <c r="F529" s="10" t="s">
        <v>63</v>
      </c>
      <c r="G529" s="39">
        <f t="shared" si="8"/>
        <v>1000</v>
      </c>
      <c r="H529" s="10" t="s">
        <v>3582</v>
      </c>
      <c r="I529" s="41" t="s">
        <v>25</v>
      </c>
      <c r="J529" s="41" t="s">
        <v>4334</v>
      </c>
      <c r="K529" s="42"/>
      <c r="M529" s="47"/>
    </row>
    <row r="530" spans="1:23" x14ac:dyDescent="0.25">
      <c r="A530" s="37">
        <v>38514</v>
      </c>
      <c r="B530" s="10">
        <v>1323</v>
      </c>
      <c r="C530" s="10" t="s">
        <v>121</v>
      </c>
      <c r="D530" s="7">
        <v>25000</v>
      </c>
      <c r="E530" s="45" t="s">
        <v>4885</v>
      </c>
      <c r="F530" s="10" t="s">
        <v>63</v>
      </c>
      <c r="G530" s="39">
        <f t="shared" si="8"/>
        <v>25000</v>
      </c>
      <c r="H530" s="10" t="s">
        <v>3582</v>
      </c>
      <c r="I530" s="41" t="s">
        <v>25</v>
      </c>
      <c r="J530" s="41" t="s">
        <v>4334</v>
      </c>
      <c r="K530" s="42"/>
      <c r="M530" s="47"/>
    </row>
    <row r="531" spans="1:23" x14ac:dyDescent="0.25">
      <c r="A531" s="37">
        <v>38514</v>
      </c>
      <c r="B531" s="10">
        <v>1255</v>
      </c>
      <c r="C531" s="10" t="s">
        <v>121</v>
      </c>
      <c r="D531" s="38">
        <v>100000</v>
      </c>
      <c r="E531" s="9" t="s">
        <v>4886</v>
      </c>
      <c r="F531" s="10" t="s">
        <v>63</v>
      </c>
      <c r="G531" s="39">
        <f t="shared" si="8"/>
        <v>100000</v>
      </c>
      <c r="H531" s="7" t="s">
        <v>3582</v>
      </c>
      <c r="I531" s="41"/>
      <c r="J531" s="41" t="s">
        <v>4334</v>
      </c>
      <c r="K531" s="42"/>
      <c r="L531" s="10"/>
      <c r="M531" s="7"/>
      <c r="N531" s="47"/>
      <c r="V531" s="9"/>
      <c r="W531" s="11"/>
    </row>
    <row r="532" spans="1:23" x14ac:dyDescent="0.25">
      <c r="A532" s="37">
        <v>38514</v>
      </c>
      <c r="B532" s="10">
        <v>1250</v>
      </c>
      <c r="C532" s="10" t="s">
        <v>121</v>
      </c>
      <c r="D532" s="38">
        <v>350000</v>
      </c>
      <c r="E532" s="9" t="s">
        <v>4887</v>
      </c>
      <c r="F532" s="10" t="s">
        <v>63</v>
      </c>
      <c r="G532" s="39">
        <f t="shared" si="8"/>
        <v>350000</v>
      </c>
      <c r="H532" s="7" t="s">
        <v>3582</v>
      </c>
      <c r="I532" s="41"/>
      <c r="J532" s="41" t="s">
        <v>4334</v>
      </c>
      <c r="K532" s="42"/>
      <c r="L532" s="10"/>
      <c r="M532" s="7"/>
      <c r="N532" s="47"/>
      <c r="V532" s="9"/>
      <c r="W532" s="11"/>
    </row>
    <row r="533" spans="1:23" x14ac:dyDescent="0.25">
      <c r="A533" s="37">
        <v>38514</v>
      </c>
      <c r="B533" s="10">
        <v>1143</v>
      </c>
      <c r="C533" s="10" t="s">
        <v>248</v>
      </c>
      <c r="D533" s="7" t="s">
        <v>27</v>
      </c>
      <c r="E533" s="45" t="s">
        <v>4888</v>
      </c>
      <c r="F533" s="10" t="s">
        <v>63</v>
      </c>
      <c r="G533" s="39">
        <f t="shared" si="8"/>
        <v>1</v>
      </c>
      <c r="H533" s="10" t="s">
        <v>3610</v>
      </c>
      <c r="I533" s="41" t="s">
        <v>25</v>
      </c>
      <c r="J533" s="41"/>
      <c r="K533" s="42" t="s">
        <v>27</v>
      </c>
      <c r="M533" s="47"/>
    </row>
    <row r="534" spans="1:23" x14ac:dyDescent="0.25">
      <c r="A534" s="37">
        <v>38515</v>
      </c>
      <c r="B534" s="10">
        <v>1820</v>
      </c>
      <c r="C534" s="10" t="s">
        <v>3611</v>
      </c>
      <c r="D534" s="7">
        <v>3000</v>
      </c>
      <c r="E534" s="45" t="s">
        <v>4889</v>
      </c>
      <c r="F534" s="10" t="s">
        <v>23</v>
      </c>
      <c r="G534" s="39">
        <f t="shared" si="8"/>
        <v>3000</v>
      </c>
      <c r="H534" s="10" t="s">
        <v>3587</v>
      </c>
      <c r="I534" s="41" t="s">
        <v>25</v>
      </c>
      <c r="J534" s="41"/>
      <c r="K534" s="42">
        <v>3000</v>
      </c>
      <c r="M534" s="47"/>
    </row>
    <row r="535" spans="1:23" x14ac:dyDescent="0.25">
      <c r="A535" s="37">
        <v>38515</v>
      </c>
      <c r="B535" s="10">
        <v>1506</v>
      </c>
      <c r="C535" s="10" t="s">
        <v>108</v>
      </c>
      <c r="D535" s="7" t="s">
        <v>27</v>
      </c>
      <c r="E535" s="45" t="s">
        <v>4890</v>
      </c>
      <c r="F535" s="10" t="s">
        <v>359</v>
      </c>
      <c r="G535" s="39">
        <f t="shared" si="8"/>
        <v>1</v>
      </c>
      <c r="H535" s="10" t="s">
        <v>3610</v>
      </c>
      <c r="I535" s="41" t="s">
        <v>25</v>
      </c>
      <c r="J535" s="41"/>
      <c r="K535" s="42" t="s">
        <v>27</v>
      </c>
      <c r="M535" s="47"/>
    </row>
    <row r="536" spans="1:23" x14ac:dyDescent="0.25">
      <c r="A536" s="37">
        <v>38515</v>
      </c>
      <c r="B536" s="10">
        <v>835</v>
      </c>
      <c r="C536" s="10" t="s">
        <v>132</v>
      </c>
      <c r="D536" s="7">
        <v>16000</v>
      </c>
      <c r="E536" s="45" t="s">
        <v>4891</v>
      </c>
      <c r="F536" s="10" t="s">
        <v>190</v>
      </c>
      <c r="G536" s="39">
        <f t="shared" si="8"/>
        <v>16000</v>
      </c>
      <c r="H536" s="10" t="s">
        <v>3580</v>
      </c>
      <c r="I536" s="41" t="s">
        <v>25</v>
      </c>
      <c r="J536" s="41"/>
      <c r="K536" s="42">
        <v>16000</v>
      </c>
      <c r="M536" s="47"/>
    </row>
    <row r="537" spans="1:23" x14ac:dyDescent="0.25">
      <c r="A537" s="37">
        <v>38515</v>
      </c>
      <c r="B537" s="10">
        <v>1606</v>
      </c>
      <c r="C537" s="10" t="s">
        <v>70</v>
      </c>
      <c r="D537" s="7">
        <v>10000</v>
      </c>
      <c r="E537" s="45" t="s">
        <v>4892</v>
      </c>
      <c r="F537" s="10" t="s">
        <v>54</v>
      </c>
      <c r="G537" s="39">
        <f t="shared" si="8"/>
        <v>10000</v>
      </c>
      <c r="H537" s="10" t="s">
        <v>3575</v>
      </c>
      <c r="I537" s="41" t="s">
        <v>25</v>
      </c>
      <c r="J537" s="41"/>
      <c r="K537" s="42">
        <v>10000</v>
      </c>
      <c r="M537" s="47"/>
    </row>
    <row r="538" spans="1:23" x14ac:dyDescent="0.25">
      <c r="A538" s="37">
        <v>38515</v>
      </c>
      <c r="B538" s="10">
        <v>1503</v>
      </c>
      <c r="C538" s="10" t="s">
        <v>42</v>
      </c>
      <c r="D538" s="7">
        <v>10000</v>
      </c>
      <c r="E538" s="45" t="s">
        <v>4893</v>
      </c>
      <c r="F538" s="10" t="s">
        <v>3869</v>
      </c>
      <c r="G538" s="39">
        <f t="shared" si="8"/>
        <v>10000</v>
      </c>
      <c r="H538" s="10" t="s">
        <v>3582</v>
      </c>
      <c r="I538" s="41" t="s">
        <v>25</v>
      </c>
      <c r="J538" s="41" t="s">
        <v>4334</v>
      </c>
      <c r="K538" s="42"/>
      <c r="M538" s="47"/>
    </row>
    <row r="539" spans="1:23" x14ac:dyDescent="0.25">
      <c r="A539" s="37">
        <v>38516</v>
      </c>
      <c r="B539" s="10">
        <v>1646</v>
      </c>
      <c r="C539" s="10" t="s">
        <v>61</v>
      </c>
      <c r="D539" s="7">
        <v>1000</v>
      </c>
      <c r="E539" s="45" t="s">
        <v>4894</v>
      </c>
      <c r="F539" s="10" t="s">
        <v>23</v>
      </c>
      <c r="G539" s="39">
        <f t="shared" si="8"/>
        <v>1000</v>
      </c>
      <c r="H539" s="10" t="s">
        <v>3575</v>
      </c>
      <c r="I539" s="41" t="s">
        <v>25</v>
      </c>
      <c r="J539" s="41"/>
      <c r="K539" s="42">
        <v>1000</v>
      </c>
      <c r="M539" s="47"/>
    </row>
    <row r="540" spans="1:23" x14ac:dyDescent="0.25">
      <c r="A540" s="37">
        <v>38516</v>
      </c>
      <c r="B540" s="10">
        <v>1014</v>
      </c>
      <c r="C540" s="10" t="s">
        <v>68</v>
      </c>
      <c r="D540" s="7">
        <v>3750</v>
      </c>
      <c r="E540" s="45" t="s">
        <v>4895</v>
      </c>
      <c r="F540" s="10" t="s">
        <v>23</v>
      </c>
      <c r="G540" s="39">
        <f t="shared" si="8"/>
        <v>3750</v>
      </c>
      <c r="H540" s="10" t="s">
        <v>3575</v>
      </c>
      <c r="I540" s="41" t="s">
        <v>25</v>
      </c>
      <c r="J540" s="41"/>
      <c r="K540" s="42">
        <v>3750</v>
      </c>
      <c r="M540" s="47"/>
    </row>
    <row r="541" spans="1:23" x14ac:dyDescent="0.25">
      <c r="A541" s="37">
        <v>38516</v>
      </c>
      <c r="B541" s="10">
        <v>1722</v>
      </c>
      <c r="C541" s="10" t="s">
        <v>51</v>
      </c>
      <c r="D541" s="7">
        <v>209000</v>
      </c>
      <c r="E541" s="45" t="s">
        <v>4896</v>
      </c>
      <c r="F541" s="10" t="s">
        <v>23</v>
      </c>
      <c r="G541" s="39">
        <f t="shared" si="8"/>
        <v>209000</v>
      </c>
      <c r="H541" s="10" t="s">
        <v>3610</v>
      </c>
      <c r="I541" s="41" t="s">
        <v>25</v>
      </c>
      <c r="J541" s="41"/>
      <c r="K541" s="42">
        <v>1000</v>
      </c>
      <c r="M541" s="47"/>
    </row>
    <row r="542" spans="1:23" x14ac:dyDescent="0.25">
      <c r="A542" s="37">
        <v>38516</v>
      </c>
      <c r="B542" s="10">
        <v>955</v>
      </c>
      <c r="C542" s="10" t="s">
        <v>426</v>
      </c>
      <c r="D542" s="7" t="s">
        <v>27</v>
      </c>
      <c r="E542" s="45" t="s">
        <v>4897</v>
      </c>
      <c r="F542" s="10" t="s">
        <v>23</v>
      </c>
      <c r="G542" s="39">
        <f t="shared" si="8"/>
        <v>1</v>
      </c>
      <c r="H542" s="10" t="s">
        <v>3587</v>
      </c>
      <c r="I542" s="41" t="s">
        <v>25</v>
      </c>
      <c r="J542" s="41"/>
      <c r="K542" s="42" t="s">
        <v>27</v>
      </c>
      <c r="M542" s="47"/>
    </row>
    <row r="543" spans="1:23" x14ac:dyDescent="0.25">
      <c r="A543" s="37">
        <v>38516</v>
      </c>
      <c r="B543" s="10">
        <v>954</v>
      </c>
      <c r="C543" s="10" t="s">
        <v>130</v>
      </c>
      <c r="D543" s="7">
        <v>1000</v>
      </c>
      <c r="E543" s="45" t="s">
        <v>4898</v>
      </c>
      <c r="F543" s="10" t="s">
        <v>33</v>
      </c>
      <c r="G543" s="39">
        <f t="shared" si="8"/>
        <v>1000</v>
      </c>
      <c r="H543" s="10" t="s">
        <v>3578</v>
      </c>
      <c r="I543" s="41" t="s">
        <v>25</v>
      </c>
      <c r="J543" s="41"/>
      <c r="K543" s="42">
        <v>1000</v>
      </c>
      <c r="M543" s="47"/>
    </row>
    <row r="544" spans="1:23" x14ac:dyDescent="0.25">
      <c r="A544" s="37">
        <v>38516</v>
      </c>
      <c r="B544" s="10">
        <v>1545</v>
      </c>
      <c r="C544" s="10" t="s">
        <v>162</v>
      </c>
      <c r="D544" s="38">
        <v>50</v>
      </c>
      <c r="E544" s="9" t="s">
        <v>4899</v>
      </c>
      <c r="F544" s="10" t="s">
        <v>37</v>
      </c>
      <c r="G544" s="39">
        <f t="shared" si="8"/>
        <v>50</v>
      </c>
      <c r="H544" s="7" t="s">
        <v>3582</v>
      </c>
      <c r="I544" s="41"/>
      <c r="J544" s="41"/>
      <c r="K544" s="42">
        <v>50</v>
      </c>
      <c r="L544" s="10"/>
      <c r="M544" s="7"/>
      <c r="N544" s="47"/>
      <c r="V544" s="9"/>
      <c r="W544" s="11"/>
    </row>
    <row r="545" spans="1:23" x14ac:dyDescent="0.25">
      <c r="A545" s="37">
        <v>38516</v>
      </c>
      <c r="B545" s="10">
        <v>722</v>
      </c>
      <c r="C545" s="10" t="s">
        <v>68</v>
      </c>
      <c r="D545" s="7">
        <v>7000</v>
      </c>
      <c r="E545" s="45" t="s">
        <v>4900</v>
      </c>
      <c r="F545" s="10" t="s">
        <v>359</v>
      </c>
      <c r="G545" s="39">
        <f t="shared" si="8"/>
        <v>7000</v>
      </c>
      <c r="H545" s="10" t="s">
        <v>3575</v>
      </c>
      <c r="I545" s="41" t="s">
        <v>25</v>
      </c>
      <c r="J545" s="41" t="s">
        <v>4334</v>
      </c>
      <c r="K545" s="42"/>
      <c r="M545" s="47"/>
    </row>
    <row r="546" spans="1:23" x14ac:dyDescent="0.25">
      <c r="A546" s="37">
        <v>38516</v>
      </c>
      <c r="B546" s="10">
        <v>805</v>
      </c>
      <c r="C546" s="10" t="s">
        <v>947</v>
      </c>
      <c r="D546" s="7">
        <v>100000</v>
      </c>
      <c r="E546" s="45" t="s">
        <v>4901</v>
      </c>
      <c r="F546" s="10" t="s">
        <v>359</v>
      </c>
      <c r="G546" s="39">
        <f t="shared" si="8"/>
        <v>100000</v>
      </c>
      <c r="H546" s="10" t="s">
        <v>3575</v>
      </c>
      <c r="I546" s="41" t="s">
        <v>25</v>
      </c>
      <c r="J546" s="41"/>
      <c r="K546" s="42">
        <v>100000</v>
      </c>
      <c r="M546" s="47"/>
    </row>
    <row r="547" spans="1:23" x14ac:dyDescent="0.25">
      <c r="A547" s="37">
        <v>38516</v>
      </c>
      <c r="B547" s="10">
        <v>823</v>
      </c>
      <c r="C547" s="10" t="s">
        <v>72</v>
      </c>
      <c r="D547" s="7">
        <v>350</v>
      </c>
      <c r="E547" s="45" t="s">
        <v>4902</v>
      </c>
      <c r="F547" s="10" t="s">
        <v>63</v>
      </c>
      <c r="G547" s="39">
        <f t="shared" si="8"/>
        <v>350</v>
      </c>
      <c r="H547" s="10" t="s">
        <v>3575</v>
      </c>
      <c r="I547" s="41" t="s">
        <v>25</v>
      </c>
      <c r="J547" s="41"/>
      <c r="K547" s="42">
        <v>350</v>
      </c>
      <c r="M547" s="47"/>
    </row>
    <row r="548" spans="1:23" x14ac:dyDescent="0.25">
      <c r="A548" s="37">
        <v>38516</v>
      </c>
      <c r="B548" s="10">
        <v>1342</v>
      </c>
      <c r="C548" s="10" t="s">
        <v>99</v>
      </c>
      <c r="D548" s="7">
        <v>400</v>
      </c>
      <c r="E548" s="45" t="s">
        <v>4903</v>
      </c>
      <c r="F548" s="10" t="s">
        <v>63</v>
      </c>
      <c r="G548" s="39">
        <f t="shared" si="8"/>
        <v>400</v>
      </c>
      <c r="H548" s="10" t="s">
        <v>3610</v>
      </c>
      <c r="I548" s="41" t="s">
        <v>25</v>
      </c>
      <c r="J548" s="41"/>
      <c r="K548" s="42">
        <v>400</v>
      </c>
      <c r="M548" s="47"/>
    </row>
    <row r="549" spans="1:23" x14ac:dyDescent="0.25">
      <c r="A549" s="37">
        <v>38516</v>
      </c>
      <c r="B549" s="10">
        <v>909</v>
      </c>
      <c r="C549" s="10" t="s">
        <v>130</v>
      </c>
      <c r="D549" s="7">
        <v>1000</v>
      </c>
      <c r="E549" s="45" t="s">
        <v>4904</v>
      </c>
      <c r="F549" s="10" t="s">
        <v>63</v>
      </c>
      <c r="G549" s="39">
        <f t="shared" si="8"/>
        <v>1000</v>
      </c>
      <c r="H549" s="10" t="s">
        <v>3578</v>
      </c>
      <c r="I549" s="41" t="s">
        <v>25</v>
      </c>
      <c r="J549" s="41"/>
      <c r="K549" s="42">
        <v>1000</v>
      </c>
      <c r="M549" s="47"/>
    </row>
    <row r="550" spans="1:23" x14ac:dyDescent="0.25">
      <c r="A550" s="37">
        <v>38516</v>
      </c>
      <c r="B550" s="10">
        <v>1715</v>
      </c>
      <c r="C550" s="10" t="s">
        <v>152</v>
      </c>
      <c r="D550" s="7">
        <v>800</v>
      </c>
      <c r="E550" s="45" t="s">
        <v>4905</v>
      </c>
      <c r="F550" s="10" t="s">
        <v>67</v>
      </c>
      <c r="G550" s="39">
        <f t="shared" si="8"/>
        <v>800</v>
      </c>
      <c r="H550" s="10" t="s">
        <v>3580</v>
      </c>
      <c r="I550" s="41" t="s">
        <v>25</v>
      </c>
      <c r="J550" s="41"/>
      <c r="K550" s="42">
        <v>800</v>
      </c>
      <c r="M550" s="47"/>
    </row>
    <row r="551" spans="1:23" x14ac:dyDescent="0.25">
      <c r="A551" s="37">
        <v>38517</v>
      </c>
      <c r="B551" s="10">
        <v>1430</v>
      </c>
      <c r="C551" s="10" t="s">
        <v>426</v>
      </c>
      <c r="D551" s="7">
        <v>7000</v>
      </c>
      <c r="E551" s="45" t="s">
        <v>4906</v>
      </c>
      <c r="F551" s="10" t="s">
        <v>23</v>
      </c>
      <c r="G551" s="39">
        <f t="shared" si="8"/>
        <v>7000</v>
      </c>
      <c r="H551" s="10" t="s">
        <v>3587</v>
      </c>
      <c r="I551" s="41" t="s">
        <v>25</v>
      </c>
      <c r="J551" s="41"/>
      <c r="K551" s="42">
        <v>7000</v>
      </c>
      <c r="M551" s="47"/>
    </row>
    <row r="552" spans="1:23" x14ac:dyDescent="0.25">
      <c r="A552" s="37">
        <v>38517</v>
      </c>
      <c r="B552" s="10">
        <v>1145</v>
      </c>
      <c r="C552" s="10" t="s">
        <v>162</v>
      </c>
      <c r="D552" s="38">
        <v>260000</v>
      </c>
      <c r="E552" s="9" t="s">
        <v>4907</v>
      </c>
      <c r="F552" s="10" t="s">
        <v>23</v>
      </c>
      <c r="G552" s="39">
        <f t="shared" si="8"/>
        <v>260000</v>
      </c>
      <c r="H552" s="7" t="s">
        <v>3582</v>
      </c>
      <c r="I552" s="41"/>
      <c r="J552" s="41"/>
      <c r="K552" s="42">
        <v>260000</v>
      </c>
      <c r="L552" s="10"/>
      <c r="M552" s="7"/>
      <c r="N552" s="47"/>
      <c r="V552" s="9"/>
      <c r="W552" s="11"/>
    </row>
    <row r="553" spans="1:23" x14ac:dyDescent="0.25">
      <c r="A553" s="37">
        <v>38517</v>
      </c>
      <c r="B553" s="10">
        <v>1817</v>
      </c>
      <c r="C553" s="10" t="s">
        <v>64</v>
      </c>
      <c r="D553" s="7">
        <v>1200</v>
      </c>
      <c r="E553" s="45" t="s">
        <v>4908</v>
      </c>
      <c r="F553" s="10" t="s">
        <v>33</v>
      </c>
      <c r="G553" s="39">
        <f t="shared" si="8"/>
        <v>1200</v>
      </c>
      <c r="H553" s="10" t="s">
        <v>3578</v>
      </c>
      <c r="I553" s="41" t="s">
        <v>25</v>
      </c>
      <c r="J553" s="41"/>
      <c r="K553" s="42">
        <v>1200</v>
      </c>
      <c r="M553" s="47"/>
    </row>
    <row r="554" spans="1:23" x14ac:dyDescent="0.25">
      <c r="A554" s="37">
        <v>38518</v>
      </c>
      <c r="B554" s="10">
        <v>1252</v>
      </c>
      <c r="C554" s="10" t="s">
        <v>3611</v>
      </c>
      <c r="D554" s="7">
        <v>14940</v>
      </c>
      <c r="E554" s="45" t="s">
        <v>4909</v>
      </c>
      <c r="F554" s="10" t="s">
        <v>23</v>
      </c>
      <c r="G554" s="39">
        <f t="shared" si="8"/>
        <v>14940</v>
      </c>
      <c r="H554" s="10" t="s">
        <v>3587</v>
      </c>
      <c r="I554" s="41" t="s">
        <v>25</v>
      </c>
      <c r="J554" s="41"/>
      <c r="K554" s="42">
        <v>14940</v>
      </c>
      <c r="M554" s="47"/>
    </row>
    <row r="555" spans="1:23" x14ac:dyDescent="0.25">
      <c r="A555" s="37">
        <v>38518</v>
      </c>
      <c r="B555" s="10">
        <v>950</v>
      </c>
      <c r="C555" s="10" t="s">
        <v>121</v>
      </c>
      <c r="D555" s="38">
        <v>100</v>
      </c>
      <c r="E555" s="9" t="s">
        <v>4910</v>
      </c>
      <c r="F555" s="10" t="s">
        <v>37</v>
      </c>
      <c r="G555" s="39">
        <f t="shared" si="8"/>
        <v>100</v>
      </c>
      <c r="H555" s="7" t="s">
        <v>3582</v>
      </c>
      <c r="I555" s="41"/>
      <c r="J555" s="41"/>
      <c r="K555" s="42">
        <v>100</v>
      </c>
      <c r="L555" s="10"/>
      <c r="M555" s="7"/>
      <c r="N555" s="47"/>
      <c r="V555" s="9"/>
      <c r="W555" s="11"/>
    </row>
    <row r="556" spans="1:23" x14ac:dyDescent="0.25">
      <c r="A556" s="37">
        <v>38518</v>
      </c>
      <c r="B556" s="10">
        <v>1431</v>
      </c>
      <c r="C556" s="10" t="s">
        <v>61</v>
      </c>
      <c r="D556" s="7">
        <v>1200</v>
      </c>
      <c r="E556" s="45" t="s">
        <v>4911</v>
      </c>
      <c r="F556" s="10" t="s">
        <v>37</v>
      </c>
      <c r="G556" s="39">
        <f t="shared" si="8"/>
        <v>1200</v>
      </c>
      <c r="H556" s="10" t="s">
        <v>3575</v>
      </c>
      <c r="I556" s="41" t="s">
        <v>25</v>
      </c>
      <c r="J556" s="41"/>
      <c r="K556" s="42">
        <v>1200</v>
      </c>
      <c r="M556" s="47"/>
    </row>
    <row r="557" spans="1:23" x14ac:dyDescent="0.25">
      <c r="A557" s="37">
        <v>38518</v>
      </c>
      <c r="B557" s="10">
        <v>1441</v>
      </c>
      <c r="C557" s="10" t="s">
        <v>72</v>
      </c>
      <c r="D557" s="7">
        <v>15000</v>
      </c>
      <c r="E557" s="45" t="s">
        <v>4912</v>
      </c>
      <c r="F557" s="10" t="s">
        <v>37</v>
      </c>
      <c r="G557" s="39">
        <f t="shared" si="8"/>
        <v>15000</v>
      </c>
      <c r="H557" s="10" t="s">
        <v>3575</v>
      </c>
      <c r="I557" s="41" t="s">
        <v>25</v>
      </c>
      <c r="J557" s="41"/>
      <c r="K557" s="42">
        <v>15000</v>
      </c>
      <c r="M557" s="47"/>
    </row>
    <row r="558" spans="1:23" x14ac:dyDescent="0.25">
      <c r="A558" s="37">
        <v>38518</v>
      </c>
      <c r="B558" s="10">
        <v>1121</v>
      </c>
      <c r="C558" s="10" t="s">
        <v>26</v>
      </c>
      <c r="D558" s="7" t="s">
        <v>27</v>
      </c>
      <c r="E558" s="45" t="s">
        <v>4913</v>
      </c>
      <c r="F558" s="10" t="s">
        <v>190</v>
      </c>
      <c r="G558" s="39">
        <f t="shared" si="8"/>
        <v>1</v>
      </c>
      <c r="H558" s="10" t="s">
        <v>3578</v>
      </c>
      <c r="I558" s="41" t="s">
        <v>25</v>
      </c>
      <c r="J558" s="41"/>
      <c r="K558" s="42" t="s">
        <v>27</v>
      </c>
      <c r="M558" s="47"/>
    </row>
    <row r="559" spans="1:23" x14ac:dyDescent="0.25">
      <c r="A559" s="37">
        <v>38518</v>
      </c>
      <c r="B559" s="10">
        <v>1455</v>
      </c>
      <c r="C559" s="10" t="s">
        <v>70</v>
      </c>
      <c r="D559" s="7">
        <v>1000</v>
      </c>
      <c r="E559" s="45" t="s">
        <v>4914</v>
      </c>
      <c r="F559" s="10" t="s">
        <v>63</v>
      </c>
      <c r="G559" s="39">
        <f t="shared" si="8"/>
        <v>1000</v>
      </c>
      <c r="H559" s="10" t="s">
        <v>3575</v>
      </c>
      <c r="I559" s="41" t="s">
        <v>25</v>
      </c>
      <c r="J559" s="41"/>
      <c r="K559" s="42">
        <v>1000</v>
      </c>
      <c r="M559" s="47"/>
    </row>
    <row r="560" spans="1:23" x14ac:dyDescent="0.25">
      <c r="A560" s="37">
        <v>38519</v>
      </c>
      <c r="B560" s="10">
        <v>2221</v>
      </c>
      <c r="C560" s="10" t="s">
        <v>64</v>
      </c>
      <c r="D560" s="7">
        <v>1000</v>
      </c>
      <c r="E560" s="45" t="s">
        <v>4915</v>
      </c>
      <c r="F560" s="10" t="s">
        <v>23</v>
      </c>
      <c r="G560" s="39">
        <f t="shared" si="8"/>
        <v>1000</v>
      </c>
      <c r="H560" s="10" t="s">
        <v>3578</v>
      </c>
      <c r="I560" s="41" t="s">
        <v>25</v>
      </c>
      <c r="J560" s="41"/>
      <c r="K560" s="42">
        <v>1000</v>
      </c>
      <c r="M560" s="47"/>
    </row>
    <row r="561" spans="1:20" x14ac:dyDescent="0.25">
      <c r="A561" s="37">
        <v>38519</v>
      </c>
      <c r="B561" s="10">
        <v>1301</v>
      </c>
      <c r="C561" s="10" t="s">
        <v>26</v>
      </c>
      <c r="D561" s="7">
        <v>15000</v>
      </c>
      <c r="E561" s="45" t="s">
        <v>4916</v>
      </c>
      <c r="F561" s="10" t="s">
        <v>23</v>
      </c>
      <c r="G561" s="39">
        <f t="shared" si="8"/>
        <v>15000</v>
      </c>
      <c r="H561" s="10" t="s">
        <v>3578</v>
      </c>
      <c r="I561" s="41" t="s">
        <v>25</v>
      </c>
      <c r="J561" s="41"/>
      <c r="K561" s="42">
        <v>15000</v>
      </c>
      <c r="M561" s="47"/>
    </row>
    <row r="562" spans="1:20" x14ac:dyDescent="0.25">
      <c r="A562" s="37">
        <v>38519</v>
      </c>
      <c r="B562" s="10">
        <v>1155</v>
      </c>
      <c r="C562" s="10" t="s">
        <v>162</v>
      </c>
      <c r="D562" s="7">
        <v>260000</v>
      </c>
      <c r="E562" s="45" t="s">
        <v>4917</v>
      </c>
      <c r="F562" s="10" t="s">
        <v>23</v>
      </c>
      <c r="G562" s="39">
        <f t="shared" si="8"/>
        <v>260000</v>
      </c>
      <c r="H562" s="10" t="s">
        <v>3582</v>
      </c>
      <c r="I562" s="41" t="s">
        <v>25</v>
      </c>
      <c r="J562" s="41" t="s">
        <v>4334</v>
      </c>
      <c r="K562" s="42"/>
      <c r="M562" s="47"/>
    </row>
    <row r="563" spans="1:20" x14ac:dyDescent="0.25">
      <c r="A563" s="37">
        <v>38519</v>
      </c>
      <c r="B563" s="10">
        <v>805</v>
      </c>
      <c r="C563" s="10" t="s">
        <v>3611</v>
      </c>
      <c r="D563" s="7">
        <v>266922</v>
      </c>
      <c r="E563" s="45" t="s">
        <v>4918</v>
      </c>
      <c r="F563" s="10" t="s">
        <v>23</v>
      </c>
      <c r="G563" s="39">
        <f t="shared" si="8"/>
        <v>266922</v>
      </c>
      <c r="H563" s="10" t="s">
        <v>3587</v>
      </c>
      <c r="I563" s="41" t="s">
        <v>25</v>
      </c>
      <c r="J563" s="41"/>
      <c r="K563" s="42">
        <v>266922</v>
      </c>
      <c r="M563" s="47"/>
    </row>
    <row r="564" spans="1:20" x14ac:dyDescent="0.25">
      <c r="A564" s="37">
        <v>38519</v>
      </c>
      <c r="B564" s="10">
        <v>2242</v>
      </c>
      <c r="C564" s="10" t="s">
        <v>35</v>
      </c>
      <c r="D564" s="7">
        <v>10000</v>
      </c>
      <c r="E564" s="45" t="s">
        <v>4919</v>
      </c>
      <c r="F564" s="10" t="s">
        <v>33</v>
      </c>
      <c r="G564" s="39">
        <f t="shared" si="8"/>
        <v>10000</v>
      </c>
      <c r="H564" s="10" t="s">
        <v>3580</v>
      </c>
      <c r="I564" s="41" t="s">
        <v>25</v>
      </c>
      <c r="J564" s="41"/>
      <c r="K564" s="42">
        <v>10000</v>
      </c>
      <c r="M564" s="47"/>
    </row>
    <row r="565" spans="1:20" x14ac:dyDescent="0.25">
      <c r="A565" s="37">
        <v>38519</v>
      </c>
      <c r="B565" s="10">
        <v>2111</v>
      </c>
      <c r="C565" s="10" t="s">
        <v>91</v>
      </c>
      <c r="D565" s="7">
        <v>1000</v>
      </c>
      <c r="E565" s="45" t="s">
        <v>4920</v>
      </c>
      <c r="F565" s="10" t="s">
        <v>359</v>
      </c>
      <c r="G565" s="39">
        <f t="shared" si="8"/>
        <v>1000</v>
      </c>
      <c r="H565" s="10" t="s">
        <v>3578</v>
      </c>
      <c r="I565" s="41" t="s">
        <v>25</v>
      </c>
      <c r="J565" s="41"/>
      <c r="K565" s="42">
        <v>1000</v>
      </c>
      <c r="M565" s="47"/>
    </row>
    <row r="566" spans="1:20" x14ac:dyDescent="0.25">
      <c r="A566" s="37">
        <v>38519</v>
      </c>
      <c r="B566" s="10">
        <v>727</v>
      </c>
      <c r="C566" s="10" t="s">
        <v>70</v>
      </c>
      <c r="D566" s="7">
        <v>10000</v>
      </c>
      <c r="E566" s="45" t="s">
        <v>4921</v>
      </c>
      <c r="F566" s="10" t="s">
        <v>359</v>
      </c>
      <c r="G566" s="39">
        <f t="shared" si="8"/>
        <v>10000</v>
      </c>
      <c r="H566" s="10" t="s">
        <v>3575</v>
      </c>
      <c r="I566" s="41" t="s">
        <v>25</v>
      </c>
      <c r="J566" s="41"/>
      <c r="K566" s="42">
        <v>10000</v>
      </c>
      <c r="M566" s="47"/>
    </row>
    <row r="567" spans="1:20" x14ac:dyDescent="0.25">
      <c r="A567" s="37">
        <v>38519</v>
      </c>
      <c r="B567" s="10">
        <v>1435</v>
      </c>
      <c r="C567" s="10" t="s">
        <v>64</v>
      </c>
      <c r="D567" s="7">
        <v>500000</v>
      </c>
      <c r="E567" s="45" t="s">
        <v>4922</v>
      </c>
      <c r="F567" s="10" t="s">
        <v>54</v>
      </c>
      <c r="G567" s="39">
        <f t="shared" si="8"/>
        <v>500000</v>
      </c>
      <c r="H567" s="10" t="s">
        <v>3578</v>
      </c>
      <c r="I567" s="41" t="s">
        <v>25</v>
      </c>
      <c r="J567" s="41" t="s">
        <v>4334</v>
      </c>
      <c r="K567" s="42"/>
      <c r="L567" s="7">
        <v>300000</v>
      </c>
      <c r="M567" s="47"/>
      <c r="O567" s="9" t="s">
        <v>4923</v>
      </c>
    </row>
    <row r="568" spans="1:20" x14ac:dyDescent="0.25">
      <c r="A568" s="37">
        <v>38520</v>
      </c>
      <c r="B568" s="10">
        <v>806</v>
      </c>
      <c r="C568" s="10" t="s">
        <v>121</v>
      </c>
      <c r="D568" s="7">
        <v>4000</v>
      </c>
      <c r="E568" s="45" t="s">
        <v>4924</v>
      </c>
      <c r="F568" s="10" t="s">
        <v>23</v>
      </c>
      <c r="G568" s="39">
        <f t="shared" si="8"/>
        <v>4000</v>
      </c>
      <c r="H568" s="10" t="s">
        <v>3582</v>
      </c>
      <c r="I568" s="41" t="s">
        <v>25</v>
      </c>
      <c r="J568" s="41"/>
      <c r="K568" s="42">
        <v>4000</v>
      </c>
      <c r="M568" s="47"/>
    </row>
    <row r="569" spans="1:20" x14ac:dyDescent="0.25">
      <c r="A569" s="37">
        <v>38520</v>
      </c>
      <c r="B569" s="10">
        <v>1228</v>
      </c>
      <c r="C569" s="10" t="s">
        <v>64</v>
      </c>
      <c r="D569" s="7">
        <v>500000</v>
      </c>
      <c r="E569" s="45" t="s">
        <v>4925</v>
      </c>
      <c r="F569" s="10" t="s">
        <v>33</v>
      </c>
      <c r="G569" s="39">
        <f t="shared" si="8"/>
        <v>500000</v>
      </c>
      <c r="H569" s="10" t="s">
        <v>3578</v>
      </c>
      <c r="I569" s="41" t="s">
        <v>25</v>
      </c>
      <c r="J569" s="41"/>
      <c r="K569" s="42">
        <v>500000</v>
      </c>
      <c r="M569" s="47"/>
    </row>
    <row r="570" spans="1:20" x14ac:dyDescent="0.25">
      <c r="A570" s="37">
        <v>38520</v>
      </c>
      <c r="B570" s="10">
        <v>1430</v>
      </c>
      <c r="C570" s="10" t="s">
        <v>91</v>
      </c>
      <c r="D570" s="7">
        <v>10000</v>
      </c>
      <c r="E570" s="45" t="s">
        <v>4926</v>
      </c>
      <c r="F570" s="10" t="s">
        <v>359</v>
      </c>
      <c r="G570" s="39">
        <f t="shared" si="8"/>
        <v>10000</v>
      </c>
      <c r="H570" s="10" t="s">
        <v>3578</v>
      </c>
      <c r="I570" s="41" t="s">
        <v>25</v>
      </c>
      <c r="J570" s="41"/>
      <c r="K570" s="42">
        <v>10000</v>
      </c>
      <c r="M570" s="47"/>
    </row>
    <row r="571" spans="1:20" x14ac:dyDescent="0.25">
      <c r="A571" s="37">
        <v>38520</v>
      </c>
      <c r="B571" s="10">
        <v>1433</v>
      </c>
      <c r="C571" s="10" t="s">
        <v>91</v>
      </c>
      <c r="D571" s="7" t="s">
        <v>27</v>
      </c>
      <c r="E571" s="45" t="s">
        <v>4927</v>
      </c>
      <c r="F571" s="10" t="s">
        <v>359</v>
      </c>
      <c r="G571" s="39">
        <f t="shared" si="8"/>
        <v>1</v>
      </c>
      <c r="H571" s="10" t="s">
        <v>3578</v>
      </c>
      <c r="I571" s="41" t="s">
        <v>25</v>
      </c>
      <c r="J571" s="41"/>
      <c r="K571" s="42" t="s">
        <v>27</v>
      </c>
      <c r="M571" s="47"/>
    </row>
    <row r="572" spans="1:20" x14ac:dyDescent="0.25">
      <c r="A572" s="37">
        <v>38521</v>
      </c>
      <c r="B572" s="10">
        <v>1551</v>
      </c>
      <c r="C572" s="10" t="s">
        <v>64</v>
      </c>
      <c r="D572" s="7">
        <v>1000</v>
      </c>
      <c r="E572" s="45" t="s">
        <v>4928</v>
      </c>
      <c r="F572" s="10" t="s">
        <v>63</v>
      </c>
      <c r="G572" s="39">
        <f t="shared" si="8"/>
        <v>1000</v>
      </c>
      <c r="H572" s="10" t="s">
        <v>3578</v>
      </c>
      <c r="I572" s="41" t="s">
        <v>25</v>
      </c>
      <c r="J572" s="41"/>
      <c r="K572" s="42">
        <v>1000</v>
      </c>
      <c r="M572" s="47"/>
    </row>
    <row r="573" spans="1:20" x14ac:dyDescent="0.25">
      <c r="A573" s="37">
        <v>38523</v>
      </c>
      <c r="B573" s="10">
        <v>1622</v>
      </c>
      <c r="C573" s="10" t="s">
        <v>56</v>
      </c>
      <c r="D573" s="7">
        <v>200</v>
      </c>
      <c r="E573" s="9" t="s">
        <v>4929</v>
      </c>
      <c r="F573" s="10" t="s">
        <v>23</v>
      </c>
      <c r="G573" s="39">
        <f t="shared" si="8"/>
        <v>200</v>
      </c>
      <c r="H573" s="10" t="s">
        <v>3587</v>
      </c>
      <c r="I573" s="41" t="s">
        <v>25</v>
      </c>
      <c r="J573" s="41"/>
      <c r="K573" s="42">
        <v>200</v>
      </c>
      <c r="M573" s="47"/>
      <c r="T573" s="9"/>
    </row>
    <row r="574" spans="1:20" x14ac:dyDescent="0.25">
      <c r="A574" s="37">
        <v>38523</v>
      </c>
      <c r="B574" s="10">
        <v>1109</v>
      </c>
      <c r="C574" s="10" t="s">
        <v>79</v>
      </c>
      <c r="D574" s="7" t="s">
        <v>27</v>
      </c>
      <c r="E574" s="9" t="s">
        <v>4930</v>
      </c>
      <c r="F574" s="10" t="s">
        <v>23</v>
      </c>
      <c r="G574" s="39">
        <f t="shared" si="8"/>
        <v>1</v>
      </c>
      <c r="H574" s="10" t="s">
        <v>3578</v>
      </c>
      <c r="I574" s="41" t="s">
        <v>25</v>
      </c>
      <c r="J574" s="41"/>
      <c r="K574" s="42" t="s">
        <v>27</v>
      </c>
      <c r="M574" s="47"/>
      <c r="T574" s="9"/>
    </row>
    <row r="575" spans="1:20" x14ac:dyDescent="0.25">
      <c r="A575" s="37">
        <v>38523</v>
      </c>
      <c r="B575" s="10">
        <v>708</v>
      </c>
      <c r="C575" s="10" t="s">
        <v>200</v>
      </c>
      <c r="D575" s="7">
        <v>1000</v>
      </c>
      <c r="E575" s="9" t="s">
        <v>4931</v>
      </c>
      <c r="F575" s="10" t="s">
        <v>54</v>
      </c>
      <c r="G575" s="39">
        <f t="shared" si="8"/>
        <v>1000</v>
      </c>
      <c r="H575" s="10" t="s">
        <v>3575</v>
      </c>
      <c r="I575" s="41" t="s">
        <v>25</v>
      </c>
      <c r="J575" s="41"/>
      <c r="K575" s="42">
        <v>1000</v>
      </c>
      <c r="M575" s="47"/>
      <c r="T575" s="9"/>
    </row>
    <row r="576" spans="1:20" x14ac:dyDescent="0.25">
      <c r="A576" s="37">
        <v>38524</v>
      </c>
      <c r="B576" s="10">
        <v>2005</v>
      </c>
      <c r="C576" s="10" t="s">
        <v>42</v>
      </c>
      <c r="D576" s="38">
        <v>800</v>
      </c>
      <c r="E576" s="9" t="s">
        <v>4932</v>
      </c>
      <c r="F576" s="10" t="s">
        <v>23</v>
      </c>
      <c r="G576" s="39">
        <f t="shared" si="8"/>
        <v>800</v>
      </c>
      <c r="H576" s="10" t="s">
        <v>3582</v>
      </c>
      <c r="I576" s="41"/>
      <c r="J576" s="41"/>
      <c r="K576" s="42">
        <v>800</v>
      </c>
    </row>
    <row r="577" spans="1:22" x14ac:dyDescent="0.25">
      <c r="A577" s="37">
        <v>38524</v>
      </c>
      <c r="B577" s="10">
        <v>954</v>
      </c>
      <c r="C577" s="10" t="s">
        <v>68</v>
      </c>
      <c r="D577" s="7">
        <v>1500</v>
      </c>
      <c r="E577" s="9" t="s">
        <v>4933</v>
      </c>
      <c r="F577" s="10" t="s">
        <v>23</v>
      </c>
      <c r="G577" s="39">
        <f t="shared" si="8"/>
        <v>1500</v>
      </c>
      <c r="H577" s="10" t="s">
        <v>3575</v>
      </c>
      <c r="I577" s="41" t="s">
        <v>25</v>
      </c>
      <c r="J577" s="41"/>
      <c r="K577" s="42">
        <v>1500</v>
      </c>
      <c r="M577" s="47"/>
      <c r="T577" s="9"/>
    </row>
    <row r="578" spans="1:22" x14ac:dyDescent="0.25">
      <c r="A578" s="37">
        <v>38524</v>
      </c>
      <c r="B578" s="10">
        <v>830</v>
      </c>
      <c r="C578" s="10" t="s">
        <v>4934</v>
      </c>
      <c r="D578" s="7">
        <v>2000</v>
      </c>
      <c r="E578" s="44" t="s">
        <v>4935</v>
      </c>
      <c r="F578" s="10" t="s">
        <v>23</v>
      </c>
      <c r="G578" s="39">
        <f t="shared" ref="G578:G641" si="9">IF(D578 ="UNK", 1, D578)</f>
        <v>2000</v>
      </c>
      <c r="H578" s="41" t="s">
        <v>3575</v>
      </c>
      <c r="I578" s="41" t="s">
        <v>25</v>
      </c>
      <c r="J578" s="41"/>
      <c r="K578" s="42">
        <v>2000</v>
      </c>
      <c r="L578" s="7" t="s">
        <v>4936</v>
      </c>
      <c r="M578" s="8" t="s">
        <v>4936</v>
      </c>
      <c r="N578" s="9" t="s">
        <v>3566</v>
      </c>
      <c r="O578" s="9" t="s">
        <v>4691</v>
      </c>
      <c r="P578" s="9" t="s">
        <v>4937</v>
      </c>
      <c r="Q578" s="9" t="s">
        <v>4938</v>
      </c>
      <c r="R578" s="9" t="s">
        <v>4939</v>
      </c>
      <c r="S578" s="9" t="s">
        <v>3566</v>
      </c>
      <c r="T578" s="10">
        <v>4009</v>
      </c>
      <c r="U578" s="9" t="s">
        <v>4940</v>
      </c>
      <c r="V578" s="11" t="s">
        <v>4941</v>
      </c>
    </row>
    <row r="579" spans="1:22" x14ac:dyDescent="0.25">
      <c r="A579" s="37">
        <v>38524</v>
      </c>
      <c r="B579" s="10">
        <v>814</v>
      </c>
      <c r="C579" s="10" t="s">
        <v>108</v>
      </c>
      <c r="D579" s="7">
        <v>8000</v>
      </c>
      <c r="E579" s="9" t="s">
        <v>4942</v>
      </c>
      <c r="F579" s="10" t="s">
        <v>23</v>
      </c>
      <c r="G579" s="39">
        <f t="shared" si="9"/>
        <v>8000</v>
      </c>
      <c r="H579" s="10" t="s">
        <v>3610</v>
      </c>
      <c r="I579" s="41" t="s">
        <v>25</v>
      </c>
      <c r="J579" s="41"/>
      <c r="K579" s="42">
        <v>8000</v>
      </c>
      <c r="M579" s="47"/>
      <c r="T579" s="9"/>
    </row>
    <row r="580" spans="1:22" x14ac:dyDescent="0.25">
      <c r="A580" s="37">
        <v>38524</v>
      </c>
      <c r="B580" s="10">
        <v>1428</v>
      </c>
      <c r="C580" s="10" t="s">
        <v>132</v>
      </c>
      <c r="D580" s="7">
        <v>10000</v>
      </c>
      <c r="E580" s="9" t="s">
        <v>4943</v>
      </c>
      <c r="F580" s="10" t="s">
        <v>23</v>
      </c>
      <c r="G580" s="39">
        <f t="shared" si="9"/>
        <v>10000</v>
      </c>
      <c r="H580" s="10" t="s">
        <v>3580</v>
      </c>
      <c r="I580" s="41" t="s">
        <v>25</v>
      </c>
      <c r="J580" s="41"/>
      <c r="K580" s="42">
        <v>10000</v>
      </c>
      <c r="M580" s="47"/>
      <c r="T580" s="9"/>
    </row>
    <row r="581" spans="1:22" x14ac:dyDescent="0.25">
      <c r="A581" s="37">
        <v>38524</v>
      </c>
      <c r="B581" s="10">
        <v>1745</v>
      </c>
      <c r="C581" s="10" t="s">
        <v>3611</v>
      </c>
      <c r="D581" s="7">
        <v>29268</v>
      </c>
      <c r="E581" s="9" t="s">
        <v>4944</v>
      </c>
      <c r="F581" s="10" t="s">
        <v>23</v>
      </c>
      <c r="G581" s="39">
        <f t="shared" si="9"/>
        <v>29268</v>
      </c>
      <c r="H581" s="10" t="s">
        <v>3587</v>
      </c>
      <c r="I581" s="41" t="s">
        <v>25</v>
      </c>
      <c r="J581" s="41"/>
      <c r="K581" s="42">
        <v>29268</v>
      </c>
      <c r="M581" s="47"/>
      <c r="T581" s="9"/>
    </row>
    <row r="582" spans="1:22" x14ac:dyDescent="0.25">
      <c r="A582" s="37">
        <v>38524</v>
      </c>
      <c r="B582" s="10">
        <v>1920</v>
      </c>
      <c r="C582" s="10" t="s">
        <v>3611</v>
      </c>
      <c r="D582" s="7">
        <v>519175</v>
      </c>
      <c r="E582" s="9" t="s">
        <v>4945</v>
      </c>
      <c r="F582" s="10" t="s">
        <v>23</v>
      </c>
      <c r="G582" s="39">
        <f t="shared" si="9"/>
        <v>519175</v>
      </c>
      <c r="H582" s="10" t="s">
        <v>3587</v>
      </c>
      <c r="I582" s="41" t="s">
        <v>25</v>
      </c>
      <c r="J582" s="41"/>
      <c r="K582" s="42">
        <v>519175</v>
      </c>
      <c r="M582" s="47"/>
      <c r="T582" s="9"/>
    </row>
    <row r="583" spans="1:22" x14ac:dyDescent="0.25">
      <c r="A583" s="37">
        <v>38524</v>
      </c>
      <c r="B583" s="10">
        <v>1818</v>
      </c>
      <c r="C583" s="10" t="s">
        <v>70</v>
      </c>
      <c r="D583" s="7">
        <v>2000</v>
      </c>
      <c r="E583" s="9" t="s">
        <v>4946</v>
      </c>
      <c r="F583" s="10" t="s">
        <v>37</v>
      </c>
      <c r="G583" s="39">
        <f t="shared" si="9"/>
        <v>2000</v>
      </c>
      <c r="H583" s="10" t="s">
        <v>3575</v>
      </c>
      <c r="I583" s="41" t="s">
        <v>25</v>
      </c>
      <c r="J583" s="41"/>
      <c r="K583" s="42">
        <v>2000</v>
      </c>
      <c r="M583" s="47"/>
      <c r="T583" s="9"/>
    </row>
    <row r="584" spans="1:22" x14ac:dyDescent="0.25">
      <c r="A584" s="37">
        <v>38524</v>
      </c>
      <c r="B584" s="10">
        <v>516</v>
      </c>
      <c r="C584" s="10" t="s">
        <v>121</v>
      </c>
      <c r="D584" s="7">
        <v>1000</v>
      </c>
      <c r="E584" s="9" t="s">
        <v>4947</v>
      </c>
      <c r="F584" s="10" t="s">
        <v>359</v>
      </c>
      <c r="G584" s="39">
        <f t="shared" si="9"/>
        <v>1000</v>
      </c>
      <c r="H584" s="10" t="s">
        <v>3582</v>
      </c>
      <c r="I584" s="41" t="s">
        <v>25</v>
      </c>
      <c r="J584" s="41"/>
      <c r="K584" s="42">
        <v>1000</v>
      </c>
      <c r="M584" s="47"/>
      <c r="T584" s="9"/>
    </row>
    <row r="585" spans="1:22" x14ac:dyDescent="0.25">
      <c r="A585" s="37">
        <v>38524</v>
      </c>
      <c r="B585" s="10">
        <v>1104</v>
      </c>
      <c r="C585" s="10" t="s">
        <v>3291</v>
      </c>
      <c r="D585" s="7">
        <v>2700</v>
      </c>
      <c r="E585" s="9" t="s">
        <v>4948</v>
      </c>
      <c r="F585" s="10" t="s">
        <v>359</v>
      </c>
      <c r="G585" s="39">
        <f t="shared" si="9"/>
        <v>2700</v>
      </c>
      <c r="H585" s="10" t="s">
        <v>3587</v>
      </c>
      <c r="I585" s="41" t="s">
        <v>25</v>
      </c>
      <c r="J585" s="41"/>
      <c r="K585" s="42">
        <v>2700</v>
      </c>
      <c r="M585" s="47"/>
      <c r="T585" s="9"/>
    </row>
    <row r="586" spans="1:22" x14ac:dyDescent="0.25">
      <c r="A586" s="37">
        <v>38525</v>
      </c>
      <c r="B586" s="10">
        <v>16</v>
      </c>
      <c r="C586" s="10" t="s">
        <v>35</v>
      </c>
      <c r="D586" s="7">
        <v>200</v>
      </c>
      <c r="E586" s="9" t="s">
        <v>4949</v>
      </c>
      <c r="F586" s="10" t="s">
        <v>37</v>
      </c>
      <c r="G586" s="39">
        <f t="shared" si="9"/>
        <v>200</v>
      </c>
      <c r="H586" s="10" t="s">
        <v>3580</v>
      </c>
      <c r="I586" s="41" t="s">
        <v>25</v>
      </c>
      <c r="J586" s="41"/>
      <c r="K586" s="42">
        <v>200</v>
      </c>
      <c r="M586" s="47"/>
      <c r="T586" s="9"/>
    </row>
    <row r="587" spans="1:22" x14ac:dyDescent="0.25">
      <c r="A587" s="37">
        <v>38525</v>
      </c>
      <c r="B587" s="10">
        <v>900</v>
      </c>
      <c r="C587" s="10" t="s">
        <v>3995</v>
      </c>
      <c r="D587" s="38">
        <v>300</v>
      </c>
      <c r="E587" s="9" t="s">
        <v>4950</v>
      </c>
      <c r="F587" s="10" t="s">
        <v>359</v>
      </c>
      <c r="G587" s="39">
        <f t="shared" si="9"/>
        <v>300</v>
      </c>
      <c r="H587" s="10" t="s">
        <v>3582</v>
      </c>
      <c r="I587" s="41"/>
      <c r="J587" s="41"/>
      <c r="K587" s="42">
        <v>300</v>
      </c>
    </row>
    <row r="588" spans="1:22" x14ac:dyDescent="0.25">
      <c r="A588" s="37">
        <v>38525</v>
      </c>
      <c r="B588" s="10">
        <v>1538</v>
      </c>
      <c r="C588" s="10" t="s">
        <v>64</v>
      </c>
      <c r="D588" s="7">
        <v>1200000</v>
      </c>
      <c r="E588" s="9" t="s">
        <v>4951</v>
      </c>
      <c r="F588" s="10" t="s">
        <v>3869</v>
      </c>
      <c r="G588" s="39">
        <f t="shared" si="9"/>
        <v>1200000</v>
      </c>
      <c r="H588" s="10" t="s">
        <v>3578</v>
      </c>
      <c r="I588" s="41" t="s">
        <v>25</v>
      </c>
      <c r="J588" s="41" t="s">
        <v>4334</v>
      </c>
      <c r="K588" s="42"/>
      <c r="M588" s="47"/>
      <c r="T588" s="9"/>
    </row>
    <row r="589" spans="1:22" x14ac:dyDescent="0.25">
      <c r="A589" s="37">
        <v>38525</v>
      </c>
      <c r="B589" s="10">
        <v>1711</v>
      </c>
      <c r="C589" s="10" t="s">
        <v>59</v>
      </c>
      <c r="D589" s="7" t="s">
        <v>27</v>
      </c>
      <c r="E589" s="9" t="s">
        <v>4952</v>
      </c>
      <c r="F589" s="10" t="s">
        <v>67</v>
      </c>
      <c r="G589" s="39">
        <f t="shared" si="9"/>
        <v>1</v>
      </c>
      <c r="H589" s="10" t="s">
        <v>3580</v>
      </c>
      <c r="I589" s="41" t="s">
        <v>25</v>
      </c>
      <c r="J589" s="41"/>
      <c r="K589" s="42" t="s">
        <v>27</v>
      </c>
      <c r="M589" s="47"/>
      <c r="T589" s="9"/>
    </row>
    <row r="590" spans="1:22" x14ac:dyDescent="0.25">
      <c r="A590" s="37">
        <v>38526</v>
      </c>
      <c r="B590" s="10">
        <v>1145</v>
      </c>
      <c r="C590" s="10" t="s">
        <v>61</v>
      </c>
      <c r="D590" s="7">
        <v>1500</v>
      </c>
      <c r="E590" s="9" t="s">
        <v>4953</v>
      </c>
      <c r="F590" s="10" t="s">
        <v>37</v>
      </c>
      <c r="G590" s="39">
        <f t="shared" si="9"/>
        <v>1500</v>
      </c>
      <c r="H590" s="10" t="s">
        <v>3575</v>
      </c>
      <c r="I590" s="41" t="s">
        <v>25</v>
      </c>
      <c r="J590" s="41"/>
      <c r="K590" s="42">
        <v>1500</v>
      </c>
      <c r="M590" s="47"/>
      <c r="T590" s="9"/>
    </row>
    <row r="591" spans="1:22" x14ac:dyDescent="0.25">
      <c r="A591" s="37">
        <v>38526</v>
      </c>
      <c r="B591" s="10">
        <v>717</v>
      </c>
      <c r="C591" s="10" t="s">
        <v>141</v>
      </c>
      <c r="D591" s="7">
        <v>75000</v>
      </c>
      <c r="E591" s="9" t="s">
        <v>4954</v>
      </c>
      <c r="F591" s="10" t="s">
        <v>359</v>
      </c>
      <c r="G591" s="39">
        <f t="shared" si="9"/>
        <v>75000</v>
      </c>
      <c r="H591" s="10" t="s">
        <v>3578</v>
      </c>
      <c r="I591" s="41" t="s">
        <v>25</v>
      </c>
      <c r="J591" s="41"/>
      <c r="K591" s="42">
        <v>75000</v>
      </c>
      <c r="M591" s="47"/>
      <c r="T591" s="9"/>
    </row>
    <row r="592" spans="1:22" x14ac:dyDescent="0.25">
      <c r="A592" s="37">
        <v>38526</v>
      </c>
      <c r="B592" s="10">
        <v>729</v>
      </c>
      <c r="C592" s="10" t="s">
        <v>329</v>
      </c>
      <c r="D592" s="7">
        <v>2000</v>
      </c>
      <c r="E592" s="9" t="s">
        <v>4955</v>
      </c>
      <c r="F592" s="10" t="s">
        <v>190</v>
      </c>
      <c r="G592" s="39">
        <f t="shared" si="9"/>
        <v>2000</v>
      </c>
      <c r="H592" s="10" t="s">
        <v>3578</v>
      </c>
      <c r="I592" s="41" t="s">
        <v>25</v>
      </c>
      <c r="J592" s="41"/>
      <c r="K592" s="42">
        <v>2000</v>
      </c>
      <c r="M592" s="47"/>
      <c r="T592" s="9"/>
    </row>
    <row r="593" spans="1:20" x14ac:dyDescent="0.25">
      <c r="A593" s="37">
        <v>38526</v>
      </c>
      <c r="B593" s="10">
        <v>1105</v>
      </c>
      <c r="C593" s="10" t="s">
        <v>70</v>
      </c>
      <c r="D593" s="7" t="s">
        <v>27</v>
      </c>
      <c r="E593" s="9" t="s">
        <v>4956</v>
      </c>
      <c r="F593" s="10" t="s">
        <v>49</v>
      </c>
      <c r="G593" s="39">
        <f t="shared" si="9"/>
        <v>1</v>
      </c>
      <c r="H593" s="10" t="s">
        <v>3575</v>
      </c>
      <c r="I593" s="41" t="s">
        <v>25</v>
      </c>
      <c r="J593" s="41"/>
      <c r="K593" s="42" t="s">
        <v>27</v>
      </c>
      <c r="M593" s="47"/>
      <c r="T593" s="9"/>
    </row>
    <row r="594" spans="1:20" x14ac:dyDescent="0.25">
      <c r="A594" s="37">
        <v>38527</v>
      </c>
      <c r="B594" s="10">
        <v>1535</v>
      </c>
      <c r="C594" s="10" t="s">
        <v>121</v>
      </c>
      <c r="D594" s="38">
        <v>100</v>
      </c>
      <c r="E594" s="9" t="s">
        <v>4957</v>
      </c>
      <c r="F594" s="10" t="s">
        <v>23</v>
      </c>
      <c r="G594" s="39">
        <f t="shared" si="9"/>
        <v>100</v>
      </c>
      <c r="H594" s="10" t="s">
        <v>3582</v>
      </c>
      <c r="I594" s="41"/>
      <c r="J594" s="41"/>
      <c r="K594" s="42">
        <v>100</v>
      </c>
    </row>
    <row r="595" spans="1:20" x14ac:dyDescent="0.25">
      <c r="A595" s="37">
        <v>38527</v>
      </c>
      <c r="B595" s="10">
        <v>1553</v>
      </c>
      <c r="C595" s="10" t="s">
        <v>64</v>
      </c>
      <c r="D595" s="7">
        <v>1000</v>
      </c>
      <c r="E595" s="9" t="s">
        <v>4958</v>
      </c>
      <c r="F595" s="10" t="s">
        <v>23</v>
      </c>
      <c r="G595" s="39">
        <f t="shared" si="9"/>
        <v>1000</v>
      </c>
      <c r="H595" s="10" t="s">
        <v>3578</v>
      </c>
      <c r="I595" s="41" t="s">
        <v>25</v>
      </c>
      <c r="J595" s="41"/>
      <c r="K595" s="42">
        <v>1000</v>
      </c>
      <c r="M595" s="47"/>
      <c r="T595" s="9"/>
    </row>
    <row r="596" spans="1:20" x14ac:dyDescent="0.25">
      <c r="A596" s="37">
        <v>38527</v>
      </c>
      <c r="B596" s="10">
        <v>1718</v>
      </c>
      <c r="C596" s="10" t="s">
        <v>64</v>
      </c>
      <c r="D596" s="7" t="s">
        <v>27</v>
      </c>
      <c r="E596" s="9" t="s">
        <v>4959</v>
      </c>
      <c r="F596" s="10" t="s">
        <v>37</v>
      </c>
      <c r="G596" s="39">
        <f t="shared" si="9"/>
        <v>1</v>
      </c>
      <c r="H596" s="10" t="s">
        <v>3578</v>
      </c>
      <c r="I596" s="41" t="s">
        <v>25</v>
      </c>
      <c r="J596" s="41"/>
      <c r="K596" s="42" t="s">
        <v>27</v>
      </c>
      <c r="M596" s="47"/>
      <c r="T596" s="9"/>
    </row>
    <row r="597" spans="1:20" x14ac:dyDescent="0.25">
      <c r="A597" s="37">
        <v>38527</v>
      </c>
      <c r="B597" s="10">
        <v>1736</v>
      </c>
      <c r="C597" s="10" t="s">
        <v>61</v>
      </c>
      <c r="D597" s="7">
        <v>21607</v>
      </c>
      <c r="E597" s="9" t="s">
        <v>4960</v>
      </c>
      <c r="F597" s="10" t="s">
        <v>54</v>
      </c>
      <c r="G597" s="39">
        <f t="shared" si="9"/>
        <v>21607</v>
      </c>
      <c r="H597" s="10" t="s">
        <v>3575</v>
      </c>
      <c r="I597" s="41" t="s">
        <v>25</v>
      </c>
      <c r="J597" s="41"/>
      <c r="K597" s="42">
        <v>21607</v>
      </c>
      <c r="M597" s="47"/>
      <c r="T597" s="9"/>
    </row>
    <row r="598" spans="1:20" x14ac:dyDescent="0.25">
      <c r="A598" s="37">
        <v>38528</v>
      </c>
      <c r="B598" s="10">
        <v>1833</v>
      </c>
      <c r="C598" s="10" t="s">
        <v>72</v>
      </c>
      <c r="D598" s="7">
        <v>1800</v>
      </c>
      <c r="E598" s="9" t="s">
        <v>4961</v>
      </c>
      <c r="F598" s="10" t="s">
        <v>33</v>
      </c>
      <c r="G598" s="39">
        <f t="shared" si="9"/>
        <v>1800</v>
      </c>
      <c r="H598" s="10" t="s">
        <v>3575</v>
      </c>
      <c r="I598" s="41" t="s">
        <v>25</v>
      </c>
      <c r="J598" s="41"/>
      <c r="K598" s="42">
        <v>1800</v>
      </c>
      <c r="M598" s="47"/>
      <c r="T598" s="9"/>
    </row>
    <row r="599" spans="1:20" x14ac:dyDescent="0.25">
      <c r="A599" s="37">
        <v>38528</v>
      </c>
      <c r="B599" s="10">
        <v>1304</v>
      </c>
      <c r="C599" s="10" t="s">
        <v>94</v>
      </c>
      <c r="D599" s="7" t="s">
        <v>27</v>
      </c>
      <c r="E599" s="9" t="s">
        <v>4962</v>
      </c>
      <c r="F599" s="10" t="s">
        <v>37</v>
      </c>
      <c r="G599" s="39">
        <f t="shared" si="9"/>
        <v>1</v>
      </c>
      <c r="H599" s="10" t="s">
        <v>3582</v>
      </c>
      <c r="I599" s="41" t="s">
        <v>25</v>
      </c>
      <c r="J599" s="41"/>
      <c r="K599" s="42" t="s">
        <v>27</v>
      </c>
      <c r="M599" s="47"/>
      <c r="T599" s="9"/>
    </row>
    <row r="600" spans="1:20" x14ac:dyDescent="0.25">
      <c r="A600" s="37">
        <v>38528</v>
      </c>
      <c r="C600" s="10" t="s">
        <v>121</v>
      </c>
      <c r="D600" s="38">
        <v>15000</v>
      </c>
      <c r="E600" s="9" t="s">
        <v>4963</v>
      </c>
      <c r="F600" s="10" t="s">
        <v>29</v>
      </c>
      <c r="G600" s="39">
        <f t="shared" si="9"/>
        <v>15000</v>
      </c>
      <c r="H600" s="10" t="s">
        <v>3582</v>
      </c>
      <c r="I600" s="41"/>
      <c r="J600" s="41"/>
      <c r="K600" s="42">
        <v>15000</v>
      </c>
    </row>
    <row r="601" spans="1:20" x14ac:dyDescent="0.25">
      <c r="A601" s="37">
        <v>38529</v>
      </c>
      <c r="B601" s="10">
        <v>724</v>
      </c>
      <c r="C601" s="10" t="s">
        <v>81</v>
      </c>
      <c r="D601" s="7">
        <v>200</v>
      </c>
      <c r="E601" s="9" t="s">
        <v>4964</v>
      </c>
      <c r="F601" s="10" t="s">
        <v>63</v>
      </c>
      <c r="G601" s="39">
        <f t="shared" si="9"/>
        <v>200</v>
      </c>
      <c r="H601" s="10" t="s">
        <v>3578</v>
      </c>
      <c r="I601" s="41" t="s">
        <v>25</v>
      </c>
      <c r="J601" s="41"/>
      <c r="K601" s="42">
        <v>200</v>
      </c>
      <c r="M601" s="47"/>
      <c r="T601" s="9"/>
    </row>
    <row r="602" spans="1:20" x14ac:dyDescent="0.25">
      <c r="A602" s="37">
        <v>38529</v>
      </c>
      <c r="B602" s="10">
        <v>812</v>
      </c>
      <c r="C602" s="10" t="s">
        <v>121</v>
      </c>
      <c r="D602" s="7">
        <v>15000</v>
      </c>
      <c r="E602" s="9" t="s">
        <v>4965</v>
      </c>
      <c r="F602" s="10" t="s">
        <v>63</v>
      </c>
      <c r="G602" s="39">
        <f t="shared" si="9"/>
        <v>15000</v>
      </c>
      <c r="H602" s="10" t="s">
        <v>3582</v>
      </c>
      <c r="I602" s="41" t="s">
        <v>25</v>
      </c>
      <c r="J602" s="41"/>
      <c r="K602" s="42">
        <v>15000</v>
      </c>
      <c r="M602" s="47"/>
      <c r="T602" s="9"/>
    </row>
    <row r="603" spans="1:20" x14ac:dyDescent="0.25">
      <c r="A603" s="37">
        <v>38530</v>
      </c>
      <c r="B603" s="10">
        <v>905</v>
      </c>
      <c r="C603" s="10" t="s">
        <v>26</v>
      </c>
      <c r="D603" s="7">
        <v>5000</v>
      </c>
      <c r="E603" s="9" t="s">
        <v>4966</v>
      </c>
      <c r="F603" s="10" t="s">
        <v>23</v>
      </c>
      <c r="G603" s="39">
        <f t="shared" si="9"/>
        <v>5000</v>
      </c>
      <c r="H603" s="10" t="s">
        <v>3578</v>
      </c>
      <c r="I603" s="41" t="s">
        <v>25</v>
      </c>
      <c r="J603" s="41"/>
      <c r="K603" s="42">
        <v>5000</v>
      </c>
      <c r="M603" s="47"/>
      <c r="P603" s="9" t="s">
        <v>4967</v>
      </c>
      <c r="T603" s="9"/>
    </row>
    <row r="604" spans="1:20" x14ac:dyDescent="0.25">
      <c r="A604" s="37">
        <v>38530</v>
      </c>
      <c r="B604" s="10">
        <v>250</v>
      </c>
      <c r="C604" s="10" t="s">
        <v>35</v>
      </c>
      <c r="D604" s="7">
        <v>200</v>
      </c>
      <c r="E604" s="9" t="s">
        <v>4968</v>
      </c>
      <c r="F604" s="10" t="s">
        <v>359</v>
      </c>
      <c r="G604" s="39">
        <f t="shared" si="9"/>
        <v>200</v>
      </c>
      <c r="H604" s="10" t="s">
        <v>3580</v>
      </c>
      <c r="I604" s="41" t="s">
        <v>25</v>
      </c>
      <c r="J604" s="41"/>
      <c r="K604" s="42">
        <v>200</v>
      </c>
      <c r="M604" s="47"/>
      <c r="T604" s="9"/>
    </row>
    <row r="605" spans="1:20" x14ac:dyDescent="0.25">
      <c r="A605" s="37">
        <v>38530</v>
      </c>
      <c r="B605" s="10">
        <v>1500</v>
      </c>
      <c r="C605" s="10" t="s">
        <v>59</v>
      </c>
      <c r="D605" s="7">
        <v>500</v>
      </c>
      <c r="E605" s="9" t="s">
        <v>4969</v>
      </c>
      <c r="F605" s="10" t="s">
        <v>359</v>
      </c>
      <c r="G605" s="39">
        <f t="shared" si="9"/>
        <v>500</v>
      </c>
      <c r="H605" s="10" t="s">
        <v>3580</v>
      </c>
      <c r="I605" s="41" t="s">
        <v>25</v>
      </c>
      <c r="J605" s="41"/>
      <c r="K605" s="42">
        <v>500</v>
      </c>
      <c r="M605" s="47"/>
      <c r="T605" s="9"/>
    </row>
    <row r="606" spans="1:20" x14ac:dyDescent="0.25">
      <c r="A606" s="37">
        <v>38530</v>
      </c>
      <c r="B606" s="10">
        <v>1030</v>
      </c>
      <c r="C606" s="10" t="s">
        <v>42</v>
      </c>
      <c r="D606" s="38">
        <v>1000</v>
      </c>
      <c r="E606" s="9" t="s">
        <v>4970</v>
      </c>
      <c r="F606" s="10" t="s">
        <v>359</v>
      </c>
      <c r="G606" s="39">
        <f t="shared" si="9"/>
        <v>1000</v>
      </c>
      <c r="H606" s="10" t="s">
        <v>3582</v>
      </c>
      <c r="I606" s="41"/>
      <c r="J606" s="41"/>
      <c r="K606" s="42">
        <v>1000</v>
      </c>
    </row>
    <row r="607" spans="1:20" x14ac:dyDescent="0.25">
      <c r="A607" s="37">
        <v>38530</v>
      </c>
      <c r="B607" s="10">
        <v>1030</v>
      </c>
      <c r="C607" s="10" t="s">
        <v>42</v>
      </c>
      <c r="D607" s="38">
        <v>1000</v>
      </c>
      <c r="E607" s="9" t="s">
        <v>4971</v>
      </c>
      <c r="F607" s="10" t="s">
        <v>359</v>
      </c>
      <c r="G607" s="39">
        <f t="shared" si="9"/>
        <v>1000</v>
      </c>
      <c r="H607" s="10" t="s">
        <v>3582</v>
      </c>
      <c r="I607" s="41"/>
      <c r="J607" s="41"/>
      <c r="K607" s="42">
        <v>1000</v>
      </c>
    </row>
    <row r="608" spans="1:20" x14ac:dyDescent="0.25">
      <c r="A608" s="37">
        <v>38530</v>
      </c>
      <c r="B608" s="10">
        <v>2307</v>
      </c>
      <c r="C608" s="10" t="s">
        <v>42</v>
      </c>
      <c r="D608" s="7">
        <v>1000</v>
      </c>
      <c r="E608" s="9" t="s">
        <v>4972</v>
      </c>
      <c r="F608" s="10" t="s">
        <v>359</v>
      </c>
      <c r="G608" s="39">
        <f t="shared" si="9"/>
        <v>1000</v>
      </c>
      <c r="H608" s="10" t="s">
        <v>3582</v>
      </c>
      <c r="I608" s="41" t="s">
        <v>25</v>
      </c>
      <c r="J608" s="41"/>
      <c r="K608" s="42">
        <v>1000</v>
      </c>
      <c r="M608" s="47"/>
      <c r="T608" s="9"/>
    </row>
    <row r="609" spans="1:21" x14ac:dyDescent="0.25">
      <c r="A609" s="37">
        <v>38530</v>
      </c>
      <c r="B609" s="10">
        <v>1030</v>
      </c>
      <c r="C609" s="10" t="s">
        <v>42</v>
      </c>
      <c r="D609" s="38">
        <v>2000</v>
      </c>
      <c r="E609" s="9" t="s">
        <v>4973</v>
      </c>
      <c r="F609" s="10" t="s">
        <v>359</v>
      </c>
      <c r="G609" s="39">
        <f t="shared" si="9"/>
        <v>2000</v>
      </c>
      <c r="H609" s="10" t="s">
        <v>3582</v>
      </c>
      <c r="I609" s="41"/>
      <c r="J609" s="41"/>
      <c r="K609" s="42">
        <v>2000</v>
      </c>
    </row>
    <row r="610" spans="1:21" x14ac:dyDescent="0.25">
      <c r="A610" s="37">
        <v>38530</v>
      </c>
      <c r="B610" s="10">
        <v>2243</v>
      </c>
      <c r="C610" s="10" t="s">
        <v>42</v>
      </c>
      <c r="D610" s="7">
        <v>2000</v>
      </c>
      <c r="E610" s="9" t="s">
        <v>4974</v>
      </c>
      <c r="F610" s="10" t="s">
        <v>359</v>
      </c>
      <c r="G610" s="39">
        <f t="shared" si="9"/>
        <v>2000</v>
      </c>
      <c r="H610" s="10" t="s">
        <v>3582</v>
      </c>
      <c r="I610" s="41" t="s">
        <v>25</v>
      </c>
      <c r="J610" s="41"/>
      <c r="K610" s="42">
        <v>2000</v>
      </c>
      <c r="M610" s="47"/>
      <c r="T610" s="9"/>
    </row>
    <row r="611" spans="1:21" x14ac:dyDescent="0.25">
      <c r="A611" s="37">
        <v>38530</v>
      </c>
      <c r="B611" s="10">
        <v>946</v>
      </c>
      <c r="C611" s="10" t="s">
        <v>108</v>
      </c>
      <c r="D611" s="7">
        <v>1000</v>
      </c>
      <c r="E611" s="9" t="s">
        <v>4975</v>
      </c>
      <c r="F611" s="10" t="s">
        <v>63</v>
      </c>
      <c r="G611" s="39">
        <f t="shared" si="9"/>
        <v>1000</v>
      </c>
      <c r="H611" s="10" t="s">
        <v>3610</v>
      </c>
      <c r="I611" s="41" t="s">
        <v>25</v>
      </c>
      <c r="J611" s="41"/>
      <c r="K611" s="42">
        <v>1000</v>
      </c>
      <c r="M611" s="47"/>
      <c r="T611" s="9"/>
    </row>
    <row r="612" spans="1:21" x14ac:dyDescent="0.25">
      <c r="A612" s="37">
        <v>38530</v>
      </c>
      <c r="B612" s="10">
        <v>1238</v>
      </c>
      <c r="C612" s="10" t="s">
        <v>26</v>
      </c>
      <c r="D612" s="7">
        <v>5000</v>
      </c>
      <c r="E612" s="9" t="s">
        <v>4976</v>
      </c>
      <c r="F612" s="10" t="s">
        <v>67</v>
      </c>
      <c r="G612" s="39">
        <f t="shared" si="9"/>
        <v>5000</v>
      </c>
      <c r="H612" s="10" t="s">
        <v>3578</v>
      </c>
      <c r="I612" s="41" t="s">
        <v>25</v>
      </c>
      <c r="J612" s="41"/>
      <c r="K612" s="42">
        <v>5000</v>
      </c>
      <c r="M612" s="47"/>
      <c r="T612" s="9"/>
    </row>
    <row r="613" spans="1:21" x14ac:dyDescent="0.25">
      <c r="A613" s="37">
        <v>38530</v>
      </c>
      <c r="B613" s="10">
        <v>1150</v>
      </c>
      <c r="C613" s="10" t="s">
        <v>319</v>
      </c>
      <c r="D613" s="7" t="s">
        <v>27</v>
      </c>
      <c r="E613" s="9" t="s">
        <v>4977</v>
      </c>
      <c r="F613" s="10" t="s">
        <v>67</v>
      </c>
      <c r="G613" s="39">
        <f t="shared" si="9"/>
        <v>1</v>
      </c>
      <c r="H613" s="10" t="s">
        <v>3610</v>
      </c>
      <c r="I613" s="41" t="s">
        <v>25</v>
      </c>
      <c r="J613" s="41"/>
      <c r="K613" s="42" t="s">
        <v>27</v>
      </c>
      <c r="M613" s="47"/>
      <c r="T613" s="9"/>
    </row>
    <row r="614" spans="1:21" x14ac:dyDescent="0.25">
      <c r="A614" s="37">
        <v>38531</v>
      </c>
      <c r="B614" s="10">
        <v>1800</v>
      </c>
      <c r="C614" s="10" t="s">
        <v>116</v>
      </c>
      <c r="D614" s="7" t="s">
        <v>27</v>
      </c>
      <c r="E614" s="9" t="s">
        <v>4978</v>
      </c>
      <c r="F614" s="10" t="s">
        <v>33</v>
      </c>
      <c r="G614" s="39">
        <f t="shared" si="9"/>
        <v>1</v>
      </c>
      <c r="H614" s="10" t="s">
        <v>3582</v>
      </c>
      <c r="I614" s="41"/>
      <c r="J614" s="41"/>
      <c r="K614" s="42" t="s">
        <v>27</v>
      </c>
      <c r="M614" s="47"/>
      <c r="T614" s="9"/>
    </row>
    <row r="615" spans="1:21" x14ac:dyDescent="0.25">
      <c r="A615" s="37">
        <v>38531</v>
      </c>
      <c r="B615" s="10">
        <v>1434</v>
      </c>
      <c r="C615" s="10" t="s">
        <v>31</v>
      </c>
      <c r="D615" s="7">
        <v>20000</v>
      </c>
      <c r="E615" s="9" t="s">
        <v>4979</v>
      </c>
      <c r="F615" s="10" t="s">
        <v>359</v>
      </c>
      <c r="G615" s="39">
        <f t="shared" si="9"/>
        <v>20000</v>
      </c>
      <c r="H615" s="10" t="s">
        <v>3587</v>
      </c>
      <c r="I615" s="41" t="s">
        <v>25</v>
      </c>
      <c r="J615" s="41"/>
      <c r="K615" s="42">
        <v>20000</v>
      </c>
      <c r="M615" s="47"/>
      <c r="T615" s="9"/>
    </row>
    <row r="616" spans="1:21" x14ac:dyDescent="0.25">
      <c r="A616" s="37">
        <v>38531</v>
      </c>
      <c r="B616" s="10">
        <v>1937</v>
      </c>
      <c r="C616" s="10" t="s">
        <v>35</v>
      </c>
      <c r="D616" s="7">
        <v>125000</v>
      </c>
      <c r="E616" s="9" t="s">
        <v>4980</v>
      </c>
      <c r="F616" s="10" t="s">
        <v>359</v>
      </c>
      <c r="G616" s="39">
        <f t="shared" si="9"/>
        <v>125000</v>
      </c>
      <c r="H616" s="10" t="s">
        <v>3580</v>
      </c>
      <c r="I616" s="41" t="s">
        <v>25</v>
      </c>
      <c r="J616" s="41"/>
      <c r="K616" s="42">
        <v>125000</v>
      </c>
      <c r="M616" s="47"/>
      <c r="T616" s="9"/>
    </row>
    <row r="617" spans="1:21" x14ac:dyDescent="0.25">
      <c r="A617" s="37">
        <v>38531</v>
      </c>
      <c r="B617" s="10">
        <v>1656</v>
      </c>
      <c r="C617" s="10" t="s">
        <v>143</v>
      </c>
      <c r="D617" s="7">
        <v>200</v>
      </c>
      <c r="E617" s="9" t="s">
        <v>4981</v>
      </c>
      <c r="F617" s="10" t="s">
        <v>325</v>
      </c>
      <c r="G617" s="39">
        <f t="shared" si="9"/>
        <v>200</v>
      </c>
      <c r="H617" s="10" t="s">
        <v>3575</v>
      </c>
      <c r="I617" s="41" t="s">
        <v>25</v>
      </c>
      <c r="J617" s="41"/>
      <c r="K617" s="42">
        <v>200</v>
      </c>
      <c r="M617" s="47"/>
      <c r="T617" s="9"/>
    </row>
    <row r="618" spans="1:21" x14ac:dyDescent="0.25">
      <c r="A618" s="37">
        <v>38532</v>
      </c>
      <c r="B618" s="10">
        <v>1315</v>
      </c>
      <c r="C618" s="10" t="s">
        <v>42</v>
      </c>
      <c r="D618" s="38">
        <v>500</v>
      </c>
      <c r="E618" s="9" t="s">
        <v>4982</v>
      </c>
      <c r="F618" s="10" t="s">
        <v>33</v>
      </c>
      <c r="G618" s="39">
        <f t="shared" si="9"/>
        <v>500</v>
      </c>
      <c r="H618" s="10" t="s">
        <v>3582</v>
      </c>
      <c r="I618" s="41"/>
      <c r="J618" s="41"/>
      <c r="K618" s="42">
        <v>500</v>
      </c>
    </row>
    <row r="619" spans="1:21" x14ac:dyDescent="0.25">
      <c r="A619" s="37">
        <v>38532</v>
      </c>
      <c r="B619" s="10">
        <v>2128</v>
      </c>
      <c r="C619" s="10" t="s">
        <v>1138</v>
      </c>
      <c r="D619" s="7">
        <v>7000</v>
      </c>
      <c r="E619" s="9" t="s">
        <v>4983</v>
      </c>
      <c r="F619" s="10" t="s">
        <v>67</v>
      </c>
      <c r="G619" s="39">
        <f t="shared" si="9"/>
        <v>7000</v>
      </c>
      <c r="H619" s="10" t="s">
        <v>3610</v>
      </c>
      <c r="I619" s="41" t="s">
        <v>25</v>
      </c>
      <c r="J619" s="41" t="s">
        <v>4334</v>
      </c>
      <c r="K619" s="42"/>
      <c r="M619" s="47"/>
      <c r="T619" s="9"/>
    </row>
    <row r="620" spans="1:21" x14ac:dyDescent="0.25">
      <c r="A620" s="37">
        <v>38533</v>
      </c>
      <c r="B620" s="10">
        <v>1252</v>
      </c>
      <c r="C620" s="10" t="s">
        <v>130</v>
      </c>
      <c r="D620" s="7" t="s">
        <v>27</v>
      </c>
      <c r="E620" s="9" t="s">
        <v>4984</v>
      </c>
      <c r="F620" s="10" t="s">
        <v>23</v>
      </c>
      <c r="G620" s="39">
        <f t="shared" si="9"/>
        <v>1</v>
      </c>
      <c r="H620" s="10" t="s">
        <v>3578</v>
      </c>
      <c r="I620" s="41" t="s">
        <v>25</v>
      </c>
      <c r="J620" s="41"/>
      <c r="K620" s="42" t="s">
        <v>27</v>
      </c>
      <c r="L620" s="7" t="s">
        <v>4985</v>
      </c>
      <c r="M620" s="47"/>
      <c r="T620" s="9"/>
    </row>
    <row r="621" spans="1:21" x14ac:dyDescent="0.25">
      <c r="A621" s="37">
        <v>38533</v>
      </c>
      <c r="B621" s="10">
        <v>846</v>
      </c>
      <c r="C621" s="10" t="s">
        <v>68</v>
      </c>
      <c r="D621" s="7">
        <v>3000</v>
      </c>
      <c r="E621" s="9" t="s">
        <v>4986</v>
      </c>
      <c r="F621" s="10" t="s">
        <v>359</v>
      </c>
      <c r="G621" s="39">
        <f t="shared" si="9"/>
        <v>3000</v>
      </c>
      <c r="H621" s="10" t="s">
        <v>3575</v>
      </c>
      <c r="I621" s="41" t="s">
        <v>25</v>
      </c>
      <c r="J621" s="41" t="s">
        <v>4334</v>
      </c>
      <c r="K621" s="42"/>
      <c r="M621" s="47"/>
      <c r="N621" s="9" t="s">
        <v>4468</v>
      </c>
      <c r="O621" s="9" t="s">
        <v>4469</v>
      </c>
      <c r="P621" s="9" t="s">
        <v>4987</v>
      </c>
      <c r="Q621" s="9" t="s">
        <v>4527</v>
      </c>
      <c r="R621" s="9" t="s">
        <v>4988</v>
      </c>
      <c r="T621" s="9"/>
      <c r="U621" s="9" t="s">
        <v>4989</v>
      </c>
    </row>
    <row r="622" spans="1:21" x14ac:dyDescent="0.25">
      <c r="A622" s="37">
        <v>38533</v>
      </c>
      <c r="B622" s="10">
        <v>2033</v>
      </c>
      <c r="C622" s="10" t="s">
        <v>35</v>
      </c>
      <c r="D622" s="7">
        <v>17000</v>
      </c>
      <c r="E622" s="9" t="s">
        <v>4990</v>
      </c>
      <c r="F622" s="10" t="s">
        <v>359</v>
      </c>
      <c r="G622" s="39">
        <f t="shared" si="9"/>
        <v>17000</v>
      </c>
      <c r="H622" s="10" t="s">
        <v>3580</v>
      </c>
      <c r="I622" s="41" t="s">
        <v>25</v>
      </c>
      <c r="J622" s="41"/>
      <c r="K622" s="42">
        <v>17000</v>
      </c>
      <c r="M622" s="47"/>
      <c r="T622" s="9"/>
    </row>
    <row r="623" spans="1:21" x14ac:dyDescent="0.25">
      <c r="A623" s="37">
        <v>38533</v>
      </c>
      <c r="B623" s="10">
        <v>1335</v>
      </c>
      <c r="C623" s="10" t="s">
        <v>70</v>
      </c>
      <c r="D623" s="7">
        <v>500</v>
      </c>
      <c r="E623" s="9" t="s">
        <v>4991</v>
      </c>
      <c r="F623" s="10" t="s">
        <v>67</v>
      </c>
      <c r="G623" s="39">
        <f t="shared" si="9"/>
        <v>500</v>
      </c>
      <c r="H623" s="10" t="s">
        <v>3575</v>
      </c>
      <c r="I623" s="41" t="s">
        <v>25</v>
      </c>
      <c r="J623" s="41"/>
      <c r="K623" s="42">
        <v>500</v>
      </c>
      <c r="M623" s="47"/>
      <c r="T623" s="9"/>
    </row>
    <row r="624" spans="1:21" x14ac:dyDescent="0.25">
      <c r="A624" s="37">
        <v>38534</v>
      </c>
      <c r="B624" s="10">
        <v>822</v>
      </c>
      <c r="C624" s="10" t="s">
        <v>68</v>
      </c>
      <c r="D624" s="7">
        <v>1000</v>
      </c>
      <c r="E624" s="9" t="s">
        <v>4992</v>
      </c>
      <c r="F624" s="10" t="s">
        <v>23</v>
      </c>
      <c r="G624" s="39">
        <f t="shared" si="9"/>
        <v>1000</v>
      </c>
      <c r="H624" s="10" t="s">
        <v>3575</v>
      </c>
      <c r="I624" s="41" t="s">
        <v>25</v>
      </c>
      <c r="J624" s="41"/>
      <c r="K624" s="42">
        <v>1000</v>
      </c>
      <c r="L624" s="7" t="s">
        <v>4936</v>
      </c>
      <c r="M624" s="47" t="s">
        <v>3566</v>
      </c>
      <c r="N624" s="9" t="s">
        <v>3566</v>
      </c>
      <c r="O624" s="9" t="s">
        <v>4691</v>
      </c>
      <c r="P624" s="9" t="s">
        <v>4993</v>
      </c>
      <c r="Q624" s="9" t="s">
        <v>4527</v>
      </c>
      <c r="R624" s="9" t="s">
        <v>4994</v>
      </c>
      <c r="S624" s="9" t="s">
        <v>3566</v>
      </c>
      <c r="T624" s="9" t="s">
        <v>4995</v>
      </c>
      <c r="U624" s="9" t="s">
        <v>4996</v>
      </c>
    </row>
    <row r="625" spans="1:20" x14ac:dyDescent="0.25">
      <c r="A625" s="37">
        <v>38534</v>
      </c>
      <c r="B625" s="10">
        <v>1713</v>
      </c>
      <c r="C625" s="10" t="s">
        <v>42</v>
      </c>
      <c r="D625" s="7">
        <v>80000</v>
      </c>
      <c r="E625" s="9" t="s">
        <v>4997</v>
      </c>
      <c r="F625" s="10" t="s">
        <v>3869</v>
      </c>
      <c r="G625" s="39">
        <f t="shared" si="9"/>
        <v>80000</v>
      </c>
      <c r="H625" s="10" t="s">
        <v>3582</v>
      </c>
      <c r="I625" s="41" t="s">
        <v>25</v>
      </c>
      <c r="J625" s="41" t="s">
        <v>4334</v>
      </c>
      <c r="K625" s="42"/>
      <c r="M625" s="47"/>
      <c r="T625" s="9"/>
    </row>
    <row r="626" spans="1:20" x14ac:dyDescent="0.25">
      <c r="A626" s="37">
        <v>38534</v>
      </c>
      <c r="B626" s="10">
        <v>952</v>
      </c>
      <c r="C626" s="10" t="s">
        <v>46</v>
      </c>
      <c r="D626" s="7">
        <v>21000</v>
      </c>
      <c r="E626" s="9" t="s">
        <v>4998</v>
      </c>
      <c r="F626" s="10" t="s">
        <v>67</v>
      </c>
      <c r="G626" s="39">
        <f t="shared" si="9"/>
        <v>21000</v>
      </c>
      <c r="H626" s="10" t="s">
        <v>3575</v>
      </c>
      <c r="I626" s="41" t="s">
        <v>25</v>
      </c>
      <c r="J626" s="41" t="s">
        <v>4334</v>
      </c>
      <c r="K626" s="42"/>
      <c r="M626" s="47"/>
      <c r="T626" s="9"/>
    </row>
    <row r="627" spans="1:20" x14ac:dyDescent="0.25">
      <c r="A627" s="37">
        <v>38534</v>
      </c>
      <c r="B627" s="10">
        <v>1102</v>
      </c>
      <c r="C627" s="10" t="s">
        <v>91</v>
      </c>
      <c r="D627" s="7" t="s">
        <v>27</v>
      </c>
      <c r="E627" s="9" t="s">
        <v>4999</v>
      </c>
      <c r="F627" s="10" t="s">
        <v>67</v>
      </c>
      <c r="G627" s="39">
        <f t="shared" si="9"/>
        <v>1</v>
      </c>
      <c r="H627" s="10" t="s">
        <v>3578</v>
      </c>
      <c r="I627" s="41" t="s">
        <v>25</v>
      </c>
      <c r="J627" s="41"/>
      <c r="K627" s="42" t="s">
        <v>27</v>
      </c>
      <c r="L627" s="7">
        <v>500000</v>
      </c>
      <c r="M627" s="47"/>
      <c r="N627" s="9" t="s">
        <v>5000</v>
      </c>
      <c r="R627" s="9" t="s">
        <v>5001</v>
      </c>
      <c r="S627" s="9" t="s">
        <v>5002</v>
      </c>
      <c r="T627" s="9"/>
    </row>
    <row r="628" spans="1:20" x14ac:dyDescent="0.25">
      <c r="A628" s="37">
        <v>38535</v>
      </c>
      <c r="B628" s="10">
        <v>2059</v>
      </c>
      <c r="C628" s="10" t="s">
        <v>56</v>
      </c>
      <c r="D628" s="7">
        <v>60</v>
      </c>
      <c r="E628" s="9" t="s">
        <v>5003</v>
      </c>
      <c r="F628" s="10" t="s">
        <v>23</v>
      </c>
      <c r="G628" s="39">
        <f t="shared" si="9"/>
        <v>60</v>
      </c>
      <c r="H628" s="10" t="s">
        <v>3587</v>
      </c>
      <c r="I628" s="41" t="s">
        <v>25</v>
      </c>
      <c r="J628" s="41"/>
      <c r="K628" s="42">
        <v>60</v>
      </c>
      <c r="M628" s="47"/>
      <c r="T628" s="9"/>
    </row>
    <row r="629" spans="1:20" x14ac:dyDescent="0.25">
      <c r="A629" s="37">
        <v>38535</v>
      </c>
      <c r="B629" s="10">
        <v>1845</v>
      </c>
      <c r="C629" s="10" t="s">
        <v>526</v>
      </c>
      <c r="D629" s="7">
        <v>2000</v>
      </c>
      <c r="E629" s="9" t="s">
        <v>5004</v>
      </c>
      <c r="F629" s="10" t="s">
        <v>30</v>
      </c>
      <c r="G629" s="39">
        <f t="shared" si="9"/>
        <v>2000</v>
      </c>
      <c r="H629" s="10" t="s">
        <v>3580</v>
      </c>
      <c r="I629" s="41" t="s">
        <v>25</v>
      </c>
      <c r="J629" s="41"/>
      <c r="K629" s="42">
        <v>2000</v>
      </c>
      <c r="M629" s="47"/>
      <c r="T629" s="9"/>
    </row>
    <row r="630" spans="1:20" x14ac:dyDescent="0.25">
      <c r="A630" s="37">
        <v>38535</v>
      </c>
      <c r="B630" s="10">
        <v>1440</v>
      </c>
      <c r="C630" s="10" t="s">
        <v>35</v>
      </c>
      <c r="D630" s="7">
        <v>500</v>
      </c>
      <c r="E630" s="9" t="s">
        <v>5005</v>
      </c>
      <c r="F630" s="10" t="s">
        <v>33</v>
      </c>
      <c r="G630" s="39">
        <f t="shared" si="9"/>
        <v>500</v>
      </c>
      <c r="H630" s="10" t="s">
        <v>3580</v>
      </c>
      <c r="I630" s="41" t="s">
        <v>25</v>
      </c>
      <c r="J630" s="41"/>
      <c r="K630" s="42">
        <v>500</v>
      </c>
      <c r="M630" s="47"/>
      <c r="T630" s="9"/>
    </row>
    <row r="631" spans="1:20" x14ac:dyDescent="0.25">
      <c r="A631" s="37">
        <v>38535</v>
      </c>
      <c r="B631" s="10">
        <v>1620</v>
      </c>
      <c r="C631" s="10" t="s">
        <v>42</v>
      </c>
      <c r="D631" s="7">
        <v>20</v>
      </c>
      <c r="E631" s="9" t="s">
        <v>5006</v>
      </c>
      <c r="F631" s="10" t="s">
        <v>37</v>
      </c>
      <c r="G631" s="39">
        <f t="shared" si="9"/>
        <v>20</v>
      </c>
      <c r="H631" s="10" t="s">
        <v>3582</v>
      </c>
      <c r="I631" s="41"/>
      <c r="J631" s="41"/>
      <c r="K631" s="42">
        <v>20</v>
      </c>
      <c r="M631" s="47"/>
      <c r="T631" s="9"/>
    </row>
    <row r="632" spans="1:20" x14ac:dyDescent="0.25">
      <c r="A632" s="37">
        <v>38535</v>
      </c>
      <c r="B632" s="10">
        <v>2031</v>
      </c>
      <c r="C632" s="10" t="s">
        <v>35</v>
      </c>
      <c r="D632" s="7">
        <v>2000</v>
      </c>
      <c r="E632" s="9" t="s">
        <v>5007</v>
      </c>
      <c r="F632" s="10" t="s">
        <v>359</v>
      </c>
      <c r="G632" s="39">
        <f t="shared" si="9"/>
        <v>2000</v>
      </c>
      <c r="H632" s="10" t="s">
        <v>3580</v>
      </c>
      <c r="I632" s="41" t="s">
        <v>25</v>
      </c>
      <c r="J632" s="41" t="s">
        <v>4382</v>
      </c>
      <c r="K632" s="42"/>
      <c r="M632" s="47"/>
      <c r="T632" s="9"/>
    </row>
    <row r="633" spans="1:20" x14ac:dyDescent="0.25">
      <c r="A633" s="37">
        <v>38536</v>
      </c>
      <c r="B633" s="10">
        <v>1525</v>
      </c>
      <c r="C633" s="10" t="s">
        <v>72</v>
      </c>
      <c r="D633" s="7">
        <v>10000</v>
      </c>
      <c r="E633" s="9" t="s">
        <v>5008</v>
      </c>
      <c r="F633" s="10" t="s">
        <v>23</v>
      </c>
      <c r="G633" s="39">
        <f t="shared" si="9"/>
        <v>10000</v>
      </c>
      <c r="H633" s="10" t="s">
        <v>3575</v>
      </c>
      <c r="I633" s="41" t="s">
        <v>25</v>
      </c>
      <c r="J633" s="41"/>
      <c r="K633" s="42">
        <v>10000</v>
      </c>
      <c r="M633" s="47"/>
      <c r="T633" s="9"/>
    </row>
    <row r="634" spans="1:20" x14ac:dyDescent="0.25">
      <c r="A634" s="37">
        <v>38536</v>
      </c>
      <c r="B634" s="10">
        <v>1340</v>
      </c>
      <c r="C634" s="10" t="s">
        <v>46</v>
      </c>
      <c r="D634" s="7">
        <v>15000</v>
      </c>
      <c r="E634" s="9" t="s">
        <v>5009</v>
      </c>
      <c r="F634" s="10" t="s">
        <v>23</v>
      </c>
      <c r="G634" s="39">
        <f t="shared" si="9"/>
        <v>15000</v>
      </c>
      <c r="H634" s="10" t="s">
        <v>3575</v>
      </c>
      <c r="I634" s="41" t="s">
        <v>25</v>
      </c>
      <c r="J634" s="41" t="s">
        <v>4334</v>
      </c>
      <c r="K634" s="42"/>
      <c r="M634" s="47"/>
      <c r="T634" s="9"/>
    </row>
    <row r="635" spans="1:20" x14ac:dyDescent="0.25">
      <c r="A635" s="37">
        <v>38536</v>
      </c>
      <c r="B635" s="10">
        <v>1615</v>
      </c>
      <c r="C635" s="10" t="s">
        <v>56</v>
      </c>
      <c r="D635" s="7" t="s">
        <v>27</v>
      </c>
      <c r="E635" s="9" t="s">
        <v>5010</v>
      </c>
      <c r="F635" s="10" t="s">
        <v>33</v>
      </c>
      <c r="G635" s="39">
        <f t="shared" si="9"/>
        <v>1</v>
      </c>
      <c r="H635" s="10" t="s">
        <v>3587</v>
      </c>
      <c r="I635" s="41" t="s">
        <v>25</v>
      </c>
      <c r="J635" s="41"/>
      <c r="K635" s="42" t="s">
        <v>27</v>
      </c>
      <c r="M635" s="47"/>
      <c r="T635" s="9"/>
    </row>
    <row r="636" spans="1:20" x14ac:dyDescent="0.25">
      <c r="A636" s="37">
        <v>38536</v>
      </c>
      <c r="B636" s="10">
        <v>1830</v>
      </c>
      <c r="C636" s="10" t="s">
        <v>35</v>
      </c>
      <c r="D636" s="7">
        <v>2000</v>
      </c>
      <c r="E636" s="9" t="s">
        <v>5011</v>
      </c>
      <c r="F636" s="10" t="s">
        <v>359</v>
      </c>
      <c r="G636" s="39">
        <f t="shared" si="9"/>
        <v>2000</v>
      </c>
      <c r="H636" s="10" t="s">
        <v>3580</v>
      </c>
      <c r="I636" s="41" t="s">
        <v>25</v>
      </c>
      <c r="J636" s="41" t="s">
        <v>4382</v>
      </c>
      <c r="K636" s="42"/>
      <c r="M636" s="47"/>
      <c r="T636" s="9"/>
    </row>
    <row r="637" spans="1:20" x14ac:dyDescent="0.25">
      <c r="A637" s="37">
        <v>38536</v>
      </c>
      <c r="B637" s="10">
        <v>2000</v>
      </c>
      <c r="C637" s="10" t="s">
        <v>21</v>
      </c>
      <c r="D637" s="7">
        <v>1200</v>
      </c>
      <c r="E637" s="9" t="s">
        <v>5012</v>
      </c>
      <c r="F637" s="10" t="s">
        <v>63</v>
      </c>
      <c r="G637" s="39">
        <f t="shared" si="9"/>
        <v>1200</v>
      </c>
      <c r="H637" s="10" t="s">
        <v>3610</v>
      </c>
      <c r="I637" s="41" t="s">
        <v>25</v>
      </c>
      <c r="J637" s="41"/>
      <c r="K637" s="42">
        <v>1200</v>
      </c>
      <c r="M637" s="47"/>
      <c r="T637" s="9"/>
    </row>
    <row r="638" spans="1:20" x14ac:dyDescent="0.25">
      <c r="A638" s="37">
        <v>38536</v>
      </c>
      <c r="B638" s="10">
        <v>2043</v>
      </c>
      <c r="C638" s="10" t="s">
        <v>68</v>
      </c>
      <c r="D638" s="7">
        <v>2000</v>
      </c>
      <c r="E638" s="9" t="s">
        <v>5013</v>
      </c>
      <c r="F638" s="10" t="s">
        <v>58</v>
      </c>
      <c r="G638" s="39">
        <f t="shared" si="9"/>
        <v>2000</v>
      </c>
      <c r="H638" s="10" t="s">
        <v>3575</v>
      </c>
      <c r="I638" s="41" t="s">
        <v>25</v>
      </c>
      <c r="J638" s="41"/>
      <c r="K638" s="42">
        <v>2000</v>
      </c>
      <c r="M638" s="47"/>
      <c r="T638" s="9"/>
    </row>
    <row r="639" spans="1:20" x14ac:dyDescent="0.25">
      <c r="A639" s="37">
        <v>38537</v>
      </c>
      <c r="B639" s="10">
        <v>943</v>
      </c>
      <c r="C639" s="10" t="s">
        <v>152</v>
      </c>
      <c r="D639" s="7">
        <v>125000</v>
      </c>
      <c r="E639" s="9" t="s">
        <v>5014</v>
      </c>
      <c r="F639" s="10" t="s">
        <v>359</v>
      </c>
      <c r="G639" s="39">
        <f t="shared" si="9"/>
        <v>125000</v>
      </c>
      <c r="H639" s="10" t="s">
        <v>3580</v>
      </c>
      <c r="I639" s="49" t="s">
        <v>25</v>
      </c>
      <c r="J639" s="49" t="s">
        <v>4334</v>
      </c>
      <c r="K639" s="50"/>
      <c r="M639" s="47"/>
      <c r="T639" s="9"/>
    </row>
    <row r="640" spans="1:20" x14ac:dyDescent="0.25">
      <c r="A640" s="37">
        <v>38537</v>
      </c>
      <c r="B640" s="10">
        <v>1849</v>
      </c>
      <c r="C640" s="10" t="s">
        <v>42</v>
      </c>
      <c r="D640" s="10" t="s">
        <v>27</v>
      </c>
      <c r="E640" s="9" t="s">
        <v>5015</v>
      </c>
      <c r="F640" s="10" t="s">
        <v>67</v>
      </c>
      <c r="G640" s="39">
        <f t="shared" si="9"/>
        <v>1</v>
      </c>
      <c r="H640" s="10" t="s">
        <v>3582</v>
      </c>
      <c r="I640" s="49" t="s">
        <v>25</v>
      </c>
      <c r="J640" s="49"/>
      <c r="K640" s="50" t="s">
        <v>27</v>
      </c>
      <c r="M640" s="47"/>
      <c r="T640" s="9"/>
    </row>
    <row r="641" spans="1:20" x14ac:dyDescent="0.25">
      <c r="A641" s="37">
        <v>38538</v>
      </c>
      <c r="B641" s="10">
        <v>2241</v>
      </c>
      <c r="C641" s="10" t="s">
        <v>46</v>
      </c>
      <c r="D641" s="7">
        <v>1000</v>
      </c>
      <c r="E641" s="9" t="s">
        <v>5016</v>
      </c>
      <c r="F641" s="10" t="s">
        <v>23</v>
      </c>
      <c r="G641" s="39">
        <f t="shared" si="9"/>
        <v>1000</v>
      </c>
      <c r="H641" s="10" t="s">
        <v>3575</v>
      </c>
      <c r="I641" s="49" t="s">
        <v>25</v>
      </c>
      <c r="J641" s="49"/>
      <c r="K641" s="50">
        <v>1000</v>
      </c>
      <c r="M641" s="47"/>
      <c r="T641" s="9"/>
    </row>
    <row r="642" spans="1:20" x14ac:dyDescent="0.25">
      <c r="A642" s="37">
        <v>38538</v>
      </c>
      <c r="B642" s="10">
        <v>2248</v>
      </c>
      <c r="C642" s="10" t="s">
        <v>35</v>
      </c>
      <c r="D642" s="7">
        <v>25000</v>
      </c>
      <c r="E642" s="9" t="s">
        <v>5017</v>
      </c>
      <c r="F642" s="10" t="s">
        <v>23</v>
      </c>
      <c r="G642" s="39">
        <f t="shared" ref="G642:G705" si="10">IF(D642 ="UNK", 1, D642)</f>
        <v>25000</v>
      </c>
      <c r="H642" s="10" t="s">
        <v>3580</v>
      </c>
      <c r="I642" s="49" t="s">
        <v>25</v>
      </c>
      <c r="J642" s="49"/>
      <c r="K642" s="50">
        <v>25000</v>
      </c>
      <c r="M642" s="47"/>
      <c r="T642" s="9"/>
    </row>
    <row r="643" spans="1:20" x14ac:dyDescent="0.25">
      <c r="A643" s="37">
        <v>38538</v>
      </c>
      <c r="B643" s="10">
        <v>1116</v>
      </c>
      <c r="C643" s="10" t="s">
        <v>200</v>
      </c>
      <c r="D643" s="7">
        <v>100000</v>
      </c>
      <c r="E643" s="9" t="s">
        <v>5018</v>
      </c>
      <c r="F643" s="10" t="s">
        <v>23</v>
      </c>
      <c r="G643" s="39">
        <f t="shared" si="10"/>
        <v>100000</v>
      </c>
      <c r="H643" s="10" t="s">
        <v>3575</v>
      </c>
      <c r="I643" s="49" t="s">
        <v>25</v>
      </c>
      <c r="J643" s="49" t="s">
        <v>4334</v>
      </c>
      <c r="K643" s="50"/>
      <c r="M643" s="47"/>
      <c r="T643" s="9"/>
    </row>
    <row r="644" spans="1:20" x14ac:dyDescent="0.25">
      <c r="A644" s="37">
        <v>38538</v>
      </c>
      <c r="B644" s="10">
        <v>1628</v>
      </c>
      <c r="C644" s="10" t="s">
        <v>152</v>
      </c>
      <c r="D644" s="7">
        <v>20000</v>
      </c>
      <c r="E644" s="9" t="s">
        <v>5019</v>
      </c>
      <c r="F644" s="10" t="s">
        <v>30</v>
      </c>
      <c r="G644" s="39">
        <f t="shared" si="10"/>
        <v>20000</v>
      </c>
      <c r="H644" s="10" t="s">
        <v>3580</v>
      </c>
      <c r="I644" s="49" t="s">
        <v>25</v>
      </c>
      <c r="J644" s="49"/>
      <c r="K644" s="50">
        <v>20000</v>
      </c>
      <c r="M644" s="47"/>
      <c r="T644" s="9"/>
    </row>
    <row r="645" spans="1:20" x14ac:dyDescent="0.25">
      <c r="A645" s="37">
        <v>38538</v>
      </c>
      <c r="B645" s="10">
        <v>1328</v>
      </c>
      <c r="C645" s="10" t="s">
        <v>35</v>
      </c>
      <c r="D645" s="7">
        <v>1000</v>
      </c>
      <c r="E645" s="9" t="s">
        <v>5020</v>
      </c>
      <c r="F645" s="10" t="s">
        <v>359</v>
      </c>
      <c r="G645" s="39">
        <f t="shared" si="10"/>
        <v>1000</v>
      </c>
      <c r="H645" s="10" t="s">
        <v>3580</v>
      </c>
      <c r="I645" s="49" t="s">
        <v>25</v>
      </c>
      <c r="J645" s="49"/>
      <c r="K645" s="50">
        <v>1000</v>
      </c>
      <c r="M645" s="47"/>
      <c r="T645" s="9"/>
    </row>
    <row r="646" spans="1:20" x14ac:dyDescent="0.25">
      <c r="A646" s="37">
        <v>38538</v>
      </c>
      <c r="B646" s="10">
        <v>1612</v>
      </c>
      <c r="C646" s="10" t="s">
        <v>150</v>
      </c>
      <c r="D646" s="10">
        <v>700</v>
      </c>
      <c r="E646" s="9" t="s">
        <v>5021</v>
      </c>
      <c r="F646" s="10" t="s">
        <v>190</v>
      </c>
      <c r="G646" s="39">
        <f t="shared" si="10"/>
        <v>700</v>
      </c>
      <c r="H646" s="10" t="s">
        <v>3575</v>
      </c>
      <c r="I646" s="49" t="s">
        <v>25</v>
      </c>
      <c r="J646" s="49"/>
      <c r="K646" s="50">
        <v>700</v>
      </c>
      <c r="M646" s="47"/>
      <c r="T646" s="9"/>
    </row>
    <row r="647" spans="1:20" x14ac:dyDescent="0.25">
      <c r="A647" s="37">
        <v>38538</v>
      </c>
      <c r="B647" s="10">
        <v>850</v>
      </c>
      <c r="C647" s="10" t="s">
        <v>141</v>
      </c>
      <c r="D647" s="7">
        <v>500000</v>
      </c>
      <c r="E647" s="9" t="s">
        <v>5022</v>
      </c>
      <c r="F647" s="10" t="s">
        <v>63</v>
      </c>
      <c r="G647" s="39">
        <f t="shared" si="10"/>
        <v>500000</v>
      </c>
      <c r="H647" s="10" t="s">
        <v>3578</v>
      </c>
      <c r="I647" s="49" t="s">
        <v>25</v>
      </c>
      <c r="J647" s="49" t="s">
        <v>4334</v>
      </c>
      <c r="K647" s="50"/>
      <c r="M647" s="47"/>
      <c r="T647" s="9"/>
    </row>
    <row r="648" spans="1:20" x14ac:dyDescent="0.25">
      <c r="A648" s="37">
        <v>38538</v>
      </c>
      <c r="B648" s="10">
        <v>1817</v>
      </c>
      <c r="C648" s="10" t="s">
        <v>21</v>
      </c>
      <c r="D648" s="10">
        <v>250</v>
      </c>
      <c r="E648" s="9" t="s">
        <v>5023</v>
      </c>
      <c r="F648" s="10" t="s">
        <v>54</v>
      </c>
      <c r="G648" s="39">
        <f t="shared" si="10"/>
        <v>250</v>
      </c>
      <c r="H648" s="10" t="s">
        <v>3610</v>
      </c>
      <c r="I648" s="49" t="s">
        <v>25</v>
      </c>
      <c r="J648" s="49"/>
      <c r="K648" s="50">
        <v>250</v>
      </c>
      <c r="M648" s="47"/>
      <c r="T648" s="9"/>
    </row>
    <row r="649" spans="1:20" x14ac:dyDescent="0.25">
      <c r="A649" s="37">
        <v>38538</v>
      </c>
      <c r="B649" s="10">
        <v>1438</v>
      </c>
      <c r="C649" s="10" t="s">
        <v>141</v>
      </c>
      <c r="D649" s="7">
        <v>1000</v>
      </c>
      <c r="E649" s="9" t="s">
        <v>5024</v>
      </c>
      <c r="F649" s="10" t="s">
        <v>54</v>
      </c>
      <c r="G649" s="39">
        <f t="shared" si="10"/>
        <v>1000</v>
      </c>
      <c r="H649" s="10" t="s">
        <v>3578</v>
      </c>
      <c r="I649" s="49" t="s">
        <v>25</v>
      </c>
      <c r="J649" s="49"/>
      <c r="K649" s="50">
        <v>1000</v>
      </c>
      <c r="M649" s="47"/>
      <c r="T649" s="9"/>
    </row>
    <row r="650" spans="1:20" x14ac:dyDescent="0.25">
      <c r="A650" s="37">
        <v>38538</v>
      </c>
      <c r="B650" s="10">
        <v>1347</v>
      </c>
      <c r="C650" s="10" t="s">
        <v>35</v>
      </c>
      <c r="D650" s="7">
        <v>1000</v>
      </c>
      <c r="E650" s="9" t="s">
        <v>5025</v>
      </c>
      <c r="F650" s="10" t="s">
        <v>67</v>
      </c>
      <c r="G650" s="39">
        <f t="shared" si="10"/>
        <v>1000</v>
      </c>
      <c r="H650" s="10" t="s">
        <v>3580</v>
      </c>
      <c r="I650" s="49" t="s">
        <v>25</v>
      </c>
      <c r="J650" s="49"/>
      <c r="K650" s="50">
        <v>1000</v>
      </c>
      <c r="M650" s="47"/>
      <c r="T650" s="9"/>
    </row>
    <row r="651" spans="1:20" x14ac:dyDescent="0.25">
      <c r="A651" s="37">
        <v>38538</v>
      </c>
      <c r="B651" s="10">
        <v>1225</v>
      </c>
      <c r="C651" s="10" t="s">
        <v>46</v>
      </c>
      <c r="D651" s="7">
        <v>500000</v>
      </c>
      <c r="E651" s="9" t="s">
        <v>5026</v>
      </c>
      <c r="F651" s="10" t="s">
        <v>67</v>
      </c>
      <c r="G651" s="39">
        <f t="shared" si="10"/>
        <v>500000</v>
      </c>
      <c r="H651" s="10" t="s">
        <v>3575</v>
      </c>
      <c r="I651" s="49" t="s">
        <v>25</v>
      </c>
      <c r="J651" s="49" t="s">
        <v>4334</v>
      </c>
      <c r="K651" s="50"/>
      <c r="M651" s="47"/>
      <c r="T651" s="9"/>
    </row>
    <row r="652" spans="1:20" x14ac:dyDescent="0.25">
      <c r="A652" s="37">
        <v>38540</v>
      </c>
      <c r="B652" s="10">
        <v>1021</v>
      </c>
      <c r="C652" s="10" t="s">
        <v>35</v>
      </c>
      <c r="D652" s="7">
        <v>1000</v>
      </c>
      <c r="E652" s="9" t="s">
        <v>5027</v>
      </c>
      <c r="F652" s="10" t="s">
        <v>23</v>
      </c>
      <c r="G652" s="39">
        <f t="shared" si="10"/>
        <v>1000</v>
      </c>
      <c r="H652" s="10" t="s">
        <v>3580</v>
      </c>
      <c r="I652" s="49" t="s">
        <v>25</v>
      </c>
      <c r="J652" s="49"/>
      <c r="K652" s="50">
        <v>1000</v>
      </c>
      <c r="M652" s="47"/>
      <c r="T652" s="9"/>
    </row>
    <row r="653" spans="1:20" x14ac:dyDescent="0.25">
      <c r="A653" s="37">
        <v>38540</v>
      </c>
      <c r="B653" s="10">
        <v>1958</v>
      </c>
      <c r="C653" s="10" t="s">
        <v>68</v>
      </c>
      <c r="D653" s="7">
        <v>1000</v>
      </c>
      <c r="E653" s="9" t="s">
        <v>5028</v>
      </c>
      <c r="F653" s="10" t="s">
        <v>23</v>
      </c>
      <c r="G653" s="39">
        <f t="shared" si="10"/>
        <v>1000</v>
      </c>
      <c r="H653" s="10" t="s">
        <v>3575</v>
      </c>
      <c r="I653" s="49" t="s">
        <v>25</v>
      </c>
      <c r="J653" s="49"/>
      <c r="K653" s="50">
        <v>1000</v>
      </c>
      <c r="M653" s="47"/>
      <c r="T653" s="9"/>
    </row>
    <row r="654" spans="1:20" x14ac:dyDescent="0.25">
      <c r="A654" s="37">
        <v>38540</v>
      </c>
      <c r="B654" s="10">
        <v>1200</v>
      </c>
      <c r="C654" s="10" t="s">
        <v>1337</v>
      </c>
      <c r="D654" s="10" t="s">
        <v>27</v>
      </c>
      <c r="E654" s="9" t="s">
        <v>5029</v>
      </c>
      <c r="F654" s="10" t="s">
        <v>23</v>
      </c>
      <c r="G654" s="39">
        <f t="shared" si="10"/>
        <v>1</v>
      </c>
      <c r="H654" s="10" t="s">
        <v>3580</v>
      </c>
      <c r="I654" s="49" t="s">
        <v>25</v>
      </c>
      <c r="J654" s="49"/>
      <c r="K654" s="50" t="s">
        <v>27</v>
      </c>
      <c r="M654" s="47"/>
      <c r="T654" s="9"/>
    </row>
    <row r="655" spans="1:20" x14ac:dyDescent="0.25">
      <c r="A655" s="37">
        <v>38540</v>
      </c>
      <c r="B655" s="10">
        <v>1809</v>
      </c>
      <c r="C655" s="10" t="s">
        <v>59</v>
      </c>
      <c r="D655" s="7">
        <v>50</v>
      </c>
      <c r="E655" s="9" t="s">
        <v>5030</v>
      </c>
      <c r="F655" s="10" t="s">
        <v>37</v>
      </c>
      <c r="G655" s="39">
        <f t="shared" si="10"/>
        <v>50</v>
      </c>
      <c r="H655" s="10" t="s">
        <v>3580</v>
      </c>
      <c r="I655" s="49" t="s">
        <v>25</v>
      </c>
      <c r="J655" s="49"/>
      <c r="K655" s="50">
        <v>50</v>
      </c>
      <c r="M655" s="47"/>
      <c r="T655" s="9"/>
    </row>
    <row r="656" spans="1:20" x14ac:dyDescent="0.25">
      <c r="A656" s="37">
        <v>38540</v>
      </c>
      <c r="B656" s="10">
        <v>1344</v>
      </c>
      <c r="C656" s="10" t="s">
        <v>99</v>
      </c>
      <c r="D656" s="7">
        <v>16000</v>
      </c>
      <c r="E656" s="9" t="s">
        <v>5031</v>
      </c>
      <c r="F656" s="10" t="s">
        <v>29</v>
      </c>
      <c r="G656" s="39">
        <f t="shared" si="10"/>
        <v>16000</v>
      </c>
      <c r="H656" s="10" t="s">
        <v>3610</v>
      </c>
      <c r="I656" s="49" t="s">
        <v>25</v>
      </c>
      <c r="J656" s="49"/>
      <c r="K656" s="50">
        <v>16000</v>
      </c>
      <c r="M656" s="47"/>
      <c r="T656" s="9"/>
    </row>
    <row r="657" spans="1:20" x14ac:dyDescent="0.25">
      <c r="A657" s="37">
        <v>38541</v>
      </c>
      <c r="B657" s="10">
        <v>1459</v>
      </c>
      <c r="C657" s="10" t="s">
        <v>21</v>
      </c>
      <c r="D657" s="7">
        <v>50</v>
      </c>
      <c r="E657" s="9" t="s">
        <v>5032</v>
      </c>
      <c r="F657" s="10" t="s">
        <v>37</v>
      </c>
      <c r="G657" s="39">
        <f t="shared" si="10"/>
        <v>50</v>
      </c>
      <c r="H657" s="10" t="s">
        <v>3610</v>
      </c>
      <c r="I657" s="41" t="s">
        <v>25</v>
      </c>
      <c r="J657" s="41"/>
      <c r="K657" s="42">
        <v>50</v>
      </c>
    </row>
    <row r="658" spans="1:20" x14ac:dyDescent="0.25">
      <c r="A658" s="37">
        <v>38542</v>
      </c>
      <c r="B658" s="10">
        <v>1045</v>
      </c>
      <c r="C658" s="10" t="s">
        <v>26</v>
      </c>
      <c r="D658" s="7">
        <v>5000</v>
      </c>
      <c r="E658" s="9" t="s">
        <v>5033</v>
      </c>
      <c r="F658" s="10" t="s">
        <v>23</v>
      </c>
      <c r="G658" s="39">
        <f t="shared" si="10"/>
        <v>5000</v>
      </c>
      <c r="H658" s="10" t="s">
        <v>3578</v>
      </c>
      <c r="I658" s="41" t="s">
        <v>25</v>
      </c>
      <c r="J658" s="41"/>
      <c r="K658" s="42">
        <v>5000</v>
      </c>
    </row>
    <row r="659" spans="1:20" x14ac:dyDescent="0.25">
      <c r="A659" s="37">
        <v>38542</v>
      </c>
      <c r="B659" s="10">
        <v>2104</v>
      </c>
      <c r="C659" s="10" t="s">
        <v>68</v>
      </c>
      <c r="D659" s="7">
        <v>3500</v>
      </c>
      <c r="E659" s="9" t="s">
        <v>5034</v>
      </c>
      <c r="F659" s="10" t="s">
        <v>33</v>
      </c>
      <c r="G659" s="39">
        <f t="shared" si="10"/>
        <v>3500</v>
      </c>
      <c r="H659" s="10" t="s">
        <v>3575</v>
      </c>
      <c r="I659" s="41" t="s">
        <v>25</v>
      </c>
      <c r="J659" s="41"/>
      <c r="K659" s="42">
        <v>3500</v>
      </c>
    </row>
    <row r="660" spans="1:20" x14ac:dyDescent="0.25">
      <c r="A660" s="37">
        <v>38542</v>
      </c>
      <c r="B660" s="10">
        <v>1113</v>
      </c>
      <c r="C660" s="10" t="s">
        <v>68</v>
      </c>
      <c r="D660" s="7">
        <v>1000</v>
      </c>
      <c r="E660" s="48" t="s">
        <v>5035</v>
      </c>
      <c r="F660" s="10" t="s">
        <v>359</v>
      </c>
      <c r="G660" s="39">
        <f t="shared" si="10"/>
        <v>1000</v>
      </c>
      <c r="H660" s="10" t="s">
        <v>3575</v>
      </c>
      <c r="I660" s="41" t="s">
        <v>25</v>
      </c>
      <c r="J660" s="41" t="s">
        <v>4334</v>
      </c>
      <c r="K660" s="42"/>
    </row>
    <row r="661" spans="1:20" x14ac:dyDescent="0.25">
      <c r="A661" s="37">
        <v>38542</v>
      </c>
      <c r="B661" s="10">
        <v>1612</v>
      </c>
      <c r="C661" s="10" t="s">
        <v>162</v>
      </c>
      <c r="D661" s="7">
        <v>1100</v>
      </c>
      <c r="E661" s="9" t="s">
        <v>5036</v>
      </c>
      <c r="F661" s="10" t="s">
        <v>359</v>
      </c>
      <c r="G661" s="39">
        <f t="shared" si="10"/>
        <v>1100</v>
      </c>
      <c r="H661" s="10" t="s">
        <v>3582</v>
      </c>
      <c r="I661" s="41" t="s">
        <v>25</v>
      </c>
      <c r="J661" s="41"/>
      <c r="K661" s="42">
        <v>1100</v>
      </c>
    </row>
    <row r="662" spans="1:20" x14ac:dyDescent="0.25">
      <c r="A662" s="37">
        <v>38542</v>
      </c>
      <c r="B662" s="10">
        <v>2308</v>
      </c>
      <c r="C662" s="10" t="s">
        <v>162</v>
      </c>
      <c r="D662" s="7">
        <v>20000</v>
      </c>
      <c r="E662" s="9" t="s">
        <v>5037</v>
      </c>
      <c r="F662" s="10" t="s">
        <v>359</v>
      </c>
      <c r="G662" s="39">
        <f t="shared" si="10"/>
        <v>20000</v>
      </c>
      <c r="H662" s="10" t="s">
        <v>3582</v>
      </c>
      <c r="I662" s="41" t="s">
        <v>25</v>
      </c>
      <c r="J662" s="41"/>
      <c r="K662" s="42">
        <v>20000</v>
      </c>
    </row>
    <row r="663" spans="1:20" x14ac:dyDescent="0.25">
      <c r="A663" s="37">
        <v>38542</v>
      </c>
      <c r="B663" s="10">
        <v>1026</v>
      </c>
      <c r="C663" s="10" t="s">
        <v>162</v>
      </c>
      <c r="D663" s="10" t="s">
        <v>27</v>
      </c>
      <c r="E663" s="48" t="s">
        <v>5038</v>
      </c>
      <c r="F663" s="10" t="s">
        <v>359</v>
      </c>
      <c r="G663" s="39">
        <f t="shared" si="10"/>
        <v>1</v>
      </c>
      <c r="H663" s="10" t="s">
        <v>3582</v>
      </c>
      <c r="I663" s="41" t="s">
        <v>25</v>
      </c>
      <c r="J663" s="41" t="s">
        <v>4334</v>
      </c>
      <c r="K663" s="42"/>
    </row>
    <row r="664" spans="1:20" x14ac:dyDescent="0.25">
      <c r="A664" s="37">
        <v>38542</v>
      </c>
      <c r="B664" s="10">
        <v>1329</v>
      </c>
      <c r="C664" s="10" t="s">
        <v>162</v>
      </c>
      <c r="D664" s="7">
        <v>1000</v>
      </c>
      <c r="E664" s="9" t="s">
        <v>5039</v>
      </c>
      <c r="F664" s="10" t="s">
        <v>67</v>
      </c>
      <c r="G664" s="39">
        <f t="shared" si="10"/>
        <v>1000</v>
      </c>
      <c r="H664" s="10" t="s">
        <v>3582</v>
      </c>
      <c r="I664" s="41" t="s">
        <v>25</v>
      </c>
      <c r="J664" s="41"/>
      <c r="K664" s="42">
        <v>1000</v>
      </c>
    </row>
    <row r="665" spans="1:20" x14ac:dyDescent="0.25">
      <c r="A665" s="37">
        <v>38543</v>
      </c>
      <c r="B665" s="10">
        <v>1511</v>
      </c>
      <c r="C665" s="10" t="s">
        <v>248</v>
      </c>
      <c r="D665" s="10" t="s">
        <v>27</v>
      </c>
      <c r="E665" s="9" t="s">
        <v>5040</v>
      </c>
      <c r="F665" s="10" t="s">
        <v>359</v>
      </c>
      <c r="G665" s="39">
        <f t="shared" si="10"/>
        <v>1</v>
      </c>
      <c r="H665" s="7" t="s">
        <v>3610</v>
      </c>
      <c r="I665" s="41" t="s">
        <v>25</v>
      </c>
      <c r="J665" s="41"/>
      <c r="K665" s="42" t="s">
        <v>27</v>
      </c>
    </row>
    <row r="666" spans="1:20" x14ac:dyDescent="0.25">
      <c r="A666" s="37">
        <v>38543</v>
      </c>
      <c r="B666" s="10">
        <v>1915</v>
      </c>
      <c r="C666" s="10" t="s">
        <v>319</v>
      </c>
      <c r="D666" s="10" t="s">
        <v>27</v>
      </c>
      <c r="E666" s="9" t="s">
        <v>5041</v>
      </c>
      <c r="F666" s="10" t="s">
        <v>359</v>
      </c>
      <c r="G666" s="39">
        <f t="shared" si="10"/>
        <v>1</v>
      </c>
      <c r="H666" s="7" t="s">
        <v>3610</v>
      </c>
      <c r="I666" s="41" t="s">
        <v>25</v>
      </c>
      <c r="J666" s="41"/>
      <c r="K666" s="42" t="s">
        <v>27</v>
      </c>
    </row>
    <row r="667" spans="1:20" x14ac:dyDescent="0.25">
      <c r="A667" s="37">
        <v>38543</v>
      </c>
      <c r="B667" s="10">
        <v>2020</v>
      </c>
      <c r="C667" s="10" t="s">
        <v>248</v>
      </c>
      <c r="D667" s="7">
        <v>4000</v>
      </c>
      <c r="E667" s="9" t="s">
        <v>5042</v>
      </c>
      <c r="F667" s="10" t="s">
        <v>67</v>
      </c>
      <c r="G667" s="39">
        <f t="shared" si="10"/>
        <v>4000</v>
      </c>
      <c r="H667" s="7" t="s">
        <v>3610</v>
      </c>
      <c r="I667" s="41" t="s">
        <v>25</v>
      </c>
      <c r="J667" s="41"/>
      <c r="K667" s="42">
        <v>4000</v>
      </c>
    </row>
    <row r="668" spans="1:20" x14ac:dyDescent="0.25">
      <c r="A668" s="37">
        <v>38543</v>
      </c>
      <c r="B668" s="10">
        <v>1131</v>
      </c>
      <c r="C668" s="10" t="s">
        <v>56</v>
      </c>
      <c r="D668" s="10" t="s">
        <v>27</v>
      </c>
      <c r="E668" s="9" t="s">
        <v>5043</v>
      </c>
      <c r="F668" s="10" t="s">
        <v>67</v>
      </c>
      <c r="G668" s="39">
        <f t="shared" si="10"/>
        <v>1</v>
      </c>
      <c r="H668" s="10" t="s">
        <v>3587</v>
      </c>
      <c r="I668" s="41" t="s">
        <v>25</v>
      </c>
      <c r="J668" s="41"/>
      <c r="K668" s="42" t="s">
        <v>27</v>
      </c>
    </row>
    <row r="669" spans="1:20" x14ac:dyDescent="0.25">
      <c r="A669" s="37">
        <v>38544</v>
      </c>
      <c r="B669" s="10">
        <v>1908</v>
      </c>
      <c r="C669" s="10" t="s">
        <v>35</v>
      </c>
      <c r="D669" s="7">
        <v>15000</v>
      </c>
      <c r="E669" s="9" t="s">
        <v>5044</v>
      </c>
      <c r="F669" s="10" t="s">
        <v>30</v>
      </c>
      <c r="G669" s="39">
        <f t="shared" si="10"/>
        <v>15000</v>
      </c>
      <c r="H669" s="7" t="s">
        <v>3580</v>
      </c>
      <c r="I669" s="41" t="s">
        <v>25</v>
      </c>
      <c r="J669" s="41"/>
      <c r="K669" s="42">
        <v>15000</v>
      </c>
      <c r="M669" s="47"/>
      <c r="T669" s="9"/>
    </row>
    <row r="670" spans="1:20" x14ac:dyDescent="0.25">
      <c r="A670" s="37">
        <v>38544</v>
      </c>
      <c r="B670" s="10">
        <v>858</v>
      </c>
      <c r="C670" s="10" t="s">
        <v>1138</v>
      </c>
      <c r="D670" s="7">
        <v>25000</v>
      </c>
      <c r="E670" s="9" t="s">
        <v>5045</v>
      </c>
      <c r="F670" s="10" t="s">
        <v>33</v>
      </c>
      <c r="G670" s="39">
        <f t="shared" si="10"/>
        <v>25000</v>
      </c>
      <c r="H670" s="7" t="s">
        <v>3610</v>
      </c>
      <c r="I670" s="41" t="s">
        <v>25</v>
      </c>
      <c r="J670" s="41"/>
      <c r="K670" s="42">
        <v>25000</v>
      </c>
      <c r="L670" s="10"/>
      <c r="M670" s="51"/>
      <c r="N670" s="47"/>
      <c r="T670" s="9"/>
    </row>
    <row r="671" spans="1:20" x14ac:dyDescent="0.25">
      <c r="A671" s="37">
        <v>38544</v>
      </c>
      <c r="B671" s="10">
        <v>2113</v>
      </c>
      <c r="C671" s="10" t="s">
        <v>99</v>
      </c>
      <c r="D671" s="7">
        <v>1000</v>
      </c>
      <c r="E671" s="9" t="s">
        <v>5046</v>
      </c>
      <c r="F671" s="10" t="s">
        <v>359</v>
      </c>
      <c r="G671" s="39">
        <f t="shared" si="10"/>
        <v>1000</v>
      </c>
      <c r="H671" s="7" t="s">
        <v>3610</v>
      </c>
      <c r="I671" s="41" t="s">
        <v>25</v>
      </c>
      <c r="J671" s="41"/>
      <c r="K671" s="42">
        <v>1000</v>
      </c>
      <c r="M671" s="47"/>
      <c r="T671" s="9"/>
    </row>
    <row r="672" spans="1:20" x14ac:dyDescent="0.25">
      <c r="A672" s="37">
        <v>38544</v>
      </c>
      <c r="B672" s="10">
        <v>906</v>
      </c>
      <c r="C672" s="10" t="s">
        <v>947</v>
      </c>
      <c r="D672" s="7">
        <v>10000</v>
      </c>
      <c r="E672" s="9" t="s">
        <v>5047</v>
      </c>
      <c r="F672" s="10" t="s">
        <v>359</v>
      </c>
      <c r="G672" s="39">
        <f t="shared" si="10"/>
        <v>10000</v>
      </c>
      <c r="H672" s="7" t="s">
        <v>3575</v>
      </c>
      <c r="I672" s="41" t="s">
        <v>25</v>
      </c>
      <c r="J672" s="41"/>
      <c r="K672" s="42">
        <v>10000</v>
      </c>
      <c r="L672" s="10"/>
      <c r="M672" s="51"/>
      <c r="N672" s="47"/>
      <c r="T672" s="9"/>
    </row>
    <row r="673" spans="1:20" x14ac:dyDescent="0.25">
      <c r="A673" s="37">
        <v>38544</v>
      </c>
      <c r="B673" s="10">
        <v>1204</v>
      </c>
      <c r="C673" s="10" t="s">
        <v>61</v>
      </c>
      <c r="D673" s="7">
        <v>19000</v>
      </c>
      <c r="E673" s="9" t="s">
        <v>5048</v>
      </c>
      <c r="F673" s="10" t="s">
        <v>359</v>
      </c>
      <c r="G673" s="39">
        <f t="shared" si="10"/>
        <v>19000</v>
      </c>
      <c r="H673" s="7" t="s">
        <v>3575</v>
      </c>
      <c r="I673" s="41" t="s">
        <v>25</v>
      </c>
      <c r="J673" s="41"/>
      <c r="K673" s="42">
        <v>19000</v>
      </c>
      <c r="L673" s="10"/>
      <c r="M673" s="51"/>
      <c r="N673" s="47"/>
      <c r="T673" s="9"/>
    </row>
    <row r="674" spans="1:20" x14ac:dyDescent="0.25">
      <c r="A674" s="37">
        <v>38544</v>
      </c>
      <c r="B674" s="10">
        <v>1436</v>
      </c>
      <c r="C674" s="10" t="s">
        <v>121</v>
      </c>
      <c r="D674" s="7">
        <v>40000</v>
      </c>
      <c r="E674" s="9" t="s">
        <v>5049</v>
      </c>
      <c r="F674" s="10" t="s">
        <v>359</v>
      </c>
      <c r="G674" s="39">
        <f t="shared" si="10"/>
        <v>40000</v>
      </c>
      <c r="H674" s="7" t="s">
        <v>3582</v>
      </c>
      <c r="I674" s="41" t="s">
        <v>25</v>
      </c>
      <c r="J674" s="41" t="s">
        <v>4334</v>
      </c>
      <c r="K674" s="42"/>
      <c r="M674" s="47"/>
      <c r="T674" s="9"/>
    </row>
    <row r="675" spans="1:20" x14ac:dyDescent="0.25">
      <c r="A675" s="37">
        <v>38544</v>
      </c>
      <c r="B675" s="10">
        <v>800</v>
      </c>
      <c r="C675" s="10" t="s">
        <v>162</v>
      </c>
      <c r="D675" s="38" t="s">
        <v>27</v>
      </c>
      <c r="E675" s="48" t="s">
        <v>5050</v>
      </c>
      <c r="F675" s="10" t="s">
        <v>359</v>
      </c>
      <c r="G675" s="39">
        <f t="shared" si="10"/>
        <v>1</v>
      </c>
      <c r="H675" s="10" t="s">
        <v>3582</v>
      </c>
      <c r="I675" s="41"/>
      <c r="J675" s="41"/>
      <c r="K675" s="42" t="s">
        <v>27</v>
      </c>
    </row>
    <row r="676" spans="1:20" x14ac:dyDescent="0.25">
      <c r="A676" s="37">
        <v>38544</v>
      </c>
      <c r="B676" s="10">
        <v>26</v>
      </c>
      <c r="C676" s="10" t="s">
        <v>108</v>
      </c>
      <c r="D676" s="10">
        <v>100</v>
      </c>
      <c r="E676" s="9" t="s">
        <v>5051</v>
      </c>
      <c r="F676" s="10" t="s">
        <v>54</v>
      </c>
      <c r="G676" s="39">
        <f t="shared" si="10"/>
        <v>100</v>
      </c>
      <c r="H676" s="7" t="s">
        <v>3610</v>
      </c>
      <c r="I676" s="41" t="s">
        <v>25</v>
      </c>
      <c r="J676" s="41"/>
      <c r="K676" s="42">
        <v>100</v>
      </c>
    </row>
    <row r="677" spans="1:20" x14ac:dyDescent="0.25">
      <c r="A677" s="37">
        <v>38544</v>
      </c>
      <c r="B677" s="10">
        <v>929</v>
      </c>
      <c r="C677" s="10" t="s">
        <v>46</v>
      </c>
      <c r="D677" s="7" t="s">
        <v>27</v>
      </c>
      <c r="E677" s="9" t="s">
        <v>5052</v>
      </c>
      <c r="F677" s="10" t="s">
        <v>67</v>
      </c>
      <c r="G677" s="39">
        <f t="shared" si="10"/>
        <v>1</v>
      </c>
      <c r="H677" s="7" t="s">
        <v>3575</v>
      </c>
      <c r="I677" s="41" t="s">
        <v>25</v>
      </c>
      <c r="J677" s="41"/>
      <c r="K677" s="42" t="s">
        <v>27</v>
      </c>
      <c r="L677" s="10"/>
      <c r="M677" s="51"/>
      <c r="N677" s="47"/>
      <c r="T677" s="9"/>
    </row>
    <row r="678" spans="1:20" x14ac:dyDescent="0.25">
      <c r="A678" s="37">
        <v>38545</v>
      </c>
      <c r="B678" s="10">
        <v>1512</v>
      </c>
      <c r="C678" s="10" t="s">
        <v>64</v>
      </c>
      <c r="D678" s="7">
        <v>2400</v>
      </c>
      <c r="E678" s="9" t="s">
        <v>5053</v>
      </c>
      <c r="F678" s="10" t="s">
        <v>23</v>
      </c>
      <c r="G678" s="39">
        <f t="shared" si="10"/>
        <v>2400</v>
      </c>
      <c r="H678" s="7" t="s">
        <v>3578</v>
      </c>
      <c r="I678" s="41" t="s">
        <v>25</v>
      </c>
      <c r="J678" s="41"/>
      <c r="K678" s="42">
        <v>2400</v>
      </c>
      <c r="M678" s="47"/>
      <c r="T678" s="9"/>
    </row>
    <row r="679" spans="1:20" x14ac:dyDescent="0.25">
      <c r="A679" s="37">
        <v>38545</v>
      </c>
      <c r="B679" s="10">
        <v>1258</v>
      </c>
      <c r="C679" s="10" t="s">
        <v>51</v>
      </c>
      <c r="D679" s="7">
        <v>5000</v>
      </c>
      <c r="E679" s="9" t="s">
        <v>5054</v>
      </c>
      <c r="F679" s="10" t="s">
        <v>33</v>
      </c>
      <c r="G679" s="39">
        <f t="shared" si="10"/>
        <v>5000</v>
      </c>
      <c r="H679" s="7" t="s">
        <v>3610</v>
      </c>
      <c r="I679" s="41" t="s">
        <v>25</v>
      </c>
      <c r="J679" s="41"/>
      <c r="K679" s="42">
        <v>5000</v>
      </c>
      <c r="M679" s="47"/>
      <c r="T679" s="9"/>
    </row>
    <row r="680" spans="1:20" x14ac:dyDescent="0.25">
      <c r="A680" s="37">
        <v>38545</v>
      </c>
      <c r="B680" s="10">
        <v>2305</v>
      </c>
      <c r="C680" s="10" t="s">
        <v>79</v>
      </c>
      <c r="D680" s="7">
        <v>10000</v>
      </c>
      <c r="E680" s="9" t="s">
        <v>5055</v>
      </c>
      <c r="F680" s="10" t="s">
        <v>33</v>
      </c>
      <c r="G680" s="39">
        <f t="shared" si="10"/>
        <v>10000</v>
      </c>
      <c r="H680" s="7" t="s">
        <v>3578</v>
      </c>
      <c r="I680" s="41" t="s">
        <v>25</v>
      </c>
      <c r="J680" s="41"/>
      <c r="K680" s="42">
        <v>10000</v>
      </c>
      <c r="M680" s="47"/>
      <c r="T680" s="9"/>
    </row>
    <row r="681" spans="1:20" x14ac:dyDescent="0.25">
      <c r="A681" s="37">
        <v>38545</v>
      </c>
      <c r="B681" s="10">
        <v>1911</v>
      </c>
      <c r="C681" s="10" t="s">
        <v>70</v>
      </c>
      <c r="D681" s="7">
        <v>10000</v>
      </c>
      <c r="E681" s="9" t="s">
        <v>5056</v>
      </c>
      <c r="F681" s="10" t="s">
        <v>67</v>
      </c>
      <c r="G681" s="39">
        <f t="shared" si="10"/>
        <v>10000</v>
      </c>
      <c r="H681" s="7" t="s">
        <v>3575</v>
      </c>
      <c r="I681" s="41" t="s">
        <v>25</v>
      </c>
      <c r="J681" s="41"/>
      <c r="K681" s="42">
        <v>10000</v>
      </c>
      <c r="M681" s="47"/>
      <c r="T681" s="9"/>
    </row>
    <row r="682" spans="1:20" x14ac:dyDescent="0.25">
      <c r="A682" s="37">
        <v>38546</v>
      </c>
      <c r="B682" s="10">
        <v>1721</v>
      </c>
      <c r="C682" s="10" t="s">
        <v>61</v>
      </c>
      <c r="D682" s="7">
        <v>3000</v>
      </c>
      <c r="E682" s="9" t="s">
        <v>5057</v>
      </c>
      <c r="F682" s="10" t="s">
        <v>23</v>
      </c>
      <c r="G682" s="39">
        <f t="shared" si="10"/>
        <v>3000</v>
      </c>
      <c r="H682" s="7" t="s">
        <v>3575</v>
      </c>
      <c r="I682" s="41" t="s">
        <v>25</v>
      </c>
      <c r="J682" s="41"/>
      <c r="K682" s="42">
        <v>3000</v>
      </c>
      <c r="M682" s="47"/>
      <c r="T682" s="9"/>
    </row>
    <row r="683" spans="1:20" x14ac:dyDescent="0.25">
      <c r="A683" s="37">
        <v>38546</v>
      </c>
      <c r="B683" s="10">
        <v>1005</v>
      </c>
      <c r="C683" s="10" t="s">
        <v>99</v>
      </c>
      <c r="D683" s="7">
        <v>1500</v>
      </c>
      <c r="E683" s="9" t="s">
        <v>5058</v>
      </c>
      <c r="F683" s="10" t="s">
        <v>67</v>
      </c>
      <c r="G683" s="39">
        <f t="shared" si="10"/>
        <v>1500</v>
      </c>
      <c r="H683" s="7" t="s">
        <v>3610</v>
      </c>
      <c r="I683" s="41" t="s">
        <v>25</v>
      </c>
      <c r="J683" s="41"/>
      <c r="K683" s="42">
        <v>1500</v>
      </c>
      <c r="M683" s="47"/>
      <c r="T683" s="9"/>
    </row>
    <row r="684" spans="1:20" x14ac:dyDescent="0.25">
      <c r="A684" s="37">
        <v>38546</v>
      </c>
      <c r="B684" s="10">
        <v>1053</v>
      </c>
      <c r="C684" s="10" t="s">
        <v>108</v>
      </c>
      <c r="D684" s="7" t="s">
        <v>27</v>
      </c>
      <c r="E684" s="9" t="s">
        <v>5059</v>
      </c>
      <c r="F684" s="10" t="s">
        <v>67</v>
      </c>
      <c r="G684" s="39">
        <f t="shared" si="10"/>
        <v>1</v>
      </c>
      <c r="H684" s="7" t="s">
        <v>3610</v>
      </c>
      <c r="I684" s="41" t="s">
        <v>25</v>
      </c>
      <c r="J684" s="41"/>
      <c r="K684" s="42" t="s">
        <v>27</v>
      </c>
      <c r="M684" s="47"/>
      <c r="T684" s="9"/>
    </row>
    <row r="685" spans="1:20" x14ac:dyDescent="0.25">
      <c r="A685" s="37">
        <v>38547</v>
      </c>
      <c r="B685" s="10">
        <v>1330</v>
      </c>
      <c r="C685" s="10" t="s">
        <v>42</v>
      </c>
      <c r="D685" s="38">
        <v>50</v>
      </c>
      <c r="E685" s="9" t="s">
        <v>5060</v>
      </c>
      <c r="F685" s="10" t="s">
        <v>30</v>
      </c>
      <c r="G685" s="39">
        <f t="shared" si="10"/>
        <v>50</v>
      </c>
      <c r="H685" s="10" t="s">
        <v>3582</v>
      </c>
      <c r="I685" s="41"/>
      <c r="J685" s="41"/>
      <c r="K685" s="42">
        <v>50</v>
      </c>
    </row>
    <row r="686" spans="1:20" x14ac:dyDescent="0.25">
      <c r="A686" s="37">
        <v>38547</v>
      </c>
      <c r="B686" s="10">
        <v>755</v>
      </c>
      <c r="C686" s="10" t="s">
        <v>42</v>
      </c>
      <c r="D686" s="38">
        <v>100</v>
      </c>
      <c r="E686" s="9" t="s">
        <v>5061</v>
      </c>
      <c r="F686" s="10" t="s">
        <v>33</v>
      </c>
      <c r="G686" s="39">
        <f t="shared" si="10"/>
        <v>100</v>
      </c>
      <c r="H686" s="10" t="s">
        <v>3582</v>
      </c>
      <c r="I686" s="41"/>
      <c r="J686" s="41"/>
      <c r="K686" s="42">
        <v>100</v>
      </c>
    </row>
    <row r="687" spans="1:20" x14ac:dyDescent="0.25">
      <c r="A687" s="37">
        <v>38547</v>
      </c>
      <c r="B687" s="10">
        <v>1034</v>
      </c>
      <c r="C687" s="10" t="s">
        <v>68</v>
      </c>
      <c r="D687" s="7">
        <v>8000</v>
      </c>
      <c r="E687" s="9" t="s">
        <v>5062</v>
      </c>
      <c r="F687" s="10" t="s">
        <v>33</v>
      </c>
      <c r="G687" s="39">
        <f t="shared" si="10"/>
        <v>8000</v>
      </c>
      <c r="H687" s="7" t="s">
        <v>3575</v>
      </c>
      <c r="I687" s="41" t="s">
        <v>25</v>
      </c>
      <c r="J687" s="41" t="s">
        <v>4334</v>
      </c>
      <c r="K687" s="42"/>
      <c r="M687" s="47"/>
      <c r="T687" s="9"/>
    </row>
    <row r="688" spans="1:20" x14ac:dyDescent="0.25">
      <c r="A688" s="37">
        <v>38547</v>
      </c>
      <c r="B688" s="10">
        <v>1530</v>
      </c>
      <c r="C688" s="10" t="s">
        <v>42</v>
      </c>
      <c r="D688" s="7">
        <v>100</v>
      </c>
      <c r="E688" s="9" t="s">
        <v>5063</v>
      </c>
      <c r="F688" s="10" t="s">
        <v>54</v>
      </c>
      <c r="G688" s="39">
        <f t="shared" si="10"/>
        <v>100</v>
      </c>
      <c r="H688" s="7" t="s">
        <v>3582</v>
      </c>
      <c r="I688" s="41"/>
      <c r="J688" s="41"/>
      <c r="K688" s="42">
        <v>100</v>
      </c>
      <c r="M688" s="47"/>
      <c r="T688" s="9"/>
    </row>
    <row r="689" spans="1:23" x14ac:dyDescent="0.25">
      <c r="A689" s="37">
        <v>38547</v>
      </c>
      <c r="B689" s="10">
        <v>1013</v>
      </c>
      <c r="C689" s="10" t="s">
        <v>46</v>
      </c>
      <c r="D689" s="7">
        <v>1000</v>
      </c>
      <c r="E689" s="9" t="s">
        <v>5064</v>
      </c>
      <c r="F689" s="10" t="s">
        <v>54</v>
      </c>
      <c r="G689" s="39">
        <f t="shared" si="10"/>
        <v>1000</v>
      </c>
      <c r="H689" s="7" t="s">
        <v>3575</v>
      </c>
      <c r="I689" s="41" t="s">
        <v>25</v>
      </c>
      <c r="J689" s="41"/>
      <c r="K689" s="42">
        <v>1000</v>
      </c>
      <c r="M689" s="47"/>
      <c r="T689" s="9"/>
    </row>
    <row r="690" spans="1:23" x14ac:dyDescent="0.25">
      <c r="A690" s="37">
        <v>38548</v>
      </c>
      <c r="B690" s="10">
        <v>2337</v>
      </c>
      <c r="C690" s="10" t="s">
        <v>3611</v>
      </c>
      <c r="D690" s="7">
        <v>13832</v>
      </c>
      <c r="E690" s="9" t="s">
        <v>5065</v>
      </c>
      <c r="F690" s="10" t="s">
        <v>23</v>
      </c>
      <c r="G690" s="39">
        <f t="shared" si="10"/>
        <v>13832</v>
      </c>
      <c r="H690" s="7" t="s">
        <v>3587</v>
      </c>
      <c r="I690" s="41" t="s">
        <v>25</v>
      </c>
      <c r="J690" s="41"/>
      <c r="K690" s="42">
        <v>13832</v>
      </c>
      <c r="L690" s="10"/>
      <c r="M690" s="51"/>
      <c r="N690" s="47"/>
      <c r="T690" s="9"/>
      <c r="V690" s="9"/>
      <c r="W690" s="11"/>
    </row>
    <row r="691" spans="1:23" x14ac:dyDescent="0.25">
      <c r="A691" s="37">
        <v>38548</v>
      </c>
      <c r="B691" s="10">
        <v>1520</v>
      </c>
      <c r="C691" s="10" t="s">
        <v>51</v>
      </c>
      <c r="D691" s="7">
        <v>60000</v>
      </c>
      <c r="E691" s="9" t="s">
        <v>5066</v>
      </c>
      <c r="F691" s="10" t="s">
        <v>23</v>
      </c>
      <c r="G691" s="39">
        <f t="shared" si="10"/>
        <v>60000</v>
      </c>
      <c r="H691" s="7" t="s">
        <v>3610</v>
      </c>
      <c r="I691" s="41" t="s">
        <v>25</v>
      </c>
      <c r="J691" s="41"/>
      <c r="K691" s="42">
        <v>60000</v>
      </c>
      <c r="M691" s="47"/>
      <c r="T691" s="9"/>
    </row>
    <row r="692" spans="1:23" x14ac:dyDescent="0.25">
      <c r="A692" s="37">
        <v>38548</v>
      </c>
      <c r="B692" s="10">
        <v>1503</v>
      </c>
      <c r="C692" s="10" t="s">
        <v>426</v>
      </c>
      <c r="D692" s="7">
        <v>1100</v>
      </c>
      <c r="E692" s="9" t="s">
        <v>5067</v>
      </c>
      <c r="F692" s="10" t="s">
        <v>33</v>
      </c>
      <c r="G692" s="39">
        <f t="shared" si="10"/>
        <v>1100</v>
      </c>
      <c r="H692" s="7" t="s">
        <v>3587</v>
      </c>
      <c r="I692" s="41" t="s">
        <v>25</v>
      </c>
      <c r="J692" s="41"/>
      <c r="K692" s="42">
        <v>1100</v>
      </c>
      <c r="M692" s="47"/>
      <c r="T692" s="9"/>
    </row>
    <row r="693" spans="1:23" x14ac:dyDescent="0.25">
      <c r="A693" s="37">
        <v>38548</v>
      </c>
      <c r="B693" s="10">
        <v>946</v>
      </c>
      <c r="C693" s="10" t="s">
        <v>99</v>
      </c>
      <c r="D693" s="7">
        <v>400</v>
      </c>
      <c r="E693" s="9" t="s">
        <v>5068</v>
      </c>
      <c r="F693" s="10" t="s">
        <v>37</v>
      </c>
      <c r="G693" s="39">
        <f t="shared" si="10"/>
        <v>400</v>
      </c>
      <c r="H693" s="7" t="s">
        <v>3610</v>
      </c>
      <c r="I693" s="41" t="s">
        <v>25</v>
      </c>
      <c r="J693" s="41"/>
      <c r="K693" s="42">
        <v>400</v>
      </c>
      <c r="M693" s="47"/>
      <c r="T693" s="9"/>
    </row>
    <row r="694" spans="1:23" x14ac:dyDescent="0.25">
      <c r="A694" s="37">
        <v>38548</v>
      </c>
      <c r="B694" s="10">
        <v>2047</v>
      </c>
      <c r="C694" s="10" t="s">
        <v>35</v>
      </c>
      <c r="D694" s="7">
        <v>500</v>
      </c>
      <c r="E694" s="9" t="s">
        <v>5069</v>
      </c>
      <c r="F694" s="10" t="s">
        <v>359</v>
      </c>
      <c r="G694" s="39">
        <f t="shared" si="10"/>
        <v>500</v>
      </c>
      <c r="H694" s="7" t="s">
        <v>3580</v>
      </c>
      <c r="I694" s="41" t="s">
        <v>25</v>
      </c>
      <c r="J694" s="41"/>
      <c r="K694" s="42">
        <v>500</v>
      </c>
      <c r="M694" s="47"/>
      <c r="T694" s="9"/>
    </row>
    <row r="695" spans="1:23" x14ac:dyDescent="0.25">
      <c r="A695" s="37">
        <v>38549</v>
      </c>
      <c r="B695" s="10">
        <v>1752</v>
      </c>
      <c r="C695" s="10" t="s">
        <v>200</v>
      </c>
      <c r="D695" s="7">
        <v>3000</v>
      </c>
      <c r="E695" s="9" t="s">
        <v>5070</v>
      </c>
      <c r="F695" s="10" t="s">
        <v>33</v>
      </c>
      <c r="G695" s="39">
        <f t="shared" si="10"/>
        <v>3000</v>
      </c>
      <c r="H695" s="7" t="s">
        <v>3575</v>
      </c>
      <c r="I695" s="41" t="s">
        <v>25</v>
      </c>
      <c r="J695" s="41"/>
      <c r="K695" s="42">
        <v>3000</v>
      </c>
      <c r="L695" s="10"/>
      <c r="M695" s="51"/>
      <c r="N695" s="47"/>
      <c r="T695" s="9"/>
      <c r="V695" s="9"/>
      <c r="W695" s="11"/>
    </row>
    <row r="696" spans="1:23" x14ac:dyDescent="0.25">
      <c r="A696" s="37">
        <v>38549</v>
      </c>
      <c r="B696" s="10">
        <v>1457</v>
      </c>
      <c r="C696" s="10" t="s">
        <v>46</v>
      </c>
      <c r="D696" s="7">
        <v>1000</v>
      </c>
      <c r="E696" s="9" t="s">
        <v>5071</v>
      </c>
      <c r="F696" s="10" t="s">
        <v>29</v>
      </c>
      <c r="G696" s="39">
        <f t="shared" si="10"/>
        <v>1000</v>
      </c>
      <c r="H696" s="7" t="s">
        <v>3575</v>
      </c>
      <c r="I696" s="41" t="s">
        <v>25</v>
      </c>
      <c r="J696" s="41"/>
      <c r="K696" s="42">
        <v>1000</v>
      </c>
      <c r="L696" s="10"/>
      <c r="M696" s="51"/>
      <c r="N696" s="47"/>
      <c r="T696" s="9"/>
      <c r="V696" s="9"/>
      <c r="W696" s="11"/>
    </row>
    <row r="697" spans="1:23" x14ac:dyDescent="0.25">
      <c r="A697" s="37">
        <v>38549</v>
      </c>
      <c r="B697" s="10">
        <v>1218</v>
      </c>
      <c r="C697" s="10" t="s">
        <v>108</v>
      </c>
      <c r="D697" s="7">
        <v>750</v>
      </c>
      <c r="E697" s="9" t="s">
        <v>5072</v>
      </c>
      <c r="F697" s="10" t="s">
        <v>67</v>
      </c>
      <c r="G697" s="39">
        <f t="shared" si="10"/>
        <v>750</v>
      </c>
      <c r="H697" s="7" t="s">
        <v>3610</v>
      </c>
      <c r="I697" s="41" t="s">
        <v>25</v>
      </c>
      <c r="J697" s="41"/>
      <c r="K697" s="42">
        <v>750</v>
      </c>
      <c r="L697" s="10"/>
      <c r="M697" s="51"/>
      <c r="N697" s="47"/>
      <c r="T697" s="9"/>
      <c r="V697" s="9"/>
      <c r="W697" s="11"/>
    </row>
    <row r="698" spans="1:23" x14ac:dyDescent="0.25">
      <c r="A698" s="37">
        <v>38549</v>
      </c>
      <c r="B698" s="10">
        <v>1211</v>
      </c>
      <c r="C698" s="10" t="s">
        <v>108</v>
      </c>
      <c r="D698" s="7">
        <v>1000</v>
      </c>
      <c r="E698" s="9" t="s">
        <v>5073</v>
      </c>
      <c r="F698" s="10" t="s">
        <v>67</v>
      </c>
      <c r="G698" s="39">
        <f t="shared" si="10"/>
        <v>1000</v>
      </c>
      <c r="H698" s="7" t="s">
        <v>3610</v>
      </c>
      <c r="I698" s="41" t="s">
        <v>25</v>
      </c>
      <c r="J698" s="41"/>
      <c r="K698" s="42">
        <v>1000</v>
      </c>
      <c r="L698" s="10"/>
      <c r="M698" s="51"/>
      <c r="N698" s="47"/>
      <c r="T698" s="9"/>
      <c r="V698" s="9"/>
      <c r="W698" s="11"/>
    </row>
    <row r="699" spans="1:23" x14ac:dyDescent="0.25">
      <c r="A699" s="37">
        <v>38549</v>
      </c>
      <c r="B699" s="10">
        <v>1108</v>
      </c>
      <c r="C699" s="10" t="s">
        <v>1288</v>
      </c>
      <c r="D699" s="7">
        <v>3000</v>
      </c>
      <c r="E699" s="9" t="s">
        <v>5074</v>
      </c>
      <c r="F699" s="10" t="s">
        <v>67</v>
      </c>
      <c r="G699" s="39">
        <f t="shared" si="10"/>
        <v>3000</v>
      </c>
      <c r="H699" s="7" t="s">
        <v>3582</v>
      </c>
      <c r="I699" s="41" t="s">
        <v>25</v>
      </c>
      <c r="J699" s="41"/>
      <c r="K699" s="42">
        <v>3000</v>
      </c>
      <c r="L699" s="10"/>
      <c r="M699" s="51"/>
      <c r="N699" s="47"/>
      <c r="T699" s="9"/>
      <c r="V699" s="9"/>
      <c r="W699" s="11"/>
    </row>
    <row r="700" spans="1:23" x14ac:dyDescent="0.25">
      <c r="A700" s="37">
        <v>38550</v>
      </c>
      <c r="B700" s="10">
        <v>1419</v>
      </c>
      <c r="C700" s="10" t="s">
        <v>35</v>
      </c>
      <c r="D700" s="7">
        <v>500</v>
      </c>
      <c r="E700" s="9" t="s">
        <v>5075</v>
      </c>
      <c r="F700" s="10" t="s">
        <v>23</v>
      </c>
      <c r="G700" s="39">
        <f t="shared" si="10"/>
        <v>500</v>
      </c>
      <c r="H700" s="7" t="s">
        <v>3580</v>
      </c>
      <c r="I700" s="41" t="s">
        <v>25</v>
      </c>
      <c r="J700" s="41"/>
      <c r="K700" s="42">
        <v>500</v>
      </c>
      <c r="L700" s="10"/>
      <c r="M700" s="51"/>
      <c r="N700" s="47"/>
      <c r="T700" s="9"/>
      <c r="V700" s="9"/>
      <c r="W700" s="11"/>
    </row>
    <row r="701" spans="1:23" x14ac:dyDescent="0.25">
      <c r="A701" s="37">
        <v>38550</v>
      </c>
      <c r="B701" s="10">
        <v>2000</v>
      </c>
      <c r="C701" s="10" t="s">
        <v>42</v>
      </c>
      <c r="D701" s="38">
        <v>500</v>
      </c>
      <c r="E701" s="9" t="s">
        <v>5076</v>
      </c>
      <c r="F701" s="10" t="s">
        <v>33</v>
      </c>
      <c r="G701" s="39">
        <f t="shared" si="10"/>
        <v>500</v>
      </c>
      <c r="H701" s="10" t="s">
        <v>3582</v>
      </c>
      <c r="I701" s="41"/>
      <c r="J701" s="41"/>
      <c r="K701" s="42">
        <v>500</v>
      </c>
    </row>
    <row r="702" spans="1:23" x14ac:dyDescent="0.25">
      <c r="A702" s="37">
        <v>38551</v>
      </c>
      <c r="B702" s="10">
        <v>1330</v>
      </c>
      <c r="C702" s="10" t="s">
        <v>42</v>
      </c>
      <c r="D702" s="38">
        <v>400</v>
      </c>
      <c r="E702" s="9" t="s">
        <v>5077</v>
      </c>
      <c r="F702" s="10" t="s">
        <v>33</v>
      </c>
      <c r="G702" s="39">
        <f t="shared" si="10"/>
        <v>400</v>
      </c>
      <c r="H702" s="10" t="s">
        <v>3582</v>
      </c>
      <c r="I702" s="41"/>
      <c r="J702" s="41"/>
      <c r="K702" s="42">
        <v>400</v>
      </c>
    </row>
    <row r="703" spans="1:23" x14ac:dyDescent="0.25">
      <c r="A703" s="37">
        <v>38551</v>
      </c>
      <c r="B703" s="10">
        <v>1532</v>
      </c>
      <c r="C703" s="10" t="s">
        <v>46</v>
      </c>
      <c r="D703" s="7">
        <v>742000</v>
      </c>
      <c r="E703" s="9" t="s">
        <v>5078</v>
      </c>
      <c r="F703" s="10" t="s">
        <v>359</v>
      </c>
      <c r="G703" s="39">
        <f t="shared" si="10"/>
        <v>742000</v>
      </c>
      <c r="H703" s="7" t="s">
        <v>3575</v>
      </c>
      <c r="I703" s="41" t="s">
        <v>25</v>
      </c>
      <c r="J703" s="41" t="s">
        <v>4334</v>
      </c>
      <c r="K703" s="42"/>
      <c r="L703" s="10"/>
      <c r="M703" s="51"/>
      <c r="N703" s="47"/>
      <c r="T703" s="9"/>
      <c r="V703" s="9"/>
      <c r="W703" s="11"/>
    </row>
    <row r="704" spans="1:23" x14ac:dyDescent="0.25">
      <c r="A704" s="37">
        <v>38551</v>
      </c>
      <c r="B704" s="10">
        <v>2003</v>
      </c>
      <c r="C704" s="10" t="s">
        <v>21</v>
      </c>
      <c r="D704" s="7">
        <v>2000</v>
      </c>
      <c r="E704" s="9" t="s">
        <v>5079</v>
      </c>
      <c r="F704" s="10" t="s">
        <v>190</v>
      </c>
      <c r="G704" s="39">
        <f t="shared" si="10"/>
        <v>2000</v>
      </c>
      <c r="H704" s="7" t="s">
        <v>3610</v>
      </c>
      <c r="I704" s="41" t="s">
        <v>25</v>
      </c>
      <c r="J704" s="41"/>
      <c r="K704" s="42">
        <v>2000</v>
      </c>
      <c r="L704" s="10"/>
      <c r="M704" s="51"/>
      <c r="N704" s="47"/>
      <c r="T704" s="9"/>
      <c r="V704" s="9"/>
      <c r="W704" s="11"/>
    </row>
    <row r="705" spans="1:23" x14ac:dyDescent="0.25">
      <c r="A705" s="37">
        <v>38551</v>
      </c>
      <c r="B705" s="10">
        <v>1419</v>
      </c>
      <c r="C705" s="10" t="s">
        <v>108</v>
      </c>
      <c r="D705" s="7">
        <v>1500</v>
      </c>
      <c r="E705" s="9" t="s">
        <v>5080</v>
      </c>
      <c r="F705" s="10" t="s">
        <v>54</v>
      </c>
      <c r="G705" s="39">
        <f t="shared" si="10"/>
        <v>1500</v>
      </c>
      <c r="H705" s="7" t="s">
        <v>3610</v>
      </c>
      <c r="I705" s="41" t="s">
        <v>25</v>
      </c>
      <c r="J705" s="41"/>
      <c r="K705" s="42">
        <v>1500</v>
      </c>
      <c r="L705" s="10"/>
      <c r="M705" s="51"/>
      <c r="N705" s="47"/>
      <c r="T705" s="9"/>
      <c r="V705" s="9"/>
      <c r="W705" s="11"/>
    </row>
    <row r="706" spans="1:23" x14ac:dyDescent="0.25">
      <c r="A706" s="37">
        <v>38551</v>
      </c>
      <c r="B706" s="10">
        <v>2252</v>
      </c>
      <c r="C706" s="10" t="s">
        <v>46</v>
      </c>
      <c r="D706" s="7" t="s">
        <v>27</v>
      </c>
      <c r="E706" s="9" t="s">
        <v>5081</v>
      </c>
      <c r="F706" s="10" t="s">
        <v>67</v>
      </c>
      <c r="G706" s="39">
        <f t="shared" ref="G706:G769" si="11">IF(D706 ="UNK", 1, D706)</f>
        <v>1</v>
      </c>
      <c r="H706" s="7" t="s">
        <v>3575</v>
      </c>
      <c r="I706" s="41" t="s">
        <v>25</v>
      </c>
      <c r="J706" s="41"/>
      <c r="K706" s="42" t="s">
        <v>27</v>
      </c>
      <c r="L706" s="10"/>
      <c r="M706" s="51"/>
      <c r="N706" s="47"/>
      <c r="T706" s="9"/>
      <c r="V706" s="9"/>
      <c r="W706" s="11"/>
    </row>
    <row r="707" spans="1:23" x14ac:dyDescent="0.25">
      <c r="A707" s="37">
        <v>38552</v>
      </c>
      <c r="B707" s="10">
        <v>1330</v>
      </c>
      <c r="C707" s="10" t="s">
        <v>162</v>
      </c>
      <c r="D707" s="38">
        <v>700</v>
      </c>
      <c r="E707" s="9" t="s">
        <v>5082</v>
      </c>
      <c r="F707" s="10" t="s">
        <v>23</v>
      </c>
      <c r="G707" s="39">
        <f t="shared" si="11"/>
        <v>700</v>
      </c>
      <c r="H707" s="10" t="s">
        <v>3582</v>
      </c>
      <c r="I707" s="41"/>
      <c r="J707" s="41"/>
      <c r="K707" s="42">
        <v>700</v>
      </c>
    </row>
    <row r="708" spans="1:23" x14ac:dyDescent="0.25">
      <c r="A708" s="37">
        <v>38552</v>
      </c>
      <c r="B708" s="10">
        <v>1553</v>
      </c>
      <c r="C708" s="10" t="s">
        <v>200</v>
      </c>
      <c r="D708" s="7">
        <v>21000000</v>
      </c>
      <c r="E708" s="9" t="s">
        <v>5083</v>
      </c>
      <c r="F708" s="10" t="s">
        <v>23</v>
      </c>
      <c r="G708" s="39">
        <f t="shared" si="11"/>
        <v>21000000</v>
      </c>
      <c r="H708" s="7" t="s">
        <v>3575</v>
      </c>
      <c r="I708" s="41" t="s">
        <v>25</v>
      </c>
      <c r="J708" s="41"/>
      <c r="K708" s="42">
        <v>21000000</v>
      </c>
      <c r="L708" s="10"/>
      <c r="M708" s="51"/>
      <c r="N708" s="47"/>
      <c r="T708" s="9"/>
      <c r="V708" s="9"/>
      <c r="W708" s="11"/>
    </row>
    <row r="709" spans="1:23" x14ac:dyDescent="0.25">
      <c r="A709" s="37">
        <v>38552</v>
      </c>
      <c r="B709" s="10">
        <v>1920</v>
      </c>
      <c r="C709" s="10" t="s">
        <v>42</v>
      </c>
      <c r="D709" s="38">
        <v>500</v>
      </c>
      <c r="E709" s="9" t="s">
        <v>5084</v>
      </c>
      <c r="F709" s="10" t="s">
        <v>33</v>
      </c>
      <c r="G709" s="39">
        <f t="shared" si="11"/>
        <v>500</v>
      </c>
      <c r="H709" s="10" t="s">
        <v>3582</v>
      </c>
      <c r="I709" s="41"/>
      <c r="J709" s="41"/>
      <c r="K709" s="42">
        <v>500</v>
      </c>
    </row>
    <row r="710" spans="1:23" x14ac:dyDescent="0.25">
      <c r="A710" s="37">
        <v>38552</v>
      </c>
      <c r="B710" s="10">
        <v>1419</v>
      </c>
      <c r="C710" s="10" t="s">
        <v>31</v>
      </c>
      <c r="D710" s="7">
        <v>1000</v>
      </c>
      <c r="E710" s="9" t="s">
        <v>5085</v>
      </c>
      <c r="F710" s="10" t="s">
        <v>33</v>
      </c>
      <c r="G710" s="39">
        <f t="shared" si="11"/>
        <v>1000</v>
      </c>
      <c r="H710" s="7" t="s">
        <v>3587</v>
      </c>
      <c r="I710" s="41" t="s">
        <v>25</v>
      </c>
      <c r="J710" s="41"/>
      <c r="K710" s="42">
        <v>1000</v>
      </c>
      <c r="L710" s="10"/>
      <c r="M710" s="51"/>
      <c r="N710" s="47"/>
      <c r="T710" s="9"/>
      <c r="V710" s="9"/>
      <c r="W710" s="11"/>
    </row>
    <row r="711" spans="1:23" x14ac:dyDescent="0.25">
      <c r="A711" s="37">
        <v>38552</v>
      </c>
      <c r="B711" s="10">
        <v>1430</v>
      </c>
      <c r="C711" s="10" t="s">
        <v>203</v>
      </c>
      <c r="D711" s="7">
        <v>3000</v>
      </c>
      <c r="E711" s="9" t="s">
        <v>5086</v>
      </c>
      <c r="F711" s="10" t="s">
        <v>33</v>
      </c>
      <c r="G711" s="39">
        <f t="shared" si="11"/>
        <v>3000</v>
      </c>
      <c r="H711" s="7" t="s">
        <v>3610</v>
      </c>
      <c r="I711" s="41" t="s">
        <v>25</v>
      </c>
      <c r="J711" s="41"/>
      <c r="K711" s="42">
        <v>3000</v>
      </c>
      <c r="L711" s="10"/>
      <c r="M711" s="51"/>
      <c r="N711" s="47"/>
      <c r="T711" s="9"/>
      <c r="V711" s="9"/>
      <c r="W711" s="11"/>
    </row>
    <row r="712" spans="1:23" x14ac:dyDescent="0.25">
      <c r="A712" s="37">
        <v>38552</v>
      </c>
      <c r="B712" s="10">
        <v>727</v>
      </c>
      <c r="C712" s="10" t="s">
        <v>64</v>
      </c>
      <c r="D712" s="7">
        <v>10000</v>
      </c>
      <c r="E712" s="9" t="s">
        <v>5087</v>
      </c>
      <c r="F712" s="10" t="s">
        <v>33</v>
      </c>
      <c r="G712" s="39">
        <f t="shared" si="11"/>
        <v>10000</v>
      </c>
      <c r="H712" s="7" t="s">
        <v>3578</v>
      </c>
      <c r="I712" s="41" t="s">
        <v>25</v>
      </c>
      <c r="J712" s="41"/>
      <c r="K712" s="42">
        <v>10000</v>
      </c>
      <c r="L712" s="10"/>
      <c r="M712" s="51"/>
      <c r="N712" s="47"/>
      <c r="T712" s="9"/>
      <c r="V712" s="9"/>
      <c r="W712" s="11"/>
    </row>
    <row r="713" spans="1:23" x14ac:dyDescent="0.25">
      <c r="A713" s="37">
        <v>38552</v>
      </c>
      <c r="B713" s="10">
        <v>1047</v>
      </c>
      <c r="C713" s="10" t="s">
        <v>46</v>
      </c>
      <c r="D713" s="7">
        <v>150</v>
      </c>
      <c r="E713" s="9" t="s">
        <v>5088</v>
      </c>
      <c r="F713" s="10" t="s">
        <v>190</v>
      </c>
      <c r="G713" s="39">
        <f t="shared" si="11"/>
        <v>150</v>
      </c>
      <c r="H713" s="7" t="s">
        <v>3575</v>
      </c>
      <c r="I713" s="41" t="s">
        <v>25</v>
      </c>
      <c r="J713" s="41"/>
      <c r="K713" s="42">
        <v>150</v>
      </c>
      <c r="L713" s="10"/>
      <c r="M713" s="51"/>
      <c r="N713" s="47"/>
      <c r="T713" s="9"/>
      <c r="V713" s="9"/>
      <c r="W713" s="11"/>
    </row>
    <row r="714" spans="1:23" x14ac:dyDescent="0.25">
      <c r="A714" s="37">
        <v>38552</v>
      </c>
      <c r="B714" s="10">
        <v>1701</v>
      </c>
      <c r="C714" s="10" t="s">
        <v>70</v>
      </c>
      <c r="D714" s="7">
        <v>2500</v>
      </c>
      <c r="E714" s="9" t="s">
        <v>5089</v>
      </c>
      <c r="F714" s="10" t="s">
        <v>190</v>
      </c>
      <c r="G714" s="39">
        <f t="shared" si="11"/>
        <v>2500</v>
      </c>
      <c r="H714" s="7" t="s">
        <v>3575</v>
      </c>
      <c r="I714" s="41" t="s">
        <v>25</v>
      </c>
      <c r="J714" s="41"/>
      <c r="K714" s="42">
        <v>2500</v>
      </c>
      <c r="L714" s="10"/>
      <c r="M714" s="51"/>
      <c r="N714" s="47"/>
      <c r="T714" s="9"/>
      <c r="V714" s="9"/>
      <c r="W714" s="11"/>
    </row>
    <row r="715" spans="1:23" x14ac:dyDescent="0.25">
      <c r="A715" s="37">
        <v>38552</v>
      </c>
      <c r="B715" s="10">
        <v>839</v>
      </c>
      <c r="C715" s="10" t="s">
        <v>31</v>
      </c>
      <c r="D715" s="7" t="s">
        <v>27</v>
      </c>
      <c r="E715" s="9" t="s">
        <v>5090</v>
      </c>
      <c r="F715" s="10" t="s">
        <v>67</v>
      </c>
      <c r="G715" s="39">
        <f t="shared" si="11"/>
        <v>1</v>
      </c>
      <c r="H715" s="7" t="s">
        <v>3587</v>
      </c>
      <c r="I715" s="41" t="s">
        <v>25</v>
      </c>
      <c r="J715" s="41"/>
      <c r="K715" s="42" t="s">
        <v>27</v>
      </c>
      <c r="L715" s="10"/>
      <c r="M715" s="51"/>
      <c r="N715" s="47"/>
      <c r="T715" s="9"/>
      <c r="V715" s="9"/>
      <c r="W715" s="11"/>
    </row>
    <row r="716" spans="1:23" x14ac:dyDescent="0.25">
      <c r="A716" s="37">
        <v>38553</v>
      </c>
      <c r="B716" s="10">
        <v>1948</v>
      </c>
      <c r="C716" s="10" t="s">
        <v>79</v>
      </c>
      <c r="D716" s="7">
        <v>500</v>
      </c>
      <c r="E716" s="9" t="s">
        <v>5091</v>
      </c>
      <c r="F716" s="10" t="s">
        <v>33</v>
      </c>
      <c r="G716" s="39">
        <f t="shared" si="11"/>
        <v>500</v>
      </c>
      <c r="H716" s="7" t="s">
        <v>3578</v>
      </c>
      <c r="I716" s="41" t="s">
        <v>25</v>
      </c>
      <c r="J716" s="41"/>
      <c r="K716" s="42">
        <v>500</v>
      </c>
      <c r="L716" s="10"/>
      <c r="M716" s="51"/>
      <c r="N716" s="47"/>
      <c r="T716" s="9"/>
      <c r="V716" s="9"/>
      <c r="W716" s="11"/>
    </row>
    <row r="717" spans="1:23" x14ac:dyDescent="0.25">
      <c r="A717" s="37">
        <v>38553</v>
      </c>
      <c r="C717" s="10" t="s">
        <v>162</v>
      </c>
      <c r="D717" s="38">
        <v>50</v>
      </c>
      <c r="E717" s="9" t="s">
        <v>5092</v>
      </c>
      <c r="F717" s="10" t="s">
        <v>359</v>
      </c>
      <c r="G717" s="39">
        <f t="shared" si="11"/>
        <v>50</v>
      </c>
      <c r="H717" s="10" t="s">
        <v>3582</v>
      </c>
      <c r="I717" s="41"/>
      <c r="J717" s="41"/>
      <c r="K717" s="42">
        <v>50</v>
      </c>
    </row>
    <row r="718" spans="1:23" x14ac:dyDescent="0.25">
      <c r="A718" s="37">
        <v>38553</v>
      </c>
      <c r="B718" s="10">
        <v>1436</v>
      </c>
      <c r="C718" s="10" t="s">
        <v>200</v>
      </c>
      <c r="D718" s="7">
        <v>14779000</v>
      </c>
      <c r="E718" s="9" t="s">
        <v>5093</v>
      </c>
      <c r="F718" s="10" t="s">
        <v>63</v>
      </c>
      <c r="G718" s="39">
        <f t="shared" si="11"/>
        <v>14779000</v>
      </c>
      <c r="H718" s="7" t="s">
        <v>3575</v>
      </c>
      <c r="I718" s="41" t="s">
        <v>25</v>
      </c>
      <c r="J718" s="41" t="s">
        <v>4334</v>
      </c>
      <c r="K718" s="42"/>
      <c r="L718" s="10"/>
      <c r="M718" s="51"/>
      <c r="N718" s="47"/>
      <c r="T718" s="9"/>
      <c r="V718" s="9"/>
      <c r="W718" s="11"/>
    </row>
    <row r="719" spans="1:23" x14ac:dyDescent="0.25">
      <c r="A719" s="37">
        <v>38553</v>
      </c>
      <c r="B719" s="10">
        <v>1126</v>
      </c>
      <c r="C719" s="10" t="s">
        <v>56</v>
      </c>
      <c r="D719" s="7">
        <v>1100</v>
      </c>
      <c r="E719" s="9" t="s">
        <v>5094</v>
      </c>
      <c r="F719" s="10" t="s">
        <v>67</v>
      </c>
      <c r="G719" s="39">
        <f t="shared" si="11"/>
        <v>1100</v>
      </c>
      <c r="H719" s="7" t="s">
        <v>3587</v>
      </c>
      <c r="I719" s="41" t="s">
        <v>25</v>
      </c>
      <c r="J719" s="41"/>
      <c r="K719" s="42">
        <v>1100</v>
      </c>
      <c r="L719" s="10"/>
      <c r="M719" s="51"/>
      <c r="N719" s="47"/>
      <c r="T719" s="9"/>
      <c r="V719" s="9"/>
      <c r="W719" s="11"/>
    </row>
    <row r="720" spans="1:23" x14ac:dyDescent="0.25">
      <c r="A720" s="37">
        <v>38553</v>
      </c>
      <c r="B720" s="10">
        <v>1406</v>
      </c>
      <c r="C720" s="10" t="s">
        <v>31</v>
      </c>
      <c r="D720" s="7" t="s">
        <v>27</v>
      </c>
      <c r="E720" s="9" t="s">
        <v>5095</v>
      </c>
      <c r="F720" s="10" t="s">
        <v>67</v>
      </c>
      <c r="G720" s="39">
        <f t="shared" si="11"/>
        <v>1</v>
      </c>
      <c r="H720" s="7" t="s">
        <v>3587</v>
      </c>
      <c r="I720" s="41" t="s">
        <v>25</v>
      </c>
      <c r="J720" s="41"/>
      <c r="K720" s="42" t="s">
        <v>27</v>
      </c>
      <c r="L720" s="10"/>
      <c r="M720" s="51"/>
      <c r="N720" s="47"/>
      <c r="T720" s="9"/>
      <c r="V720" s="9"/>
      <c r="W720" s="11"/>
    </row>
    <row r="721" spans="1:23" x14ac:dyDescent="0.25">
      <c r="A721" s="37">
        <v>38553</v>
      </c>
      <c r="C721" s="10" t="s">
        <v>162</v>
      </c>
      <c r="D721" s="38">
        <v>200</v>
      </c>
      <c r="E721" s="9" t="s">
        <v>5096</v>
      </c>
      <c r="F721" s="10" t="s">
        <v>325</v>
      </c>
      <c r="G721" s="39">
        <f t="shared" si="11"/>
        <v>200</v>
      </c>
      <c r="H721" s="10" t="s">
        <v>3582</v>
      </c>
      <c r="I721" s="41"/>
      <c r="J721" s="41"/>
      <c r="K721" s="42">
        <v>200</v>
      </c>
    </row>
    <row r="722" spans="1:23" x14ac:dyDescent="0.25">
      <c r="A722" s="37">
        <v>38554</v>
      </c>
      <c r="B722" s="10">
        <v>1157</v>
      </c>
      <c r="C722" s="10" t="s">
        <v>42</v>
      </c>
      <c r="D722" s="7">
        <v>450000</v>
      </c>
      <c r="E722" s="9" t="s">
        <v>5097</v>
      </c>
      <c r="F722" s="10" t="s">
        <v>23</v>
      </c>
      <c r="G722" s="39">
        <f t="shared" si="11"/>
        <v>450000</v>
      </c>
      <c r="H722" s="7" t="s">
        <v>3582</v>
      </c>
      <c r="I722" s="41" t="s">
        <v>25</v>
      </c>
      <c r="J722" s="41" t="s">
        <v>4334</v>
      </c>
      <c r="K722" s="42"/>
      <c r="L722" s="10"/>
      <c r="M722" s="51"/>
      <c r="N722" s="47"/>
      <c r="T722" s="9"/>
      <c r="V722" s="9"/>
      <c r="W722" s="11"/>
    </row>
    <row r="723" spans="1:23" x14ac:dyDescent="0.25">
      <c r="A723" s="37">
        <v>38554</v>
      </c>
      <c r="B723" s="10">
        <v>1020</v>
      </c>
      <c r="C723" s="10" t="s">
        <v>31</v>
      </c>
      <c r="D723" s="7">
        <v>2000</v>
      </c>
      <c r="E723" s="9" t="s">
        <v>5098</v>
      </c>
      <c r="F723" s="10" t="s">
        <v>33</v>
      </c>
      <c r="G723" s="39">
        <f t="shared" si="11"/>
        <v>2000</v>
      </c>
      <c r="H723" s="7" t="s">
        <v>3587</v>
      </c>
      <c r="I723" s="41" t="s">
        <v>25</v>
      </c>
      <c r="J723" s="41"/>
      <c r="K723" s="42">
        <v>2000</v>
      </c>
      <c r="L723" s="10"/>
      <c r="M723" s="51"/>
      <c r="N723" s="47"/>
      <c r="T723" s="9"/>
      <c r="V723" s="9"/>
      <c r="W723" s="11"/>
    </row>
    <row r="724" spans="1:23" x14ac:dyDescent="0.25">
      <c r="A724" s="37">
        <v>38554</v>
      </c>
      <c r="B724" s="10">
        <v>1956</v>
      </c>
      <c r="C724" s="10" t="s">
        <v>35</v>
      </c>
      <c r="D724" s="7">
        <v>200</v>
      </c>
      <c r="E724" s="9" t="s">
        <v>5099</v>
      </c>
      <c r="F724" s="10" t="s">
        <v>37</v>
      </c>
      <c r="G724" s="39">
        <f t="shared" si="11"/>
        <v>200</v>
      </c>
      <c r="H724" s="7" t="s">
        <v>3580</v>
      </c>
      <c r="I724" s="41" t="s">
        <v>25</v>
      </c>
      <c r="J724" s="41"/>
      <c r="K724" s="42">
        <v>200</v>
      </c>
      <c r="L724" s="10"/>
      <c r="M724" s="51"/>
      <c r="N724" s="47"/>
      <c r="T724" s="9"/>
      <c r="V724" s="9"/>
      <c r="W724" s="11"/>
    </row>
    <row r="725" spans="1:23" x14ac:dyDescent="0.25">
      <c r="A725" s="37">
        <v>38554</v>
      </c>
      <c r="B725" s="10">
        <v>1344</v>
      </c>
      <c r="C725" s="10" t="s">
        <v>61</v>
      </c>
      <c r="D725" s="7">
        <v>5000</v>
      </c>
      <c r="E725" s="9" t="s">
        <v>5100</v>
      </c>
      <c r="F725" s="10" t="s">
        <v>37</v>
      </c>
      <c r="G725" s="39">
        <f t="shared" si="11"/>
        <v>5000</v>
      </c>
      <c r="H725" s="7" t="s">
        <v>3575</v>
      </c>
      <c r="I725" s="41" t="s">
        <v>25</v>
      </c>
      <c r="J725" s="41"/>
      <c r="K725" s="42">
        <v>5000</v>
      </c>
      <c r="L725" s="10"/>
      <c r="M725" s="51"/>
      <c r="N725" s="47"/>
      <c r="T725" s="9"/>
      <c r="V725" s="9"/>
      <c r="W725" s="11"/>
    </row>
    <row r="726" spans="1:23" x14ac:dyDescent="0.25">
      <c r="A726" s="37">
        <v>38554</v>
      </c>
      <c r="B726" s="10">
        <v>1558</v>
      </c>
      <c r="C726" s="10" t="s">
        <v>68</v>
      </c>
      <c r="D726" s="7">
        <v>4000</v>
      </c>
      <c r="E726" s="9" t="s">
        <v>5101</v>
      </c>
      <c r="F726" s="10" t="s">
        <v>54</v>
      </c>
      <c r="G726" s="39">
        <f t="shared" si="11"/>
        <v>4000</v>
      </c>
      <c r="H726" s="7" t="s">
        <v>3575</v>
      </c>
      <c r="I726" s="41" t="s">
        <v>25</v>
      </c>
      <c r="J726" s="41"/>
      <c r="K726" s="42">
        <v>4000</v>
      </c>
      <c r="L726" s="10"/>
      <c r="M726" s="51"/>
      <c r="N726" s="47"/>
      <c r="T726" s="9"/>
      <c r="V726" s="9"/>
      <c r="W726" s="11"/>
    </row>
    <row r="727" spans="1:23" x14ac:dyDescent="0.25">
      <c r="A727" s="37">
        <v>38554</v>
      </c>
      <c r="B727" s="10">
        <v>2130</v>
      </c>
      <c r="C727" s="10" t="s">
        <v>42</v>
      </c>
      <c r="D727" s="38">
        <v>450000</v>
      </c>
      <c r="E727" s="9" t="s">
        <v>5102</v>
      </c>
      <c r="F727" s="10" t="s">
        <v>3869</v>
      </c>
      <c r="G727" s="39">
        <f t="shared" si="11"/>
        <v>450000</v>
      </c>
      <c r="H727" s="10" t="s">
        <v>3582</v>
      </c>
      <c r="I727" s="41"/>
      <c r="J727" s="41" t="s">
        <v>4334</v>
      </c>
      <c r="K727" s="42"/>
    </row>
    <row r="728" spans="1:23" x14ac:dyDescent="0.25">
      <c r="A728" s="37">
        <v>38554</v>
      </c>
      <c r="B728" s="10">
        <v>1017</v>
      </c>
      <c r="C728" s="10" t="s">
        <v>91</v>
      </c>
      <c r="D728" s="7" t="s">
        <v>27</v>
      </c>
      <c r="E728" s="9" t="s">
        <v>5103</v>
      </c>
      <c r="F728" s="10" t="s">
        <v>67</v>
      </c>
      <c r="G728" s="39">
        <f t="shared" si="11"/>
        <v>1</v>
      </c>
      <c r="H728" s="7" t="s">
        <v>3578</v>
      </c>
      <c r="I728" s="41" t="s">
        <v>25</v>
      </c>
      <c r="J728" s="41"/>
      <c r="K728" s="42">
        <v>2000</v>
      </c>
      <c r="L728" s="10" t="s">
        <v>5104</v>
      </c>
      <c r="M728" s="51"/>
      <c r="N728" s="47" t="s">
        <v>4468</v>
      </c>
      <c r="P728" s="9" t="s">
        <v>5105</v>
      </c>
      <c r="Q728" s="9" t="s">
        <v>5106</v>
      </c>
      <c r="T728" s="9"/>
      <c r="V728" s="9"/>
      <c r="W728" s="11"/>
    </row>
    <row r="729" spans="1:23" x14ac:dyDescent="0.25">
      <c r="A729" s="37">
        <v>38555</v>
      </c>
      <c r="B729" s="10">
        <v>1530</v>
      </c>
      <c r="C729" s="10" t="s">
        <v>121</v>
      </c>
      <c r="D729" s="7">
        <v>1000</v>
      </c>
      <c r="E729" s="9" t="s">
        <v>5107</v>
      </c>
      <c r="F729" s="10" t="s">
        <v>30</v>
      </c>
      <c r="G729" s="39">
        <f t="shared" si="11"/>
        <v>1000</v>
      </c>
      <c r="H729" s="7" t="s">
        <v>3582</v>
      </c>
      <c r="I729" s="41"/>
      <c r="J729" s="41"/>
      <c r="K729" s="42">
        <v>1000</v>
      </c>
      <c r="L729" s="10"/>
      <c r="M729" s="51"/>
      <c r="N729" s="47"/>
      <c r="T729" s="9"/>
      <c r="V729" s="9"/>
      <c r="W729" s="11"/>
    </row>
    <row r="730" spans="1:23" x14ac:dyDescent="0.25">
      <c r="A730" s="37">
        <v>38555</v>
      </c>
      <c r="B730" s="10">
        <v>1037</v>
      </c>
      <c r="C730" s="10" t="s">
        <v>152</v>
      </c>
      <c r="D730" s="7">
        <v>1500</v>
      </c>
      <c r="E730" s="9" t="s">
        <v>5108</v>
      </c>
      <c r="F730" s="10" t="s">
        <v>33</v>
      </c>
      <c r="G730" s="39">
        <f t="shared" si="11"/>
        <v>1500</v>
      </c>
      <c r="H730" s="7" t="s">
        <v>3580</v>
      </c>
      <c r="I730" s="41" t="s">
        <v>25</v>
      </c>
      <c r="J730" s="41"/>
      <c r="K730" s="42">
        <v>1500</v>
      </c>
      <c r="L730" s="10"/>
      <c r="M730" s="51"/>
      <c r="N730" s="47"/>
      <c r="T730" s="9"/>
      <c r="V730" s="9"/>
      <c r="W730" s="11"/>
    </row>
    <row r="731" spans="1:23" x14ac:dyDescent="0.25">
      <c r="A731" s="37">
        <v>38556</v>
      </c>
      <c r="B731" s="10">
        <v>826</v>
      </c>
      <c r="C731" s="10" t="s">
        <v>61</v>
      </c>
      <c r="D731" s="7">
        <v>1000</v>
      </c>
      <c r="E731" s="9" t="s">
        <v>5109</v>
      </c>
      <c r="F731" s="10" t="s">
        <v>30</v>
      </c>
      <c r="G731" s="39">
        <f t="shared" si="11"/>
        <v>1000</v>
      </c>
      <c r="H731" s="7" t="s">
        <v>3575</v>
      </c>
      <c r="I731" s="41" t="s">
        <v>25</v>
      </c>
      <c r="J731" s="41"/>
      <c r="K731" s="42">
        <v>1000</v>
      </c>
      <c r="L731" s="10"/>
      <c r="M731" s="51"/>
      <c r="N731" s="47"/>
      <c r="T731" s="9"/>
      <c r="V731" s="9"/>
      <c r="W731" s="11"/>
    </row>
    <row r="732" spans="1:23" x14ac:dyDescent="0.25">
      <c r="A732" s="37">
        <v>38556</v>
      </c>
      <c r="B732" s="10">
        <v>1133</v>
      </c>
      <c r="C732" s="10" t="s">
        <v>248</v>
      </c>
      <c r="D732" s="7">
        <v>2000</v>
      </c>
      <c r="E732" s="9" t="s">
        <v>5110</v>
      </c>
      <c r="F732" s="10" t="s">
        <v>33</v>
      </c>
      <c r="G732" s="39">
        <f t="shared" si="11"/>
        <v>2000</v>
      </c>
      <c r="H732" s="7" t="s">
        <v>3610</v>
      </c>
      <c r="I732" s="41" t="s">
        <v>25</v>
      </c>
      <c r="J732" s="41"/>
      <c r="K732" s="42">
        <v>2000</v>
      </c>
      <c r="L732" s="10"/>
      <c r="M732" s="51"/>
      <c r="N732" s="47"/>
      <c r="T732" s="9"/>
      <c r="V732" s="9"/>
      <c r="W732" s="11"/>
    </row>
    <row r="733" spans="1:23" x14ac:dyDescent="0.25">
      <c r="A733" s="37">
        <v>38557</v>
      </c>
      <c r="B733" s="10">
        <v>1918</v>
      </c>
      <c r="C733" s="10" t="s">
        <v>21</v>
      </c>
      <c r="D733" s="7" t="s">
        <v>27</v>
      </c>
      <c r="E733" s="9" t="s">
        <v>5111</v>
      </c>
      <c r="F733" s="10" t="s">
        <v>23</v>
      </c>
      <c r="G733" s="39">
        <f t="shared" si="11"/>
        <v>1</v>
      </c>
      <c r="H733" s="7" t="s">
        <v>3610</v>
      </c>
      <c r="I733" s="41" t="s">
        <v>25</v>
      </c>
      <c r="J733" s="41"/>
      <c r="K733" s="42" t="s">
        <v>27</v>
      </c>
      <c r="L733" s="10"/>
      <c r="M733" s="51"/>
      <c r="N733" s="47"/>
      <c r="T733" s="9"/>
      <c r="V733" s="9"/>
      <c r="W733" s="11"/>
    </row>
    <row r="734" spans="1:23" x14ac:dyDescent="0.25">
      <c r="A734" s="37">
        <v>38557</v>
      </c>
      <c r="B734" s="10">
        <v>1420</v>
      </c>
      <c r="C734" s="10" t="s">
        <v>35</v>
      </c>
      <c r="D734" s="7">
        <v>400</v>
      </c>
      <c r="E734" s="9" t="s">
        <v>5112</v>
      </c>
      <c r="F734" s="10" t="s">
        <v>33</v>
      </c>
      <c r="G734" s="39">
        <f t="shared" si="11"/>
        <v>400</v>
      </c>
      <c r="H734" s="7" t="s">
        <v>3580</v>
      </c>
      <c r="I734" s="41" t="s">
        <v>25</v>
      </c>
      <c r="J734" s="41"/>
      <c r="K734" s="42">
        <v>400</v>
      </c>
      <c r="L734" s="10"/>
      <c r="M734" s="51"/>
      <c r="N734" s="47"/>
      <c r="T734" s="9"/>
      <c r="V734" s="9"/>
      <c r="W734" s="11"/>
    </row>
    <row r="735" spans="1:23" x14ac:dyDescent="0.25">
      <c r="A735" s="37">
        <v>38557</v>
      </c>
      <c r="B735" s="10">
        <v>2059</v>
      </c>
      <c r="C735" s="10" t="s">
        <v>46</v>
      </c>
      <c r="D735" s="7">
        <v>1000</v>
      </c>
      <c r="E735" s="9" t="s">
        <v>5113</v>
      </c>
      <c r="F735" s="10" t="s">
        <v>54</v>
      </c>
      <c r="G735" s="39">
        <f t="shared" si="11"/>
        <v>1000</v>
      </c>
      <c r="H735" s="7" t="s">
        <v>3575</v>
      </c>
      <c r="I735" s="41" t="s">
        <v>25</v>
      </c>
      <c r="J735" s="41"/>
      <c r="K735" s="42">
        <v>1000</v>
      </c>
      <c r="L735" s="10"/>
      <c r="M735" s="51"/>
      <c r="N735" s="47"/>
      <c r="T735" s="9"/>
      <c r="V735" s="9"/>
      <c r="W735" s="11"/>
    </row>
    <row r="736" spans="1:23" x14ac:dyDescent="0.25">
      <c r="A736" s="37">
        <v>38558</v>
      </c>
      <c r="B736" s="10">
        <v>1400</v>
      </c>
      <c r="C736" s="10" t="s">
        <v>132</v>
      </c>
      <c r="D736" s="38">
        <v>250</v>
      </c>
      <c r="E736" s="9" t="s">
        <v>5114</v>
      </c>
      <c r="F736" s="10" t="s">
        <v>23</v>
      </c>
      <c r="G736" s="39">
        <f t="shared" si="11"/>
        <v>250</v>
      </c>
      <c r="H736" s="10" t="s">
        <v>3580</v>
      </c>
      <c r="I736" s="41"/>
      <c r="J736" s="41"/>
      <c r="K736" s="42">
        <v>250</v>
      </c>
      <c r="N736" s="9" t="s">
        <v>3566</v>
      </c>
    </row>
    <row r="737" spans="1:20" x14ac:dyDescent="0.25">
      <c r="A737" s="37">
        <v>38558</v>
      </c>
      <c r="B737" s="10">
        <v>1630</v>
      </c>
      <c r="C737" s="10" t="s">
        <v>59</v>
      </c>
      <c r="D737" s="38">
        <v>1000</v>
      </c>
      <c r="E737" s="9" t="s">
        <v>5115</v>
      </c>
      <c r="F737" s="10" t="s">
        <v>37</v>
      </c>
      <c r="G737" s="39">
        <f t="shared" si="11"/>
        <v>1000</v>
      </c>
      <c r="H737" s="10" t="s">
        <v>3580</v>
      </c>
      <c r="I737" s="41" t="s">
        <v>25</v>
      </c>
      <c r="J737" s="41"/>
      <c r="K737" s="42">
        <v>1000</v>
      </c>
    </row>
    <row r="738" spans="1:20" x14ac:dyDescent="0.25">
      <c r="A738" s="37">
        <v>38558</v>
      </c>
      <c r="B738" s="10">
        <v>1330</v>
      </c>
      <c r="C738" s="10" t="s">
        <v>70</v>
      </c>
      <c r="D738" s="7" t="s">
        <v>27</v>
      </c>
      <c r="E738" s="9" t="s">
        <v>5116</v>
      </c>
      <c r="F738" s="10" t="s">
        <v>67</v>
      </c>
      <c r="G738" s="39">
        <f t="shared" si="11"/>
        <v>1</v>
      </c>
      <c r="H738" s="10" t="s">
        <v>3575</v>
      </c>
      <c r="I738" s="41" t="s">
        <v>25</v>
      </c>
      <c r="J738" s="41"/>
      <c r="K738" s="42" t="s">
        <v>27</v>
      </c>
      <c r="M738" s="47"/>
      <c r="T738" s="9"/>
    </row>
    <row r="739" spans="1:20" x14ac:dyDescent="0.25">
      <c r="A739" s="37">
        <v>38559</v>
      </c>
      <c r="B739" s="10">
        <v>1636</v>
      </c>
      <c r="C739" s="10" t="s">
        <v>70</v>
      </c>
      <c r="D739" s="7">
        <v>1400</v>
      </c>
      <c r="E739" s="9" t="s">
        <v>5117</v>
      </c>
      <c r="F739" s="10" t="s">
        <v>33</v>
      </c>
      <c r="G739" s="39">
        <f t="shared" si="11"/>
        <v>1400</v>
      </c>
      <c r="H739" s="10" t="s">
        <v>3575</v>
      </c>
      <c r="I739" s="41" t="s">
        <v>25</v>
      </c>
      <c r="J739" s="41"/>
      <c r="K739" s="42">
        <v>1400</v>
      </c>
      <c r="M739" s="47"/>
      <c r="T739" s="9"/>
    </row>
    <row r="740" spans="1:20" x14ac:dyDescent="0.25">
      <c r="A740" s="37">
        <v>38559</v>
      </c>
      <c r="B740" s="10">
        <v>1500</v>
      </c>
      <c r="C740" s="10" t="s">
        <v>35</v>
      </c>
      <c r="D740" s="38">
        <v>2500</v>
      </c>
      <c r="E740" s="9" t="s">
        <v>5118</v>
      </c>
      <c r="F740" s="10" t="s">
        <v>33</v>
      </c>
      <c r="G740" s="39">
        <f t="shared" si="11"/>
        <v>2500</v>
      </c>
      <c r="H740" s="10" t="s">
        <v>3580</v>
      </c>
      <c r="I740" s="41" t="s">
        <v>25</v>
      </c>
      <c r="J740" s="41"/>
      <c r="K740" s="42">
        <v>2500</v>
      </c>
      <c r="M740" s="8" t="s">
        <v>5119</v>
      </c>
    </row>
    <row r="741" spans="1:20" x14ac:dyDescent="0.25">
      <c r="A741" s="37">
        <v>38559</v>
      </c>
      <c r="B741" s="10">
        <v>1815</v>
      </c>
      <c r="C741" s="10" t="s">
        <v>35</v>
      </c>
      <c r="D741" s="7">
        <v>2500</v>
      </c>
      <c r="E741" s="9" t="s">
        <v>5120</v>
      </c>
      <c r="F741" s="10" t="s">
        <v>33</v>
      </c>
      <c r="G741" s="39">
        <f t="shared" si="11"/>
        <v>2500</v>
      </c>
      <c r="H741" s="10" t="s">
        <v>3580</v>
      </c>
      <c r="I741" s="41" t="s">
        <v>25</v>
      </c>
      <c r="J741" s="41"/>
      <c r="K741" s="42">
        <v>2500</v>
      </c>
      <c r="M741" s="47"/>
      <c r="T741" s="9"/>
    </row>
    <row r="742" spans="1:20" x14ac:dyDescent="0.25">
      <c r="A742" s="37">
        <v>38559</v>
      </c>
      <c r="B742" s="10">
        <v>1154</v>
      </c>
      <c r="C742" s="10" t="s">
        <v>94</v>
      </c>
      <c r="D742" s="7" t="s">
        <v>27</v>
      </c>
      <c r="E742" s="9" t="s">
        <v>5121</v>
      </c>
      <c r="F742" s="10" t="s">
        <v>33</v>
      </c>
      <c r="G742" s="39">
        <f t="shared" si="11"/>
        <v>1</v>
      </c>
      <c r="H742" s="10" t="s">
        <v>3582</v>
      </c>
      <c r="I742" s="41" t="s">
        <v>25</v>
      </c>
      <c r="J742" s="41" t="s">
        <v>4382</v>
      </c>
      <c r="K742" s="42"/>
      <c r="M742" s="47"/>
      <c r="T742" s="9"/>
    </row>
    <row r="743" spans="1:20" x14ac:dyDescent="0.25">
      <c r="A743" s="37">
        <v>38559</v>
      </c>
      <c r="B743" s="10">
        <v>1433</v>
      </c>
      <c r="C743" s="10" t="s">
        <v>162</v>
      </c>
      <c r="D743" s="38">
        <v>600</v>
      </c>
      <c r="E743" s="9" t="s">
        <v>5122</v>
      </c>
      <c r="F743" s="10" t="s">
        <v>3869</v>
      </c>
      <c r="G743" s="39">
        <f t="shared" si="11"/>
        <v>600</v>
      </c>
      <c r="H743" s="10" t="s">
        <v>3582</v>
      </c>
      <c r="I743" s="41"/>
      <c r="J743" s="41" t="s">
        <v>4334</v>
      </c>
      <c r="K743" s="42"/>
    </row>
    <row r="744" spans="1:20" x14ac:dyDescent="0.25">
      <c r="A744" s="37">
        <v>38560</v>
      </c>
      <c r="B744" s="10">
        <v>1018</v>
      </c>
      <c r="C744" s="10" t="s">
        <v>64</v>
      </c>
      <c r="D744" s="7">
        <v>1000</v>
      </c>
      <c r="E744" s="9" t="s">
        <v>5123</v>
      </c>
      <c r="F744" s="10" t="s">
        <v>23</v>
      </c>
      <c r="G744" s="39">
        <f t="shared" si="11"/>
        <v>1000</v>
      </c>
      <c r="H744" s="10" t="s">
        <v>3578</v>
      </c>
      <c r="I744" s="41" t="s">
        <v>25</v>
      </c>
      <c r="J744" s="41"/>
      <c r="K744" s="42">
        <v>1000</v>
      </c>
      <c r="M744" s="47"/>
      <c r="T744" s="9"/>
    </row>
    <row r="745" spans="1:20" x14ac:dyDescent="0.25">
      <c r="A745" s="37">
        <v>38560</v>
      </c>
      <c r="B745" s="10">
        <v>1522</v>
      </c>
      <c r="C745" s="10" t="s">
        <v>46</v>
      </c>
      <c r="D745" s="7">
        <v>500</v>
      </c>
      <c r="E745" s="9" t="s">
        <v>5124</v>
      </c>
      <c r="F745" s="10" t="s">
        <v>63</v>
      </c>
      <c r="G745" s="39">
        <f t="shared" si="11"/>
        <v>500</v>
      </c>
      <c r="H745" s="10" t="s">
        <v>3575</v>
      </c>
      <c r="I745" s="41" t="s">
        <v>25</v>
      </c>
      <c r="J745" s="41"/>
      <c r="K745" s="42">
        <v>500</v>
      </c>
      <c r="M745" s="47"/>
      <c r="T745" s="9"/>
    </row>
    <row r="746" spans="1:20" x14ac:dyDescent="0.25">
      <c r="A746" s="37">
        <v>38560</v>
      </c>
      <c r="B746" s="10">
        <v>1613</v>
      </c>
      <c r="C746" s="10" t="s">
        <v>132</v>
      </c>
      <c r="D746" s="7">
        <v>1000</v>
      </c>
      <c r="E746" s="9" t="s">
        <v>5125</v>
      </c>
      <c r="F746" s="10" t="s">
        <v>63</v>
      </c>
      <c r="G746" s="39">
        <f t="shared" si="11"/>
        <v>1000</v>
      </c>
      <c r="H746" s="10" t="s">
        <v>3580</v>
      </c>
      <c r="I746" s="41" t="s">
        <v>25</v>
      </c>
      <c r="J746" s="41"/>
      <c r="K746" s="42">
        <v>1000</v>
      </c>
      <c r="M746" s="47"/>
      <c r="T746" s="9"/>
    </row>
    <row r="747" spans="1:20" x14ac:dyDescent="0.25">
      <c r="A747" s="37">
        <v>38560</v>
      </c>
      <c r="B747" s="10">
        <v>1624</v>
      </c>
      <c r="C747" s="10" t="s">
        <v>108</v>
      </c>
      <c r="D747" s="7" t="s">
        <v>27</v>
      </c>
      <c r="E747" s="9" t="s">
        <v>5126</v>
      </c>
      <c r="F747" s="10" t="s">
        <v>67</v>
      </c>
      <c r="G747" s="39">
        <f t="shared" si="11"/>
        <v>1</v>
      </c>
      <c r="H747" s="10" t="s">
        <v>3580</v>
      </c>
      <c r="I747" s="41" t="s">
        <v>25</v>
      </c>
      <c r="J747" s="41"/>
      <c r="K747" s="42" t="s">
        <v>27</v>
      </c>
      <c r="M747" s="47"/>
      <c r="T747" s="9"/>
    </row>
    <row r="748" spans="1:20" x14ac:dyDescent="0.25">
      <c r="A748" s="37">
        <v>38561</v>
      </c>
      <c r="B748" s="10">
        <v>1119</v>
      </c>
      <c r="C748" s="10" t="s">
        <v>329</v>
      </c>
      <c r="D748" s="7">
        <v>1400</v>
      </c>
      <c r="E748" s="9" t="s">
        <v>5127</v>
      </c>
      <c r="F748" s="10" t="s">
        <v>23</v>
      </c>
      <c r="G748" s="39">
        <f t="shared" si="11"/>
        <v>1400</v>
      </c>
      <c r="H748" s="10" t="s">
        <v>3578</v>
      </c>
      <c r="I748" s="41" t="s">
        <v>25</v>
      </c>
      <c r="J748" s="41"/>
      <c r="K748" s="42">
        <v>14000</v>
      </c>
      <c r="M748" s="47"/>
      <c r="T748" s="9"/>
    </row>
    <row r="749" spans="1:20" x14ac:dyDescent="0.25">
      <c r="A749" s="37">
        <v>38561</v>
      </c>
      <c r="B749" s="10">
        <v>1406</v>
      </c>
      <c r="C749" s="10" t="s">
        <v>668</v>
      </c>
      <c r="D749" s="7">
        <v>1500</v>
      </c>
      <c r="E749" s="9" t="s">
        <v>5128</v>
      </c>
      <c r="F749" s="10" t="s">
        <v>23</v>
      </c>
      <c r="G749" s="39">
        <f t="shared" si="11"/>
        <v>1500</v>
      </c>
      <c r="H749" s="10" t="s">
        <v>3610</v>
      </c>
      <c r="I749" s="41" t="s">
        <v>25</v>
      </c>
      <c r="J749" s="41"/>
      <c r="K749" s="42">
        <v>1500</v>
      </c>
      <c r="M749" s="47"/>
      <c r="T749" s="9"/>
    </row>
    <row r="750" spans="1:20" x14ac:dyDescent="0.25">
      <c r="A750" s="37">
        <v>38561</v>
      </c>
      <c r="B750" s="10">
        <v>1121</v>
      </c>
      <c r="C750" s="10" t="s">
        <v>91</v>
      </c>
      <c r="D750" s="7">
        <v>3000</v>
      </c>
      <c r="E750" s="9" t="s">
        <v>5129</v>
      </c>
      <c r="F750" s="10" t="s">
        <v>23</v>
      </c>
      <c r="G750" s="39">
        <f t="shared" si="11"/>
        <v>3000</v>
      </c>
      <c r="H750" s="10" t="s">
        <v>3578</v>
      </c>
      <c r="I750" s="41" t="s">
        <v>25</v>
      </c>
      <c r="J750" s="41"/>
      <c r="K750" s="42">
        <v>3000</v>
      </c>
      <c r="M750" s="47"/>
      <c r="T750" s="9"/>
    </row>
    <row r="751" spans="1:20" x14ac:dyDescent="0.25">
      <c r="A751" s="37">
        <v>38561</v>
      </c>
      <c r="B751" s="10">
        <v>1602</v>
      </c>
      <c r="C751" s="10" t="s">
        <v>61</v>
      </c>
      <c r="D751" s="7">
        <v>3000</v>
      </c>
      <c r="E751" s="9" t="s">
        <v>5130</v>
      </c>
      <c r="F751" s="10" t="s">
        <v>67</v>
      </c>
      <c r="G751" s="39">
        <f t="shared" si="11"/>
        <v>3000</v>
      </c>
      <c r="H751" s="10" t="s">
        <v>3575</v>
      </c>
      <c r="I751" s="41" t="s">
        <v>25</v>
      </c>
      <c r="J751" s="41"/>
      <c r="K751" s="42">
        <v>3000</v>
      </c>
      <c r="M751" s="47"/>
      <c r="T751" s="9"/>
    </row>
    <row r="752" spans="1:20" x14ac:dyDescent="0.25">
      <c r="A752" s="37">
        <v>38561</v>
      </c>
      <c r="B752" s="10">
        <v>1545</v>
      </c>
      <c r="C752" s="10" t="s">
        <v>121</v>
      </c>
      <c r="D752" s="38">
        <v>300</v>
      </c>
      <c r="E752" s="9" t="s">
        <v>5131</v>
      </c>
      <c r="F752" s="10" t="s">
        <v>325</v>
      </c>
      <c r="G752" s="39">
        <f t="shared" si="11"/>
        <v>300</v>
      </c>
      <c r="H752" s="10" t="s">
        <v>3582</v>
      </c>
      <c r="I752" s="41"/>
      <c r="J752" s="41"/>
      <c r="K752" s="42">
        <v>300</v>
      </c>
    </row>
    <row r="753" spans="1:20" x14ac:dyDescent="0.25">
      <c r="A753" s="37">
        <v>38562</v>
      </c>
      <c r="B753" s="10">
        <v>1214</v>
      </c>
      <c r="C753" s="10" t="s">
        <v>35</v>
      </c>
      <c r="D753" s="7">
        <v>1000</v>
      </c>
      <c r="E753" s="9" t="s">
        <v>5132</v>
      </c>
      <c r="F753" s="10" t="s">
        <v>30</v>
      </c>
      <c r="G753" s="39">
        <f t="shared" si="11"/>
        <v>1000</v>
      </c>
      <c r="H753" s="10" t="s">
        <v>3580</v>
      </c>
      <c r="I753" s="41" t="s">
        <v>25</v>
      </c>
      <c r="J753" s="41"/>
      <c r="K753" s="42" t="s">
        <v>27</v>
      </c>
      <c r="M753" s="47"/>
      <c r="T753" s="9"/>
    </row>
    <row r="754" spans="1:20" x14ac:dyDescent="0.25">
      <c r="A754" s="37">
        <v>38562</v>
      </c>
      <c r="B754" s="10">
        <v>2037</v>
      </c>
      <c r="C754" s="10" t="s">
        <v>3611</v>
      </c>
      <c r="D754" s="7">
        <v>50</v>
      </c>
      <c r="E754" s="9" t="s">
        <v>5133</v>
      </c>
      <c r="F754" s="10" t="s">
        <v>37</v>
      </c>
      <c r="G754" s="39">
        <f t="shared" si="11"/>
        <v>50</v>
      </c>
      <c r="H754" s="10" t="s">
        <v>3587</v>
      </c>
      <c r="I754" s="41" t="s">
        <v>25</v>
      </c>
      <c r="J754" s="41"/>
      <c r="K754" s="42">
        <v>50</v>
      </c>
      <c r="M754" s="47"/>
      <c r="T754" s="9"/>
    </row>
    <row r="755" spans="1:20" x14ac:dyDescent="0.25">
      <c r="A755" s="37">
        <v>38562</v>
      </c>
      <c r="B755" s="10">
        <v>2230</v>
      </c>
      <c r="C755" s="10" t="s">
        <v>116</v>
      </c>
      <c r="D755" s="7" t="s">
        <v>27</v>
      </c>
      <c r="E755" s="52" t="s">
        <v>5134</v>
      </c>
      <c r="F755" s="10" t="s">
        <v>67</v>
      </c>
      <c r="G755" s="39">
        <f t="shared" si="11"/>
        <v>1</v>
      </c>
      <c r="H755" s="10" t="s">
        <v>3582</v>
      </c>
      <c r="I755" s="41" t="s">
        <v>25</v>
      </c>
      <c r="J755" s="41"/>
      <c r="K755" s="42" t="s">
        <v>27</v>
      </c>
      <c r="M755" s="47"/>
      <c r="T755" s="9"/>
    </row>
    <row r="756" spans="1:20" x14ac:dyDescent="0.25">
      <c r="A756" s="37">
        <v>38563</v>
      </c>
      <c r="B756" s="10">
        <v>950</v>
      </c>
      <c r="C756" s="10" t="s">
        <v>81</v>
      </c>
      <c r="D756" s="7" t="s">
        <v>27</v>
      </c>
      <c r="E756" s="9" t="s">
        <v>5135</v>
      </c>
      <c r="F756" s="10" t="s">
        <v>33</v>
      </c>
      <c r="G756" s="39">
        <f t="shared" si="11"/>
        <v>1</v>
      </c>
      <c r="H756" s="10" t="s">
        <v>3578</v>
      </c>
      <c r="I756" s="41" t="s">
        <v>25</v>
      </c>
      <c r="J756" s="41"/>
      <c r="K756" s="42" t="s">
        <v>27</v>
      </c>
      <c r="L756" s="7" t="s">
        <v>5136</v>
      </c>
      <c r="M756" s="47"/>
      <c r="N756" s="9" t="s">
        <v>5137</v>
      </c>
      <c r="T756" s="9"/>
    </row>
    <row r="757" spans="1:20" x14ac:dyDescent="0.25">
      <c r="A757" s="37">
        <v>38564</v>
      </c>
      <c r="B757" s="10">
        <v>931</v>
      </c>
      <c r="C757" s="10" t="s">
        <v>68</v>
      </c>
      <c r="D757" s="7" t="s">
        <v>27</v>
      </c>
      <c r="E757" s="9" t="s">
        <v>5138</v>
      </c>
      <c r="F757" s="10" t="s">
        <v>23</v>
      </c>
      <c r="G757" s="39">
        <f t="shared" si="11"/>
        <v>1</v>
      </c>
      <c r="H757" s="10" t="s">
        <v>3575</v>
      </c>
      <c r="I757" s="41" t="s">
        <v>25</v>
      </c>
      <c r="J757" s="41"/>
      <c r="K757" s="42" t="s">
        <v>27</v>
      </c>
      <c r="M757" s="47"/>
      <c r="T757" s="9"/>
    </row>
    <row r="758" spans="1:20" x14ac:dyDescent="0.25">
      <c r="A758" s="37">
        <v>38564</v>
      </c>
      <c r="B758" s="10">
        <v>1644</v>
      </c>
      <c r="C758" s="10" t="s">
        <v>64</v>
      </c>
      <c r="D758" s="7">
        <v>1000</v>
      </c>
      <c r="E758" s="9" t="s">
        <v>5139</v>
      </c>
      <c r="F758" s="10" t="s">
        <v>63</v>
      </c>
      <c r="G758" s="39">
        <f t="shared" si="11"/>
        <v>1000</v>
      </c>
      <c r="H758" s="10" t="s">
        <v>3578</v>
      </c>
      <c r="I758" s="41" t="s">
        <v>25</v>
      </c>
      <c r="J758" s="41"/>
      <c r="K758" s="42">
        <v>1000</v>
      </c>
      <c r="M758" s="47"/>
      <c r="T758" s="9"/>
    </row>
    <row r="759" spans="1:20" x14ac:dyDescent="0.25">
      <c r="A759" s="37">
        <v>38565</v>
      </c>
      <c r="B759" s="10">
        <v>1958</v>
      </c>
      <c r="C759" s="10" t="s">
        <v>21</v>
      </c>
      <c r="D759" s="7">
        <v>2000</v>
      </c>
      <c r="E759" s="9" t="s">
        <v>5140</v>
      </c>
      <c r="F759" s="10" t="s">
        <v>23</v>
      </c>
      <c r="G759" s="39">
        <f t="shared" si="11"/>
        <v>2000</v>
      </c>
      <c r="H759" s="10" t="s">
        <v>3610</v>
      </c>
      <c r="I759" s="41" t="s">
        <v>25</v>
      </c>
      <c r="J759" s="41"/>
      <c r="K759" s="42">
        <v>2000</v>
      </c>
    </row>
    <row r="760" spans="1:20" x14ac:dyDescent="0.25">
      <c r="A760" s="37">
        <v>38565</v>
      </c>
      <c r="B760" s="10">
        <v>1513</v>
      </c>
      <c r="C760" s="10" t="s">
        <v>72</v>
      </c>
      <c r="D760" s="7" t="s">
        <v>27</v>
      </c>
      <c r="E760" s="9" t="s">
        <v>5141</v>
      </c>
      <c r="F760" s="10" t="s">
        <v>23</v>
      </c>
      <c r="G760" s="39">
        <f t="shared" si="11"/>
        <v>1</v>
      </c>
      <c r="H760" s="10" t="s">
        <v>3575</v>
      </c>
      <c r="I760" s="41" t="s">
        <v>25</v>
      </c>
      <c r="J760" s="41"/>
      <c r="K760" s="42" t="s">
        <v>27</v>
      </c>
    </row>
    <row r="761" spans="1:20" x14ac:dyDescent="0.25">
      <c r="A761" s="37">
        <v>38565</v>
      </c>
      <c r="B761" s="10">
        <v>846</v>
      </c>
      <c r="C761" s="10" t="s">
        <v>46</v>
      </c>
      <c r="D761" s="7">
        <v>2000</v>
      </c>
      <c r="E761" s="9" t="s">
        <v>5142</v>
      </c>
      <c r="F761" s="10" t="s">
        <v>33</v>
      </c>
      <c r="G761" s="39">
        <f t="shared" si="11"/>
        <v>2000</v>
      </c>
      <c r="H761" s="10" t="s">
        <v>3575</v>
      </c>
      <c r="I761" s="41" t="s">
        <v>25</v>
      </c>
      <c r="J761" s="41"/>
      <c r="K761" s="42">
        <v>2000</v>
      </c>
    </row>
    <row r="762" spans="1:20" x14ac:dyDescent="0.25">
      <c r="A762" s="37">
        <v>38565</v>
      </c>
      <c r="B762" s="10">
        <v>808</v>
      </c>
      <c r="C762" s="10" t="s">
        <v>200</v>
      </c>
      <c r="D762" s="7">
        <v>3000</v>
      </c>
      <c r="E762" s="9" t="s">
        <v>5143</v>
      </c>
      <c r="F762" s="10" t="s">
        <v>33</v>
      </c>
      <c r="G762" s="39">
        <f t="shared" si="11"/>
        <v>3000</v>
      </c>
      <c r="H762" s="10" t="s">
        <v>3575</v>
      </c>
      <c r="I762" s="41" t="s">
        <v>25</v>
      </c>
      <c r="J762" s="41"/>
      <c r="K762" s="42">
        <v>3000</v>
      </c>
    </row>
    <row r="763" spans="1:20" x14ac:dyDescent="0.25">
      <c r="A763" s="37">
        <v>38565</v>
      </c>
      <c r="B763" s="10">
        <v>802</v>
      </c>
      <c r="C763" s="10" t="s">
        <v>200</v>
      </c>
      <c r="D763" s="7">
        <v>24000</v>
      </c>
      <c r="E763" s="9" t="s">
        <v>5144</v>
      </c>
      <c r="F763" s="10" t="s">
        <v>33</v>
      </c>
      <c r="G763" s="39">
        <f t="shared" si="11"/>
        <v>24000</v>
      </c>
      <c r="H763" s="10" t="s">
        <v>3575</v>
      </c>
      <c r="I763" s="41" t="s">
        <v>25</v>
      </c>
      <c r="J763" s="41"/>
      <c r="K763" s="42">
        <v>24000</v>
      </c>
    </row>
    <row r="764" spans="1:20" x14ac:dyDescent="0.25">
      <c r="A764" s="37">
        <v>38565</v>
      </c>
      <c r="B764" s="10">
        <v>1258</v>
      </c>
      <c r="C764" s="10" t="s">
        <v>70</v>
      </c>
      <c r="D764" s="7">
        <v>125000</v>
      </c>
      <c r="E764" s="9" t="s">
        <v>5145</v>
      </c>
      <c r="F764" s="10" t="s">
        <v>33</v>
      </c>
      <c r="G764" s="39">
        <f t="shared" si="11"/>
        <v>125000</v>
      </c>
      <c r="H764" s="10" t="s">
        <v>3575</v>
      </c>
      <c r="I764" s="41" t="s">
        <v>25</v>
      </c>
      <c r="J764" s="41"/>
      <c r="K764" s="42">
        <v>125000</v>
      </c>
    </row>
    <row r="765" spans="1:20" x14ac:dyDescent="0.25">
      <c r="A765" s="37">
        <v>38565</v>
      </c>
      <c r="B765" s="10">
        <v>1557</v>
      </c>
      <c r="C765" s="10" t="s">
        <v>79</v>
      </c>
      <c r="D765" s="7">
        <v>5000</v>
      </c>
      <c r="E765" s="9" t="s">
        <v>5146</v>
      </c>
      <c r="F765" s="10" t="s">
        <v>67</v>
      </c>
      <c r="G765" s="39">
        <f t="shared" si="11"/>
        <v>5000</v>
      </c>
      <c r="H765" s="10" t="s">
        <v>3578</v>
      </c>
      <c r="I765" s="41" t="s">
        <v>25</v>
      </c>
      <c r="J765" s="41"/>
      <c r="K765" s="42">
        <v>5000</v>
      </c>
    </row>
    <row r="766" spans="1:20" x14ac:dyDescent="0.25">
      <c r="A766" s="37">
        <v>38566</v>
      </c>
      <c r="B766" s="10">
        <v>1754</v>
      </c>
      <c r="C766" s="10" t="s">
        <v>99</v>
      </c>
      <c r="D766" s="7">
        <v>1500</v>
      </c>
      <c r="E766" s="9" t="s">
        <v>5147</v>
      </c>
      <c r="F766" s="10" t="s">
        <v>23</v>
      </c>
      <c r="G766" s="39">
        <f t="shared" si="11"/>
        <v>1500</v>
      </c>
      <c r="H766" s="10" t="s">
        <v>3610</v>
      </c>
      <c r="I766" s="41" t="s">
        <v>25</v>
      </c>
      <c r="J766" s="41"/>
      <c r="K766" s="42">
        <v>1500</v>
      </c>
    </row>
    <row r="767" spans="1:20" x14ac:dyDescent="0.25">
      <c r="A767" s="37">
        <v>38566</v>
      </c>
      <c r="B767" s="10">
        <v>752</v>
      </c>
      <c r="C767" s="10" t="s">
        <v>35</v>
      </c>
      <c r="D767" s="38">
        <v>1000</v>
      </c>
      <c r="E767" s="9" t="s">
        <v>5148</v>
      </c>
      <c r="F767" s="10" t="s">
        <v>33</v>
      </c>
      <c r="G767" s="39">
        <f t="shared" si="11"/>
        <v>1000</v>
      </c>
      <c r="H767" s="10" t="s">
        <v>3580</v>
      </c>
      <c r="I767" s="41" t="s">
        <v>25</v>
      </c>
      <c r="J767" s="41"/>
      <c r="K767" s="42">
        <v>1000</v>
      </c>
    </row>
    <row r="768" spans="1:20" x14ac:dyDescent="0.25">
      <c r="A768" s="37">
        <v>38566</v>
      </c>
      <c r="B768" s="10">
        <v>951</v>
      </c>
      <c r="C768" s="10" t="s">
        <v>35</v>
      </c>
      <c r="D768" s="7">
        <v>1000</v>
      </c>
      <c r="E768" s="9" t="s">
        <v>5149</v>
      </c>
      <c r="F768" s="10" t="s">
        <v>37</v>
      </c>
      <c r="G768" s="39">
        <f t="shared" si="11"/>
        <v>1000</v>
      </c>
      <c r="H768" s="10" t="s">
        <v>3580</v>
      </c>
      <c r="I768" s="41" t="s">
        <v>25</v>
      </c>
      <c r="J768" s="41"/>
      <c r="K768" s="42">
        <v>1000</v>
      </c>
    </row>
    <row r="769" spans="1:22" x14ac:dyDescent="0.25">
      <c r="A769" s="37">
        <v>38566</v>
      </c>
      <c r="B769" s="10">
        <v>1256</v>
      </c>
      <c r="C769" s="10" t="s">
        <v>64</v>
      </c>
      <c r="D769" s="7" t="s">
        <v>27</v>
      </c>
      <c r="E769" s="9" t="s">
        <v>5150</v>
      </c>
      <c r="F769" s="10" t="s">
        <v>67</v>
      </c>
      <c r="G769" s="39">
        <f t="shared" si="11"/>
        <v>1</v>
      </c>
      <c r="H769" s="10" t="s">
        <v>3578</v>
      </c>
      <c r="I769" s="41" t="s">
        <v>25</v>
      </c>
      <c r="J769" s="41"/>
      <c r="K769" s="42" t="s">
        <v>27</v>
      </c>
    </row>
    <row r="770" spans="1:22" x14ac:dyDescent="0.25">
      <c r="A770" s="37">
        <v>38567</v>
      </c>
      <c r="B770" s="10">
        <v>720</v>
      </c>
      <c r="C770" s="10" t="s">
        <v>162</v>
      </c>
      <c r="D770" s="38">
        <v>300</v>
      </c>
      <c r="E770" s="9" t="s">
        <v>5151</v>
      </c>
      <c r="F770" s="10" t="s">
        <v>33</v>
      </c>
      <c r="G770" s="39">
        <f t="shared" ref="G770:G833" si="12">IF(D770 ="UNK", 1, D770)</f>
        <v>300</v>
      </c>
      <c r="H770" s="10" t="s">
        <v>3582</v>
      </c>
      <c r="I770" s="41"/>
      <c r="J770" s="41"/>
      <c r="K770" s="42">
        <v>300</v>
      </c>
    </row>
    <row r="771" spans="1:22" x14ac:dyDescent="0.25">
      <c r="A771" s="37">
        <v>38567</v>
      </c>
      <c r="B771" s="10">
        <v>1737</v>
      </c>
      <c r="C771" s="10" t="s">
        <v>200</v>
      </c>
      <c r="D771" s="7">
        <v>1000</v>
      </c>
      <c r="E771" s="9" t="s">
        <v>5152</v>
      </c>
      <c r="F771" s="10" t="s">
        <v>33</v>
      </c>
      <c r="G771" s="39">
        <f t="shared" si="12"/>
        <v>1000</v>
      </c>
      <c r="H771" s="10" t="s">
        <v>3575</v>
      </c>
      <c r="I771" s="41" t="s">
        <v>25</v>
      </c>
      <c r="J771" s="41"/>
      <c r="K771" s="42">
        <v>1000</v>
      </c>
    </row>
    <row r="772" spans="1:22" x14ac:dyDescent="0.25">
      <c r="A772" s="37">
        <v>38567</v>
      </c>
      <c r="B772" s="10">
        <v>1603</v>
      </c>
      <c r="C772" s="10" t="s">
        <v>162</v>
      </c>
      <c r="D772" s="38">
        <v>20</v>
      </c>
      <c r="E772" s="9" t="s">
        <v>5153</v>
      </c>
      <c r="F772" s="10" t="s">
        <v>37</v>
      </c>
      <c r="G772" s="39">
        <f t="shared" si="12"/>
        <v>20</v>
      </c>
      <c r="H772" s="10" t="s">
        <v>3582</v>
      </c>
      <c r="I772" s="41"/>
      <c r="J772" s="41"/>
      <c r="K772" s="42">
        <v>20</v>
      </c>
    </row>
    <row r="773" spans="1:22" x14ac:dyDescent="0.25">
      <c r="A773" s="37">
        <v>38567</v>
      </c>
      <c r="B773" s="10">
        <v>1551</v>
      </c>
      <c r="C773" s="10" t="s">
        <v>108</v>
      </c>
      <c r="D773" s="7">
        <v>1100</v>
      </c>
      <c r="E773" s="9" t="s">
        <v>5154</v>
      </c>
      <c r="F773" s="10" t="s">
        <v>37</v>
      </c>
      <c r="G773" s="39">
        <f t="shared" si="12"/>
        <v>1100</v>
      </c>
      <c r="H773" s="10" t="s">
        <v>3610</v>
      </c>
      <c r="I773" s="41" t="s">
        <v>25</v>
      </c>
      <c r="J773" s="41"/>
      <c r="K773" s="42">
        <v>1100</v>
      </c>
    </row>
    <row r="774" spans="1:22" x14ac:dyDescent="0.25">
      <c r="A774" s="37">
        <v>38567</v>
      </c>
      <c r="B774" s="10">
        <v>1258</v>
      </c>
      <c r="C774" s="10" t="s">
        <v>91</v>
      </c>
      <c r="D774" s="7">
        <v>1200</v>
      </c>
      <c r="E774" s="9" t="s">
        <v>5155</v>
      </c>
      <c r="F774" s="10" t="s">
        <v>37</v>
      </c>
      <c r="G774" s="39">
        <f t="shared" si="12"/>
        <v>1200</v>
      </c>
      <c r="H774" s="10" t="s">
        <v>3578</v>
      </c>
      <c r="I774" s="41" t="s">
        <v>25</v>
      </c>
      <c r="J774" s="41"/>
      <c r="K774" s="42">
        <v>1200</v>
      </c>
    </row>
    <row r="775" spans="1:22" x14ac:dyDescent="0.25">
      <c r="A775" s="37">
        <v>38567</v>
      </c>
      <c r="B775" s="10">
        <v>803</v>
      </c>
      <c r="C775" s="10" t="s">
        <v>61</v>
      </c>
      <c r="D775" s="7">
        <v>2500</v>
      </c>
      <c r="E775" s="9" t="s">
        <v>5156</v>
      </c>
      <c r="F775" s="10" t="s">
        <v>3869</v>
      </c>
      <c r="G775" s="39">
        <f t="shared" si="12"/>
        <v>2500</v>
      </c>
      <c r="H775" s="10" t="s">
        <v>3575</v>
      </c>
      <c r="I775" s="41" t="s">
        <v>25</v>
      </c>
      <c r="J775" s="41" t="s">
        <v>4334</v>
      </c>
      <c r="K775" s="42"/>
    </row>
    <row r="776" spans="1:22" x14ac:dyDescent="0.25">
      <c r="A776" s="37">
        <v>38567</v>
      </c>
      <c r="B776" s="10">
        <v>1701</v>
      </c>
      <c r="C776" s="10" t="s">
        <v>200</v>
      </c>
      <c r="D776" s="7">
        <v>18000</v>
      </c>
      <c r="E776" s="9" t="s">
        <v>5157</v>
      </c>
      <c r="F776" s="10" t="s">
        <v>67</v>
      </c>
      <c r="G776" s="39">
        <f t="shared" si="12"/>
        <v>18000</v>
      </c>
      <c r="H776" s="10" t="s">
        <v>3575</v>
      </c>
      <c r="I776" s="41" t="s">
        <v>25</v>
      </c>
      <c r="J776" s="41"/>
      <c r="K776" s="42">
        <v>18000</v>
      </c>
    </row>
    <row r="777" spans="1:22" x14ac:dyDescent="0.25">
      <c r="A777" s="37">
        <v>38568</v>
      </c>
      <c r="B777" s="10">
        <v>1323</v>
      </c>
      <c r="C777" s="10" t="s">
        <v>3611</v>
      </c>
      <c r="D777" s="7">
        <v>303960</v>
      </c>
      <c r="E777" s="9" t="s">
        <v>5158</v>
      </c>
      <c r="F777" s="10" t="s">
        <v>23</v>
      </c>
      <c r="G777" s="39">
        <f t="shared" si="12"/>
        <v>303960</v>
      </c>
      <c r="H777" s="10" t="s">
        <v>3587</v>
      </c>
      <c r="I777" s="41" t="s">
        <v>25</v>
      </c>
      <c r="J777" s="41"/>
      <c r="K777" s="42">
        <v>303960</v>
      </c>
    </row>
    <row r="778" spans="1:22" x14ac:dyDescent="0.25">
      <c r="A778" s="37">
        <v>38568</v>
      </c>
      <c r="B778" s="7">
        <v>1045</v>
      </c>
      <c r="C778" s="10" t="s">
        <v>162</v>
      </c>
      <c r="D778" s="41">
        <v>100</v>
      </c>
      <c r="E778" s="51" t="s">
        <v>5159</v>
      </c>
      <c r="F778" s="8" t="s">
        <v>33</v>
      </c>
      <c r="G778" s="39">
        <f t="shared" si="12"/>
        <v>100</v>
      </c>
      <c r="H778" s="10" t="s">
        <v>3582</v>
      </c>
      <c r="I778" s="9"/>
      <c r="K778" s="7">
        <v>100</v>
      </c>
      <c r="L778" s="10"/>
      <c r="M778" s="9"/>
      <c r="O778" s="10"/>
      <c r="Q778" s="11"/>
      <c r="T778" s="9"/>
      <c r="V778" s="9"/>
    </row>
    <row r="779" spans="1:22" x14ac:dyDescent="0.25">
      <c r="A779" s="37">
        <v>38568</v>
      </c>
      <c r="B779" s="10">
        <v>1537</v>
      </c>
      <c r="C779" s="10" t="s">
        <v>132</v>
      </c>
      <c r="D779" s="7" t="s">
        <v>27</v>
      </c>
      <c r="E779" s="9" t="s">
        <v>5160</v>
      </c>
      <c r="F779" s="10" t="s">
        <v>54</v>
      </c>
      <c r="G779" s="39">
        <f t="shared" si="12"/>
        <v>1</v>
      </c>
      <c r="H779" s="10" t="s">
        <v>3580</v>
      </c>
      <c r="I779" s="41" t="s">
        <v>25</v>
      </c>
      <c r="J779" s="41"/>
      <c r="K779" s="42" t="s">
        <v>27</v>
      </c>
    </row>
    <row r="780" spans="1:22" x14ac:dyDescent="0.25">
      <c r="A780" s="37">
        <v>38568</v>
      </c>
      <c r="B780" s="10">
        <v>1559</v>
      </c>
      <c r="C780" s="10" t="s">
        <v>61</v>
      </c>
      <c r="D780" s="7">
        <v>1000</v>
      </c>
      <c r="E780" s="9" t="s">
        <v>5161</v>
      </c>
      <c r="F780" s="10" t="s">
        <v>3869</v>
      </c>
      <c r="G780" s="39">
        <f t="shared" si="12"/>
        <v>1000</v>
      </c>
      <c r="H780" s="10" t="s">
        <v>3575</v>
      </c>
      <c r="I780" s="41" t="s">
        <v>25</v>
      </c>
      <c r="J780" s="41" t="s">
        <v>4334</v>
      </c>
      <c r="K780" s="42"/>
    </row>
    <row r="781" spans="1:22" x14ac:dyDescent="0.25">
      <c r="A781" s="37">
        <v>38568</v>
      </c>
      <c r="B781" s="53">
        <v>1300</v>
      </c>
      <c r="C781" s="10" t="s">
        <v>42</v>
      </c>
      <c r="D781" s="41">
        <v>33000</v>
      </c>
      <c r="E781" s="51" t="s">
        <v>5162</v>
      </c>
      <c r="F781" s="8" t="s">
        <v>3869</v>
      </c>
      <c r="G781" s="39">
        <f t="shared" si="12"/>
        <v>33000</v>
      </c>
      <c r="H781" s="10" t="s">
        <v>3582</v>
      </c>
      <c r="I781" s="9"/>
      <c r="J781" s="10" t="s">
        <v>4334</v>
      </c>
      <c r="L781" s="10"/>
      <c r="M781" s="9"/>
      <c r="O781" s="10"/>
      <c r="Q781" s="11"/>
      <c r="T781" s="9"/>
      <c r="V781" s="9"/>
    </row>
    <row r="782" spans="1:22" x14ac:dyDescent="0.25">
      <c r="A782" s="37">
        <v>38568</v>
      </c>
      <c r="B782" s="10">
        <v>1401</v>
      </c>
      <c r="C782" s="10" t="s">
        <v>42</v>
      </c>
      <c r="D782" s="7">
        <v>33000</v>
      </c>
      <c r="E782" s="9" t="s">
        <v>5163</v>
      </c>
      <c r="F782" s="10" t="s">
        <v>3869</v>
      </c>
      <c r="G782" s="39">
        <f t="shared" si="12"/>
        <v>33000</v>
      </c>
      <c r="H782" s="10" t="s">
        <v>3582</v>
      </c>
      <c r="I782" s="41" t="s">
        <v>25</v>
      </c>
      <c r="J782" s="41" t="s">
        <v>4334</v>
      </c>
      <c r="K782" s="42"/>
    </row>
    <row r="783" spans="1:22" x14ac:dyDescent="0.25">
      <c r="A783" s="37">
        <v>38568</v>
      </c>
      <c r="B783" s="10">
        <v>1600</v>
      </c>
      <c r="C783" s="10" t="s">
        <v>70</v>
      </c>
      <c r="D783" s="7" t="s">
        <v>27</v>
      </c>
      <c r="E783" s="9" t="s">
        <v>5164</v>
      </c>
      <c r="F783" s="10" t="s">
        <v>67</v>
      </c>
      <c r="G783" s="39">
        <f t="shared" si="12"/>
        <v>1</v>
      </c>
      <c r="H783" s="10" t="s">
        <v>3575</v>
      </c>
      <c r="I783" s="41" t="s">
        <v>25</v>
      </c>
      <c r="J783" s="41"/>
      <c r="K783" s="42" t="s">
        <v>27</v>
      </c>
    </row>
    <row r="784" spans="1:22" x14ac:dyDescent="0.25">
      <c r="A784" s="37">
        <v>38569</v>
      </c>
      <c r="B784" s="10">
        <v>2156</v>
      </c>
      <c r="C784" s="10" t="s">
        <v>162</v>
      </c>
      <c r="D784" s="7">
        <v>1000</v>
      </c>
      <c r="E784" s="9" t="s">
        <v>5165</v>
      </c>
      <c r="F784" s="10" t="s">
        <v>23</v>
      </c>
      <c r="G784" s="39">
        <f t="shared" si="12"/>
        <v>1000</v>
      </c>
      <c r="H784" s="10" t="s">
        <v>3582</v>
      </c>
      <c r="I784" s="41" t="s">
        <v>25</v>
      </c>
      <c r="J784" s="41"/>
      <c r="K784" s="42">
        <v>1000</v>
      </c>
    </row>
    <row r="785" spans="1:11" x14ac:dyDescent="0.25">
      <c r="A785" s="37">
        <v>38569</v>
      </c>
      <c r="B785" s="10">
        <v>2130</v>
      </c>
      <c r="C785" s="10" t="s">
        <v>162</v>
      </c>
      <c r="D785" s="38">
        <v>30000</v>
      </c>
      <c r="E785" s="9" t="s">
        <v>5166</v>
      </c>
      <c r="F785" s="10" t="s">
        <v>30</v>
      </c>
      <c r="G785" s="39">
        <f t="shared" si="12"/>
        <v>30000</v>
      </c>
      <c r="H785" s="10" t="s">
        <v>3582</v>
      </c>
      <c r="I785" s="41"/>
      <c r="J785" s="41"/>
      <c r="K785" s="42">
        <v>30000</v>
      </c>
    </row>
    <row r="786" spans="1:11" x14ac:dyDescent="0.25">
      <c r="A786" s="37">
        <v>38569</v>
      </c>
      <c r="B786" s="10">
        <v>1912</v>
      </c>
      <c r="C786" s="10" t="s">
        <v>448</v>
      </c>
      <c r="D786" s="7">
        <v>10000</v>
      </c>
      <c r="E786" s="9" t="s">
        <v>5167</v>
      </c>
      <c r="F786" s="10" t="s">
        <v>33</v>
      </c>
      <c r="G786" s="39">
        <f t="shared" si="12"/>
        <v>10000</v>
      </c>
      <c r="H786" s="10" t="s">
        <v>3575</v>
      </c>
      <c r="I786" s="41" t="s">
        <v>25</v>
      </c>
      <c r="J786" s="41"/>
      <c r="K786" s="42">
        <v>10000</v>
      </c>
    </row>
    <row r="787" spans="1:11" x14ac:dyDescent="0.25">
      <c r="A787" s="37">
        <v>38569</v>
      </c>
      <c r="B787" s="10">
        <v>1240</v>
      </c>
      <c r="C787" s="10" t="s">
        <v>70</v>
      </c>
      <c r="D787" s="7">
        <v>30000</v>
      </c>
      <c r="E787" s="9" t="s">
        <v>5168</v>
      </c>
      <c r="F787" s="10" t="s">
        <v>54</v>
      </c>
      <c r="G787" s="39">
        <f t="shared" si="12"/>
        <v>30000</v>
      </c>
      <c r="H787" s="10" t="s">
        <v>3575</v>
      </c>
      <c r="I787" s="41" t="s">
        <v>25</v>
      </c>
      <c r="J787" s="41"/>
      <c r="K787" s="42">
        <v>30000</v>
      </c>
    </row>
    <row r="788" spans="1:11" x14ac:dyDescent="0.25">
      <c r="A788" s="37">
        <v>38570</v>
      </c>
      <c r="B788" s="10">
        <v>1032</v>
      </c>
      <c r="C788" s="10" t="s">
        <v>46</v>
      </c>
      <c r="D788" s="7">
        <v>25</v>
      </c>
      <c r="E788" s="9" t="s">
        <v>5169</v>
      </c>
      <c r="F788" s="10" t="s">
        <v>190</v>
      </c>
      <c r="G788" s="39">
        <f t="shared" si="12"/>
        <v>25</v>
      </c>
      <c r="H788" s="10" t="s">
        <v>3575</v>
      </c>
      <c r="I788" s="41" t="s">
        <v>25</v>
      </c>
      <c r="J788" s="41"/>
      <c r="K788" s="42">
        <v>25</v>
      </c>
    </row>
    <row r="789" spans="1:11" x14ac:dyDescent="0.25">
      <c r="A789" s="37">
        <v>38570</v>
      </c>
      <c r="B789" s="10">
        <v>1031</v>
      </c>
      <c r="C789" s="10" t="s">
        <v>70</v>
      </c>
      <c r="D789" s="7" t="s">
        <v>27</v>
      </c>
      <c r="E789" s="9" t="s">
        <v>5170</v>
      </c>
      <c r="F789" s="10" t="s">
        <v>190</v>
      </c>
      <c r="G789" s="39">
        <f t="shared" si="12"/>
        <v>1</v>
      </c>
      <c r="H789" s="10" t="s">
        <v>3575</v>
      </c>
      <c r="I789" s="41" t="s">
        <v>25</v>
      </c>
      <c r="J789" s="41"/>
      <c r="K789" s="42" t="s">
        <v>27</v>
      </c>
    </row>
    <row r="790" spans="1:11" x14ac:dyDescent="0.25">
      <c r="A790" s="37">
        <v>38570</v>
      </c>
      <c r="B790" s="10">
        <v>1141</v>
      </c>
      <c r="C790" s="10" t="s">
        <v>130</v>
      </c>
      <c r="D790" s="7">
        <v>6000</v>
      </c>
      <c r="E790" s="9" t="s">
        <v>5171</v>
      </c>
      <c r="F790" s="10" t="s">
        <v>67</v>
      </c>
      <c r="G790" s="39">
        <f t="shared" si="12"/>
        <v>6000</v>
      </c>
      <c r="H790" s="10" t="s">
        <v>3578</v>
      </c>
      <c r="I790" s="41" t="s">
        <v>25</v>
      </c>
      <c r="J790" s="41"/>
      <c r="K790" s="42">
        <v>6000</v>
      </c>
    </row>
    <row r="791" spans="1:11" x14ac:dyDescent="0.25">
      <c r="A791" s="37">
        <v>38571</v>
      </c>
      <c r="B791" s="10">
        <v>1408</v>
      </c>
      <c r="C791" s="10" t="s">
        <v>42</v>
      </c>
      <c r="D791" s="7">
        <v>20000</v>
      </c>
      <c r="E791" s="9" t="s">
        <v>5172</v>
      </c>
      <c r="F791" s="10" t="s">
        <v>33</v>
      </c>
      <c r="G791" s="39">
        <f t="shared" si="12"/>
        <v>20000</v>
      </c>
      <c r="H791" s="10" t="s">
        <v>3582</v>
      </c>
      <c r="I791" s="41" t="s">
        <v>25</v>
      </c>
      <c r="J791" s="41"/>
      <c r="K791" s="42">
        <v>20000</v>
      </c>
    </row>
    <row r="792" spans="1:11" x14ac:dyDescent="0.25">
      <c r="A792" s="37">
        <v>38571</v>
      </c>
      <c r="B792" s="10">
        <v>930</v>
      </c>
      <c r="C792" s="10" t="s">
        <v>42</v>
      </c>
      <c r="D792" s="7">
        <v>1000</v>
      </c>
      <c r="E792" s="9" t="s">
        <v>5173</v>
      </c>
      <c r="F792" s="10" t="s">
        <v>37</v>
      </c>
      <c r="G792" s="39">
        <f t="shared" si="12"/>
        <v>1000</v>
      </c>
      <c r="H792" s="10" t="s">
        <v>3582</v>
      </c>
      <c r="I792" s="41"/>
      <c r="J792" s="41"/>
      <c r="K792" s="42">
        <v>1000</v>
      </c>
    </row>
    <row r="793" spans="1:11" x14ac:dyDescent="0.25">
      <c r="A793" s="37">
        <v>38571</v>
      </c>
      <c r="B793" s="10">
        <v>1630</v>
      </c>
      <c r="C793" s="10" t="s">
        <v>70</v>
      </c>
      <c r="D793" s="7">
        <v>1000</v>
      </c>
      <c r="E793" s="9" t="s">
        <v>5174</v>
      </c>
      <c r="F793" s="10" t="s">
        <v>54</v>
      </c>
      <c r="G793" s="39">
        <f t="shared" si="12"/>
        <v>1000</v>
      </c>
      <c r="H793" s="10" t="s">
        <v>3575</v>
      </c>
      <c r="I793" s="41" t="s">
        <v>25</v>
      </c>
      <c r="J793" s="41"/>
      <c r="K793" s="42">
        <v>1000</v>
      </c>
    </row>
    <row r="794" spans="1:11" x14ac:dyDescent="0.25">
      <c r="A794" s="37">
        <v>38572</v>
      </c>
      <c r="B794" s="10">
        <v>1426</v>
      </c>
      <c r="C794" s="10" t="s">
        <v>162</v>
      </c>
      <c r="D794" s="38">
        <v>2000</v>
      </c>
      <c r="E794" s="9" t="s">
        <v>5175</v>
      </c>
      <c r="F794" s="10" t="s">
        <v>23</v>
      </c>
      <c r="G794" s="39">
        <f t="shared" si="12"/>
        <v>2000</v>
      </c>
      <c r="H794" s="10" t="s">
        <v>3582</v>
      </c>
      <c r="I794" s="41" t="s">
        <v>25</v>
      </c>
      <c r="K794" s="42">
        <v>2000</v>
      </c>
    </row>
    <row r="795" spans="1:11" x14ac:dyDescent="0.25">
      <c r="A795" s="37">
        <v>38572</v>
      </c>
      <c r="B795" s="10">
        <v>1158</v>
      </c>
      <c r="C795" s="10" t="s">
        <v>329</v>
      </c>
      <c r="D795" s="38">
        <v>1000</v>
      </c>
      <c r="E795" s="9" t="s">
        <v>5176</v>
      </c>
      <c r="F795" s="10" t="s">
        <v>33</v>
      </c>
      <c r="G795" s="39">
        <f t="shared" si="12"/>
        <v>1000</v>
      </c>
      <c r="H795" s="10" t="s">
        <v>3578</v>
      </c>
      <c r="I795" s="41" t="s">
        <v>25</v>
      </c>
      <c r="K795" s="42">
        <v>1000</v>
      </c>
    </row>
    <row r="796" spans="1:11" x14ac:dyDescent="0.25">
      <c r="A796" s="37">
        <v>38572</v>
      </c>
      <c r="B796" s="10">
        <v>932</v>
      </c>
      <c r="C796" s="10" t="s">
        <v>99</v>
      </c>
      <c r="D796" s="38">
        <v>5040</v>
      </c>
      <c r="E796" s="9" t="s">
        <v>5177</v>
      </c>
      <c r="F796" s="10" t="s">
        <v>33</v>
      </c>
      <c r="G796" s="39">
        <f t="shared" si="12"/>
        <v>5040</v>
      </c>
      <c r="H796" s="10" t="s">
        <v>3610</v>
      </c>
      <c r="I796" s="41" t="s">
        <v>25</v>
      </c>
      <c r="K796" s="42">
        <v>5040</v>
      </c>
    </row>
    <row r="797" spans="1:11" x14ac:dyDescent="0.25">
      <c r="A797" s="37">
        <v>38572</v>
      </c>
      <c r="B797" s="10">
        <v>2148</v>
      </c>
      <c r="C797" s="10" t="s">
        <v>162</v>
      </c>
      <c r="D797" s="38">
        <v>1000</v>
      </c>
      <c r="E797" s="9" t="s">
        <v>5178</v>
      </c>
      <c r="F797" s="10" t="s">
        <v>54</v>
      </c>
      <c r="G797" s="39">
        <f t="shared" si="12"/>
        <v>1000</v>
      </c>
      <c r="H797" s="10" t="s">
        <v>3582</v>
      </c>
      <c r="I797" s="41" t="s">
        <v>25</v>
      </c>
      <c r="K797" s="42">
        <v>1000</v>
      </c>
    </row>
    <row r="798" spans="1:11" x14ac:dyDescent="0.25">
      <c r="A798" s="37">
        <v>38572</v>
      </c>
      <c r="B798" s="10">
        <v>1056</v>
      </c>
      <c r="C798" s="10" t="s">
        <v>426</v>
      </c>
      <c r="D798" s="38">
        <v>4800</v>
      </c>
      <c r="E798" s="9" t="s">
        <v>5179</v>
      </c>
      <c r="F798" s="10" t="s">
        <v>325</v>
      </c>
      <c r="G798" s="39">
        <f t="shared" si="12"/>
        <v>4800</v>
      </c>
      <c r="H798" s="10" t="s">
        <v>3587</v>
      </c>
      <c r="I798" s="41" t="s">
        <v>25</v>
      </c>
      <c r="K798" s="42">
        <v>4800</v>
      </c>
    </row>
    <row r="799" spans="1:11" x14ac:dyDescent="0.25">
      <c r="A799" s="37">
        <v>38573</v>
      </c>
      <c r="B799" s="10">
        <v>1446</v>
      </c>
      <c r="C799" s="10" t="s">
        <v>68</v>
      </c>
      <c r="D799" s="38">
        <v>108000</v>
      </c>
      <c r="E799" s="9" t="s">
        <v>5180</v>
      </c>
      <c r="F799" s="10" t="s">
        <v>23</v>
      </c>
      <c r="G799" s="39">
        <f t="shared" si="12"/>
        <v>108000</v>
      </c>
      <c r="H799" s="10" t="s">
        <v>3575</v>
      </c>
      <c r="I799" s="41" t="s">
        <v>25</v>
      </c>
      <c r="J799" s="41" t="s">
        <v>4334</v>
      </c>
      <c r="K799" s="41"/>
    </row>
    <row r="800" spans="1:11" x14ac:dyDescent="0.25">
      <c r="A800" s="37">
        <v>38573</v>
      </c>
      <c r="B800" s="10">
        <v>1322</v>
      </c>
      <c r="C800" s="10" t="s">
        <v>162</v>
      </c>
      <c r="D800" s="38">
        <v>3000</v>
      </c>
      <c r="E800" s="9" t="s">
        <v>5181</v>
      </c>
      <c r="F800" s="10" t="s">
        <v>30</v>
      </c>
      <c r="G800" s="39">
        <f t="shared" si="12"/>
        <v>3000</v>
      </c>
      <c r="H800" s="10" t="s">
        <v>3582</v>
      </c>
      <c r="I800" s="41" t="s">
        <v>25</v>
      </c>
      <c r="J800" s="41"/>
      <c r="K800" s="42">
        <v>3000</v>
      </c>
    </row>
    <row r="801" spans="1:11" x14ac:dyDescent="0.25">
      <c r="A801" s="37">
        <v>38573</v>
      </c>
      <c r="B801" s="10">
        <v>1022</v>
      </c>
      <c r="C801" s="10" t="s">
        <v>426</v>
      </c>
      <c r="D801" s="38">
        <v>5000</v>
      </c>
      <c r="E801" s="9" t="s">
        <v>5182</v>
      </c>
      <c r="F801" s="10" t="s">
        <v>30</v>
      </c>
      <c r="G801" s="39">
        <f t="shared" si="12"/>
        <v>5000</v>
      </c>
      <c r="H801" s="10" t="s">
        <v>3587</v>
      </c>
      <c r="I801" s="41" t="s">
        <v>25</v>
      </c>
      <c r="K801" s="42">
        <v>5000</v>
      </c>
    </row>
    <row r="802" spans="1:11" x14ac:dyDescent="0.25">
      <c r="A802" s="37">
        <v>38573</v>
      </c>
      <c r="B802" s="10">
        <v>1120</v>
      </c>
      <c r="C802" s="10" t="s">
        <v>46</v>
      </c>
      <c r="D802" s="38">
        <v>10000</v>
      </c>
      <c r="E802" s="9" t="s">
        <v>5183</v>
      </c>
      <c r="F802" s="10" t="s">
        <v>3869</v>
      </c>
      <c r="G802" s="39">
        <f t="shared" si="12"/>
        <v>10000</v>
      </c>
      <c r="H802" s="10" t="s">
        <v>3575</v>
      </c>
      <c r="I802" s="41" t="s">
        <v>25</v>
      </c>
      <c r="J802" s="41" t="s">
        <v>4334</v>
      </c>
      <c r="K802" s="41"/>
    </row>
    <row r="803" spans="1:11" x14ac:dyDescent="0.25">
      <c r="A803" s="37">
        <v>38573</v>
      </c>
      <c r="B803" s="10">
        <v>1110</v>
      </c>
      <c r="C803" s="10" t="s">
        <v>91</v>
      </c>
      <c r="D803" s="38">
        <v>100000</v>
      </c>
      <c r="E803" s="9" t="s">
        <v>5184</v>
      </c>
      <c r="F803" s="10" t="s">
        <v>67</v>
      </c>
      <c r="G803" s="39">
        <f t="shared" si="12"/>
        <v>100000</v>
      </c>
      <c r="H803" s="10" t="s">
        <v>3578</v>
      </c>
      <c r="I803" s="41" t="s">
        <v>25</v>
      </c>
      <c r="K803" s="42">
        <v>100000</v>
      </c>
    </row>
    <row r="804" spans="1:11" x14ac:dyDescent="0.25">
      <c r="A804" s="37">
        <v>38574</v>
      </c>
      <c r="B804" s="10">
        <v>1445</v>
      </c>
      <c r="C804" s="10" t="s">
        <v>141</v>
      </c>
      <c r="D804" s="38">
        <v>5000</v>
      </c>
      <c r="E804" s="9" t="s">
        <v>5185</v>
      </c>
      <c r="F804" s="10" t="s">
        <v>33</v>
      </c>
      <c r="G804" s="39">
        <f t="shared" si="12"/>
        <v>5000</v>
      </c>
      <c r="H804" s="10" t="s">
        <v>3578</v>
      </c>
      <c r="I804" s="41" t="s">
        <v>25</v>
      </c>
      <c r="J804" s="41"/>
      <c r="K804" s="42">
        <v>5000</v>
      </c>
    </row>
    <row r="805" spans="1:11" x14ac:dyDescent="0.25">
      <c r="A805" s="37">
        <v>38574</v>
      </c>
      <c r="B805" s="10">
        <v>2225</v>
      </c>
      <c r="C805" s="10" t="s">
        <v>31</v>
      </c>
      <c r="D805" s="38">
        <v>5000</v>
      </c>
      <c r="E805" s="9" t="s">
        <v>5186</v>
      </c>
      <c r="F805" s="10" t="s">
        <v>33</v>
      </c>
      <c r="G805" s="39">
        <f t="shared" si="12"/>
        <v>5000</v>
      </c>
      <c r="H805" s="10" t="s">
        <v>3587</v>
      </c>
      <c r="I805" s="41" t="s">
        <v>25</v>
      </c>
      <c r="J805" s="41"/>
      <c r="K805" s="42">
        <v>5000</v>
      </c>
    </row>
    <row r="806" spans="1:11" x14ac:dyDescent="0.25">
      <c r="A806" s="37">
        <v>38574</v>
      </c>
      <c r="B806" s="10">
        <v>1445</v>
      </c>
      <c r="C806" s="10" t="s">
        <v>61</v>
      </c>
      <c r="D806" s="38">
        <v>1800</v>
      </c>
      <c r="E806" s="9" t="s">
        <v>5187</v>
      </c>
      <c r="F806" s="10" t="s">
        <v>37</v>
      </c>
      <c r="G806" s="39">
        <f t="shared" si="12"/>
        <v>1800</v>
      </c>
      <c r="H806" s="10" t="s">
        <v>3575</v>
      </c>
      <c r="I806" s="41" t="s">
        <v>25</v>
      </c>
      <c r="J806" s="41"/>
      <c r="K806" s="42">
        <v>1800</v>
      </c>
    </row>
    <row r="807" spans="1:11" x14ac:dyDescent="0.25">
      <c r="A807" s="37">
        <v>38574</v>
      </c>
      <c r="B807" s="10">
        <v>1608</v>
      </c>
      <c r="C807" s="10" t="s">
        <v>64</v>
      </c>
      <c r="D807" s="38">
        <v>25</v>
      </c>
      <c r="E807" s="9" t="s">
        <v>5188</v>
      </c>
      <c r="F807" s="10" t="s">
        <v>29</v>
      </c>
      <c r="G807" s="39">
        <f t="shared" si="12"/>
        <v>25</v>
      </c>
      <c r="H807" s="10" t="s">
        <v>3578</v>
      </c>
      <c r="I807" s="41" t="s">
        <v>25</v>
      </c>
      <c r="J807" s="41"/>
      <c r="K807" s="41">
        <v>25</v>
      </c>
    </row>
    <row r="808" spans="1:11" x14ac:dyDescent="0.25">
      <c r="A808" s="37">
        <v>38575</v>
      </c>
      <c r="B808" s="10">
        <v>1058</v>
      </c>
      <c r="C808" s="10" t="s">
        <v>64</v>
      </c>
      <c r="D808" s="38">
        <v>1000</v>
      </c>
      <c r="E808" s="9" t="s">
        <v>5189</v>
      </c>
      <c r="F808" s="10" t="s">
        <v>29</v>
      </c>
      <c r="G808" s="39">
        <f t="shared" si="12"/>
        <v>1000</v>
      </c>
      <c r="H808" s="10" t="s">
        <v>3578</v>
      </c>
      <c r="I808" s="41" t="s">
        <v>25</v>
      </c>
      <c r="J808" s="41"/>
      <c r="K808" s="42">
        <v>1000</v>
      </c>
    </row>
    <row r="809" spans="1:11" x14ac:dyDescent="0.25">
      <c r="A809" s="37">
        <v>38576</v>
      </c>
      <c r="B809" s="10">
        <v>2021</v>
      </c>
      <c r="C809" s="10" t="s">
        <v>64</v>
      </c>
      <c r="D809" s="38">
        <v>1000</v>
      </c>
      <c r="E809" s="9" t="s">
        <v>5190</v>
      </c>
      <c r="F809" s="10" t="s">
        <v>23</v>
      </c>
      <c r="G809" s="39">
        <f t="shared" si="12"/>
        <v>1000</v>
      </c>
      <c r="H809" s="10" t="s">
        <v>3578</v>
      </c>
      <c r="I809" s="41" t="s">
        <v>25</v>
      </c>
      <c r="K809" s="42">
        <v>1000</v>
      </c>
    </row>
    <row r="810" spans="1:11" x14ac:dyDescent="0.25">
      <c r="A810" s="37">
        <v>38576</v>
      </c>
      <c r="B810" s="10">
        <v>823</v>
      </c>
      <c r="C810" s="10" t="s">
        <v>200</v>
      </c>
      <c r="D810" s="38">
        <v>5000</v>
      </c>
      <c r="E810" s="9" t="s">
        <v>5191</v>
      </c>
      <c r="F810" s="10" t="s">
        <v>23</v>
      </c>
      <c r="G810" s="39">
        <f t="shared" si="12"/>
        <v>5000</v>
      </c>
      <c r="H810" s="10" t="s">
        <v>3575</v>
      </c>
      <c r="I810" s="41" t="s">
        <v>25</v>
      </c>
      <c r="J810" s="41"/>
      <c r="K810" s="42">
        <v>5000</v>
      </c>
    </row>
    <row r="811" spans="1:11" x14ac:dyDescent="0.25">
      <c r="A811" s="37">
        <v>38576</v>
      </c>
      <c r="B811" s="10">
        <v>2150</v>
      </c>
      <c r="C811" s="10" t="s">
        <v>21</v>
      </c>
      <c r="D811" s="38">
        <v>1000</v>
      </c>
      <c r="E811" s="9" t="s">
        <v>5192</v>
      </c>
      <c r="F811" s="10" t="s">
        <v>33</v>
      </c>
      <c r="G811" s="39">
        <f t="shared" si="12"/>
        <v>1000</v>
      </c>
      <c r="H811" s="10" t="s">
        <v>3610</v>
      </c>
      <c r="I811" s="41" t="s">
        <v>25</v>
      </c>
      <c r="K811" s="42">
        <v>1000</v>
      </c>
    </row>
    <row r="812" spans="1:11" x14ac:dyDescent="0.25">
      <c r="A812" s="37">
        <v>38576</v>
      </c>
      <c r="B812" s="10">
        <v>1325</v>
      </c>
      <c r="C812" s="10" t="s">
        <v>99</v>
      </c>
      <c r="D812" s="38">
        <v>3000</v>
      </c>
      <c r="E812" s="9" t="s">
        <v>5193</v>
      </c>
      <c r="F812" s="10" t="s">
        <v>37</v>
      </c>
      <c r="G812" s="39">
        <f t="shared" si="12"/>
        <v>3000</v>
      </c>
      <c r="H812" s="10" t="s">
        <v>3610</v>
      </c>
      <c r="I812" s="41" t="s">
        <v>25</v>
      </c>
      <c r="J812" s="41"/>
      <c r="K812" s="42">
        <v>3000</v>
      </c>
    </row>
    <row r="813" spans="1:11" x14ac:dyDescent="0.25">
      <c r="A813" s="37">
        <v>38576</v>
      </c>
      <c r="B813" s="10">
        <v>1529</v>
      </c>
      <c r="C813" s="10" t="s">
        <v>31</v>
      </c>
      <c r="D813" s="38">
        <v>4000</v>
      </c>
      <c r="E813" s="9" t="s">
        <v>5194</v>
      </c>
      <c r="F813" s="10" t="s">
        <v>190</v>
      </c>
      <c r="G813" s="39">
        <f t="shared" si="12"/>
        <v>4000</v>
      </c>
      <c r="H813" s="10" t="s">
        <v>3587</v>
      </c>
      <c r="I813" s="41" t="s">
        <v>25</v>
      </c>
      <c r="K813" s="42">
        <v>4000</v>
      </c>
    </row>
    <row r="814" spans="1:11" x14ac:dyDescent="0.25">
      <c r="A814" s="37">
        <v>38576</v>
      </c>
      <c r="B814" s="10">
        <v>907</v>
      </c>
      <c r="C814" s="10" t="s">
        <v>319</v>
      </c>
      <c r="D814" s="38">
        <v>2000</v>
      </c>
      <c r="E814" s="9" t="s">
        <v>5195</v>
      </c>
      <c r="F814" s="10" t="s">
        <v>54</v>
      </c>
      <c r="G814" s="39">
        <f t="shared" si="12"/>
        <v>2000</v>
      </c>
      <c r="H814" s="10" t="s">
        <v>3610</v>
      </c>
      <c r="I814" s="41" t="s">
        <v>25</v>
      </c>
      <c r="J814" s="41"/>
      <c r="K814" s="42">
        <v>2000</v>
      </c>
    </row>
    <row r="815" spans="1:11" x14ac:dyDescent="0.25">
      <c r="A815" s="37">
        <v>38576</v>
      </c>
      <c r="B815" s="10">
        <v>1521</v>
      </c>
      <c r="C815" s="10" t="s">
        <v>68</v>
      </c>
      <c r="D815" s="38">
        <v>3400</v>
      </c>
      <c r="E815" s="9" t="s">
        <v>5196</v>
      </c>
      <c r="F815" s="10" t="s">
        <v>58</v>
      </c>
      <c r="G815" s="39">
        <f t="shared" si="12"/>
        <v>3400</v>
      </c>
      <c r="H815" s="10" t="s">
        <v>3575</v>
      </c>
      <c r="I815" s="41" t="s">
        <v>25</v>
      </c>
      <c r="J815" s="41" t="s">
        <v>4334</v>
      </c>
      <c r="K815" s="41"/>
    </row>
    <row r="816" spans="1:11" x14ac:dyDescent="0.25">
      <c r="A816" s="37">
        <v>38577</v>
      </c>
      <c r="B816" s="10">
        <v>843</v>
      </c>
      <c r="C816" s="10" t="s">
        <v>302</v>
      </c>
      <c r="D816" s="38" t="s">
        <v>27</v>
      </c>
      <c r="E816" s="9" t="s">
        <v>5197</v>
      </c>
      <c r="F816" s="10" t="s">
        <v>67</v>
      </c>
      <c r="G816" s="39">
        <f t="shared" si="12"/>
        <v>1</v>
      </c>
      <c r="H816" s="10" t="s">
        <v>3587</v>
      </c>
      <c r="I816" s="41" t="s">
        <v>25</v>
      </c>
      <c r="K816" s="41" t="s">
        <v>27</v>
      </c>
    </row>
    <row r="817" spans="1:11" x14ac:dyDescent="0.25">
      <c r="A817" s="37">
        <v>38578</v>
      </c>
      <c r="B817" s="10">
        <v>2229</v>
      </c>
      <c r="C817" s="10" t="s">
        <v>70</v>
      </c>
      <c r="D817" s="38">
        <v>10000</v>
      </c>
      <c r="E817" s="9" t="s">
        <v>5198</v>
      </c>
      <c r="F817" s="10" t="s">
        <v>33</v>
      </c>
      <c r="G817" s="39">
        <f t="shared" si="12"/>
        <v>10000</v>
      </c>
      <c r="H817" s="10" t="s">
        <v>3575</v>
      </c>
      <c r="I817" s="41" t="s">
        <v>25</v>
      </c>
      <c r="K817" s="42">
        <v>10000</v>
      </c>
    </row>
    <row r="818" spans="1:11" x14ac:dyDescent="0.25">
      <c r="A818" s="37">
        <v>38578</v>
      </c>
      <c r="B818" s="10">
        <v>1212</v>
      </c>
      <c r="C818" s="10" t="s">
        <v>72</v>
      </c>
      <c r="D818" s="38" t="s">
        <v>27</v>
      </c>
      <c r="E818" s="9" t="s">
        <v>5199</v>
      </c>
      <c r="F818" s="10" t="s">
        <v>33</v>
      </c>
      <c r="G818" s="39">
        <f t="shared" si="12"/>
        <v>1</v>
      </c>
      <c r="H818" s="10" t="s">
        <v>3575</v>
      </c>
      <c r="I818" s="41" t="s">
        <v>25</v>
      </c>
      <c r="K818" s="41" t="s">
        <v>27</v>
      </c>
    </row>
    <row r="819" spans="1:11" x14ac:dyDescent="0.25">
      <c r="A819" s="37">
        <v>38579</v>
      </c>
      <c r="B819" s="10">
        <v>1156</v>
      </c>
      <c r="C819" s="10" t="s">
        <v>31</v>
      </c>
      <c r="D819" s="38">
        <v>3000</v>
      </c>
      <c r="E819" s="9" t="s">
        <v>5200</v>
      </c>
      <c r="F819" s="10" t="s">
        <v>23</v>
      </c>
      <c r="G819" s="39">
        <f t="shared" si="12"/>
        <v>3000</v>
      </c>
      <c r="H819" s="10" t="s">
        <v>3587</v>
      </c>
      <c r="I819" s="41" t="s">
        <v>25</v>
      </c>
      <c r="J819" s="41"/>
      <c r="K819" s="38">
        <v>3000</v>
      </c>
    </row>
    <row r="820" spans="1:11" x14ac:dyDescent="0.25">
      <c r="A820" s="37">
        <v>38579</v>
      </c>
      <c r="B820" s="10">
        <v>753</v>
      </c>
      <c r="C820" s="10" t="s">
        <v>162</v>
      </c>
      <c r="D820" s="38">
        <v>50</v>
      </c>
      <c r="E820" s="9" t="s">
        <v>5201</v>
      </c>
      <c r="F820" s="10" t="s">
        <v>30</v>
      </c>
      <c r="G820" s="39">
        <f t="shared" si="12"/>
        <v>50</v>
      </c>
      <c r="H820" s="10" t="s">
        <v>3582</v>
      </c>
      <c r="I820" s="41"/>
      <c r="J820" s="41"/>
      <c r="K820" s="38">
        <v>50</v>
      </c>
    </row>
    <row r="821" spans="1:11" x14ac:dyDescent="0.25">
      <c r="A821" s="37">
        <v>38579</v>
      </c>
      <c r="B821" s="10">
        <v>1358</v>
      </c>
      <c r="C821" s="10" t="s">
        <v>42</v>
      </c>
      <c r="D821" s="38">
        <v>50</v>
      </c>
      <c r="E821" s="9" t="s">
        <v>5202</v>
      </c>
      <c r="F821" s="10" t="s">
        <v>33</v>
      </c>
      <c r="G821" s="39">
        <f t="shared" si="12"/>
        <v>50</v>
      </c>
      <c r="H821" s="10" t="s">
        <v>3582</v>
      </c>
      <c r="I821" s="41" t="s">
        <v>25</v>
      </c>
      <c r="J821" s="41"/>
      <c r="K821" s="38">
        <v>50</v>
      </c>
    </row>
    <row r="822" spans="1:11" x14ac:dyDescent="0.25">
      <c r="A822" s="37">
        <v>38579</v>
      </c>
      <c r="B822" s="10">
        <v>723</v>
      </c>
      <c r="C822" s="10" t="s">
        <v>200</v>
      </c>
      <c r="D822" s="38">
        <v>40000</v>
      </c>
      <c r="E822" s="9" t="s">
        <v>5203</v>
      </c>
      <c r="F822" s="10" t="s">
        <v>54</v>
      </c>
      <c r="G822" s="39">
        <f t="shared" si="12"/>
        <v>40000</v>
      </c>
      <c r="H822" s="10" t="s">
        <v>3575</v>
      </c>
      <c r="I822" s="41" t="s">
        <v>25</v>
      </c>
      <c r="J822" s="41"/>
      <c r="K822" s="38">
        <v>40000</v>
      </c>
    </row>
    <row r="823" spans="1:11" x14ac:dyDescent="0.25">
      <c r="A823" s="37">
        <v>38579</v>
      </c>
      <c r="B823" s="10">
        <v>1157</v>
      </c>
      <c r="C823" s="10" t="s">
        <v>108</v>
      </c>
      <c r="D823" s="38">
        <v>250</v>
      </c>
      <c r="E823" s="9" t="s">
        <v>5204</v>
      </c>
      <c r="F823" s="10" t="s">
        <v>67</v>
      </c>
      <c r="G823" s="39">
        <f t="shared" si="12"/>
        <v>250</v>
      </c>
      <c r="H823" s="10" t="s">
        <v>3610</v>
      </c>
      <c r="I823" s="41" t="s">
        <v>25</v>
      </c>
      <c r="J823" s="41"/>
      <c r="K823" s="38">
        <v>250</v>
      </c>
    </row>
    <row r="824" spans="1:11" x14ac:dyDescent="0.25">
      <c r="A824" s="37">
        <v>38579</v>
      </c>
      <c r="B824" s="10">
        <v>1157</v>
      </c>
      <c r="C824" s="10" t="s">
        <v>61</v>
      </c>
      <c r="D824" s="38" t="s">
        <v>27</v>
      </c>
      <c r="E824" s="9" t="s">
        <v>5205</v>
      </c>
      <c r="F824" s="10" t="s">
        <v>67</v>
      </c>
      <c r="G824" s="39">
        <f t="shared" si="12"/>
        <v>1</v>
      </c>
      <c r="H824" s="10" t="s">
        <v>3575</v>
      </c>
      <c r="I824" s="41" t="s">
        <v>25</v>
      </c>
      <c r="J824" s="41"/>
      <c r="K824" s="38" t="s">
        <v>27</v>
      </c>
    </row>
    <row r="825" spans="1:11" x14ac:dyDescent="0.25">
      <c r="A825" s="37">
        <v>38579</v>
      </c>
      <c r="B825" s="10">
        <v>1226</v>
      </c>
      <c r="C825" s="10" t="s">
        <v>3611</v>
      </c>
      <c r="D825" s="38" t="s">
        <v>27</v>
      </c>
      <c r="E825" s="9" t="s">
        <v>5206</v>
      </c>
      <c r="F825" s="10" t="s">
        <v>67</v>
      </c>
      <c r="G825" s="39">
        <f t="shared" si="12"/>
        <v>1</v>
      </c>
      <c r="H825" s="10" t="s">
        <v>3587</v>
      </c>
      <c r="I825" s="41" t="s">
        <v>25</v>
      </c>
      <c r="J825" s="41"/>
      <c r="K825" s="38" t="s">
        <v>27</v>
      </c>
    </row>
    <row r="826" spans="1:11" x14ac:dyDescent="0.25">
      <c r="A826" s="37">
        <v>38580</v>
      </c>
      <c r="B826" s="10">
        <v>755</v>
      </c>
      <c r="C826" s="10" t="s">
        <v>121</v>
      </c>
      <c r="D826" s="38">
        <v>200</v>
      </c>
      <c r="E826" s="9" t="s">
        <v>5207</v>
      </c>
      <c r="F826" s="10" t="s">
        <v>37</v>
      </c>
      <c r="G826" s="39">
        <f t="shared" si="12"/>
        <v>200</v>
      </c>
      <c r="H826" s="10" t="s">
        <v>3582</v>
      </c>
      <c r="I826" s="41"/>
      <c r="J826" s="41"/>
      <c r="K826" s="38">
        <v>200</v>
      </c>
    </row>
    <row r="827" spans="1:11" x14ac:dyDescent="0.25">
      <c r="A827" s="37">
        <v>38580</v>
      </c>
      <c r="B827" s="10">
        <v>2346</v>
      </c>
      <c r="C827" s="10" t="s">
        <v>132</v>
      </c>
      <c r="D827" s="38" t="s">
        <v>27</v>
      </c>
      <c r="E827" s="9" t="s">
        <v>5208</v>
      </c>
      <c r="F827" s="10" t="s">
        <v>37</v>
      </c>
      <c r="G827" s="39">
        <f t="shared" si="12"/>
        <v>1</v>
      </c>
      <c r="H827" s="10" t="s">
        <v>3580</v>
      </c>
      <c r="I827" s="41" t="s">
        <v>25</v>
      </c>
      <c r="J827" s="41"/>
      <c r="K827" s="42" t="s">
        <v>27</v>
      </c>
    </row>
    <row r="828" spans="1:11" x14ac:dyDescent="0.25">
      <c r="A828" s="37">
        <v>38580</v>
      </c>
      <c r="B828" s="10">
        <v>1024</v>
      </c>
      <c r="C828" s="10" t="s">
        <v>46</v>
      </c>
      <c r="D828" s="38">
        <v>2500</v>
      </c>
      <c r="E828" s="9" t="s">
        <v>5209</v>
      </c>
      <c r="F828" s="10" t="s">
        <v>54</v>
      </c>
      <c r="G828" s="39">
        <f t="shared" si="12"/>
        <v>2500</v>
      </c>
      <c r="H828" s="10" t="s">
        <v>3575</v>
      </c>
      <c r="I828" s="41" t="s">
        <v>25</v>
      </c>
      <c r="J828" s="41"/>
      <c r="K828" s="42">
        <v>2500</v>
      </c>
    </row>
    <row r="829" spans="1:11" x14ac:dyDescent="0.25">
      <c r="A829" s="37">
        <v>38580</v>
      </c>
      <c r="B829" s="10">
        <v>1657</v>
      </c>
      <c r="C829" s="10" t="s">
        <v>68</v>
      </c>
      <c r="D829" s="38">
        <v>1000</v>
      </c>
      <c r="E829" s="9" t="s">
        <v>5210</v>
      </c>
      <c r="F829" s="10" t="s">
        <v>67</v>
      </c>
      <c r="G829" s="39">
        <f t="shared" si="12"/>
        <v>1000</v>
      </c>
      <c r="H829" s="10" t="s">
        <v>3575</v>
      </c>
      <c r="I829" s="41" t="s">
        <v>25</v>
      </c>
      <c r="J829" s="41" t="s">
        <v>4334</v>
      </c>
      <c r="K829" s="42"/>
    </row>
    <row r="830" spans="1:11" x14ac:dyDescent="0.25">
      <c r="A830" s="37">
        <v>38581</v>
      </c>
      <c r="B830" s="10">
        <v>1001</v>
      </c>
      <c r="C830" s="10" t="s">
        <v>3611</v>
      </c>
      <c r="D830" s="38">
        <v>4920</v>
      </c>
      <c r="E830" s="9" t="s">
        <v>5211</v>
      </c>
      <c r="F830" s="10" t="s">
        <v>67</v>
      </c>
      <c r="G830" s="39">
        <f t="shared" si="12"/>
        <v>4920</v>
      </c>
      <c r="H830" s="10" t="s">
        <v>3587</v>
      </c>
      <c r="I830" s="41" t="s">
        <v>25</v>
      </c>
      <c r="J830" s="41"/>
      <c r="K830" s="42">
        <v>4920</v>
      </c>
    </row>
    <row r="831" spans="1:11" x14ac:dyDescent="0.25">
      <c r="A831" s="37">
        <v>38582</v>
      </c>
      <c r="B831" s="10">
        <v>1120</v>
      </c>
      <c r="C831" s="10" t="s">
        <v>319</v>
      </c>
      <c r="D831" s="38">
        <v>10000</v>
      </c>
      <c r="E831" s="9" t="s">
        <v>5212</v>
      </c>
      <c r="F831" s="10" t="s">
        <v>23</v>
      </c>
      <c r="G831" s="39">
        <f t="shared" si="12"/>
        <v>10000</v>
      </c>
      <c r="H831" s="10" t="s">
        <v>3610</v>
      </c>
      <c r="I831" s="41" t="s">
        <v>25</v>
      </c>
      <c r="J831" s="41"/>
      <c r="K831" s="42">
        <v>10000</v>
      </c>
    </row>
    <row r="832" spans="1:11" x14ac:dyDescent="0.25">
      <c r="A832" s="37">
        <v>38582</v>
      </c>
      <c r="B832" s="10">
        <v>953</v>
      </c>
      <c r="C832" s="10" t="s">
        <v>162</v>
      </c>
      <c r="D832" s="38">
        <v>20</v>
      </c>
      <c r="E832" s="9" t="s">
        <v>5213</v>
      </c>
      <c r="F832" s="10" t="s">
        <v>30</v>
      </c>
      <c r="G832" s="39">
        <f t="shared" si="12"/>
        <v>20</v>
      </c>
      <c r="H832" s="10" t="s">
        <v>3582</v>
      </c>
      <c r="I832" s="41"/>
      <c r="J832" s="41"/>
      <c r="K832" s="42">
        <v>20</v>
      </c>
    </row>
    <row r="833" spans="1:11" x14ac:dyDescent="0.25">
      <c r="A833" s="37">
        <v>38582</v>
      </c>
      <c r="B833" s="10">
        <v>1500</v>
      </c>
      <c r="C833" s="10" t="s">
        <v>162</v>
      </c>
      <c r="D833" s="38">
        <v>15</v>
      </c>
      <c r="E833" s="9" t="s">
        <v>5214</v>
      </c>
      <c r="F833" s="10" t="s">
        <v>33</v>
      </c>
      <c r="G833" s="39">
        <f t="shared" si="12"/>
        <v>15</v>
      </c>
      <c r="H833" s="10" t="s">
        <v>3582</v>
      </c>
      <c r="I833" s="41"/>
      <c r="J833" s="41"/>
      <c r="K833" s="42">
        <v>15</v>
      </c>
    </row>
    <row r="834" spans="1:11" x14ac:dyDescent="0.25">
      <c r="A834" s="37">
        <v>38582</v>
      </c>
      <c r="B834" s="10">
        <v>1336</v>
      </c>
      <c r="C834" s="10" t="s">
        <v>3611</v>
      </c>
      <c r="D834" s="38">
        <v>100</v>
      </c>
      <c r="E834" s="9" t="s">
        <v>5215</v>
      </c>
      <c r="F834" s="10" t="s">
        <v>33</v>
      </c>
      <c r="G834" s="39">
        <f t="shared" ref="G834:G897" si="13">IF(D834 ="UNK", 1, D834)</f>
        <v>100</v>
      </c>
      <c r="H834" s="10" t="s">
        <v>3587</v>
      </c>
      <c r="I834" s="41" t="s">
        <v>25</v>
      </c>
      <c r="J834" s="41"/>
      <c r="K834" s="42">
        <v>100</v>
      </c>
    </row>
    <row r="835" spans="1:11" x14ac:dyDescent="0.25">
      <c r="A835" s="37">
        <v>38582</v>
      </c>
      <c r="B835" s="10">
        <v>1107</v>
      </c>
      <c r="C835" s="10" t="s">
        <v>162</v>
      </c>
      <c r="D835" s="38">
        <v>10000</v>
      </c>
      <c r="E835" s="9" t="s">
        <v>5216</v>
      </c>
      <c r="F835" s="10" t="s">
        <v>3869</v>
      </c>
      <c r="G835" s="39">
        <f t="shared" si="13"/>
        <v>10000</v>
      </c>
      <c r="H835" s="10" t="s">
        <v>3582</v>
      </c>
      <c r="I835" s="41" t="s">
        <v>25</v>
      </c>
      <c r="J835" s="41" t="s">
        <v>4334</v>
      </c>
      <c r="K835" s="42"/>
    </row>
    <row r="836" spans="1:11" x14ac:dyDescent="0.25">
      <c r="A836" s="37">
        <v>38582</v>
      </c>
      <c r="B836" s="10">
        <v>1022</v>
      </c>
      <c r="C836" s="10" t="s">
        <v>51</v>
      </c>
      <c r="D836" s="38">
        <v>1000</v>
      </c>
      <c r="E836" s="9" t="s">
        <v>5217</v>
      </c>
      <c r="F836" s="10" t="s">
        <v>67</v>
      </c>
      <c r="G836" s="39">
        <f t="shared" si="13"/>
        <v>1000</v>
      </c>
      <c r="H836" s="10" t="s">
        <v>3610</v>
      </c>
      <c r="I836" s="41" t="s">
        <v>25</v>
      </c>
      <c r="J836" s="41"/>
      <c r="K836" s="42">
        <v>1000</v>
      </c>
    </row>
    <row r="837" spans="1:11" x14ac:dyDescent="0.25">
      <c r="A837" s="37">
        <v>38583</v>
      </c>
      <c r="B837" s="10">
        <v>659</v>
      </c>
      <c r="C837" s="10" t="s">
        <v>162</v>
      </c>
      <c r="D837" s="38">
        <v>2000</v>
      </c>
      <c r="E837" s="9" t="s">
        <v>5218</v>
      </c>
      <c r="F837" s="10" t="s">
        <v>23</v>
      </c>
      <c r="G837" s="39">
        <f t="shared" si="13"/>
        <v>2000</v>
      </c>
      <c r="H837" s="10" t="s">
        <v>3582</v>
      </c>
      <c r="I837" s="41"/>
      <c r="J837" s="41"/>
      <c r="K837" s="42">
        <v>2000</v>
      </c>
    </row>
    <row r="838" spans="1:11" x14ac:dyDescent="0.25">
      <c r="A838" s="37">
        <v>38583</v>
      </c>
      <c r="B838" s="10">
        <v>1100</v>
      </c>
      <c r="C838" s="10" t="s">
        <v>121</v>
      </c>
      <c r="D838" s="38">
        <v>10000</v>
      </c>
      <c r="E838" s="9" t="s">
        <v>5219</v>
      </c>
      <c r="F838" s="10" t="s">
        <v>359</v>
      </c>
      <c r="G838" s="39">
        <f t="shared" si="13"/>
        <v>10000</v>
      </c>
      <c r="H838" s="10" t="s">
        <v>3582</v>
      </c>
      <c r="I838" s="41"/>
      <c r="J838" s="41"/>
      <c r="K838" s="42">
        <v>10000</v>
      </c>
    </row>
    <row r="839" spans="1:11" x14ac:dyDescent="0.25">
      <c r="A839" s="37">
        <v>38585</v>
      </c>
      <c r="B839" s="10">
        <v>1510</v>
      </c>
      <c r="C839" s="10" t="s">
        <v>31</v>
      </c>
      <c r="D839" s="38">
        <v>10000</v>
      </c>
      <c r="E839" s="9" t="s">
        <v>5220</v>
      </c>
      <c r="F839" s="10" t="s">
        <v>33</v>
      </c>
      <c r="G839" s="39">
        <f t="shared" si="13"/>
        <v>10000</v>
      </c>
      <c r="H839" s="10" t="s">
        <v>3587</v>
      </c>
      <c r="I839" s="41" t="s">
        <v>25</v>
      </c>
      <c r="J839" s="41"/>
      <c r="K839" s="42">
        <v>10000</v>
      </c>
    </row>
    <row r="840" spans="1:11" x14ac:dyDescent="0.25">
      <c r="A840" s="37">
        <v>38586</v>
      </c>
      <c r="B840" s="10">
        <v>1050</v>
      </c>
      <c r="C840" s="10" t="s">
        <v>3611</v>
      </c>
      <c r="D840" s="38">
        <v>1000</v>
      </c>
      <c r="E840" s="9" t="s">
        <v>5221</v>
      </c>
      <c r="F840" s="10" t="s">
        <v>23</v>
      </c>
      <c r="G840" s="39">
        <f t="shared" si="13"/>
        <v>1000</v>
      </c>
      <c r="H840" s="10" t="s">
        <v>3587</v>
      </c>
      <c r="I840" s="41" t="s">
        <v>25</v>
      </c>
      <c r="J840" s="41"/>
      <c r="K840" s="42">
        <v>1000</v>
      </c>
    </row>
    <row r="841" spans="1:11" x14ac:dyDescent="0.25">
      <c r="A841" s="37">
        <v>38586</v>
      </c>
      <c r="B841" s="10">
        <v>1622</v>
      </c>
      <c r="C841" s="10" t="s">
        <v>31</v>
      </c>
      <c r="D841" s="38">
        <v>8300</v>
      </c>
      <c r="E841" s="9" t="s">
        <v>5222</v>
      </c>
      <c r="F841" s="10" t="s">
        <v>23</v>
      </c>
      <c r="G841" s="39">
        <f t="shared" si="13"/>
        <v>8300</v>
      </c>
      <c r="H841" s="10" t="s">
        <v>3587</v>
      </c>
      <c r="I841" s="41" t="s">
        <v>25</v>
      </c>
      <c r="J841" s="41" t="s">
        <v>4334</v>
      </c>
      <c r="K841" s="42"/>
    </row>
    <row r="842" spans="1:11" x14ac:dyDescent="0.25">
      <c r="A842" s="37">
        <v>38586</v>
      </c>
      <c r="B842" s="10">
        <v>1136</v>
      </c>
      <c r="C842" s="10" t="s">
        <v>79</v>
      </c>
      <c r="D842" s="38">
        <v>20000</v>
      </c>
      <c r="E842" s="9" t="s">
        <v>5223</v>
      </c>
      <c r="F842" s="10" t="s">
        <v>33</v>
      </c>
      <c r="G842" s="39">
        <f t="shared" si="13"/>
        <v>20000</v>
      </c>
      <c r="H842" s="10" t="s">
        <v>3578</v>
      </c>
      <c r="I842" s="41" t="s">
        <v>25</v>
      </c>
      <c r="J842" s="41"/>
      <c r="K842" s="42">
        <v>20000</v>
      </c>
    </row>
    <row r="843" spans="1:11" x14ac:dyDescent="0.25">
      <c r="A843" s="37">
        <v>38587</v>
      </c>
      <c r="B843" s="10">
        <v>1237</v>
      </c>
      <c r="C843" s="10" t="s">
        <v>46</v>
      </c>
      <c r="D843" s="38">
        <v>525</v>
      </c>
      <c r="E843" s="9" t="s">
        <v>5224</v>
      </c>
      <c r="F843" s="10" t="s">
        <v>23</v>
      </c>
      <c r="G843" s="39">
        <f t="shared" si="13"/>
        <v>525</v>
      </c>
      <c r="H843" s="10" t="s">
        <v>3575</v>
      </c>
      <c r="I843" s="41" t="s">
        <v>25</v>
      </c>
      <c r="J843" s="41"/>
      <c r="K843" s="42">
        <v>525</v>
      </c>
    </row>
    <row r="844" spans="1:11" x14ac:dyDescent="0.25">
      <c r="A844" s="37">
        <v>38587</v>
      </c>
      <c r="B844" s="10">
        <v>1821</v>
      </c>
      <c r="C844" s="10" t="s">
        <v>203</v>
      </c>
      <c r="D844" s="38">
        <v>1000</v>
      </c>
      <c r="E844" s="9" t="s">
        <v>5225</v>
      </c>
      <c r="F844" s="10" t="s">
        <v>23</v>
      </c>
      <c r="G844" s="39">
        <f t="shared" si="13"/>
        <v>1000</v>
      </c>
      <c r="H844" s="10" t="s">
        <v>3610</v>
      </c>
      <c r="I844" s="41" t="s">
        <v>25</v>
      </c>
      <c r="J844" s="41"/>
      <c r="K844" s="42">
        <v>1000</v>
      </c>
    </row>
    <row r="845" spans="1:11" x14ac:dyDescent="0.25">
      <c r="A845" s="37">
        <v>38587</v>
      </c>
      <c r="B845" s="10">
        <v>842</v>
      </c>
      <c r="C845" s="10" t="s">
        <v>46</v>
      </c>
      <c r="D845" s="38">
        <v>4500</v>
      </c>
      <c r="E845" s="9" t="s">
        <v>5226</v>
      </c>
      <c r="F845" s="10" t="s">
        <v>23</v>
      </c>
      <c r="G845" s="39">
        <f t="shared" si="13"/>
        <v>4500</v>
      </c>
      <c r="H845" s="10" t="s">
        <v>3575</v>
      </c>
      <c r="I845" s="41" t="s">
        <v>25</v>
      </c>
      <c r="J845" s="41"/>
      <c r="K845" s="42">
        <v>4500</v>
      </c>
    </row>
    <row r="846" spans="1:11" x14ac:dyDescent="0.25">
      <c r="A846" s="37">
        <v>38587</v>
      </c>
      <c r="B846" s="10">
        <v>855</v>
      </c>
      <c r="C846" s="10" t="s">
        <v>162</v>
      </c>
      <c r="D846" s="38">
        <v>400</v>
      </c>
      <c r="E846" s="9" t="s">
        <v>5227</v>
      </c>
      <c r="F846" s="10" t="s">
        <v>33</v>
      </c>
      <c r="G846" s="39">
        <f t="shared" si="13"/>
        <v>400</v>
      </c>
      <c r="H846" s="10" t="s">
        <v>3582</v>
      </c>
      <c r="I846" s="41"/>
      <c r="J846" s="41"/>
      <c r="K846" s="42">
        <v>400</v>
      </c>
    </row>
    <row r="847" spans="1:11" x14ac:dyDescent="0.25">
      <c r="A847" s="37">
        <v>38587</v>
      </c>
      <c r="B847" s="10">
        <v>850</v>
      </c>
      <c r="C847" s="10" t="s">
        <v>99</v>
      </c>
      <c r="D847" s="38">
        <v>1500</v>
      </c>
      <c r="E847" s="9" t="s">
        <v>5228</v>
      </c>
      <c r="F847" s="10" t="s">
        <v>54</v>
      </c>
      <c r="G847" s="39">
        <f t="shared" si="13"/>
        <v>1500</v>
      </c>
      <c r="H847" s="10" t="s">
        <v>3610</v>
      </c>
      <c r="I847" s="41" t="s">
        <v>25</v>
      </c>
      <c r="J847" s="41"/>
      <c r="K847" s="42">
        <v>1500</v>
      </c>
    </row>
    <row r="848" spans="1:11" x14ac:dyDescent="0.25">
      <c r="A848" s="37">
        <v>38587</v>
      </c>
      <c r="B848" s="10">
        <v>2150</v>
      </c>
      <c r="C848" s="10" t="s">
        <v>108</v>
      </c>
      <c r="D848" s="38">
        <v>700</v>
      </c>
      <c r="E848" s="9" t="s">
        <v>5229</v>
      </c>
      <c r="F848" s="10" t="s">
        <v>67</v>
      </c>
      <c r="G848" s="39">
        <f t="shared" si="13"/>
        <v>700</v>
      </c>
      <c r="H848" s="10" t="s">
        <v>3610</v>
      </c>
      <c r="I848" s="41" t="s">
        <v>25</v>
      </c>
      <c r="J848" s="41"/>
      <c r="K848" s="42">
        <v>700</v>
      </c>
    </row>
    <row r="849" spans="1:11" x14ac:dyDescent="0.25">
      <c r="A849" s="37">
        <v>38587</v>
      </c>
      <c r="B849" s="10">
        <v>2324</v>
      </c>
      <c r="C849" s="10" t="s">
        <v>35</v>
      </c>
      <c r="D849" s="38">
        <v>5000</v>
      </c>
      <c r="E849" s="9" t="s">
        <v>5230</v>
      </c>
      <c r="F849" s="10" t="s">
        <v>67</v>
      </c>
      <c r="G849" s="39">
        <f t="shared" si="13"/>
        <v>5000</v>
      </c>
      <c r="H849" s="10" t="s">
        <v>3580</v>
      </c>
      <c r="I849" s="41" t="s">
        <v>25</v>
      </c>
      <c r="J849" s="41"/>
      <c r="K849" s="42">
        <v>5000</v>
      </c>
    </row>
    <row r="850" spans="1:11" x14ac:dyDescent="0.25">
      <c r="A850" s="37">
        <v>38589</v>
      </c>
      <c r="B850" s="10">
        <v>1000</v>
      </c>
      <c r="C850" s="10" t="s">
        <v>162</v>
      </c>
      <c r="D850" s="38">
        <v>25</v>
      </c>
      <c r="E850" s="9" t="s">
        <v>5231</v>
      </c>
      <c r="F850" s="10" t="s">
        <v>33</v>
      </c>
      <c r="G850" s="39">
        <f t="shared" si="13"/>
        <v>25</v>
      </c>
      <c r="H850" s="10" t="s">
        <v>3582</v>
      </c>
      <c r="I850" s="41"/>
      <c r="J850" s="41"/>
      <c r="K850" s="42">
        <v>25</v>
      </c>
    </row>
    <row r="851" spans="1:11" x14ac:dyDescent="0.25">
      <c r="A851" s="37">
        <v>38589</v>
      </c>
      <c r="B851" s="10">
        <v>1318</v>
      </c>
      <c r="C851" s="10" t="s">
        <v>26</v>
      </c>
      <c r="D851" s="38" t="s">
        <v>27</v>
      </c>
      <c r="E851" s="9" t="s">
        <v>5232</v>
      </c>
      <c r="F851" s="10" t="s">
        <v>190</v>
      </c>
      <c r="G851" s="39">
        <f t="shared" si="13"/>
        <v>1</v>
      </c>
      <c r="H851" s="10" t="s">
        <v>3578</v>
      </c>
      <c r="I851" s="41" t="s">
        <v>25</v>
      </c>
      <c r="J851" s="41"/>
      <c r="K851" s="42" t="s">
        <v>27</v>
      </c>
    </row>
    <row r="852" spans="1:11" x14ac:dyDescent="0.25">
      <c r="A852" s="37">
        <v>38589</v>
      </c>
      <c r="B852" s="10">
        <v>804</v>
      </c>
      <c r="C852" s="10" t="s">
        <v>162</v>
      </c>
      <c r="D852" s="38" t="s">
        <v>27</v>
      </c>
      <c r="E852" s="9" t="s">
        <v>5233</v>
      </c>
      <c r="F852" s="10" t="s">
        <v>63</v>
      </c>
      <c r="G852" s="39">
        <f t="shared" si="13"/>
        <v>1</v>
      </c>
      <c r="H852" s="10" t="s">
        <v>3582</v>
      </c>
      <c r="I852" s="41" t="s">
        <v>25</v>
      </c>
      <c r="J852" s="41" t="s">
        <v>4334</v>
      </c>
      <c r="K852" s="42"/>
    </row>
    <row r="853" spans="1:11" x14ac:dyDescent="0.25">
      <c r="A853" s="37">
        <v>38590</v>
      </c>
      <c r="B853" s="10">
        <v>1902</v>
      </c>
      <c r="C853" s="10" t="s">
        <v>94</v>
      </c>
      <c r="D853" s="38">
        <v>12000</v>
      </c>
      <c r="E853" s="9" t="s">
        <v>5234</v>
      </c>
      <c r="F853" s="10" t="s">
        <v>359</v>
      </c>
      <c r="G853" s="39">
        <f t="shared" si="13"/>
        <v>12000</v>
      </c>
      <c r="H853" s="10" t="s">
        <v>3582</v>
      </c>
      <c r="I853" s="41" t="s">
        <v>25</v>
      </c>
      <c r="J853" s="41"/>
      <c r="K853" s="42">
        <v>12000</v>
      </c>
    </row>
    <row r="854" spans="1:11" x14ac:dyDescent="0.25">
      <c r="A854" s="37">
        <v>38590</v>
      </c>
      <c r="B854" s="10">
        <v>1437</v>
      </c>
      <c r="C854" s="10" t="s">
        <v>64</v>
      </c>
      <c r="D854" s="38">
        <v>1000</v>
      </c>
      <c r="E854" s="9" t="s">
        <v>5235</v>
      </c>
      <c r="F854" s="10" t="s">
        <v>67</v>
      </c>
      <c r="G854" s="39">
        <f t="shared" si="13"/>
        <v>1000</v>
      </c>
      <c r="H854" s="10" t="s">
        <v>3578</v>
      </c>
      <c r="I854" s="41" t="s">
        <v>25</v>
      </c>
      <c r="J854" s="41"/>
      <c r="K854" s="42">
        <v>1000</v>
      </c>
    </row>
    <row r="855" spans="1:11" x14ac:dyDescent="0.25">
      <c r="A855" s="37">
        <v>38591</v>
      </c>
      <c r="B855" s="10">
        <v>718</v>
      </c>
      <c r="C855" s="10" t="s">
        <v>79</v>
      </c>
      <c r="D855" s="38">
        <v>500</v>
      </c>
      <c r="E855" s="9" t="s">
        <v>5236</v>
      </c>
      <c r="F855" s="10" t="s">
        <v>23</v>
      </c>
      <c r="G855" s="39">
        <f t="shared" si="13"/>
        <v>500</v>
      </c>
      <c r="H855" s="10" t="s">
        <v>3578</v>
      </c>
      <c r="I855" s="41" t="s">
        <v>25</v>
      </c>
      <c r="J855" s="41"/>
      <c r="K855" s="42">
        <v>500</v>
      </c>
    </row>
    <row r="856" spans="1:11" x14ac:dyDescent="0.25">
      <c r="A856" s="37">
        <v>38591</v>
      </c>
      <c r="B856" s="10">
        <v>1534</v>
      </c>
      <c r="C856" s="10" t="s">
        <v>3611</v>
      </c>
      <c r="D856" s="38">
        <v>107460</v>
      </c>
      <c r="E856" s="9" t="s">
        <v>5237</v>
      </c>
      <c r="F856" s="10" t="s">
        <v>23</v>
      </c>
      <c r="G856" s="39">
        <f t="shared" si="13"/>
        <v>107460</v>
      </c>
      <c r="H856" s="10" t="s">
        <v>3587</v>
      </c>
      <c r="I856" s="41" t="s">
        <v>25</v>
      </c>
      <c r="J856" s="41"/>
      <c r="K856" s="42">
        <v>107460</v>
      </c>
    </row>
    <row r="857" spans="1:11" x14ac:dyDescent="0.25">
      <c r="A857" s="37">
        <v>38591</v>
      </c>
      <c r="B857" s="10">
        <v>2104</v>
      </c>
      <c r="C857" s="10" t="s">
        <v>64</v>
      </c>
      <c r="D857" s="38">
        <v>1000</v>
      </c>
      <c r="E857" s="9" t="s">
        <v>5238</v>
      </c>
      <c r="F857" s="10" t="s">
        <v>33</v>
      </c>
      <c r="G857" s="39">
        <f t="shared" si="13"/>
        <v>1000</v>
      </c>
      <c r="H857" s="10" t="s">
        <v>3578</v>
      </c>
      <c r="I857" s="41" t="s">
        <v>25</v>
      </c>
      <c r="J857" s="41"/>
      <c r="K857" s="42">
        <v>1000</v>
      </c>
    </row>
    <row r="858" spans="1:11" x14ac:dyDescent="0.25">
      <c r="A858" s="37">
        <v>38591</v>
      </c>
      <c r="B858" s="10">
        <v>1033</v>
      </c>
      <c r="C858" s="10" t="s">
        <v>64</v>
      </c>
      <c r="D858" s="38">
        <v>5000</v>
      </c>
      <c r="E858" s="9" t="s">
        <v>5239</v>
      </c>
      <c r="F858" s="10" t="s">
        <v>33</v>
      </c>
      <c r="G858" s="39">
        <f t="shared" si="13"/>
        <v>5000</v>
      </c>
      <c r="H858" s="10" t="s">
        <v>3578</v>
      </c>
      <c r="I858" s="41" t="s">
        <v>25</v>
      </c>
      <c r="J858" s="41"/>
      <c r="K858" s="42">
        <v>5000</v>
      </c>
    </row>
    <row r="859" spans="1:11" x14ac:dyDescent="0.25">
      <c r="A859" s="37">
        <v>38591</v>
      </c>
      <c r="B859" s="10">
        <v>815</v>
      </c>
      <c r="C859" s="10" t="s">
        <v>121</v>
      </c>
      <c r="D859" s="38">
        <v>400</v>
      </c>
      <c r="E859" s="9" t="s">
        <v>5240</v>
      </c>
      <c r="F859" s="10" t="s">
        <v>54</v>
      </c>
      <c r="G859" s="39">
        <f t="shared" si="13"/>
        <v>400</v>
      </c>
      <c r="H859" s="10" t="s">
        <v>3582</v>
      </c>
      <c r="I859" s="41"/>
      <c r="J859" s="41"/>
      <c r="K859" s="42">
        <v>400</v>
      </c>
    </row>
    <row r="860" spans="1:11" x14ac:dyDescent="0.25">
      <c r="A860" s="37">
        <v>38591</v>
      </c>
      <c r="B860" s="10">
        <v>2200</v>
      </c>
      <c r="C860" s="10" t="s">
        <v>42</v>
      </c>
      <c r="D860" s="38">
        <v>300</v>
      </c>
      <c r="E860" s="9" t="s">
        <v>5241</v>
      </c>
      <c r="F860" s="10" t="s">
        <v>67</v>
      </c>
      <c r="G860" s="39">
        <f t="shared" si="13"/>
        <v>300</v>
      </c>
      <c r="H860" s="10" t="s">
        <v>3582</v>
      </c>
      <c r="I860" s="41" t="s">
        <v>25</v>
      </c>
      <c r="J860" s="41"/>
      <c r="K860" s="42">
        <v>300</v>
      </c>
    </row>
    <row r="861" spans="1:11" x14ac:dyDescent="0.25">
      <c r="A861" s="37">
        <v>38591</v>
      </c>
      <c r="B861" s="10">
        <v>2056</v>
      </c>
      <c r="C861" s="10" t="s">
        <v>56</v>
      </c>
      <c r="D861" s="38">
        <v>2000</v>
      </c>
      <c r="E861" s="9" t="s">
        <v>5242</v>
      </c>
      <c r="F861" s="10" t="s">
        <v>67</v>
      </c>
      <c r="G861" s="39">
        <f t="shared" si="13"/>
        <v>2000</v>
      </c>
      <c r="H861" s="10" t="s">
        <v>3587</v>
      </c>
      <c r="I861" s="41" t="s">
        <v>25</v>
      </c>
      <c r="J861" s="41"/>
      <c r="K861" s="42">
        <v>2000</v>
      </c>
    </row>
    <row r="862" spans="1:11" x14ac:dyDescent="0.25">
      <c r="A862" s="37">
        <v>38592</v>
      </c>
      <c r="B862" s="10">
        <v>537</v>
      </c>
      <c r="C862" s="10" t="s">
        <v>3611</v>
      </c>
      <c r="D862" s="38">
        <v>8000</v>
      </c>
      <c r="E862" s="9" t="s">
        <v>5243</v>
      </c>
      <c r="F862" s="10" t="s">
        <v>54</v>
      </c>
      <c r="G862" s="39">
        <f t="shared" si="13"/>
        <v>8000</v>
      </c>
      <c r="H862" s="10" t="s">
        <v>3587</v>
      </c>
      <c r="I862" s="41" t="s">
        <v>25</v>
      </c>
      <c r="J862" s="41"/>
      <c r="K862" s="42">
        <v>8000</v>
      </c>
    </row>
    <row r="863" spans="1:11" x14ac:dyDescent="0.25">
      <c r="A863" s="37">
        <v>38593</v>
      </c>
      <c r="B863" s="10">
        <v>847</v>
      </c>
      <c r="C863" s="10" t="s">
        <v>70</v>
      </c>
      <c r="D863" s="38" t="s">
        <v>27</v>
      </c>
      <c r="E863" s="9" t="s">
        <v>5244</v>
      </c>
      <c r="F863" s="10" t="s">
        <v>190</v>
      </c>
      <c r="G863" s="39">
        <f t="shared" si="13"/>
        <v>1</v>
      </c>
      <c r="H863" s="10" t="s">
        <v>3575</v>
      </c>
      <c r="I863" s="41" t="s">
        <v>25</v>
      </c>
      <c r="J863" s="41"/>
      <c r="K863" s="42" t="s">
        <v>27</v>
      </c>
    </row>
    <row r="864" spans="1:11" x14ac:dyDescent="0.25">
      <c r="A864" s="37">
        <v>38594</v>
      </c>
      <c r="B864" s="10">
        <v>1339</v>
      </c>
      <c r="C864" s="10" t="s">
        <v>3611</v>
      </c>
      <c r="D864" s="38">
        <v>11316</v>
      </c>
      <c r="E864" s="9" t="s">
        <v>5245</v>
      </c>
      <c r="F864" s="10" t="s">
        <v>23</v>
      </c>
      <c r="G864" s="39">
        <f t="shared" si="13"/>
        <v>11316</v>
      </c>
      <c r="H864" s="10" t="s">
        <v>3587</v>
      </c>
      <c r="I864" s="41" t="s">
        <v>25</v>
      </c>
      <c r="J864" s="41"/>
      <c r="K864" s="42">
        <v>11316</v>
      </c>
    </row>
    <row r="865" spans="1:11" x14ac:dyDescent="0.25">
      <c r="A865" s="37">
        <v>38595</v>
      </c>
      <c r="B865" s="10">
        <v>2234</v>
      </c>
      <c r="C865" s="10" t="s">
        <v>35</v>
      </c>
      <c r="D865" s="38">
        <v>300</v>
      </c>
      <c r="E865" s="9" t="s">
        <v>5246</v>
      </c>
      <c r="F865" s="10" t="s">
        <v>67</v>
      </c>
      <c r="G865" s="39">
        <f t="shared" si="13"/>
        <v>300</v>
      </c>
      <c r="H865" s="10" t="s">
        <v>3580</v>
      </c>
      <c r="I865" s="41" t="s">
        <v>25</v>
      </c>
      <c r="J865" s="41"/>
      <c r="K865" s="42">
        <v>300</v>
      </c>
    </row>
    <row r="866" spans="1:11" x14ac:dyDescent="0.25">
      <c r="A866" s="37">
        <v>38595</v>
      </c>
      <c r="B866" s="10">
        <v>1437</v>
      </c>
      <c r="C866" s="10" t="s">
        <v>200</v>
      </c>
      <c r="D866" s="38">
        <v>15000</v>
      </c>
      <c r="E866" s="9" t="s">
        <v>5247</v>
      </c>
      <c r="F866" s="10" t="s">
        <v>67</v>
      </c>
      <c r="G866" s="39">
        <f t="shared" si="13"/>
        <v>15000</v>
      </c>
      <c r="H866" s="10" t="s">
        <v>3575</v>
      </c>
      <c r="I866" s="41" t="s">
        <v>25</v>
      </c>
      <c r="J866" s="41"/>
      <c r="K866" s="42">
        <v>15000</v>
      </c>
    </row>
    <row r="867" spans="1:11" x14ac:dyDescent="0.25">
      <c r="A867" s="37">
        <v>38596</v>
      </c>
      <c r="B867" s="10">
        <v>925</v>
      </c>
      <c r="C867" s="10" t="s">
        <v>200</v>
      </c>
      <c r="D867" s="38">
        <v>132000</v>
      </c>
      <c r="E867" s="9" t="s">
        <v>5248</v>
      </c>
      <c r="F867" s="10" t="s">
        <v>23</v>
      </c>
      <c r="G867" s="39">
        <f t="shared" si="13"/>
        <v>132000</v>
      </c>
      <c r="H867" s="10" t="s">
        <v>3575</v>
      </c>
      <c r="I867" s="41" t="s">
        <v>25</v>
      </c>
      <c r="J867" s="41"/>
      <c r="K867" s="42">
        <v>132000</v>
      </c>
    </row>
    <row r="868" spans="1:11" x14ac:dyDescent="0.25">
      <c r="A868" s="37">
        <v>38596</v>
      </c>
      <c r="B868" s="10">
        <v>1331</v>
      </c>
      <c r="C868" s="10" t="s">
        <v>31</v>
      </c>
      <c r="D868" s="38">
        <v>5000</v>
      </c>
      <c r="E868" s="9" t="s">
        <v>5249</v>
      </c>
      <c r="F868" s="10" t="s">
        <v>37</v>
      </c>
      <c r="G868" s="39">
        <f t="shared" si="13"/>
        <v>5000</v>
      </c>
      <c r="H868" s="10" t="s">
        <v>3587</v>
      </c>
      <c r="I868" s="41" t="s">
        <v>25</v>
      </c>
      <c r="J868" s="41"/>
      <c r="K868" s="42">
        <v>5000</v>
      </c>
    </row>
    <row r="869" spans="1:11" x14ac:dyDescent="0.25">
      <c r="A869" s="37">
        <v>38597</v>
      </c>
      <c r="B869" s="10">
        <v>912</v>
      </c>
      <c r="C869" s="10" t="s">
        <v>21</v>
      </c>
      <c r="D869" s="38">
        <v>1000</v>
      </c>
      <c r="E869" s="9" t="s">
        <v>5250</v>
      </c>
      <c r="F869" s="10" t="s">
        <v>37</v>
      </c>
      <c r="G869" s="39">
        <f t="shared" si="13"/>
        <v>1000</v>
      </c>
      <c r="H869" s="10" t="s">
        <v>3610</v>
      </c>
      <c r="I869" s="41" t="s">
        <v>25</v>
      </c>
      <c r="J869" s="41"/>
      <c r="K869" s="42">
        <v>1000</v>
      </c>
    </row>
    <row r="870" spans="1:11" x14ac:dyDescent="0.25">
      <c r="A870" s="37">
        <v>38597</v>
      </c>
      <c r="B870" s="10">
        <v>1002</v>
      </c>
      <c r="C870" s="10" t="s">
        <v>21</v>
      </c>
      <c r="D870" s="38">
        <v>10000</v>
      </c>
      <c r="E870" s="9" t="s">
        <v>5251</v>
      </c>
      <c r="F870" s="10" t="s">
        <v>67</v>
      </c>
      <c r="G870" s="39">
        <f t="shared" si="13"/>
        <v>10000</v>
      </c>
      <c r="H870" s="10" t="s">
        <v>3610</v>
      </c>
      <c r="I870" s="41" t="s">
        <v>25</v>
      </c>
      <c r="J870" s="41" t="s">
        <v>4382</v>
      </c>
      <c r="K870" s="42"/>
    </row>
    <row r="871" spans="1:11" x14ac:dyDescent="0.25">
      <c r="A871" s="37">
        <v>38598</v>
      </c>
      <c r="B871" s="10">
        <v>1411</v>
      </c>
      <c r="C871" s="10" t="s">
        <v>108</v>
      </c>
      <c r="D871" s="38">
        <v>4000</v>
      </c>
      <c r="E871" s="9" t="s">
        <v>5252</v>
      </c>
      <c r="F871" s="10" t="s">
        <v>23</v>
      </c>
      <c r="G871" s="39">
        <f t="shared" si="13"/>
        <v>4000</v>
      </c>
      <c r="H871" s="10" t="s">
        <v>3610</v>
      </c>
      <c r="I871" s="41" t="s">
        <v>25</v>
      </c>
      <c r="J871" s="41"/>
      <c r="K871" s="42">
        <v>4000</v>
      </c>
    </row>
    <row r="872" spans="1:11" x14ac:dyDescent="0.25">
      <c r="A872" s="37">
        <v>38598</v>
      </c>
      <c r="B872" s="10">
        <v>129</v>
      </c>
      <c r="C872" s="10" t="s">
        <v>21</v>
      </c>
      <c r="D872" s="38">
        <v>500</v>
      </c>
      <c r="E872" s="9" t="s">
        <v>5253</v>
      </c>
      <c r="F872" s="10" t="s">
        <v>190</v>
      </c>
      <c r="G872" s="39">
        <f t="shared" si="13"/>
        <v>500</v>
      </c>
      <c r="H872" s="10" t="s">
        <v>3610</v>
      </c>
      <c r="I872" s="41" t="s">
        <v>25</v>
      </c>
      <c r="J872" s="41" t="s">
        <v>4382</v>
      </c>
      <c r="K872" s="42"/>
    </row>
    <row r="873" spans="1:11" x14ac:dyDescent="0.25">
      <c r="A873" s="37">
        <v>38599</v>
      </c>
      <c r="B873" s="10">
        <v>1007</v>
      </c>
      <c r="C873" s="10" t="s">
        <v>121</v>
      </c>
      <c r="D873" s="38" t="s">
        <v>27</v>
      </c>
      <c r="E873" s="9" t="s">
        <v>5254</v>
      </c>
      <c r="F873" s="10" t="s">
        <v>63</v>
      </c>
      <c r="G873" s="39">
        <f t="shared" si="13"/>
        <v>1</v>
      </c>
      <c r="H873" s="10" t="s">
        <v>3582</v>
      </c>
      <c r="I873" s="41" t="s">
        <v>25</v>
      </c>
      <c r="J873" s="41" t="s">
        <v>4334</v>
      </c>
      <c r="K873" s="42"/>
    </row>
    <row r="874" spans="1:11" x14ac:dyDescent="0.25">
      <c r="A874" s="37">
        <v>38601</v>
      </c>
      <c r="B874" s="10">
        <v>1113</v>
      </c>
      <c r="C874" s="10" t="s">
        <v>162</v>
      </c>
      <c r="D874" s="38">
        <v>600</v>
      </c>
      <c r="E874" s="9" t="s">
        <v>5255</v>
      </c>
      <c r="F874" s="10" t="s">
        <v>23</v>
      </c>
      <c r="G874" s="39">
        <f t="shared" si="13"/>
        <v>600</v>
      </c>
      <c r="H874" s="10" t="s">
        <v>3582</v>
      </c>
      <c r="I874" s="41"/>
      <c r="J874" s="41"/>
      <c r="K874" s="42">
        <v>600</v>
      </c>
    </row>
    <row r="875" spans="1:11" x14ac:dyDescent="0.25">
      <c r="A875" s="37">
        <v>38601</v>
      </c>
      <c r="B875" s="10">
        <v>1544</v>
      </c>
      <c r="C875" s="10" t="s">
        <v>31</v>
      </c>
      <c r="D875" s="38">
        <v>3300</v>
      </c>
      <c r="E875" s="9" t="s">
        <v>5256</v>
      </c>
      <c r="F875" s="10" t="s">
        <v>23</v>
      </c>
      <c r="G875" s="39">
        <f t="shared" si="13"/>
        <v>3300</v>
      </c>
      <c r="H875" s="10" t="s">
        <v>3587</v>
      </c>
      <c r="I875" s="41" t="s">
        <v>25</v>
      </c>
      <c r="J875" s="41"/>
      <c r="K875" s="38">
        <v>3300</v>
      </c>
    </row>
    <row r="876" spans="1:11" x14ac:dyDescent="0.25">
      <c r="A876" s="37">
        <v>38601</v>
      </c>
      <c r="B876" s="10">
        <v>1133</v>
      </c>
      <c r="C876" s="10" t="s">
        <v>31</v>
      </c>
      <c r="D876" s="38">
        <v>5000</v>
      </c>
      <c r="E876" s="9" t="s">
        <v>5257</v>
      </c>
      <c r="F876" s="10" t="s">
        <v>23</v>
      </c>
      <c r="G876" s="39">
        <f t="shared" si="13"/>
        <v>5000</v>
      </c>
      <c r="H876" s="10" t="s">
        <v>3587</v>
      </c>
      <c r="I876" s="41" t="s">
        <v>25</v>
      </c>
      <c r="J876" s="41"/>
      <c r="K876" s="38">
        <v>5000</v>
      </c>
    </row>
    <row r="877" spans="1:11" x14ac:dyDescent="0.25">
      <c r="A877" s="37">
        <v>38601</v>
      </c>
      <c r="B877" s="10">
        <v>1515</v>
      </c>
      <c r="C877" s="10" t="s">
        <v>162</v>
      </c>
      <c r="D877" s="38">
        <v>200</v>
      </c>
      <c r="E877" s="9" t="s">
        <v>5258</v>
      </c>
      <c r="F877" s="10" t="s">
        <v>90</v>
      </c>
      <c r="G877" s="39">
        <f t="shared" si="13"/>
        <v>200</v>
      </c>
      <c r="H877" s="10" t="s">
        <v>3582</v>
      </c>
      <c r="I877" s="41"/>
      <c r="J877" s="41"/>
      <c r="K877" s="42">
        <v>200</v>
      </c>
    </row>
    <row r="878" spans="1:11" x14ac:dyDescent="0.25">
      <c r="A878" s="37">
        <v>38601</v>
      </c>
      <c r="B878" s="10">
        <v>1000</v>
      </c>
      <c r="C878" s="10" t="s">
        <v>132</v>
      </c>
      <c r="D878" s="38">
        <v>20000</v>
      </c>
      <c r="E878" s="9" t="s">
        <v>5259</v>
      </c>
      <c r="F878" s="10" t="s">
        <v>190</v>
      </c>
      <c r="G878" s="39">
        <f t="shared" si="13"/>
        <v>20000</v>
      </c>
      <c r="H878" s="10" t="s">
        <v>3580</v>
      </c>
      <c r="I878" s="41" t="s">
        <v>25</v>
      </c>
      <c r="J878" s="41"/>
      <c r="K878" s="38">
        <v>20000</v>
      </c>
    </row>
    <row r="879" spans="1:11" x14ac:dyDescent="0.25">
      <c r="A879" s="37">
        <v>38602</v>
      </c>
      <c r="B879" s="10">
        <v>1632</v>
      </c>
      <c r="C879" s="10" t="s">
        <v>162</v>
      </c>
      <c r="D879" s="38">
        <v>4000</v>
      </c>
      <c r="E879" s="9" t="s">
        <v>5260</v>
      </c>
      <c r="F879" s="10" t="s">
        <v>23</v>
      </c>
      <c r="G879" s="39">
        <f t="shared" si="13"/>
        <v>4000</v>
      </c>
      <c r="H879" s="10" t="s">
        <v>3582</v>
      </c>
      <c r="I879" s="41" t="s">
        <v>25</v>
      </c>
      <c r="J879" s="41"/>
      <c r="K879" s="38">
        <v>4000</v>
      </c>
    </row>
    <row r="880" spans="1:11" x14ac:dyDescent="0.25">
      <c r="A880" s="37">
        <v>38603</v>
      </c>
      <c r="B880" s="10">
        <v>1518</v>
      </c>
      <c r="C880" s="10" t="s">
        <v>68</v>
      </c>
      <c r="D880" s="38">
        <v>1500</v>
      </c>
      <c r="E880" s="9" t="s">
        <v>5261</v>
      </c>
      <c r="F880" s="10" t="s">
        <v>58</v>
      </c>
      <c r="G880" s="39">
        <f t="shared" si="13"/>
        <v>1500</v>
      </c>
      <c r="H880" s="10" t="s">
        <v>3575</v>
      </c>
      <c r="I880" s="41" t="s">
        <v>25</v>
      </c>
      <c r="J880" s="41"/>
      <c r="K880" s="38">
        <v>1500</v>
      </c>
    </row>
    <row r="881" spans="1:23" x14ac:dyDescent="0.25">
      <c r="A881" s="37">
        <v>38604</v>
      </c>
      <c r="B881" s="10">
        <v>910</v>
      </c>
      <c r="C881" s="10" t="s">
        <v>81</v>
      </c>
      <c r="D881" s="38">
        <v>1500</v>
      </c>
      <c r="E881" s="9" t="s">
        <v>5262</v>
      </c>
      <c r="F881" s="10" t="s">
        <v>23</v>
      </c>
      <c r="G881" s="39">
        <f t="shared" si="13"/>
        <v>1500</v>
      </c>
      <c r="H881" s="10" t="s">
        <v>3575</v>
      </c>
      <c r="I881" s="41" t="s">
        <v>25</v>
      </c>
      <c r="J881" s="41"/>
      <c r="K881" s="38">
        <v>1500</v>
      </c>
    </row>
    <row r="882" spans="1:23" x14ac:dyDescent="0.25">
      <c r="A882" s="37">
        <v>38604</v>
      </c>
      <c r="B882" s="10">
        <v>817</v>
      </c>
      <c r="C882" s="10" t="s">
        <v>108</v>
      </c>
      <c r="D882" s="38">
        <v>315000</v>
      </c>
      <c r="E882" s="9" t="s">
        <v>5263</v>
      </c>
      <c r="F882" s="10" t="s">
        <v>23</v>
      </c>
      <c r="G882" s="39">
        <f t="shared" si="13"/>
        <v>315000</v>
      </c>
      <c r="H882" s="10" t="s">
        <v>3610</v>
      </c>
      <c r="I882" s="41" t="s">
        <v>25</v>
      </c>
      <c r="J882" s="41"/>
      <c r="K882" s="38">
        <v>315000</v>
      </c>
      <c r="L882" s="7" t="s">
        <v>5264</v>
      </c>
      <c r="M882" s="8" t="s">
        <v>5265</v>
      </c>
      <c r="N882" s="9" t="s">
        <v>3566</v>
      </c>
      <c r="O882" s="9" t="s">
        <v>5266</v>
      </c>
      <c r="P882" s="9" t="s">
        <v>5267</v>
      </c>
    </row>
    <row r="883" spans="1:23" x14ac:dyDescent="0.25">
      <c r="A883" s="37">
        <v>38604</v>
      </c>
      <c r="B883" s="10">
        <v>944</v>
      </c>
      <c r="C883" s="10" t="s">
        <v>162</v>
      </c>
      <c r="D883" s="38" t="s">
        <v>5268</v>
      </c>
      <c r="E883" s="9" t="s">
        <v>5269</v>
      </c>
      <c r="F883" s="10" t="s">
        <v>23</v>
      </c>
      <c r="G883" s="39">
        <f t="shared" si="13"/>
        <v>1</v>
      </c>
      <c r="H883" s="10" t="s">
        <v>3582</v>
      </c>
      <c r="I883" s="41"/>
      <c r="J883" s="41"/>
      <c r="K883" s="38"/>
    </row>
    <row r="884" spans="1:23" x14ac:dyDescent="0.25">
      <c r="A884" s="37">
        <v>38604</v>
      </c>
      <c r="B884" s="10">
        <v>1356</v>
      </c>
      <c r="C884" s="10" t="s">
        <v>91</v>
      </c>
      <c r="D884" s="38">
        <v>5000</v>
      </c>
      <c r="E884" s="9" t="s">
        <v>5270</v>
      </c>
      <c r="F884" s="10" t="s">
        <v>54</v>
      </c>
      <c r="G884" s="39">
        <f t="shared" si="13"/>
        <v>5000</v>
      </c>
      <c r="H884" s="10" t="s">
        <v>3578</v>
      </c>
      <c r="I884" s="41" t="s">
        <v>25</v>
      </c>
      <c r="J884" s="41"/>
      <c r="K884" s="38">
        <v>5000</v>
      </c>
    </row>
    <row r="885" spans="1:23" x14ac:dyDescent="0.25">
      <c r="A885" s="37">
        <v>38604</v>
      </c>
      <c r="B885" s="10">
        <v>1557</v>
      </c>
      <c r="C885" s="10" t="s">
        <v>31</v>
      </c>
      <c r="D885" s="38" t="s">
        <v>27</v>
      </c>
      <c r="E885" s="9" t="s">
        <v>5271</v>
      </c>
      <c r="F885" s="10" t="s">
        <v>325</v>
      </c>
      <c r="G885" s="39">
        <f t="shared" si="13"/>
        <v>1</v>
      </c>
      <c r="H885" s="10" t="s">
        <v>3587</v>
      </c>
      <c r="I885" s="41" t="s">
        <v>25</v>
      </c>
      <c r="J885" s="41"/>
      <c r="K885" s="38" t="s">
        <v>27</v>
      </c>
    </row>
    <row r="886" spans="1:23" x14ac:dyDescent="0.25">
      <c r="A886" s="37">
        <v>38605</v>
      </c>
      <c r="B886" s="10">
        <v>2341</v>
      </c>
      <c r="C886" s="10" t="s">
        <v>64</v>
      </c>
      <c r="D886" s="38">
        <v>1000</v>
      </c>
      <c r="E886" s="9" t="s">
        <v>5272</v>
      </c>
      <c r="F886" s="10" t="s">
        <v>33</v>
      </c>
      <c r="G886" s="39">
        <f t="shared" si="13"/>
        <v>1000</v>
      </c>
      <c r="H886" s="10" t="s">
        <v>3578</v>
      </c>
      <c r="I886" s="41" t="s">
        <v>25</v>
      </c>
      <c r="J886" s="41"/>
      <c r="K886" s="38">
        <v>1000</v>
      </c>
    </row>
    <row r="887" spans="1:23" x14ac:dyDescent="0.25">
      <c r="A887" s="37">
        <v>38606</v>
      </c>
      <c r="B887" s="10">
        <v>849</v>
      </c>
      <c r="C887" s="10" t="s">
        <v>26</v>
      </c>
      <c r="D887" s="38">
        <v>9000</v>
      </c>
      <c r="E887" s="9" t="s">
        <v>5273</v>
      </c>
      <c r="F887" s="10" t="s">
        <v>23</v>
      </c>
      <c r="G887" s="39">
        <f t="shared" si="13"/>
        <v>9000</v>
      </c>
      <c r="H887" s="10" t="s">
        <v>3578</v>
      </c>
      <c r="I887" s="41" t="s">
        <v>25</v>
      </c>
      <c r="J887" s="41"/>
      <c r="K887" s="38">
        <v>9000</v>
      </c>
    </row>
    <row r="888" spans="1:23" x14ac:dyDescent="0.25">
      <c r="A888" s="37">
        <v>38606</v>
      </c>
      <c r="B888" s="10">
        <v>1525</v>
      </c>
      <c r="C888" s="10" t="s">
        <v>91</v>
      </c>
      <c r="D888" s="38">
        <v>130000</v>
      </c>
      <c r="E888" s="9" t="s">
        <v>5274</v>
      </c>
      <c r="F888" s="10" t="s">
        <v>23</v>
      </c>
      <c r="G888" s="39">
        <f t="shared" si="13"/>
        <v>130000</v>
      </c>
      <c r="H888" s="10" t="s">
        <v>3578</v>
      </c>
      <c r="I888" s="41" t="s">
        <v>25</v>
      </c>
      <c r="J888" s="41"/>
      <c r="K888" s="38">
        <v>130000</v>
      </c>
      <c r="L888" s="7">
        <v>37500</v>
      </c>
      <c r="N888" s="9" t="s">
        <v>4294</v>
      </c>
      <c r="S888" s="9" t="s">
        <v>4126</v>
      </c>
      <c r="V888" s="11">
        <v>5000</v>
      </c>
      <c r="W888" s="9" t="s">
        <v>5275</v>
      </c>
    </row>
    <row r="889" spans="1:23" x14ac:dyDescent="0.25">
      <c r="A889" s="37">
        <v>38607</v>
      </c>
      <c r="B889" s="10">
        <v>2244</v>
      </c>
      <c r="C889" s="10" t="s">
        <v>162</v>
      </c>
      <c r="D889" s="38">
        <v>800</v>
      </c>
      <c r="E889" s="9" t="s">
        <v>5276</v>
      </c>
      <c r="F889" s="10" t="s">
        <v>23</v>
      </c>
      <c r="G889" s="39">
        <f t="shared" si="13"/>
        <v>800</v>
      </c>
      <c r="H889" s="10" t="s">
        <v>3582</v>
      </c>
      <c r="I889" s="41"/>
      <c r="J889" s="41"/>
      <c r="K889" s="42">
        <v>800</v>
      </c>
    </row>
    <row r="890" spans="1:23" x14ac:dyDescent="0.25">
      <c r="A890" s="37">
        <v>38608</v>
      </c>
      <c r="B890" s="10">
        <v>1136</v>
      </c>
      <c r="C890" s="10" t="s">
        <v>3611</v>
      </c>
      <c r="D890" s="38">
        <v>1000</v>
      </c>
      <c r="E890" s="9" t="s">
        <v>5277</v>
      </c>
      <c r="F890" s="10" t="s">
        <v>23</v>
      </c>
      <c r="G890" s="39">
        <f t="shared" si="13"/>
        <v>1000</v>
      </c>
      <c r="H890" s="10" t="s">
        <v>3587</v>
      </c>
      <c r="I890" s="41"/>
      <c r="K890" s="41" t="s">
        <v>27</v>
      </c>
    </row>
    <row r="891" spans="1:23" x14ac:dyDescent="0.25">
      <c r="A891" s="37">
        <v>38608</v>
      </c>
      <c r="B891" s="10">
        <v>1136</v>
      </c>
      <c r="C891" s="10" t="s">
        <v>3611</v>
      </c>
      <c r="D891" s="38">
        <v>1000</v>
      </c>
      <c r="E891" s="9" t="s">
        <v>5278</v>
      </c>
      <c r="F891" s="10" t="s">
        <v>23</v>
      </c>
      <c r="G891" s="39">
        <f t="shared" si="13"/>
        <v>1000</v>
      </c>
      <c r="H891" s="10" t="s">
        <v>3587</v>
      </c>
      <c r="I891" s="41"/>
      <c r="K891" s="42">
        <v>1000</v>
      </c>
    </row>
    <row r="892" spans="1:23" x14ac:dyDescent="0.25">
      <c r="A892" s="37">
        <v>38608</v>
      </c>
      <c r="B892" s="10">
        <v>1240</v>
      </c>
      <c r="C892" s="10" t="s">
        <v>162</v>
      </c>
      <c r="D892" s="38" t="s">
        <v>27</v>
      </c>
      <c r="E892" s="9" t="s">
        <v>5279</v>
      </c>
      <c r="F892" s="10" t="s">
        <v>190</v>
      </c>
      <c r="G892" s="39">
        <f t="shared" si="13"/>
        <v>1</v>
      </c>
      <c r="H892" s="10" t="s">
        <v>3582</v>
      </c>
      <c r="I892" s="41"/>
      <c r="K892" s="41" t="s">
        <v>27</v>
      </c>
    </row>
    <row r="893" spans="1:23" x14ac:dyDescent="0.25">
      <c r="A893" s="37">
        <v>38608</v>
      </c>
      <c r="B893" s="10">
        <v>847</v>
      </c>
      <c r="C893" s="10" t="s">
        <v>56</v>
      </c>
      <c r="D893" s="38" t="s">
        <v>27</v>
      </c>
      <c r="E893" s="9" t="s">
        <v>5280</v>
      </c>
      <c r="F893" s="10" t="s">
        <v>67</v>
      </c>
      <c r="G893" s="39">
        <f t="shared" si="13"/>
        <v>1</v>
      </c>
      <c r="H893" s="10" t="s">
        <v>3587</v>
      </c>
      <c r="I893" s="41"/>
      <c r="K893" s="41" t="s">
        <v>27</v>
      </c>
    </row>
    <row r="894" spans="1:23" x14ac:dyDescent="0.25">
      <c r="A894" s="37">
        <v>38609</v>
      </c>
      <c r="B894" s="10">
        <v>1129</v>
      </c>
      <c r="C894" s="10" t="s">
        <v>2050</v>
      </c>
      <c r="D894" s="38">
        <v>1000</v>
      </c>
      <c r="E894" s="9" t="s">
        <v>5281</v>
      </c>
      <c r="F894" s="10" t="s">
        <v>23</v>
      </c>
      <c r="G894" s="39">
        <f t="shared" si="13"/>
        <v>1000</v>
      </c>
      <c r="H894" s="10" t="s">
        <v>3580</v>
      </c>
      <c r="I894" s="41"/>
      <c r="K894" s="42">
        <v>1000</v>
      </c>
    </row>
    <row r="895" spans="1:23" x14ac:dyDescent="0.25">
      <c r="A895" s="37">
        <v>38609</v>
      </c>
      <c r="B895" s="10">
        <v>1449</v>
      </c>
      <c r="C895" s="10" t="s">
        <v>302</v>
      </c>
      <c r="D895" s="38">
        <v>20000</v>
      </c>
      <c r="E895" s="9" t="s">
        <v>5282</v>
      </c>
      <c r="F895" s="10" t="s">
        <v>23</v>
      </c>
      <c r="G895" s="39">
        <f t="shared" si="13"/>
        <v>20000</v>
      </c>
      <c r="H895" s="10" t="s">
        <v>3587</v>
      </c>
      <c r="I895" s="41"/>
      <c r="K895" s="42">
        <v>20000</v>
      </c>
    </row>
    <row r="896" spans="1:23" x14ac:dyDescent="0.25">
      <c r="A896" s="37">
        <v>38609</v>
      </c>
      <c r="B896" s="10">
        <v>1349</v>
      </c>
      <c r="C896" s="10" t="s">
        <v>61</v>
      </c>
      <c r="D896" s="38">
        <v>9070</v>
      </c>
      <c r="E896" s="9" t="s">
        <v>5283</v>
      </c>
      <c r="F896" s="10" t="s">
        <v>33</v>
      </c>
      <c r="G896" s="39">
        <f t="shared" si="13"/>
        <v>9070</v>
      </c>
      <c r="H896" s="10" t="s">
        <v>3575</v>
      </c>
      <c r="I896" s="41"/>
      <c r="K896" s="42">
        <v>9070</v>
      </c>
    </row>
    <row r="897" spans="1:11" x14ac:dyDescent="0.25">
      <c r="A897" s="37">
        <v>38610</v>
      </c>
      <c r="B897" s="10">
        <v>641</v>
      </c>
      <c r="C897" s="10" t="s">
        <v>91</v>
      </c>
      <c r="D897" s="38">
        <v>600</v>
      </c>
      <c r="E897" s="9" t="s">
        <v>5284</v>
      </c>
      <c r="F897" s="10" t="s">
        <v>33</v>
      </c>
      <c r="G897" s="39">
        <f t="shared" si="13"/>
        <v>600</v>
      </c>
      <c r="H897" s="10" t="s">
        <v>3578</v>
      </c>
      <c r="I897" s="41"/>
      <c r="K897" s="41">
        <v>600</v>
      </c>
    </row>
    <row r="898" spans="1:11" x14ac:dyDescent="0.25">
      <c r="A898" s="37">
        <v>38610</v>
      </c>
      <c r="B898" s="10">
        <v>1245</v>
      </c>
      <c r="C898" s="10" t="s">
        <v>3611</v>
      </c>
      <c r="D898" s="38">
        <v>200</v>
      </c>
      <c r="E898" s="9" t="s">
        <v>5285</v>
      </c>
      <c r="F898" s="10" t="s">
        <v>67</v>
      </c>
      <c r="G898" s="39">
        <f t="shared" ref="G898:G961" si="14">IF(D898 ="UNK", 1, D898)</f>
        <v>200</v>
      </c>
      <c r="H898" s="10" t="s">
        <v>3587</v>
      </c>
      <c r="I898" s="41"/>
      <c r="K898" s="41" t="s">
        <v>27</v>
      </c>
    </row>
    <row r="899" spans="1:11" x14ac:dyDescent="0.25">
      <c r="A899" s="37">
        <v>38610</v>
      </c>
      <c r="B899" s="10">
        <v>1143</v>
      </c>
      <c r="C899" s="10" t="s">
        <v>72</v>
      </c>
      <c r="D899" s="38" t="s">
        <v>27</v>
      </c>
      <c r="E899" s="9" t="s">
        <v>5286</v>
      </c>
      <c r="F899" s="10" t="s">
        <v>67</v>
      </c>
      <c r="G899" s="39">
        <f t="shared" si="14"/>
        <v>1</v>
      </c>
      <c r="H899" s="10" t="s">
        <v>3575</v>
      </c>
      <c r="I899" s="41"/>
      <c r="K899" s="41" t="s">
        <v>27</v>
      </c>
    </row>
    <row r="900" spans="1:11" x14ac:dyDescent="0.25">
      <c r="A900" s="37">
        <v>38611</v>
      </c>
      <c r="B900" s="10">
        <v>1215</v>
      </c>
      <c r="C900" s="10" t="s">
        <v>68</v>
      </c>
      <c r="D900" s="38">
        <v>1000</v>
      </c>
      <c r="E900" s="9" t="s">
        <v>5287</v>
      </c>
      <c r="F900" s="10" t="s">
        <v>23</v>
      </c>
      <c r="G900" s="39">
        <f t="shared" si="14"/>
        <v>1000</v>
      </c>
      <c r="H900" s="10" t="s">
        <v>3575</v>
      </c>
      <c r="I900" s="41"/>
      <c r="K900" s="42">
        <v>1000</v>
      </c>
    </row>
    <row r="901" spans="1:11" x14ac:dyDescent="0.25">
      <c r="A901" s="37">
        <v>38611</v>
      </c>
      <c r="B901" s="10">
        <v>806</v>
      </c>
      <c r="C901" s="10" t="s">
        <v>162</v>
      </c>
      <c r="D901" s="38">
        <v>500</v>
      </c>
      <c r="E901" s="9" t="s">
        <v>5288</v>
      </c>
      <c r="F901" s="10" t="s">
        <v>30</v>
      </c>
      <c r="G901" s="39">
        <f t="shared" si="14"/>
        <v>500</v>
      </c>
      <c r="H901" s="10" t="s">
        <v>3582</v>
      </c>
      <c r="I901" s="41"/>
      <c r="J901" s="41" t="s">
        <v>4334</v>
      </c>
    </row>
    <row r="902" spans="1:11" x14ac:dyDescent="0.25">
      <c r="A902" s="37">
        <v>38611</v>
      </c>
      <c r="B902" s="10">
        <v>715</v>
      </c>
      <c r="C902" s="10" t="s">
        <v>42</v>
      </c>
      <c r="D902" s="38">
        <v>1000</v>
      </c>
      <c r="E902" s="9" t="s">
        <v>5289</v>
      </c>
      <c r="F902" s="10" t="s">
        <v>33</v>
      </c>
      <c r="G902" s="39">
        <f t="shared" si="14"/>
        <v>1000</v>
      </c>
      <c r="H902" s="10" t="s">
        <v>3582</v>
      </c>
      <c r="I902" s="41"/>
      <c r="J902" s="41"/>
      <c r="K902" s="42">
        <v>1000</v>
      </c>
    </row>
    <row r="903" spans="1:11" x14ac:dyDescent="0.25">
      <c r="A903" s="37">
        <v>38611</v>
      </c>
      <c r="B903" s="10">
        <v>1023</v>
      </c>
      <c r="C903" s="10" t="s">
        <v>56</v>
      </c>
      <c r="D903" s="38">
        <v>3000</v>
      </c>
      <c r="E903" s="9" t="s">
        <v>5290</v>
      </c>
      <c r="F903" s="10" t="s">
        <v>33</v>
      </c>
      <c r="G903" s="39">
        <f t="shared" si="14"/>
        <v>3000</v>
      </c>
      <c r="H903" s="10" t="s">
        <v>3587</v>
      </c>
      <c r="I903" s="41"/>
      <c r="K903" s="42">
        <v>3000</v>
      </c>
    </row>
    <row r="904" spans="1:11" x14ac:dyDescent="0.25">
      <c r="A904" s="37">
        <v>38611</v>
      </c>
      <c r="B904" s="10">
        <v>704</v>
      </c>
      <c r="C904" s="10" t="s">
        <v>121</v>
      </c>
      <c r="D904" s="38">
        <v>3000</v>
      </c>
      <c r="E904" s="9" t="s">
        <v>5291</v>
      </c>
      <c r="F904" s="10" t="s">
        <v>54</v>
      </c>
      <c r="G904" s="39">
        <f t="shared" si="14"/>
        <v>3000</v>
      </c>
      <c r="H904" s="10" t="s">
        <v>3575</v>
      </c>
      <c r="I904" s="41"/>
      <c r="K904" s="42">
        <v>3000</v>
      </c>
    </row>
    <row r="905" spans="1:11" x14ac:dyDescent="0.25">
      <c r="A905" s="37">
        <v>38611</v>
      </c>
      <c r="B905" s="10">
        <v>1057</v>
      </c>
      <c r="C905" s="10" t="s">
        <v>81</v>
      </c>
      <c r="D905" s="38">
        <v>75</v>
      </c>
      <c r="E905" s="9" t="s">
        <v>5292</v>
      </c>
      <c r="F905" s="10" t="s">
        <v>325</v>
      </c>
      <c r="G905" s="39">
        <f t="shared" si="14"/>
        <v>75</v>
      </c>
      <c r="H905" s="10" t="s">
        <v>3578</v>
      </c>
      <c r="I905" s="41"/>
      <c r="K905" s="41">
        <v>75</v>
      </c>
    </row>
    <row r="906" spans="1:11" x14ac:dyDescent="0.25">
      <c r="A906" s="37">
        <v>38612</v>
      </c>
      <c r="B906" s="10">
        <v>1818</v>
      </c>
      <c r="C906" s="10" t="s">
        <v>162</v>
      </c>
      <c r="D906" s="38">
        <v>2500</v>
      </c>
      <c r="E906" s="9" t="s">
        <v>5293</v>
      </c>
      <c r="F906" s="10" t="s">
        <v>33</v>
      </c>
      <c r="G906" s="39">
        <f t="shared" si="14"/>
        <v>2500</v>
      </c>
      <c r="H906" s="10" t="s">
        <v>3582</v>
      </c>
      <c r="I906" s="41"/>
      <c r="K906" s="42">
        <v>2500</v>
      </c>
    </row>
    <row r="907" spans="1:11" x14ac:dyDescent="0.25">
      <c r="A907" s="37">
        <v>38612</v>
      </c>
      <c r="B907" s="10">
        <v>806</v>
      </c>
      <c r="C907" s="10" t="s">
        <v>121</v>
      </c>
      <c r="D907" s="38" t="s">
        <v>27</v>
      </c>
      <c r="E907" s="9" t="s">
        <v>5294</v>
      </c>
      <c r="F907" s="10" t="s">
        <v>190</v>
      </c>
      <c r="G907" s="39">
        <f t="shared" si="14"/>
        <v>1</v>
      </c>
      <c r="H907" s="10" t="s">
        <v>3575</v>
      </c>
      <c r="I907" s="41"/>
      <c r="K907" s="41" t="s">
        <v>27</v>
      </c>
    </row>
    <row r="908" spans="1:11" x14ac:dyDescent="0.25">
      <c r="A908" s="37">
        <v>38614</v>
      </c>
      <c r="B908" s="10">
        <v>1223</v>
      </c>
      <c r="C908" s="10" t="s">
        <v>329</v>
      </c>
      <c r="D908" s="38">
        <v>3900</v>
      </c>
      <c r="E908" s="9" t="s">
        <v>5295</v>
      </c>
      <c r="F908" s="10" t="s">
        <v>23</v>
      </c>
      <c r="G908" s="39">
        <f t="shared" si="14"/>
        <v>3900</v>
      </c>
      <c r="H908" s="10" t="s">
        <v>3578</v>
      </c>
      <c r="I908" s="41"/>
      <c r="K908" s="42">
        <v>3900</v>
      </c>
    </row>
    <row r="909" spans="1:11" x14ac:dyDescent="0.25">
      <c r="A909" s="37">
        <v>38614</v>
      </c>
      <c r="B909" s="10">
        <v>1345</v>
      </c>
      <c r="C909" s="10" t="s">
        <v>319</v>
      </c>
      <c r="D909" s="38">
        <v>5000</v>
      </c>
      <c r="E909" s="9" t="s">
        <v>5296</v>
      </c>
      <c r="F909" s="10" t="s">
        <v>23</v>
      </c>
      <c r="G909" s="39">
        <f t="shared" si="14"/>
        <v>5000</v>
      </c>
      <c r="H909" s="10" t="s">
        <v>3610</v>
      </c>
      <c r="J909" s="41" t="s">
        <v>4334</v>
      </c>
      <c r="K909" s="42"/>
    </row>
    <row r="910" spans="1:11" x14ac:dyDescent="0.25">
      <c r="A910" s="37">
        <v>38614</v>
      </c>
      <c r="B910" s="10">
        <v>1055</v>
      </c>
      <c r="C910" s="10" t="s">
        <v>42</v>
      </c>
      <c r="D910" s="38">
        <v>1000</v>
      </c>
      <c r="E910" s="9" t="s">
        <v>5297</v>
      </c>
      <c r="F910" s="10" t="s">
        <v>30</v>
      </c>
      <c r="G910" s="39">
        <f t="shared" si="14"/>
        <v>1000</v>
      </c>
      <c r="H910" s="10" t="s">
        <v>3582</v>
      </c>
      <c r="I910" s="41"/>
      <c r="J910" s="41"/>
      <c r="K910" s="42">
        <v>1000</v>
      </c>
    </row>
    <row r="911" spans="1:11" x14ac:dyDescent="0.25">
      <c r="A911" s="37">
        <v>38614</v>
      </c>
      <c r="B911" s="10">
        <v>1038</v>
      </c>
      <c r="C911" s="10" t="s">
        <v>42</v>
      </c>
      <c r="D911" s="38" t="s">
        <v>27</v>
      </c>
      <c r="E911" s="9" t="s">
        <v>5298</v>
      </c>
      <c r="F911" s="10" t="s">
        <v>30</v>
      </c>
      <c r="G911" s="39">
        <f t="shared" si="14"/>
        <v>1</v>
      </c>
      <c r="H911" s="10" t="s">
        <v>3582</v>
      </c>
      <c r="I911" s="41"/>
      <c r="K911" s="41" t="s">
        <v>27</v>
      </c>
    </row>
    <row r="912" spans="1:11" x14ac:dyDescent="0.25">
      <c r="A912" s="37">
        <v>38614</v>
      </c>
      <c r="B912" s="10">
        <v>1047</v>
      </c>
      <c r="C912" s="10" t="s">
        <v>130</v>
      </c>
      <c r="D912" s="38">
        <v>100000</v>
      </c>
      <c r="E912" s="9" t="s">
        <v>5299</v>
      </c>
      <c r="F912" s="10" t="s">
        <v>33</v>
      </c>
      <c r="G912" s="39">
        <f t="shared" si="14"/>
        <v>100000</v>
      </c>
      <c r="H912" s="10" t="s">
        <v>3578</v>
      </c>
      <c r="I912" s="41"/>
      <c r="K912" s="42">
        <v>100000</v>
      </c>
    </row>
    <row r="913" spans="1:16" x14ac:dyDescent="0.25">
      <c r="A913" s="37">
        <v>38614</v>
      </c>
      <c r="B913" s="10">
        <v>923</v>
      </c>
      <c r="C913" s="10" t="s">
        <v>91</v>
      </c>
      <c r="D913" s="38">
        <v>5000</v>
      </c>
      <c r="E913" s="9" t="s">
        <v>5300</v>
      </c>
      <c r="F913" s="10" t="s">
        <v>3869</v>
      </c>
      <c r="G913" s="39">
        <f t="shared" si="14"/>
        <v>5000</v>
      </c>
      <c r="H913" s="10" t="s">
        <v>3578</v>
      </c>
      <c r="J913" s="41" t="s">
        <v>4334</v>
      </c>
      <c r="K913" s="42"/>
    </row>
    <row r="914" spans="1:16" x14ac:dyDescent="0.25">
      <c r="A914" s="37">
        <v>38615</v>
      </c>
      <c r="B914" s="10">
        <v>1107</v>
      </c>
      <c r="C914" s="10" t="s">
        <v>141</v>
      </c>
      <c r="D914" s="38">
        <v>11000</v>
      </c>
      <c r="E914" s="9" t="s">
        <v>5301</v>
      </c>
      <c r="F914" s="10" t="s">
        <v>23</v>
      </c>
      <c r="G914" s="39">
        <f t="shared" si="14"/>
        <v>11000</v>
      </c>
      <c r="H914" s="10" t="s">
        <v>3578</v>
      </c>
      <c r="I914" s="41"/>
      <c r="K914" s="42">
        <v>11000</v>
      </c>
    </row>
    <row r="915" spans="1:16" x14ac:dyDescent="0.25">
      <c r="A915" s="37">
        <v>38615</v>
      </c>
      <c r="B915" s="10">
        <v>1421</v>
      </c>
      <c r="C915" s="10" t="s">
        <v>130</v>
      </c>
      <c r="D915" s="38">
        <v>500</v>
      </c>
      <c r="E915" s="9" t="s">
        <v>5302</v>
      </c>
      <c r="F915" s="10" t="s">
        <v>33</v>
      </c>
      <c r="G915" s="39">
        <f t="shared" si="14"/>
        <v>500</v>
      </c>
      <c r="H915" s="10" t="s">
        <v>3578</v>
      </c>
      <c r="I915" s="41"/>
      <c r="K915" s="41">
        <v>500</v>
      </c>
    </row>
    <row r="916" spans="1:16" x14ac:dyDescent="0.25">
      <c r="A916" s="37">
        <v>38616</v>
      </c>
      <c r="B916" s="10">
        <v>1220</v>
      </c>
      <c r="C916" s="10" t="s">
        <v>347</v>
      </c>
      <c r="D916" s="38">
        <v>500</v>
      </c>
      <c r="E916" s="9" t="s">
        <v>5303</v>
      </c>
      <c r="F916" s="10" t="s">
        <v>33</v>
      </c>
      <c r="G916" s="39">
        <f t="shared" si="14"/>
        <v>500</v>
      </c>
      <c r="H916" s="10" t="s">
        <v>3580</v>
      </c>
      <c r="I916" s="41"/>
      <c r="K916" s="41">
        <v>500</v>
      </c>
    </row>
    <row r="917" spans="1:16" x14ac:dyDescent="0.25">
      <c r="A917" s="37">
        <v>38617</v>
      </c>
      <c r="B917" s="10">
        <v>1424</v>
      </c>
      <c r="C917" s="10" t="s">
        <v>91</v>
      </c>
      <c r="D917" s="38">
        <v>90000</v>
      </c>
      <c r="E917" s="9" t="s">
        <v>5304</v>
      </c>
      <c r="F917" s="10" t="s">
        <v>23</v>
      </c>
      <c r="G917" s="39">
        <f t="shared" si="14"/>
        <v>90000</v>
      </c>
      <c r="H917" s="10" t="s">
        <v>3578</v>
      </c>
      <c r="I917" s="41"/>
      <c r="J917" s="42"/>
      <c r="K917" s="42">
        <v>90000</v>
      </c>
      <c r="L917" s="7">
        <v>50000</v>
      </c>
      <c r="M917" s="8">
        <v>0.17</v>
      </c>
      <c r="P917" s="9" t="s">
        <v>5305</v>
      </c>
    </row>
    <row r="918" spans="1:16" x14ac:dyDescent="0.25">
      <c r="A918" s="37">
        <v>38617</v>
      </c>
      <c r="B918" s="10">
        <v>1504</v>
      </c>
      <c r="C918" s="10" t="s">
        <v>200</v>
      </c>
      <c r="D918" s="38">
        <v>200</v>
      </c>
      <c r="E918" s="9" t="s">
        <v>5306</v>
      </c>
      <c r="F918" s="10" t="s">
        <v>33</v>
      </c>
      <c r="G918" s="39">
        <f t="shared" si="14"/>
        <v>200</v>
      </c>
      <c r="H918" s="10" t="s">
        <v>3575</v>
      </c>
      <c r="I918" s="41"/>
      <c r="K918" s="41">
        <v>200</v>
      </c>
    </row>
    <row r="919" spans="1:16" x14ac:dyDescent="0.25">
      <c r="A919" s="37">
        <v>38617</v>
      </c>
      <c r="B919" s="10">
        <v>1359</v>
      </c>
      <c r="C919" s="10" t="s">
        <v>64</v>
      </c>
      <c r="D919" s="38">
        <v>20000</v>
      </c>
      <c r="E919" s="9" t="s">
        <v>5307</v>
      </c>
      <c r="F919" s="10" t="s">
        <v>33</v>
      </c>
      <c r="G919" s="39">
        <f t="shared" si="14"/>
        <v>20000</v>
      </c>
      <c r="H919" s="10" t="s">
        <v>3578</v>
      </c>
      <c r="J919" s="41" t="s">
        <v>4334</v>
      </c>
      <c r="K919" s="42"/>
    </row>
    <row r="920" spans="1:16" x14ac:dyDescent="0.25">
      <c r="A920" s="37">
        <v>38618</v>
      </c>
      <c r="B920" s="10">
        <v>1803</v>
      </c>
      <c r="C920" s="10" t="s">
        <v>200</v>
      </c>
      <c r="D920" s="38">
        <v>1500</v>
      </c>
      <c r="E920" s="9" t="s">
        <v>5308</v>
      </c>
      <c r="F920" s="10" t="s">
        <v>23</v>
      </c>
      <c r="G920" s="39">
        <f t="shared" si="14"/>
        <v>1500</v>
      </c>
      <c r="H920" s="10" t="s">
        <v>3575</v>
      </c>
      <c r="I920" s="41"/>
      <c r="K920" s="42">
        <v>1500</v>
      </c>
    </row>
    <row r="921" spans="1:16" x14ac:dyDescent="0.25">
      <c r="A921" s="37">
        <v>38618</v>
      </c>
      <c r="B921" s="10">
        <v>848</v>
      </c>
      <c r="C921" s="10" t="s">
        <v>200</v>
      </c>
      <c r="D921" s="38">
        <v>2000</v>
      </c>
      <c r="E921" s="9" t="s">
        <v>5309</v>
      </c>
      <c r="F921" s="10" t="s">
        <v>23</v>
      </c>
      <c r="G921" s="39">
        <f t="shared" si="14"/>
        <v>2000</v>
      </c>
      <c r="H921" s="10" t="s">
        <v>3575</v>
      </c>
      <c r="I921" s="41"/>
      <c r="K921" s="42">
        <v>2000</v>
      </c>
    </row>
    <row r="922" spans="1:16" x14ac:dyDescent="0.25">
      <c r="A922" s="37">
        <v>38618</v>
      </c>
      <c r="B922" s="10">
        <v>1440</v>
      </c>
      <c r="C922" s="10" t="s">
        <v>162</v>
      </c>
      <c r="D922" s="38">
        <v>200</v>
      </c>
      <c r="E922" s="9" t="s">
        <v>5310</v>
      </c>
      <c r="F922" s="10" t="s">
        <v>30</v>
      </c>
      <c r="G922" s="39">
        <f t="shared" si="14"/>
        <v>200</v>
      </c>
      <c r="H922" s="10" t="s">
        <v>3582</v>
      </c>
      <c r="I922" s="41"/>
      <c r="K922" s="41">
        <v>200</v>
      </c>
    </row>
    <row r="923" spans="1:16" x14ac:dyDescent="0.25">
      <c r="A923" s="37">
        <v>38618</v>
      </c>
      <c r="B923" s="10">
        <v>2029</v>
      </c>
      <c r="C923" s="10" t="s">
        <v>59</v>
      </c>
      <c r="D923" s="38">
        <v>125</v>
      </c>
      <c r="E923" s="9" t="s">
        <v>5311</v>
      </c>
      <c r="F923" s="10" t="s">
        <v>37</v>
      </c>
      <c r="G923" s="39">
        <f t="shared" si="14"/>
        <v>125</v>
      </c>
      <c r="H923" s="10" t="s">
        <v>3580</v>
      </c>
      <c r="I923" s="41"/>
      <c r="K923" s="41">
        <v>125</v>
      </c>
    </row>
    <row r="924" spans="1:16" x14ac:dyDescent="0.25">
      <c r="A924" s="37">
        <v>38618</v>
      </c>
      <c r="B924" s="10">
        <v>913</v>
      </c>
      <c r="C924" s="10" t="s">
        <v>132</v>
      </c>
      <c r="D924" s="38">
        <v>500</v>
      </c>
      <c r="E924" s="9" t="s">
        <v>5312</v>
      </c>
      <c r="F924" s="10" t="s">
        <v>54</v>
      </c>
      <c r="G924" s="39">
        <f t="shared" si="14"/>
        <v>500</v>
      </c>
      <c r="H924" s="10" t="s">
        <v>3580</v>
      </c>
      <c r="I924" s="41"/>
      <c r="K924" s="41">
        <v>500</v>
      </c>
    </row>
    <row r="925" spans="1:16" x14ac:dyDescent="0.25">
      <c r="A925" s="37">
        <v>38618</v>
      </c>
      <c r="B925" s="10">
        <v>858</v>
      </c>
      <c r="C925" s="10" t="s">
        <v>99</v>
      </c>
      <c r="D925" s="38">
        <v>1000</v>
      </c>
      <c r="E925" s="9" t="s">
        <v>5313</v>
      </c>
      <c r="F925" s="10" t="s">
        <v>54</v>
      </c>
      <c r="G925" s="39">
        <f t="shared" si="14"/>
        <v>1000</v>
      </c>
      <c r="H925" s="10" t="s">
        <v>3610</v>
      </c>
      <c r="I925" s="41"/>
      <c r="K925" s="42">
        <v>1000</v>
      </c>
    </row>
    <row r="926" spans="1:16" x14ac:dyDescent="0.25">
      <c r="A926" s="37">
        <v>38619</v>
      </c>
      <c r="B926" s="10">
        <v>1449</v>
      </c>
      <c r="C926" s="10" t="s">
        <v>61</v>
      </c>
      <c r="D926" s="38">
        <v>10000</v>
      </c>
      <c r="E926" s="9" t="s">
        <v>5314</v>
      </c>
      <c r="F926" s="10" t="s">
        <v>33</v>
      </c>
      <c r="G926" s="39">
        <f t="shared" si="14"/>
        <v>10000</v>
      </c>
      <c r="H926" s="10" t="s">
        <v>3575</v>
      </c>
      <c r="I926" s="41"/>
      <c r="K926" s="42">
        <v>10000</v>
      </c>
    </row>
    <row r="927" spans="1:16" x14ac:dyDescent="0.25">
      <c r="A927" s="37">
        <v>38619</v>
      </c>
      <c r="B927" s="10">
        <v>1539</v>
      </c>
      <c r="C927" s="10" t="s">
        <v>35</v>
      </c>
      <c r="D927" s="38" t="s">
        <v>27</v>
      </c>
      <c r="E927" s="9" t="s">
        <v>5315</v>
      </c>
      <c r="F927" s="10" t="s">
        <v>29</v>
      </c>
      <c r="G927" s="39">
        <f t="shared" si="14"/>
        <v>1</v>
      </c>
      <c r="H927" s="10" t="s">
        <v>3580</v>
      </c>
      <c r="I927" s="41"/>
      <c r="K927" s="41" t="s">
        <v>27</v>
      </c>
      <c r="P927" s="9" t="s">
        <v>5316</v>
      </c>
    </row>
    <row r="928" spans="1:16" x14ac:dyDescent="0.25">
      <c r="A928" s="37">
        <v>38619</v>
      </c>
      <c r="B928" s="10">
        <v>1735</v>
      </c>
      <c r="C928" s="10" t="s">
        <v>56</v>
      </c>
      <c r="D928" s="38">
        <v>2500</v>
      </c>
      <c r="E928" s="9" t="s">
        <v>5317</v>
      </c>
      <c r="F928" s="10" t="s">
        <v>190</v>
      </c>
      <c r="G928" s="39">
        <f t="shared" si="14"/>
        <v>2500</v>
      </c>
      <c r="H928" s="10" t="s">
        <v>3587</v>
      </c>
      <c r="I928" s="41"/>
      <c r="K928" s="42">
        <v>2500</v>
      </c>
    </row>
    <row r="929" spans="1:11" x14ac:dyDescent="0.25">
      <c r="A929" s="37">
        <v>38620</v>
      </c>
      <c r="B929" s="10">
        <v>1222</v>
      </c>
      <c r="C929" s="10" t="s">
        <v>526</v>
      </c>
      <c r="D929" s="38">
        <v>200</v>
      </c>
      <c r="E929" s="9" t="s">
        <v>5318</v>
      </c>
      <c r="F929" s="10" t="s">
        <v>33</v>
      </c>
      <c r="G929" s="39">
        <f t="shared" si="14"/>
        <v>200</v>
      </c>
      <c r="H929" s="10" t="s">
        <v>3580</v>
      </c>
      <c r="I929" s="41"/>
      <c r="K929" s="41">
        <v>200</v>
      </c>
    </row>
    <row r="930" spans="1:11" x14ac:dyDescent="0.25">
      <c r="A930" s="37">
        <v>38620</v>
      </c>
      <c r="B930" s="10">
        <v>1832</v>
      </c>
      <c r="C930" s="10" t="s">
        <v>46</v>
      </c>
      <c r="D930" s="38">
        <v>1500</v>
      </c>
      <c r="E930" s="9" t="s">
        <v>5319</v>
      </c>
      <c r="F930" s="10" t="s">
        <v>54</v>
      </c>
      <c r="G930" s="39">
        <f t="shared" si="14"/>
        <v>1500</v>
      </c>
      <c r="H930" s="10" t="s">
        <v>3575</v>
      </c>
      <c r="I930" s="41"/>
      <c r="K930" s="42">
        <v>1500</v>
      </c>
    </row>
    <row r="931" spans="1:11" x14ac:dyDescent="0.25">
      <c r="A931" s="37">
        <v>38621</v>
      </c>
      <c r="B931" s="10">
        <v>1252</v>
      </c>
      <c r="C931" s="10" t="s">
        <v>3611</v>
      </c>
      <c r="D931" s="38">
        <v>100</v>
      </c>
      <c r="E931" s="9" t="s">
        <v>5320</v>
      </c>
      <c r="F931" s="10" t="s">
        <v>67</v>
      </c>
      <c r="G931" s="39">
        <f t="shared" si="14"/>
        <v>100</v>
      </c>
      <c r="H931" s="10" t="s">
        <v>3587</v>
      </c>
      <c r="I931" s="41" t="s">
        <v>25</v>
      </c>
      <c r="J931" s="41" t="s">
        <v>4334</v>
      </c>
      <c r="K931" s="42"/>
    </row>
    <row r="932" spans="1:11" x14ac:dyDescent="0.25">
      <c r="A932" s="37">
        <v>38622</v>
      </c>
      <c r="B932" s="10">
        <v>1130</v>
      </c>
      <c r="C932" s="10" t="s">
        <v>121</v>
      </c>
      <c r="D932" s="38">
        <v>1000</v>
      </c>
      <c r="E932" s="9" t="s">
        <v>5321</v>
      </c>
      <c r="F932" s="10" t="s">
        <v>33</v>
      </c>
      <c r="G932" s="39">
        <f t="shared" si="14"/>
        <v>1000</v>
      </c>
      <c r="H932" s="10" t="s">
        <v>3582</v>
      </c>
      <c r="I932" s="41"/>
      <c r="J932" s="41"/>
      <c r="K932" s="42">
        <v>1000</v>
      </c>
    </row>
    <row r="933" spans="1:11" x14ac:dyDescent="0.25">
      <c r="A933" s="37">
        <v>38623</v>
      </c>
      <c r="B933" s="10">
        <v>1217</v>
      </c>
      <c r="C933" s="10" t="s">
        <v>21</v>
      </c>
      <c r="D933" s="38">
        <v>150</v>
      </c>
      <c r="E933" s="9" t="s">
        <v>5322</v>
      </c>
      <c r="F933" s="10" t="s">
        <v>23</v>
      </c>
      <c r="G933" s="39">
        <f t="shared" si="14"/>
        <v>150</v>
      </c>
      <c r="H933" s="10" t="s">
        <v>3580</v>
      </c>
      <c r="I933" s="41" t="s">
        <v>25</v>
      </c>
      <c r="J933" s="41"/>
      <c r="K933" s="42">
        <v>150</v>
      </c>
    </row>
    <row r="934" spans="1:11" x14ac:dyDescent="0.25">
      <c r="A934" s="37">
        <v>38623</v>
      </c>
      <c r="B934" s="10">
        <v>846</v>
      </c>
      <c r="C934" s="10" t="s">
        <v>56</v>
      </c>
      <c r="D934" s="38">
        <v>1000</v>
      </c>
      <c r="E934" s="9" t="s">
        <v>5323</v>
      </c>
      <c r="F934" s="10" t="s">
        <v>33</v>
      </c>
      <c r="G934" s="39">
        <f t="shared" si="14"/>
        <v>1000</v>
      </c>
      <c r="H934" s="10" t="s">
        <v>3587</v>
      </c>
      <c r="I934" s="41" t="s">
        <v>25</v>
      </c>
      <c r="J934" s="41"/>
      <c r="K934" s="42">
        <v>1000</v>
      </c>
    </row>
    <row r="935" spans="1:11" x14ac:dyDescent="0.25">
      <c r="A935" s="37">
        <v>38623</v>
      </c>
      <c r="B935" s="10">
        <v>900</v>
      </c>
      <c r="C935" s="10" t="s">
        <v>200</v>
      </c>
      <c r="D935" s="38">
        <v>3000</v>
      </c>
      <c r="E935" s="9" t="s">
        <v>5324</v>
      </c>
      <c r="F935" s="10" t="s">
        <v>33</v>
      </c>
      <c r="G935" s="39">
        <f t="shared" si="14"/>
        <v>3000</v>
      </c>
      <c r="H935" s="10" t="s">
        <v>3575</v>
      </c>
      <c r="I935" s="41" t="s">
        <v>25</v>
      </c>
      <c r="J935" s="41"/>
      <c r="K935" s="42">
        <v>3000</v>
      </c>
    </row>
    <row r="936" spans="1:11" x14ac:dyDescent="0.25">
      <c r="A936" s="37">
        <v>38623</v>
      </c>
      <c r="B936" s="10">
        <v>820</v>
      </c>
      <c r="C936" s="10" t="s">
        <v>64</v>
      </c>
      <c r="D936" s="38">
        <v>5000</v>
      </c>
      <c r="E936" s="9" t="s">
        <v>5325</v>
      </c>
      <c r="F936" s="10" t="s">
        <v>29</v>
      </c>
      <c r="G936" s="39">
        <f t="shared" si="14"/>
        <v>5000</v>
      </c>
      <c r="H936" s="10" t="s">
        <v>3578</v>
      </c>
      <c r="I936" s="41" t="s">
        <v>25</v>
      </c>
      <c r="J936" s="41"/>
      <c r="K936" s="42">
        <v>5000</v>
      </c>
    </row>
    <row r="937" spans="1:11" x14ac:dyDescent="0.25">
      <c r="A937" s="37">
        <v>38623</v>
      </c>
      <c r="B937" s="10">
        <v>806</v>
      </c>
      <c r="C937" s="10" t="s">
        <v>72</v>
      </c>
      <c r="D937" s="38">
        <v>6000</v>
      </c>
      <c r="E937" s="9" t="s">
        <v>5326</v>
      </c>
      <c r="F937" s="10" t="s">
        <v>58</v>
      </c>
      <c r="G937" s="39">
        <f t="shared" si="14"/>
        <v>6000</v>
      </c>
      <c r="H937" s="10" t="s">
        <v>3575</v>
      </c>
      <c r="I937" s="41" t="s">
        <v>25</v>
      </c>
      <c r="J937" s="41"/>
      <c r="K937" s="42">
        <v>6000</v>
      </c>
    </row>
    <row r="938" spans="1:11" x14ac:dyDescent="0.25">
      <c r="A938" s="37">
        <v>38623</v>
      </c>
      <c r="B938" s="10">
        <v>1358</v>
      </c>
      <c r="C938" s="10" t="s">
        <v>302</v>
      </c>
      <c r="D938" s="38">
        <v>10000</v>
      </c>
      <c r="E938" s="9" t="s">
        <v>5327</v>
      </c>
      <c r="F938" s="10" t="s">
        <v>58</v>
      </c>
      <c r="G938" s="39">
        <f t="shared" si="14"/>
        <v>10000</v>
      </c>
      <c r="H938" s="10" t="s">
        <v>3587</v>
      </c>
      <c r="I938" s="41" t="s">
        <v>25</v>
      </c>
      <c r="J938" s="41" t="s">
        <v>4382</v>
      </c>
      <c r="K938" s="42"/>
    </row>
    <row r="939" spans="1:11" x14ac:dyDescent="0.25">
      <c r="A939" s="37">
        <v>38624</v>
      </c>
      <c r="B939" s="10">
        <v>1407</v>
      </c>
      <c r="C939" s="10" t="s">
        <v>26</v>
      </c>
      <c r="D939" s="38">
        <v>8000</v>
      </c>
      <c r="E939" s="9" t="s">
        <v>5328</v>
      </c>
      <c r="F939" s="10" t="s">
        <v>23</v>
      </c>
      <c r="G939" s="39">
        <f t="shared" si="14"/>
        <v>8000</v>
      </c>
      <c r="H939" s="10" t="s">
        <v>3578</v>
      </c>
      <c r="I939" s="41" t="s">
        <v>25</v>
      </c>
      <c r="J939" s="41"/>
      <c r="K939" s="42">
        <v>8000</v>
      </c>
    </row>
    <row r="940" spans="1:11" x14ac:dyDescent="0.25">
      <c r="A940" s="37">
        <v>38624</v>
      </c>
      <c r="B940" s="10">
        <v>1400</v>
      </c>
      <c r="C940" s="10" t="s">
        <v>162</v>
      </c>
      <c r="D940" s="38">
        <v>800</v>
      </c>
      <c r="E940" s="9" t="s">
        <v>5329</v>
      </c>
      <c r="F940" s="10" t="s">
        <v>30</v>
      </c>
      <c r="G940" s="39">
        <f t="shared" si="14"/>
        <v>800</v>
      </c>
      <c r="H940" s="10" t="s">
        <v>3582</v>
      </c>
      <c r="I940" s="41"/>
      <c r="J940" s="41"/>
      <c r="K940" s="42">
        <v>800</v>
      </c>
    </row>
    <row r="941" spans="1:11" x14ac:dyDescent="0.25">
      <c r="A941" s="37">
        <v>38624</v>
      </c>
      <c r="B941" s="10">
        <v>758</v>
      </c>
      <c r="C941" s="10" t="s">
        <v>42</v>
      </c>
      <c r="D941" s="38">
        <v>100</v>
      </c>
      <c r="E941" s="9" t="s">
        <v>5330</v>
      </c>
      <c r="F941" s="10" t="s">
        <v>33</v>
      </c>
      <c r="G941" s="39">
        <f t="shared" si="14"/>
        <v>100</v>
      </c>
      <c r="H941" s="10" t="s">
        <v>3582</v>
      </c>
      <c r="I941" s="41" t="s">
        <v>25</v>
      </c>
      <c r="J941" s="41"/>
      <c r="K941" s="42">
        <v>100</v>
      </c>
    </row>
    <row r="942" spans="1:11" x14ac:dyDescent="0.25">
      <c r="A942" s="37">
        <v>38624</v>
      </c>
      <c r="B942" s="10">
        <v>810</v>
      </c>
      <c r="C942" s="10" t="s">
        <v>121</v>
      </c>
      <c r="D942" s="38" t="s">
        <v>27</v>
      </c>
      <c r="E942" s="9" t="s">
        <v>5331</v>
      </c>
      <c r="F942" s="10" t="s">
        <v>359</v>
      </c>
      <c r="G942" s="39">
        <f t="shared" si="14"/>
        <v>1</v>
      </c>
      <c r="H942" s="10" t="s">
        <v>3582</v>
      </c>
      <c r="I942" s="41" t="s">
        <v>25</v>
      </c>
      <c r="J942" s="41" t="s">
        <v>4382</v>
      </c>
      <c r="K942" s="42"/>
    </row>
    <row r="943" spans="1:11" x14ac:dyDescent="0.25">
      <c r="A943" s="37">
        <v>38625</v>
      </c>
      <c r="B943" s="10">
        <v>1449</v>
      </c>
      <c r="C943" s="10" t="s">
        <v>1138</v>
      </c>
      <c r="D943" s="38">
        <v>2500</v>
      </c>
      <c r="E943" s="9" t="s">
        <v>5332</v>
      </c>
      <c r="F943" s="10" t="s">
        <v>23</v>
      </c>
      <c r="G943" s="39">
        <f t="shared" si="14"/>
        <v>2500</v>
      </c>
      <c r="H943" s="10" t="s">
        <v>3610</v>
      </c>
      <c r="I943" s="41" t="s">
        <v>25</v>
      </c>
      <c r="J943" s="41"/>
      <c r="K943" s="42">
        <v>2500</v>
      </c>
    </row>
    <row r="944" spans="1:11" x14ac:dyDescent="0.25">
      <c r="A944" s="37">
        <v>38625</v>
      </c>
      <c r="B944" s="10">
        <v>1310</v>
      </c>
      <c r="C944" s="10" t="s">
        <v>42</v>
      </c>
      <c r="D944" s="38">
        <v>50</v>
      </c>
      <c r="E944" s="9" t="s">
        <v>5333</v>
      </c>
      <c r="F944" s="10" t="s">
        <v>37</v>
      </c>
      <c r="G944" s="39">
        <f t="shared" si="14"/>
        <v>50</v>
      </c>
      <c r="H944" s="10" t="s">
        <v>3582</v>
      </c>
      <c r="I944" s="41"/>
      <c r="J944" s="41"/>
      <c r="K944" s="42">
        <v>50</v>
      </c>
    </row>
    <row r="945" spans="1:19" x14ac:dyDescent="0.25">
      <c r="A945" s="37">
        <v>38625</v>
      </c>
      <c r="B945" s="10">
        <v>903</v>
      </c>
      <c r="C945" s="10" t="s">
        <v>108</v>
      </c>
      <c r="D945" s="38">
        <v>95000</v>
      </c>
      <c r="E945" s="9" t="s">
        <v>5334</v>
      </c>
      <c r="F945" s="10" t="s">
        <v>67</v>
      </c>
      <c r="G945" s="39">
        <f t="shared" si="14"/>
        <v>95000</v>
      </c>
      <c r="H945" s="10" t="s">
        <v>3610</v>
      </c>
      <c r="I945" s="41" t="s">
        <v>25</v>
      </c>
      <c r="J945" s="41"/>
      <c r="K945" s="42">
        <v>95000</v>
      </c>
    </row>
    <row r="946" spans="1:19" x14ac:dyDescent="0.25">
      <c r="A946" s="37">
        <v>38626</v>
      </c>
      <c r="B946" s="10">
        <v>1312</v>
      </c>
      <c r="C946" s="10" t="s">
        <v>46</v>
      </c>
      <c r="D946" s="38">
        <v>10000</v>
      </c>
      <c r="E946" s="9" t="s">
        <v>5335</v>
      </c>
      <c r="F946" s="10" t="s">
        <v>23</v>
      </c>
      <c r="G946" s="39">
        <f t="shared" si="14"/>
        <v>10000</v>
      </c>
      <c r="H946" s="10" t="s">
        <v>3575</v>
      </c>
      <c r="I946" s="41" t="s">
        <v>25</v>
      </c>
      <c r="J946" s="41"/>
      <c r="K946" s="42">
        <v>10000</v>
      </c>
    </row>
    <row r="947" spans="1:19" x14ac:dyDescent="0.25">
      <c r="A947" s="37">
        <v>38627</v>
      </c>
      <c r="B947" s="10">
        <v>1400</v>
      </c>
      <c r="C947" s="10" t="s">
        <v>162</v>
      </c>
      <c r="D947" s="38">
        <v>3000</v>
      </c>
      <c r="E947" s="9" t="s">
        <v>5336</v>
      </c>
      <c r="F947" s="10" t="s">
        <v>33</v>
      </c>
      <c r="G947" s="39">
        <f t="shared" si="14"/>
        <v>3000</v>
      </c>
      <c r="H947" s="10" t="s">
        <v>3582</v>
      </c>
      <c r="I947" s="41"/>
      <c r="J947" s="41"/>
      <c r="K947" s="42">
        <v>3000</v>
      </c>
    </row>
    <row r="948" spans="1:19" x14ac:dyDescent="0.25">
      <c r="A948" s="37">
        <v>38627</v>
      </c>
      <c r="B948" s="10">
        <v>1140</v>
      </c>
      <c r="C948" s="10" t="s">
        <v>31</v>
      </c>
      <c r="D948" s="38" t="s">
        <v>27</v>
      </c>
      <c r="E948" s="9" t="s">
        <v>5337</v>
      </c>
      <c r="F948" s="10" t="s">
        <v>67</v>
      </c>
      <c r="G948" s="39">
        <f t="shared" si="14"/>
        <v>1</v>
      </c>
      <c r="H948" s="10" t="s">
        <v>3587</v>
      </c>
      <c r="I948" s="41" t="s">
        <v>25</v>
      </c>
      <c r="J948" s="41"/>
      <c r="K948" s="42" t="s">
        <v>27</v>
      </c>
    </row>
    <row r="949" spans="1:19" x14ac:dyDescent="0.25">
      <c r="A949" s="37">
        <v>38628</v>
      </c>
      <c r="B949" s="10">
        <v>1635</v>
      </c>
      <c r="C949" s="10" t="s">
        <v>35</v>
      </c>
      <c r="D949" s="38">
        <v>50</v>
      </c>
      <c r="E949" s="9" t="s">
        <v>5338</v>
      </c>
      <c r="F949" s="10" t="s">
        <v>37</v>
      </c>
      <c r="G949" s="39">
        <f t="shared" si="14"/>
        <v>50</v>
      </c>
      <c r="H949" s="10" t="s">
        <v>3580</v>
      </c>
      <c r="I949" s="41" t="s">
        <v>25</v>
      </c>
      <c r="J949" s="41"/>
      <c r="K949" s="42">
        <v>50</v>
      </c>
    </row>
    <row r="950" spans="1:19" x14ac:dyDescent="0.25">
      <c r="A950" s="37">
        <v>38628</v>
      </c>
      <c r="B950" s="10">
        <v>905</v>
      </c>
      <c r="C950" s="10" t="s">
        <v>162</v>
      </c>
      <c r="D950" s="38">
        <v>3000</v>
      </c>
      <c r="E950" s="9" t="s">
        <v>5339</v>
      </c>
      <c r="F950" s="10" t="s">
        <v>54</v>
      </c>
      <c r="G950" s="39">
        <f t="shared" si="14"/>
        <v>3000</v>
      </c>
      <c r="H950" s="10" t="s">
        <v>3582</v>
      </c>
      <c r="I950" s="41" t="s">
        <v>25</v>
      </c>
      <c r="J950" s="41"/>
      <c r="K950" s="42">
        <v>3000</v>
      </c>
    </row>
    <row r="951" spans="1:19" x14ac:dyDescent="0.25">
      <c r="A951" s="37">
        <v>38629</v>
      </c>
      <c r="B951" s="10">
        <v>945</v>
      </c>
      <c r="C951" s="10" t="s">
        <v>121</v>
      </c>
      <c r="D951" s="38" t="s">
        <v>27</v>
      </c>
      <c r="E951" s="9" t="s">
        <v>5340</v>
      </c>
      <c r="F951" s="10" t="s">
        <v>359</v>
      </c>
      <c r="G951" s="39">
        <f t="shared" si="14"/>
        <v>1</v>
      </c>
      <c r="H951" s="10" t="s">
        <v>3582</v>
      </c>
      <c r="I951" s="41"/>
      <c r="J951" s="41"/>
      <c r="K951" s="42" t="s">
        <v>27</v>
      </c>
    </row>
    <row r="952" spans="1:19" x14ac:dyDescent="0.25">
      <c r="A952" s="37">
        <v>38629</v>
      </c>
      <c r="B952" s="10">
        <v>935</v>
      </c>
      <c r="C952" s="10" t="s">
        <v>121</v>
      </c>
      <c r="D952" s="38" t="s">
        <v>27</v>
      </c>
      <c r="E952" s="9" t="s">
        <v>5341</v>
      </c>
      <c r="F952" s="10" t="s">
        <v>359</v>
      </c>
      <c r="G952" s="39">
        <f t="shared" si="14"/>
        <v>1</v>
      </c>
      <c r="H952" s="10" t="s">
        <v>3582</v>
      </c>
      <c r="I952" s="41" t="s">
        <v>25</v>
      </c>
      <c r="J952" s="41" t="s">
        <v>4334</v>
      </c>
      <c r="K952" s="42"/>
    </row>
    <row r="953" spans="1:19" x14ac:dyDescent="0.25">
      <c r="A953" s="37">
        <v>38629</v>
      </c>
      <c r="B953" s="10">
        <v>1445</v>
      </c>
      <c r="C953" s="10" t="s">
        <v>426</v>
      </c>
      <c r="D953" s="38">
        <v>1000</v>
      </c>
      <c r="E953" s="9" t="s">
        <v>5342</v>
      </c>
      <c r="F953" s="10" t="s">
        <v>67</v>
      </c>
      <c r="G953" s="39">
        <f t="shared" si="14"/>
        <v>1000</v>
      </c>
      <c r="H953" s="10" t="s">
        <v>3587</v>
      </c>
      <c r="I953" s="41" t="s">
        <v>25</v>
      </c>
      <c r="J953" s="41"/>
      <c r="K953" s="42">
        <v>1000</v>
      </c>
    </row>
    <row r="954" spans="1:19" x14ac:dyDescent="0.25">
      <c r="A954" s="37">
        <v>38629</v>
      </c>
      <c r="B954" s="10">
        <v>1615</v>
      </c>
      <c r="C954" s="10" t="s">
        <v>3611</v>
      </c>
      <c r="D954" s="38" t="s">
        <v>27</v>
      </c>
      <c r="E954" s="9" t="s">
        <v>5343</v>
      </c>
      <c r="F954" s="10" t="s">
        <v>67</v>
      </c>
      <c r="G954" s="39">
        <f t="shared" si="14"/>
        <v>1</v>
      </c>
      <c r="H954" s="10" t="s">
        <v>3587</v>
      </c>
      <c r="I954" s="41" t="s">
        <v>25</v>
      </c>
      <c r="J954" s="41"/>
      <c r="K954" s="42" t="s">
        <v>27</v>
      </c>
    </row>
    <row r="955" spans="1:19" x14ac:dyDescent="0.25">
      <c r="A955" s="37">
        <v>38630</v>
      </c>
      <c r="B955" s="10">
        <v>1934</v>
      </c>
      <c r="C955" s="10" t="s">
        <v>64</v>
      </c>
      <c r="D955" s="38">
        <v>1000</v>
      </c>
      <c r="E955" s="9" t="s">
        <v>5344</v>
      </c>
      <c r="F955" s="10" t="s">
        <v>23</v>
      </c>
      <c r="G955" s="39">
        <f t="shared" si="14"/>
        <v>1000</v>
      </c>
      <c r="H955" s="10" t="s">
        <v>3578</v>
      </c>
      <c r="I955" s="41" t="s">
        <v>25</v>
      </c>
      <c r="J955" s="41"/>
      <c r="K955" s="42">
        <v>1000</v>
      </c>
    </row>
    <row r="956" spans="1:19" x14ac:dyDescent="0.25">
      <c r="A956" s="37">
        <v>38630</v>
      </c>
      <c r="B956" s="10">
        <v>1535</v>
      </c>
      <c r="C956" s="10" t="s">
        <v>31</v>
      </c>
      <c r="D956" s="38">
        <v>3000</v>
      </c>
      <c r="E956" s="9" t="s">
        <v>5345</v>
      </c>
      <c r="F956" s="10" t="s">
        <v>37</v>
      </c>
      <c r="G956" s="39">
        <f t="shared" si="14"/>
        <v>3000</v>
      </c>
      <c r="H956" s="10" t="s">
        <v>3587</v>
      </c>
      <c r="I956" s="41" t="s">
        <v>25</v>
      </c>
      <c r="J956" s="41"/>
      <c r="K956" s="42">
        <v>3000</v>
      </c>
    </row>
    <row r="957" spans="1:19" x14ac:dyDescent="0.25">
      <c r="A957" s="37">
        <v>38630</v>
      </c>
      <c r="B957" s="10">
        <v>1546</v>
      </c>
      <c r="C957" s="10" t="s">
        <v>72</v>
      </c>
      <c r="D957" s="38">
        <v>15000</v>
      </c>
      <c r="E957" s="9" t="s">
        <v>5346</v>
      </c>
      <c r="F957" s="10" t="s">
        <v>190</v>
      </c>
      <c r="G957" s="39">
        <f t="shared" si="14"/>
        <v>15000</v>
      </c>
      <c r="H957" s="10" t="s">
        <v>3575</v>
      </c>
      <c r="I957" s="41" t="s">
        <v>25</v>
      </c>
      <c r="J957" s="41"/>
      <c r="K957" s="42">
        <v>15000</v>
      </c>
      <c r="L957" s="7">
        <v>2000</v>
      </c>
      <c r="M957" s="8">
        <v>10000</v>
      </c>
      <c r="N957" s="9" t="s">
        <v>5347</v>
      </c>
      <c r="O957" s="9" t="s">
        <v>5348</v>
      </c>
      <c r="P957" s="9" t="s">
        <v>5349</v>
      </c>
      <c r="R957" s="9" t="s">
        <v>5350</v>
      </c>
      <c r="S957" s="9" t="s">
        <v>5347</v>
      </c>
    </row>
    <row r="958" spans="1:19" x14ac:dyDescent="0.25">
      <c r="A958" s="37">
        <v>38630</v>
      </c>
      <c r="B958" s="10">
        <v>1215</v>
      </c>
      <c r="C958" s="10" t="s">
        <v>162</v>
      </c>
      <c r="D958" s="38">
        <v>3600</v>
      </c>
      <c r="E958" s="9" t="s">
        <v>5351</v>
      </c>
      <c r="F958" s="10" t="s">
        <v>3869</v>
      </c>
      <c r="G958" s="39">
        <f t="shared" si="14"/>
        <v>3600</v>
      </c>
      <c r="H958" s="10" t="s">
        <v>3582</v>
      </c>
      <c r="I958" s="41"/>
      <c r="J958" s="41" t="s">
        <v>4334</v>
      </c>
      <c r="K958" s="42"/>
    </row>
    <row r="959" spans="1:19" x14ac:dyDescent="0.25">
      <c r="A959" s="37">
        <v>38631</v>
      </c>
      <c r="B959" s="10">
        <v>1315</v>
      </c>
      <c r="C959" s="10" t="s">
        <v>162</v>
      </c>
      <c r="D959" s="38">
        <v>1800</v>
      </c>
      <c r="E959" s="9" t="s">
        <v>5352</v>
      </c>
      <c r="F959" s="10" t="s">
        <v>30</v>
      </c>
      <c r="G959" s="39">
        <f t="shared" si="14"/>
        <v>1800</v>
      </c>
      <c r="H959" s="10" t="s">
        <v>3582</v>
      </c>
      <c r="I959" s="41"/>
      <c r="J959" s="41"/>
      <c r="K959" s="42">
        <v>1800</v>
      </c>
    </row>
    <row r="960" spans="1:19" x14ac:dyDescent="0.25">
      <c r="A960" s="37">
        <v>38631</v>
      </c>
      <c r="B960" s="10">
        <v>1320</v>
      </c>
      <c r="C960" s="10" t="s">
        <v>162</v>
      </c>
      <c r="D960" s="38">
        <v>1800</v>
      </c>
      <c r="E960" s="9" t="s">
        <v>5353</v>
      </c>
      <c r="F960" s="10" t="s">
        <v>33</v>
      </c>
      <c r="G960" s="39">
        <f t="shared" si="14"/>
        <v>1800</v>
      </c>
      <c r="H960" s="10" t="s">
        <v>3582</v>
      </c>
      <c r="I960" s="41" t="s">
        <v>25</v>
      </c>
      <c r="J960" s="41"/>
      <c r="K960" s="42">
        <v>1800</v>
      </c>
    </row>
    <row r="961" spans="1:11" x14ac:dyDescent="0.25">
      <c r="A961" s="37">
        <v>38631</v>
      </c>
      <c r="B961" s="10">
        <v>856</v>
      </c>
      <c r="C961" s="10" t="s">
        <v>91</v>
      </c>
      <c r="D961" s="38">
        <v>1500</v>
      </c>
      <c r="E961" s="9" t="s">
        <v>5354</v>
      </c>
      <c r="F961" s="10" t="s">
        <v>37</v>
      </c>
      <c r="G961" s="39">
        <f t="shared" si="14"/>
        <v>1500</v>
      </c>
      <c r="H961" s="10" t="s">
        <v>3578</v>
      </c>
      <c r="I961" s="41" t="s">
        <v>25</v>
      </c>
      <c r="J961" s="41"/>
      <c r="K961" s="42">
        <v>1500</v>
      </c>
    </row>
    <row r="962" spans="1:11" x14ac:dyDescent="0.25">
      <c r="A962" s="37">
        <v>38632</v>
      </c>
      <c r="B962" s="10">
        <v>1239</v>
      </c>
      <c r="C962" s="10" t="s">
        <v>42</v>
      </c>
      <c r="D962" s="38">
        <v>42000</v>
      </c>
      <c r="E962" s="9" t="s">
        <v>5355</v>
      </c>
      <c r="F962" s="10" t="s">
        <v>33</v>
      </c>
      <c r="G962" s="39">
        <f t="shared" ref="G962:G971" si="15">IF(D962 ="UNK", 1, D962)</f>
        <v>42000</v>
      </c>
      <c r="H962" s="10" t="s">
        <v>3582</v>
      </c>
      <c r="I962" s="41" t="s">
        <v>25</v>
      </c>
      <c r="J962" s="41" t="s">
        <v>4334</v>
      </c>
      <c r="K962" s="42"/>
    </row>
    <row r="963" spans="1:11" x14ac:dyDescent="0.25">
      <c r="A963" s="37">
        <v>38632</v>
      </c>
      <c r="B963" s="10">
        <v>1544</v>
      </c>
      <c r="C963" s="10" t="s">
        <v>56</v>
      </c>
      <c r="D963" s="38" t="s">
        <v>27</v>
      </c>
      <c r="E963" s="9" t="s">
        <v>5356</v>
      </c>
      <c r="F963" s="10" t="s">
        <v>325</v>
      </c>
      <c r="G963" s="39">
        <f t="shared" si="15"/>
        <v>1</v>
      </c>
      <c r="H963" s="10" t="s">
        <v>3587</v>
      </c>
      <c r="I963" s="41" t="s">
        <v>25</v>
      </c>
      <c r="J963" s="41"/>
      <c r="K963" s="42" t="s">
        <v>27</v>
      </c>
    </row>
    <row r="964" spans="1:11" x14ac:dyDescent="0.25">
      <c r="A964" s="37">
        <v>38633</v>
      </c>
      <c r="B964" s="10">
        <v>638</v>
      </c>
      <c r="C964" s="10" t="s">
        <v>426</v>
      </c>
      <c r="D964" s="38">
        <v>1500</v>
      </c>
      <c r="E964" s="9" t="s">
        <v>5357</v>
      </c>
      <c r="F964" s="10" t="s">
        <v>33</v>
      </c>
      <c r="G964" s="39">
        <f t="shared" si="15"/>
        <v>1500</v>
      </c>
      <c r="H964" s="10" t="s">
        <v>3587</v>
      </c>
      <c r="I964" s="41" t="s">
        <v>25</v>
      </c>
      <c r="J964" s="41" t="s">
        <v>4382</v>
      </c>
      <c r="K964" s="42"/>
    </row>
    <row r="965" spans="1:11" x14ac:dyDescent="0.25">
      <c r="A965" s="37">
        <v>38633</v>
      </c>
      <c r="B965" s="10">
        <v>1424</v>
      </c>
      <c r="C965" s="10" t="s">
        <v>162</v>
      </c>
      <c r="D965" s="38">
        <v>1200</v>
      </c>
      <c r="E965" s="9" t="s">
        <v>5358</v>
      </c>
      <c r="F965" s="10" t="s">
        <v>3869</v>
      </c>
      <c r="G965" s="39">
        <f t="shared" si="15"/>
        <v>1200</v>
      </c>
      <c r="H965" s="10" t="s">
        <v>3582</v>
      </c>
      <c r="I965" s="41" t="s">
        <v>25</v>
      </c>
      <c r="J965" s="41" t="s">
        <v>4334</v>
      </c>
      <c r="K965" s="42"/>
    </row>
    <row r="966" spans="1:11" x14ac:dyDescent="0.25">
      <c r="A966" s="37">
        <v>38634</v>
      </c>
      <c r="B966" s="10">
        <v>814</v>
      </c>
      <c r="C966" s="10" t="s">
        <v>329</v>
      </c>
      <c r="D966" s="38">
        <v>5000</v>
      </c>
      <c r="E966" s="9" t="s">
        <v>5359</v>
      </c>
      <c r="F966" s="10" t="s">
        <v>54</v>
      </c>
      <c r="G966" s="39">
        <f t="shared" si="15"/>
        <v>5000</v>
      </c>
      <c r="H966" s="10" t="s">
        <v>3578</v>
      </c>
      <c r="I966" s="41" t="s">
        <v>25</v>
      </c>
      <c r="J966" s="41"/>
      <c r="K966" s="42">
        <v>5000</v>
      </c>
    </row>
    <row r="967" spans="1:11" x14ac:dyDescent="0.25">
      <c r="A967" s="37">
        <v>38635</v>
      </c>
      <c r="B967" s="10">
        <v>1102</v>
      </c>
      <c r="C967" s="10" t="s">
        <v>132</v>
      </c>
      <c r="D967" s="38">
        <v>50</v>
      </c>
      <c r="E967" s="9" t="s">
        <v>5360</v>
      </c>
      <c r="F967" s="10" t="s">
        <v>37</v>
      </c>
      <c r="G967" s="39">
        <f t="shared" si="15"/>
        <v>50</v>
      </c>
      <c r="H967" s="10" t="s">
        <v>3580</v>
      </c>
      <c r="I967" s="41" t="s">
        <v>25</v>
      </c>
      <c r="J967" s="41"/>
      <c r="K967" s="42">
        <v>50</v>
      </c>
    </row>
    <row r="968" spans="1:11" x14ac:dyDescent="0.25">
      <c r="A968" s="37">
        <v>38636</v>
      </c>
      <c r="B968" s="10">
        <v>1002</v>
      </c>
      <c r="C968" s="10" t="s">
        <v>130</v>
      </c>
      <c r="D968" s="38">
        <v>30000</v>
      </c>
      <c r="E968" s="9" t="s">
        <v>5361</v>
      </c>
      <c r="F968" s="10" t="s">
        <v>23</v>
      </c>
      <c r="G968" s="39">
        <f t="shared" si="15"/>
        <v>30000</v>
      </c>
      <c r="H968" s="10" t="s">
        <v>3578</v>
      </c>
      <c r="I968" s="41" t="s">
        <v>25</v>
      </c>
      <c r="J968" s="41"/>
      <c r="K968" s="42">
        <v>30000</v>
      </c>
    </row>
    <row r="969" spans="1:11" x14ac:dyDescent="0.25">
      <c r="A969" s="37">
        <v>38636</v>
      </c>
      <c r="B969" s="10">
        <v>1951</v>
      </c>
      <c r="C969" s="10" t="s">
        <v>64</v>
      </c>
      <c r="D969" s="38">
        <v>1000</v>
      </c>
      <c r="E969" s="9" t="s">
        <v>5362</v>
      </c>
      <c r="F969" s="10" t="s">
        <v>3869</v>
      </c>
      <c r="G969" s="39">
        <f t="shared" si="15"/>
        <v>1000</v>
      </c>
      <c r="H969" s="10" t="s">
        <v>3578</v>
      </c>
      <c r="I969" s="41" t="s">
        <v>25</v>
      </c>
      <c r="J969" s="41" t="s">
        <v>4334</v>
      </c>
      <c r="K969" s="42"/>
    </row>
    <row r="970" spans="1:11" x14ac:dyDescent="0.25">
      <c r="A970" s="37">
        <v>38637</v>
      </c>
      <c r="B970" s="10">
        <v>248</v>
      </c>
      <c r="C970" s="10" t="s">
        <v>21</v>
      </c>
      <c r="D970" s="38">
        <v>250</v>
      </c>
      <c r="E970" s="9" t="s">
        <v>5363</v>
      </c>
      <c r="F970" s="10" t="s">
        <v>33</v>
      </c>
      <c r="G970" s="39">
        <f t="shared" si="15"/>
        <v>250</v>
      </c>
      <c r="H970" s="10" t="s">
        <v>3610</v>
      </c>
      <c r="I970" s="41" t="s">
        <v>25</v>
      </c>
      <c r="J970" s="41"/>
      <c r="K970" s="42">
        <v>250</v>
      </c>
    </row>
    <row r="971" spans="1:11" x14ac:dyDescent="0.25">
      <c r="A971" s="37">
        <v>38637</v>
      </c>
      <c r="B971" s="10">
        <v>732</v>
      </c>
      <c r="C971" s="10" t="s">
        <v>46</v>
      </c>
      <c r="D971" s="38">
        <v>2000</v>
      </c>
      <c r="E971" s="9" t="s">
        <v>5364</v>
      </c>
      <c r="F971" s="10" t="s">
        <v>54</v>
      </c>
      <c r="G971" s="39">
        <f t="shared" si="15"/>
        <v>2000</v>
      </c>
      <c r="H971" s="10" t="s">
        <v>3575</v>
      </c>
      <c r="I971" s="41" t="s">
        <v>25</v>
      </c>
      <c r="J971" s="41"/>
      <c r="K971" s="42">
        <v>2000</v>
      </c>
    </row>
    <row r="972" spans="1:11" x14ac:dyDescent="0.25">
      <c r="A972" s="37">
        <v>38638</v>
      </c>
      <c r="B972" s="10">
        <v>2300</v>
      </c>
      <c r="C972" s="10" t="s">
        <v>42</v>
      </c>
      <c r="D972" s="38">
        <v>20</v>
      </c>
      <c r="E972" s="9" t="s">
        <v>5365</v>
      </c>
      <c r="F972" s="10" t="s">
        <v>23</v>
      </c>
      <c r="H972" s="10" t="s">
        <v>3582</v>
      </c>
      <c r="I972" s="41"/>
      <c r="J972" s="41"/>
      <c r="K972" s="42">
        <v>20</v>
      </c>
    </row>
    <row r="973" spans="1:11" x14ac:dyDescent="0.25">
      <c r="A973" s="37">
        <v>38638</v>
      </c>
      <c r="B973" s="10">
        <v>1400</v>
      </c>
      <c r="C973" s="10" t="s">
        <v>61</v>
      </c>
      <c r="D973" s="38">
        <v>1440</v>
      </c>
      <c r="E973" s="9" t="s">
        <v>5366</v>
      </c>
      <c r="F973" s="10" t="s">
        <v>23</v>
      </c>
      <c r="G973" s="39">
        <f t="shared" ref="G973:G1036" si="16">IF(D973 ="UNK", 1, D973)</f>
        <v>1440</v>
      </c>
      <c r="H973" s="10" t="s">
        <v>3575</v>
      </c>
      <c r="I973" s="41" t="s">
        <v>25</v>
      </c>
      <c r="J973" s="41"/>
      <c r="K973" s="42">
        <v>1440</v>
      </c>
    </row>
    <row r="974" spans="1:11" x14ac:dyDescent="0.25">
      <c r="A974" s="37">
        <v>38638</v>
      </c>
      <c r="B974" s="10">
        <v>1356</v>
      </c>
      <c r="C974" s="10" t="s">
        <v>61</v>
      </c>
      <c r="D974" s="38" t="s">
        <v>27</v>
      </c>
      <c r="E974" s="9" t="s">
        <v>5367</v>
      </c>
      <c r="F974" s="10" t="s">
        <v>23</v>
      </c>
      <c r="G974" s="39">
        <f t="shared" si="16"/>
        <v>1</v>
      </c>
      <c r="H974" s="10" t="s">
        <v>3575</v>
      </c>
      <c r="I974" s="41" t="s">
        <v>25</v>
      </c>
      <c r="J974" s="41" t="s">
        <v>4334</v>
      </c>
      <c r="K974" s="42"/>
    </row>
    <row r="975" spans="1:11" x14ac:dyDescent="0.25">
      <c r="A975" s="37">
        <v>38638</v>
      </c>
      <c r="B975" s="10">
        <v>1246</v>
      </c>
      <c r="C975" s="10" t="s">
        <v>35</v>
      </c>
      <c r="D975" s="38">
        <v>2500</v>
      </c>
      <c r="E975" s="9" t="s">
        <v>5368</v>
      </c>
      <c r="F975" s="10" t="s">
        <v>30</v>
      </c>
      <c r="G975" s="39">
        <f t="shared" si="16"/>
        <v>2500</v>
      </c>
      <c r="H975" s="10" t="s">
        <v>3580</v>
      </c>
      <c r="I975" s="41" t="s">
        <v>25</v>
      </c>
      <c r="J975" s="41"/>
      <c r="K975" s="42">
        <v>2500</v>
      </c>
    </row>
    <row r="976" spans="1:11" x14ac:dyDescent="0.25">
      <c r="A976" s="37">
        <v>38638</v>
      </c>
      <c r="B976" s="10">
        <v>1531</v>
      </c>
      <c r="C976" s="10" t="s">
        <v>46</v>
      </c>
      <c r="D976" s="38">
        <v>1000</v>
      </c>
      <c r="E976" s="9" t="s">
        <v>5369</v>
      </c>
      <c r="F976" s="10" t="s">
        <v>33</v>
      </c>
      <c r="G976" s="39">
        <f t="shared" si="16"/>
        <v>1000</v>
      </c>
      <c r="H976" s="10" t="s">
        <v>3575</v>
      </c>
      <c r="I976" s="41" t="s">
        <v>25</v>
      </c>
      <c r="J976" s="41"/>
      <c r="K976" s="42">
        <v>1000</v>
      </c>
    </row>
    <row r="977" spans="1:11" x14ac:dyDescent="0.25">
      <c r="A977" s="37">
        <v>38638</v>
      </c>
      <c r="B977" s="10">
        <v>1541</v>
      </c>
      <c r="C977" s="10" t="s">
        <v>26</v>
      </c>
      <c r="D977" s="38">
        <v>4500</v>
      </c>
      <c r="E977" s="9" t="s">
        <v>5370</v>
      </c>
      <c r="F977" s="10" t="s">
        <v>359</v>
      </c>
      <c r="G977" s="39">
        <f t="shared" si="16"/>
        <v>4500</v>
      </c>
      <c r="H977" s="10" t="s">
        <v>3578</v>
      </c>
      <c r="I977" s="41" t="s">
        <v>25</v>
      </c>
      <c r="J977" s="41" t="s">
        <v>4334</v>
      </c>
      <c r="K977" s="42"/>
    </row>
    <row r="978" spans="1:11" x14ac:dyDescent="0.25">
      <c r="A978" s="37">
        <v>38639</v>
      </c>
      <c r="B978" s="10">
        <v>915</v>
      </c>
      <c r="C978" s="10" t="s">
        <v>91</v>
      </c>
      <c r="D978" s="38">
        <v>9000</v>
      </c>
      <c r="E978" s="9" t="s">
        <v>5371</v>
      </c>
      <c r="F978" s="10" t="s">
        <v>23</v>
      </c>
      <c r="G978" s="39">
        <f t="shared" si="16"/>
        <v>9000</v>
      </c>
      <c r="H978" s="10" t="s">
        <v>3578</v>
      </c>
      <c r="I978" s="41" t="s">
        <v>25</v>
      </c>
      <c r="J978" s="41"/>
      <c r="K978" s="42">
        <v>9000</v>
      </c>
    </row>
    <row r="979" spans="1:11" x14ac:dyDescent="0.25">
      <c r="A979" s="37">
        <v>38639</v>
      </c>
      <c r="B979" s="10">
        <v>1456</v>
      </c>
      <c r="C979" s="10" t="s">
        <v>35</v>
      </c>
      <c r="D979" s="38">
        <v>1000</v>
      </c>
      <c r="E979" s="9" t="s">
        <v>5372</v>
      </c>
      <c r="F979" s="10" t="s">
        <v>33</v>
      </c>
      <c r="G979" s="39">
        <f t="shared" si="16"/>
        <v>1000</v>
      </c>
      <c r="H979" s="10" t="s">
        <v>3580</v>
      </c>
      <c r="I979" s="41" t="s">
        <v>25</v>
      </c>
      <c r="J979" s="41"/>
      <c r="K979" s="42">
        <v>1000</v>
      </c>
    </row>
    <row r="980" spans="1:11" x14ac:dyDescent="0.25">
      <c r="A980" s="37">
        <v>38639</v>
      </c>
      <c r="B980" s="10">
        <v>1610</v>
      </c>
      <c r="C980" s="10" t="s">
        <v>347</v>
      </c>
      <c r="D980" s="38">
        <v>1000</v>
      </c>
      <c r="E980" s="9" t="s">
        <v>5373</v>
      </c>
      <c r="F980" s="10" t="s">
        <v>29</v>
      </c>
      <c r="G980" s="39">
        <f t="shared" si="16"/>
        <v>1000</v>
      </c>
      <c r="H980" s="10" t="s">
        <v>3580</v>
      </c>
      <c r="I980" s="41" t="s">
        <v>25</v>
      </c>
      <c r="J980" s="41"/>
      <c r="K980" s="42">
        <v>1000</v>
      </c>
    </row>
    <row r="981" spans="1:11" x14ac:dyDescent="0.25">
      <c r="A981" s="37">
        <v>38639</v>
      </c>
      <c r="B981" s="10">
        <v>2029</v>
      </c>
      <c r="C981" s="10" t="s">
        <v>91</v>
      </c>
      <c r="D981" s="38">
        <v>200</v>
      </c>
      <c r="E981" s="9" t="s">
        <v>5374</v>
      </c>
      <c r="F981" s="10" t="s">
        <v>67</v>
      </c>
      <c r="G981" s="39">
        <f t="shared" si="16"/>
        <v>200</v>
      </c>
      <c r="H981" s="10" t="s">
        <v>3578</v>
      </c>
      <c r="I981" s="41" t="s">
        <v>25</v>
      </c>
      <c r="J981" s="41"/>
      <c r="K981" s="42">
        <v>200</v>
      </c>
    </row>
    <row r="982" spans="1:11" x14ac:dyDescent="0.25">
      <c r="A982" s="37">
        <v>38640</v>
      </c>
      <c r="B982" s="10">
        <v>1427</v>
      </c>
      <c r="C982" s="10" t="s">
        <v>26</v>
      </c>
      <c r="D982" s="38">
        <v>1000</v>
      </c>
      <c r="E982" s="9" t="s">
        <v>5375</v>
      </c>
      <c r="F982" s="10" t="s">
        <v>23</v>
      </c>
      <c r="G982" s="39">
        <f t="shared" si="16"/>
        <v>1000</v>
      </c>
      <c r="H982" s="10" t="s">
        <v>3578</v>
      </c>
      <c r="I982" s="41" t="s">
        <v>25</v>
      </c>
      <c r="J982" s="41"/>
      <c r="K982" s="42">
        <v>1000</v>
      </c>
    </row>
    <row r="983" spans="1:11" x14ac:dyDescent="0.25">
      <c r="A983" s="37">
        <v>38640</v>
      </c>
      <c r="B983" s="10">
        <v>1746</v>
      </c>
      <c r="C983" s="10" t="s">
        <v>61</v>
      </c>
      <c r="D983" s="38">
        <v>1200</v>
      </c>
      <c r="E983" s="9" t="s">
        <v>5376</v>
      </c>
      <c r="F983" s="10" t="s">
        <v>30</v>
      </c>
      <c r="G983" s="39">
        <f t="shared" si="16"/>
        <v>1200</v>
      </c>
      <c r="H983" s="10" t="s">
        <v>3575</v>
      </c>
      <c r="I983" s="41" t="s">
        <v>25</v>
      </c>
      <c r="J983" s="41"/>
      <c r="K983" s="42">
        <v>1200</v>
      </c>
    </row>
    <row r="984" spans="1:11" x14ac:dyDescent="0.25">
      <c r="A984" s="37">
        <v>38640</v>
      </c>
      <c r="B984" s="10">
        <v>1632</v>
      </c>
      <c r="C984" s="10" t="s">
        <v>3611</v>
      </c>
      <c r="D984" s="38">
        <v>200000</v>
      </c>
      <c r="E984" s="9" t="s">
        <v>5377</v>
      </c>
      <c r="F984" s="10" t="s">
        <v>30</v>
      </c>
      <c r="G984" s="39">
        <f t="shared" si="16"/>
        <v>200000</v>
      </c>
      <c r="H984" s="10" t="s">
        <v>3587</v>
      </c>
      <c r="I984" s="41" t="s">
        <v>25</v>
      </c>
      <c r="J984" s="41"/>
      <c r="K984" s="42">
        <v>200000</v>
      </c>
    </row>
    <row r="985" spans="1:11" x14ac:dyDescent="0.25">
      <c r="A985" s="37">
        <v>38642</v>
      </c>
      <c r="B985" s="10">
        <v>2143</v>
      </c>
      <c r="C985" s="10" t="s">
        <v>162</v>
      </c>
      <c r="D985" s="38">
        <v>1000</v>
      </c>
      <c r="E985" s="9" t="s">
        <v>5378</v>
      </c>
      <c r="F985" s="10" t="s">
        <v>23</v>
      </c>
      <c r="G985" s="39">
        <f t="shared" si="16"/>
        <v>1000</v>
      </c>
      <c r="H985" s="10" t="s">
        <v>3582</v>
      </c>
      <c r="I985" s="41" t="s">
        <v>25</v>
      </c>
      <c r="J985" s="41"/>
      <c r="K985" s="38">
        <v>1000</v>
      </c>
    </row>
    <row r="986" spans="1:11" x14ac:dyDescent="0.25">
      <c r="A986" s="37">
        <v>38642</v>
      </c>
      <c r="B986" s="10">
        <v>1106</v>
      </c>
      <c r="C986" s="10" t="s">
        <v>64</v>
      </c>
      <c r="D986" s="38" t="s">
        <v>27</v>
      </c>
      <c r="E986" s="9" t="s">
        <v>5379</v>
      </c>
      <c r="F986" s="10" t="s">
        <v>33</v>
      </c>
      <c r="G986" s="39">
        <f t="shared" si="16"/>
        <v>1</v>
      </c>
      <c r="H986" s="10" t="s">
        <v>3578</v>
      </c>
      <c r="I986" s="41" t="s">
        <v>25</v>
      </c>
      <c r="J986" s="41"/>
      <c r="K986" s="38" t="s">
        <v>27</v>
      </c>
    </row>
    <row r="987" spans="1:11" x14ac:dyDescent="0.25">
      <c r="A987" s="37">
        <v>38642</v>
      </c>
      <c r="B987" s="10">
        <v>755</v>
      </c>
      <c r="C987" s="10" t="s">
        <v>26</v>
      </c>
      <c r="D987" s="38">
        <v>1000</v>
      </c>
      <c r="E987" s="9" t="s">
        <v>5380</v>
      </c>
      <c r="F987" s="10" t="s">
        <v>359</v>
      </c>
      <c r="G987" s="39">
        <f t="shared" si="16"/>
        <v>1000</v>
      </c>
      <c r="H987" s="10" t="s">
        <v>3578</v>
      </c>
      <c r="I987" s="41" t="s">
        <v>25</v>
      </c>
      <c r="J987" s="41"/>
      <c r="K987" s="38">
        <v>1000</v>
      </c>
    </row>
    <row r="988" spans="1:11" x14ac:dyDescent="0.25">
      <c r="A988" s="37">
        <v>38643</v>
      </c>
      <c r="B988" s="10">
        <v>1615</v>
      </c>
      <c r="C988" s="10" t="s">
        <v>42</v>
      </c>
      <c r="D988" s="38">
        <v>300</v>
      </c>
      <c r="E988" s="9" t="s">
        <v>5381</v>
      </c>
      <c r="F988" s="10" t="s">
        <v>30</v>
      </c>
      <c r="G988" s="39">
        <f t="shared" si="16"/>
        <v>300</v>
      </c>
      <c r="H988" s="10" t="s">
        <v>3582</v>
      </c>
      <c r="I988" s="41"/>
      <c r="J988" s="41"/>
      <c r="K988" s="38">
        <v>300</v>
      </c>
    </row>
    <row r="989" spans="1:11" x14ac:dyDescent="0.25">
      <c r="A989" s="37">
        <v>38643</v>
      </c>
      <c r="B989" s="10">
        <v>1150</v>
      </c>
      <c r="C989" s="10" t="s">
        <v>162</v>
      </c>
      <c r="D989" s="38">
        <v>30000</v>
      </c>
      <c r="E989" s="9" t="s">
        <v>5382</v>
      </c>
      <c r="F989" s="10" t="s">
        <v>30</v>
      </c>
      <c r="G989" s="39">
        <f t="shared" si="16"/>
        <v>30000</v>
      </c>
      <c r="H989" s="10" t="s">
        <v>3582</v>
      </c>
      <c r="I989" s="41" t="s">
        <v>25</v>
      </c>
      <c r="J989" s="41"/>
      <c r="K989" s="38">
        <v>30000</v>
      </c>
    </row>
    <row r="990" spans="1:11" x14ac:dyDescent="0.25">
      <c r="A990" s="37">
        <v>38643</v>
      </c>
      <c r="B990" s="10">
        <v>2007</v>
      </c>
      <c r="C990" s="10" t="s">
        <v>68</v>
      </c>
      <c r="D990" s="38">
        <v>1400</v>
      </c>
      <c r="E990" s="9" t="s">
        <v>5383</v>
      </c>
      <c r="F990" s="10" t="s">
        <v>33</v>
      </c>
      <c r="G990" s="39">
        <f t="shared" si="16"/>
        <v>1400</v>
      </c>
      <c r="H990" s="10" t="s">
        <v>3575</v>
      </c>
      <c r="I990" s="41" t="s">
        <v>25</v>
      </c>
      <c r="J990" s="41"/>
      <c r="K990" s="38">
        <v>1400</v>
      </c>
    </row>
    <row r="991" spans="1:11" x14ac:dyDescent="0.25">
      <c r="A991" s="37">
        <v>38643</v>
      </c>
      <c r="B991" s="10">
        <v>1458</v>
      </c>
      <c r="C991" s="10" t="s">
        <v>347</v>
      </c>
      <c r="D991" s="38">
        <v>600</v>
      </c>
      <c r="E991" s="9" t="s">
        <v>5384</v>
      </c>
      <c r="F991" s="10" t="s">
        <v>67</v>
      </c>
      <c r="G991" s="39">
        <f t="shared" si="16"/>
        <v>600</v>
      </c>
      <c r="H991" s="10" t="s">
        <v>3580</v>
      </c>
      <c r="I991" s="41" t="s">
        <v>25</v>
      </c>
      <c r="J991" s="41"/>
      <c r="K991" s="38">
        <v>600</v>
      </c>
    </row>
    <row r="992" spans="1:11" x14ac:dyDescent="0.25">
      <c r="A992" s="37">
        <v>38643</v>
      </c>
      <c r="B992" s="10">
        <v>952</v>
      </c>
      <c r="C992" s="10" t="s">
        <v>46</v>
      </c>
      <c r="D992" s="38">
        <v>1250</v>
      </c>
      <c r="E992" s="9" t="s">
        <v>5385</v>
      </c>
      <c r="F992" s="10" t="s">
        <v>325</v>
      </c>
      <c r="G992" s="39">
        <f t="shared" si="16"/>
        <v>1250</v>
      </c>
      <c r="H992" s="10" t="s">
        <v>3575</v>
      </c>
      <c r="I992" s="41" t="s">
        <v>25</v>
      </c>
      <c r="J992" s="41"/>
      <c r="K992" s="38">
        <v>1250</v>
      </c>
    </row>
    <row r="993" spans="1:11" x14ac:dyDescent="0.25">
      <c r="A993" s="37">
        <v>38644</v>
      </c>
      <c r="B993" s="10">
        <v>2325</v>
      </c>
      <c r="C993" s="10" t="s">
        <v>162</v>
      </c>
      <c r="D993" s="38">
        <v>850</v>
      </c>
      <c r="E993" s="9" t="s">
        <v>5386</v>
      </c>
      <c r="F993" s="10" t="s">
        <v>30</v>
      </c>
      <c r="G993" s="39">
        <f t="shared" si="16"/>
        <v>850</v>
      </c>
      <c r="H993" s="10" t="s">
        <v>3582</v>
      </c>
      <c r="I993" s="41"/>
      <c r="J993" s="41"/>
      <c r="K993" s="38">
        <v>850</v>
      </c>
    </row>
    <row r="994" spans="1:11" x14ac:dyDescent="0.25">
      <c r="A994" s="37">
        <v>38644</v>
      </c>
      <c r="B994" s="10">
        <v>1244</v>
      </c>
      <c r="C994" s="10" t="s">
        <v>94</v>
      </c>
      <c r="D994" s="38">
        <v>6000</v>
      </c>
      <c r="E994" s="9" t="s">
        <v>5387</v>
      </c>
      <c r="F994" s="10" t="s">
        <v>33</v>
      </c>
      <c r="G994" s="39">
        <f t="shared" si="16"/>
        <v>6000</v>
      </c>
      <c r="H994" s="10" t="s">
        <v>3582</v>
      </c>
      <c r="I994" s="41" t="s">
        <v>25</v>
      </c>
      <c r="J994" s="41"/>
      <c r="K994" s="38">
        <v>6000</v>
      </c>
    </row>
    <row r="995" spans="1:11" x14ac:dyDescent="0.25">
      <c r="A995" s="37">
        <v>38644</v>
      </c>
      <c r="B995" s="10">
        <v>2107</v>
      </c>
      <c r="C995" s="10" t="s">
        <v>21</v>
      </c>
      <c r="D995" s="38">
        <v>1500</v>
      </c>
      <c r="E995" s="9" t="s">
        <v>5388</v>
      </c>
      <c r="F995" s="10" t="s">
        <v>37</v>
      </c>
      <c r="G995" s="39">
        <f t="shared" si="16"/>
        <v>1500</v>
      </c>
      <c r="H995" s="10" t="s">
        <v>3610</v>
      </c>
      <c r="I995" s="41" t="s">
        <v>25</v>
      </c>
      <c r="J995" s="41"/>
      <c r="K995" s="38">
        <v>1500</v>
      </c>
    </row>
    <row r="996" spans="1:11" x14ac:dyDescent="0.25">
      <c r="A996" s="37">
        <v>38645</v>
      </c>
      <c r="B996" s="10">
        <v>1722</v>
      </c>
      <c r="C996" s="10" t="s">
        <v>56</v>
      </c>
      <c r="D996" s="38">
        <v>500</v>
      </c>
      <c r="E996" s="9" t="s">
        <v>5389</v>
      </c>
      <c r="F996" s="10" t="s">
        <v>23</v>
      </c>
      <c r="G996" s="39">
        <f t="shared" si="16"/>
        <v>500</v>
      </c>
      <c r="H996" s="10" t="s">
        <v>3587</v>
      </c>
      <c r="I996" s="41" t="s">
        <v>25</v>
      </c>
      <c r="J996" s="41"/>
      <c r="K996" s="38">
        <v>500</v>
      </c>
    </row>
    <row r="997" spans="1:11" x14ac:dyDescent="0.25">
      <c r="A997" s="37">
        <v>38646</v>
      </c>
      <c r="B997" s="10">
        <v>1422</v>
      </c>
      <c r="C997" s="10" t="s">
        <v>68</v>
      </c>
      <c r="D997" s="38">
        <v>5000</v>
      </c>
      <c r="E997" s="9" t="s">
        <v>5390</v>
      </c>
      <c r="F997" s="10" t="s">
        <v>23</v>
      </c>
      <c r="G997" s="39">
        <f t="shared" si="16"/>
        <v>5000</v>
      </c>
      <c r="H997" s="10" t="s">
        <v>3575</v>
      </c>
      <c r="I997" s="41" t="s">
        <v>25</v>
      </c>
      <c r="J997" s="41"/>
      <c r="K997" s="38">
        <v>5000</v>
      </c>
    </row>
    <row r="998" spans="1:11" x14ac:dyDescent="0.25">
      <c r="A998" s="37">
        <v>38646</v>
      </c>
      <c r="B998" s="10">
        <v>1422</v>
      </c>
      <c r="C998" s="10" t="s">
        <v>68</v>
      </c>
      <c r="D998" s="38">
        <v>5000</v>
      </c>
      <c r="E998" s="9" t="s">
        <v>5390</v>
      </c>
      <c r="F998" s="10" t="s">
        <v>23</v>
      </c>
      <c r="G998" s="39">
        <f t="shared" si="16"/>
        <v>5000</v>
      </c>
      <c r="H998" s="10" t="s">
        <v>3575</v>
      </c>
      <c r="I998" s="41" t="s">
        <v>25</v>
      </c>
      <c r="J998" s="41"/>
      <c r="K998" s="38">
        <v>5000</v>
      </c>
    </row>
    <row r="999" spans="1:11" x14ac:dyDescent="0.25">
      <c r="A999" s="37">
        <v>38646</v>
      </c>
      <c r="B999" s="10">
        <v>1138</v>
      </c>
      <c r="C999" s="10" t="s">
        <v>70</v>
      </c>
      <c r="D999" s="38">
        <v>5000</v>
      </c>
      <c r="E999" s="9" t="s">
        <v>5391</v>
      </c>
      <c r="F999" s="10" t="s">
        <v>54</v>
      </c>
      <c r="G999" s="39">
        <f t="shared" si="16"/>
        <v>5000</v>
      </c>
      <c r="H999" s="10" t="s">
        <v>3575</v>
      </c>
      <c r="I999" s="41" t="s">
        <v>25</v>
      </c>
      <c r="J999" s="41"/>
      <c r="K999" s="38">
        <v>5000</v>
      </c>
    </row>
    <row r="1000" spans="1:11" x14ac:dyDescent="0.25">
      <c r="A1000" s="37">
        <v>38646</v>
      </c>
      <c r="B1000" s="10">
        <v>1138</v>
      </c>
      <c r="C1000" s="10" t="s">
        <v>70</v>
      </c>
      <c r="D1000" s="38">
        <v>5000</v>
      </c>
      <c r="E1000" s="9" t="s">
        <v>5391</v>
      </c>
      <c r="F1000" s="10" t="s">
        <v>54</v>
      </c>
      <c r="G1000" s="39">
        <f t="shared" si="16"/>
        <v>5000</v>
      </c>
      <c r="H1000" s="10" t="s">
        <v>3575</v>
      </c>
      <c r="I1000" s="41" t="s">
        <v>25</v>
      </c>
      <c r="J1000" s="41"/>
      <c r="K1000" s="38">
        <v>5000</v>
      </c>
    </row>
    <row r="1001" spans="1:11" x14ac:dyDescent="0.25">
      <c r="A1001" s="37">
        <v>38646</v>
      </c>
      <c r="B1001" s="10">
        <v>1501</v>
      </c>
      <c r="C1001" s="10" t="s">
        <v>46</v>
      </c>
      <c r="D1001" s="38">
        <v>6500</v>
      </c>
      <c r="E1001" s="9" t="s">
        <v>5392</v>
      </c>
      <c r="F1001" s="10" t="s">
        <v>67</v>
      </c>
      <c r="G1001" s="39">
        <f t="shared" si="16"/>
        <v>6500</v>
      </c>
      <c r="H1001" s="10" t="s">
        <v>3575</v>
      </c>
      <c r="I1001" s="41" t="s">
        <v>25</v>
      </c>
      <c r="J1001" s="41"/>
      <c r="K1001" s="38">
        <v>6500</v>
      </c>
    </row>
    <row r="1002" spans="1:11" x14ac:dyDescent="0.25">
      <c r="A1002" s="37">
        <v>38646</v>
      </c>
      <c r="B1002" s="10">
        <v>1501</v>
      </c>
      <c r="C1002" s="10" t="s">
        <v>46</v>
      </c>
      <c r="D1002" s="38">
        <v>6500</v>
      </c>
      <c r="E1002" s="9" t="s">
        <v>5392</v>
      </c>
      <c r="F1002" s="10" t="s">
        <v>67</v>
      </c>
      <c r="G1002" s="39">
        <f t="shared" si="16"/>
        <v>6500</v>
      </c>
      <c r="H1002" s="10" t="s">
        <v>3575</v>
      </c>
      <c r="I1002" s="41" t="s">
        <v>25</v>
      </c>
      <c r="J1002" s="41"/>
      <c r="K1002" s="38">
        <v>6500</v>
      </c>
    </row>
    <row r="1003" spans="1:11" x14ac:dyDescent="0.25">
      <c r="A1003" s="37">
        <v>38647</v>
      </c>
      <c r="B1003" s="10">
        <v>1404</v>
      </c>
      <c r="C1003" s="10" t="s">
        <v>64</v>
      </c>
      <c r="D1003" s="38">
        <v>1000</v>
      </c>
      <c r="E1003" s="9" t="s">
        <v>5393</v>
      </c>
      <c r="F1003" s="10" t="s">
        <v>23</v>
      </c>
      <c r="G1003" s="39">
        <f t="shared" si="16"/>
        <v>1000</v>
      </c>
      <c r="H1003" s="10" t="s">
        <v>3578</v>
      </c>
      <c r="I1003" s="41" t="s">
        <v>25</v>
      </c>
      <c r="J1003" s="41"/>
      <c r="K1003" s="38">
        <v>1000</v>
      </c>
    </row>
    <row r="1004" spans="1:11" x14ac:dyDescent="0.25">
      <c r="A1004" s="37">
        <v>38647</v>
      </c>
      <c r="B1004" s="10">
        <v>1404</v>
      </c>
      <c r="C1004" s="10" t="s">
        <v>64</v>
      </c>
      <c r="D1004" s="38">
        <v>1000</v>
      </c>
      <c r="E1004" s="9" t="s">
        <v>5393</v>
      </c>
      <c r="F1004" s="10" t="s">
        <v>23</v>
      </c>
      <c r="G1004" s="39">
        <f t="shared" si="16"/>
        <v>1000</v>
      </c>
      <c r="H1004" s="10" t="s">
        <v>3578</v>
      </c>
      <c r="I1004" s="41" t="s">
        <v>25</v>
      </c>
      <c r="J1004" s="41"/>
      <c r="K1004" s="38">
        <v>1000</v>
      </c>
    </row>
    <row r="1005" spans="1:11" x14ac:dyDescent="0.25">
      <c r="A1005" s="37">
        <v>38647</v>
      </c>
      <c r="B1005" s="10">
        <v>2141</v>
      </c>
      <c r="C1005" s="10" t="s">
        <v>64</v>
      </c>
      <c r="D1005" s="38">
        <v>2000</v>
      </c>
      <c r="E1005" s="9" t="s">
        <v>5394</v>
      </c>
      <c r="F1005" s="10" t="s">
        <v>54</v>
      </c>
      <c r="G1005" s="39">
        <f t="shared" si="16"/>
        <v>2000</v>
      </c>
      <c r="H1005" s="10" t="s">
        <v>3578</v>
      </c>
      <c r="I1005" s="41" t="s">
        <v>25</v>
      </c>
      <c r="J1005" s="41" t="s">
        <v>4382</v>
      </c>
      <c r="K1005" s="38"/>
    </row>
    <row r="1006" spans="1:11" x14ac:dyDescent="0.25">
      <c r="A1006" s="37">
        <v>38647</v>
      </c>
      <c r="B1006" s="10">
        <v>2141</v>
      </c>
      <c r="C1006" s="10" t="s">
        <v>64</v>
      </c>
      <c r="D1006" s="38">
        <v>2000</v>
      </c>
      <c r="E1006" s="9" t="s">
        <v>5394</v>
      </c>
      <c r="F1006" s="10" t="s">
        <v>54</v>
      </c>
      <c r="G1006" s="39">
        <f t="shared" si="16"/>
        <v>2000</v>
      </c>
      <c r="H1006" s="10" t="s">
        <v>3578</v>
      </c>
      <c r="I1006" s="41" t="s">
        <v>25</v>
      </c>
      <c r="J1006" s="41"/>
      <c r="K1006" s="38">
        <v>2000</v>
      </c>
    </row>
    <row r="1007" spans="1:11" x14ac:dyDescent="0.25">
      <c r="A1007" s="37">
        <v>38647</v>
      </c>
      <c r="B1007" s="10">
        <v>1235</v>
      </c>
      <c r="C1007" s="10" t="s">
        <v>947</v>
      </c>
      <c r="D1007" s="38">
        <v>5000</v>
      </c>
      <c r="E1007" s="9" t="s">
        <v>5395</v>
      </c>
      <c r="F1007" s="10" t="s">
        <v>54</v>
      </c>
      <c r="G1007" s="39">
        <f t="shared" si="16"/>
        <v>5000</v>
      </c>
      <c r="H1007" s="10" t="s">
        <v>3575</v>
      </c>
      <c r="I1007" s="41" t="s">
        <v>25</v>
      </c>
      <c r="J1007" s="41"/>
      <c r="K1007" s="38">
        <v>5000</v>
      </c>
    </row>
    <row r="1008" spans="1:11" x14ac:dyDescent="0.25">
      <c r="A1008" s="37">
        <v>38647</v>
      </c>
      <c r="B1008" s="10">
        <v>1235</v>
      </c>
      <c r="C1008" s="10" t="s">
        <v>947</v>
      </c>
      <c r="D1008" s="38">
        <v>5000</v>
      </c>
      <c r="E1008" s="9" t="s">
        <v>5395</v>
      </c>
      <c r="F1008" s="10" t="s">
        <v>54</v>
      </c>
      <c r="G1008" s="39">
        <f t="shared" si="16"/>
        <v>5000</v>
      </c>
      <c r="H1008" s="10" t="s">
        <v>3575</v>
      </c>
      <c r="I1008" s="41" t="s">
        <v>25</v>
      </c>
      <c r="J1008" s="41"/>
      <c r="K1008" s="38">
        <v>5000</v>
      </c>
    </row>
    <row r="1009" spans="1:11" x14ac:dyDescent="0.25">
      <c r="A1009" s="37">
        <v>38649</v>
      </c>
      <c r="C1009" s="10" t="s">
        <v>68</v>
      </c>
      <c r="D1009" s="38">
        <v>2500</v>
      </c>
      <c r="E1009" s="9" t="s">
        <v>5396</v>
      </c>
      <c r="F1009" s="10" t="s">
        <v>33</v>
      </c>
      <c r="G1009" s="39">
        <f t="shared" si="16"/>
        <v>2500</v>
      </c>
      <c r="H1009" s="10" t="s">
        <v>3575</v>
      </c>
      <c r="I1009" s="41" t="s">
        <v>5397</v>
      </c>
      <c r="J1009" s="41"/>
      <c r="K1009" s="38">
        <v>2500</v>
      </c>
    </row>
    <row r="1010" spans="1:11" x14ac:dyDescent="0.25">
      <c r="A1010" s="37">
        <v>38649</v>
      </c>
      <c r="C1010" s="10" t="s">
        <v>68</v>
      </c>
      <c r="D1010" s="38">
        <v>2500</v>
      </c>
      <c r="E1010" s="9" t="s">
        <v>5396</v>
      </c>
      <c r="F1010" s="10" t="s">
        <v>33</v>
      </c>
      <c r="G1010" s="39">
        <f t="shared" si="16"/>
        <v>2500</v>
      </c>
      <c r="H1010" s="10" t="s">
        <v>3575</v>
      </c>
      <c r="I1010" s="41" t="s">
        <v>5398</v>
      </c>
      <c r="J1010" s="41"/>
      <c r="K1010" s="38">
        <v>2500</v>
      </c>
    </row>
    <row r="1011" spans="1:11" x14ac:dyDescent="0.25">
      <c r="A1011" s="37">
        <v>38649</v>
      </c>
      <c r="C1011" s="10" t="s">
        <v>68</v>
      </c>
      <c r="D1011" s="38">
        <v>5000</v>
      </c>
      <c r="E1011" s="9" t="s">
        <v>5399</v>
      </c>
      <c r="F1011" s="10" t="s">
        <v>33</v>
      </c>
      <c r="G1011" s="39">
        <f t="shared" si="16"/>
        <v>5000</v>
      </c>
      <c r="H1011" s="10" t="s">
        <v>3575</v>
      </c>
      <c r="I1011" s="41" t="s">
        <v>5397</v>
      </c>
      <c r="J1011" s="41"/>
      <c r="K1011" s="38">
        <v>5000</v>
      </c>
    </row>
    <row r="1012" spans="1:11" x14ac:dyDescent="0.25">
      <c r="A1012" s="37">
        <v>38649</v>
      </c>
      <c r="C1012" s="10" t="s">
        <v>68</v>
      </c>
      <c r="D1012" s="38">
        <v>5000</v>
      </c>
      <c r="E1012" s="9" t="s">
        <v>5399</v>
      </c>
      <c r="F1012" s="10" t="s">
        <v>33</v>
      </c>
      <c r="G1012" s="39">
        <f t="shared" si="16"/>
        <v>5000</v>
      </c>
      <c r="H1012" s="10" t="s">
        <v>3575</v>
      </c>
      <c r="I1012" s="41" t="s">
        <v>5398</v>
      </c>
      <c r="J1012" s="41"/>
      <c r="K1012" s="38">
        <v>5000</v>
      </c>
    </row>
    <row r="1013" spans="1:11" x14ac:dyDescent="0.25">
      <c r="A1013" s="37">
        <v>38649</v>
      </c>
      <c r="C1013" s="10" t="s">
        <v>91</v>
      </c>
      <c r="D1013" s="38" t="s">
        <v>27</v>
      </c>
      <c r="E1013" s="9" t="s">
        <v>5400</v>
      </c>
      <c r="F1013" s="10" t="s">
        <v>359</v>
      </c>
      <c r="G1013" s="39">
        <f t="shared" si="16"/>
        <v>1</v>
      </c>
      <c r="H1013" s="10" t="s">
        <v>3578</v>
      </c>
      <c r="I1013" s="41" t="s">
        <v>5398</v>
      </c>
      <c r="J1013" s="41"/>
      <c r="K1013" s="42" t="s">
        <v>27</v>
      </c>
    </row>
    <row r="1014" spans="1:11" x14ac:dyDescent="0.25">
      <c r="A1014" s="37">
        <v>38649</v>
      </c>
      <c r="C1014" s="10" t="s">
        <v>162</v>
      </c>
      <c r="D1014" s="38">
        <v>1000</v>
      </c>
      <c r="E1014" s="9" t="s">
        <v>5401</v>
      </c>
      <c r="F1014" s="10" t="s">
        <v>54</v>
      </c>
      <c r="G1014" s="39">
        <f t="shared" si="16"/>
        <v>1000</v>
      </c>
      <c r="H1014" s="10" t="s">
        <v>3582</v>
      </c>
      <c r="I1014" s="41" t="s">
        <v>5398</v>
      </c>
      <c r="J1014" s="41"/>
      <c r="K1014" s="42">
        <v>1000</v>
      </c>
    </row>
    <row r="1015" spans="1:11" x14ac:dyDescent="0.25">
      <c r="A1015" s="37">
        <v>38649</v>
      </c>
      <c r="B1015" s="10">
        <v>2139</v>
      </c>
      <c r="C1015" s="10" t="s">
        <v>162</v>
      </c>
      <c r="D1015" s="38" t="s">
        <v>27</v>
      </c>
      <c r="E1015" s="9" t="s">
        <v>5402</v>
      </c>
      <c r="F1015" s="10" t="s">
        <v>54</v>
      </c>
      <c r="G1015" s="39">
        <f t="shared" si="16"/>
        <v>1</v>
      </c>
      <c r="H1015" s="10" t="s">
        <v>3582</v>
      </c>
      <c r="I1015" s="41" t="s">
        <v>25</v>
      </c>
      <c r="J1015" s="41"/>
      <c r="K1015" s="38" t="s">
        <v>27</v>
      </c>
    </row>
    <row r="1016" spans="1:11" x14ac:dyDescent="0.25">
      <c r="A1016" s="37">
        <v>38649</v>
      </c>
      <c r="C1016" s="10" t="s">
        <v>56</v>
      </c>
      <c r="D1016" s="38" t="s">
        <v>27</v>
      </c>
      <c r="E1016" s="9" t="s">
        <v>5403</v>
      </c>
      <c r="F1016" s="10" t="s">
        <v>54</v>
      </c>
      <c r="G1016" s="39">
        <f t="shared" si="16"/>
        <v>1</v>
      </c>
      <c r="H1016" s="10" t="s">
        <v>3587</v>
      </c>
      <c r="I1016" s="41" t="s">
        <v>5398</v>
      </c>
      <c r="J1016" s="41"/>
      <c r="K1016" s="42" t="s">
        <v>27</v>
      </c>
    </row>
    <row r="1017" spans="1:11" x14ac:dyDescent="0.25">
      <c r="A1017" s="37">
        <v>38649</v>
      </c>
      <c r="B1017" s="10">
        <v>2139</v>
      </c>
      <c r="C1017" s="10" t="s">
        <v>162</v>
      </c>
      <c r="D1017" s="38" t="s">
        <v>27</v>
      </c>
      <c r="E1017" s="9" t="s">
        <v>5402</v>
      </c>
      <c r="F1017" s="10" t="s">
        <v>54</v>
      </c>
      <c r="G1017" s="39">
        <f t="shared" si="16"/>
        <v>1</v>
      </c>
      <c r="H1017" s="10" t="s">
        <v>3582</v>
      </c>
      <c r="I1017" s="41" t="s">
        <v>25</v>
      </c>
      <c r="J1017" s="41"/>
      <c r="K1017" s="38" t="s">
        <v>27</v>
      </c>
    </row>
    <row r="1018" spans="1:11" x14ac:dyDescent="0.25">
      <c r="A1018" s="37">
        <v>38649</v>
      </c>
      <c r="C1018" s="10" t="s">
        <v>64</v>
      </c>
      <c r="D1018" s="38">
        <v>4500</v>
      </c>
      <c r="E1018" s="9" t="s">
        <v>5404</v>
      </c>
      <c r="F1018" s="10" t="s">
        <v>3869</v>
      </c>
      <c r="G1018" s="39">
        <f t="shared" si="16"/>
        <v>4500</v>
      </c>
      <c r="H1018" s="10" t="s">
        <v>3578</v>
      </c>
      <c r="I1018" s="41" t="s">
        <v>5398</v>
      </c>
      <c r="J1018" s="41" t="s">
        <v>4334</v>
      </c>
      <c r="K1018" s="42"/>
    </row>
    <row r="1019" spans="1:11" x14ac:dyDescent="0.25">
      <c r="A1019" s="37">
        <v>38649</v>
      </c>
      <c r="C1019" s="10" t="s">
        <v>1288</v>
      </c>
      <c r="D1019" s="38">
        <v>800</v>
      </c>
      <c r="E1019" s="48" t="s">
        <v>5405</v>
      </c>
      <c r="F1019" s="10" t="s">
        <v>67</v>
      </c>
      <c r="G1019" s="39">
        <f t="shared" si="16"/>
        <v>800</v>
      </c>
      <c r="H1019" s="10" t="s">
        <v>3575</v>
      </c>
      <c r="I1019" s="41" t="s">
        <v>5397</v>
      </c>
      <c r="J1019" s="41"/>
      <c r="K1019" s="38">
        <v>800</v>
      </c>
    </row>
    <row r="1020" spans="1:11" x14ac:dyDescent="0.25">
      <c r="A1020" s="37">
        <v>38649</v>
      </c>
      <c r="C1020" s="10" t="s">
        <v>1288</v>
      </c>
      <c r="D1020" s="38">
        <v>800</v>
      </c>
      <c r="E1020" s="48" t="s">
        <v>5405</v>
      </c>
      <c r="F1020" s="10" t="s">
        <v>67</v>
      </c>
      <c r="G1020" s="39">
        <f t="shared" si="16"/>
        <v>800</v>
      </c>
      <c r="H1020" s="10" t="s">
        <v>3575</v>
      </c>
      <c r="I1020" s="41" t="s">
        <v>5398</v>
      </c>
      <c r="J1020" s="41"/>
      <c r="K1020" s="38">
        <v>800</v>
      </c>
    </row>
    <row r="1021" spans="1:11" x14ac:dyDescent="0.25">
      <c r="A1021" s="37">
        <v>38649</v>
      </c>
      <c r="C1021" s="10" t="s">
        <v>64</v>
      </c>
      <c r="D1021" s="38">
        <v>5000</v>
      </c>
      <c r="E1021" s="48" t="s">
        <v>5406</v>
      </c>
      <c r="F1021" s="10" t="s">
        <v>67</v>
      </c>
      <c r="G1021" s="39">
        <f t="shared" si="16"/>
        <v>5000</v>
      </c>
      <c r="H1021" s="10" t="s">
        <v>3578</v>
      </c>
      <c r="I1021" s="41" t="s">
        <v>5397</v>
      </c>
      <c r="J1021" s="41"/>
      <c r="K1021" s="38">
        <v>5000</v>
      </c>
    </row>
    <row r="1022" spans="1:11" x14ac:dyDescent="0.25">
      <c r="A1022" s="37">
        <v>38649</v>
      </c>
      <c r="C1022" s="10" t="s">
        <v>64</v>
      </c>
      <c r="D1022" s="38">
        <v>5000</v>
      </c>
      <c r="E1022" s="48" t="s">
        <v>5406</v>
      </c>
      <c r="F1022" s="10" t="s">
        <v>67</v>
      </c>
      <c r="G1022" s="39">
        <f t="shared" si="16"/>
        <v>5000</v>
      </c>
      <c r="H1022" s="10" t="s">
        <v>3578</v>
      </c>
      <c r="I1022" s="41" t="s">
        <v>5398</v>
      </c>
      <c r="J1022" s="41"/>
      <c r="K1022" s="38">
        <v>5000</v>
      </c>
    </row>
    <row r="1023" spans="1:11" x14ac:dyDescent="0.25">
      <c r="A1023" s="37">
        <v>38649</v>
      </c>
      <c r="C1023" s="10" t="s">
        <v>130</v>
      </c>
      <c r="D1023" s="38">
        <v>1000000</v>
      </c>
      <c r="E1023" s="9" t="s">
        <v>5407</v>
      </c>
      <c r="F1023" s="10" t="s">
        <v>67</v>
      </c>
      <c r="G1023" s="39">
        <f t="shared" si="16"/>
        <v>1000000</v>
      </c>
      <c r="H1023" s="10" t="s">
        <v>3578</v>
      </c>
      <c r="I1023" s="41" t="s">
        <v>5398</v>
      </c>
      <c r="J1023" s="41"/>
      <c r="K1023" s="42">
        <v>1000000</v>
      </c>
    </row>
    <row r="1024" spans="1:11" x14ac:dyDescent="0.25">
      <c r="A1024" s="37">
        <v>38649</v>
      </c>
      <c r="C1024" s="10" t="s">
        <v>26</v>
      </c>
      <c r="D1024" s="38">
        <v>3500000</v>
      </c>
      <c r="E1024" s="9" t="s">
        <v>5408</v>
      </c>
      <c r="F1024" s="10" t="s">
        <v>67</v>
      </c>
      <c r="G1024" s="39">
        <f t="shared" si="16"/>
        <v>3500000</v>
      </c>
      <c r="H1024" s="10" t="s">
        <v>3578</v>
      </c>
      <c r="I1024" s="41" t="s">
        <v>5398</v>
      </c>
      <c r="J1024" s="41"/>
      <c r="K1024" s="42">
        <v>3500000</v>
      </c>
    </row>
    <row r="1025" spans="1:11" x14ac:dyDescent="0.25">
      <c r="A1025" s="37">
        <v>38649</v>
      </c>
      <c r="C1025" s="10" t="s">
        <v>3611</v>
      </c>
      <c r="D1025" s="38" t="s">
        <v>27</v>
      </c>
      <c r="E1025" s="9" t="s">
        <v>5409</v>
      </c>
      <c r="F1025" s="10" t="s">
        <v>67</v>
      </c>
      <c r="G1025" s="39">
        <f t="shared" si="16"/>
        <v>1</v>
      </c>
      <c r="H1025" s="10" t="s">
        <v>3587</v>
      </c>
      <c r="I1025" s="41" t="s">
        <v>5397</v>
      </c>
      <c r="J1025" s="41"/>
      <c r="K1025" s="38" t="s">
        <v>27</v>
      </c>
    </row>
    <row r="1026" spans="1:11" x14ac:dyDescent="0.25">
      <c r="A1026" s="37">
        <v>38649</v>
      </c>
      <c r="C1026" s="10" t="s">
        <v>121</v>
      </c>
      <c r="D1026" s="38" t="s">
        <v>27</v>
      </c>
      <c r="E1026" s="9" t="s">
        <v>5410</v>
      </c>
      <c r="F1026" s="10" t="s">
        <v>67</v>
      </c>
      <c r="G1026" s="39">
        <f t="shared" si="16"/>
        <v>1</v>
      </c>
      <c r="H1026" s="10" t="s">
        <v>3582</v>
      </c>
      <c r="I1026" s="41" t="s">
        <v>5397</v>
      </c>
      <c r="J1026" s="41"/>
      <c r="K1026" s="38" t="s">
        <v>27</v>
      </c>
    </row>
    <row r="1027" spans="1:11" x14ac:dyDescent="0.25">
      <c r="A1027" s="37">
        <v>38649</v>
      </c>
      <c r="C1027" s="10" t="s">
        <v>3611</v>
      </c>
      <c r="D1027" s="38" t="s">
        <v>27</v>
      </c>
      <c r="E1027" s="9" t="s">
        <v>5409</v>
      </c>
      <c r="F1027" s="10" t="s">
        <v>67</v>
      </c>
      <c r="G1027" s="39">
        <f t="shared" si="16"/>
        <v>1</v>
      </c>
      <c r="H1027" s="10" t="s">
        <v>3587</v>
      </c>
      <c r="I1027" s="41" t="s">
        <v>5398</v>
      </c>
      <c r="J1027" s="41"/>
      <c r="K1027" s="38" t="s">
        <v>27</v>
      </c>
    </row>
    <row r="1028" spans="1:11" x14ac:dyDescent="0.25">
      <c r="A1028" s="37">
        <v>38649</v>
      </c>
      <c r="C1028" s="10" t="s">
        <v>121</v>
      </c>
      <c r="D1028" s="38" t="s">
        <v>27</v>
      </c>
      <c r="E1028" s="9" t="s">
        <v>5411</v>
      </c>
      <c r="F1028" s="10" t="s">
        <v>67</v>
      </c>
      <c r="G1028" s="39">
        <f t="shared" si="16"/>
        <v>1</v>
      </c>
      <c r="H1028" s="10" t="s">
        <v>3582</v>
      </c>
      <c r="I1028" s="41" t="s">
        <v>5398</v>
      </c>
      <c r="J1028" s="41"/>
      <c r="K1028" s="38" t="s">
        <v>27</v>
      </c>
    </row>
    <row r="1029" spans="1:11" x14ac:dyDescent="0.25">
      <c r="A1029" s="37">
        <v>38649</v>
      </c>
      <c r="C1029" s="10" t="s">
        <v>70</v>
      </c>
      <c r="D1029" s="38" t="s">
        <v>27</v>
      </c>
      <c r="E1029" s="9" t="s">
        <v>5412</v>
      </c>
      <c r="F1029" s="10" t="s">
        <v>67</v>
      </c>
      <c r="G1029" s="39">
        <f t="shared" si="16"/>
        <v>1</v>
      </c>
      <c r="H1029" s="10" t="s">
        <v>3575</v>
      </c>
      <c r="I1029" s="41" t="s">
        <v>5398</v>
      </c>
      <c r="J1029" s="41"/>
      <c r="K1029" s="42" t="s">
        <v>27</v>
      </c>
    </row>
    <row r="1030" spans="1:11" x14ac:dyDescent="0.25">
      <c r="A1030" s="37">
        <v>38650</v>
      </c>
      <c r="B1030" s="10">
        <v>1141</v>
      </c>
      <c r="C1030" s="10" t="s">
        <v>64</v>
      </c>
      <c r="D1030" s="38">
        <v>1000</v>
      </c>
      <c r="E1030" s="9" t="s">
        <v>5413</v>
      </c>
      <c r="F1030" s="10" t="s">
        <v>23</v>
      </c>
      <c r="G1030" s="39">
        <f t="shared" si="16"/>
        <v>1000</v>
      </c>
      <c r="H1030" s="10" t="s">
        <v>3578</v>
      </c>
      <c r="I1030" s="41" t="s">
        <v>25</v>
      </c>
      <c r="J1030" s="41"/>
      <c r="K1030" s="38">
        <v>1000</v>
      </c>
    </row>
    <row r="1031" spans="1:11" x14ac:dyDescent="0.25">
      <c r="A1031" s="37">
        <v>38650</v>
      </c>
      <c r="B1031" s="10">
        <v>1735</v>
      </c>
      <c r="C1031" s="10" t="s">
        <v>21</v>
      </c>
      <c r="D1031" s="38">
        <v>1000</v>
      </c>
      <c r="E1031" s="9" t="s">
        <v>5414</v>
      </c>
      <c r="F1031" s="10" t="s">
        <v>23</v>
      </c>
      <c r="G1031" s="39">
        <f t="shared" si="16"/>
        <v>1000</v>
      </c>
      <c r="H1031" s="10" t="s">
        <v>3610</v>
      </c>
      <c r="I1031" s="41" t="s">
        <v>25</v>
      </c>
      <c r="J1031" s="41"/>
      <c r="K1031" s="38">
        <v>1000</v>
      </c>
    </row>
    <row r="1032" spans="1:11" x14ac:dyDescent="0.25">
      <c r="A1032" s="37">
        <v>38650</v>
      </c>
      <c r="C1032" s="10" t="s">
        <v>3611</v>
      </c>
      <c r="D1032" s="38">
        <v>9180</v>
      </c>
      <c r="E1032" s="9" t="s">
        <v>5415</v>
      </c>
      <c r="F1032" s="10" t="s">
        <v>33</v>
      </c>
      <c r="G1032" s="39">
        <f t="shared" si="16"/>
        <v>9180</v>
      </c>
      <c r="H1032" s="10" t="s">
        <v>3587</v>
      </c>
      <c r="I1032" s="41" t="s">
        <v>5398</v>
      </c>
      <c r="J1032" s="41"/>
      <c r="K1032" s="42">
        <v>9180</v>
      </c>
    </row>
    <row r="1033" spans="1:11" x14ac:dyDescent="0.25">
      <c r="A1033" s="37">
        <v>38650</v>
      </c>
      <c r="D1033" s="38">
        <v>2500</v>
      </c>
      <c r="E1033" s="9" t="s">
        <v>5416</v>
      </c>
      <c r="F1033" s="10" t="s">
        <v>359</v>
      </c>
      <c r="G1033" s="39">
        <f t="shared" si="16"/>
        <v>2500</v>
      </c>
      <c r="H1033" s="10" t="s">
        <v>3578</v>
      </c>
      <c r="I1033" s="41" t="s">
        <v>5398</v>
      </c>
      <c r="J1033" s="41"/>
      <c r="K1033" s="42">
        <v>2500</v>
      </c>
    </row>
    <row r="1034" spans="1:11" x14ac:dyDescent="0.25">
      <c r="A1034" s="37">
        <v>38650</v>
      </c>
      <c r="B1034" s="10">
        <v>800</v>
      </c>
      <c r="C1034" s="10" t="s">
        <v>162</v>
      </c>
      <c r="D1034" s="38">
        <v>3050</v>
      </c>
      <c r="E1034" s="9" t="s">
        <v>5417</v>
      </c>
      <c r="F1034" s="10" t="s">
        <v>54</v>
      </c>
      <c r="G1034" s="39">
        <f t="shared" si="16"/>
        <v>3050</v>
      </c>
      <c r="H1034" s="10" t="s">
        <v>3582</v>
      </c>
      <c r="I1034" s="41"/>
      <c r="J1034" s="41"/>
      <c r="K1034" s="38">
        <v>3050</v>
      </c>
    </row>
    <row r="1035" spans="1:11" x14ac:dyDescent="0.25">
      <c r="A1035" s="37">
        <v>38650</v>
      </c>
      <c r="C1035" s="10" t="s">
        <v>162</v>
      </c>
      <c r="D1035" s="38">
        <v>10000</v>
      </c>
      <c r="E1035" s="9" t="s">
        <v>5418</v>
      </c>
      <c r="F1035" s="10" t="s">
        <v>54</v>
      </c>
      <c r="G1035" s="39">
        <f t="shared" si="16"/>
        <v>10000</v>
      </c>
      <c r="H1035" s="10" t="s">
        <v>3582</v>
      </c>
      <c r="I1035" s="41" t="s">
        <v>5398</v>
      </c>
      <c r="J1035" s="41"/>
      <c r="K1035" s="42">
        <v>10000</v>
      </c>
    </row>
    <row r="1036" spans="1:11" x14ac:dyDescent="0.25">
      <c r="A1036" s="37">
        <v>38650</v>
      </c>
      <c r="C1036" s="10" t="s">
        <v>26</v>
      </c>
      <c r="D1036" s="38">
        <v>10000</v>
      </c>
      <c r="E1036" s="9" t="s">
        <v>5419</v>
      </c>
      <c r="F1036" s="10" t="s">
        <v>54</v>
      </c>
      <c r="G1036" s="39">
        <f t="shared" si="16"/>
        <v>10000</v>
      </c>
      <c r="H1036" s="10" t="s">
        <v>3578</v>
      </c>
      <c r="I1036" s="41" t="s">
        <v>5398</v>
      </c>
      <c r="J1036" s="41"/>
      <c r="K1036" s="42">
        <v>10000</v>
      </c>
    </row>
    <row r="1037" spans="1:11" x14ac:dyDescent="0.25">
      <c r="A1037" s="37">
        <v>38650</v>
      </c>
      <c r="B1037" s="10">
        <v>851</v>
      </c>
      <c r="C1037" s="10" t="s">
        <v>947</v>
      </c>
      <c r="D1037" s="38">
        <v>10000</v>
      </c>
      <c r="E1037" s="9" t="s">
        <v>5420</v>
      </c>
      <c r="F1037" s="10" t="s">
        <v>54</v>
      </c>
      <c r="G1037" s="39">
        <f t="shared" ref="G1037:G1100" si="17">IF(D1037 ="UNK", 1, D1037)</f>
        <v>10000</v>
      </c>
      <c r="H1037" s="10" t="s">
        <v>3575</v>
      </c>
      <c r="I1037" s="41" t="s">
        <v>25</v>
      </c>
      <c r="J1037" s="41"/>
      <c r="K1037" s="38">
        <v>10000</v>
      </c>
    </row>
    <row r="1038" spans="1:11" x14ac:dyDescent="0.25">
      <c r="A1038" s="37">
        <v>38650</v>
      </c>
      <c r="C1038" s="10" t="s">
        <v>162</v>
      </c>
      <c r="D1038" s="38">
        <v>20000</v>
      </c>
      <c r="E1038" s="9" t="s">
        <v>5421</v>
      </c>
      <c r="F1038" s="10" t="s">
        <v>54</v>
      </c>
      <c r="G1038" s="39">
        <f t="shared" si="17"/>
        <v>20000</v>
      </c>
      <c r="H1038" s="10" t="s">
        <v>3582</v>
      </c>
      <c r="I1038" s="41" t="s">
        <v>5398</v>
      </c>
      <c r="J1038" s="41"/>
      <c r="K1038" s="42">
        <v>20000</v>
      </c>
    </row>
    <row r="1039" spans="1:11" x14ac:dyDescent="0.25">
      <c r="A1039" s="37">
        <v>38650</v>
      </c>
      <c r="C1039" s="10" t="s">
        <v>70</v>
      </c>
      <c r="D1039" s="38">
        <v>500000</v>
      </c>
      <c r="E1039" s="9" t="s">
        <v>5422</v>
      </c>
      <c r="F1039" s="10" t="s">
        <v>54</v>
      </c>
      <c r="G1039" s="39">
        <f t="shared" si="17"/>
        <v>500000</v>
      </c>
      <c r="H1039" s="10" t="s">
        <v>3575</v>
      </c>
      <c r="I1039" s="41" t="s">
        <v>5398</v>
      </c>
      <c r="J1039" s="41"/>
      <c r="K1039" s="42">
        <v>500000</v>
      </c>
    </row>
    <row r="1040" spans="1:11" x14ac:dyDescent="0.25">
      <c r="A1040" s="37">
        <v>38650</v>
      </c>
      <c r="C1040" s="10" t="s">
        <v>162</v>
      </c>
      <c r="D1040" s="38" t="s">
        <v>27</v>
      </c>
      <c r="E1040" s="9" t="s">
        <v>5423</v>
      </c>
      <c r="F1040" s="10" t="s">
        <v>54</v>
      </c>
      <c r="G1040" s="39">
        <f t="shared" si="17"/>
        <v>1</v>
      </c>
      <c r="H1040" s="10" t="s">
        <v>3582</v>
      </c>
      <c r="I1040" s="41" t="s">
        <v>5398</v>
      </c>
      <c r="J1040" s="41"/>
      <c r="K1040" s="42" t="s">
        <v>27</v>
      </c>
    </row>
    <row r="1041" spans="1:13" x14ac:dyDescent="0.25">
      <c r="A1041" s="37">
        <v>38650</v>
      </c>
      <c r="C1041" s="10" t="s">
        <v>70</v>
      </c>
      <c r="D1041" s="38">
        <v>1000</v>
      </c>
      <c r="E1041" s="9" t="s">
        <v>5424</v>
      </c>
      <c r="F1041" s="10" t="s">
        <v>67</v>
      </c>
      <c r="G1041" s="39">
        <f t="shared" si="17"/>
        <v>1000</v>
      </c>
      <c r="H1041" s="10" t="s">
        <v>3575</v>
      </c>
      <c r="I1041" s="41" t="s">
        <v>5398</v>
      </c>
      <c r="J1041" s="41"/>
      <c r="K1041" s="42">
        <v>1000</v>
      </c>
    </row>
    <row r="1042" spans="1:13" x14ac:dyDescent="0.25">
      <c r="A1042" s="37">
        <v>38650</v>
      </c>
      <c r="C1042" s="10" t="s">
        <v>162</v>
      </c>
      <c r="D1042" s="38">
        <v>1500</v>
      </c>
      <c r="E1042" s="9" t="s">
        <v>5425</v>
      </c>
      <c r="F1042" s="10" t="s">
        <v>67</v>
      </c>
      <c r="G1042" s="39">
        <f t="shared" si="17"/>
        <v>1500</v>
      </c>
      <c r="H1042" s="10" t="s">
        <v>3582</v>
      </c>
      <c r="I1042" s="41" t="s">
        <v>5398</v>
      </c>
      <c r="J1042" s="41"/>
      <c r="K1042" s="42">
        <v>1500</v>
      </c>
    </row>
    <row r="1043" spans="1:13" x14ac:dyDescent="0.25">
      <c r="A1043" s="37">
        <v>38650</v>
      </c>
      <c r="C1043" s="10" t="s">
        <v>302</v>
      </c>
      <c r="D1043" s="38">
        <v>1600</v>
      </c>
      <c r="E1043" s="9" t="s">
        <v>5426</v>
      </c>
      <c r="F1043" s="10" t="s">
        <v>67</v>
      </c>
      <c r="G1043" s="39">
        <f t="shared" si="17"/>
        <v>1600</v>
      </c>
      <c r="H1043" s="10" t="s">
        <v>3587</v>
      </c>
      <c r="I1043" s="41" t="s">
        <v>5398</v>
      </c>
      <c r="J1043" s="41"/>
      <c r="K1043" s="42">
        <v>1600</v>
      </c>
    </row>
    <row r="1044" spans="1:13" x14ac:dyDescent="0.25">
      <c r="A1044" s="37">
        <v>38650</v>
      </c>
      <c r="D1044" s="38">
        <v>2000</v>
      </c>
      <c r="E1044" s="9" t="s">
        <v>5427</v>
      </c>
      <c r="F1044" s="10" t="s">
        <v>67</v>
      </c>
      <c r="G1044" s="39">
        <f t="shared" si="17"/>
        <v>2000</v>
      </c>
      <c r="I1044" s="41" t="s">
        <v>5398</v>
      </c>
      <c r="J1044" s="41"/>
      <c r="K1044" s="42">
        <v>2000</v>
      </c>
    </row>
    <row r="1045" spans="1:13" x14ac:dyDescent="0.25">
      <c r="A1045" s="37">
        <v>38650</v>
      </c>
      <c r="C1045" s="10" t="s">
        <v>26</v>
      </c>
      <c r="D1045" s="38">
        <v>2000</v>
      </c>
      <c r="E1045" s="9" t="s">
        <v>5428</v>
      </c>
      <c r="F1045" s="10" t="s">
        <v>67</v>
      </c>
      <c r="G1045" s="39">
        <f t="shared" si="17"/>
        <v>2000</v>
      </c>
      <c r="H1045" s="10" t="s">
        <v>3578</v>
      </c>
      <c r="I1045" s="41" t="s">
        <v>5398</v>
      </c>
      <c r="J1045" s="41"/>
      <c r="K1045" s="42">
        <v>2000</v>
      </c>
    </row>
    <row r="1046" spans="1:13" x14ac:dyDescent="0.25">
      <c r="A1046" s="37">
        <v>38650</v>
      </c>
      <c r="C1046" s="10" t="s">
        <v>91</v>
      </c>
      <c r="D1046" s="10">
        <v>2000</v>
      </c>
      <c r="E1046" s="9" t="s">
        <v>5429</v>
      </c>
      <c r="F1046" s="10" t="s">
        <v>67</v>
      </c>
      <c r="G1046" s="39">
        <f t="shared" si="17"/>
        <v>2000</v>
      </c>
      <c r="H1046" s="10" t="s">
        <v>3578</v>
      </c>
      <c r="I1046" s="41" t="s">
        <v>5398</v>
      </c>
      <c r="J1046" s="41" t="s">
        <v>4382</v>
      </c>
      <c r="K1046" s="42"/>
    </row>
    <row r="1047" spans="1:13" x14ac:dyDescent="0.25">
      <c r="A1047" s="37">
        <v>38650</v>
      </c>
      <c r="B1047" s="10">
        <v>935</v>
      </c>
      <c r="C1047" s="10" t="s">
        <v>68</v>
      </c>
      <c r="D1047" s="38">
        <v>2000</v>
      </c>
      <c r="E1047" s="9" t="s">
        <v>5430</v>
      </c>
      <c r="F1047" s="10" t="s">
        <v>67</v>
      </c>
      <c r="G1047" s="39">
        <f t="shared" si="17"/>
        <v>2000</v>
      </c>
      <c r="H1047" s="10" t="s">
        <v>3575</v>
      </c>
      <c r="I1047" s="41" t="s">
        <v>25</v>
      </c>
      <c r="J1047" s="41"/>
      <c r="K1047" s="38">
        <v>2000</v>
      </c>
    </row>
    <row r="1048" spans="1:13" x14ac:dyDescent="0.25">
      <c r="A1048" s="37">
        <v>38650</v>
      </c>
      <c r="C1048" s="10" t="s">
        <v>31</v>
      </c>
      <c r="D1048" s="38">
        <v>5000</v>
      </c>
      <c r="E1048" s="9" t="s">
        <v>5431</v>
      </c>
      <c r="F1048" s="10" t="s">
        <v>67</v>
      </c>
      <c r="G1048" s="39">
        <f t="shared" si="17"/>
        <v>5000</v>
      </c>
      <c r="H1048" s="10" t="s">
        <v>3587</v>
      </c>
      <c r="I1048" s="41" t="s">
        <v>5398</v>
      </c>
      <c r="J1048" s="41"/>
      <c r="K1048" s="42">
        <v>5000</v>
      </c>
    </row>
    <row r="1049" spans="1:13" x14ac:dyDescent="0.25">
      <c r="A1049" s="37">
        <v>38650</v>
      </c>
      <c r="D1049" s="38">
        <v>7000</v>
      </c>
      <c r="E1049" s="9" t="s">
        <v>5432</v>
      </c>
      <c r="F1049" s="10" t="s">
        <v>67</v>
      </c>
      <c r="G1049" s="39">
        <f t="shared" si="17"/>
        <v>7000</v>
      </c>
      <c r="H1049" s="10" t="s">
        <v>3575</v>
      </c>
      <c r="I1049" s="41" t="s">
        <v>5398</v>
      </c>
      <c r="J1049" s="41" t="s">
        <v>4382</v>
      </c>
      <c r="K1049" s="42"/>
    </row>
    <row r="1050" spans="1:13" x14ac:dyDescent="0.25">
      <c r="A1050" s="37">
        <v>38650</v>
      </c>
      <c r="C1050" s="10" t="s">
        <v>162</v>
      </c>
      <c r="D1050" s="38">
        <v>20000</v>
      </c>
      <c r="E1050" s="9" t="s">
        <v>5433</v>
      </c>
      <c r="F1050" s="10" t="s">
        <v>67</v>
      </c>
      <c r="G1050" s="39">
        <f t="shared" si="17"/>
        <v>20000</v>
      </c>
      <c r="H1050" s="10" t="s">
        <v>3582</v>
      </c>
      <c r="I1050" s="41" t="s">
        <v>5398</v>
      </c>
      <c r="J1050" s="41"/>
      <c r="K1050" s="42">
        <v>20000</v>
      </c>
    </row>
    <row r="1051" spans="1:13" x14ac:dyDescent="0.25">
      <c r="A1051" s="37">
        <v>38650</v>
      </c>
      <c r="C1051" s="10" t="s">
        <v>64</v>
      </c>
      <c r="D1051" s="38">
        <v>25000</v>
      </c>
      <c r="E1051" s="9" t="s">
        <v>5434</v>
      </c>
      <c r="F1051" s="10" t="s">
        <v>67</v>
      </c>
      <c r="G1051" s="39">
        <f t="shared" si="17"/>
        <v>25000</v>
      </c>
      <c r="H1051" s="10" t="s">
        <v>3578</v>
      </c>
      <c r="I1051" s="41" t="s">
        <v>5398</v>
      </c>
      <c r="J1051" s="41"/>
      <c r="K1051" s="42">
        <v>25000</v>
      </c>
    </row>
    <row r="1052" spans="1:13" x14ac:dyDescent="0.25">
      <c r="A1052" s="37">
        <v>38650</v>
      </c>
      <c r="C1052" s="10" t="s">
        <v>70</v>
      </c>
      <c r="D1052" s="38">
        <v>100000</v>
      </c>
      <c r="E1052" s="9" t="s">
        <v>5435</v>
      </c>
      <c r="F1052" s="10" t="s">
        <v>67</v>
      </c>
      <c r="G1052" s="39">
        <f t="shared" si="17"/>
        <v>100000</v>
      </c>
      <c r="H1052" s="10" t="s">
        <v>3575</v>
      </c>
      <c r="I1052" s="41" t="s">
        <v>5398</v>
      </c>
      <c r="J1052" s="41"/>
      <c r="K1052" s="42">
        <v>100000</v>
      </c>
    </row>
    <row r="1053" spans="1:13" x14ac:dyDescent="0.25">
      <c r="A1053" s="37">
        <v>38650</v>
      </c>
      <c r="C1053" s="10" t="s">
        <v>141</v>
      </c>
      <c r="D1053" s="10">
        <v>318000</v>
      </c>
      <c r="E1053" s="9" t="s">
        <v>5436</v>
      </c>
      <c r="F1053" s="7" t="s">
        <v>67</v>
      </c>
      <c r="G1053" s="39">
        <f t="shared" si="17"/>
        <v>318000</v>
      </c>
      <c r="H1053" s="10" t="s">
        <v>3578</v>
      </c>
      <c r="I1053" s="41" t="s">
        <v>5398</v>
      </c>
      <c r="J1053" s="41"/>
      <c r="K1053" s="42">
        <v>318000</v>
      </c>
      <c r="L1053" s="8"/>
      <c r="M1053" s="10"/>
    </row>
    <row r="1054" spans="1:13" x14ac:dyDescent="0.25">
      <c r="A1054" s="37">
        <v>38650</v>
      </c>
      <c r="C1054" s="10" t="s">
        <v>68</v>
      </c>
      <c r="D1054" s="38" t="s">
        <v>27</v>
      </c>
      <c r="E1054" s="9" t="s">
        <v>5437</v>
      </c>
      <c r="F1054" s="10" t="s">
        <v>67</v>
      </c>
      <c r="G1054" s="39">
        <f t="shared" si="17"/>
        <v>1</v>
      </c>
      <c r="H1054" s="10" t="s">
        <v>3575</v>
      </c>
      <c r="I1054" s="41" t="s">
        <v>5398</v>
      </c>
      <c r="J1054" s="41"/>
      <c r="K1054" s="42" t="s">
        <v>27</v>
      </c>
    </row>
    <row r="1055" spans="1:13" x14ac:dyDescent="0.25">
      <c r="A1055" s="37">
        <v>38650</v>
      </c>
      <c r="C1055" s="10" t="s">
        <v>31</v>
      </c>
      <c r="D1055" s="38" t="s">
        <v>27</v>
      </c>
      <c r="E1055" s="9" t="s">
        <v>5438</v>
      </c>
      <c r="F1055" s="10" t="s">
        <v>67</v>
      </c>
      <c r="G1055" s="39">
        <f t="shared" si="17"/>
        <v>1</v>
      </c>
      <c r="H1055" s="10" t="s">
        <v>3587</v>
      </c>
      <c r="I1055" s="41" t="s">
        <v>5398</v>
      </c>
      <c r="J1055" s="41"/>
      <c r="K1055" s="42" t="s">
        <v>27</v>
      </c>
    </row>
    <row r="1056" spans="1:13" x14ac:dyDescent="0.25">
      <c r="A1056" s="37">
        <v>38651</v>
      </c>
      <c r="B1056" s="10">
        <v>2000</v>
      </c>
      <c r="C1056" s="10" t="s">
        <v>35</v>
      </c>
      <c r="D1056" s="38">
        <v>2000</v>
      </c>
      <c r="E1056" s="9" t="s">
        <v>5439</v>
      </c>
      <c r="F1056" s="10" t="s">
        <v>23</v>
      </c>
      <c r="G1056" s="39">
        <f t="shared" si="17"/>
        <v>2000</v>
      </c>
      <c r="H1056" s="10" t="s">
        <v>3580</v>
      </c>
      <c r="I1056" s="41" t="s">
        <v>25</v>
      </c>
      <c r="J1056" s="41"/>
      <c r="K1056" s="38">
        <v>2000</v>
      </c>
    </row>
    <row r="1057" spans="1:19" x14ac:dyDescent="0.25">
      <c r="A1057" s="37">
        <v>38651</v>
      </c>
      <c r="B1057" s="10">
        <v>1350</v>
      </c>
      <c r="C1057" s="10" t="s">
        <v>64</v>
      </c>
      <c r="D1057" s="38">
        <v>600000</v>
      </c>
      <c r="E1057" s="9" t="s">
        <v>5440</v>
      </c>
      <c r="F1057" s="10" t="s">
        <v>23</v>
      </c>
      <c r="G1057" s="39">
        <f t="shared" si="17"/>
        <v>600000</v>
      </c>
      <c r="H1057" s="10" t="s">
        <v>3578</v>
      </c>
      <c r="I1057" s="41" t="s">
        <v>25</v>
      </c>
      <c r="J1057" s="41"/>
      <c r="K1057" s="38">
        <v>600000</v>
      </c>
      <c r="L1057" s="7">
        <v>250000</v>
      </c>
      <c r="M1057" s="8">
        <v>0.57999999999999996</v>
      </c>
      <c r="N1057" s="9" t="s">
        <v>5441</v>
      </c>
      <c r="Q1057" s="9" t="s">
        <v>5442</v>
      </c>
      <c r="S1057" s="9" t="s">
        <v>5443</v>
      </c>
    </row>
    <row r="1058" spans="1:19" x14ac:dyDescent="0.25">
      <c r="A1058" s="37">
        <v>38651</v>
      </c>
      <c r="D1058" s="38" t="s">
        <v>27</v>
      </c>
      <c r="E1058" s="54" t="s">
        <v>5444</v>
      </c>
      <c r="F1058" s="10" t="s">
        <v>33</v>
      </c>
      <c r="G1058" s="39">
        <f t="shared" si="17"/>
        <v>1</v>
      </c>
      <c r="I1058" s="41" t="s">
        <v>5398</v>
      </c>
      <c r="J1058" s="41"/>
      <c r="K1058" s="42" t="s">
        <v>27</v>
      </c>
    </row>
    <row r="1059" spans="1:19" x14ac:dyDescent="0.25">
      <c r="A1059" s="37">
        <v>38651</v>
      </c>
      <c r="B1059" s="10">
        <v>800</v>
      </c>
      <c r="C1059" s="10" t="s">
        <v>162</v>
      </c>
      <c r="D1059" s="38">
        <v>450</v>
      </c>
      <c r="E1059" s="9" t="s">
        <v>5445</v>
      </c>
      <c r="F1059" s="10" t="s">
        <v>54</v>
      </c>
      <c r="G1059" s="39">
        <f t="shared" si="17"/>
        <v>450</v>
      </c>
      <c r="H1059" s="10" t="s">
        <v>3582</v>
      </c>
      <c r="I1059" s="41"/>
      <c r="J1059" s="41"/>
      <c r="K1059" s="38">
        <v>450</v>
      </c>
    </row>
    <row r="1060" spans="1:19" x14ac:dyDescent="0.25">
      <c r="A1060" s="37">
        <v>38651</v>
      </c>
      <c r="C1060" s="10" t="s">
        <v>68</v>
      </c>
      <c r="D1060" s="38">
        <v>2500</v>
      </c>
      <c r="E1060" s="9" t="s">
        <v>5446</v>
      </c>
      <c r="F1060" s="10" t="s">
        <v>54</v>
      </c>
      <c r="G1060" s="39">
        <f t="shared" si="17"/>
        <v>2500</v>
      </c>
      <c r="H1060" s="10" t="s">
        <v>3575</v>
      </c>
      <c r="I1060" s="41" t="s">
        <v>5398</v>
      </c>
      <c r="J1060" s="41"/>
      <c r="K1060" s="42">
        <v>2500</v>
      </c>
    </row>
    <row r="1061" spans="1:19" x14ac:dyDescent="0.25">
      <c r="A1061" s="37">
        <v>38651</v>
      </c>
      <c r="C1061" s="10" t="s">
        <v>391</v>
      </c>
      <c r="D1061" s="38">
        <v>80000</v>
      </c>
      <c r="E1061" s="9" t="s">
        <v>5447</v>
      </c>
      <c r="F1061" s="10" t="s">
        <v>54</v>
      </c>
      <c r="G1061" s="39">
        <f t="shared" si="17"/>
        <v>80000</v>
      </c>
      <c r="H1061" s="10" t="s">
        <v>3582</v>
      </c>
      <c r="I1061" s="41"/>
      <c r="J1061" s="41"/>
      <c r="K1061" s="38">
        <v>80000</v>
      </c>
    </row>
    <row r="1062" spans="1:19" x14ac:dyDescent="0.25">
      <c r="A1062" s="37">
        <v>38651</v>
      </c>
      <c r="D1062" s="38" t="s">
        <v>27</v>
      </c>
      <c r="E1062" s="9" t="s">
        <v>5448</v>
      </c>
      <c r="F1062" s="10" t="s">
        <v>54</v>
      </c>
      <c r="G1062" s="39">
        <f t="shared" si="17"/>
        <v>1</v>
      </c>
      <c r="I1062" s="41" t="s">
        <v>5398</v>
      </c>
      <c r="J1062" s="41"/>
      <c r="K1062" s="42" t="s">
        <v>27</v>
      </c>
    </row>
    <row r="1063" spans="1:19" x14ac:dyDescent="0.25">
      <c r="A1063" s="37">
        <v>38651</v>
      </c>
      <c r="C1063" s="10" t="s">
        <v>81</v>
      </c>
      <c r="D1063" s="38" t="s">
        <v>27</v>
      </c>
      <c r="E1063" s="9" t="s">
        <v>5449</v>
      </c>
      <c r="F1063" s="10" t="s">
        <v>54</v>
      </c>
      <c r="G1063" s="39">
        <f t="shared" si="17"/>
        <v>1</v>
      </c>
      <c r="H1063" s="10" t="s">
        <v>3578</v>
      </c>
      <c r="I1063" s="41" t="s">
        <v>5398</v>
      </c>
      <c r="J1063" s="41"/>
      <c r="K1063" s="42" t="s">
        <v>27</v>
      </c>
    </row>
    <row r="1064" spans="1:19" x14ac:dyDescent="0.25">
      <c r="A1064" s="37">
        <v>38651</v>
      </c>
      <c r="B1064" s="10">
        <v>2303</v>
      </c>
      <c r="C1064" s="10" t="s">
        <v>162</v>
      </c>
      <c r="D1064" s="38">
        <v>30</v>
      </c>
      <c r="E1064" s="9" t="s">
        <v>5450</v>
      </c>
      <c r="F1064" s="10" t="s">
        <v>67</v>
      </c>
      <c r="G1064" s="39">
        <f t="shared" si="17"/>
        <v>30</v>
      </c>
      <c r="H1064" s="10" t="s">
        <v>3582</v>
      </c>
      <c r="I1064" s="41" t="s">
        <v>25</v>
      </c>
      <c r="J1064" s="41"/>
      <c r="K1064" s="38">
        <v>30</v>
      </c>
    </row>
    <row r="1065" spans="1:19" x14ac:dyDescent="0.25">
      <c r="A1065" s="37">
        <v>38651</v>
      </c>
      <c r="C1065" s="10" t="s">
        <v>31</v>
      </c>
      <c r="D1065" s="38">
        <v>200</v>
      </c>
      <c r="E1065" s="9" t="s">
        <v>5451</v>
      </c>
      <c r="F1065" s="10" t="s">
        <v>67</v>
      </c>
      <c r="G1065" s="39">
        <f t="shared" si="17"/>
        <v>200</v>
      </c>
      <c r="H1065" s="10" t="s">
        <v>3587</v>
      </c>
      <c r="I1065" s="41" t="s">
        <v>5398</v>
      </c>
      <c r="J1065" s="41"/>
      <c r="K1065" s="42">
        <v>200</v>
      </c>
    </row>
    <row r="1066" spans="1:19" x14ac:dyDescent="0.25">
      <c r="A1066" s="37">
        <v>38651</v>
      </c>
      <c r="B1066" s="10">
        <v>1223</v>
      </c>
      <c r="C1066" s="10" t="s">
        <v>329</v>
      </c>
      <c r="D1066" s="38">
        <v>5000</v>
      </c>
      <c r="E1066" s="9" t="s">
        <v>5452</v>
      </c>
      <c r="F1066" s="10" t="s">
        <v>67</v>
      </c>
      <c r="G1066" s="39">
        <f t="shared" si="17"/>
        <v>5000</v>
      </c>
      <c r="H1066" s="10" t="s">
        <v>3578</v>
      </c>
      <c r="I1066" s="41" t="s">
        <v>25</v>
      </c>
      <c r="J1066" s="41"/>
      <c r="K1066" s="38">
        <v>5000</v>
      </c>
    </row>
    <row r="1067" spans="1:19" x14ac:dyDescent="0.25">
      <c r="A1067" s="37">
        <v>38651</v>
      </c>
      <c r="C1067" s="10" t="s">
        <v>31</v>
      </c>
      <c r="D1067" s="38" t="s">
        <v>27</v>
      </c>
      <c r="E1067" s="9" t="s">
        <v>5453</v>
      </c>
      <c r="F1067" s="10" t="s">
        <v>67</v>
      </c>
      <c r="G1067" s="39">
        <f t="shared" si="17"/>
        <v>1</v>
      </c>
      <c r="H1067" s="10" t="s">
        <v>3587</v>
      </c>
      <c r="I1067" s="41" t="s">
        <v>5398</v>
      </c>
      <c r="J1067" s="41"/>
      <c r="K1067" s="42" t="s">
        <v>27</v>
      </c>
    </row>
    <row r="1068" spans="1:19" x14ac:dyDescent="0.25">
      <c r="A1068" s="37">
        <v>38652</v>
      </c>
      <c r="B1068" s="10">
        <v>727</v>
      </c>
      <c r="C1068" s="10" t="s">
        <v>64</v>
      </c>
      <c r="D1068" s="38">
        <v>2200</v>
      </c>
      <c r="E1068" s="9" t="s">
        <v>5454</v>
      </c>
      <c r="F1068" s="10" t="s">
        <v>30</v>
      </c>
      <c r="G1068" s="39">
        <f t="shared" si="17"/>
        <v>2200</v>
      </c>
      <c r="H1068" s="10" t="s">
        <v>3578</v>
      </c>
      <c r="I1068" s="41" t="s">
        <v>25</v>
      </c>
      <c r="J1068" s="41"/>
      <c r="K1068" s="38">
        <v>2200</v>
      </c>
    </row>
    <row r="1069" spans="1:19" x14ac:dyDescent="0.25">
      <c r="A1069" s="37">
        <v>38652</v>
      </c>
      <c r="C1069" s="10" t="s">
        <v>162</v>
      </c>
      <c r="D1069" s="38">
        <v>10000</v>
      </c>
      <c r="E1069" s="9" t="s">
        <v>5455</v>
      </c>
      <c r="F1069" s="10" t="s">
        <v>33</v>
      </c>
      <c r="G1069" s="39">
        <f t="shared" si="17"/>
        <v>10000</v>
      </c>
      <c r="H1069" s="10" t="s">
        <v>3582</v>
      </c>
      <c r="I1069" s="41"/>
      <c r="J1069" s="41"/>
      <c r="K1069" s="38">
        <v>10000</v>
      </c>
    </row>
    <row r="1070" spans="1:19" x14ac:dyDescent="0.25">
      <c r="A1070" s="37">
        <v>38652</v>
      </c>
      <c r="C1070" s="10" t="s">
        <v>162</v>
      </c>
      <c r="D1070" s="38">
        <v>150</v>
      </c>
      <c r="E1070" s="9" t="s">
        <v>5456</v>
      </c>
      <c r="F1070" s="10" t="s">
        <v>54</v>
      </c>
      <c r="G1070" s="39">
        <f t="shared" si="17"/>
        <v>150</v>
      </c>
      <c r="H1070" s="10" t="s">
        <v>3582</v>
      </c>
      <c r="I1070" s="41"/>
      <c r="J1070" s="41"/>
      <c r="K1070" s="38">
        <v>150</v>
      </c>
    </row>
    <row r="1071" spans="1:19" x14ac:dyDescent="0.25">
      <c r="A1071" s="37">
        <v>38652</v>
      </c>
      <c r="C1071" s="10" t="s">
        <v>162</v>
      </c>
      <c r="D1071" s="38">
        <v>200</v>
      </c>
      <c r="E1071" s="9" t="s">
        <v>5457</v>
      </c>
      <c r="F1071" s="10" t="s">
        <v>54</v>
      </c>
      <c r="G1071" s="39">
        <f t="shared" si="17"/>
        <v>200</v>
      </c>
      <c r="H1071" s="10" t="s">
        <v>3582</v>
      </c>
      <c r="I1071" s="41"/>
      <c r="J1071" s="41"/>
      <c r="K1071" s="42">
        <v>200</v>
      </c>
    </row>
    <row r="1072" spans="1:19" x14ac:dyDescent="0.25">
      <c r="A1072" s="37">
        <v>38652</v>
      </c>
      <c r="B1072" s="10">
        <v>2029</v>
      </c>
      <c r="C1072" s="10" t="s">
        <v>56</v>
      </c>
      <c r="D1072" s="38">
        <v>1000</v>
      </c>
      <c r="E1072" s="9" t="s">
        <v>5458</v>
      </c>
      <c r="F1072" s="10" t="s">
        <v>54</v>
      </c>
      <c r="G1072" s="39">
        <f t="shared" si="17"/>
        <v>1000</v>
      </c>
      <c r="H1072" s="10" t="s">
        <v>3587</v>
      </c>
      <c r="I1072" s="41" t="s">
        <v>25</v>
      </c>
      <c r="J1072" s="41"/>
      <c r="K1072" s="38">
        <v>1000</v>
      </c>
    </row>
    <row r="1073" spans="1:11" x14ac:dyDescent="0.25">
      <c r="A1073" s="37">
        <v>38652</v>
      </c>
      <c r="B1073" s="10">
        <v>1231</v>
      </c>
      <c r="C1073" s="10" t="s">
        <v>42</v>
      </c>
      <c r="D1073" s="38">
        <v>1305</v>
      </c>
      <c r="E1073" s="9" t="s">
        <v>5459</v>
      </c>
      <c r="F1073" s="10" t="s">
        <v>54</v>
      </c>
      <c r="G1073" s="39">
        <f t="shared" si="17"/>
        <v>1305</v>
      </c>
      <c r="H1073" s="10" t="s">
        <v>3582</v>
      </c>
      <c r="I1073" s="41"/>
      <c r="J1073" s="41"/>
      <c r="K1073" s="42">
        <v>1305</v>
      </c>
    </row>
    <row r="1074" spans="1:11" x14ac:dyDescent="0.25">
      <c r="A1074" s="37">
        <v>38652</v>
      </c>
      <c r="B1074" s="10">
        <v>1231</v>
      </c>
      <c r="C1074" s="10" t="s">
        <v>42</v>
      </c>
      <c r="D1074" s="38">
        <v>1965</v>
      </c>
      <c r="E1074" s="9" t="s">
        <v>5460</v>
      </c>
      <c r="F1074" s="10" t="s">
        <v>54</v>
      </c>
      <c r="G1074" s="39">
        <f t="shared" si="17"/>
        <v>1965</v>
      </c>
      <c r="H1074" s="10" t="s">
        <v>3582</v>
      </c>
      <c r="I1074" s="41"/>
      <c r="J1074" s="41"/>
      <c r="K1074" s="42">
        <v>1965</v>
      </c>
    </row>
    <row r="1075" spans="1:11" x14ac:dyDescent="0.25">
      <c r="A1075" s="37">
        <v>38652</v>
      </c>
      <c r="B1075" s="10">
        <v>800</v>
      </c>
      <c r="C1075" s="10" t="s">
        <v>162</v>
      </c>
      <c r="D1075" s="38">
        <v>2050</v>
      </c>
      <c r="E1075" s="9" t="s">
        <v>5445</v>
      </c>
      <c r="F1075" s="10" t="s">
        <v>54</v>
      </c>
      <c r="G1075" s="39">
        <f t="shared" si="17"/>
        <v>2050</v>
      </c>
      <c r="H1075" s="10" t="s">
        <v>3582</v>
      </c>
      <c r="I1075" s="41"/>
      <c r="J1075" s="41"/>
      <c r="K1075" s="38">
        <v>2050</v>
      </c>
    </row>
    <row r="1076" spans="1:11" x14ac:dyDescent="0.25">
      <c r="A1076" s="37">
        <v>38652</v>
      </c>
      <c r="B1076" s="10">
        <v>1037</v>
      </c>
      <c r="C1076" s="10" t="s">
        <v>31</v>
      </c>
      <c r="D1076" s="38" t="s">
        <v>27</v>
      </c>
      <c r="E1076" s="9" t="s">
        <v>5461</v>
      </c>
      <c r="F1076" s="10" t="s">
        <v>54</v>
      </c>
      <c r="G1076" s="39">
        <f t="shared" si="17"/>
        <v>1</v>
      </c>
      <c r="H1076" s="10" t="s">
        <v>3587</v>
      </c>
      <c r="I1076" s="41" t="s">
        <v>25</v>
      </c>
      <c r="J1076" s="41"/>
      <c r="K1076" s="38" t="s">
        <v>27</v>
      </c>
    </row>
    <row r="1077" spans="1:11" x14ac:dyDescent="0.25">
      <c r="A1077" s="37">
        <v>38653</v>
      </c>
      <c r="B1077" s="10">
        <v>1354</v>
      </c>
      <c r="C1077" s="10" t="s">
        <v>46</v>
      </c>
      <c r="D1077" s="38">
        <v>5000</v>
      </c>
      <c r="E1077" s="9" t="s">
        <v>5462</v>
      </c>
      <c r="F1077" s="10" t="s">
        <v>23</v>
      </c>
      <c r="G1077" s="39">
        <f t="shared" si="17"/>
        <v>5000</v>
      </c>
      <c r="H1077" s="10" t="s">
        <v>3575</v>
      </c>
      <c r="I1077" s="41" t="s">
        <v>25</v>
      </c>
      <c r="J1077" s="41"/>
      <c r="K1077" s="38">
        <v>5000</v>
      </c>
    </row>
    <row r="1078" spans="1:11" x14ac:dyDescent="0.25">
      <c r="A1078" s="37">
        <v>38653</v>
      </c>
      <c r="B1078" s="10">
        <v>615</v>
      </c>
      <c r="C1078" s="10" t="s">
        <v>162</v>
      </c>
      <c r="D1078" s="38" t="s">
        <v>27</v>
      </c>
      <c r="E1078" s="9" t="s">
        <v>5463</v>
      </c>
      <c r="F1078" s="10" t="s">
        <v>23</v>
      </c>
      <c r="G1078" s="39">
        <f t="shared" si="17"/>
        <v>1</v>
      </c>
      <c r="H1078" s="10" t="s">
        <v>3582</v>
      </c>
      <c r="I1078" s="41" t="s">
        <v>25</v>
      </c>
      <c r="J1078" s="41"/>
      <c r="K1078" s="38" t="s">
        <v>27</v>
      </c>
    </row>
    <row r="1079" spans="1:11" x14ac:dyDescent="0.25">
      <c r="A1079" s="37">
        <v>38653</v>
      </c>
      <c r="B1079" s="10">
        <v>1853</v>
      </c>
      <c r="C1079" s="10" t="s">
        <v>162</v>
      </c>
      <c r="D1079" s="38" t="s">
        <v>27</v>
      </c>
      <c r="E1079" s="9" t="s">
        <v>5464</v>
      </c>
      <c r="F1079" s="10" t="s">
        <v>33</v>
      </c>
      <c r="G1079" s="39">
        <f t="shared" si="17"/>
        <v>1</v>
      </c>
      <c r="H1079" s="10" t="s">
        <v>3582</v>
      </c>
      <c r="I1079" s="41" t="s">
        <v>25</v>
      </c>
      <c r="J1079" s="41"/>
      <c r="K1079" s="38" t="s">
        <v>27</v>
      </c>
    </row>
    <row r="1080" spans="1:11" x14ac:dyDescent="0.25">
      <c r="A1080" s="37">
        <v>38653</v>
      </c>
      <c r="B1080" s="10">
        <v>752</v>
      </c>
      <c r="C1080" s="10" t="s">
        <v>56</v>
      </c>
      <c r="D1080" s="38">
        <v>12000</v>
      </c>
      <c r="E1080" s="9" t="s">
        <v>5465</v>
      </c>
      <c r="F1080" s="10" t="s">
        <v>29</v>
      </c>
      <c r="G1080" s="39">
        <f t="shared" si="17"/>
        <v>12000</v>
      </c>
      <c r="H1080" s="10" t="s">
        <v>3587</v>
      </c>
      <c r="I1080" s="41" t="s">
        <v>25</v>
      </c>
      <c r="J1080" s="41"/>
      <c r="K1080" s="38">
        <v>12000</v>
      </c>
    </row>
    <row r="1081" spans="1:11" x14ac:dyDescent="0.25">
      <c r="A1081" s="37">
        <v>38653</v>
      </c>
      <c r="B1081" s="10">
        <v>853</v>
      </c>
      <c r="C1081" s="10" t="s">
        <v>61</v>
      </c>
      <c r="D1081" s="38">
        <v>1200</v>
      </c>
      <c r="E1081" s="9" t="s">
        <v>5466</v>
      </c>
      <c r="F1081" s="10" t="s">
        <v>63</v>
      </c>
      <c r="G1081" s="39">
        <f t="shared" si="17"/>
        <v>1200</v>
      </c>
      <c r="H1081" s="10" t="s">
        <v>3575</v>
      </c>
      <c r="I1081" s="41" t="s">
        <v>25</v>
      </c>
      <c r="J1081" s="41"/>
      <c r="K1081" s="38">
        <v>1200</v>
      </c>
    </row>
    <row r="1082" spans="1:11" x14ac:dyDescent="0.25">
      <c r="A1082" s="37">
        <v>38653</v>
      </c>
      <c r="B1082" s="10">
        <v>800</v>
      </c>
      <c r="C1082" s="10" t="s">
        <v>162</v>
      </c>
      <c r="D1082" s="38">
        <v>330</v>
      </c>
      <c r="E1082" s="9" t="s">
        <v>5445</v>
      </c>
      <c r="F1082" s="10" t="s">
        <v>54</v>
      </c>
      <c r="G1082" s="39">
        <f t="shared" si="17"/>
        <v>330</v>
      </c>
      <c r="H1082" s="10" t="s">
        <v>3582</v>
      </c>
      <c r="I1082" s="41"/>
      <c r="J1082" s="41"/>
      <c r="K1082" s="38">
        <v>330</v>
      </c>
    </row>
    <row r="1083" spans="1:11" x14ac:dyDescent="0.25">
      <c r="A1083" s="37">
        <v>38653</v>
      </c>
      <c r="B1083" s="10">
        <v>238</v>
      </c>
      <c r="C1083" s="10" t="s">
        <v>42</v>
      </c>
      <c r="D1083" s="38">
        <v>1000</v>
      </c>
      <c r="E1083" s="9" t="s">
        <v>5467</v>
      </c>
      <c r="F1083" s="10" t="s">
        <v>54</v>
      </c>
      <c r="G1083" s="39">
        <f t="shared" si="17"/>
        <v>1000</v>
      </c>
      <c r="H1083" s="10" t="s">
        <v>3582</v>
      </c>
      <c r="I1083" s="41" t="s">
        <v>25</v>
      </c>
      <c r="J1083" s="41"/>
      <c r="K1083" s="38">
        <v>1000</v>
      </c>
    </row>
    <row r="1084" spans="1:11" x14ac:dyDescent="0.25">
      <c r="A1084" s="37">
        <v>38653</v>
      </c>
      <c r="B1084" s="10">
        <v>1803</v>
      </c>
      <c r="C1084" s="10" t="s">
        <v>46</v>
      </c>
      <c r="D1084" s="38" t="s">
        <v>27</v>
      </c>
      <c r="E1084" s="9" t="s">
        <v>5468</v>
      </c>
      <c r="F1084" s="10" t="s">
        <v>67</v>
      </c>
      <c r="G1084" s="39">
        <f t="shared" si="17"/>
        <v>1</v>
      </c>
      <c r="H1084" s="10" t="s">
        <v>3575</v>
      </c>
      <c r="I1084" s="41" t="s">
        <v>25</v>
      </c>
      <c r="J1084" s="41"/>
      <c r="K1084" s="38" t="s">
        <v>27</v>
      </c>
    </row>
    <row r="1085" spans="1:11" x14ac:dyDescent="0.25">
      <c r="A1085" s="37">
        <v>38654</v>
      </c>
      <c r="B1085" s="10">
        <v>1603</v>
      </c>
      <c r="C1085" s="10" t="s">
        <v>108</v>
      </c>
      <c r="D1085" s="38">
        <v>5000</v>
      </c>
      <c r="E1085" s="9" t="s">
        <v>5469</v>
      </c>
      <c r="F1085" s="10" t="s">
        <v>33</v>
      </c>
      <c r="G1085" s="39">
        <f t="shared" si="17"/>
        <v>5000</v>
      </c>
      <c r="H1085" s="10" t="s">
        <v>3610</v>
      </c>
      <c r="I1085" s="41" t="s">
        <v>25</v>
      </c>
      <c r="J1085" s="41" t="s">
        <v>4334</v>
      </c>
      <c r="K1085" s="42"/>
    </row>
    <row r="1086" spans="1:11" x14ac:dyDescent="0.25">
      <c r="A1086" s="37">
        <v>38655</v>
      </c>
      <c r="B1086" s="10">
        <v>1246</v>
      </c>
      <c r="C1086" s="10" t="s">
        <v>42</v>
      </c>
      <c r="D1086" s="38">
        <v>1000</v>
      </c>
      <c r="E1086" s="9" t="s">
        <v>5470</v>
      </c>
      <c r="F1086" s="10" t="s">
        <v>23</v>
      </c>
      <c r="G1086" s="39">
        <f t="shared" si="17"/>
        <v>1000</v>
      </c>
      <c r="H1086" s="10" t="s">
        <v>3582</v>
      </c>
      <c r="I1086" s="41" t="s">
        <v>25</v>
      </c>
      <c r="J1086" s="41"/>
      <c r="K1086" s="38">
        <v>1000</v>
      </c>
    </row>
    <row r="1087" spans="1:11" x14ac:dyDescent="0.25">
      <c r="A1087" s="37">
        <v>38655</v>
      </c>
      <c r="B1087" s="10">
        <v>1525</v>
      </c>
      <c r="C1087" s="10" t="s">
        <v>162</v>
      </c>
      <c r="D1087" s="38" t="s">
        <v>27</v>
      </c>
      <c r="E1087" s="9" t="s">
        <v>5471</v>
      </c>
      <c r="F1087" s="10" t="s">
        <v>63</v>
      </c>
      <c r="G1087" s="39">
        <f t="shared" si="17"/>
        <v>1</v>
      </c>
      <c r="H1087" s="10" t="s">
        <v>3582</v>
      </c>
      <c r="I1087" s="41" t="s">
        <v>25</v>
      </c>
      <c r="J1087" s="41"/>
      <c r="K1087" s="38" t="s">
        <v>27</v>
      </c>
    </row>
    <row r="1088" spans="1:11" x14ac:dyDescent="0.25">
      <c r="A1088" s="37">
        <v>38655</v>
      </c>
      <c r="B1088" s="10">
        <v>1002</v>
      </c>
      <c r="C1088" s="10" t="s">
        <v>526</v>
      </c>
      <c r="D1088" s="38">
        <v>100</v>
      </c>
      <c r="E1088" s="9" t="s">
        <v>5472</v>
      </c>
      <c r="F1088" s="10" t="s">
        <v>54</v>
      </c>
      <c r="G1088" s="39">
        <f t="shared" si="17"/>
        <v>100</v>
      </c>
      <c r="H1088" s="10" t="s">
        <v>3580</v>
      </c>
      <c r="I1088" s="41" t="s">
        <v>25</v>
      </c>
      <c r="J1088" s="41"/>
      <c r="K1088" s="38">
        <v>100</v>
      </c>
    </row>
    <row r="1089" spans="1:11" x14ac:dyDescent="0.25">
      <c r="A1089" s="37">
        <v>38655</v>
      </c>
      <c r="B1089" s="10">
        <v>1223</v>
      </c>
      <c r="C1089" s="10" t="s">
        <v>203</v>
      </c>
      <c r="D1089" s="38">
        <v>1000</v>
      </c>
      <c r="E1089" s="9" t="s">
        <v>5473</v>
      </c>
      <c r="F1089" s="10" t="s">
        <v>54</v>
      </c>
      <c r="G1089" s="39">
        <f t="shared" si="17"/>
        <v>1000</v>
      </c>
      <c r="H1089" s="10" t="s">
        <v>3610</v>
      </c>
      <c r="I1089" s="41" t="s">
        <v>25</v>
      </c>
      <c r="J1089" s="41"/>
      <c r="K1089" s="38">
        <v>1000</v>
      </c>
    </row>
    <row r="1090" spans="1:11" x14ac:dyDescent="0.25">
      <c r="A1090" s="37">
        <v>38656</v>
      </c>
      <c r="B1090" s="10">
        <v>141</v>
      </c>
      <c r="C1090" s="10" t="s">
        <v>108</v>
      </c>
      <c r="D1090" s="38">
        <v>1000000</v>
      </c>
      <c r="E1090" s="9" t="s">
        <v>5474</v>
      </c>
      <c r="F1090" s="10" t="s">
        <v>23</v>
      </c>
      <c r="G1090" s="39">
        <f t="shared" si="17"/>
        <v>1000000</v>
      </c>
      <c r="H1090" s="10" t="s">
        <v>3610</v>
      </c>
      <c r="I1090" s="41" t="s">
        <v>25</v>
      </c>
      <c r="J1090" s="41"/>
      <c r="K1090" s="38">
        <v>1000000</v>
      </c>
    </row>
    <row r="1091" spans="1:11" x14ac:dyDescent="0.25">
      <c r="A1091" s="37">
        <v>38656</v>
      </c>
      <c r="B1091" s="10">
        <v>1700</v>
      </c>
      <c r="C1091" s="10" t="s">
        <v>162</v>
      </c>
      <c r="D1091" s="38">
        <v>10000</v>
      </c>
      <c r="E1091" s="9" t="s">
        <v>5475</v>
      </c>
      <c r="F1091" s="10" t="s">
        <v>30</v>
      </c>
      <c r="G1091" s="39">
        <f t="shared" si="17"/>
        <v>10000</v>
      </c>
      <c r="H1091" s="10" t="s">
        <v>3582</v>
      </c>
      <c r="I1091" s="41"/>
      <c r="J1091" s="41"/>
      <c r="K1091" s="38">
        <v>10000</v>
      </c>
    </row>
    <row r="1092" spans="1:11" x14ac:dyDescent="0.25">
      <c r="A1092" s="37">
        <v>38656</v>
      </c>
      <c r="B1092" s="10">
        <v>1045</v>
      </c>
      <c r="C1092" s="10" t="s">
        <v>3611</v>
      </c>
      <c r="D1092" s="38">
        <v>27000</v>
      </c>
      <c r="E1092" s="9" t="s">
        <v>5476</v>
      </c>
      <c r="F1092" s="10" t="s">
        <v>33</v>
      </c>
      <c r="G1092" s="39">
        <f t="shared" si="17"/>
        <v>27000</v>
      </c>
      <c r="H1092" s="10" t="s">
        <v>3587</v>
      </c>
      <c r="I1092" s="41"/>
      <c r="J1092" s="41"/>
      <c r="K1092" s="38">
        <v>27000</v>
      </c>
    </row>
    <row r="1093" spans="1:11" x14ac:dyDescent="0.25">
      <c r="A1093" s="37">
        <v>38656</v>
      </c>
      <c r="B1093" s="10">
        <v>1355</v>
      </c>
      <c r="C1093" s="10" t="s">
        <v>248</v>
      </c>
      <c r="D1093" s="38">
        <v>1000</v>
      </c>
      <c r="E1093" s="9" t="s">
        <v>5477</v>
      </c>
      <c r="F1093" s="10" t="s">
        <v>37</v>
      </c>
      <c r="G1093" s="39">
        <f t="shared" si="17"/>
        <v>1000</v>
      </c>
      <c r="H1093" s="10" t="s">
        <v>3610</v>
      </c>
      <c r="I1093" s="41"/>
      <c r="J1093" s="41"/>
      <c r="K1093" s="38">
        <v>1000</v>
      </c>
    </row>
    <row r="1094" spans="1:11" x14ac:dyDescent="0.25">
      <c r="A1094" s="37">
        <v>38656</v>
      </c>
      <c r="B1094" s="10">
        <v>1443</v>
      </c>
      <c r="C1094" s="10" t="s">
        <v>130</v>
      </c>
      <c r="D1094" s="38" t="s">
        <v>27</v>
      </c>
      <c r="E1094" s="9" t="s">
        <v>5478</v>
      </c>
      <c r="F1094" s="10" t="s">
        <v>37</v>
      </c>
      <c r="G1094" s="39">
        <f t="shared" si="17"/>
        <v>1</v>
      </c>
      <c r="H1094" s="10" t="s">
        <v>3578</v>
      </c>
      <c r="I1094" s="41"/>
      <c r="J1094" s="41"/>
      <c r="K1094" s="38" t="s">
        <v>27</v>
      </c>
    </row>
    <row r="1095" spans="1:11" x14ac:dyDescent="0.25">
      <c r="A1095" s="37">
        <v>38656</v>
      </c>
      <c r="B1095" s="10">
        <v>1250</v>
      </c>
      <c r="C1095" s="10" t="s">
        <v>200</v>
      </c>
      <c r="D1095" s="38">
        <v>1000</v>
      </c>
      <c r="E1095" s="9" t="s">
        <v>5479</v>
      </c>
      <c r="F1095" s="10" t="s">
        <v>190</v>
      </c>
      <c r="G1095" s="39">
        <f t="shared" si="17"/>
        <v>1000</v>
      </c>
      <c r="H1095" s="10" t="s">
        <v>3575</v>
      </c>
      <c r="I1095" s="41"/>
      <c r="J1095" s="41"/>
      <c r="K1095" s="38">
        <v>1000</v>
      </c>
    </row>
    <row r="1096" spans="1:11" x14ac:dyDescent="0.25">
      <c r="A1096" s="37">
        <v>38656</v>
      </c>
      <c r="B1096" s="10">
        <v>1529</v>
      </c>
      <c r="C1096" s="10" t="s">
        <v>3611</v>
      </c>
      <c r="D1096" s="38">
        <v>1000</v>
      </c>
      <c r="E1096" s="9" t="s">
        <v>5480</v>
      </c>
      <c r="F1096" s="10" t="s">
        <v>54</v>
      </c>
      <c r="G1096" s="39">
        <f t="shared" si="17"/>
        <v>1000</v>
      </c>
      <c r="H1096" s="10" t="s">
        <v>3587</v>
      </c>
      <c r="I1096" s="41"/>
      <c r="J1096" s="41"/>
      <c r="K1096" s="38">
        <v>1000</v>
      </c>
    </row>
    <row r="1097" spans="1:11" x14ac:dyDescent="0.25">
      <c r="A1097" s="37">
        <v>38656</v>
      </c>
      <c r="B1097" s="10">
        <v>1000</v>
      </c>
      <c r="C1097" s="10" t="s">
        <v>162</v>
      </c>
      <c r="D1097" s="38" t="s">
        <v>27</v>
      </c>
      <c r="E1097" s="9" t="s">
        <v>5481</v>
      </c>
      <c r="F1097" s="10" t="s">
        <v>54</v>
      </c>
      <c r="G1097" s="39">
        <f t="shared" si="17"/>
        <v>1</v>
      </c>
      <c r="H1097" s="10" t="s">
        <v>3582</v>
      </c>
      <c r="I1097" s="41"/>
      <c r="J1097" s="41"/>
      <c r="K1097" s="42" t="s">
        <v>27</v>
      </c>
    </row>
    <row r="1098" spans="1:11" x14ac:dyDescent="0.25">
      <c r="A1098" s="37">
        <v>38656</v>
      </c>
      <c r="B1098" s="10">
        <v>1000</v>
      </c>
      <c r="C1098" s="10" t="s">
        <v>162</v>
      </c>
      <c r="D1098" s="38" t="s">
        <v>27</v>
      </c>
      <c r="E1098" s="9" t="s">
        <v>5482</v>
      </c>
      <c r="F1098" s="10" t="s">
        <v>54</v>
      </c>
      <c r="G1098" s="39">
        <f t="shared" si="17"/>
        <v>1</v>
      </c>
      <c r="H1098" s="10" t="s">
        <v>3582</v>
      </c>
      <c r="I1098" s="41"/>
      <c r="J1098" s="41"/>
      <c r="K1098" s="42" t="s">
        <v>27</v>
      </c>
    </row>
    <row r="1099" spans="1:11" x14ac:dyDescent="0.25">
      <c r="A1099" s="37">
        <v>38656</v>
      </c>
      <c r="B1099" s="10">
        <v>1000</v>
      </c>
      <c r="C1099" s="10" t="s">
        <v>162</v>
      </c>
      <c r="D1099" s="38" t="s">
        <v>27</v>
      </c>
      <c r="E1099" s="9" t="s">
        <v>5483</v>
      </c>
      <c r="F1099" s="10" t="s">
        <v>54</v>
      </c>
      <c r="G1099" s="39">
        <f t="shared" si="17"/>
        <v>1</v>
      </c>
      <c r="H1099" s="10" t="s">
        <v>3582</v>
      </c>
      <c r="I1099" s="41"/>
      <c r="J1099" s="41"/>
      <c r="K1099" s="42" t="s">
        <v>27</v>
      </c>
    </row>
    <row r="1100" spans="1:11" x14ac:dyDescent="0.25">
      <c r="A1100" s="37">
        <v>38656</v>
      </c>
      <c r="B1100" s="10">
        <v>1000</v>
      </c>
      <c r="C1100" s="10" t="s">
        <v>162</v>
      </c>
      <c r="D1100" s="38" t="s">
        <v>27</v>
      </c>
      <c r="E1100" s="9" t="s">
        <v>5484</v>
      </c>
      <c r="F1100" s="10" t="s">
        <v>54</v>
      </c>
      <c r="G1100" s="39">
        <f t="shared" si="17"/>
        <v>1</v>
      </c>
      <c r="H1100" s="10" t="s">
        <v>3582</v>
      </c>
      <c r="I1100" s="41"/>
      <c r="J1100" s="41"/>
      <c r="K1100" s="42" t="s">
        <v>27</v>
      </c>
    </row>
    <row r="1101" spans="1:11" x14ac:dyDescent="0.25">
      <c r="A1101" s="37">
        <v>38656</v>
      </c>
      <c r="B1101" s="10">
        <v>1000</v>
      </c>
      <c r="C1101" s="10" t="s">
        <v>162</v>
      </c>
      <c r="D1101" s="38" t="s">
        <v>27</v>
      </c>
      <c r="E1101" s="9" t="s">
        <v>5485</v>
      </c>
      <c r="F1101" s="10" t="s">
        <v>54</v>
      </c>
      <c r="G1101" s="39">
        <f t="shared" ref="G1101:G1164" si="18">IF(D1101 ="UNK", 1, D1101)</f>
        <v>1</v>
      </c>
      <c r="H1101" s="10" t="s">
        <v>3582</v>
      </c>
      <c r="I1101" s="41"/>
      <c r="J1101" s="41"/>
      <c r="K1101" s="42" t="s">
        <v>27</v>
      </c>
    </row>
    <row r="1102" spans="1:11" x14ac:dyDescent="0.25">
      <c r="A1102" s="37">
        <v>38657</v>
      </c>
      <c r="B1102" s="10">
        <v>2030</v>
      </c>
      <c r="C1102" s="10" t="s">
        <v>200</v>
      </c>
      <c r="D1102" s="38">
        <v>4000</v>
      </c>
      <c r="E1102" s="9" t="s">
        <v>5486</v>
      </c>
      <c r="F1102" s="10" t="s">
        <v>23</v>
      </c>
      <c r="G1102" s="39">
        <f t="shared" si="18"/>
        <v>4000</v>
      </c>
      <c r="H1102" s="10" t="s">
        <v>3575</v>
      </c>
      <c r="I1102" s="41"/>
      <c r="J1102" s="41"/>
      <c r="K1102" s="38">
        <v>4000</v>
      </c>
    </row>
    <row r="1103" spans="1:11" x14ac:dyDescent="0.25">
      <c r="A1103" s="37">
        <v>38657</v>
      </c>
      <c r="B1103" s="10">
        <v>1305</v>
      </c>
      <c r="C1103" s="10" t="s">
        <v>35</v>
      </c>
      <c r="D1103" s="38">
        <v>100000</v>
      </c>
      <c r="E1103" s="9" t="s">
        <v>5487</v>
      </c>
      <c r="F1103" s="10" t="s">
        <v>23</v>
      </c>
      <c r="G1103" s="39">
        <f t="shared" si="18"/>
        <v>100000</v>
      </c>
      <c r="H1103" s="10" t="s">
        <v>3580</v>
      </c>
      <c r="I1103" s="41"/>
      <c r="J1103" s="41"/>
      <c r="K1103" s="38">
        <v>100000</v>
      </c>
    </row>
    <row r="1104" spans="1:11" x14ac:dyDescent="0.25">
      <c r="A1104" s="37">
        <v>38657</v>
      </c>
      <c r="B1104" s="10">
        <v>1453</v>
      </c>
      <c r="C1104" s="10" t="s">
        <v>46</v>
      </c>
      <c r="D1104" s="38">
        <v>5000</v>
      </c>
      <c r="E1104" s="9" t="s">
        <v>5488</v>
      </c>
      <c r="F1104" s="10" t="s">
        <v>190</v>
      </c>
      <c r="G1104" s="39">
        <f t="shared" si="18"/>
        <v>5000</v>
      </c>
      <c r="H1104" s="10" t="s">
        <v>3575</v>
      </c>
      <c r="I1104" s="41"/>
      <c r="J1104" s="41"/>
      <c r="K1104" s="38">
        <v>5000</v>
      </c>
    </row>
    <row r="1105" spans="1:11" x14ac:dyDescent="0.25">
      <c r="A1105" s="37">
        <v>38657</v>
      </c>
      <c r="B1105" s="10">
        <v>1020</v>
      </c>
      <c r="C1105" s="10" t="s">
        <v>108</v>
      </c>
      <c r="D1105" s="38">
        <v>1500</v>
      </c>
      <c r="E1105" s="9" t="s">
        <v>5489</v>
      </c>
      <c r="F1105" s="10" t="s">
        <v>67</v>
      </c>
      <c r="G1105" s="39">
        <f t="shared" si="18"/>
        <v>1500</v>
      </c>
      <c r="H1105" s="10" t="s">
        <v>3610</v>
      </c>
      <c r="I1105" s="41"/>
      <c r="J1105" s="41" t="s">
        <v>4334</v>
      </c>
      <c r="K1105" s="42"/>
    </row>
    <row r="1106" spans="1:11" x14ac:dyDescent="0.25">
      <c r="A1106" s="37">
        <v>38658</v>
      </c>
      <c r="B1106" s="10">
        <v>1525</v>
      </c>
      <c r="C1106" s="10" t="s">
        <v>3611</v>
      </c>
      <c r="D1106" s="38">
        <v>1000</v>
      </c>
      <c r="E1106" s="9" t="s">
        <v>5490</v>
      </c>
      <c r="F1106" s="10" t="s">
        <v>37</v>
      </c>
      <c r="G1106" s="39">
        <f t="shared" si="18"/>
        <v>1000</v>
      </c>
      <c r="H1106" s="10" t="s">
        <v>3587</v>
      </c>
      <c r="I1106" s="41"/>
      <c r="J1106" s="41"/>
      <c r="K1106" s="38">
        <v>1000</v>
      </c>
    </row>
    <row r="1107" spans="1:11" x14ac:dyDescent="0.25">
      <c r="A1107" s="37">
        <v>38659</v>
      </c>
      <c r="B1107" s="10">
        <v>1832</v>
      </c>
      <c r="C1107" s="10" t="s">
        <v>61</v>
      </c>
      <c r="D1107" s="38">
        <v>2500</v>
      </c>
      <c r="E1107" s="9" t="s">
        <v>5491</v>
      </c>
      <c r="F1107" s="10" t="s">
        <v>23</v>
      </c>
      <c r="G1107" s="39">
        <f t="shared" si="18"/>
        <v>2500</v>
      </c>
      <c r="H1107" s="10" t="s">
        <v>3575</v>
      </c>
      <c r="I1107" s="41"/>
      <c r="J1107" s="41"/>
      <c r="K1107" s="38">
        <v>2500</v>
      </c>
    </row>
    <row r="1108" spans="1:11" x14ac:dyDescent="0.25">
      <c r="A1108" s="37">
        <v>38659</v>
      </c>
      <c r="B1108" s="10">
        <v>1114</v>
      </c>
      <c r="C1108" s="10" t="s">
        <v>150</v>
      </c>
      <c r="D1108" s="38">
        <v>25000</v>
      </c>
      <c r="E1108" s="9" t="s">
        <v>5492</v>
      </c>
      <c r="F1108" s="10" t="s">
        <v>23</v>
      </c>
      <c r="G1108" s="39">
        <f t="shared" si="18"/>
        <v>25000</v>
      </c>
      <c r="H1108" s="10" t="s">
        <v>3575</v>
      </c>
      <c r="I1108" s="41"/>
      <c r="J1108" s="41"/>
      <c r="K1108" s="38">
        <v>25000</v>
      </c>
    </row>
    <row r="1109" spans="1:11" x14ac:dyDescent="0.25">
      <c r="A1109" s="37">
        <v>38659</v>
      </c>
      <c r="B1109" s="10">
        <v>1405</v>
      </c>
      <c r="C1109" s="10" t="s">
        <v>121</v>
      </c>
      <c r="D1109" s="38">
        <v>25000</v>
      </c>
      <c r="E1109" s="9" t="s">
        <v>5493</v>
      </c>
      <c r="F1109" s="10" t="s">
        <v>3869</v>
      </c>
      <c r="G1109" s="39">
        <f t="shared" si="18"/>
        <v>25000</v>
      </c>
      <c r="H1109" s="10" t="s">
        <v>3582</v>
      </c>
      <c r="I1109" s="41"/>
      <c r="J1109" s="41" t="s">
        <v>4334</v>
      </c>
      <c r="K1109" s="42"/>
    </row>
    <row r="1110" spans="1:11" x14ac:dyDescent="0.25">
      <c r="A1110" s="37">
        <v>38660</v>
      </c>
      <c r="B1110" s="10">
        <v>1237</v>
      </c>
      <c r="C1110" s="10" t="s">
        <v>81</v>
      </c>
      <c r="D1110" s="38">
        <v>1000</v>
      </c>
      <c r="E1110" s="9" t="s">
        <v>5494</v>
      </c>
      <c r="F1110" s="10" t="s">
        <v>23</v>
      </c>
      <c r="G1110" s="39">
        <f t="shared" si="18"/>
        <v>1000</v>
      </c>
      <c r="H1110" s="10" t="s">
        <v>3578</v>
      </c>
      <c r="I1110" s="41"/>
      <c r="J1110" s="41"/>
      <c r="K1110" s="38">
        <v>1000</v>
      </c>
    </row>
    <row r="1111" spans="1:11" x14ac:dyDescent="0.25">
      <c r="A1111" s="37">
        <v>38660</v>
      </c>
      <c r="B1111" s="10">
        <v>759</v>
      </c>
      <c r="C1111" s="10" t="s">
        <v>61</v>
      </c>
      <c r="D1111" s="38">
        <v>6608</v>
      </c>
      <c r="E1111" s="9" t="s">
        <v>5495</v>
      </c>
      <c r="F1111" s="10" t="s">
        <v>30</v>
      </c>
      <c r="G1111" s="39">
        <f t="shared" si="18"/>
        <v>6608</v>
      </c>
      <c r="H1111" s="10" t="s">
        <v>3575</v>
      </c>
      <c r="I1111" s="41"/>
      <c r="J1111" s="41"/>
      <c r="K1111" s="38">
        <v>6608</v>
      </c>
    </row>
    <row r="1112" spans="1:11" x14ac:dyDescent="0.25">
      <c r="A1112" s="37">
        <v>38660</v>
      </c>
      <c r="B1112" s="10">
        <v>1038</v>
      </c>
      <c r="C1112" s="10" t="s">
        <v>3611</v>
      </c>
      <c r="D1112" s="38">
        <v>1000</v>
      </c>
      <c r="E1112" s="9" t="s">
        <v>5496</v>
      </c>
      <c r="F1112" s="10" t="s">
        <v>54</v>
      </c>
      <c r="G1112" s="39">
        <f t="shared" si="18"/>
        <v>1000</v>
      </c>
      <c r="H1112" s="10" t="s">
        <v>3587</v>
      </c>
      <c r="I1112" s="41"/>
      <c r="J1112" s="41"/>
      <c r="K1112" s="38">
        <v>1000</v>
      </c>
    </row>
    <row r="1113" spans="1:11" x14ac:dyDescent="0.25">
      <c r="A1113" s="37">
        <v>38661</v>
      </c>
      <c r="B1113" s="10">
        <v>1323</v>
      </c>
      <c r="C1113" s="10" t="s">
        <v>152</v>
      </c>
      <c r="D1113" s="38" t="s">
        <v>27</v>
      </c>
      <c r="E1113" s="9" t="s">
        <v>5497</v>
      </c>
      <c r="F1113" s="10" t="s">
        <v>67</v>
      </c>
      <c r="G1113" s="39">
        <f t="shared" si="18"/>
        <v>1</v>
      </c>
      <c r="H1113" s="10" t="s">
        <v>3580</v>
      </c>
      <c r="I1113" s="41"/>
      <c r="J1113" s="41"/>
      <c r="K1113" s="38" t="s">
        <v>27</v>
      </c>
    </row>
    <row r="1114" spans="1:11" x14ac:dyDescent="0.25">
      <c r="A1114" s="37">
        <v>38663</v>
      </c>
      <c r="B1114" s="10">
        <v>1002</v>
      </c>
      <c r="C1114" s="10" t="s">
        <v>51</v>
      </c>
      <c r="D1114" s="38">
        <v>50000</v>
      </c>
      <c r="E1114" s="9" t="s">
        <v>5498</v>
      </c>
      <c r="F1114" s="10" t="s">
        <v>23</v>
      </c>
      <c r="G1114" s="39">
        <f t="shared" si="18"/>
        <v>50000</v>
      </c>
      <c r="H1114" s="10" t="s">
        <v>3610</v>
      </c>
      <c r="I1114" s="41" t="s">
        <v>25</v>
      </c>
      <c r="J1114" s="41"/>
      <c r="K1114" s="38">
        <v>50000</v>
      </c>
    </row>
    <row r="1115" spans="1:11" x14ac:dyDescent="0.25">
      <c r="A1115" s="37">
        <v>38663</v>
      </c>
      <c r="B1115" s="10">
        <v>1333</v>
      </c>
      <c r="C1115" s="10" t="s">
        <v>3611</v>
      </c>
      <c r="D1115" s="38">
        <v>6000</v>
      </c>
      <c r="E1115" s="9" t="s">
        <v>5499</v>
      </c>
      <c r="F1115" s="10" t="s">
        <v>37</v>
      </c>
      <c r="G1115" s="39">
        <f t="shared" si="18"/>
        <v>6000</v>
      </c>
      <c r="H1115" s="10" t="s">
        <v>3587</v>
      </c>
      <c r="I1115" s="41" t="s">
        <v>25</v>
      </c>
      <c r="J1115" s="41"/>
      <c r="K1115" s="38">
        <v>6000</v>
      </c>
    </row>
    <row r="1116" spans="1:11" x14ac:dyDescent="0.25">
      <c r="A1116" s="37">
        <v>38663</v>
      </c>
      <c r="B1116" s="10">
        <v>1655</v>
      </c>
      <c r="C1116" s="10" t="s">
        <v>162</v>
      </c>
      <c r="D1116" s="38">
        <v>25</v>
      </c>
      <c r="E1116" s="9" t="s">
        <v>5500</v>
      </c>
      <c r="F1116" s="10" t="s">
        <v>67</v>
      </c>
      <c r="G1116" s="39">
        <f t="shared" si="18"/>
        <v>25</v>
      </c>
      <c r="H1116" s="10" t="s">
        <v>3582</v>
      </c>
      <c r="I1116" s="41"/>
      <c r="J1116" s="41"/>
      <c r="K1116" s="38">
        <v>25</v>
      </c>
    </row>
    <row r="1117" spans="1:11" x14ac:dyDescent="0.25">
      <c r="A1117" s="37">
        <v>38664</v>
      </c>
      <c r="B1117" s="10">
        <v>349</v>
      </c>
      <c r="C1117" s="10" t="s">
        <v>31</v>
      </c>
      <c r="D1117" s="38">
        <v>25000</v>
      </c>
      <c r="E1117" s="9" t="s">
        <v>5501</v>
      </c>
      <c r="F1117" s="10" t="s">
        <v>23</v>
      </c>
      <c r="G1117" s="39">
        <f t="shared" si="18"/>
        <v>25000</v>
      </c>
      <c r="H1117" s="10" t="s">
        <v>3587</v>
      </c>
      <c r="I1117" s="41" t="s">
        <v>25</v>
      </c>
      <c r="J1117" s="41"/>
      <c r="K1117" s="38">
        <v>25000</v>
      </c>
    </row>
    <row r="1118" spans="1:11" x14ac:dyDescent="0.25">
      <c r="A1118" s="37">
        <v>38664</v>
      </c>
      <c r="B1118" s="10">
        <v>818</v>
      </c>
      <c r="C1118" s="10" t="s">
        <v>3611</v>
      </c>
      <c r="D1118" s="38">
        <v>1000</v>
      </c>
      <c r="E1118" s="9" t="s">
        <v>5502</v>
      </c>
      <c r="F1118" s="10" t="s">
        <v>33</v>
      </c>
      <c r="G1118" s="39">
        <f t="shared" si="18"/>
        <v>1000</v>
      </c>
      <c r="H1118" s="10" t="s">
        <v>3587</v>
      </c>
      <c r="I1118" s="41" t="s">
        <v>25</v>
      </c>
      <c r="J1118" s="41"/>
      <c r="K1118" s="38">
        <v>1000</v>
      </c>
    </row>
    <row r="1119" spans="1:11" x14ac:dyDescent="0.25">
      <c r="A1119" s="37">
        <v>38664</v>
      </c>
      <c r="B1119" s="10">
        <v>1555</v>
      </c>
      <c r="C1119" s="10" t="s">
        <v>162</v>
      </c>
      <c r="D1119" s="38">
        <v>10</v>
      </c>
      <c r="E1119" s="9" t="s">
        <v>5503</v>
      </c>
      <c r="F1119" s="10" t="s">
        <v>58</v>
      </c>
      <c r="G1119" s="39">
        <f t="shared" si="18"/>
        <v>10</v>
      </c>
      <c r="H1119" s="10" t="s">
        <v>3582</v>
      </c>
      <c r="I1119" s="41"/>
      <c r="J1119" s="41"/>
      <c r="K1119" s="38">
        <v>10</v>
      </c>
    </row>
    <row r="1120" spans="1:11" x14ac:dyDescent="0.25">
      <c r="A1120" s="37">
        <v>38665</v>
      </c>
      <c r="B1120" s="10">
        <v>1700</v>
      </c>
      <c r="C1120" s="10" t="s">
        <v>203</v>
      </c>
      <c r="D1120" s="38">
        <v>1500</v>
      </c>
      <c r="E1120" s="9" t="s">
        <v>5504</v>
      </c>
      <c r="F1120" s="10" t="s">
        <v>23</v>
      </c>
      <c r="G1120" s="39">
        <f t="shared" si="18"/>
        <v>1500</v>
      </c>
      <c r="H1120" s="10" t="s">
        <v>3610</v>
      </c>
      <c r="I1120" s="41" t="s">
        <v>25</v>
      </c>
      <c r="J1120" s="41"/>
      <c r="K1120" s="38">
        <v>1500</v>
      </c>
    </row>
    <row r="1121" spans="1:11" x14ac:dyDescent="0.25">
      <c r="A1121" s="37">
        <v>38665</v>
      </c>
      <c r="B1121" s="10">
        <v>1353</v>
      </c>
      <c r="C1121" s="10" t="s">
        <v>68</v>
      </c>
      <c r="D1121" s="38">
        <v>5000</v>
      </c>
      <c r="E1121" s="9" t="s">
        <v>5505</v>
      </c>
      <c r="F1121" s="10" t="s">
        <v>23</v>
      </c>
      <c r="G1121" s="39">
        <f t="shared" si="18"/>
        <v>5000</v>
      </c>
      <c r="H1121" s="10" t="s">
        <v>3575</v>
      </c>
      <c r="I1121" s="41" t="s">
        <v>25</v>
      </c>
      <c r="J1121" s="41"/>
      <c r="K1121" s="38">
        <v>5000</v>
      </c>
    </row>
    <row r="1122" spans="1:11" x14ac:dyDescent="0.25">
      <c r="A1122" s="37">
        <v>38665</v>
      </c>
      <c r="D1122" s="38">
        <v>100</v>
      </c>
      <c r="E1122" s="9" t="s">
        <v>5506</v>
      </c>
      <c r="F1122" s="10" t="s">
        <v>33</v>
      </c>
      <c r="G1122" s="39">
        <f t="shared" si="18"/>
        <v>100</v>
      </c>
      <c r="H1122" s="10" t="s">
        <v>3582</v>
      </c>
      <c r="I1122" s="41"/>
      <c r="J1122" s="41"/>
      <c r="K1122" s="38">
        <v>100</v>
      </c>
    </row>
    <row r="1123" spans="1:11" x14ac:dyDescent="0.25">
      <c r="A1123" s="37">
        <v>38665</v>
      </c>
      <c r="B1123" s="10">
        <v>1409</v>
      </c>
      <c r="C1123" s="10" t="s">
        <v>68</v>
      </c>
      <c r="D1123" s="38" t="s">
        <v>27</v>
      </c>
      <c r="E1123" s="9" t="s">
        <v>5507</v>
      </c>
      <c r="F1123" s="10" t="s">
        <v>190</v>
      </c>
      <c r="G1123" s="39">
        <f t="shared" si="18"/>
        <v>1</v>
      </c>
      <c r="H1123" s="10" t="s">
        <v>3575</v>
      </c>
      <c r="I1123" s="41" t="s">
        <v>25</v>
      </c>
      <c r="J1123" s="41"/>
      <c r="K1123" s="38" t="s">
        <v>27</v>
      </c>
    </row>
    <row r="1124" spans="1:11" x14ac:dyDescent="0.25">
      <c r="A1124" s="37">
        <v>38665</v>
      </c>
      <c r="B1124" s="10">
        <v>859</v>
      </c>
      <c r="C1124" s="10" t="s">
        <v>42</v>
      </c>
      <c r="D1124" s="38">
        <v>187000</v>
      </c>
      <c r="E1124" s="9" t="s">
        <v>5508</v>
      </c>
      <c r="F1124" s="10" t="s">
        <v>3869</v>
      </c>
      <c r="G1124" s="39">
        <f t="shared" si="18"/>
        <v>187000</v>
      </c>
      <c r="H1124" s="10" t="s">
        <v>3582</v>
      </c>
      <c r="I1124" s="41" t="s">
        <v>25</v>
      </c>
      <c r="J1124" s="41" t="s">
        <v>4334</v>
      </c>
      <c r="K1124" s="42"/>
    </row>
    <row r="1125" spans="1:11" x14ac:dyDescent="0.25">
      <c r="A1125" s="37">
        <v>38666</v>
      </c>
      <c r="B1125" s="10">
        <v>933</v>
      </c>
      <c r="C1125" s="10" t="s">
        <v>31</v>
      </c>
      <c r="D1125" s="38">
        <v>2000</v>
      </c>
      <c r="E1125" s="9" t="s">
        <v>5509</v>
      </c>
      <c r="F1125" s="10" t="s">
        <v>23</v>
      </c>
      <c r="G1125" s="39">
        <f t="shared" si="18"/>
        <v>2000</v>
      </c>
      <c r="H1125" s="10" t="s">
        <v>3587</v>
      </c>
      <c r="I1125" s="41" t="s">
        <v>25</v>
      </c>
      <c r="J1125" s="41"/>
      <c r="K1125" s="38">
        <v>2000</v>
      </c>
    </row>
    <row r="1126" spans="1:11" x14ac:dyDescent="0.25">
      <c r="A1126" s="37">
        <v>38666</v>
      </c>
      <c r="B1126" s="10">
        <v>857</v>
      </c>
      <c r="C1126" s="10" t="s">
        <v>162</v>
      </c>
      <c r="D1126" s="38">
        <v>2000</v>
      </c>
      <c r="E1126" s="9" t="s">
        <v>5510</v>
      </c>
      <c r="F1126" s="10" t="s">
        <v>37</v>
      </c>
      <c r="G1126" s="39">
        <f t="shared" si="18"/>
        <v>2000</v>
      </c>
      <c r="H1126" s="10" t="s">
        <v>3582</v>
      </c>
      <c r="I1126" s="41" t="s">
        <v>25</v>
      </c>
      <c r="J1126" s="41"/>
      <c r="K1126" s="38">
        <v>2000</v>
      </c>
    </row>
    <row r="1127" spans="1:11" x14ac:dyDescent="0.25">
      <c r="A1127" s="37">
        <v>38666</v>
      </c>
      <c r="B1127" s="10">
        <v>1717</v>
      </c>
      <c r="C1127" s="10" t="s">
        <v>108</v>
      </c>
      <c r="D1127" s="38">
        <v>200</v>
      </c>
      <c r="E1127" s="9" t="s">
        <v>5511</v>
      </c>
      <c r="F1127" s="10" t="s">
        <v>67</v>
      </c>
      <c r="G1127" s="39">
        <f t="shared" si="18"/>
        <v>200</v>
      </c>
      <c r="H1127" s="10" t="s">
        <v>3610</v>
      </c>
      <c r="I1127" s="41" t="s">
        <v>25</v>
      </c>
      <c r="J1127" s="41"/>
      <c r="K1127" s="38">
        <v>200</v>
      </c>
    </row>
    <row r="1128" spans="1:11" x14ac:dyDescent="0.25">
      <c r="A1128" s="37">
        <v>38667</v>
      </c>
      <c r="B1128" s="10">
        <v>233</v>
      </c>
      <c r="C1128" s="10" t="s">
        <v>46</v>
      </c>
      <c r="D1128" s="38">
        <v>1000</v>
      </c>
      <c r="E1128" s="9" t="s">
        <v>5512</v>
      </c>
      <c r="F1128" s="10" t="s">
        <v>23</v>
      </c>
      <c r="G1128" s="39">
        <f t="shared" si="18"/>
        <v>1000</v>
      </c>
      <c r="H1128" s="10" t="s">
        <v>3575</v>
      </c>
      <c r="I1128" s="41" t="s">
        <v>25</v>
      </c>
      <c r="J1128" s="41"/>
      <c r="K1128" s="38">
        <v>1000</v>
      </c>
    </row>
    <row r="1129" spans="1:11" x14ac:dyDescent="0.25">
      <c r="A1129" s="37">
        <v>38667</v>
      </c>
      <c r="B1129" s="10">
        <v>1733</v>
      </c>
      <c r="C1129" s="10" t="s">
        <v>42</v>
      </c>
      <c r="D1129" s="38">
        <v>100</v>
      </c>
      <c r="E1129" s="9" t="s">
        <v>5513</v>
      </c>
      <c r="F1129" s="10" t="s">
        <v>37</v>
      </c>
      <c r="G1129" s="39">
        <f t="shared" si="18"/>
        <v>100</v>
      </c>
      <c r="H1129" s="10" t="s">
        <v>3582</v>
      </c>
      <c r="I1129" s="41" t="s">
        <v>25</v>
      </c>
      <c r="K1129" s="38">
        <v>100</v>
      </c>
    </row>
    <row r="1130" spans="1:11" x14ac:dyDescent="0.25">
      <c r="A1130" s="37">
        <v>38667</v>
      </c>
      <c r="B1130" s="10">
        <v>1402</v>
      </c>
      <c r="C1130" s="10" t="s">
        <v>61</v>
      </c>
      <c r="D1130" s="38">
        <v>30000</v>
      </c>
      <c r="E1130" s="9" t="s">
        <v>5514</v>
      </c>
      <c r="F1130" s="10" t="s">
        <v>190</v>
      </c>
      <c r="G1130" s="39">
        <f t="shared" si="18"/>
        <v>30000</v>
      </c>
      <c r="H1130" s="10" t="s">
        <v>3575</v>
      </c>
      <c r="I1130" s="41" t="s">
        <v>25</v>
      </c>
      <c r="K1130" s="38">
        <v>30000</v>
      </c>
    </row>
    <row r="1131" spans="1:11" x14ac:dyDescent="0.25">
      <c r="A1131" s="37">
        <v>38668</v>
      </c>
      <c r="B1131" s="10">
        <v>1425</v>
      </c>
      <c r="C1131" s="10" t="s">
        <v>61</v>
      </c>
      <c r="D1131" s="38">
        <v>1000</v>
      </c>
      <c r="E1131" s="9" t="s">
        <v>5515</v>
      </c>
      <c r="F1131" s="10" t="s">
        <v>23</v>
      </c>
      <c r="G1131" s="39">
        <f t="shared" si="18"/>
        <v>1000</v>
      </c>
      <c r="H1131" s="10" t="s">
        <v>3575</v>
      </c>
      <c r="I1131" s="41" t="s">
        <v>25</v>
      </c>
      <c r="K1131" s="38">
        <v>1000</v>
      </c>
    </row>
    <row r="1132" spans="1:11" x14ac:dyDescent="0.25">
      <c r="A1132" s="37">
        <v>38668</v>
      </c>
      <c r="B1132" s="10">
        <v>1421</v>
      </c>
      <c r="C1132" s="10" t="s">
        <v>3611</v>
      </c>
      <c r="D1132" s="38">
        <v>30060</v>
      </c>
      <c r="E1132" s="9" t="s">
        <v>5516</v>
      </c>
      <c r="F1132" s="10" t="s">
        <v>30</v>
      </c>
      <c r="G1132" s="39">
        <f t="shared" si="18"/>
        <v>30060</v>
      </c>
      <c r="H1132" s="10" t="s">
        <v>3587</v>
      </c>
      <c r="I1132" s="41" t="s">
        <v>25</v>
      </c>
      <c r="K1132" s="38">
        <v>30060</v>
      </c>
    </row>
    <row r="1133" spans="1:11" x14ac:dyDescent="0.25">
      <c r="A1133" s="37">
        <v>38668</v>
      </c>
      <c r="B1133" s="10">
        <v>919</v>
      </c>
      <c r="C1133" s="10" t="s">
        <v>21</v>
      </c>
      <c r="D1133" s="38">
        <v>25</v>
      </c>
      <c r="E1133" s="9" t="s">
        <v>5517</v>
      </c>
      <c r="F1133" s="10" t="s">
        <v>37</v>
      </c>
      <c r="G1133" s="39">
        <f t="shared" si="18"/>
        <v>25</v>
      </c>
      <c r="H1133" s="10" t="s">
        <v>3610</v>
      </c>
      <c r="I1133" s="41" t="s">
        <v>25</v>
      </c>
      <c r="K1133" s="38">
        <v>25</v>
      </c>
    </row>
    <row r="1134" spans="1:11" x14ac:dyDescent="0.25">
      <c r="A1134" s="37">
        <v>38669</v>
      </c>
      <c r="B1134" s="10">
        <v>1037</v>
      </c>
      <c r="C1134" s="10" t="s">
        <v>200</v>
      </c>
      <c r="D1134" s="38">
        <v>5000</v>
      </c>
      <c r="E1134" s="9" t="s">
        <v>5518</v>
      </c>
      <c r="F1134" s="10" t="s">
        <v>23</v>
      </c>
      <c r="G1134" s="39">
        <f t="shared" si="18"/>
        <v>5000</v>
      </c>
      <c r="H1134" s="10" t="s">
        <v>3575</v>
      </c>
      <c r="I1134" s="41" t="s">
        <v>25</v>
      </c>
      <c r="K1134" s="38">
        <v>5000</v>
      </c>
    </row>
    <row r="1135" spans="1:11" x14ac:dyDescent="0.25">
      <c r="A1135" s="37">
        <v>38669</v>
      </c>
      <c r="B1135" s="10">
        <v>1134</v>
      </c>
      <c r="C1135" s="10" t="s">
        <v>46</v>
      </c>
      <c r="D1135" s="38">
        <v>5000</v>
      </c>
      <c r="E1135" s="9" t="s">
        <v>5519</v>
      </c>
      <c r="F1135" s="10" t="s">
        <v>23</v>
      </c>
      <c r="G1135" s="39">
        <f t="shared" si="18"/>
        <v>5000</v>
      </c>
      <c r="H1135" s="10" t="s">
        <v>3575</v>
      </c>
      <c r="I1135" s="41" t="s">
        <v>25</v>
      </c>
      <c r="J1135" s="10" t="s">
        <v>4334</v>
      </c>
    </row>
    <row r="1136" spans="1:11" x14ac:dyDescent="0.25">
      <c r="A1136" s="37">
        <v>38669</v>
      </c>
      <c r="B1136" s="10">
        <v>2201</v>
      </c>
      <c r="C1136" s="10" t="s">
        <v>61</v>
      </c>
      <c r="D1136" s="38">
        <v>1500</v>
      </c>
      <c r="E1136" s="9" t="s">
        <v>5520</v>
      </c>
      <c r="F1136" s="10" t="s">
        <v>37</v>
      </c>
      <c r="G1136" s="39">
        <f t="shared" si="18"/>
        <v>1500</v>
      </c>
      <c r="H1136" s="10" t="s">
        <v>3575</v>
      </c>
      <c r="I1136" s="41" t="s">
        <v>25</v>
      </c>
      <c r="K1136" s="38">
        <v>1500</v>
      </c>
    </row>
    <row r="1137" spans="1:11" x14ac:dyDescent="0.25">
      <c r="A1137" s="37">
        <v>38670</v>
      </c>
      <c r="B1137" s="10">
        <v>1150</v>
      </c>
      <c r="C1137" s="10" t="s">
        <v>51</v>
      </c>
      <c r="D1137" s="38">
        <v>1000</v>
      </c>
      <c r="E1137" s="9" t="s">
        <v>5521</v>
      </c>
      <c r="F1137" s="10" t="s">
        <v>23</v>
      </c>
      <c r="G1137" s="39">
        <f t="shared" si="18"/>
        <v>1000</v>
      </c>
      <c r="H1137" s="10" t="s">
        <v>3610</v>
      </c>
      <c r="I1137" s="41" t="s">
        <v>25</v>
      </c>
      <c r="K1137" s="38">
        <v>1000</v>
      </c>
    </row>
    <row r="1138" spans="1:11" x14ac:dyDescent="0.25">
      <c r="A1138" s="37">
        <v>38670</v>
      </c>
      <c r="B1138" s="10">
        <v>1432</v>
      </c>
      <c r="C1138" s="10" t="s">
        <v>35</v>
      </c>
      <c r="D1138" s="38">
        <v>4500</v>
      </c>
      <c r="E1138" s="9" t="s">
        <v>5522</v>
      </c>
      <c r="F1138" s="10" t="s">
        <v>23</v>
      </c>
      <c r="G1138" s="39">
        <f t="shared" si="18"/>
        <v>4500</v>
      </c>
      <c r="H1138" s="10" t="s">
        <v>3580</v>
      </c>
      <c r="I1138" s="41" t="s">
        <v>25</v>
      </c>
      <c r="K1138" s="38">
        <v>4500</v>
      </c>
    </row>
    <row r="1139" spans="1:11" x14ac:dyDescent="0.25">
      <c r="A1139" s="37">
        <v>38670</v>
      </c>
      <c r="B1139" s="10">
        <v>1103</v>
      </c>
      <c r="C1139" s="10" t="s">
        <v>448</v>
      </c>
      <c r="D1139" s="38">
        <v>50000</v>
      </c>
      <c r="E1139" s="9" t="s">
        <v>5523</v>
      </c>
      <c r="F1139" s="10" t="s">
        <v>23</v>
      </c>
      <c r="G1139" s="39">
        <f t="shared" si="18"/>
        <v>50000</v>
      </c>
      <c r="H1139" s="10" t="s">
        <v>3575</v>
      </c>
      <c r="I1139" s="41" t="s">
        <v>25</v>
      </c>
      <c r="K1139" s="38">
        <v>50000</v>
      </c>
    </row>
    <row r="1140" spans="1:11" x14ac:dyDescent="0.25">
      <c r="A1140" s="37">
        <v>38670</v>
      </c>
      <c r="B1140" s="10">
        <v>1245</v>
      </c>
      <c r="C1140" s="10" t="s">
        <v>121</v>
      </c>
      <c r="D1140" s="38">
        <v>100</v>
      </c>
      <c r="E1140" s="9" t="s">
        <v>5524</v>
      </c>
      <c r="F1140" s="10" t="s">
        <v>30</v>
      </c>
      <c r="G1140" s="39">
        <f t="shared" si="18"/>
        <v>100</v>
      </c>
      <c r="H1140" s="10" t="s">
        <v>3582</v>
      </c>
      <c r="I1140" s="41"/>
      <c r="K1140" s="38">
        <v>100</v>
      </c>
    </row>
    <row r="1141" spans="1:11" x14ac:dyDescent="0.25">
      <c r="A1141" s="37">
        <v>38670</v>
      </c>
      <c r="B1141" s="10">
        <v>930</v>
      </c>
      <c r="C1141" s="10" t="s">
        <v>162</v>
      </c>
      <c r="D1141" s="38">
        <v>40</v>
      </c>
      <c r="E1141" s="9" t="s">
        <v>5525</v>
      </c>
      <c r="F1141" s="10" t="s">
        <v>33</v>
      </c>
      <c r="G1141" s="39">
        <f t="shared" si="18"/>
        <v>40</v>
      </c>
      <c r="H1141" s="10" t="s">
        <v>3582</v>
      </c>
      <c r="I1141" s="41"/>
      <c r="K1141" s="38">
        <v>40</v>
      </c>
    </row>
    <row r="1142" spans="1:11" x14ac:dyDescent="0.25">
      <c r="A1142" s="37">
        <v>38670</v>
      </c>
      <c r="B1142" s="10">
        <v>1400</v>
      </c>
      <c r="C1142" s="10" t="s">
        <v>162</v>
      </c>
      <c r="D1142" s="38">
        <v>12000</v>
      </c>
      <c r="E1142" s="9" t="s">
        <v>5526</v>
      </c>
      <c r="F1142" s="10" t="s">
        <v>33</v>
      </c>
      <c r="G1142" s="39">
        <f t="shared" si="18"/>
        <v>12000</v>
      </c>
      <c r="H1142" s="10" t="s">
        <v>3582</v>
      </c>
      <c r="I1142" s="41" t="s">
        <v>25</v>
      </c>
      <c r="K1142" s="38">
        <v>12000</v>
      </c>
    </row>
    <row r="1143" spans="1:11" x14ac:dyDescent="0.25">
      <c r="A1143" s="37">
        <v>38670</v>
      </c>
      <c r="B1143" s="10">
        <v>1000</v>
      </c>
      <c r="C1143" s="10" t="s">
        <v>162</v>
      </c>
      <c r="D1143" s="38">
        <v>300</v>
      </c>
      <c r="E1143" s="9" t="s">
        <v>5527</v>
      </c>
      <c r="F1143" s="10" t="s">
        <v>37</v>
      </c>
      <c r="G1143" s="39">
        <f t="shared" si="18"/>
        <v>300</v>
      </c>
      <c r="H1143" s="10" t="s">
        <v>3582</v>
      </c>
      <c r="I1143" s="41"/>
      <c r="K1143" s="38">
        <v>300</v>
      </c>
    </row>
    <row r="1144" spans="1:11" x14ac:dyDescent="0.25">
      <c r="A1144" s="37">
        <v>38671</v>
      </c>
      <c r="B1144" s="10">
        <v>1545</v>
      </c>
      <c r="C1144" s="10" t="s">
        <v>162</v>
      </c>
      <c r="D1144" s="38">
        <v>200</v>
      </c>
      <c r="E1144" s="9" t="s">
        <v>5528</v>
      </c>
      <c r="F1144" s="10" t="s">
        <v>23</v>
      </c>
      <c r="G1144" s="39">
        <f t="shared" si="18"/>
        <v>200</v>
      </c>
      <c r="H1144" s="10" t="s">
        <v>3582</v>
      </c>
      <c r="I1144" s="41"/>
      <c r="K1144" s="38">
        <v>200</v>
      </c>
    </row>
    <row r="1145" spans="1:11" x14ac:dyDescent="0.25">
      <c r="A1145" s="37">
        <v>38671</v>
      </c>
      <c r="B1145" s="10">
        <v>1802</v>
      </c>
      <c r="C1145" s="10" t="s">
        <v>46</v>
      </c>
      <c r="D1145" s="38">
        <v>15000</v>
      </c>
      <c r="E1145" s="9" t="s">
        <v>5529</v>
      </c>
      <c r="F1145" s="10" t="s">
        <v>23</v>
      </c>
      <c r="G1145" s="39">
        <f t="shared" si="18"/>
        <v>15000</v>
      </c>
      <c r="H1145" s="10" t="s">
        <v>3575</v>
      </c>
      <c r="I1145" s="41" t="s">
        <v>25</v>
      </c>
      <c r="J1145" s="10" t="s">
        <v>4334</v>
      </c>
    </row>
    <row r="1146" spans="1:11" x14ac:dyDescent="0.25">
      <c r="A1146" s="37">
        <v>38671</v>
      </c>
      <c r="B1146" s="10">
        <v>822</v>
      </c>
      <c r="C1146" s="10" t="s">
        <v>91</v>
      </c>
      <c r="D1146" s="38">
        <v>800</v>
      </c>
      <c r="E1146" s="9" t="s">
        <v>5530</v>
      </c>
      <c r="F1146" s="10" t="s">
        <v>33</v>
      </c>
      <c r="G1146" s="39">
        <f t="shared" si="18"/>
        <v>800</v>
      </c>
      <c r="H1146" s="10" t="s">
        <v>3578</v>
      </c>
      <c r="I1146" s="41" t="s">
        <v>25</v>
      </c>
      <c r="K1146" s="38">
        <v>800</v>
      </c>
    </row>
    <row r="1147" spans="1:11" x14ac:dyDescent="0.25">
      <c r="A1147" s="37">
        <v>38671</v>
      </c>
      <c r="B1147" s="10">
        <v>1527</v>
      </c>
      <c r="C1147" s="10" t="s">
        <v>35</v>
      </c>
      <c r="D1147" s="38">
        <v>3000</v>
      </c>
      <c r="E1147" s="9" t="s">
        <v>5531</v>
      </c>
      <c r="F1147" s="10" t="s">
        <v>33</v>
      </c>
      <c r="G1147" s="39">
        <f t="shared" si="18"/>
        <v>3000</v>
      </c>
      <c r="H1147" s="10" t="s">
        <v>3580</v>
      </c>
      <c r="I1147" s="41" t="s">
        <v>25</v>
      </c>
      <c r="K1147" s="38">
        <v>3000</v>
      </c>
    </row>
    <row r="1148" spans="1:11" x14ac:dyDescent="0.25">
      <c r="A1148" s="37">
        <v>38671</v>
      </c>
      <c r="B1148" s="10">
        <v>1801</v>
      </c>
      <c r="C1148" s="10" t="s">
        <v>31</v>
      </c>
      <c r="D1148" s="38" t="s">
        <v>27</v>
      </c>
      <c r="E1148" s="9" t="s">
        <v>5532</v>
      </c>
      <c r="F1148" s="10" t="s">
        <v>33</v>
      </c>
      <c r="G1148" s="39">
        <f t="shared" si="18"/>
        <v>1</v>
      </c>
      <c r="H1148" s="10" t="s">
        <v>3587</v>
      </c>
      <c r="I1148" s="41" t="s">
        <v>25</v>
      </c>
      <c r="J1148" s="10" t="s">
        <v>4334</v>
      </c>
    </row>
    <row r="1149" spans="1:11" x14ac:dyDescent="0.25">
      <c r="A1149" s="37">
        <v>38672</v>
      </c>
      <c r="B1149" s="10">
        <v>1206</v>
      </c>
      <c r="C1149" s="10" t="s">
        <v>21</v>
      </c>
      <c r="D1149" s="38">
        <v>5000</v>
      </c>
      <c r="E1149" s="9" t="s">
        <v>5533</v>
      </c>
      <c r="F1149" s="10" t="s">
        <v>33</v>
      </c>
      <c r="G1149" s="39">
        <f t="shared" si="18"/>
        <v>5000</v>
      </c>
      <c r="H1149" s="10" t="s">
        <v>3610</v>
      </c>
      <c r="I1149" s="41" t="s">
        <v>25</v>
      </c>
      <c r="J1149" s="10" t="s">
        <v>4382</v>
      </c>
    </row>
    <row r="1150" spans="1:11" x14ac:dyDescent="0.25">
      <c r="A1150" s="37">
        <v>38672</v>
      </c>
      <c r="B1150" s="10">
        <v>1236</v>
      </c>
      <c r="C1150" s="10" t="s">
        <v>51</v>
      </c>
      <c r="D1150" s="38">
        <v>10000</v>
      </c>
      <c r="E1150" s="9" t="s">
        <v>5534</v>
      </c>
      <c r="F1150" s="10" t="s">
        <v>37</v>
      </c>
      <c r="G1150" s="39">
        <f t="shared" si="18"/>
        <v>10000</v>
      </c>
      <c r="H1150" s="10" t="s">
        <v>3610</v>
      </c>
      <c r="I1150" s="41" t="s">
        <v>25</v>
      </c>
      <c r="K1150" s="38">
        <v>10000</v>
      </c>
    </row>
    <row r="1151" spans="1:11" x14ac:dyDescent="0.25">
      <c r="A1151" s="37">
        <v>38672</v>
      </c>
      <c r="B1151" s="10">
        <v>1510</v>
      </c>
      <c r="C1151" s="10" t="s">
        <v>21</v>
      </c>
      <c r="D1151" s="38">
        <v>1000</v>
      </c>
      <c r="E1151" s="9" t="s">
        <v>5535</v>
      </c>
      <c r="F1151" s="10" t="s">
        <v>29</v>
      </c>
      <c r="G1151" s="39">
        <f t="shared" si="18"/>
        <v>1000</v>
      </c>
      <c r="H1151" s="10" t="s">
        <v>3610</v>
      </c>
      <c r="I1151" s="41" t="s">
        <v>25</v>
      </c>
      <c r="K1151" s="38">
        <v>1000</v>
      </c>
    </row>
    <row r="1152" spans="1:11" x14ac:dyDescent="0.25">
      <c r="A1152" s="37">
        <v>38673</v>
      </c>
      <c r="B1152" s="10">
        <v>1244</v>
      </c>
      <c r="C1152" s="10" t="s">
        <v>31</v>
      </c>
      <c r="D1152" s="38">
        <v>2000</v>
      </c>
      <c r="E1152" s="9" t="s">
        <v>5536</v>
      </c>
      <c r="F1152" s="10" t="s">
        <v>23</v>
      </c>
      <c r="G1152" s="39">
        <f t="shared" si="18"/>
        <v>2000</v>
      </c>
      <c r="H1152" s="10" t="s">
        <v>3587</v>
      </c>
      <c r="I1152" s="41" t="s">
        <v>25</v>
      </c>
      <c r="K1152" s="38">
        <v>2000</v>
      </c>
    </row>
    <row r="1153" spans="1:11" x14ac:dyDescent="0.25">
      <c r="A1153" s="37">
        <v>38673</v>
      </c>
      <c r="B1153" s="10">
        <v>1249</v>
      </c>
      <c r="C1153" s="10" t="s">
        <v>46</v>
      </c>
      <c r="D1153" s="38">
        <v>5000</v>
      </c>
      <c r="E1153" s="9" t="s">
        <v>5537</v>
      </c>
      <c r="F1153" s="10" t="s">
        <v>23</v>
      </c>
      <c r="G1153" s="39">
        <f t="shared" si="18"/>
        <v>5000</v>
      </c>
      <c r="H1153" s="10" t="s">
        <v>3575</v>
      </c>
      <c r="I1153" s="41" t="s">
        <v>25</v>
      </c>
      <c r="K1153" s="38">
        <v>5000</v>
      </c>
    </row>
    <row r="1154" spans="1:11" x14ac:dyDescent="0.25">
      <c r="A1154" s="37">
        <v>38673</v>
      </c>
      <c r="B1154" s="10">
        <v>1215</v>
      </c>
      <c r="C1154" s="10" t="s">
        <v>70</v>
      </c>
      <c r="D1154" s="38">
        <v>50000</v>
      </c>
      <c r="E1154" s="9" t="s">
        <v>5538</v>
      </c>
      <c r="F1154" s="10" t="s">
        <v>23</v>
      </c>
      <c r="G1154" s="39">
        <f t="shared" si="18"/>
        <v>50000</v>
      </c>
      <c r="H1154" s="10" t="s">
        <v>3575</v>
      </c>
      <c r="I1154" s="41" t="s">
        <v>25</v>
      </c>
      <c r="J1154" s="10" t="s">
        <v>4334</v>
      </c>
    </row>
    <row r="1155" spans="1:11" x14ac:dyDescent="0.25">
      <c r="A1155" s="37">
        <v>38673</v>
      </c>
      <c r="B1155" s="10">
        <v>912</v>
      </c>
      <c r="C1155" s="10" t="s">
        <v>42</v>
      </c>
      <c r="D1155" s="38" t="s">
        <v>27</v>
      </c>
      <c r="E1155" s="9" t="s">
        <v>5539</v>
      </c>
      <c r="F1155" s="10" t="s">
        <v>23</v>
      </c>
      <c r="G1155" s="39">
        <f t="shared" si="18"/>
        <v>1</v>
      </c>
      <c r="H1155" s="10" t="s">
        <v>3582</v>
      </c>
      <c r="I1155" s="41" t="s">
        <v>25</v>
      </c>
      <c r="K1155" s="38" t="s">
        <v>27</v>
      </c>
    </row>
    <row r="1156" spans="1:11" x14ac:dyDescent="0.25">
      <c r="A1156" s="37">
        <v>38673</v>
      </c>
      <c r="B1156" s="10">
        <v>1113</v>
      </c>
      <c r="C1156" s="10" t="s">
        <v>116</v>
      </c>
      <c r="D1156" s="38">
        <v>1000</v>
      </c>
      <c r="E1156" s="9" t="s">
        <v>5540</v>
      </c>
      <c r="F1156" s="10" t="s">
        <v>33</v>
      </c>
      <c r="G1156" s="39">
        <f t="shared" si="18"/>
        <v>1000</v>
      </c>
      <c r="H1156" s="10" t="s">
        <v>3582</v>
      </c>
      <c r="I1156" s="41" t="s">
        <v>25</v>
      </c>
      <c r="K1156" s="38">
        <v>1000</v>
      </c>
    </row>
    <row r="1157" spans="1:11" x14ac:dyDescent="0.25">
      <c r="A1157" s="37">
        <v>38673</v>
      </c>
      <c r="B1157" s="10">
        <v>916</v>
      </c>
      <c r="C1157" s="10" t="s">
        <v>21</v>
      </c>
      <c r="D1157" s="38">
        <v>2000</v>
      </c>
      <c r="E1157" s="9" t="s">
        <v>5541</v>
      </c>
      <c r="F1157" s="10" t="s">
        <v>190</v>
      </c>
      <c r="G1157" s="39">
        <f t="shared" si="18"/>
        <v>2000</v>
      </c>
      <c r="H1157" s="10" t="s">
        <v>3610</v>
      </c>
      <c r="I1157" s="41" t="s">
        <v>25</v>
      </c>
      <c r="K1157" s="38">
        <v>2000</v>
      </c>
    </row>
    <row r="1158" spans="1:11" x14ac:dyDescent="0.25">
      <c r="A1158" s="37">
        <v>38673</v>
      </c>
      <c r="B1158" s="10">
        <v>1535</v>
      </c>
      <c r="C1158" s="10" t="s">
        <v>46</v>
      </c>
      <c r="D1158" s="38">
        <v>10000</v>
      </c>
      <c r="E1158" s="9" t="s">
        <v>5542</v>
      </c>
      <c r="F1158" s="10" t="s">
        <v>67</v>
      </c>
      <c r="G1158" s="39">
        <f t="shared" si="18"/>
        <v>10000</v>
      </c>
      <c r="H1158" s="10" t="s">
        <v>3575</v>
      </c>
      <c r="I1158" s="41" t="s">
        <v>25</v>
      </c>
      <c r="K1158" s="38">
        <v>10000</v>
      </c>
    </row>
    <row r="1159" spans="1:11" x14ac:dyDescent="0.25">
      <c r="A1159" s="37">
        <v>38673</v>
      </c>
      <c r="B1159" s="10">
        <v>1349</v>
      </c>
      <c r="C1159" s="10" t="s">
        <v>46</v>
      </c>
      <c r="D1159" s="38">
        <v>150</v>
      </c>
      <c r="E1159" s="9" t="s">
        <v>5543</v>
      </c>
      <c r="F1159" s="10" t="s">
        <v>325</v>
      </c>
      <c r="G1159" s="39">
        <f t="shared" si="18"/>
        <v>150</v>
      </c>
      <c r="H1159" s="10" t="s">
        <v>3575</v>
      </c>
      <c r="I1159" s="41" t="s">
        <v>25</v>
      </c>
      <c r="K1159" s="38">
        <v>150</v>
      </c>
    </row>
    <row r="1160" spans="1:11" x14ac:dyDescent="0.25">
      <c r="A1160" s="37">
        <v>38674</v>
      </c>
      <c r="B1160" s="10">
        <v>1636</v>
      </c>
      <c r="C1160" s="10" t="s">
        <v>70</v>
      </c>
      <c r="D1160" s="38">
        <v>1000</v>
      </c>
      <c r="E1160" s="9" t="s">
        <v>5544</v>
      </c>
      <c r="F1160" s="10" t="s">
        <v>23</v>
      </c>
      <c r="G1160" s="39">
        <f t="shared" si="18"/>
        <v>1000</v>
      </c>
      <c r="H1160" s="10" t="s">
        <v>3575</v>
      </c>
      <c r="I1160" s="41" t="s">
        <v>25</v>
      </c>
      <c r="K1160" s="38">
        <v>1000</v>
      </c>
    </row>
    <row r="1161" spans="1:11" x14ac:dyDescent="0.25">
      <c r="A1161" s="37">
        <v>38674</v>
      </c>
      <c r="B1161" s="10">
        <v>853</v>
      </c>
      <c r="C1161" s="10" t="s">
        <v>46</v>
      </c>
      <c r="D1161" s="38">
        <v>1000</v>
      </c>
      <c r="E1161" s="9" t="s">
        <v>5545</v>
      </c>
      <c r="F1161" s="10" t="s">
        <v>54</v>
      </c>
      <c r="G1161" s="39">
        <f t="shared" si="18"/>
        <v>1000</v>
      </c>
      <c r="H1161" s="10" t="s">
        <v>3575</v>
      </c>
      <c r="I1161" s="41" t="s">
        <v>25</v>
      </c>
      <c r="K1161" s="38">
        <v>1000</v>
      </c>
    </row>
    <row r="1162" spans="1:11" x14ac:dyDescent="0.25">
      <c r="A1162" s="37">
        <v>38675</v>
      </c>
      <c r="B1162" s="10">
        <v>451</v>
      </c>
      <c r="C1162" s="10" t="s">
        <v>64</v>
      </c>
      <c r="D1162" s="38">
        <v>1000</v>
      </c>
      <c r="E1162" s="9" t="s">
        <v>5546</v>
      </c>
      <c r="F1162" s="10" t="s">
        <v>23</v>
      </c>
      <c r="G1162" s="39">
        <f t="shared" si="18"/>
        <v>1000</v>
      </c>
      <c r="H1162" s="10" t="s">
        <v>3578</v>
      </c>
      <c r="I1162" s="41" t="s">
        <v>25</v>
      </c>
      <c r="K1162" s="38">
        <v>1000</v>
      </c>
    </row>
    <row r="1163" spans="1:11" x14ac:dyDescent="0.25">
      <c r="A1163" s="37">
        <v>38675</v>
      </c>
      <c r="B1163" s="10">
        <v>1628</v>
      </c>
      <c r="C1163" s="10" t="s">
        <v>21</v>
      </c>
      <c r="D1163" s="38">
        <v>20</v>
      </c>
      <c r="E1163" s="9" t="s">
        <v>5547</v>
      </c>
      <c r="F1163" s="10" t="s">
        <v>37</v>
      </c>
      <c r="G1163" s="39">
        <f t="shared" si="18"/>
        <v>20</v>
      </c>
      <c r="H1163" s="10" t="s">
        <v>3610</v>
      </c>
      <c r="I1163" s="41" t="s">
        <v>25</v>
      </c>
      <c r="K1163" s="38">
        <v>20</v>
      </c>
    </row>
    <row r="1164" spans="1:11" x14ac:dyDescent="0.25">
      <c r="A1164" s="37">
        <v>38675</v>
      </c>
      <c r="B1164" s="10">
        <v>1029</v>
      </c>
      <c r="C1164" s="10" t="s">
        <v>21</v>
      </c>
      <c r="D1164" s="38">
        <v>30</v>
      </c>
      <c r="E1164" s="9" t="s">
        <v>5548</v>
      </c>
      <c r="F1164" s="10" t="s">
        <v>37</v>
      </c>
      <c r="G1164" s="39">
        <f t="shared" si="18"/>
        <v>30</v>
      </c>
      <c r="H1164" s="10" t="s">
        <v>3610</v>
      </c>
      <c r="I1164" s="41" t="s">
        <v>25</v>
      </c>
      <c r="K1164" s="38">
        <v>30</v>
      </c>
    </row>
    <row r="1165" spans="1:11" x14ac:dyDescent="0.25">
      <c r="A1165" s="37">
        <v>38676</v>
      </c>
      <c r="B1165" s="10">
        <v>433</v>
      </c>
      <c r="C1165" s="10" t="s">
        <v>426</v>
      </c>
      <c r="D1165" s="38">
        <v>1000</v>
      </c>
      <c r="E1165" s="9" t="s">
        <v>5549</v>
      </c>
      <c r="F1165" s="10" t="s">
        <v>359</v>
      </c>
      <c r="G1165" s="39">
        <f t="shared" ref="G1165:G1228" si="19">IF(D1165 ="UNK", 1, D1165)</f>
        <v>1000</v>
      </c>
      <c r="H1165" s="10" t="s">
        <v>3587</v>
      </c>
      <c r="I1165" s="41" t="s">
        <v>25</v>
      </c>
      <c r="K1165" s="38">
        <v>1000</v>
      </c>
    </row>
    <row r="1166" spans="1:11" x14ac:dyDescent="0.25">
      <c r="A1166" s="37">
        <v>38677</v>
      </c>
      <c r="C1166" s="10" t="s">
        <v>3995</v>
      </c>
      <c r="D1166" s="38">
        <v>500</v>
      </c>
      <c r="E1166" s="9" t="s">
        <v>5550</v>
      </c>
      <c r="F1166" s="10" t="s">
        <v>33</v>
      </c>
      <c r="G1166" s="39">
        <f t="shared" si="19"/>
        <v>500</v>
      </c>
      <c r="H1166" s="10" t="s">
        <v>3582</v>
      </c>
      <c r="I1166" s="41"/>
      <c r="K1166" s="38">
        <v>500</v>
      </c>
    </row>
    <row r="1167" spans="1:11" x14ac:dyDescent="0.25">
      <c r="A1167" s="37">
        <v>38677</v>
      </c>
      <c r="B1167" s="10">
        <v>1515</v>
      </c>
      <c r="C1167" s="10" t="s">
        <v>42</v>
      </c>
      <c r="D1167" s="38">
        <v>1000</v>
      </c>
      <c r="E1167" s="9" t="s">
        <v>5551</v>
      </c>
      <c r="F1167" s="10" t="s">
        <v>37</v>
      </c>
      <c r="G1167" s="39">
        <f t="shared" si="19"/>
        <v>1000</v>
      </c>
      <c r="H1167" s="10" t="s">
        <v>3582</v>
      </c>
      <c r="I1167" s="41" t="s">
        <v>25</v>
      </c>
      <c r="K1167" s="38">
        <v>1000</v>
      </c>
    </row>
    <row r="1168" spans="1:11" x14ac:dyDescent="0.25">
      <c r="A1168" s="37">
        <v>38677</v>
      </c>
      <c r="B1168" s="10">
        <v>1636</v>
      </c>
      <c r="C1168" s="10" t="s">
        <v>59</v>
      </c>
      <c r="D1168" s="38">
        <v>1000</v>
      </c>
      <c r="E1168" s="9" t="s">
        <v>5552</v>
      </c>
      <c r="F1168" s="10" t="s">
        <v>37</v>
      </c>
      <c r="G1168" s="39">
        <f t="shared" si="19"/>
        <v>1000</v>
      </c>
      <c r="H1168" s="10" t="s">
        <v>3580</v>
      </c>
      <c r="I1168" s="41" t="s">
        <v>25</v>
      </c>
      <c r="K1168" s="38">
        <v>1000</v>
      </c>
    </row>
    <row r="1169" spans="1:11" x14ac:dyDescent="0.25">
      <c r="A1169" s="37">
        <v>38677</v>
      </c>
      <c r="B1169" s="10">
        <v>1516</v>
      </c>
      <c r="C1169" s="10" t="s">
        <v>61</v>
      </c>
      <c r="D1169" s="38">
        <v>1500</v>
      </c>
      <c r="E1169" s="9" t="s">
        <v>5553</v>
      </c>
      <c r="F1169" s="10" t="s">
        <v>37</v>
      </c>
      <c r="G1169" s="39">
        <f t="shared" si="19"/>
        <v>1500</v>
      </c>
      <c r="H1169" s="10" t="s">
        <v>3575</v>
      </c>
      <c r="I1169" s="41" t="s">
        <v>25</v>
      </c>
      <c r="K1169" s="38">
        <v>1500</v>
      </c>
    </row>
    <row r="1170" spans="1:11" x14ac:dyDescent="0.25">
      <c r="A1170" s="37">
        <v>38677</v>
      </c>
      <c r="B1170" s="10">
        <v>1600</v>
      </c>
      <c r="C1170" s="10" t="s">
        <v>70</v>
      </c>
      <c r="D1170" s="38">
        <v>800</v>
      </c>
      <c r="E1170" s="9" t="s">
        <v>5554</v>
      </c>
      <c r="F1170" s="10" t="s">
        <v>67</v>
      </c>
      <c r="G1170" s="39">
        <f t="shared" si="19"/>
        <v>800</v>
      </c>
      <c r="H1170" s="10" t="s">
        <v>3575</v>
      </c>
      <c r="I1170" s="41" t="s">
        <v>25</v>
      </c>
      <c r="K1170" s="38">
        <v>800</v>
      </c>
    </row>
    <row r="1171" spans="1:11" x14ac:dyDescent="0.25">
      <c r="A1171" s="37">
        <v>38678</v>
      </c>
      <c r="B1171" s="10">
        <v>1156</v>
      </c>
      <c r="C1171" s="10" t="s">
        <v>121</v>
      </c>
      <c r="D1171" s="38">
        <v>1000</v>
      </c>
      <c r="E1171" s="9" t="s">
        <v>5555</v>
      </c>
      <c r="F1171" s="10" t="s">
        <v>359</v>
      </c>
      <c r="G1171" s="39">
        <f t="shared" si="19"/>
        <v>1000</v>
      </c>
      <c r="H1171" s="10" t="s">
        <v>3582</v>
      </c>
      <c r="I1171" s="41" t="s">
        <v>25</v>
      </c>
      <c r="K1171" s="38" t="s">
        <v>27</v>
      </c>
    </row>
    <row r="1172" spans="1:11" x14ac:dyDescent="0.25">
      <c r="A1172" s="37">
        <v>38678</v>
      </c>
      <c r="B1172" s="10">
        <v>903</v>
      </c>
      <c r="C1172" s="10" t="s">
        <v>200</v>
      </c>
      <c r="D1172" s="38" t="s">
        <v>27</v>
      </c>
      <c r="E1172" s="9" t="s">
        <v>5556</v>
      </c>
      <c r="F1172" s="10" t="s">
        <v>29</v>
      </c>
      <c r="G1172" s="39">
        <f t="shared" si="19"/>
        <v>1</v>
      </c>
      <c r="H1172" s="10" t="s">
        <v>3575</v>
      </c>
      <c r="I1172" s="41" t="s">
        <v>25</v>
      </c>
      <c r="K1172" s="38" t="s">
        <v>27</v>
      </c>
    </row>
    <row r="1173" spans="1:11" x14ac:dyDescent="0.25">
      <c r="A1173" s="37">
        <v>38678</v>
      </c>
      <c r="B1173" s="10">
        <v>1300</v>
      </c>
      <c r="C1173" s="10" t="s">
        <v>162</v>
      </c>
      <c r="D1173" s="38">
        <v>800</v>
      </c>
      <c r="E1173" s="9" t="s">
        <v>5557</v>
      </c>
      <c r="F1173" s="10" t="s">
        <v>190</v>
      </c>
      <c r="G1173" s="39">
        <f t="shared" si="19"/>
        <v>800</v>
      </c>
      <c r="H1173" s="10" t="s">
        <v>3582</v>
      </c>
      <c r="I1173" s="41"/>
      <c r="K1173" s="38">
        <v>800</v>
      </c>
    </row>
    <row r="1174" spans="1:11" x14ac:dyDescent="0.25">
      <c r="A1174" s="37">
        <v>38678</v>
      </c>
      <c r="B1174" s="10">
        <v>1331</v>
      </c>
      <c r="C1174" s="10" t="s">
        <v>150</v>
      </c>
      <c r="D1174" s="38">
        <v>1500</v>
      </c>
      <c r="E1174" s="9" t="s">
        <v>5558</v>
      </c>
      <c r="F1174" s="10" t="s">
        <v>54</v>
      </c>
      <c r="G1174" s="39">
        <f t="shared" si="19"/>
        <v>1500</v>
      </c>
      <c r="H1174" s="10" t="s">
        <v>3575</v>
      </c>
      <c r="I1174" s="41" t="s">
        <v>25</v>
      </c>
      <c r="K1174" s="38">
        <v>1500</v>
      </c>
    </row>
    <row r="1175" spans="1:11" x14ac:dyDescent="0.25">
      <c r="A1175" s="37">
        <v>38679</v>
      </c>
      <c r="B1175" s="10">
        <v>1712</v>
      </c>
      <c r="C1175" s="10" t="s">
        <v>162</v>
      </c>
      <c r="D1175" s="38">
        <v>5000</v>
      </c>
      <c r="E1175" s="9" t="s">
        <v>5559</v>
      </c>
      <c r="F1175" s="10" t="s">
        <v>30</v>
      </c>
      <c r="G1175" s="39">
        <f t="shared" si="19"/>
        <v>5000</v>
      </c>
      <c r="H1175" s="10" t="s">
        <v>3582</v>
      </c>
      <c r="I1175" s="41" t="s">
        <v>25</v>
      </c>
      <c r="K1175" s="38">
        <v>5000</v>
      </c>
    </row>
    <row r="1176" spans="1:11" x14ac:dyDescent="0.25">
      <c r="A1176" s="37">
        <v>38679</v>
      </c>
      <c r="B1176" s="10">
        <v>1335</v>
      </c>
      <c r="C1176" s="10" t="s">
        <v>162</v>
      </c>
      <c r="D1176" s="38">
        <v>10</v>
      </c>
      <c r="E1176" s="9" t="s">
        <v>5560</v>
      </c>
      <c r="F1176" s="10" t="s">
        <v>67</v>
      </c>
      <c r="G1176" s="39">
        <f t="shared" si="19"/>
        <v>10</v>
      </c>
      <c r="H1176" s="10" t="s">
        <v>3582</v>
      </c>
      <c r="I1176" s="41"/>
      <c r="K1176" s="38">
        <v>10</v>
      </c>
    </row>
    <row r="1177" spans="1:11" x14ac:dyDescent="0.25">
      <c r="A1177" s="37">
        <v>38679</v>
      </c>
      <c r="B1177" s="10">
        <v>1224</v>
      </c>
      <c r="C1177" s="10" t="s">
        <v>42</v>
      </c>
      <c r="D1177" s="38">
        <v>792000</v>
      </c>
      <c r="E1177" s="9" t="s">
        <v>5561</v>
      </c>
      <c r="F1177" s="10" t="s">
        <v>67</v>
      </c>
      <c r="G1177" s="39">
        <f t="shared" si="19"/>
        <v>792000</v>
      </c>
      <c r="H1177" s="10" t="s">
        <v>3582</v>
      </c>
      <c r="I1177" s="41" t="s">
        <v>25</v>
      </c>
      <c r="K1177" s="38">
        <v>792000</v>
      </c>
    </row>
    <row r="1178" spans="1:11" x14ac:dyDescent="0.25">
      <c r="A1178" s="37">
        <v>38680</v>
      </c>
      <c r="B1178" s="10">
        <v>1427</v>
      </c>
      <c r="C1178" s="10" t="s">
        <v>329</v>
      </c>
      <c r="D1178" s="38">
        <v>5000</v>
      </c>
      <c r="E1178" s="9" t="s">
        <v>5562</v>
      </c>
      <c r="F1178" s="10" t="s">
        <v>23</v>
      </c>
      <c r="G1178" s="39">
        <f t="shared" si="19"/>
        <v>5000</v>
      </c>
      <c r="H1178" s="10" t="s">
        <v>3578</v>
      </c>
      <c r="I1178" s="41" t="s">
        <v>25</v>
      </c>
      <c r="K1178" s="38">
        <v>5000</v>
      </c>
    </row>
    <row r="1179" spans="1:11" x14ac:dyDescent="0.25">
      <c r="A1179" s="37">
        <v>38680</v>
      </c>
      <c r="B1179" s="10">
        <v>1332</v>
      </c>
      <c r="C1179" s="10" t="s">
        <v>141</v>
      </c>
      <c r="D1179" s="38">
        <v>1500000</v>
      </c>
      <c r="E1179" s="9" t="s">
        <v>5563</v>
      </c>
      <c r="F1179" s="10" t="s">
        <v>23</v>
      </c>
      <c r="G1179" s="39">
        <f t="shared" si="19"/>
        <v>1500000</v>
      </c>
      <c r="H1179" s="10" t="s">
        <v>3578</v>
      </c>
      <c r="I1179" s="41" t="s">
        <v>25</v>
      </c>
      <c r="J1179" s="10" t="s">
        <v>4334</v>
      </c>
    </row>
    <row r="1180" spans="1:11" x14ac:dyDescent="0.25">
      <c r="A1180" s="37">
        <v>38680</v>
      </c>
      <c r="B1180" s="10">
        <v>1505</v>
      </c>
      <c r="C1180" s="10" t="s">
        <v>35</v>
      </c>
      <c r="D1180" s="38">
        <v>100</v>
      </c>
      <c r="E1180" s="9" t="s">
        <v>5564</v>
      </c>
      <c r="F1180" s="10" t="s">
        <v>37</v>
      </c>
      <c r="G1180" s="39">
        <f t="shared" si="19"/>
        <v>100</v>
      </c>
      <c r="H1180" s="10" t="s">
        <v>3580</v>
      </c>
      <c r="I1180" s="41" t="s">
        <v>25</v>
      </c>
      <c r="K1180" s="38">
        <v>100</v>
      </c>
    </row>
    <row r="1181" spans="1:11" x14ac:dyDescent="0.25">
      <c r="A1181" s="37">
        <v>38681</v>
      </c>
      <c r="B1181" s="10">
        <v>1003</v>
      </c>
      <c r="C1181" s="10" t="s">
        <v>70</v>
      </c>
      <c r="D1181" s="38">
        <v>400000</v>
      </c>
      <c r="E1181" s="9" t="s">
        <v>5565</v>
      </c>
      <c r="F1181" s="10" t="s">
        <v>23</v>
      </c>
      <c r="G1181" s="39">
        <f t="shared" si="19"/>
        <v>400000</v>
      </c>
      <c r="H1181" s="10" t="s">
        <v>3575</v>
      </c>
      <c r="I1181" s="41" t="s">
        <v>25</v>
      </c>
      <c r="J1181" s="10" t="s">
        <v>4334</v>
      </c>
    </row>
    <row r="1182" spans="1:11" x14ac:dyDescent="0.25">
      <c r="A1182" s="37">
        <v>38681</v>
      </c>
      <c r="B1182" s="10">
        <v>1233</v>
      </c>
      <c r="C1182" s="10" t="s">
        <v>35</v>
      </c>
      <c r="D1182" s="38">
        <v>200</v>
      </c>
      <c r="E1182" s="9" t="s">
        <v>5566</v>
      </c>
      <c r="F1182" s="10" t="s">
        <v>29</v>
      </c>
      <c r="G1182" s="39">
        <f t="shared" si="19"/>
        <v>200</v>
      </c>
      <c r="H1182" s="10" t="s">
        <v>3580</v>
      </c>
      <c r="I1182" s="41" t="s">
        <v>25</v>
      </c>
      <c r="K1182" s="38">
        <v>200</v>
      </c>
    </row>
    <row r="1183" spans="1:11" x14ac:dyDescent="0.25">
      <c r="A1183" s="37">
        <v>38683</v>
      </c>
      <c r="C1183" s="10" t="s">
        <v>42</v>
      </c>
      <c r="D1183" s="38">
        <v>1435</v>
      </c>
      <c r="E1183" s="9" t="s">
        <v>5567</v>
      </c>
      <c r="F1183" s="10" t="s">
        <v>54</v>
      </c>
      <c r="G1183" s="39">
        <f t="shared" si="19"/>
        <v>1435</v>
      </c>
      <c r="H1183" s="10" t="s">
        <v>3582</v>
      </c>
      <c r="I1183" s="41"/>
      <c r="K1183" s="38">
        <v>1435</v>
      </c>
    </row>
    <row r="1184" spans="1:11" x14ac:dyDescent="0.25">
      <c r="A1184" s="37">
        <v>38683</v>
      </c>
      <c r="C1184" s="10" t="s">
        <v>42</v>
      </c>
      <c r="D1184" s="38">
        <v>2115</v>
      </c>
      <c r="E1184" s="9" t="s">
        <v>5568</v>
      </c>
      <c r="F1184" s="10" t="s">
        <v>54</v>
      </c>
      <c r="G1184" s="39">
        <f t="shared" si="19"/>
        <v>2115</v>
      </c>
      <c r="H1184" s="10" t="s">
        <v>3582</v>
      </c>
      <c r="I1184" s="41"/>
      <c r="K1184" s="38">
        <v>2115</v>
      </c>
    </row>
    <row r="1185" spans="1:16" x14ac:dyDescent="0.25">
      <c r="A1185" s="37">
        <v>38684</v>
      </c>
      <c r="B1185" s="10">
        <v>703</v>
      </c>
      <c r="C1185" s="10" t="s">
        <v>21</v>
      </c>
      <c r="D1185" s="38">
        <v>1100</v>
      </c>
      <c r="E1185" s="9" t="s">
        <v>5569</v>
      </c>
      <c r="F1185" s="10" t="s">
        <v>23</v>
      </c>
      <c r="G1185" s="39">
        <f t="shared" si="19"/>
        <v>1100</v>
      </c>
      <c r="H1185" s="10" t="s">
        <v>3610</v>
      </c>
      <c r="I1185" s="41" t="s">
        <v>25</v>
      </c>
      <c r="K1185" s="38">
        <v>1100</v>
      </c>
    </row>
    <row r="1186" spans="1:16" x14ac:dyDescent="0.25">
      <c r="A1186" s="37">
        <v>38684</v>
      </c>
      <c r="B1186" s="10">
        <v>805</v>
      </c>
      <c r="C1186" s="10" t="s">
        <v>64</v>
      </c>
      <c r="D1186" s="38">
        <v>5000</v>
      </c>
      <c r="E1186" s="9" t="s">
        <v>5570</v>
      </c>
      <c r="F1186" s="10" t="s">
        <v>23</v>
      </c>
      <c r="G1186" s="39">
        <f t="shared" si="19"/>
        <v>5000</v>
      </c>
      <c r="H1186" s="10" t="s">
        <v>3578</v>
      </c>
      <c r="I1186" s="41" t="s">
        <v>25</v>
      </c>
      <c r="K1186" s="38">
        <v>5000</v>
      </c>
    </row>
    <row r="1187" spans="1:16" x14ac:dyDescent="0.25">
      <c r="A1187" s="37">
        <v>38684</v>
      </c>
      <c r="B1187" s="10">
        <v>221</v>
      </c>
      <c r="C1187" s="10" t="s">
        <v>162</v>
      </c>
      <c r="D1187" s="38">
        <v>1000</v>
      </c>
      <c r="E1187" s="9" t="s">
        <v>5571</v>
      </c>
      <c r="F1187" s="10" t="s">
        <v>30</v>
      </c>
      <c r="G1187" s="39">
        <f t="shared" si="19"/>
        <v>1000</v>
      </c>
      <c r="H1187" s="10" t="s">
        <v>3582</v>
      </c>
      <c r="I1187" s="41" t="s">
        <v>25</v>
      </c>
      <c r="K1187" s="38">
        <v>1000</v>
      </c>
    </row>
    <row r="1188" spans="1:16" x14ac:dyDescent="0.25">
      <c r="A1188" s="37">
        <v>38684</v>
      </c>
      <c r="B1188" s="10">
        <v>1130</v>
      </c>
      <c r="C1188" s="10" t="s">
        <v>162</v>
      </c>
      <c r="D1188" s="38" t="s">
        <v>27</v>
      </c>
      <c r="E1188" s="9" t="s">
        <v>5572</v>
      </c>
      <c r="F1188" s="10" t="s">
        <v>30</v>
      </c>
      <c r="G1188" s="39">
        <f t="shared" si="19"/>
        <v>1</v>
      </c>
      <c r="H1188" s="10" t="s">
        <v>3582</v>
      </c>
      <c r="K1188" s="7" t="s">
        <v>27</v>
      </c>
    </row>
    <row r="1189" spans="1:16" x14ac:dyDescent="0.25">
      <c r="A1189" s="37">
        <v>38684</v>
      </c>
      <c r="B1189" s="10">
        <v>38</v>
      </c>
      <c r="C1189" s="10" t="s">
        <v>150</v>
      </c>
      <c r="D1189" s="38">
        <v>500</v>
      </c>
      <c r="E1189" s="9" t="s">
        <v>5573</v>
      </c>
      <c r="F1189" s="10" t="s">
        <v>37</v>
      </c>
      <c r="G1189" s="39">
        <f t="shared" si="19"/>
        <v>500</v>
      </c>
      <c r="H1189" s="10" t="s">
        <v>3575</v>
      </c>
      <c r="I1189" s="41" t="s">
        <v>25</v>
      </c>
      <c r="K1189" s="38">
        <v>500</v>
      </c>
    </row>
    <row r="1190" spans="1:16" x14ac:dyDescent="0.25">
      <c r="A1190" s="37">
        <v>38684</v>
      </c>
      <c r="B1190" s="10">
        <v>942</v>
      </c>
      <c r="C1190" s="10" t="s">
        <v>46</v>
      </c>
      <c r="D1190" s="38">
        <v>180000</v>
      </c>
      <c r="E1190" s="9" t="s">
        <v>5574</v>
      </c>
      <c r="F1190" s="10" t="s">
        <v>90</v>
      </c>
      <c r="G1190" s="39">
        <f t="shared" si="19"/>
        <v>180000</v>
      </c>
      <c r="H1190" s="10" t="s">
        <v>3575</v>
      </c>
      <c r="I1190" s="41" t="s">
        <v>25</v>
      </c>
      <c r="K1190" s="38">
        <v>180000</v>
      </c>
      <c r="L1190" s="7">
        <v>77000</v>
      </c>
      <c r="N1190" s="9" t="s">
        <v>5575</v>
      </c>
      <c r="P1190" s="9" t="s">
        <v>5576</v>
      </c>
    </row>
    <row r="1191" spans="1:16" x14ac:dyDescent="0.25">
      <c r="A1191" s="37">
        <v>38684</v>
      </c>
      <c r="B1191" s="10">
        <v>554</v>
      </c>
      <c r="C1191" s="10" t="s">
        <v>61</v>
      </c>
      <c r="D1191" s="38">
        <v>1000</v>
      </c>
      <c r="E1191" s="9" t="s">
        <v>5577</v>
      </c>
      <c r="F1191" s="10" t="s">
        <v>54</v>
      </c>
      <c r="G1191" s="39">
        <f t="shared" si="19"/>
        <v>1000</v>
      </c>
      <c r="H1191" s="10" t="s">
        <v>3575</v>
      </c>
      <c r="I1191" s="41" t="s">
        <v>25</v>
      </c>
      <c r="K1191" s="38">
        <v>1000</v>
      </c>
    </row>
    <row r="1192" spans="1:16" x14ac:dyDescent="0.25">
      <c r="A1192" s="37">
        <v>38684</v>
      </c>
      <c r="C1192" s="10" t="s">
        <v>42</v>
      </c>
      <c r="D1192" s="38">
        <v>2900</v>
      </c>
      <c r="E1192" s="9" t="s">
        <v>5568</v>
      </c>
      <c r="F1192" s="10" t="s">
        <v>54</v>
      </c>
      <c r="G1192" s="39">
        <f t="shared" si="19"/>
        <v>2900</v>
      </c>
      <c r="H1192" s="10" t="s">
        <v>3582</v>
      </c>
      <c r="K1192" s="7">
        <v>2900</v>
      </c>
    </row>
    <row r="1193" spans="1:16" x14ac:dyDescent="0.25">
      <c r="A1193" s="37">
        <v>38684</v>
      </c>
      <c r="B1193" s="10">
        <v>346</v>
      </c>
      <c r="C1193" s="10" t="s">
        <v>70</v>
      </c>
      <c r="D1193" s="38">
        <v>3000</v>
      </c>
      <c r="E1193" s="9" t="s">
        <v>5578</v>
      </c>
      <c r="F1193" s="10" t="s">
        <v>54</v>
      </c>
      <c r="G1193" s="39">
        <f t="shared" si="19"/>
        <v>3000</v>
      </c>
      <c r="H1193" s="10" t="s">
        <v>3575</v>
      </c>
      <c r="I1193" s="41" t="s">
        <v>25</v>
      </c>
      <c r="K1193" s="38">
        <v>3000</v>
      </c>
    </row>
    <row r="1194" spans="1:16" x14ac:dyDescent="0.25">
      <c r="A1194" s="37">
        <v>38684</v>
      </c>
      <c r="B1194" s="10">
        <v>346</v>
      </c>
      <c r="C1194" s="10" t="s">
        <v>70</v>
      </c>
      <c r="D1194" s="38">
        <v>3000</v>
      </c>
      <c r="E1194" s="9" t="s">
        <v>5578</v>
      </c>
      <c r="F1194" s="10" t="s">
        <v>54</v>
      </c>
      <c r="G1194" s="39">
        <f t="shared" si="19"/>
        <v>3000</v>
      </c>
      <c r="H1194" s="10" t="s">
        <v>3575</v>
      </c>
      <c r="I1194" s="41" t="s">
        <v>25</v>
      </c>
      <c r="K1194" s="38">
        <v>3000</v>
      </c>
    </row>
    <row r="1195" spans="1:16" x14ac:dyDescent="0.25">
      <c r="A1195" s="37">
        <v>38684</v>
      </c>
      <c r="C1195" s="10" t="s">
        <v>42</v>
      </c>
      <c r="D1195" s="38">
        <v>21000</v>
      </c>
      <c r="E1195" s="9" t="s">
        <v>5567</v>
      </c>
      <c r="F1195" s="10" t="s">
        <v>54</v>
      </c>
      <c r="G1195" s="39">
        <f t="shared" si="19"/>
        <v>21000</v>
      </c>
      <c r="H1195" s="10" t="s">
        <v>3582</v>
      </c>
      <c r="K1195" s="7">
        <v>21000</v>
      </c>
    </row>
    <row r="1196" spans="1:16" x14ac:dyDescent="0.25">
      <c r="A1196" s="37">
        <v>38684</v>
      </c>
      <c r="B1196" s="10">
        <v>338</v>
      </c>
      <c r="C1196" s="10" t="s">
        <v>70</v>
      </c>
      <c r="D1196" s="38">
        <v>500000</v>
      </c>
      <c r="E1196" s="9" t="s">
        <v>5579</v>
      </c>
      <c r="F1196" s="10" t="s">
        <v>3869</v>
      </c>
      <c r="G1196" s="39">
        <f t="shared" si="19"/>
        <v>500000</v>
      </c>
      <c r="H1196" s="10" t="s">
        <v>3575</v>
      </c>
      <c r="I1196" s="41" t="s">
        <v>25</v>
      </c>
      <c r="J1196" s="10" t="s">
        <v>4334</v>
      </c>
    </row>
    <row r="1197" spans="1:16" x14ac:dyDescent="0.25">
      <c r="A1197" s="37">
        <v>38685</v>
      </c>
      <c r="C1197" s="10" t="s">
        <v>42</v>
      </c>
      <c r="D1197" s="38">
        <v>60</v>
      </c>
      <c r="E1197" s="9" t="s">
        <v>5567</v>
      </c>
      <c r="F1197" s="10" t="s">
        <v>54</v>
      </c>
      <c r="G1197" s="39">
        <f t="shared" si="19"/>
        <v>60</v>
      </c>
      <c r="H1197" s="10" t="s">
        <v>3582</v>
      </c>
      <c r="K1197" s="7">
        <v>60</v>
      </c>
    </row>
    <row r="1198" spans="1:16" x14ac:dyDescent="0.25">
      <c r="A1198" s="37">
        <v>38685</v>
      </c>
      <c r="C1198" s="10" t="s">
        <v>42</v>
      </c>
      <c r="D1198" s="38">
        <v>150</v>
      </c>
      <c r="E1198" s="9" t="s">
        <v>5568</v>
      </c>
      <c r="F1198" s="10" t="s">
        <v>54</v>
      </c>
      <c r="G1198" s="39">
        <f t="shared" si="19"/>
        <v>150</v>
      </c>
      <c r="H1198" s="10" t="s">
        <v>3582</v>
      </c>
      <c r="K1198" s="7">
        <v>150</v>
      </c>
    </row>
    <row r="1199" spans="1:16" x14ac:dyDescent="0.25">
      <c r="A1199" s="37">
        <v>38686</v>
      </c>
      <c r="B1199" s="10">
        <v>335</v>
      </c>
      <c r="C1199" s="10" t="s">
        <v>26</v>
      </c>
      <c r="D1199" s="38">
        <v>2000</v>
      </c>
      <c r="E1199" s="9" t="s">
        <v>5580</v>
      </c>
      <c r="F1199" s="10" t="s">
        <v>23</v>
      </c>
      <c r="G1199" s="39">
        <f t="shared" si="19"/>
        <v>2000</v>
      </c>
      <c r="H1199" s="10" t="s">
        <v>3578</v>
      </c>
      <c r="I1199" s="41" t="s">
        <v>25</v>
      </c>
      <c r="K1199" s="38">
        <v>2000</v>
      </c>
    </row>
    <row r="1200" spans="1:16" x14ac:dyDescent="0.25">
      <c r="A1200" s="37">
        <v>38686</v>
      </c>
      <c r="B1200" s="10">
        <v>1912</v>
      </c>
      <c r="C1200" s="10" t="s">
        <v>319</v>
      </c>
      <c r="D1200" s="38">
        <v>600</v>
      </c>
      <c r="E1200" s="9" t="s">
        <v>5581</v>
      </c>
      <c r="F1200" s="10" t="s">
        <v>30</v>
      </c>
      <c r="G1200" s="39">
        <f t="shared" si="19"/>
        <v>600</v>
      </c>
      <c r="H1200" s="10" t="s">
        <v>3610</v>
      </c>
      <c r="I1200" s="41" t="s">
        <v>25</v>
      </c>
      <c r="K1200" s="38">
        <v>600</v>
      </c>
    </row>
    <row r="1201" spans="1:11" x14ac:dyDescent="0.25">
      <c r="A1201" s="37">
        <v>38686</v>
      </c>
      <c r="B1201" s="10">
        <v>240</v>
      </c>
      <c r="C1201" s="10" t="s">
        <v>904</v>
      </c>
      <c r="D1201" s="38">
        <v>1500</v>
      </c>
      <c r="E1201" s="9" t="s">
        <v>5582</v>
      </c>
      <c r="F1201" s="10" t="s">
        <v>33</v>
      </c>
      <c r="G1201" s="39">
        <f t="shared" si="19"/>
        <v>1500</v>
      </c>
      <c r="H1201" s="10" t="s">
        <v>3610</v>
      </c>
      <c r="I1201" s="41" t="s">
        <v>25</v>
      </c>
      <c r="K1201" s="38">
        <v>1500</v>
      </c>
    </row>
    <row r="1202" spans="1:11" x14ac:dyDescent="0.25">
      <c r="A1202" s="37">
        <v>38686</v>
      </c>
      <c r="B1202" s="10">
        <v>1433</v>
      </c>
      <c r="C1202" s="10" t="s">
        <v>130</v>
      </c>
      <c r="D1202" s="38">
        <v>5200</v>
      </c>
      <c r="E1202" s="9" t="s">
        <v>5583</v>
      </c>
      <c r="F1202" s="10" t="s">
        <v>37</v>
      </c>
      <c r="G1202" s="39">
        <f t="shared" si="19"/>
        <v>5200</v>
      </c>
      <c r="H1202" s="10" t="s">
        <v>3578</v>
      </c>
      <c r="I1202" s="41" t="s">
        <v>25</v>
      </c>
      <c r="K1202" s="38">
        <v>5200</v>
      </c>
    </row>
    <row r="1203" spans="1:11" x14ac:dyDescent="0.25">
      <c r="A1203" s="37">
        <v>38686</v>
      </c>
      <c r="B1203" s="10">
        <v>347</v>
      </c>
      <c r="C1203" s="10" t="s">
        <v>121</v>
      </c>
      <c r="D1203" s="38">
        <v>1000</v>
      </c>
      <c r="E1203" s="9" t="s">
        <v>5584</v>
      </c>
      <c r="F1203" s="10" t="s">
        <v>359</v>
      </c>
      <c r="G1203" s="39">
        <f t="shared" si="19"/>
        <v>1000</v>
      </c>
      <c r="H1203" s="10" t="s">
        <v>3582</v>
      </c>
      <c r="I1203" s="41" t="s">
        <v>25</v>
      </c>
      <c r="J1203" s="10" t="s">
        <v>4334</v>
      </c>
    </row>
    <row r="1204" spans="1:11" x14ac:dyDescent="0.25">
      <c r="A1204" s="37">
        <v>38686</v>
      </c>
      <c r="B1204" s="10">
        <v>124</v>
      </c>
      <c r="C1204" s="10" t="s">
        <v>302</v>
      </c>
      <c r="D1204" s="38" t="s">
        <v>27</v>
      </c>
      <c r="E1204" s="9" t="s">
        <v>5585</v>
      </c>
      <c r="F1204" s="10" t="s">
        <v>63</v>
      </c>
      <c r="G1204" s="39">
        <f t="shared" si="19"/>
        <v>1</v>
      </c>
      <c r="H1204" s="10" t="s">
        <v>3587</v>
      </c>
      <c r="I1204" s="41" t="s">
        <v>25</v>
      </c>
      <c r="K1204" s="38" t="s">
        <v>27</v>
      </c>
    </row>
    <row r="1205" spans="1:11" x14ac:dyDescent="0.25">
      <c r="A1205" s="37">
        <v>38686</v>
      </c>
      <c r="C1205" s="10" t="s">
        <v>42</v>
      </c>
      <c r="D1205" s="38">
        <v>50</v>
      </c>
      <c r="E1205" s="9" t="s">
        <v>5567</v>
      </c>
      <c r="F1205" s="10" t="s">
        <v>54</v>
      </c>
      <c r="G1205" s="39">
        <f t="shared" si="19"/>
        <v>50</v>
      </c>
      <c r="H1205" s="10" t="s">
        <v>3582</v>
      </c>
      <c r="K1205" s="7">
        <v>50</v>
      </c>
    </row>
    <row r="1206" spans="1:11" x14ac:dyDescent="0.25">
      <c r="A1206" s="37">
        <v>38686</v>
      </c>
      <c r="C1206" s="10" t="s">
        <v>42</v>
      </c>
      <c r="D1206" s="38">
        <v>100</v>
      </c>
      <c r="E1206" s="9" t="s">
        <v>5567</v>
      </c>
      <c r="F1206" s="10" t="s">
        <v>54</v>
      </c>
      <c r="G1206" s="39">
        <f t="shared" si="19"/>
        <v>100</v>
      </c>
      <c r="H1206" s="10" t="s">
        <v>3582</v>
      </c>
      <c r="K1206" s="7">
        <v>100</v>
      </c>
    </row>
    <row r="1207" spans="1:11" x14ac:dyDescent="0.25">
      <c r="A1207" s="37">
        <v>38687</v>
      </c>
      <c r="B1207" s="10">
        <v>1100</v>
      </c>
      <c r="C1207" s="10" t="s">
        <v>42</v>
      </c>
      <c r="D1207" s="38">
        <v>700</v>
      </c>
      <c r="E1207" s="9" t="s">
        <v>5586</v>
      </c>
      <c r="F1207" s="10" t="s">
        <v>54</v>
      </c>
      <c r="G1207" s="39">
        <f t="shared" si="19"/>
        <v>700</v>
      </c>
      <c r="H1207" s="10" t="s">
        <v>3582</v>
      </c>
      <c r="K1207" s="7">
        <v>700</v>
      </c>
    </row>
    <row r="1208" spans="1:11" x14ac:dyDescent="0.25">
      <c r="A1208" s="37">
        <v>38687</v>
      </c>
      <c r="B1208" s="10">
        <v>1645</v>
      </c>
      <c r="C1208" s="10" t="s">
        <v>162</v>
      </c>
      <c r="D1208" s="38">
        <v>900</v>
      </c>
      <c r="E1208" s="9" t="s">
        <v>5587</v>
      </c>
      <c r="F1208" s="10" t="s">
        <v>3869</v>
      </c>
      <c r="G1208" s="39">
        <f t="shared" si="19"/>
        <v>900</v>
      </c>
      <c r="H1208" s="10" t="s">
        <v>3582</v>
      </c>
      <c r="J1208" s="10" t="s">
        <v>4334</v>
      </c>
    </row>
    <row r="1209" spans="1:11" x14ac:dyDescent="0.25">
      <c r="A1209" s="37">
        <v>38687</v>
      </c>
      <c r="B1209" s="10">
        <v>1251</v>
      </c>
      <c r="C1209" s="10" t="s">
        <v>42</v>
      </c>
      <c r="D1209" s="38">
        <v>10000</v>
      </c>
      <c r="E1209" s="9" t="s">
        <v>5588</v>
      </c>
      <c r="F1209" s="10" t="s">
        <v>3869</v>
      </c>
      <c r="G1209" s="39">
        <f t="shared" si="19"/>
        <v>10000</v>
      </c>
      <c r="H1209" s="10" t="s">
        <v>3582</v>
      </c>
      <c r="I1209" s="41" t="s">
        <v>25</v>
      </c>
      <c r="J1209" s="10" t="s">
        <v>4334</v>
      </c>
    </row>
    <row r="1210" spans="1:11" x14ac:dyDescent="0.25">
      <c r="A1210" s="37">
        <v>38688</v>
      </c>
      <c r="B1210" s="10">
        <v>1413</v>
      </c>
      <c r="C1210" s="10" t="s">
        <v>35</v>
      </c>
      <c r="D1210" s="38">
        <v>2500</v>
      </c>
      <c r="E1210" s="9" t="s">
        <v>5589</v>
      </c>
      <c r="F1210" s="10" t="s">
        <v>23</v>
      </c>
      <c r="G1210" s="39">
        <f t="shared" si="19"/>
        <v>2500</v>
      </c>
      <c r="H1210" s="10" t="s">
        <v>3580</v>
      </c>
      <c r="I1210" s="41" t="s">
        <v>25</v>
      </c>
      <c r="J1210" s="38"/>
      <c r="K1210" s="38">
        <v>2500</v>
      </c>
    </row>
    <row r="1211" spans="1:11" x14ac:dyDescent="0.25">
      <c r="A1211" s="37">
        <v>38688</v>
      </c>
      <c r="B1211" s="10">
        <v>1444</v>
      </c>
      <c r="C1211" s="10" t="s">
        <v>141</v>
      </c>
      <c r="D1211" s="38">
        <v>6000</v>
      </c>
      <c r="E1211" s="9" t="s">
        <v>5590</v>
      </c>
      <c r="F1211" s="10" t="s">
        <v>23</v>
      </c>
      <c r="G1211" s="39">
        <f t="shared" si="19"/>
        <v>6000</v>
      </c>
      <c r="H1211" s="10" t="s">
        <v>3578</v>
      </c>
      <c r="I1211" s="41" t="s">
        <v>25</v>
      </c>
      <c r="J1211" s="38"/>
      <c r="K1211" s="38">
        <v>6000</v>
      </c>
    </row>
    <row r="1212" spans="1:11" x14ac:dyDescent="0.25">
      <c r="A1212" s="37">
        <v>38688</v>
      </c>
      <c r="B1212" s="10">
        <v>1939</v>
      </c>
      <c r="C1212" s="10" t="s">
        <v>56</v>
      </c>
      <c r="D1212" s="38" t="s">
        <v>27</v>
      </c>
      <c r="E1212" s="9" t="s">
        <v>5591</v>
      </c>
      <c r="F1212" s="10" t="s">
        <v>23</v>
      </c>
      <c r="G1212" s="39">
        <f t="shared" si="19"/>
        <v>1</v>
      </c>
      <c r="H1212" s="10" t="s">
        <v>3587</v>
      </c>
      <c r="I1212" s="41" t="s">
        <v>25</v>
      </c>
      <c r="J1212" s="38"/>
      <c r="K1212" s="38" t="s">
        <v>27</v>
      </c>
    </row>
    <row r="1213" spans="1:11" x14ac:dyDescent="0.25">
      <c r="A1213" s="37">
        <v>38689</v>
      </c>
      <c r="B1213" s="10">
        <v>1311</v>
      </c>
      <c r="C1213" s="10" t="s">
        <v>3611</v>
      </c>
      <c r="D1213" s="38">
        <v>50000</v>
      </c>
      <c r="E1213" s="9" t="s">
        <v>5592</v>
      </c>
      <c r="F1213" s="10" t="s">
        <v>30</v>
      </c>
      <c r="G1213" s="39">
        <f t="shared" si="19"/>
        <v>50000</v>
      </c>
      <c r="H1213" s="10" t="s">
        <v>3587</v>
      </c>
      <c r="I1213" s="41" t="s">
        <v>25</v>
      </c>
      <c r="J1213" s="38"/>
      <c r="K1213" s="38">
        <v>50000</v>
      </c>
    </row>
    <row r="1214" spans="1:11" x14ac:dyDescent="0.25">
      <c r="A1214" s="37">
        <v>38689</v>
      </c>
      <c r="B1214" s="10">
        <v>1249</v>
      </c>
      <c r="C1214" s="10" t="s">
        <v>64</v>
      </c>
      <c r="D1214" s="38">
        <v>8000</v>
      </c>
      <c r="E1214" s="9" t="s">
        <v>5593</v>
      </c>
      <c r="F1214" s="10" t="s">
        <v>33</v>
      </c>
      <c r="G1214" s="39">
        <f t="shared" si="19"/>
        <v>8000</v>
      </c>
      <c r="H1214" s="10" t="s">
        <v>3578</v>
      </c>
      <c r="I1214" s="41" t="s">
        <v>25</v>
      </c>
      <c r="J1214" s="38"/>
      <c r="K1214" s="38">
        <v>8000</v>
      </c>
    </row>
    <row r="1215" spans="1:11" x14ac:dyDescent="0.25">
      <c r="A1215" s="37">
        <v>38689</v>
      </c>
      <c r="B1215" s="10">
        <v>1314</v>
      </c>
      <c r="C1215" s="10" t="s">
        <v>68</v>
      </c>
      <c r="D1215" s="38">
        <v>6000</v>
      </c>
      <c r="E1215" s="9" t="s">
        <v>5594</v>
      </c>
      <c r="F1215" s="10" t="s">
        <v>90</v>
      </c>
      <c r="G1215" s="39">
        <f t="shared" si="19"/>
        <v>6000</v>
      </c>
      <c r="H1215" s="10" t="s">
        <v>3575</v>
      </c>
      <c r="I1215" s="41" t="s">
        <v>25</v>
      </c>
      <c r="J1215" s="38"/>
      <c r="K1215" s="38">
        <v>6000</v>
      </c>
    </row>
    <row r="1216" spans="1:11" x14ac:dyDescent="0.25">
      <c r="A1216" s="37">
        <v>38691</v>
      </c>
      <c r="B1216" s="10">
        <v>1240</v>
      </c>
      <c r="C1216" s="10" t="s">
        <v>203</v>
      </c>
      <c r="D1216" s="38">
        <v>1500</v>
      </c>
      <c r="E1216" s="9" t="s">
        <v>5595</v>
      </c>
      <c r="F1216" s="10" t="s">
        <v>23</v>
      </c>
      <c r="G1216" s="39">
        <f t="shared" si="19"/>
        <v>1500</v>
      </c>
      <c r="H1216" s="10" t="s">
        <v>3610</v>
      </c>
      <c r="I1216" s="41" t="s">
        <v>25</v>
      </c>
      <c r="K1216" s="38">
        <v>1500</v>
      </c>
    </row>
    <row r="1217" spans="1:11" x14ac:dyDescent="0.25">
      <c r="A1217" s="37">
        <v>38691</v>
      </c>
      <c r="B1217" s="10">
        <v>2108</v>
      </c>
      <c r="C1217" s="10" t="s">
        <v>56</v>
      </c>
      <c r="D1217" s="38">
        <v>3000</v>
      </c>
      <c r="E1217" s="9" t="s">
        <v>5596</v>
      </c>
      <c r="F1217" s="10" t="s">
        <v>33</v>
      </c>
      <c r="G1217" s="39">
        <f t="shared" si="19"/>
        <v>3000</v>
      </c>
      <c r="H1217" s="10" t="s">
        <v>3587</v>
      </c>
      <c r="I1217" s="41" t="s">
        <v>25</v>
      </c>
      <c r="K1217" s="38">
        <v>3000</v>
      </c>
    </row>
    <row r="1218" spans="1:11" x14ac:dyDescent="0.25">
      <c r="A1218" s="37">
        <v>38691</v>
      </c>
      <c r="B1218" s="10">
        <v>1539</v>
      </c>
      <c r="C1218" s="10" t="s">
        <v>46</v>
      </c>
      <c r="D1218" s="38">
        <v>50</v>
      </c>
      <c r="E1218" s="9" t="s">
        <v>5597</v>
      </c>
      <c r="F1218" s="10" t="s">
        <v>37</v>
      </c>
      <c r="G1218" s="39">
        <f t="shared" si="19"/>
        <v>50</v>
      </c>
      <c r="H1218" s="10" t="s">
        <v>3575</v>
      </c>
      <c r="I1218" s="41" t="s">
        <v>25</v>
      </c>
      <c r="K1218" s="38">
        <v>50</v>
      </c>
    </row>
    <row r="1219" spans="1:11" x14ac:dyDescent="0.25">
      <c r="A1219" s="37">
        <v>38691</v>
      </c>
      <c r="B1219" s="10">
        <v>2312</v>
      </c>
      <c r="C1219" s="10" t="s">
        <v>46</v>
      </c>
      <c r="D1219" s="38">
        <v>3000</v>
      </c>
      <c r="E1219" s="9" t="s">
        <v>5598</v>
      </c>
      <c r="F1219" s="10" t="s">
        <v>54</v>
      </c>
      <c r="G1219" s="39">
        <f t="shared" si="19"/>
        <v>3000</v>
      </c>
      <c r="H1219" s="10" t="s">
        <v>3575</v>
      </c>
      <c r="I1219" s="41" t="s">
        <v>25</v>
      </c>
      <c r="K1219" s="38">
        <v>3000</v>
      </c>
    </row>
    <row r="1220" spans="1:11" x14ac:dyDescent="0.25">
      <c r="A1220" s="37">
        <v>38691</v>
      </c>
      <c r="B1220" s="10">
        <v>1659</v>
      </c>
      <c r="C1220" s="10" t="s">
        <v>56</v>
      </c>
      <c r="D1220" s="38" t="s">
        <v>27</v>
      </c>
      <c r="E1220" s="9" t="s">
        <v>5599</v>
      </c>
      <c r="F1220" s="10" t="s">
        <v>67</v>
      </c>
      <c r="G1220" s="39">
        <f t="shared" si="19"/>
        <v>1</v>
      </c>
      <c r="H1220" s="10" t="s">
        <v>3587</v>
      </c>
      <c r="I1220" s="41" t="s">
        <v>25</v>
      </c>
      <c r="K1220" s="38" t="s">
        <v>27</v>
      </c>
    </row>
    <row r="1221" spans="1:11" x14ac:dyDescent="0.25">
      <c r="A1221" s="37">
        <v>38692</v>
      </c>
      <c r="B1221" s="10">
        <v>1400</v>
      </c>
      <c r="C1221" s="10" t="s">
        <v>121</v>
      </c>
      <c r="D1221" s="38">
        <v>700</v>
      </c>
      <c r="E1221" s="9" t="s">
        <v>5600</v>
      </c>
      <c r="F1221" s="10" t="s">
        <v>54</v>
      </c>
      <c r="G1221" s="39">
        <f t="shared" si="19"/>
        <v>700</v>
      </c>
      <c r="H1221" s="10" t="s">
        <v>3582</v>
      </c>
      <c r="I1221" s="41"/>
      <c r="K1221" s="38">
        <v>700</v>
      </c>
    </row>
    <row r="1222" spans="1:11" x14ac:dyDescent="0.25">
      <c r="A1222" s="37">
        <v>38692</v>
      </c>
      <c r="B1222" s="10">
        <v>1011</v>
      </c>
      <c r="C1222" s="10" t="s">
        <v>46</v>
      </c>
      <c r="D1222" s="38">
        <v>6000</v>
      </c>
      <c r="E1222" s="9" t="s">
        <v>5601</v>
      </c>
      <c r="F1222" s="10" t="s">
        <v>54</v>
      </c>
      <c r="G1222" s="39">
        <f t="shared" si="19"/>
        <v>6000</v>
      </c>
      <c r="H1222" s="10" t="s">
        <v>3575</v>
      </c>
      <c r="I1222" s="41" t="s">
        <v>25</v>
      </c>
      <c r="J1222" s="10" t="s">
        <v>4334</v>
      </c>
    </row>
    <row r="1223" spans="1:11" x14ac:dyDescent="0.25">
      <c r="A1223" s="37">
        <v>38692</v>
      </c>
      <c r="B1223" s="10">
        <v>1504</v>
      </c>
      <c r="C1223" s="10" t="s">
        <v>61</v>
      </c>
      <c r="D1223" s="38">
        <v>10000</v>
      </c>
      <c r="E1223" s="9" t="s">
        <v>5602</v>
      </c>
      <c r="F1223" s="10" t="s">
        <v>54</v>
      </c>
      <c r="G1223" s="39">
        <f t="shared" si="19"/>
        <v>10000</v>
      </c>
      <c r="H1223" s="10" t="s">
        <v>3575</v>
      </c>
      <c r="I1223" s="41" t="s">
        <v>25</v>
      </c>
      <c r="K1223" s="38">
        <v>10000</v>
      </c>
    </row>
    <row r="1224" spans="1:11" x14ac:dyDescent="0.25">
      <c r="A1224" s="37">
        <v>38693</v>
      </c>
      <c r="B1224" s="10">
        <v>929</v>
      </c>
      <c r="C1224" s="10" t="s">
        <v>162</v>
      </c>
      <c r="D1224" s="38">
        <v>260000</v>
      </c>
      <c r="E1224" s="9" t="s">
        <v>5603</v>
      </c>
      <c r="F1224" s="10" t="s">
        <v>23</v>
      </c>
      <c r="G1224" s="39">
        <f t="shared" si="19"/>
        <v>260000</v>
      </c>
      <c r="H1224" s="10" t="s">
        <v>3582</v>
      </c>
      <c r="I1224" s="41" t="s">
        <v>25</v>
      </c>
      <c r="K1224" s="38">
        <v>260000</v>
      </c>
    </row>
    <row r="1225" spans="1:11" x14ac:dyDescent="0.25">
      <c r="A1225" s="37">
        <v>38693</v>
      </c>
      <c r="B1225" s="10">
        <v>1600</v>
      </c>
      <c r="C1225" s="10" t="s">
        <v>132</v>
      </c>
      <c r="D1225" s="38">
        <v>30</v>
      </c>
      <c r="E1225" s="9" t="s">
        <v>5604</v>
      </c>
      <c r="F1225" s="10" t="s">
        <v>37</v>
      </c>
      <c r="G1225" s="39">
        <f t="shared" si="19"/>
        <v>30</v>
      </c>
      <c r="H1225" s="10" t="s">
        <v>3580</v>
      </c>
      <c r="I1225" s="41" t="s">
        <v>25</v>
      </c>
      <c r="K1225" s="38">
        <v>30</v>
      </c>
    </row>
    <row r="1226" spans="1:11" x14ac:dyDescent="0.25">
      <c r="A1226" s="37">
        <v>38693</v>
      </c>
      <c r="B1226" s="10">
        <v>1359</v>
      </c>
      <c r="C1226" s="10" t="s">
        <v>64</v>
      </c>
      <c r="D1226" s="38">
        <v>3000</v>
      </c>
      <c r="E1226" s="9" t="s">
        <v>5605</v>
      </c>
      <c r="F1226" s="10" t="s">
        <v>37</v>
      </c>
      <c r="G1226" s="39">
        <f t="shared" si="19"/>
        <v>3000</v>
      </c>
      <c r="H1226" s="10" t="s">
        <v>3578</v>
      </c>
      <c r="I1226" s="41" t="s">
        <v>25</v>
      </c>
      <c r="K1226" s="38">
        <v>3000</v>
      </c>
    </row>
    <row r="1227" spans="1:11" x14ac:dyDescent="0.25">
      <c r="A1227" s="37">
        <v>38694</v>
      </c>
      <c r="B1227" s="10">
        <v>1058</v>
      </c>
      <c r="C1227" s="10" t="s">
        <v>130</v>
      </c>
      <c r="D1227" s="38">
        <v>100000</v>
      </c>
      <c r="E1227" s="9" t="s">
        <v>5606</v>
      </c>
      <c r="F1227" s="10" t="s">
        <v>325</v>
      </c>
      <c r="G1227" s="39">
        <f t="shared" si="19"/>
        <v>100000</v>
      </c>
      <c r="H1227" s="10" t="s">
        <v>3578</v>
      </c>
      <c r="I1227" s="41" t="s">
        <v>25</v>
      </c>
      <c r="K1227" s="38">
        <v>100000</v>
      </c>
    </row>
    <row r="1228" spans="1:11" x14ac:dyDescent="0.25">
      <c r="A1228" s="37">
        <v>38695</v>
      </c>
      <c r="B1228" s="10">
        <v>1100</v>
      </c>
      <c r="C1228" s="10" t="s">
        <v>162</v>
      </c>
      <c r="D1228" s="38">
        <v>50</v>
      </c>
      <c r="E1228" s="9" t="s">
        <v>5607</v>
      </c>
      <c r="F1228" s="10" t="s">
        <v>54</v>
      </c>
      <c r="G1228" s="39">
        <f t="shared" si="19"/>
        <v>50</v>
      </c>
      <c r="H1228" s="10" t="s">
        <v>3582</v>
      </c>
      <c r="I1228" s="41"/>
      <c r="K1228" s="38"/>
    </row>
    <row r="1229" spans="1:11" x14ac:dyDescent="0.25">
      <c r="A1229" s="37">
        <v>38695</v>
      </c>
      <c r="B1229" s="10">
        <v>1639</v>
      </c>
      <c r="C1229" s="10" t="s">
        <v>141</v>
      </c>
      <c r="D1229" s="38">
        <v>1500</v>
      </c>
      <c r="E1229" s="9" t="s">
        <v>5608</v>
      </c>
      <c r="F1229" s="10" t="s">
        <v>37</v>
      </c>
      <c r="G1229" s="39">
        <f t="shared" ref="G1229:G1289" si="20">IF(D1229 ="UNK", 1, D1229)</f>
        <v>1500</v>
      </c>
      <c r="H1229" s="10" t="s">
        <v>3578</v>
      </c>
      <c r="I1229" s="41" t="s">
        <v>25</v>
      </c>
      <c r="K1229" s="38">
        <v>1500</v>
      </c>
    </row>
    <row r="1230" spans="1:11" x14ac:dyDescent="0.25">
      <c r="A1230" s="37">
        <v>38695</v>
      </c>
      <c r="B1230" s="10">
        <v>904</v>
      </c>
      <c r="C1230" s="10" t="s">
        <v>68</v>
      </c>
      <c r="D1230" s="38">
        <v>2500</v>
      </c>
      <c r="E1230" s="9" t="s">
        <v>5609</v>
      </c>
      <c r="F1230" s="10" t="s">
        <v>325</v>
      </c>
      <c r="G1230" s="39">
        <f t="shared" si="20"/>
        <v>2500</v>
      </c>
      <c r="H1230" s="10" t="s">
        <v>3575</v>
      </c>
      <c r="I1230" s="41" t="s">
        <v>25</v>
      </c>
      <c r="K1230" s="38">
        <v>2500</v>
      </c>
    </row>
    <row r="1231" spans="1:11" x14ac:dyDescent="0.25">
      <c r="A1231" s="37">
        <v>38697</v>
      </c>
      <c r="B1231" s="10">
        <v>820</v>
      </c>
      <c r="C1231" s="10" t="s">
        <v>162</v>
      </c>
      <c r="D1231" s="38">
        <v>30</v>
      </c>
      <c r="E1231" s="9" t="s">
        <v>5610</v>
      </c>
      <c r="F1231" s="10" t="s">
        <v>37</v>
      </c>
      <c r="G1231" s="39">
        <f t="shared" si="20"/>
        <v>30</v>
      </c>
      <c r="H1231" s="10" t="s">
        <v>3582</v>
      </c>
      <c r="K1231" s="7">
        <v>30</v>
      </c>
    </row>
    <row r="1232" spans="1:11" x14ac:dyDescent="0.25">
      <c r="A1232" s="37">
        <v>38697</v>
      </c>
      <c r="B1232" s="10">
        <v>1313</v>
      </c>
      <c r="C1232" s="10" t="s">
        <v>200</v>
      </c>
      <c r="D1232" s="38">
        <v>10000</v>
      </c>
      <c r="E1232" s="9" t="s">
        <v>5611</v>
      </c>
      <c r="F1232" s="10" t="s">
        <v>190</v>
      </c>
      <c r="G1232" s="39">
        <f t="shared" si="20"/>
        <v>10000</v>
      </c>
      <c r="H1232" s="10" t="s">
        <v>3575</v>
      </c>
      <c r="I1232" s="41" t="s">
        <v>25</v>
      </c>
      <c r="K1232" s="38">
        <v>10000</v>
      </c>
    </row>
    <row r="1233" spans="1:11" x14ac:dyDescent="0.25">
      <c r="A1233" s="37">
        <v>38698</v>
      </c>
      <c r="B1233" s="10">
        <v>1630</v>
      </c>
      <c r="C1233" s="10" t="s">
        <v>46</v>
      </c>
      <c r="D1233" s="38">
        <v>1200</v>
      </c>
      <c r="E1233" s="9" t="s">
        <v>5612</v>
      </c>
      <c r="F1233" s="10" t="s">
        <v>23</v>
      </c>
      <c r="G1233" s="39">
        <f t="shared" si="20"/>
        <v>1200</v>
      </c>
      <c r="H1233" s="10" t="s">
        <v>3575</v>
      </c>
      <c r="I1233" s="41" t="s">
        <v>25</v>
      </c>
      <c r="K1233" s="38">
        <v>1200</v>
      </c>
    </row>
    <row r="1234" spans="1:11" x14ac:dyDescent="0.25">
      <c r="A1234" s="37">
        <v>38698</v>
      </c>
      <c r="B1234" s="10">
        <v>833</v>
      </c>
      <c r="C1234" s="10" t="s">
        <v>46</v>
      </c>
      <c r="D1234" s="38">
        <v>1500</v>
      </c>
      <c r="E1234" s="9" t="s">
        <v>5613</v>
      </c>
      <c r="F1234" s="10" t="s">
        <v>54</v>
      </c>
      <c r="G1234" s="39">
        <f t="shared" si="20"/>
        <v>1500</v>
      </c>
      <c r="H1234" s="10" t="s">
        <v>3575</v>
      </c>
      <c r="I1234" s="41" t="s">
        <v>25</v>
      </c>
      <c r="K1234" s="38">
        <v>1500</v>
      </c>
    </row>
    <row r="1235" spans="1:11" x14ac:dyDescent="0.25">
      <c r="A1235" s="37">
        <v>38699</v>
      </c>
      <c r="B1235" s="10">
        <v>804</v>
      </c>
      <c r="C1235" s="10" t="s">
        <v>162</v>
      </c>
      <c r="D1235" s="38">
        <v>200</v>
      </c>
      <c r="E1235" s="9" t="s">
        <v>5614</v>
      </c>
      <c r="F1235" s="10" t="s">
        <v>33</v>
      </c>
      <c r="G1235" s="39">
        <f t="shared" si="20"/>
        <v>200</v>
      </c>
      <c r="H1235" s="10" t="s">
        <v>3582</v>
      </c>
      <c r="I1235" s="41" t="s">
        <v>25</v>
      </c>
      <c r="K1235" s="38">
        <v>200</v>
      </c>
    </row>
    <row r="1236" spans="1:11" x14ac:dyDescent="0.25">
      <c r="A1236" s="37">
        <v>38699</v>
      </c>
      <c r="B1236" s="10">
        <v>1348</v>
      </c>
      <c r="C1236" s="10" t="s">
        <v>99</v>
      </c>
      <c r="D1236" s="38">
        <v>200</v>
      </c>
      <c r="E1236" s="9" t="s">
        <v>5615</v>
      </c>
      <c r="F1236" s="10" t="s">
        <v>33</v>
      </c>
      <c r="G1236" s="39">
        <f t="shared" si="20"/>
        <v>200</v>
      </c>
      <c r="H1236" s="10" t="s">
        <v>3610</v>
      </c>
      <c r="I1236" s="41" t="s">
        <v>25</v>
      </c>
      <c r="K1236" s="38">
        <v>200</v>
      </c>
    </row>
    <row r="1237" spans="1:11" x14ac:dyDescent="0.25">
      <c r="A1237" s="37">
        <v>38699</v>
      </c>
      <c r="B1237" s="10">
        <v>1545</v>
      </c>
      <c r="C1237" s="10" t="s">
        <v>130</v>
      </c>
      <c r="D1237" s="38">
        <v>1000</v>
      </c>
      <c r="E1237" s="9" t="s">
        <v>5616</v>
      </c>
      <c r="F1237" s="10" t="s">
        <v>33</v>
      </c>
      <c r="G1237" s="39">
        <f t="shared" si="20"/>
        <v>1000</v>
      </c>
      <c r="H1237" s="10" t="s">
        <v>3578</v>
      </c>
      <c r="I1237" s="41" t="s">
        <v>25</v>
      </c>
      <c r="K1237" s="38">
        <v>1000</v>
      </c>
    </row>
    <row r="1238" spans="1:11" x14ac:dyDescent="0.25">
      <c r="A1238" s="37">
        <v>38699</v>
      </c>
      <c r="B1238" s="10">
        <v>1413</v>
      </c>
      <c r="C1238" s="10" t="s">
        <v>42</v>
      </c>
      <c r="D1238" s="38">
        <v>1500</v>
      </c>
      <c r="E1238" s="9" t="s">
        <v>5617</v>
      </c>
      <c r="F1238" s="10" t="s">
        <v>23</v>
      </c>
      <c r="G1238" s="39">
        <f t="shared" si="20"/>
        <v>1500</v>
      </c>
      <c r="H1238" s="10" t="s">
        <v>3582</v>
      </c>
      <c r="I1238" s="41"/>
      <c r="K1238" s="38"/>
    </row>
    <row r="1239" spans="1:11" x14ac:dyDescent="0.25">
      <c r="A1239" s="37">
        <v>38699</v>
      </c>
      <c r="B1239" s="10">
        <v>755</v>
      </c>
      <c r="C1239" s="10" t="s">
        <v>42</v>
      </c>
      <c r="D1239" s="38">
        <v>2000</v>
      </c>
      <c r="E1239" s="9" t="s">
        <v>5618</v>
      </c>
      <c r="F1239" s="10" t="s">
        <v>33</v>
      </c>
      <c r="G1239" s="39">
        <f t="shared" si="20"/>
        <v>2000</v>
      </c>
      <c r="H1239" s="10" t="s">
        <v>3582</v>
      </c>
      <c r="I1239" s="41" t="s">
        <v>25</v>
      </c>
      <c r="K1239" s="38">
        <v>2000</v>
      </c>
    </row>
    <row r="1240" spans="1:11" x14ac:dyDescent="0.25">
      <c r="A1240" s="37">
        <v>38699</v>
      </c>
      <c r="B1240" s="10">
        <v>1802</v>
      </c>
      <c r="C1240" s="10" t="s">
        <v>56</v>
      </c>
      <c r="D1240" s="38">
        <v>2000</v>
      </c>
      <c r="E1240" s="9" t="s">
        <v>5619</v>
      </c>
      <c r="F1240" s="10" t="s">
        <v>33</v>
      </c>
      <c r="G1240" s="39">
        <f t="shared" si="20"/>
        <v>2000</v>
      </c>
      <c r="H1240" s="10" t="s">
        <v>3587</v>
      </c>
      <c r="I1240" s="41" t="s">
        <v>25</v>
      </c>
      <c r="K1240" s="38">
        <v>2000</v>
      </c>
    </row>
    <row r="1241" spans="1:11" x14ac:dyDescent="0.25">
      <c r="A1241" s="37">
        <v>38699</v>
      </c>
      <c r="B1241" s="10">
        <v>1558</v>
      </c>
      <c r="C1241" s="10" t="s">
        <v>46</v>
      </c>
      <c r="D1241" s="38">
        <v>250000</v>
      </c>
      <c r="E1241" s="9" t="s">
        <v>5620</v>
      </c>
      <c r="F1241" s="10" t="s">
        <v>3869</v>
      </c>
      <c r="G1241" s="39">
        <f t="shared" si="20"/>
        <v>250000</v>
      </c>
      <c r="H1241" s="10" t="s">
        <v>3575</v>
      </c>
      <c r="I1241" s="41" t="s">
        <v>25</v>
      </c>
      <c r="J1241" s="10" t="s">
        <v>4334</v>
      </c>
    </row>
    <row r="1242" spans="1:11" x14ac:dyDescent="0.25">
      <c r="A1242" s="37">
        <v>38699</v>
      </c>
      <c r="B1242" s="10">
        <v>744</v>
      </c>
      <c r="C1242" s="10" t="s">
        <v>56</v>
      </c>
      <c r="D1242" s="38" t="s">
        <v>27</v>
      </c>
      <c r="E1242" s="9" t="s">
        <v>5621</v>
      </c>
      <c r="F1242" s="10" t="s">
        <v>67</v>
      </c>
      <c r="G1242" s="39">
        <f t="shared" si="20"/>
        <v>1</v>
      </c>
      <c r="H1242" s="10" t="s">
        <v>3587</v>
      </c>
      <c r="I1242" s="41" t="s">
        <v>25</v>
      </c>
      <c r="K1242" s="38" t="s">
        <v>27</v>
      </c>
    </row>
    <row r="1243" spans="1:11" x14ac:dyDescent="0.25">
      <c r="A1243" s="37">
        <v>38699</v>
      </c>
      <c r="B1243" s="10">
        <v>1036</v>
      </c>
      <c r="C1243" s="10" t="s">
        <v>70</v>
      </c>
      <c r="D1243" s="38" t="s">
        <v>27</v>
      </c>
      <c r="E1243" s="9" t="s">
        <v>5622</v>
      </c>
      <c r="F1243" s="10" t="s">
        <v>67</v>
      </c>
      <c r="G1243" s="39">
        <f t="shared" si="20"/>
        <v>1</v>
      </c>
      <c r="H1243" s="10" t="s">
        <v>3575</v>
      </c>
      <c r="I1243" s="41" t="s">
        <v>25</v>
      </c>
      <c r="J1243" s="10" t="s">
        <v>4334</v>
      </c>
    </row>
    <row r="1244" spans="1:11" x14ac:dyDescent="0.25">
      <c r="A1244" s="37">
        <v>38700</v>
      </c>
      <c r="B1244" s="10">
        <v>2323</v>
      </c>
      <c r="C1244" s="10" t="s">
        <v>46</v>
      </c>
      <c r="D1244" s="38">
        <v>1000</v>
      </c>
      <c r="E1244" s="9" t="s">
        <v>5623</v>
      </c>
      <c r="F1244" s="10" t="s">
        <v>29</v>
      </c>
      <c r="G1244" s="39">
        <f t="shared" si="20"/>
        <v>1000</v>
      </c>
      <c r="H1244" s="10" t="s">
        <v>3575</v>
      </c>
      <c r="I1244" s="41" t="s">
        <v>25</v>
      </c>
      <c r="K1244" s="38">
        <v>1000</v>
      </c>
    </row>
    <row r="1245" spans="1:11" x14ac:dyDescent="0.25">
      <c r="A1245" s="37">
        <v>38701</v>
      </c>
      <c r="B1245" s="10">
        <v>1353</v>
      </c>
      <c r="C1245" s="10" t="s">
        <v>200</v>
      </c>
      <c r="D1245" s="38">
        <v>15000</v>
      </c>
      <c r="E1245" s="9" t="s">
        <v>5624</v>
      </c>
      <c r="F1245" s="10" t="s">
        <v>23</v>
      </c>
      <c r="G1245" s="39">
        <f t="shared" si="20"/>
        <v>15000</v>
      </c>
      <c r="H1245" s="10" t="s">
        <v>3575</v>
      </c>
      <c r="I1245" s="41" t="s">
        <v>25</v>
      </c>
      <c r="K1245" s="38">
        <v>15000</v>
      </c>
    </row>
    <row r="1246" spans="1:11" x14ac:dyDescent="0.25">
      <c r="A1246" s="37">
        <v>38701</v>
      </c>
      <c r="B1246" s="10">
        <v>825</v>
      </c>
      <c r="C1246" s="10" t="s">
        <v>79</v>
      </c>
      <c r="D1246" s="38">
        <v>2500</v>
      </c>
      <c r="E1246" s="9" t="s">
        <v>5625</v>
      </c>
      <c r="F1246" s="10" t="s">
        <v>33</v>
      </c>
      <c r="G1246" s="39">
        <f t="shared" si="20"/>
        <v>2500</v>
      </c>
      <c r="H1246" s="10" t="s">
        <v>3578</v>
      </c>
      <c r="I1246" s="41" t="s">
        <v>25</v>
      </c>
      <c r="K1246" s="38">
        <v>2500</v>
      </c>
    </row>
    <row r="1247" spans="1:11" x14ac:dyDescent="0.25">
      <c r="A1247" s="37">
        <v>38701</v>
      </c>
      <c r="B1247" s="10">
        <v>1233</v>
      </c>
      <c r="C1247" s="10" t="s">
        <v>162</v>
      </c>
      <c r="D1247" s="38">
        <v>1000</v>
      </c>
      <c r="E1247" s="9" t="s">
        <v>5626</v>
      </c>
      <c r="F1247" s="10" t="s">
        <v>29</v>
      </c>
      <c r="G1247" s="39">
        <f t="shared" si="20"/>
        <v>1000</v>
      </c>
      <c r="H1247" s="10" t="s">
        <v>3582</v>
      </c>
      <c r="I1247" s="41" t="s">
        <v>25</v>
      </c>
      <c r="K1247" s="38">
        <v>1000</v>
      </c>
    </row>
    <row r="1248" spans="1:11" x14ac:dyDescent="0.25">
      <c r="A1248" s="37">
        <v>38702</v>
      </c>
      <c r="B1248" s="10">
        <v>1711</v>
      </c>
      <c r="C1248" s="10" t="s">
        <v>46</v>
      </c>
      <c r="D1248" s="38">
        <v>5000</v>
      </c>
      <c r="E1248" s="9" t="s">
        <v>5627</v>
      </c>
      <c r="F1248" s="10" t="s">
        <v>3869</v>
      </c>
      <c r="G1248" s="39">
        <f t="shared" si="20"/>
        <v>5000</v>
      </c>
      <c r="H1248" s="10" t="s">
        <v>3575</v>
      </c>
      <c r="I1248" s="41" t="s">
        <v>25</v>
      </c>
      <c r="J1248" s="10" t="s">
        <v>4334</v>
      </c>
    </row>
    <row r="1249" spans="1:11" x14ac:dyDescent="0.25">
      <c r="A1249" s="37">
        <v>38703</v>
      </c>
      <c r="B1249" s="10">
        <v>1351</v>
      </c>
      <c r="C1249" s="10" t="s">
        <v>3611</v>
      </c>
      <c r="D1249" s="38">
        <v>1608</v>
      </c>
      <c r="E1249" s="9" t="s">
        <v>5628</v>
      </c>
      <c r="F1249" s="10" t="s">
        <v>33</v>
      </c>
      <c r="G1249" s="39">
        <f t="shared" si="20"/>
        <v>1608</v>
      </c>
      <c r="H1249" s="10" t="s">
        <v>3587</v>
      </c>
      <c r="I1249" s="41" t="s">
        <v>25</v>
      </c>
      <c r="K1249" s="38">
        <v>1608</v>
      </c>
    </row>
    <row r="1250" spans="1:11" x14ac:dyDescent="0.25">
      <c r="A1250" s="37">
        <v>38704</v>
      </c>
      <c r="B1250" s="10">
        <v>1126</v>
      </c>
      <c r="C1250" s="10" t="s">
        <v>998</v>
      </c>
      <c r="D1250" s="38">
        <v>1000</v>
      </c>
      <c r="E1250" s="9" t="s">
        <v>5629</v>
      </c>
      <c r="F1250" s="10" t="s">
        <v>190</v>
      </c>
      <c r="G1250" s="39">
        <f t="shared" si="20"/>
        <v>1000</v>
      </c>
      <c r="H1250" s="10" t="s">
        <v>3580</v>
      </c>
      <c r="I1250" s="41" t="s">
        <v>25</v>
      </c>
      <c r="K1250" s="38">
        <v>1000</v>
      </c>
    </row>
    <row r="1251" spans="1:11" x14ac:dyDescent="0.25">
      <c r="A1251" s="37">
        <v>38705</v>
      </c>
      <c r="B1251" s="10">
        <v>1706</v>
      </c>
      <c r="C1251" s="10" t="s">
        <v>426</v>
      </c>
      <c r="D1251" s="7">
        <v>1000</v>
      </c>
      <c r="E1251" s="9" t="s">
        <v>5630</v>
      </c>
      <c r="F1251" s="10" t="s">
        <v>23</v>
      </c>
      <c r="G1251" s="39">
        <f t="shared" si="20"/>
        <v>1000</v>
      </c>
      <c r="H1251" s="10" t="s">
        <v>3587</v>
      </c>
      <c r="I1251" s="41" t="s">
        <v>25</v>
      </c>
      <c r="K1251" s="7">
        <v>1000</v>
      </c>
    </row>
    <row r="1252" spans="1:11" x14ac:dyDescent="0.25">
      <c r="A1252" s="37">
        <v>38705</v>
      </c>
      <c r="B1252" s="10">
        <v>1440</v>
      </c>
      <c r="C1252" s="10" t="s">
        <v>162</v>
      </c>
      <c r="D1252" s="7">
        <v>11100</v>
      </c>
      <c r="E1252" s="9" t="s">
        <v>5631</v>
      </c>
      <c r="F1252" s="10" t="s">
        <v>30</v>
      </c>
      <c r="G1252" s="39">
        <f t="shared" si="20"/>
        <v>11100</v>
      </c>
      <c r="H1252" s="10" t="s">
        <v>3582</v>
      </c>
      <c r="I1252" s="41"/>
    </row>
    <row r="1253" spans="1:11" x14ac:dyDescent="0.25">
      <c r="A1253" s="37">
        <v>38705</v>
      </c>
      <c r="B1253" s="10">
        <v>751</v>
      </c>
      <c r="C1253" s="10" t="s">
        <v>200</v>
      </c>
      <c r="D1253" s="7">
        <v>1500</v>
      </c>
      <c r="E1253" s="9" t="s">
        <v>5632</v>
      </c>
      <c r="F1253" s="10" t="s">
        <v>37</v>
      </c>
      <c r="G1253" s="39">
        <f t="shared" si="20"/>
        <v>1500</v>
      </c>
      <c r="H1253" s="10" t="s">
        <v>3575</v>
      </c>
      <c r="I1253" s="41" t="s">
        <v>25</v>
      </c>
      <c r="K1253" s="7">
        <v>1500</v>
      </c>
    </row>
    <row r="1254" spans="1:11" x14ac:dyDescent="0.25">
      <c r="A1254" s="37">
        <v>38706</v>
      </c>
      <c r="B1254" s="10">
        <v>912</v>
      </c>
      <c r="C1254" s="10" t="s">
        <v>329</v>
      </c>
      <c r="D1254" s="7">
        <v>1000</v>
      </c>
      <c r="E1254" s="9" t="s">
        <v>5633</v>
      </c>
      <c r="F1254" s="10" t="s">
        <v>23</v>
      </c>
      <c r="G1254" s="39">
        <f t="shared" si="20"/>
        <v>1000</v>
      </c>
      <c r="H1254" s="10" t="s">
        <v>3578</v>
      </c>
      <c r="I1254" s="41" t="s">
        <v>25</v>
      </c>
      <c r="K1254" s="7">
        <v>1000</v>
      </c>
    </row>
    <row r="1255" spans="1:11" x14ac:dyDescent="0.25">
      <c r="A1255" s="37">
        <v>38706</v>
      </c>
      <c r="B1255" s="10">
        <v>1316</v>
      </c>
      <c r="C1255" s="10" t="s">
        <v>51</v>
      </c>
      <c r="D1255" s="7">
        <v>8000</v>
      </c>
      <c r="E1255" s="9" t="s">
        <v>5634</v>
      </c>
      <c r="F1255" s="10" t="s">
        <v>23</v>
      </c>
      <c r="G1255" s="39">
        <f t="shared" si="20"/>
        <v>8000</v>
      </c>
      <c r="H1255" s="10" t="s">
        <v>3610</v>
      </c>
      <c r="I1255" s="41" t="s">
        <v>25</v>
      </c>
      <c r="K1255" s="7">
        <v>8000</v>
      </c>
    </row>
    <row r="1256" spans="1:11" x14ac:dyDescent="0.25">
      <c r="A1256" s="37">
        <v>38706</v>
      </c>
      <c r="B1256" s="10">
        <v>1406</v>
      </c>
      <c r="C1256" s="10" t="s">
        <v>35</v>
      </c>
      <c r="D1256" s="7">
        <v>200</v>
      </c>
      <c r="E1256" s="9" t="s">
        <v>5635</v>
      </c>
      <c r="F1256" s="10" t="s">
        <v>67</v>
      </c>
      <c r="G1256" s="39">
        <f t="shared" si="20"/>
        <v>200</v>
      </c>
      <c r="H1256" s="10" t="s">
        <v>3580</v>
      </c>
      <c r="I1256" s="41" t="s">
        <v>25</v>
      </c>
      <c r="K1256" s="7">
        <v>200</v>
      </c>
    </row>
    <row r="1257" spans="1:11" x14ac:dyDescent="0.25">
      <c r="A1257" s="37">
        <v>38707</v>
      </c>
      <c r="B1257" s="10">
        <v>1348</v>
      </c>
      <c r="C1257" s="10" t="s">
        <v>64</v>
      </c>
      <c r="D1257" s="7">
        <v>1000</v>
      </c>
      <c r="E1257" s="9" t="s">
        <v>5636</v>
      </c>
      <c r="F1257" s="10" t="s">
        <v>23</v>
      </c>
      <c r="G1257" s="39">
        <f t="shared" si="20"/>
        <v>1000</v>
      </c>
      <c r="H1257" s="10" t="s">
        <v>3578</v>
      </c>
      <c r="I1257" s="41" t="s">
        <v>25</v>
      </c>
      <c r="K1257" s="7">
        <v>1000</v>
      </c>
    </row>
    <row r="1258" spans="1:11" x14ac:dyDescent="0.25">
      <c r="A1258" s="37">
        <v>38707</v>
      </c>
      <c r="B1258" s="10">
        <v>1628</v>
      </c>
      <c r="C1258" s="10" t="s">
        <v>61</v>
      </c>
      <c r="D1258" s="7">
        <v>1000</v>
      </c>
      <c r="E1258" s="9" t="s">
        <v>5637</v>
      </c>
      <c r="F1258" s="10" t="s">
        <v>23</v>
      </c>
      <c r="G1258" s="39">
        <f t="shared" si="20"/>
        <v>1000</v>
      </c>
      <c r="H1258" s="10" t="s">
        <v>3575</v>
      </c>
      <c r="I1258" s="41" t="s">
        <v>25</v>
      </c>
      <c r="K1258" s="7">
        <v>1000</v>
      </c>
    </row>
    <row r="1259" spans="1:11" x14ac:dyDescent="0.25">
      <c r="A1259" s="37">
        <v>38707</v>
      </c>
      <c r="B1259" s="10">
        <v>1555</v>
      </c>
      <c r="C1259" s="10" t="s">
        <v>91</v>
      </c>
      <c r="D1259" s="7">
        <v>80000</v>
      </c>
      <c r="E1259" s="9" t="s">
        <v>5638</v>
      </c>
      <c r="F1259" s="10" t="s">
        <v>23</v>
      </c>
      <c r="G1259" s="39">
        <f t="shared" si="20"/>
        <v>80000</v>
      </c>
      <c r="H1259" s="10" t="s">
        <v>3578</v>
      </c>
      <c r="I1259" s="41" t="s">
        <v>25</v>
      </c>
      <c r="K1259" s="7">
        <v>80000</v>
      </c>
    </row>
    <row r="1260" spans="1:11" x14ac:dyDescent="0.25">
      <c r="A1260" s="37">
        <v>38707</v>
      </c>
      <c r="B1260" s="10">
        <v>1052</v>
      </c>
      <c r="C1260" s="10" t="s">
        <v>26</v>
      </c>
      <c r="D1260" s="7">
        <v>100000</v>
      </c>
      <c r="E1260" s="9" t="s">
        <v>5639</v>
      </c>
      <c r="F1260" s="10" t="s">
        <v>23</v>
      </c>
      <c r="G1260" s="39">
        <f t="shared" si="20"/>
        <v>100000</v>
      </c>
      <c r="H1260" s="10" t="s">
        <v>3578</v>
      </c>
      <c r="I1260" s="41" t="s">
        <v>25</v>
      </c>
      <c r="K1260" s="7">
        <v>100000</v>
      </c>
    </row>
    <row r="1261" spans="1:11" x14ac:dyDescent="0.25">
      <c r="A1261" s="37">
        <v>38707</v>
      </c>
      <c r="B1261" s="10">
        <v>911</v>
      </c>
      <c r="C1261" s="10" t="s">
        <v>64</v>
      </c>
      <c r="D1261" s="7">
        <v>16650</v>
      </c>
      <c r="E1261" s="9" t="s">
        <v>5640</v>
      </c>
      <c r="F1261" s="10" t="s">
        <v>33</v>
      </c>
      <c r="G1261" s="39">
        <f t="shared" si="20"/>
        <v>16650</v>
      </c>
      <c r="H1261" s="10" t="s">
        <v>3578</v>
      </c>
      <c r="I1261" s="41" t="s">
        <v>25</v>
      </c>
      <c r="K1261" s="7">
        <v>16650</v>
      </c>
    </row>
    <row r="1262" spans="1:11" x14ac:dyDescent="0.25">
      <c r="A1262" s="37">
        <v>38708</v>
      </c>
      <c r="B1262" s="10">
        <v>2336</v>
      </c>
      <c r="C1262" s="10" t="s">
        <v>3611</v>
      </c>
      <c r="D1262" s="7">
        <v>22300</v>
      </c>
      <c r="E1262" s="9" t="s">
        <v>5641</v>
      </c>
      <c r="F1262" s="10" t="s">
        <v>33</v>
      </c>
      <c r="G1262" s="39">
        <f t="shared" si="20"/>
        <v>22300</v>
      </c>
      <c r="H1262" s="10" t="s">
        <v>3587</v>
      </c>
      <c r="I1262" s="41" t="s">
        <v>25</v>
      </c>
      <c r="K1262" s="7">
        <v>22300</v>
      </c>
    </row>
    <row r="1263" spans="1:11" x14ac:dyDescent="0.25">
      <c r="A1263" s="37">
        <v>38709</v>
      </c>
      <c r="B1263" s="10">
        <v>829</v>
      </c>
      <c r="C1263" s="10" t="s">
        <v>31</v>
      </c>
      <c r="D1263" s="7">
        <v>2000</v>
      </c>
      <c r="E1263" s="9" t="s">
        <v>5642</v>
      </c>
      <c r="F1263" s="10" t="s">
        <v>33</v>
      </c>
      <c r="G1263" s="39">
        <f t="shared" si="20"/>
        <v>2000</v>
      </c>
      <c r="H1263" s="10" t="s">
        <v>3587</v>
      </c>
      <c r="I1263" s="41" t="s">
        <v>25</v>
      </c>
      <c r="K1263" s="7">
        <v>2000</v>
      </c>
    </row>
    <row r="1264" spans="1:11" x14ac:dyDescent="0.25">
      <c r="A1264" s="37">
        <v>38709</v>
      </c>
      <c r="B1264" s="23">
        <v>829</v>
      </c>
      <c r="C1264" s="23" t="s">
        <v>31</v>
      </c>
      <c r="D1264" s="7">
        <v>2000</v>
      </c>
      <c r="E1264" s="25" t="s">
        <v>5642</v>
      </c>
      <c r="F1264" s="10" t="s">
        <v>33</v>
      </c>
      <c r="G1264" s="39">
        <f t="shared" si="20"/>
        <v>2000</v>
      </c>
      <c r="H1264" s="10" t="s">
        <v>3587</v>
      </c>
      <c r="I1264" s="41" t="s">
        <v>25</v>
      </c>
      <c r="K1264" s="7">
        <v>2000</v>
      </c>
    </row>
    <row r="1265" spans="1:11" x14ac:dyDescent="0.25">
      <c r="A1265" s="37">
        <v>38710</v>
      </c>
      <c r="B1265" s="10">
        <v>1734</v>
      </c>
      <c r="C1265" s="10" t="s">
        <v>200</v>
      </c>
      <c r="D1265" s="7">
        <v>10000</v>
      </c>
      <c r="E1265" s="9" t="s">
        <v>5643</v>
      </c>
      <c r="F1265" s="10" t="s">
        <v>23</v>
      </c>
      <c r="G1265" s="39">
        <f t="shared" si="20"/>
        <v>10000</v>
      </c>
      <c r="H1265" s="10" t="s">
        <v>3575</v>
      </c>
      <c r="I1265" s="41" t="s">
        <v>25</v>
      </c>
      <c r="K1265" s="7">
        <v>10000</v>
      </c>
    </row>
    <row r="1266" spans="1:11" x14ac:dyDescent="0.25">
      <c r="A1266" s="37">
        <v>38710</v>
      </c>
      <c r="B1266" s="10">
        <v>1208</v>
      </c>
      <c r="C1266" s="10" t="s">
        <v>108</v>
      </c>
      <c r="D1266" s="7" t="s">
        <v>27</v>
      </c>
      <c r="E1266" s="9" t="s">
        <v>5644</v>
      </c>
      <c r="F1266" s="10" t="s">
        <v>67</v>
      </c>
      <c r="G1266" s="39">
        <f t="shared" si="20"/>
        <v>1</v>
      </c>
      <c r="H1266" s="10" t="s">
        <v>3610</v>
      </c>
      <c r="I1266" s="41" t="s">
        <v>25</v>
      </c>
      <c r="K1266" s="7" t="s">
        <v>27</v>
      </c>
    </row>
    <row r="1267" spans="1:11" x14ac:dyDescent="0.25">
      <c r="A1267" s="37">
        <v>38710</v>
      </c>
      <c r="B1267" s="23">
        <v>1208</v>
      </c>
      <c r="C1267" s="23" t="s">
        <v>108</v>
      </c>
      <c r="D1267" s="7" t="s">
        <v>27</v>
      </c>
      <c r="E1267" s="25" t="s">
        <v>5644</v>
      </c>
      <c r="F1267" s="10" t="s">
        <v>67</v>
      </c>
      <c r="G1267" s="39">
        <f t="shared" si="20"/>
        <v>1</v>
      </c>
      <c r="H1267" s="10" t="s">
        <v>3610</v>
      </c>
      <c r="I1267" s="41" t="s">
        <v>25</v>
      </c>
      <c r="K1267" s="7" t="s">
        <v>27</v>
      </c>
    </row>
    <row r="1268" spans="1:11" x14ac:dyDescent="0.25">
      <c r="A1268" s="37">
        <v>38710</v>
      </c>
      <c r="B1268" s="23">
        <v>1734</v>
      </c>
      <c r="C1268" s="23" t="s">
        <v>200</v>
      </c>
      <c r="D1268" s="7">
        <v>10000</v>
      </c>
      <c r="E1268" s="25" t="s">
        <v>5643</v>
      </c>
      <c r="F1268" s="10" t="s">
        <v>23</v>
      </c>
      <c r="G1268" s="39">
        <f t="shared" si="20"/>
        <v>10000</v>
      </c>
      <c r="H1268" s="10" t="s">
        <v>3575</v>
      </c>
      <c r="I1268" s="41" t="s">
        <v>25</v>
      </c>
      <c r="K1268" s="7">
        <v>10000</v>
      </c>
    </row>
    <row r="1269" spans="1:11" x14ac:dyDescent="0.25">
      <c r="A1269" s="37">
        <v>38709</v>
      </c>
      <c r="B1269" s="10">
        <v>829</v>
      </c>
      <c r="C1269" s="10" t="s">
        <v>31</v>
      </c>
      <c r="D1269" s="7">
        <v>2000</v>
      </c>
      <c r="E1269" s="9" t="s">
        <v>5642</v>
      </c>
      <c r="F1269" s="10" t="s">
        <v>33</v>
      </c>
      <c r="G1269" s="39">
        <f t="shared" si="20"/>
        <v>2000</v>
      </c>
      <c r="H1269" s="10" t="s">
        <v>3587</v>
      </c>
      <c r="I1269" s="41" t="s">
        <v>25</v>
      </c>
      <c r="K1269" s="7">
        <v>2000</v>
      </c>
    </row>
    <row r="1270" spans="1:11" x14ac:dyDescent="0.25">
      <c r="A1270" s="37">
        <v>38710</v>
      </c>
      <c r="B1270" s="10">
        <v>1208</v>
      </c>
      <c r="C1270" s="10" t="s">
        <v>108</v>
      </c>
      <c r="D1270" s="7" t="s">
        <v>27</v>
      </c>
      <c r="E1270" s="9" t="s">
        <v>5644</v>
      </c>
      <c r="F1270" s="10" t="s">
        <v>67</v>
      </c>
      <c r="G1270" s="39">
        <f t="shared" si="20"/>
        <v>1</v>
      </c>
      <c r="H1270" s="10" t="s">
        <v>3610</v>
      </c>
      <c r="I1270" s="41" t="s">
        <v>25</v>
      </c>
      <c r="K1270" s="7" t="s">
        <v>27</v>
      </c>
    </row>
    <row r="1271" spans="1:11" x14ac:dyDescent="0.25">
      <c r="A1271" s="37">
        <v>38710</v>
      </c>
      <c r="B1271" s="10">
        <v>1734</v>
      </c>
      <c r="C1271" s="10" t="s">
        <v>200</v>
      </c>
      <c r="D1271" s="7">
        <v>10000</v>
      </c>
      <c r="E1271" s="9" t="s">
        <v>5643</v>
      </c>
      <c r="F1271" s="10" t="s">
        <v>23</v>
      </c>
      <c r="G1271" s="39">
        <f t="shared" si="20"/>
        <v>10000</v>
      </c>
      <c r="H1271" s="10" t="s">
        <v>3575</v>
      </c>
      <c r="I1271" s="41" t="s">
        <v>25</v>
      </c>
      <c r="K1271" s="7">
        <v>10000</v>
      </c>
    </row>
    <row r="1272" spans="1:11" x14ac:dyDescent="0.25">
      <c r="A1272" s="37">
        <v>38711</v>
      </c>
      <c r="B1272" s="10">
        <v>1730</v>
      </c>
      <c r="C1272" s="10" t="s">
        <v>121</v>
      </c>
      <c r="D1272" s="7">
        <v>100</v>
      </c>
      <c r="E1272" s="9" t="s">
        <v>5645</v>
      </c>
      <c r="F1272" s="10" t="s">
        <v>37</v>
      </c>
      <c r="G1272" s="39">
        <f t="shared" si="20"/>
        <v>100</v>
      </c>
      <c r="H1272" s="10" t="s">
        <v>3582</v>
      </c>
      <c r="I1272" s="41"/>
    </row>
    <row r="1273" spans="1:11" x14ac:dyDescent="0.25">
      <c r="A1273" s="37">
        <v>38712</v>
      </c>
      <c r="B1273" s="10">
        <v>1115</v>
      </c>
      <c r="C1273" s="10" t="s">
        <v>162</v>
      </c>
      <c r="D1273" s="7">
        <v>987</v>
      </c>
      <c r="E1273" s="9" t="s">
        <v>5646</v>
      </c>
      <c r="F1273" s="10" t="s">
        <v>23</v>
      </c>
      <c r="G1273" s="39">
        <f t="shared" si="20"/>
        <v>987</v>
      </c>
      <c r="H1273" s="10" t="s">
        <v>3582</v>
      </c>
      <c r="I1273" s="41"/>
    </row>
    <row r="1274" spans="1:11" x14ac:dyDescent="0.25">
      <c r="A1274" s="37">
        <v>38712</v>
      </c>
      <c r="B1274" s="10">
        <v>1334</v>
      </c>
      <c r="C1274" s="10" t="s">
        <v>68</v>
      </c>
      <c r="D1274" s="7">
        <v>1000</v>
      </c>
      <c r="E1274" s="9" t="s">
        <v>5647</v>
      </c>
      <c r="F1274" s="10" t="s">
        <v>23</v>
      </c>
      <c r="G1274" s="39">
        <f t="shared" si="20"/>
        <v>1000</v>
      </c>
      <c r="H1274" s="10" t="s">
        <v>3575</v>
      </c>
      <c r="I1274" s="41" t="s">
        <v>25</v>
      </c>
      <c r="K1274" s="7">
        <v>1000</v>
      </c>
    </row>
    <row r="1275" spans="1:11" x14ac:dyDescent="0.25">
      <c r="A1275" s="37">
        <v>38713</v>
      </c>
      <c r="B1275" s="10">
        <v>1019</v>
      </c>
      <c r="C1275" s="10" t="s">
        <v>35</v>
      </c>
      <c r="D1275" s="7">
        <v>10000</v>
      </c>
      <c r="E1275" s="9" t="s">
        <v>5648</v>
      </c>
      <c r="F1275" s="10" t="s">
        <v>33</v>
      </c>
      <c r="G1275" s="39">
        <f t="shared" si="20"/>
        <v>10000</v>
      </c>
      <c r="H1275" s="10" t="s">
        <v>3580</v>
      </c>
      <c r="I1275" s="41" t="s">
        <v>25</v>
      </c>
      <c r="K1275" s="7">
        <v>10000</v>
      </c>
    </row>
    <row r="1276" spans="1:11" x14ac:dyDescent="0.25">
      <c r="A1276" s="37">
        <v>38713</v>
      </c>
      <c r="B1276" s="10">
        <v>1448</v>
      </c>
      <c r="C1276" s="10" t="s">
        <v>130</v>
      </c>
      <c r="D1276" s="7">
        <v>75000</v>
      </c>
      <c r="E1276" s="9" t="s">
        <v>5649</v>
      </c>
      <c r="F1276" s="10" t="s">
        <v>3869</v>
      </c>
      <c r="G1276" s="39">
        <f t="shared" si="20"/>
        <v>75000</v>
      </c>
      <c r="H1276" s="10" t="s">
        <v>3578</v>
      </c>
      <c r="I1276" s="41" t="s">
        <v>25</v>
      </c>
      <c r="J1276" s="10" t="s">
        <v>4334</v>
      </c>
    </row>
    <row r="1277" spans="1:11" x14ac:dyDescent="0.25">
      <c r="A1277" s="37">
        <v>38714</v>
      </c>
      <c r="B1277" s="10">
        <v>817</v>
      </c>
      <c r="C1277" s="10" t="s">
        <v>121</v>
      </c>
      <c r="D1277" s="7">
        <v>5000</v>
      </c>
      <c r="E1277" s="9" t="s">
        <v>5650</v>
      </c>
      <c r="F1277" s="10" t="s">
        <v>63</v>
      </c>
      <c r="G1277" s="39">
        <f t="shared" si="20"/>
        <v>5000</v>
      </c>
      <c r="H1277" s="10" t="s">
        <v>3582</v>
      </c>
      <c r="I1277" s="41" t="s">
        <v>25</v>
      </c>
      <c r="J1277" s="10" t="s">
        <v>4334</v>
      </c>
    </row>
    <row r="1278" spans="1:11" x14ac:dyDescent="0.25">
      <c r="A1278" s="37">
        <v>38714</v>
      </c>
      <c r="B1278" s="10">
        <v>856</v>
      </c>
      <c r="C1278" s="10" t="s">
        <v>64</v>
      </c>
      <c r="D1278" s="7">
        <v>800</v>
      </c>
      <c r="E1278" s="9" t="s">
        <v>5651</v>
      </c>
      <c r="F1278" s="10" t="s">
        <v>37</v>
      </c>
      <c r="G1278" s="39">
        <f t="shared" si="20"/>
        <v>800</v>
      </c>
      <c r="H1278" s="10" t="s">
        <v>3578</v>
      </c>
      <c r="I1278" s="41" t="s">
        <v>25</v>
      </c>
      <c r="K1278" s="7">
        <v>800</v>
      </c>
    </row>
    <row r="1279" spans="1:11" x14ac:dyDescent="0.25">
      <c r="A1279" s="37">
        <v>38714</v>
      </c>
      <c r="B1279" s="10">
        <v>1126</v>
      </c>
      <c r="C1279" s="10" t="s">
        <v>329</v>
      </c>
      <c r="D1279" s="7">
        <v>1000</v>
      </c>
      <c r="E1279" s="9" t="s">
        <v>5652</v>
      </c>
      <c r="F1279" s="10" t="s">
        <v>37</v>
      </c>
      <c r="G1279" s="39">
        <f t="shared" si="20"/>
        <v>1000</v>
      </c>
      <c r="H1279" s="10" t="s">
        <v>3578</v>
      </c>
      <c r="I1279" s="41" t="s">
        <v>25</v>
      </c>
      <c r="K1279" s="7">
        <v>1000</v>
      </c>
    </row>
    <row r="1280" spans="1:11" x14ac:dyDescent="0.25">
      <c r="A1280" s="37">
        <v>38714</v>
      </c>
      <c r="B1280" s="10">
        <v>1740</v>
      </c>
      <c r="C1280" s="10" t="s">
        <v>162</v>
      </c>
      <c r="D1280" s="7">
        <v>50</v>
      </c>
      <c r="E1280" s="9" t="s">
        <v>5653</v>
      </c>
      <c r="F1280" s="10" t="s">
        <v>37</v>
      </c>
      <c r="G1280" s="39">
        <f t="shared" si="20"/>
        <v>50</v>
      </c>
      <c r="H1280" s="10" t="s">
        <v>3582</v>
      </c>
      <c r="I1280" s="41"/>
    </row>
    <row r="1281" spans="1:11" x14ac:dyDescent="0.25">
      <c r="A1281" s="37">
        <v>38714</v>
      </c>
      <c r="B1281" s="10">
        <v>1155</v>
      </c>
      <c r="C1281" s="10" t="s">
        <v>64</v>
      </c>
      <c r="D1281" s="7">
        <v>12500</v>
      </c>
      <c r="E1281" s="9" t="s">
        <v>5654</v>
      </c>
      <c r="F1281" s="10" t="s">
        <v>33</v>
      </c>
      <c r="G1281" s="39">
        <f t="shared" si="20"/>
        <v>12500</v>
      </c>
      <c r="H1281" s="10" t="s">
        <v>3578</v>
      </c>
      <c r="I1281" s="41" t="s">
        <v>25</v>
      </c>
      <c r="K1281" s="7">
        <v>12500</v>
      </c>
    </row>
    <row r="1282" spans="1:11" x14ac:dyDescent="0.25">
      <c r="A1282" s="37">
        <v>38714</v>
      </c>
      <c r="B1282" s="10">
        <v>1531</v>
      </c>
      <c r="C1282" s="10" t="s">
        <v>99</v>
      </c>
      <c r="D1282" s="7">
        <v>300</v>
      </c>
      <c r="E1282" s="9" t="s">
        <v>5655</v>
      </c>
      <c r="F1282" s="10" t="s">
        <v>37</v>
      </c>
      <c r="G1282" s="39">
        <f t="shared" si="20"/>
        <v>300</v>
      </c>
      <c r="H1282" s="10" t="s">
        <v>3610</v>
      </c>
      <c r="I1282" s="41" t="s">
        <v>25</v>
      </c>
      <c r="K1282" s="7">
        <v>300</v>
      </c>
    </row>
    <row r="1283" spans="1:11" x14ac:dyDescent="0.25">
      <c r="A1283" s="37">
        <v>38715</v>
      </c>
      <c r="B1283" s="10">
        <v>920</v>
      </c>
      <c r="C1283" s="10" t="s">
        <v>46</v>
      </c>
      <c r="D1283" s="7">
        <v>1500</v>
      </c>
      <c r="E1283" s="9" t="s">
        <v>5656</v>
      </c>
      <c r="F1283" s="10" t="s">
        <v>23</v>
      </c>
      <c r="G1283" s="39">
        <f t="shared" si="20"/>
        <v>1500</v>
      </c>
      <c r="H1283" s="10" t="s">
        <v>3575</v>
      </c>
      <c r="I1283" s="41" t="s">
        <v>25</v>
      </c>
      <c r="K1283" s="7">
        <v>1500</v>
      </c>
    </row>
    <row r="1284" spans="1:11" x14ac:dyDescent="0.25">
      <c r="A1284" s="37">
        <v>38715</v>
      </c>
      <c r="B1284" s="10">
        <v>1154</v>
      </c>
      <c r="C1284" s="10" t="s">
        <v>150</v>
      </c>
      <c r="D1284" s="7">
        <v>1500</v>
      </c>
      <c r="E1284" s="9" t="s">
        <v>5657</v>
      </c>
      <c r="F1284" s="10" t="s">
        <v>23</v>
      </c>
      <c r="G1284" s="39">
        <f t="shared" si="20"/>
        <v>1500</v>
      </c>
      <c r="H1284" s="10" t="s">
        <v>3575</v>
      </c>
      <c r="I1284" s="41" t="s">
        <v>25</v>
      </c>
      <c r="K1284" s="7">
        <v>1500</v>
      </c>
    </row>
    <row r="1285" spans="1:11" x14ac:dyDescent="0.25">
      <c r="A1285" s="37">
        <v>38715</v>
      </c>
      <c r="B1285" s="10">
        <v>1436</v>
      </c>
      <c r="C1285" s="10" t="s">
        <v>91</v>
      </c>
      <c r="D1285" s="7">
        <v>1000</v>
      </c>
      <c r="E1285" s="9" t="s">
        <v>5658</v>
      </c>
      <c r="F1285" s="10" t="s">
        <v>54</v>
      </c>
      <c r="G1285" s="39">
        <f t="shared" si="20"/>
        <v>1000</v>
      </c>
      <c r="H1285" s="10" t="s">
        <v>3578</v>
      </c>
      <c r="I1285" s="41" t="s">
        <v>25</v>
      </c>
      <c r="K1285" s="7">
        <v>1000</v>
      </c>
    </row>
    <row r="1286" spans="1:11" x14ac:dyDescent="0.25">
      <c r="A1286" s="37">
        <v>38716</v>
      </c>
      <c r="B1286" s="10">
        <v>1839</v>
      </c>
      <c r="C1286" s="10" t="s">
        <v>3611</v>
      </c>
      <c r="D1286" s="7">
        <v>35000</v>
      </c>
      <c r="E1286" s="9" t="s">
        <v>5659</v>
      </c>
      <c r="F1286" s="10" t="s">
        <v>23</v>
      </c>
      <c r="G1286" s="39">
        <f t="shared" si="20"/>
        <v>35000</v>
      </c>
      <c r="H1286" s="10" t="s">
        <v>3587</v>
      </c>
      <c r="I1286" s="41" t="s">
        <v>25</v>
      </c>
      <c r="K1286" s="7">
        <v>35000</v>
      </c>
    </row>
    <row r="1287" spans="1:11" x14ac:dyDescent="0.25">
      <c r="A1287" s="37">
        <v>38716</v>
      </c>
      <c r="B1287" s="10">
        <v>1902</v>
      </c>
      <c r="C1287" s="10" t="s">
        <v>31</v>
      </c>
      <c r="D1287" s="7">
        <v>3000</v>
      </c>
      <c r="E1287" s="9" t="s">
        <v>5660</v>
      </c>
      <c r="F1287" s="10" t="s">
        <v>23</v>
      </c>
      <c r="G1287" s="39">
        <f t="shared" si="20"/>
        <v>3000</v>
      </c>
      <c r="H1287" s="10" t="s">
        <v>3587</v>
      </c>
      <c r="I1287" s="41" t="s">
        <v>25</v>
      </c>
      <c r="K1287" s="7">
        <v>3000</v>
      </c>
    </row>
    <row r="1288" spans="1:11" x14ac:dyDescent="0.25">
      <c r="A1288" s="37">
        <v>38716</v>
      </c>
      <c r="B1288" s="10">
        <v>1900</v>
      </c>
      <c r="C1288" s="10" t="s">
        <v>162</v>
      </c>
      <c r="D1288" s="7">
        <v>100</v>
      </c>
      <c r="E1288" s="9" t="s">
        <v>5661</v>
      </c>
      <c r="F1288" s="10" t="s">
        <v>30</v>
      </c>
      <c r="G1288" s="39">
        <f t="shared" si="20"/>
        <v>100</v>
      </c>
      <c r="H1288" s="10" t="s">
        <v>3582</v>
      </c>
      <c r="I1288" s="41"/>
    </row>
    <row r="1289" spans="1:11" x14ac:dyDescent="0.25">
      <c r="A1289" s="37">
        <v>38717</v>
      </c>
      <c r="B1289" s="10">
        <v>252</v>
      </c>
      <c r="C1289" s="10" t="s">
        <v>141</v>
      </c>
      <c r="D1289" s="7">
        <v>2000</v>
      </c>
      <c r="E1289" s="9" t="s">
        <v>5662</v>
      </c>
      <c r="F1289" s="10" t="s">
        <v>54</v>
      </c>
      <c r="G1289" s="39">
        <f t="shared" si="20"/>
        <v>2000</v>
      </c>
      <c r="H1289" s="10" t="s">
        <v>3578</v>
      </c>
      <c r="I1289" s="41" t="s">
        <v>25</v>
      </c>
      <c r="K1289" s="7">
        <v>2000</v>
      </c>
    </row>
    <row r="1290" spans="1:11" x14ac:dyDescent="0.25">
      <c r="D1290" s="55">
        <f>SUM(D2:D1289)</f>
        <v>69493570</v>
      </c>
      <c r="K1290" s="56">
        <f>SUM(K2:K1289)</f>
        <v>43106233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08357-34B1-4F29-9D83-0442877AC1BF}">
  <dimension ref="A1:Y1286"/>
  <sheetViews>
    <sheetView workbookViewId="0">
      <selection sqref="A1:XFD1048576"/>
    </sheetView>
  </sheetViews>
  <sheetFormatPr defaultColWidth="9.109375" defaultRowHeight="13.8" x14ac:dyDescent="0.25"/>
  <cols>
    <col min="1" max="1" width="11.6640625" style="37" customWidth="1"/>
    <col min="2" max="2" width="8.5546875" style="57" customWidth="1"/>
    <col min="3" max="3" width="13.5546875" style="10" customWidth="1"/>
    <col min="4" max="4" width="16.33203125" style="7" customWidth="1"/>
    <col min="5" max="5" width="74.33203125" style="9" customWidth="1"/>
    <col min="6" max="6" width="13.33203125" style="10" bestFit="1" customWidth="1"/>
    <col min="7" max="7" width="7.5546875" style="10" bestFit="1" customWidth="1"/>
    <col min="8" max="8" width="11.44140625" style="10" bestFit="1" customWidth="1"/>
    <col min="9" max="9" width="12.33203125" style="10" customWidth="1"/>
    <col min="10" max="10" width="18" style="7" customWidth="1"/>
    <col min="11" max="11" width="17.109375" style="7" customWidth="1"/>
    <col min="12" max="12" width="14" style="7" customWidth="1"/>
    <col min="13" max="13" width="13" style="58" customWidth="1"/>
    <col min="14" max="14" width="18.109375" style="9" customWidth="1"/>
    <col min="15" max="15" width="18.109375" style="51" customWidth="1"/>
    <col min="16" max="17" width="22" style="9" customWidth="1"/>
    <col min="18" max="18" width="20.109375" style="9" customWidth="1"/>
    <col min="19" max="19" width="17.109375" style="9" customWidth="1"/>
    <col min="20" max="20" width="12" style="9" customWidth="1"/>
    <col min="21" max="21" width="14.44140625" style="10" customWidth="1"/>
    <col min="22" max="22" width="13" style="9" customWidth="1"/>
    <col min="23" max="23" width="27.44140625" style="11" customWidth="1"/>
    <col min="24" max="24" width="13.109375" style="7" bestFit="1" customWidth="1"/>
    <col min="25" max="25" width="18.88671875" style="9" customWidth="1"/>
    <col min="26" max="256" width="9.109375" style="9"/>
    <col min="257" max="257" width="11.6640625" style="9" customWidth="1"/>
    <col min="258" max="258" width="8.5546875" style="9" customWidth="1"/>
    <col min="259" max="259" width="13.5546875" style="9" customWidth="1"/>
    <col min="260" max="260" width="16.33203125" style="9" customWidth="1"/>
    <col min="261" max="261" width="74.33203125" style="9" customWidth="1"/>
    <col min="262" max="262" width="13.33203125" style="9" bestFit="1" customWidth="1"/>
    <col min="263" max="263" width="7.5546875" style="9" bestFit="1" customWidth="1"/>
    <col min="264" max="264" width="11.44140625" style="9" bestFit="1" customWidth="1"/>
    <col min="265" max="265" width="12.33203125" style="9" customWidth="1"/>
    <col min="266" max="266" width="18" style="9" customWidth="1"/>
    <col min="267" max="267" width="17.109375" style="9" customWidth="1"/>
    <col min="268" max="268" width="14" style="9" customWidth="1"/>
    <col min="269" max="269" width="13" style="9" customWidth="1"/>
    <col min="270" max="271" width="18.109375" style="9" customWidth="1"/>
    <col min="272" max="273" width="22" style="9" customWidth="1"/>
    <col min="274" max="274" width="20.109375" style="9" customWidth="1"/>
    <col min="275" max="275" width="17.109375" style="9" customWidth="1"/>
    <col min="276" max="276" width="12" style="9" customWidth="1"/>
    <col min="277" max="277" width="14.44140625" style="9" customWidth="1"/>
    <col min="278" max="278" width="13" style="9" customWidth="1"/>
    <col min="279" max="279" width="27.44140625" style="9" customWidth="1"/>
    <col min="280" max="280" width="13.109375" style="9" bestFit="1" customWidth="1"/>
    <col min="281" max="281" width="18.88671875" style="9" customWidth="1"/>
    <col min="282" max="512" width="9.109375" style="9"/>
    <col min="513" max="513" width="11.6640625" style="9" customWidth="1"/>
    <col min="514" max="514" width="8.5546875" style="9" customWidth="1"/>
    <col min="515" max="515" width="13.5546875" style="9" customWidth="1"/>
    <col min="516" max="516" width="16.33203125" style="9" customWidth="1"/>
    <col min="517" max="517" width="74.33203125" style="9" customWidth="1"/>
    <col min="518" max="518" width="13.33203125" style="9" bestFit="1" customWidth="1"/>
    <col min="519" max="519" width="7.5546875" style="9" bestFit="1" customWidth="1"/>
    <col min="520" max="520" width="11.44140625" style="9" bestFit="1" customWidth="1"/>
    <col min="521" max="521" width="12.33203125" style="9" customWidth="1"/>
    <col min="522" max="522" width="18" style="9" customWidth="1"/>
    <col min="523" max="523" width="17.109375" style="9" customWidth="1"/>
    <col min="524" max="524" width="14" style="9" customWidth="1"/>
    <col min="525" max="525" width="13" style="9" customWidth="1"/>
    <col min="526" max="527" width="18.109375" style="9" customWidth="1"/>
    <col min="528" max="529" width="22" style="9" customWidth="1"/>
    <col min="530" max="530" width="20.109375" style="9" customWidth="1"/>
    <col min="531" max="531" width="17.109375" style="9" customWidth="1"/>
    <col min="532" max="532" width="12" style="9" customWidth="1"/>
    <col min="533" max="533" width="14.44140625" style="9" customWidth="1"/>
    <col min="534" max="534" width="13" style="9" customWidth="1"/>
    <col min="535" max="535" width="27.44140625" style="9" customWidth="1"/>
    <col min="536" max="536" width="13.109375" style="9" bestFit="1" customWidth="1"/>
    <col min="537" max="537" width="18.88671875" style="9" customWidth="1"/>
    <col min="538" max="768" width="9.109375" style="9"/>
    <col min="769" max="769" width="11.6640625" style="9" customWidth="1"/>
    <col min="770" max="770" width="8.5546875" style="9" customWidth="1"/>
    <col min="771" max="771" width="13.5546875" style="9" customWidth="1"/>
    <col min="772" max="772" width="16.33203125" style="9" customWidth="1"/>
    <col min="773" max="773" width="74.33203125" style="9" customWidth="1"/>
    <col min="774" max="774" width="13.33203125" style="9" bestFit="1" customWidth="1"/>
    <col min="775" max="775" width="7.5546875" style="9" bestFit="1" customWidth="1"/>
    <col min="776" max="776" width="11.44140625" style="9" bestFit="1" customWidth="1"/>
    <col min="777" max="777" width="12.33203125" style="9" customWidth="1"/>
    <col min="778" max="778" width="18" style="9" customWidth="1"/>
    <col min="779" max="779" width="17.109375" style="9" customWidth="1"/>
    <col min="780" max="780" width="14" style="9" customWidth="1"/>
    <col min="781" max="781" width="13" style="9" customWidth="1"/>
    <col min="782" max="783" width="18.109375" style="9" customWidth="1"/>
    <col min="784" max="785" width="22" style="9" customWidth="1"/>
    <col min="786" max="786" width="20.109375" style="9" customWidth="1"/>
    <col min="787" max="787" width="17.109375" style="9" customWidth="1"/>
    <col min="788" max="788" width="12" style="9" customWidth="1"/>
    <col min="789" max="789" width="14.44140625" style="9" customWidth="1"/>
    <col min="790" max="790" width="13" style="9" customWidth="1"/>
    <col min="791" max="791" width="27.44140625" style="9" customWidth="1"/>
    <col min="792" max="792" width="13.109375" style="9" bestFit="1" customWidth="1"/>
    <col min="793" max="793" width="18.88671875" style="9" customWidth="1"/>
    <col min="794" max="1024" width="9.109375" style="9"/>
    <col min="1025" max="1025" width="11.6640625" style="9" customWidth="1"/>
    <col min="1026" max="1026" width="8.5546875" style="9" customWidth="1"/>
    <col min="1027" max="1027" width="13.5546875" style="9" customWidth="1"/>
    <col min="1028" max="1028" width="16.33203125" style="9" customWidth="1"/>
    <col min="1029" max="1029" width="74.33203125" style="9" customWidth="1"/>
    <col min="1030" max="1030" width="13.33203125" style="9" bestFit="1" customWidth="1"/>
    <col min="1031" max="1031" width="7.5546875" style="9" bestFit="1" customWidth="1"/>
    <col min="1032" max="1032" width="11.44140625" style="9" bestFit="1" customWidth="1"/>
    <col min="1033" max="1033" width="12.33203125" style="9" customWidth="1"/>
    <col min="1034" max="1034" width="18" style="9" customWidth="1"/>
    <col min="1035" max="1035" width="17.109375" style="9" customWidth="1"/>
    <col min="1036" max="1036" width="14" style="9" customWidth="1"/>
    <col min="1037" max="1037" width="13" style="9" customWidth="1"/>
    <col min="1038" max="1039" width="18.109375" style="9" customWidth="1"/>
    <col min="1040" max="1041" width="22" style="9" customWidth="1"/>
    <col min="1042" max="1042" width="20.109375" style="9" customWidth="1"/>
    <col min="1043" max="1043" width="17.109375" style="9" customWidth="1"/>
    <col min="1044" max="1044" width="12" style="9" customWidth="1"/>
    <col min="1045" max="1045" width="14.44140625" style="9" customWidth="1"/>
    <col min="1046" max="1046" width="13" style="9" customWidth="1"/>
    <col min="1047" max="1047" width="27.44140625" style="9" customWidth="1"/>
    <col min="1048" max="1048" width="13.109375" style="9" bestFit="1" customWidth="1"/>
    <col min="1049" max="1049" width="18.88671875" style="9" customWidth="1"/>
    <col min="1050" max="1280" width="9.109375" style="9"/>
    <col min="1281" max="1281" width="11.6640625" style="9" customWidth="1"/>
    <col min="1282" max="1282" width="8.5546875" style="9" customWidth="1"/>
    <col min="1283" max="1283" width="13.5546875" style="9" customWidth="1"/>
    <col min="1284" max="1284" width="16.33203125" style="9" customWidth="1"/>
    <col min="1285" max="1285" width="74.33203125" style="9" customWidth="1"/>
    <col min="1286" max="1286" width="13.33203125" style="9" bestFit="1" customWidth="1"/>
    <col min="1287" max="1287" width="7.5546875" style="9" bestFit="1" customWidth="1"/>
    <col min="1288" max="1288" width="11.44140625" style="9" bestFit="1" customWidth="1"/>
    <col min="1289" max="1289" width="12.33203125" style="9" customWidth="1"/>
    <col min="1290" max="1290" width="18" style="9" customWidth="1"/>
    <col min="1291" max="1291" width="17.109375" style="9" customWidth="1"/>
    <col min="1292" max="1292" width="14" style="9" customWidth="1"/>
    <col min="1293" max="1293" width="13" style="9" customWidth="1"/>
    <col min="1294" max="1295" width="18.109375" style="9" customWidth="1"/>
    <col min="1296" max="1297" width="22" style="9" customWidth="1"/>
    <col min="1298" max="1298" width="20.109375" style="9" customWidth="1"/>
    <col min="1299" max="1299" width="17.109375" style="9" customWidth="1"/>
    <col min="1300" max="1300" width="12" style="9" customWidth="1"/>
    <col min="1301" max="1301" width="14.44140625" style="9" customWidth="1"/>
    <col min="1302" max="1302" width="13" style="9" customWidth="1"/>
    <col min="1303" max="1303" width="27.44140625" style="9" customWidth="1"/>
    <col min="1304" max="1304" width="13.109375" style="9" bestFit="1" customWidth="1"/>
    <col min="1305" max="1305" width="18.88671875" style="9" customWidth="1"/>
    <col min="1306" max="1536" width="9.109375" style="9"/>
    <col min="1537" max="1537" width="11.6640625" style="9" customWidth="1"/>
    <col min="1538" max="1538" width="8.5546875" style="9" customWidth="1"/>
    <col min="1539" max="1539" width="13.5546875" style="9" customWidth="1"/>
    <col min="1540" max="1540" width="16.33203125" style="9" customWidth="1"/>
    <col min="1541" max="1541" width="74.33203125" style="9" customWidth="1"/>
    <col min="1542" max="1542" width="13.33203125" style="9" bestFit="1" customWidth="1"/>
    <col min="1543" max="1543" width="7.5546875" style="9" bestFit="1" customWidth="1"/>
    <col min="1544" max="1544" width="11.44140625" style="9" bestFit="1" customWidth="1"/>
    <col min="1545" max="1545" width="12.33203125" style="9" customWidth="1"/>
    <col min="1546" max="1546" width="18" style="9" customWidth="1"/>
    <col min="1547" max="1547" width="17.109375" style="9" customWidth="1"/>
    <col min="1548" max="1548" width="14" style="9" customWidth="1"/>
    <col min="1549" max="1549" width="13" style="9" customWidth="1"/>
    <col min="1550" max="1551" width="18.109375" style="9" customWidth="1"/>
    <col min="1552" max="1553" width="22" style="9" customWidth="1"/>
    <col min="1554" max="1554" width="20.109375" style="9" customWidth="1"/>
    <col min="1555" max="1555" width="17.109375" style="9" customWidth="1"/>
    <col min="1556" max="1556" width="12" style="9" customWidth="1"/>
    <col min="1557" max="1557" width="14.44140625" style="9" customWidth="1"/>
    <col min="1558" max="1558" width="13" style="9" customWidth="1"/>
    <col min="1559" max="1559" width="27.44140625" style="9" customWidth="1"/>
    <col min="1560" max="1560" width="13.109375" style="9" bestFit="1" customWidth="1"/>
    <col min="1561" max="1561" width="18.88671875" style="9" customWidth="1"/>
    <col min="1562" max="1792" width="9.109375" style="9"/>
    <col min="1793" max="1793" width="11.6640625" style="9" customWidth="1"/>
    <col min="1794" max="1794" width="8.5546875" style="9" customWidth="1"/>
    <col min="1795" max="1795" width="13.5546875" style="9" customWidth="1"/>
    <col min="1796" max="1796" width="16.33203125" style="9" customWidth="1"/>
    <col min="1797" max="1797" width="74.33203125" style="9" customWidth="1"/>
    <col min="1798" max="1798" width="13.33203125" style="9" bestFit="1" customWidth="1"/>
    <col min="1799" max="1799" width="7.5546875" style="9" bestFit="1" customWidth="1"/>
    <col min="1800" max="1800" width="11.44140625" style="9" bestFit="1" customWidth="1"/>
    <col min="1801" max="1801" width="12.33203125" style="9" customWidth="1"/>
    <col min="1802" max="1802" width="18" style="9" customWidth="1"/>
    <col min="1803" max="1803" width="17.109375" style="9" customWidth="1"/>
    <col min="1804" max="1804" width="14" style="9" customWidth="1"/>
    <col min="1805" max="1805" width="13" style="9" customWidth="1"/>
    <col min="1806" max="1807" width="18.109375" style="9" customWidth="1"/>
    <col min="1808" max="1809" width="22" style="9" customWidth="1"/>
    <col min="1810" max="1810" width="20.109375" style="9" customWidth="1"/>
    <col min="1811" max="1811" width="17.109375" style="9" customWidth="1"/>
    <col min="1812" max="1812" width="12" style="9" customWidth="1"/>
    <col min="1813" max="1813" width="14.44140625" style="9" customWidth="1"/>
    <col min="1814" max="1814" width="13" style="9" customWidth="1"/>
    <col min="1815" max="1815" width="27.44140625" style="9" customWidth="1"/>
    <col min="1816" max="1816" width="13.109375" style="9" bestFit="1" customWidth="1"/>
    <col min="1817" max="1817" width="18.88671875" style="9" customWidth="1"/>
    <col min="1818" max="2048" width="9.109375" style="9"/>
    <col min="2049" max="2049" width="11.6640625" style="9" customWidth="1"/>
    <col min="2050" max="2050" width="8.5546875" style="9" customWidth="1"/>
    <col min="2051" max="2051" width="13.5546875" style="9" customWidth="1"/>
    <col min="2052" max="2052" width="16.33203125" style="9" customWidth="1"/>
    <col min="2053" max="2053" width="74.33203125" style="9" customWidth="1"/>
    <col min="2054" max="2054" width="13.33203125" style="9" bestFit="1" customWidth="1"/>
    <col min="2055" max="2055" width="7.5546875" style="9" bestFit="1" customWidth="1"/>
    <col min="2056" max="2056" width="11.44140625" style="9" bestFit="1" customWidth="1"/>
    <col min="2057" max="2057" width="12.33203125" style="9" customWidth="1"/>
    <col min="2058" max="2058" width="18" style="9" customWidth="1"/>
    <col min="2059" max="2059" width="17.109375" style="9" customWidth="1"/>
    <col min="2060" max="2060" width="14" style="9" customWidth="1"/>
    <col min="2061" max="2061" width="13" style="9" customWidth="1"/>
    <col min="2062" max="2063" width="18.109375" style="9" customWidth="1"/>
    <col min="2064" max="2065" width="22" style="9" customWidth="1"/>
    <col min="2066" max="2066" width="20.109375" style="9" customWidth="1"/>
    <col min="2067" max="2067" width="17.109375" style="9" customWidth="1"/>
    <col min="2068" max="2068" width="12" style="9" customWidth="1"/>
    <col min="2069" max="2069" width="14.44140625" style="9" customWidth="1"/>
    <col min="2070" max="2070" width="13" style="9" customWidth="1"/>
    <col min="2071" max="2071" width="27.44140625" style="9" customWidth="1"/>
    <col min="2072" max="2072" width="13.109375" style="9" bestFit="1" customWidth="1"/>
    <col min="2073" max="2073" width="18.88671875" style="9" customWidth="1"/>
    <col min="2074" max="2304" width="9.109375" style="9"/>
    <col min="2305" max="2305" width="11.6640625" style="9" customWidth="1"/>
    <col min="2306" max="2306" width="8.5546875" style="9" customWidth="1"/>
    <col min="2307" max="2307" width="13.5546875" style="9" customWidth="1"/>
    <col min="2308" max="2308" width="16.33203125" style="9" customWidth="1"/>
    <col min="2309" max="2309" width="74.33203125" style="9" customWidth="1"/>
    <col min="2310" max="2310" width="13.33203125" style="9" bestFit="1" customWidth="1"/>
    <col min="2311" max="2311" width="7.5546875" style="9" bestFit="1" customWidth="1"/>
    <col min="2312" max="2312" width="11.44140625" style="9" bestFit="1" customWidth="1"/>
    <col min="2313" max="2313" width="12.33203125" style="9" customWidth="1"/>
    <col min="2314" max="2314" width="18" style="9" customWidth="1"/>
    <col min="2315" max="2315" width="17.109375" style="9" customWidth="1"/>
    <col min="2316" max="2316" width="14" style="9" customWidth="1"/>
    <col min="2317" max="2317" width="13" style="9" customWidth="1"/>
    <col min="2318" max="2319" width="18.109375" style="9" customWidth="1"/>
    <col min="2320" max="2321" width="22" style="9" customWidth="1"/>
    <col min="2322" max="2322" width="20.109375" style="9" customWidth="1"/>
    <col min="2323" max="2323" width="17.109375" style="9" customWidth="1"/>
    <col min="2324" max="2324" width="12" style="9" customWidth="1"/>
    <col min="2325" max="2325" width="14.44140625" style="9" customWidth="1"/>
    <col min="2326" max="2326" width="13" style="9" customWidth="1"/>
    <col min="2327" max="2327" width="27.44140625" style="9" customWidth="1"/>
    <col min="2328" max="2328" width="13.109375" style="9" bestFit="1" customWidth="1"/>
    <col min="2329" max="2329" width="18.88671875" style="9" customWidth="1"/>
    <col min="2330" max="2560" width="9.109375" style="9"/>
    <col min="2561" max="2561" width="11.6640625" style="9" customWidth="1"/>
    <col min="2562" max="2562" width="8.5546875" style="9" customWidth="1"/>
    <col min="2563" max="2563" width="13.5546875" style="9" customWidth="1"/>
    <col min="2564" max="2564" width="16.33203125" style="9" customWidth="1"/>
    <col min="2565" max="2565" width="74.33203125" style="9" customWidth="1"/>
    <col min="2566" max="2566" width="13.33203125" style="9" bestFit="1" customWidth="1"/>
    <col min="2567" max="2567" width="7.5546875" style="9" bestFit="1" customWidth="1"/>
    <col min="2568" max="2568" width="11.44140625" style="9" bestFit="1" customWidth="1"/>
    <col min="2569" max="2569" width="12.33203125" style="9" customWidth="1"/>
    <col min="2570" max="2570" width="18" style="9" customWidth="1"/>
    <col min="2571" max="2571" width="17.109375" style="9" customWidth="1"/>
    <col min="2572" max="2572" width="14" style="9" customWidth="1"/>
    <col min="2573" max="2573" width="13" style="9" customWidth="1"/>
    <col min="2574" max="2575" width="18.109375" style="9" customWidth="1"/>
    <col min="2576" max="2577" width="22" style="9" customWidth="1"/>
    <col min="2578" max="2578" width="20.109375" style="9" customWidth="1"/>
    <col min="2579" max="2579" width="17.109375" style="9" customWidth="1"/>
    <col min="2580" max="2580" width="12" style="9" customWidth="1"/>
    <col min="2581" max="2581" width="14.44140625" style="9" customWidth="1"/>
    <col min="2582" max="2582" width="13" style="9" customWidth="1"/>
    <col min="2583" max="2583" width="27.44140625" style="9" customWidth="1"/>
    <col min="2584" max="2584" width="13.109375" style="9" bestFit="1" customWidth="1"/>
    <col min="2585" max="2585" width="18.88671875" style="9" customWidth="1"/>
    <col min="2586" max="2816" width="9.109375" style="9"/>
    <col min="2817" max="2817" width="11.6640625" style="9" customWidth="1"/>
    <col min="2818" max="2818" width="8.5546875" style="9" customWidth="1"/>
    <col min="2819" max="2819" width="13.5546875" style="9" customWidth="1"/>
    <col min="2820" max="2820" width="16.33203125" style="9" customWidth="1"/>
    <col min="2821" max="2821" width="74.33203125" style="9" customWidth="1"/>
    <col min="2822" max="2822" width="13.33203125" style="9" bestFit="1" customWidth="1"/>
    <col min="2823" max="2823" width="7.5546875" style="9" bestFit="1" customWidth="1"/>
    <col min="2824" max="2824" width="11.44140625" style="9" bestFit="1" customWidth="1"/>
    <col min="2825" max="2825" width="12.33203125" style="9" customWidth="1"/>
    <col min="2826" max="2826" width="18" style="9" customWidth="1"/>
    <col min="2827" max="2827" width="17.109375" style="9" customWidth="1"/>
    <col min="2828" max="2828" width="14" style="9" customWidth="1"/>
    <col min="2829" max="2829" width="13" style="9" customWidth="1"/>
    <col min="2830" max="2831" width="18.109375" style="9" customWidth="1"/>
    <col min="2832" max="2833" width="22" style="9" customWidth="1"/>
    <col min="2834" max="2834" width="20.109375" style="9" customWidth="1"/>
    <col min="2835" max="2835" width="17.109375" style="9" customWidth="1"/>
    <col min="2836" max="2836" width="12" style="9" customWidth="1"/>
    <col min="2837" max="2837" width="14.44140625" style="9" customWidth="1"/>
    <col min="2838" max="2838" width="13" style="9" customWidth="1"/>
    <col min="2839" max="2839" width="27.44140625" style="9" customWidth="1"/>
    <col min="2840" max="2840" width="13.109375" style="9" bestFit="1" customWidth="1"/>
    <col min="2841" max="2841" width="18.88671875" style="9" customWidth="1"/>
    <col min="2842" max="3072" width="9.109375" style="9"/>
    <col min="3073" max="3073" width="11.6640625" style="9" customWidth="1"/>
    <col min="3074" max="3074" width="8.5546875" style="9" customWidth="1"/>
    <col min="3075" max="3075" width="13.5546875" style="9" customWidth="1"/>
    <col min="3076" max="3076" width="16.33203125" style="9" customWidth="1"/>
    <col min="3077" max="3077" width="74.33203125" style="9" customWidth="1"/>
    <col min="3078" max="3078" width="13.33203125" style="9" bestFit="1" customWidth="1"/>
    <col min="3079" max="3079" width="7.5546875" style="9" bestFit="1" customWidth="1"/>
    <col min="3080" max="3080" width="11.44140625" style="9" bestFit="1" customWidth="1"/>
    <col min="3081" max="3081" width="12.33203125" style="9" customWidth="1"/>
    <col min="3082" max="3082" width="18" style="9" customWidth="1"/>
    <col min="3083" max="3083" width="17.109375" style="9" customWidth="1"/>
    <col min="3084" max="3084" width="14" style="9" customWidth="1"/>
    <col min="3085" max="3085" width="13" style="9" customWidth="1"/>
    <col min="3086" max="3087" width="18.109375" style="9" customWidth="1"/>
    <col min="3088" max="3089" width="22" style="9" customWidth="1"/>
    <col min="3090" max="3090" width="20.109375" style="9" customWidth="1"/>
    <col min="3091" max="3091" width="17.109375" style="9" customWidth="1"/>
    <col min="3092" max="3092" width="12" style="9" customWidth="1"/>
    <col min="3093" max="3093" width="14.44140625" style="9" customWidth="1"/>
    <col min="3094" max="3094" width="13" style="9" customWidth="1"/>
    <col min="3095" max="3095" width="27.44140625" style="9" customWidth="1"/>
    <col min="3096" max="3096" width="13.109375" style="9" bestFit="1" customWidth="1"/>
    <col min="3097" max="3097" width="18.88671875" style="9" customWidth="1"/>
    <col min="3098" max="3328" width="9.109375" style="9"/>
    <col min="3329" max="3329" width="11.6640625" style="9" customWidth="1"/>
    <col min="3330" max="3330" width="8.5546875" style="9" customWidth="1"/>
    <col min="3331" max="3331" width="13.5546875" style="9" customWidth="1"/>
    <col min="3332" max="3332" width="16.33203125" style="9" customWidth="1"/>
    <col min="3333" max="3333" width="74.33203125" style="9" customWidth="1"/>
    <col min="3334" max="3334" width="13.33203125" style="9" bestFit="1" customWidth="1"/>
    <col min="3335" max="3335" width="7.5546875" style="9" bestFit="1" customWidth="1"/>
    <col min="3336" max="3336" width="11.44140625" style="9" bestFit="1" customWidth="1"/>
    <col min="3337" max="3337" width="12.33203125" style="9" customWidth="1"/>
    <col min="3338" max="3338" width="18" style="9" customWidth="1"/>
    <col min="3339" max="3339" width="17.109375" style="9" customWidth="1"/>
    <col min="3340" max="3340" width="14" style="9" customWidth="1"/>
    <col min="3341" max="3341" width="13" style="9" customWidth="1"/>
    <col min="3342" max="3343" width="18.109375" style="9" customWidth="1"/>
    <col min="3344" max="3345" width="22" style="9" customWidth="1"/>
    <col min="3346" max="3346" width="20.109375" style="9" customWidth="1"/>
    <col min="3347" max="3347" width="17.109375" style="9" customWidth="1"/>
    <col min="3348" max="3348" width="12" style="9" customWidth="1"/>
    <col min="3349" max="3349" width="14.44140625" style="9" customWidth="1"/>
    <col min="3350" max="3350" width="13" style="9" customWidth="1"/>
    <col min="3351" max="3351" width="27.44140625" style="9" customWidth="1"/>
    <col min="3352" max="3352" width="13.109375" style="9" bestFit="1" customWidth="1"/>
    <col min="3353" max="3353" width="18.88671875" style="9" customWidth="1"/>
    <col min="3354" max="3584" width="9.109375" style="9"/>
    <col min="3585" max="3585" width="11.6640625" style="9" customWidth="1"/>
    <col min="3586" max="3586" width="8.5546875" style="9" customWidth="1"/>
    <col min="3587" max="3587" width="13.5546875" style="9" customWidth="1"/>
    <col min="3588" max="3588" width="16.33203125" style="9" customWidth="1"/>
    <col min="3589" max="3589" width="74.33203125" style="9" customWidth="1"/>
    <col min="3590" max="3590" width="13.33203125" style="9" bestFit="1" customWidth="1"/>
    <col min="3591" max="3591" width="7.5546875" style="9" bestFit="1" customWidth="1"/>
    <col min="3592" max="3592" width="11.44140625" style="9" bestFit="1" customWidth="1"/>
    <col min="3593" max="3593" width="12.33203125" style="9" customWidth="1"/>
    <col min="3594" max="3594" width="18" style="9" customWidth="1"/>
    <col min="3595" max="3595" width="17.109375" style="9" customWidth="1"/>
    <col min="3596" max="3596" width="14" style="9" customWidth="1"/>
    <col min="3597" max="3597" width="13" style="9" customWidth="1"/>
    <col min="3598" max="3599" width="18.109375" style="9" customWidth="1"/>
    <col min="3600" max="3601" width="22" style="9" customWidth="1"/>
    <col min="3602" max="3602" width="20.109375" style="9" customWidth="1"/>
    <col min="3603" max="3603" width="17.109375" style="9" customWidth="1"/>
    <col min="3604" max="3604" width="12" style="9" customWidth="1"/>
    <col min="3605" max="3605" width="14.44140625" style="9" customWidth="1"/>
    <col min="3606" max="3606" width="13" style="9" customWidth="1"/>
    <col min="3607" max="3607" width="27.44140625" style="9" customWidth="1"/>
    <col min="3608" max="3608" width="13.109375" style="9" bestFit="1" customWidth="1"/>
    <col min="3609" max="3609" width="18.88671875" style="9" customWidth="1"/>
    <col min="3610" max="3840" width="9.109375" style="9"/>
    <col min="3841" max="3841" width="11.6640625" style="9" customWidth="1"/>
    <col min="3842" max="3842" width="8.5546875" style="9" customWidth="1"/>
    <col min="3843" max="3843" width="13.5546875" style="9" customWidth="1"/>
    <col min="3844" max="3844" width="16.33203125" style="9" customWidth="1"/>
    <col min="3845" max="3845" width="74.33203125" style="9" customWidth="1"/>
    <col min="3846" max="3846" width="13.33203125" style="9" bestFit="1" customWidth="1"/>
    <col min="3847" max="3847" width="7.5546875" style="9" bestFit="1" customWidth="1"/>
    <col min="3848" max="3848" width="11.44140625" style="9" bestFit="1" customWidth="1"/>
    <col min="3849" max="3849" width="12.33203125" style="9" customWidth="1"/>
    <col min="3850" max="3850" width="18" style="9" customWidth="1"/>
    <col min="3851" max="3851" width="17.109375" style="9" customWidth="1"/>
    <col min="3852" max="3852" width="14" style="9" customWidth="1"/>
    <col min="3853" max="3853" width="13" style="9" customWidth="1"/>
    <col min="3854" max="3855" width="18.109375" style="9" customWidth="1"/>
    <col min="3856" max="3857" width="22" style="9" customWidth="1"/>
    <col min="3858" max="3858" width="20.109375" style="9" customWidth="1"/>
    <col min="3859" max="3859" width="17.109375" style="9" customWidth="1"/>
    <col min="3860" max="3860" width="12" style="9" customWidth="1"/>
    <col min="3861" max="3861" width="14.44140625" style="9" customWidth="1"/>
    <col min="3862" max="3862" width="13" style="9" customWidth="1"/>
    <col min="3863" max="3863" width="27.44140625" style="9" customWidth="1"/>
    <col min="3864" max="3864" width="13.109375" style="9" bestFit="1" customWidth="1"/>
    <col min="3865" max="3865" width="18.88671875" style="9" customWidth="1"/>
    <col min="3866" max="4096" width="9.109375" style="9"/>
    <col min="4097" max="4097" width="11.6640625" style="9" customWidth="1"/>
    <col min="4098" max="4098" width="8.5546875" style="9" customWidth="1"/>
    <col min="4099" max="4099" width="13.5546875" style="9" customWidth="1"/>
    <col min="4100" max="4100" width="16.33203125" style="9" customWidth="1"/>
    <col min="4101" max="4101" width="74.33203125" style="9" customWidth="1"/>
    <col min="4102" max="4102" width="13.33203125" style="9" bestFit="1" customWidth="1"/>
    <col min="4103" max="4103" width="7.5546875" style="9" bestFit="1" customWidth="1"/>
    <col min="4104" max="4104" width="11.44140625" style="9" bestFit="1" customWidth="1"/>
    <col min="4105" max="4105" width="12.33203125" style="9" customWidth="1"/>
    <col min="4106" max="4106" width="18" style="9" customWidth="1"/>
    <col min="4107" max="4107" width="17.109375" style="9" customWidth="1"/>
    <col min="4108" max="4108" width="14" style="9" customWidth="1"/>
    <col min="4109" max="4109" width="13" style="9" customWidth="1"/>
    <col min="4110" max="4111" width="18.109375" style="9" customWidth="1"/>
    <col min="4112" max="4113" width="22" style="9" customWidth="1"/>
    <col min="4114" max="4114" width="20.109375" style="9" customWidth="1"/>
    <col min="4115" max="4115" width="17.109375" style="9" customWidth="1"/>
    <col min="4116" max="4116" width="12" style="9" customWidth="1"/>
    <col min="4117" max="4117" width="14.44140625" style="9" customWidth="1"/>
    <col min="4118" max="4118" width="13" style="9" customWidth="1"/>
    <col min="4119" max="4119" width="27.44140625" style="9" customWidth="1"/>
    <col min="4120" max="4120" width="13.109375" style="9" bestFit="1" customWidth="1"/>
    <col min="4121" max="4121" width="18.88671875" style="9" customWidth="1"/>
    <col min="4122" max="4352" width="9.109375" style="9"/>
    <col min="4353" max="4353" width="11.6640625" style="9" customWidth="1"/>
    <col min="4354" max="4354" width="8.5546875" style="9" customWidth="1"/>
    <col min="4355" max="4355" width="13.5546875" style="9" customWidth="1"/>
    <col min="4356" max="4356" width="16.33203125" style="9" customWidth="1"/>
    <col min="4357" max="4357" width="74.33203125" style="9" customWidth="1"/>
    <col min="4358" max="4358" width="13.33203125" style="9" bestFit="1" customWidth="1"/>
    <col min="4359" max="4359" width="7.5546875" style="9" bestFit="1" customWidth="1"/>
    <col min="4360" max="4360" width="11.44140625" style="9" bestFit="1" customWidth="1"/>
    <col min="4361" max="4361" width="12.33203125" style="9" customWidth="1"/>
    <col min="4362" max="4362" width="18" style="9" customWidth="1"/>
    <col min="4363" max="4363" width="17.109375" style="9" customWidth="1"/>
    <col min="4364" max="4364" width="14" style="9" customWidth="1"/>
    <col min="4365" max="4365" width="13" style="9" customWidth="1"/>
    <col min="4366" max="4367" width="18.109375" style="9" customWidth="1"/>
    <col min="4368" max="4369" width="22" style="9" customWidth="1"/>
    <col min="4370" max="4370" width="20.109375" style="9" customWidth="1"/>
    <col min="4371" max="4371" width="17.109375" style="9" customWidth="1"/>
    <col min="4372" max="4372" width="12" style="9" customWidth="1"/>
    <col min="4373" max="4373" width="14.44140625" style="9" customWidth="1"/>
    <col min="4374" max="4374" width="13" style="9" customWidth="1"/>
    <col min="4375" max="4375" width="27.44140625" style="9" customWidth="1"/>
    <col min="4376" max="4376" width="13.109375" style="9" bestFit="1" customWidth="1"/>
    <col min="4377" max="4377" width="18.88671875" style="9" customWidth="1"/>
    <col min="4378" max="4608" width="9.109375" style="9"/>
    <col min="4609" max="4609" width="11.6640625" style="9" customWidth="1"/>
    <col min="4610" max="4610" width="8.5546875" style="9" customWidth="1"/>
    <col min="4611" max="4611" width="13.5546875" style="9" customWidth="1"/>
    <col min="4612" max="4612" width="16.33203125" style="9" customWidth="1"/>
    <col min="4613" max="4613" width="74.33203125" style="9" customWidth="1"/>
    <col min="4614" max="4614" width="13.33203125" style="9" bestFit="1" customWidth="1"/>
    <col min="4615" max="4615" width="7.5546875" style="9" bestFit="1" customWidth="1"/>
    <col min="4616" max="4616" width="11.44140625" style="9" bestFit="1" customWidth="1"/>
    <col min="4617" max="4617" width="12.33203125" style="9" customWidth="1"/>
    <col min="4618" max="4618" width="18" style="9" customWidth="1"/>
    <col min="4619" max="4619" width="17.109375" style="9" customWidth="1"/>
    <col min="4620" max="4620" width="14" style="9" customWidth="1"/>
    <col min="4621" max="4621" width="13" style="9" customWidth="1"/>
    <col min="4622" max="4623" width="18.109375" style="9" customWidth="1"/>
    <col min="4624" max="4625" width="22" style="9" customWidth="1"/>
    <col min="4626" max="4626" width="20.109375" style="9" customWidth="1"/>
    <col min="4627" max="4627" width="17.109375" style="9" customWidth="1"/>
    <col min="4628" max="4628" width="12" style="9" customWidth="1"/>
    <col min="4629" max="4629" width="14.44140625" style="9" customWidth="1"/>
    <col min="4630" max="4630" width="13" style="9" customWidth="1"/>
    <col min="4631" max="4631" width="27.44140625" style="9" customWidth="1"/>
    <col min="4632" max="4632" width="13.109375" style="9" bestFit="1" customWidth="1"/>
    <col min="4633" max="4633" width="18.88671875" style="9" customWidth="1"/>
    <col min="4634" max="4864" width="9.109375" style="9"/>
    <col min="4865" max="4865" width="11.6640625" style="9" customWidth="1"/>
    <col min="4866" max="4866" width="8.5546875" style="9" customWidth="1"/>
    <col min="4867" max="4867" width="13.5546875" style="9" customWidth="1"/>
    <col min="4868" max="4868" width="16.33203125" style="9" customWidth="1"/>
    <col min="4869" max="4869" width="74.33203125" style="9" customWidth="1"/>
    <col min="4870" max="4870" width="13.33203125" style="9" bestFit="1" customWidth="1"/>
    <col min="4871" max="4871" width="7.5546875" style="9" bestFit="1" customWidth="1"/>
    <col min="4872" max="4872" width="11.44140625" style="9" bestFit="1" customWidth="1"/>
    <col min="4873" max="4873" width="12.33203125" style="9" customWidth="1"/>
    <col min="4874" max="4874" width="18" style="9" customWidth="1"/>
    <col min="4875" max="4875" width="17.109375" style="9" customWidth="1"/>
    <col min="4876" max="4876" width="14" style="9" customWidth="1"/>
    <col min="4877" max="4877" width="13" style="9" customWidth="1"/>
    <col min="4878" max="4879" width="18.109375" style="9" customWidth="1"/>
    <col min="4880" max="4881" width="22" style="9" customWidth="1"/>
    <col min="4882" max="4882" width="20.109375" style="9" customWidth="1"/>
    <col min="4883" max="4883" width="17.109375" style="9" customWidth="1"/>
    <col min="4884" max="4884" width="12" style="9" customWidth="1"/>
    <col min="4885" max="4885" width="14.44140625" style="9" customWidth="1"/>
    <col min="4886" max="4886" width="13" style="9" customWidth="1"/>
    <col min="4887" max="4887" width="27.44140625" style="9" customWidth="1"/>
    <col min="4888" max="4888" width="13.109375" style="9" bestFit="1" customWidth="1"/>
    <col min="4889" max="4889" width="18.88671875" style="9" customWidth="1"/>
    <col min="4890" max="5120" width="9.109375" style="9"/>
    <col min="5121" max="5121" width="11.6640625" style="9" customWidth="1"/>
    <col min="5122" max="5122" width="8.5546875" style="9" customWidth="1"/>
    <col min="5123" max="5123" width="13.5546875" style="9" customWidth="1"/>
    <col min="5124" max="5124" width="16.33203125" style="9" customWidth="1"/>
    <col min="5125" max="5125" width="74.33203125" style="9" customWidth="1"/>
    <col min="5126" max="5126" width="13.33203125" style="9" bestFit="1" customWidth="1"/>
    <col min="5127" max="5127" width="7.5546875" style="9" bestFit="1" customWidth="1"/>
    <col min="5128" max="5128" width="11.44140625" style="9" bestFit="1" customWidth="1"/>
    <col min="5129" max="5129" width="12.33203125" style="9" customWidth="1"/>
    <col min="5130" max="5130" width="18" style="9" customWidth="1"/>
    <col min="5131" max="5131" width="17.109375" style="9" customWidth="1"/>
    <col min="5132" max="5132" width="14" style="9" customWidth="1"/>
    <col min="5133" max="5133" width="13" style="9" customWidth="1"/>
    <col min="5134" max="5135" width="18.109375" style="9" customWidth="1"/>
    <col min="5136" max="5137" width="22" style="9" customWidth="1"/>
    <col min="5138" max="5138" width="20.109375" style="9" customWidth="1"/>
    <col min="5139" max="5139" width="17.109375" style="9" customWidth="1"/>
    <col min="5140" max="5140" width="12" style="9" customWidth="1"/>
    <col min="5141" max="5141" width="14.44140625" style="9" customWidth="1"/>
    <col min="5142" max="5142" width="13" style="9" customWidth="1"/>
    <col min="5143" max="5143" width="27.44140625" style="9" customWidth="1"/>
    <col min="5144" max="5144" width="13.109375" style="9" bestFit="1" customWidth="1"/>
    <col min="5145" max="5145" width="18.88671875" style="9" customWidth="1"/>
    <col min="5146" max="5376" width="9.109375" style="9"/>
    <col min="5377" max="5377" width="11.6640625" style="9" customWidth="1"/>
    <col min="5378" max="5378" width="8.5546875" style="9" customWidth="1"/>
    <col min="5379" max="5379" width="13.5546875" style="9" customWidth="1"/>
    <col min="5380" max="5380" width="16.33203125" style="9" customWidth="1"/>
    <col min="5381" max="5381" width="74.33203125" style="9" customWidth="1"/>
    <col min="5382" max="5382" width="13.33203125" style="9" bestFit="1" customWidth="1"/>
    <col min="5383" max="5383" width="7.5546875" style="9" bestFit="1" customWidth="1"/>
    <col min="5384" max="5384" width="11.44140625" style="9" bestFit="1" customWidth="1"/>
    <col min="5385" max="5385" width="12.33203125" style="9" customWidth="1"/>
    <col min="5386" max="5386" width="18" style="9" customWidth="1"/>
    <col min="5387" max="5387" width="17.109375" style="9" customWidth="1"/>
    <col min="5388" max="5388" width="14" style="9" customWidth="1"/>
    <col min="5389" max="5389" width="13" style="9" customWidth="1"/>
    <col min="5390" max="5391" width="18.109375" style="9" customWidth="1"/>
    <col min="5392" max="5393" width="22" style="9" customWidth="1"/>
    <col min="5394" max="5394" width="20.109375" style="9" customWidth="1"/>
    <col min="5395" max="5395" width="17.109375" style="9" customWidth="1"/>
    <col min="5396" max="5396" width="12" style="9" customWidth="1"/>
    <col min="5397" max="5397" width="14.44140625" style="9" customWidth="1"/>
    <col min="5398" max="5398" width="13" style="9" customWidth="1"/>
    <col min="5399" max="5399" width="27.44140625" style="9" customWidth="1"/>
    <col min="5400" max="5400" width="13.109375" style="9" bestFit="1" customWidth="1"/>
    <col min="5401" max="5401" width="18.88671875" style="9" customWidth="1"/>
    <col min="5402" max="5632" width="9.109375" style="9"/>
    <col min="5633" max="5633" width="11.6640625" style="9" customWidth="1"/>
    <col min="5634" max="5634" width="8.5546875" style="9" customWidth="1"/>
    <col min="5635" max="5635" width="13.5546875" style="9" customWidth="1"/>
    <col min="5636" max="5636" width="16.33203125" style="9" customWidth="1"/>
    <col min="5637" max="5637" width="74.33203125" style="9" customWidth="1"/>
    <col min="5638" max="5638" width="13.33203125" style="9" bestFit="1" customWidth="1"/>
    <col min="5639" max="5639" width="7.5546875" style="9" bestFit="1" customWidth="1"/>
    <col min="5640" max="5640" width="11.44140625" style="9" bestFit="1" customWidth="1"/>
    <col min="5641" max="5641" width="12.33203125" style="9" customWidth="1"/>
    <col min="5642" max="5642" width="18" style="9" customWidth="1"/>
    <col min="5643" max="5643" width="17.109375" style="9" customWidth="1"/>
    <col min="5644" max="5644" width="14" style="9" customWidth="1"/>
    <col min="5645" max="5645" width="13" style="9" customWidth="1"/>
    <col min="5646" max="5647" width="18.109375" style="9" customWidth="1"/>
    <col min="5648" max="5649" width="22" style="9" customWidth="1"/>
    <col min="5650" max="5650" width="20.109375" style="9" customWidth="1"/>
    <col min="5651" max="5651" width="17.109375" style="9" customWidth="1"/>
    <col min="5652" max="5652" width="12" style="9" customWidth="1"/>
    <col min="5653" max="5653" width="14.44140625" style="9" customWidth="1"/>
    <col min="5654" max="5654" width="13" style="9" customWidth="1"/>
    <col min="5655" max="5655" width="27.44140625" style="9" customWidth="1"/>
    <col min="5656" max="5656" width="13.109375" style="9" bestFit="1" customWidth="1"/>
    <col min="5657" max="5657" width="18.88671875" style="9" customWidth="1"/>
    <col min="5658" max="5888" width="9.109375" style="9"/>
    <col min="5889" max="5889" width="11.6640625" style="9" customWidth="1"/>
    <col min="5890" max="5890" width="8.5546875" style="9" customWidth="1"/>
    <col min="5891" max="5891" width="13.5546875" style="9" customWidth="1"/>
    <col min="5892" max="5892" width="16.33203125" style="9" customWidth="1"/>
    <col min="5893" max="5893" width="74.33203125" style="9" customWidth="1"/>
    <col min="5894" max="5894" width="13.33203125" style="9" bestFit="1" customWidth="1"/>
    <col min="5895" max="5895" width="7.5546875" style="9" bestFit="1" customWidth="1"/>
    <col min="5896" max="5896" width="11.44140625" style="9" bestFit="1" customWidth="1"/>
    <col min="5897" max="5897" width="12.33203125" style="9" customWidth="1"/>
    <col min="5898" max="5898" width="18" style="9" customWidth="1"/>
    <col min="5899" max="5899" width="17.109375" style="9" customWidth="1"/>
    <col min="5900" max="5900" width="14" style="9" customWidth="1"/>
    <col min="5901" max="5901" width="13" style="9" customWidth="1"/>
    <col min="5902" max="5903" width="18.109375" style="9" customWidth="1"/>
    <col min="5904" max="5905" width="22" style="9" customWidth="1"/>
    <col min="5906" max="5906" width="20.109375" style="9" customWidth="1"/>
    <col min="5907" max="5907" width="17.109375" style="9" customWidth="1"/>
    <col min="5908" max="5908" width="12" style="9" customWidth="1"/>
    <col min="5909" max="5909" width="14.44140625" style="9" customWidth="1"/>
    <col min="5910" max="5910" width="13" style="9" customWidth="1"/>
    <col min="5911" max="5911" width="27.44140625" style="9" customWidth="1"/>
    <col min="5912" max="5912" width="13.109375" style="9" bestFit="1" customWidth="1"/>
    <col min="5913" max="5913" width="18.88671875" style="9" customWidth="1"/>
    <col min="5914" max="6144" width="9.109375" style="9"/>
    <col min="6145" max="6145" width="11.6640625" style="9" customWidth="1"/>
    <col min="6146" max="6146" width="8.5546875" style="9" customWidth="1"/>
    <col min="6147" max="6147" width="13.5546875" style="9" customWidth="1"/>
    <col min="6148" max="6148" width="16.33203125" style="9" customWidth="1"/>
    <col min="6149" max="6149" width="74.33203125" style="9" customWidth="1"/>
    <col min="6150" max="6150" width="13.33203125" style="9" bestFit="1" customWidth="1"/>
    <col min="6151" max="6151" width="7.5546875" style="9" bestFit="1" customWidth="1"/>
    <col min="6152" max="6152" width="11.44140625" style="9" bestFit="1" customWidth="1"/>
    <col min="6153" max="6153" width="12.33203125" style="9" customWidth="1"/>
    <col min="6154" max="6154" width="18" style="9" customWidth="1"/>
    <col min="6155" max="6155" width="17.109375" style="9" customWidth="1"/>
    <col min="6156" max="6156" width="14" style="9" customWidth="1"/>
    <col min="6157" max="6157" width="13" style="9" customWidth="1"/>
    <col min="6158" max="6159" width="18.109375" style="9" customWidth="1"/>
    <col min="6160" max="6161" width="22" style="9" customWidth="1"/>
    <col min="6162" max="6162" width="20.109375" style="9" customWidth="1"/>
    <col min="6163" max="6163" width="17.109375" style="9" customWidth="1"/>
    <col min="6164" max="6164" width="12" style="9" customWidth="1"/>
    <col min="6165" max="6165" width="14.44140625" style="9" customWidth="1"/>
    <col min="6166" max="6166" width="13" style="9" customWidth="1"/>
    <col min="6167" max="6167" width="27.44140625" style="9" customWidth="1"/>
    <col min="6168" max="6168" width="13.109375" style="9" bestFit="1" customWidth="1"/>
    <col min="6169" max="6169" width="18.88671875" style="9" customWidth="1"/>
    <col min="6170" max="6400" width="9.109375" style="9"/>
    <col min="6401" max="6401" width="11.6640625" style="9" customWidth="1"/>
    <col min="6402" max="6402" width="8.5546875" style="9" customWidth="1"/>
    <col min="6403" max="6403" width="13.5546875" style="9" customWidth="1"/>
    <col min="6404" max="6404" width="16.33203125" style="9" customWidth="1"/>
    <col min="6405" max="6405" width="74.33203125" style="9" customWidth="1"/>
    <col min="6406" max="6406" width="13.33203125" style="9" bestFit="1" customWidth="1"/>
    <col min="6407" max="6407" width="7.5546875" style="9" bestFit="1" customWidth="1"/>
    <col min="6408" max="6408" width="11.44140625" style="9" bestFit="1" customWidth="1"/>
    <col min="6409" max="6409" width="12.33203125" style="9" customWidth="1"/>
    <col min="6410" max="6410" width="18" style="9" customWidth="1"/>
    <col min="6411" max="6411" width="17.109375" style="9" customWidth="1"/>
    <col min="6412" max="6412" width="14" style="9" customWidth="1"/>
    <col min="6413" max="6413" width="13" style="9" customWidth="1"/>
    <col min="6414" max="6415" width="18.109375" style="9" customWidth="1"/>
    <col min="6416" max="6417" width="22" style="9" customWidth="1"/>
    <col min="6418" max="6418" width="20.109375" style="9" customWidth="1"/>
    <col min="6419" max="6419" width="17.109375" style="9" customWidth="1"/>
    <col min="6420" max="6420" width="12" style="9" customWidth="1"/>
    <col min="6421" max="6421" width="14.44140625" style="9" customWidth="1"/>
    <col min="6422" max="6422" width="13" style="9" customWidth="1"/>
    <col min="6423" max="6423" width="27.44140625" style="9" customWidth="1"/>
    <col min="6424" max="6424" width="13.109375" style="9" bestFit="1" customWidth="1"/>
    <col min="6425" max="6425" width="18.88671875" style="9" customWidth="1"/>
    <col min="6426" max="6656" width="9.109375" style="9"/>
    <col min="6657" max="6657" width="11.6640625" style="9" customWidth="1"/>
    <col min="6658" max="6658" width="8.5546875" style="9" customWidth="1"/>
    <col min="6659" max="6659" width="13.5546875" style="9" customWidth="1"/>
    <col min="6660" max="6660" width="16.33203125" style="9" customWidth="1"/>
    <col min="6661" max="6661" width="74.33203125" style="9" customWidth="1"/>
    <col min="6662" max="6662" width="13.33203125" style="9" bestFit="1" customWidth="1"/>
    <col min="6663" max="6663" width="7.5546875" style="9" bestFit="1" customWidth="1"/>
    <col min="6664" max="6664" width="11.44140625" style="9" bestFit="1" customWidth="1"/>
    <col min="6665" max="6665" width="12.33203125" style="9" customWidth="1"/>
    <col min="6666" max="6666" width="18" style="9" customWidth="1"/>
    <col min="6667" max="6667" width="17.109375" style="9" customWidth="1"/>
    <col min="6668" max="6668" width="14" style="9" customWidth="1"/>
    <col min="6669" max="6669" width="13" style="9" customWidth="1"/>
    <col min="6670" max="6671" width="18.109375" style="9" customWidth="1"/>
    <col min="6672" max="6673" width="22" style="9" customWidth="1"/>
    <col min="6674" max="6674" width="20.109375" style="9" customWidth="1"/>
    <col min="6675" max="6675" width="17.109375" style="9" customWidth="1"/>
    <col min="6676" max="6676" width="12" style="9" customWidth="1"/>
    <col min="6677" max="6677" width="14.44140625" style="9" customWidth="1"/>
    <col min="6678" max="6678" width="13" style="9" customWidth="1"/>
    <col min="6679" max="6679" width="27.44140625" style="9" customWidth="1"/>
    <col min="6680" max="6680" width="13.109375" style="9" bestFit="1" customWidth="1"/>
    <col min="6681" max="6681" width="18.88671875" style="9" customWidth="1"/>
    <col min="6682" max="6912" width="9.109375" style="9"/>
    <col min="6913" max="6913" width="11.6640625" style="9" customWidth="1"/>
    <col min="6914" max="6914" width="8.5546875" style="9" customWidth="1"/>
    <col min="6915" max="6915" width="13.5546875" style="9" customWidth="1"/>
    <col min="6916" max="6916" width="16.33203125" style="9" customWidth="1"/>
    <col min="6917" max="6917" width="74.33203125" style="9" customWidth="1"/>
    <col min="6918" max="6918" width="13.33203125" style="9" bestFit="1" customWidth="1"/>
    <col min="6919" max="6919" width="7.5546875" style="9" bestFit="1" customWidth="1"/>
    <col min="6920" max="6920" width="11.44140625" style="9" bestFit="1" customWidth="1"/>
    <col min="6921" max="6921" width="12.33203125" style="9" customWidth="1"/>
    <col min="6922" max="6922" width="18" style="9" customWidth="1"/>
    <col min="6923" max="6923" width="17.109375" style="9" customWidth="1"/>
    <col min="6924" max="6924" width="14" style="9" customWidth="1"/>
    <col min="6925" max="6925" width="13" style="9" customWidth="1"/>
    <col min="6926" max="6927" width="18.109375" style="9" customWidth="1"/>
    <col min="6928" max="6929" width="22" style="9" customWidth="1"/>
    <col min="6930" max="6930" width="20.109375" style="9" customWidth="1"/>
    <col min="6931" max="6931" width="17.109375" style="9" customWidth="1"/>
    <col min="6932" max="6932" width="12" style="9" customWidth="1"/>
    <col min="6933" max="6933" width="14.44140625" style="9" customWidth="1"/>
    <col min="6934" max="6934" width="13" style="9" customWidth="1"/>
    <col min="6935" max="6935" width="27.44140625" style="9" customWidth="1"/>
    <col min="6936" max="6936" width="13.109375" style="9" bestFit="1" customWidth="1"/>
    <col min="6937" max="6937" width="18.88671875" style="9" customWidth="1"/>
    <col min="6938" max="7168" width="9.109375" style="9"/>
    <col min="7169" max="7169" width="11.6640625" style="9" customWidth="1"/>
    <col min="7170" max="7170" width="8.5546875" style="9" customWidth="1"/>
    <col min="7171" max="7171" width="13.5546875" style="9" customWidth="1"/>
    <col min="7172" max="7172" width="16.33203125" style="9" customWidth="1"/>
    <col min="7173" max="7173" width="74.33203125" style="9" customWidth="1"/>
    <col min="7174" max="7174" width="13.33203125" style="9" bestFit="1" customWidth="1"/>
    <col min="7175" max="7175" width="7.5546875" style="9" bestFit="1" customWidth="1"/>
    <col min="7176" max="7176" width="11.44140625" style="9" bestFit="1" customWidth="1"/>
    <col min="7177" max="7177" width="12.33203125" style="9" customWidth="1"/>
    <col min="7178" max="7178" width="18" style="9" customWidth="1"/>
    <col min="7179" max="7179" width="17.109375" style="9" customWidth="1"/>
    <col min="7180" max="7180" width="14" style="9" customWidth="1"/>
    <col min="7181" max="7181" width="13" style="9" customWidth="1"/>
    <col min="7182" max="7183" width="18.109375" style="9" customWidth="1"/>
    <col min="7184" max="7185" width="22" style="9" customWidth="1"/>
    <col min="7186" max="7186" width="20.109375" style="9" customWidth="1"/>
    <col min="7187" max="7187" width="17.109375" style="9" customWidth="1"/>
    <col min="7188" max="7188" width="12" style="9" customWidth="1"/>
    <col min="7189" max="7189" width="14.44140625" style="9" customWidth="1"/>
    <col min="7190" max="7190" width="13" style="9" customWidth="1"/>
    <col min="7191" max="7191" width="27.44140625" style="9" customWidth="1"/>
    <col min="7192" max="7192" width="13.109375" style="9" bestFit="1" customWidth="1"/>
    <col min="7193" max="7193" width="18.88671875" style="9" customWidth="1"/>
    <col min="7194" max="7424" width="9.109375" style="9"/>
    <col min="7425" max="7425" width="11.6640625" style="9" customWidth="1"/>
    <col min="7426" max="7426" width="8.5546875" style="9" customWidth="1"/>
    <col min="7427" max="7427" width="13.5546875" style="9" customWidth="1"/>
    <col min="7428" max="7428" width="16.33203125" style="9" customWidth="1"/>
    <col min="7429" max="7429" width="74.33203125" style="9" customWidth="1"/>
    <col min="7430" max="7430" width="13.33203125" style="9" bestFit="1" customWidth="1"/>
    <col min="7431" max="7431" width="7.5546875" style="9" bestFit="1" customWidth="1"/>
    <col min="7432" max="7432" width="11.44140625" style="9" bestFit="1" customWidth="1"/>
    <col min="7433" max="7433" width="12.33203125" style="9" customWidth="1"/>
    <col min="7434" max="7434" width="18" style="9" customWidth="1"/>
    <col min="7435" max="7435" width="17.109375" style="9" customWidth="1"/>
    <col min="7436" max="7436" width="14" style="9" customWidth="1"/>
    <col min="7437" max="7437" width="13" style="9" customWidth="1"/>
    <col min="7438" max="7439" width="18.109375" style="9" customWidth="1"/>
    <col min="7440" max="7441" width="22" style="9" customWidth="1"/>
    <col min="7442" max="7442" width="20.109375" style="9" customWidth="1"/>
    <col min="7443" max="7443" width="17.109375" style="9" customWidth="1"/>
    <col min="7444" max="7444" width="12" style="9" customWidth="1"/>
    <col min="7445" max="7445" width="14.44140625" style="9" customWidth="1"/>
    <col min="7446" max="7446" width="13" style="9" customWidth="1"/>
    <col min="7447" max="7447" width="27.44140625" style="9" customWidth="1"/>
    <col min="7448" max="7448" width="13.109375" style="9" bestFit="1" customWidth="1"/>
    <col min="7449" max="7449" width="18.88671875" style="9" customWidth="1"/>
    <col min="7450" max="7680" width="9.109375" style="9"/>
    <col min="7681" max="7681" width="11.6640625" style="9" customWidth="1"/>
    <col min="7682" max="7682" width="8.5546875" style="9" customWidth="1"/>
    <col min="7683" max="7683" width="13.5546875" style="9" customWidth="1"/>
    <col min="7684" max="7684" width="16.33203125" style="9" customWidth="1"/>
    <col min="7685" max="7685" width="74.33203125" style="9" customWidth="1"/>
    <col min="7686" max="7686" width="13.33203125" style="9" bestFit="1" customWidth="1"/>
    <col min="7687" max="7687" width="7.5546875" style="9" bestFit="1" customWidth="1"/>
    <col min="7688" max="7688" width="11.44140625" style="9" bestFit="1" customWidth="1"/>
    <col min="7689" max="7689" width="12.33203125" style="9" customWidth="1"/>
    <col min="7690" max="7690" width="18" style="9" customWidth="1"/>
    <col min="7691" max="7691" width="17.109375" style="9" customWidth="1"/>
    <col min="7692" max="7692" width="14" style="9" customWidth="1"/>
    <col min="7693" max="7693" width="13" style="9" customWidth="1"/>
    <col min="7694" max="7695" width="18.109375" style="9" customWidth="1"/>
    <col min="7696" max="7697" width="22" style="9" customWidth="1"/>
    <col min="7698" max="7698" width="20.109375" style="9" customWidth="1"/>
    <col min="7699" max="7699" width="17.109375" style="9" customWidth="1"/>
    <col min="7700" max="7700" width="12" style="9" customWidth="1"/>
    <col min="7701" max="7701" width="14.44140625" style="9" customWidth="1"/>
    <col min="7702" max="7702" width="13" style="9" customWidth="1"/>
    <col min="7703" max="7703" width="27.44140625" style="9" customWidth="1"/>
    <col min="7704" max="7704" width="13.109375" style="9" bestFit="1" customWidth="1"/>
    <col min="7705" max="7705" width="18.88671875" style="9" customWidth="1"/>
    <col min="7706" max="7936" width="9.109375" style="9"/>
    <col min="7937" max="7937" width="11.6640625" style="9" customWidth="1"/>
    <col min="7938" max="7938" width="8.5546875" style="9" customWidth="1"/>
    <col min="7939" max="7939" width="13.5546875" style="9" customWidth="1"/>
    <col min="7940" max="7940" width="16.33203125" style="9" customWidth="1"/>
    <col min="7941" max="7941" width="74.33203125" style="9" customWidth="1"/>
    <col min="7942" max="7942" width="13.33203125" style="9" bestFit="1" customWidth="1"/>
    <col min="7943" max="7943" width="7.5546875" style="9" bestFit="1" customWidth="1"/>
    <col min="7944" max="7944" width="11.44140625" style="9" bestFit="1" customWidth="1"/>
    <col min="7945" max="7945" width="12.33203125" style="9" customWidth="1"/>
    <col min="7946" max="7946" width="18" style="9" customWidth="1"/>
    <col min="7947" max="7947" width="17.109375" style="9" customWidth="1"/>
    <col min="7948" max="7948" width="14" style="9" customWidth="1"/>
    <col min="7949" max="7949" width="13" style="9" customWidth="1"/>
    <col min="7950" max="7951" width="18.109375" style="9" customWidth="1"/>
    <col min="7952" max="7953" width="22" style="9" customWidth="1"/>
    <col min="7954" max="7954" width="20.109375" style="9" customWidth="1"/>
    <col min="7955" max="7955" width="17.109375" style="9" customWidth="1"/>
    <col min="7956" max="7956" width="12" style="9" customWidth="1"/>
    <col min="7957" max="7957" width="14.44140625" style="9" customWidth="1"/>
    <col min="7958" max="7958" width="13" style="9" customWidth="1"/>
    <col min="7959" max="7959" width="27.44140625" style="9" customWidth="1"/>
    <col min="7960" max="7960" width="13.109375" style="9" bestFit="1" customWidth="1"/>
    <col min="7961" max="7961" width="18.88671875" style="9" customWidth="1"/>
    <col min="7962" max="8192" width="9.109375" style="9"/>
    <col min="8193" max="8193" width="11.6640625" style="9" customWidth="1"/>
    <col min="8194" max="8194" width="8.5546875" style="9" customWidth="1"/>
    <col min="8195" max="8195" width="13.5546875" style="9" customWidth="1"/>
    <col min="8196" max="8196" width="16.33203125" style="9" customWidth="1"/>
    <col min="8197" max="8197" width="74.33203125" style="9" customWidth="1"/>
    <col min="8198" max="8198" width="13.33203125" style="9" bestFit="1" customWidth="1"/>
    <col min="8199" max="8199" width="7.5546875" style="9" bestFit="1" customWidth="1"/>
    <col min="8200" max="8200" width="11.44140625" style="9" bestFit="1" customWidth="1"/>
    <col min="8201" max="8201" width="12.33203125" style="9" customWidth="1"/>
    <col min="8202" max="8202" width="18" style="9" customWidth="1"/>
    <col min="8203" max="8203" width="17.109375" style="9" customWidth="1"/>
    <col min="8204" max="8204" width="14" style="9" customWidth="1"/>
    <col min="8205" max="8205" width="13" style="9" customWidth="1"/>
    <col min="8206" max="8207" width="18.109375" style="9" customWidth="1"/>
    <col min="8208" max="8209" width="22" style="9" customWidth="1"/>
    <col min="8210" max="8210" width="20.109375" style="9" customWidth="1"/>
    <col min="8211" max="8211" width="17.109375" style="9" customWidth="1"/>
    <col min="8212" max="8212" width="12" style="9" customWidth="1"/>
    <col min="8213" max="8213" width="14.44140625" style="9" customWidth="1"/>
    <col min="8214" max="8214" width="13" style="9" customWidth="1"/>
    <col min="8215" max="8215" width="27.44140625" style="9" customWidth="1"/>
    <col min="8216" max="8216" width="13.109375" style="9" bestFit="1" customWidth="1"/>
    <col min="8217" max="8217" width="18.88671875" style="9" customWidth="1"/>
    <col min="8218" max="8448" width="9.109375" style="9"/>
    <col min="8449" max="8449" width="11.6640625" style="9" customWidth="1"/>
    <col min="8450" max="8450" width="8.5546875" style="9" customWidth="1"/>
    <col min="8451" max="8451" width="13.5546875" style="9" customWidth="1"/>
    <col min="8452" max="8452" width="16.33203125" style="9" customWidth="1"/>
    <col min="8453" max="8453" width="74.33203125" style="9" customWidth="1"/>
    <col min="8454" max="8454" width="13.33203125" style="9" bestFit="1" customWidth="1"/>
    <col min="8455" max="8455" width="7.5546875" style="9" bestFit="1" customWidth="1"/>
    <col min="8456" max="8456" width="11.44140625" style="9" bestFit="1" customWidth="1"/>
    <col min="8457" max="8457" width="12.33203125" style="9" customWidth="1"/>
    <col min="8458" max="8458" width="18" style="9" customWidth="1"/>
    <col min="8459" max="8459" width="17.109375" style="9" customWidth="1"/>
    <col min="8460" max="8460" width="14" style="9" customWidth="1"/>
    <col min="8461" max="8461" width="13" style="9" customWidth="1"/>
    <col min="8462" max="8463" width="18.109375" style="9" customWidth="1"/>
    <col min="8464" max="8465" width="22" style="9" customWidth="1"/>
    <col min="8466" max="8466" width="20.109375" style="9" customWidth="1"/>
    <col min="8467" max="8467" width="17.109375" style="9" customWidth="1"/>
    <col min="8468" max="8468" width="12" style="9" customWidth="1"/>
    <col min="8469" max="8469" width="14.44140625" style="9" customWidth="1"/>
    <col min="8470" max="8470" width="13" style="9" customWidth="1"/>
    <col min="8471" max="8471" width="27.44140625" style="9" customWidth="1"/>
    <col min="8472" max="8472" width="13.109375" style="9" bestFit="1" customWidth="1"/>
    <col min="8473" max="8473" width="18.88671875" style="9" customWidth="1"/>
    <col min="8474" max="8704" width="9.109375" style="9"/>
    <col min="8705" max="8705" width="11.6640625" style="9" customWidth="1"/>
    <col min="8706" max="8706" width="8.5546875" style="9" customWidth="1"/>
    <col min="8707" max="8707" width="13.5546875" style="9" customWidth="1"/>
    <col min="8708" max="8708" width="16.33203125" style="9" customWidth="1"/>
    <col min="8709" max="8709" width="74.33203125" style="9" customWidth="1"/>
    <col min="8710" max="8710" width="13.33203125" style="9" bestFit="1" customWidth="1"/>
    <col min="8711" max="8711" width="7.5546875" style="9" bestFit="1" customWidth="1"/>
    <col min="8712" max="8712" width="11.44140625" style="9" bestFit="1" customWidth="1"/>
    <col min="8713" max="8713" width="12.33203125" style="9" customWidth="1"/>
    <col min="8714" max="8714" width="18" style="9" customWidth="1"/>
    <col min="8715" max="8715" width="17.109375" style="9" customWidth="1"/>
    <col min="8716" max="8716" width="14" style="9" customWidth="1"/>
    <col min="8717" max="8717" width="13" style="9" customWidth="1"/>
    <col min="8718" max="8719" width="18.109375" style="9" customWidth="1"/>
    <col min="8720" max="8721" width="22" style="9" customWidth="1"/>
    <col min="8722" max="8722" width="20.109375" style="9" customWidth="1"/>
    <col min="8723" max="8723" width="17.109375" style="9" customWidth="1"/>
    <col min="8724" max="8724" width="12" style="9" customWidth="1"/>
    <col min="8725" max="8725" width="14.44140625" style="9" customWidth="1"/>
    <col min="8726" max="8726" width="13" style="9" customWidth="1"/>
    <col min="8727" max="8727" width="27.44140625" style="9" customWidth="1"/>
    <col min="8728" max="8728" width="13.109375" style="9" bestFit="1" customWidth="1"/>
    <col min="8729" max="8729" width="18.88671875" style="9" customWidth="1"/>
    <col min="8730" max="8960" width="9.109375" style="9"/>
    <col min="8961" max="8961" width="11.6640625" style="9" customWidth="1"/>
    <col min="8962" max="8962" width="8.5546875" style="9" customWidth="1"/>
    <col min="8963" max="8963" width="13.5546875" style="9" customWidth="1"/>
    <col min="8964" max="8964" width="16.33203125" style="9" customWidth="1"/>
    <col min="8965" max="8965" width="74.33203125" style="9" customWidth="1"/>
    <col min="8966" max="8966" width="13.33203125" style="9" bestFit="1" customWidth="1"/>
    <col min="8967" max="8967" width="7.5546875" style="9" bestFit="1" customWidth="1"/>
    <col min="8968" max="8968" width="11.44140625" style="9" bestFit="1" customWidth="1"/>
    <col min="8969" max="8969" width="12.33203125" style="9" customWidth="1"/>
    <col min="8970" max="8970" width="18" style="9" customWidth="1"/>
    <col min="8971" max="8971" width="17.109375" style="9" customWidth="1"/>
    <col min="8972" max="8972" width="14" style="9" customWidth="1"/>
    <col min="8973" max="8973" width="13" style="9" customWidth="1"/>
    <col min="8974" max="8975" width="18.109375" style="9" customWidth="1"/>
    <col min="8976" max="8977" width="22" style="9" customWidth="1"/>
    <col min="8978" max="8978" width="20.109375" style="9" customWidth="1"/>
    <col min="8979" max="8979" width="17.109375" style="9" customWidth="1"/>
    <col min="8980" max="8980" width="12" style="9" customWidth="1"/>
    <col min="8981" max="8981" width="14.44140625" style="9" customWidth="1"/>
    <col min="8982" max="8982" width="13" style="9" customWidth="1"/>
    <col min="8983" max="8983" width="27.44140625" style="9" customWidth="1"/>
    <col min="8984" max="8984" width="13.109375" style="9" bestFit="1" customWidth="1"/>
    <col min="8985" max="8985" width="18.88671875" style="9" customWidth="1"/>
    <col min="8986" max="9216" width="9.109375" style="9"/>
    <col min="9217" max="9217" width="11.6640625" style="9" customWidth="1"/>
    <col min="9218" max="9218" width="8.5546875" style="9" customWidth="1"/>
    <col min="9219" max="9219" width="13.5546875" style="9" customWidth="1"/>
    <col min="9220" max="9220" width="16.33203125" style="9" customWidth="1"/>
    <col min="9221" max="9221" width="74.33203125" style="9" customWidth="1"/>
    <col min="9222" max="9222" width="13.33203125" style="9" bestFit="1" customWidth="1"/>
    <col min="9223" max="9223" width="7.5546875" style="9" bestFit="1" customWidth="1"/>
    <col min="9224" max="9224" width="11.44140625" style="9" bestFit="1" customWidth="1"/>
    <col min="9225" max="9225" width="12.33203125" style="9" customWidth="1"/>
    <col min="9226" max="9226" width="18" style="9" customWidth="1"/>
    <col min="9227" max="9227" width="17.109375" style="9" customWidth="1"/>
    <col min="9228" max="9228" width="14" style="9" customWidth="1"/>
    <col min="9229" max="9229" width="13" style="9" customWidth="1"/>
    <col min="9230" max="9231" width="18.109375" style="9" customWidth="1"/>
    <col min="9232" max="9233" width="22" style="9" customWidth="1"/>
    <col min="9234" max="9234" width="20.109375" style="9" customWidth="1"/>
    <col min="9235" max="9235" width="17.109375" style="9" customWidth="1"/>
    <col min="9236" max="9236" width="12" style="9" customWidth="1"/>
    <col min="9237" max="9237" width="14.44140625" style="9" customWidth="1"/>
    <col min="9238" max="9238" width="13" style="9" customWidth="1"/>
    <col min="9239" max="9239" width="27.44140625" style="9" customWidth="1"/>
    <col min="9240" max="9240" width="13.109375" style="9" bestFit="1" customWidth="1"/>
    <col min="9241" max="9241" width="18.88671875" style="9" customWidth="1"/>
    <col min="9242" max="9472" width="9.109375" style="9"/>
    <col min="9473" max="9473" width="11.6640625" style="9" customWidth="1"/>
    <col min="9474" max="9474" width="8.5546875" style="9" customWidth="1"/>
    <col min="9475" max="9475" width="13.5546875" style="9" customWidth="1"/>
    <col min="9476" max="9476" width="16.33203125" style="9" customWidth="1"/>
    <col min="9477" max="9477" width="74.33203125" style="9" customWidth="1"/>
    <col min="9478" max="9478" width="13.33203125" style="9" bestFit="1" customWidth="1"/>
    <col min="9479" max="9479" width="7.5546875" style="9" bestFit="1" customWidth="1"/>
    <col min="9480" max="9480" width="11.44140625" style="9" bestFit="1" customWidth="1"/>
    <col min="9481" max="9481" width="12.33203125" style="9" customWidth="1"/>
    <col min="9482" max="9482" width="18" style="9" customWidth="1"/>
    <col min="9483" max="9483" width="17.109375" style="9" customWidth="1"/>
    <col min="9484" max="9484" width="14" style="9" customWidth="1"/>
    <col min="9485" max="9485" width="13" style="9" customWidth="1"/>
    <col min="9486" max="9487" width="18.109375" style="9" customWidth="1"/>
    <col min="9488" max="9489" width="22" style="9" customWidth="1"/>
    <col min="9490" max="9490" width="20.109375" style="9" customWidth="1"/>
    <col min="9491" max="9491" width="17.109375" style="9" customWidth="1"/>
    <col min="9492" max="9492" width="12" style="9" customWidth="1"/>
    <col min="9493" max="9493" width="14.44140625" style="9" customWidth="1"/>
    <col min="9494" max="9494" width="13" style="9" customWidth="1"/>
    <col min="9495" max="9495" width="27.44140625" style="9" customWidth="1"/>
    <col min="9496" max="9496" width="13.109375" style="9" bestFit="1" customWidth="1"/>
    <col min="9497" max="9497" width="18.88671875" style="9" customWidth="1"/>
    <col min="9498" max="9728" width="9.109375" style="9"/>
    <col min="9729" max="9729" width="11.6640625" style="9" customWidth="1"/>
    <col min="9730" max="9730" width="8.5546875" style="9" customWidth="1"/>
    <col min="9731" max="9731" width="13.5546875" style="9" customWidth="1"/>
    <col min="9732" max="9732" width="16.33203125" style="9" customWidth="1"/>
    <col min="9733" max="9733" width="74.33203125" style="9" customWidth="1"/>
    <col min="9734" max="9734" width="13.33203125" style="9" bestFit="1" customWidth="1"/>
    <col min="9735" max="9735" width="7.5546875" style="9" bestFit="1" customWidth="1"/>
    <col min="9736" max="9736" width="11.44140625" style="9" bestFit="1" customWidth="1"/>
    <col min="9737" max="9737" width="12.33203125" style="9" customWidth="1"/>
    <col min="9738" max="9738" width="18" style="9" customWidth="1"/>
    <col min="9739" max="9739" width="17.109375" style="9" customWidth="1"/>
    <col min="9740" max="9740" width="14" style="9" customWidth="1"/>
    <col min="9741" max="9741" width="13" style="9" customWidth="1"/>
    <col min="9742" max="9743" width="18.109375" style="9" customWidth="1"/>
    <col min="9744" max="9745" width="22" style="9" customWidth="1"/>
    <col min="9746" max="9746" width="20.109375" style="9" customWidth="1"/>
    <col min="9747" max="9747" width="17.109375" style="9" customWidth="1"/>
    <col min="9748" max="9748" width="12" style="9" customWidth="1"/>
    <col min="9749" max="9749" width="14.44140625" style="9" customWidth="1"/>
    <col min="9750" max="9750" width="13" style="9" customWidth="1"/>
    <col min="9751" max="9751" width="27.44140625" style="9" customWidth="1"/>
    <col min="9752" max="9752" width="13.109375" style="9" bestFit="1" customWidth="1"/>
    <col min="9753" max="9753" width="18.88671875" style="9" customWidth="1"/>
    <col min="9754" max="9984" width="9.109375" style="9"/>
    <col min="9985" max="9985" width="11.6640625" style="9" customWidth="1"/>
    <col min="9986" max="9986" width="8.5546875" style="9" customWidth="1"/>
    <col min="9987" max="9987" width="13.5546875" style="9" customWidth="1"/>
    <col min="9988" max="9988" width="16.33203125" style="9" customWidth="1"/>
    <col min="9989" max="9989" width="74.33203125" style="9" customWidth="1"/>
    <col min="9990" max="9990" width="13.33203125" style="9" bestFit="1" customWidth="1"/>
    <col min="9991" max="9991" width="7.5546875" style="9" bestFit="1" customWidth="1"/>
    <col min="9992" max="9992" width="11.44140625" style="9" bestFit="1" customWidth="1"/>
    <col min="9993" max="9993" width="12.33203125" style="9" customWidth="1"/>
    <col min="9994" max="9994" width="18" style="9" customWidth="1"/>
    <col min="9995" max="9995" width="17.109375" style="9" customWidth="1"/>
    <col min="9996" max="9996" width="14" style="9" customWidth="1"/>
    <col min="9997" max="9997" width="13" style="9" customWidth="1"/>
    <col min="9998" max="9999" width="18.109375" style="9" customWidth="1"/>
    <col min="10000" max="10001" width="22" style="9" customWidth="1"/>
    <col min="10002" max="10002" width="20.109375" style="9" customWidth="1"/>
    <col min="10003" max="10003" width="17.109375" style="9" customWidth="1"/>
    <col min="10004" max="10004" width="12" style="9" customWidth="1"/>
    <col min="10005" max="10005" width="14.44140625" style="9" customWidth="1"/>
    <col min="10006" max="10006" width="13" style="9" customWidth="1"/>
    <col min="10007" max="10007" width="27.44140625" style="9" customWidth="1"/>
    <col min="10008" max="10008" width="13.109375" style="9" bestFit="1" customWidth="1"/>
    <col min="10009" max="10009" width="18.88671875" style="9" customWidth="1"/>
    <col min="10010" max="10240" width="9.109375" style="9"/>
    <col min="10241" max="10241" width="11.6640625" style="9" customWidth="1"/>
    <col min="10242" max="10242" width="8.5546875" style="9" customWidth="1"/>
    <col min="10243" max="10243" width="13.5546875" style="9" customWidth="1"/>
    <col min="10244" max="10244" width="16.33203125" style="9" customWidth="1"/>
    <col min="10245" max="10245" width="74.33203125" style="9" customWidth="1"/>
    <col min="10246" max="10246" width="13.33203125" style="9" bestFit="1" customWidth="1"/>
    <col min="10247" max="10247" width="7.5546875" style="9" bestFit="1" customWidth="1"/>
    <col min="10248" max="10248" width="11.44140625" style="9" bestFit="1" customWidth="1"/>
    <col min="10249" max="10249" width="12.33203125" style="9" customWidth="1"/>
    <col min="10250" max="10250" width="18" style="9" customWidth="1"/>
    <col min="10251" max="10251" width="17.109375" style="9" customWidth="1"/>
    <col min="10252" max="10252" width="14" style="9" customWidth="1"/>
    <col min="10253" max="10253" width="13" style="9" customWidth="1"/>
    <col min="10254" max="10255" width="18.109375" style="9" customWidth="1"/>
    <col min="10256" max="10257" width="22" style="9" customWidth="1"/>
    <col min="10258" max="10258" width="20.109375" style="9" customWidth="1"/>
    <col min="10259" max="10259" width="17.109375" style="9" customWidth="1"/>
    <col min="10260" max="10260" width="12" style="9" customWidth="1"/>
    <col min="10261" max="10261" width="14.44140625" style="9" customWidth="1"/>
    <col min="10262" max="10262" width="13" style="9" customWidth="1"/>
    <col min="10263" max="10263" width="27.44140625" style="9" customWidth="1"/>
    <col min="10264" max="10264" width="13.109375" style="9" bestFit="1" customWidth="1"/>
    <col min="10265" max="10265" width="18.88671875" style="9" customWidth="1"/>
    <col min="10266" max="10496" width="9.109375" style="9"/>
    <col min="10497" max="10497" width="11.6640625" style="9" customWidth="1"/>
    <col min="10498" max="10498" width="8.5546875" style="9" customWidth="1"/>
    <col min="10499" max="10499" width="13.5546875" style="9" customWidth="1"/>
    <col min="10500" max="10500" width="16.33203125" style="9" customWidth="1"/>
    <col min="10501" max="10501" width="74.33203125" style="9" customWidth="1"/>
    <col min="10502" max="10502" width="13.33203125" style="9" bestFit="1" customWidth="1"/>
    <col min="10503" max="10503" width="7.5546875" style="9" bestFit="1" customWidth="1"/>
    <col min="10504" max="10504" width="11.44140625" style="9" bestFit="1" customWidth="1"/>
    <col min="10505" max="10505" width="12.33203125" style="9" customWidth="1"/>
    <col min="10506" max="10506" width="18" style="9" customWidth="1"/>
    <col min="10507" max="10507" width="17.109375" style="9" customWidth="1"/>
    <col min="10508" max="10508" width="14" style="9" customWidth="1"/>
    <col min="10509" max="10509" width="13" style="9" customWidth="1"/>
    <col min="10510" max="10511" width="18.109375" style="9" customWidth="1"/>
    <col min="10512" max="10513" width="22" style="9" customWidth="1"/>
    <col min="10514" max="10514" width="20.109375" style="9" customWidth="1"/>
    <col min="10515" max="10515" width="17.109375" style="9" customWidth="1"/>
    <col min="10516" max="10516" width="12" style="9" customWidth="1"/>
    <col min="10517" max="10517" width="14.44140625" style="9" customWidth="1"/>
    <col min="10518" max="10518" width="13" style="9" customWidth="1"/>
    <col min="10519" max="10519" width="27.44140625" style="9" customWidth="1"/>
    <col min="10520" max="10520" width="13.109375" style="9" bestFit="1" customWidth="1"/>
    <col min="10521" max="10521" width="18.88671875" style="9" customWidth="1"/>
    <col min="10522" max="10752" width="9.109375" style="9"/>
    <col min="10753" max="10753" width="11.6640625" style="9" customWidth="1"/>
    <col min="10754" max="10754" width="8.5546875" style="9" customWidth="1"/>
    <col min="10755" max="10755" width="13.5546875" style="9" customWidth="1"/>
    <col min="10756" max="10756" width="16.33203125" style="9" customWidth="1"/>
    <col min="10757" max="10757" width="74.33203125" style="9" customWidth="1"/>
    <col min="10758" max="10758" width="13.33203125" style="9" bestFit="1" customWidth="1"/>
    <col min="10759" max="10759" width="7.5546875" style="9" bestFit="1" customWidth="1"/>
    <col min="10760" max="10760" width="11.44140625" style="9" bestFit="1" customWidth="1"/>
    <col min="10761" max="10761" width="12.33203125" style="9" customWidth="1"/>
    <col min="10762" max="10762" width="18" style="9" customWidth="1"/>
    <col min="10763" max="10763" width="17.109375" style="9" customWidth="1"/>
    <col min="10764" max="10764" width="14" style="9" customWidth="1"/>
    <col min="10765" max="10765" width="13" style="9" customWidth="1"/>
    <col min="10766" max="10767" width="18.109375" style="9" customWidth="1"/>
    <col min="10768" max="10769" width="22" style="9" customWidth="1"/>
    <col min="10770" max="10770" width="20.109375" style="9" customWidth="1"/>
    <col min="10771" max="10771" width="17.109375" style="9" customWidth="1"/>
    <col min="10772" max="10772" width="12" style="9" customWidth="1"/>
    <col min="10773" max="10773" width="14.44140625" style="9" customWidth="1"/>
    <col min="10774" max="10774" width="13" style="9" customWidth="1"/>
    <col min="10775" max="10775" width="27.44140625" style="9" customWidth="1"/>
    <col min="10776" max="10776" width="13.109375" style="9" bestFit="1" customWidth="1"/>
    <col min="10777" max="10777" width="18.88671875" style="9" customWidth="1"/>
    <col min="10778" max="11008" width="9.109375" style="9"/>
    <col min="11009" max="11009" width="11.6640625" style="9" customWidth="1"/>
    <col min="11010" max="11010" width="8.5546875" style="9" customWidth="1"/>
    <col min="11011" max="11011" width="13.5546875" style="9" customWidth="1"/>
    <col min="11012" max="11012" width="16.33203125" style="9" customWidth="1"/>
    <col min="11013" max="11013" width="74.33203125" style="9" customWidth="1"/>
    <col min="11014" max="11014" width="13.33203125" style="9" bestFit="1" customWidth="1"/>
    <col min="11015" max="11015" width="7.5546875" style="9" bestFit="1" customWidth="1"/>
    <col min="11016" max="11016" width="11.44140625" style="9" bestFit="1" customWidth="1"/>
    <col min="11017" max="11017" width="12.33203125" style="9" customWidth="1"/>
    <col min="11018" max="11018" width="18" style="9" customWidth="1"/>
    <col min="11019" max="11019" width="17.109375" style="9" customWidth="1"/>
    <col min="11020" max="11020" width="14" style="9" customWidth="1"/>
    <col min="11021" max="11021" width="13" style="9" customWidth="1"/>
    <col min="11022" max="11023" width="18.109375" style="9" customWidth="1"/>
    <col min="11024" max="11025" width="22" style="9" customWidth="1"/>
    <col min="11026" max="11026" width="20.109375" style="9" customWidth="1"/>
    <col min="11027" max="11027" width="17.109375" style="9" customWidth="1"/>
    <col min="11028" max="11028" width="12" style="9" customWidth="1"/>
    <col min="11029" max="11029" width="14.44140625" style="9" customWidth="1"/>
    <col min="11030" max="11030" width="13" style="9" customWidth="1"/>
    <col min="11031" max="11031" width="27.44140625" style="9" customWidth="1"/>
    <col min="11032" max="11032" width="13.109375" style="9" bestFit="1" customWidth="1"/>
    <col min="11033" max="11033" width="18.88671875" style="9" customWidth="1"/>
    <col min="11034" max="11264" width="9.109375" style="9"/>
    <col min="11265" max="11265" width="11.6640625" style="9" customWidth="1"/>
    <col min="11266" max="11266" width="8.5546875" style="9" customWidth="1"/>
    <col min="11267" max="11267" width="13.5546875" style="9" customWidth="1"/>
    <col min="11268" max="11268" width="16.33203125" style="9" customWidth="1"/>
    <col min="11269" max="11269" width="74.33203125" style="9" customWidth="1"/>
    <col min="11270" max="11270" width="13.33203125" style="9" bestFit="1" customWidth="1"/>
    <col min="11271" max="11271" width="7.5546875" style="9" bestFit="1" customWidth="1"/>
    <col min="11272" max="11272" width="11.44140625" style="9" bestFit="1" customWidth="1"/>
    <col min="11273" max="11273" width="12.33203125" style="9" customWidth="1"/>
    <col min="11274" max="11274" width="18" style="9" customWidth="1"/>
    <col min="11275" max="11275" width="17.109375" style="9" customWidth="1"/>
    <col min="11276" max="11276" width="14" style="9" customWidth="1"/>
    <col min="11277" max="11277" width="13" style="9" customWidth="1"/>
    <col min="11278" max="11279" width="18.109375" style="9" customWidth="1"/>
    <col min="11280" max="11281" width="22" style="9" customWidth="1"/>
    <col min="11282" max="11282" width="20.109375" style="9" customWidth="1"/>
    <col min="11283" max="11283" width="17.109375" style="9" customWidth="1"/>
    <col min="11284" max="11284" width="12" style="9" customWidth="1"/>
    <col min="11285" max="11285" width="14.44140625" style="9" customWidth="1"/>
    <col min="11286" max="11286" width="13" style="9" customWidth="1"/>
    <col min="11287" max="11287" width="27.44140625" style="9" customWidth="1"/>
    <col min="11288" max="11288" width="13.109375" style="9" bestFit="1" customWidth="1"/>
    <col min="11289" max="11289" width="18.88671875" style="9" customWidth="1"/>
    <col min="11290" max="11520" width="9.109375" style="9"/>
    <col min="11521" max="11521" width="11.6640625" style="9" customWidth="1"/>
    <col min="11522" max="11522" width="8.5546875" style="9" customWidth="1"/>
    <col min="11523" max="11523" width="13.5546875" style="9" customWidth="1"/>
    <col min="11524" max="11524" width="16.33203125" style="9" customWidth="1"/>
    <col min="11525" max="11525" width="74.33203125" style="9" customWidth="1"/>
    <col min="11526" max="11526" width="13.33203125" style="9" bestFit="1" customWidth="1"/>
    <col min="11527" max="11527" width="7.5546875" style="9" bestFit="1" customWidth="1"/>
    <col min="11528" max="11528" width="11.44140625" style="9" bestFit="1" customWidth="1"/>
    <col min="11529" max="11529" width="12.33203125" style="9" customWidth="1"/>
    <col min="11530" max="11530" width="18" style="9" customWidth="1"/>
    <col min="11531" max="11531" width="17.109375" style="9" customWidth="1"/>
    <col min="11532" max="11532" width="14" style="9" customWidth="1"/>
    <col min="11533" max="11533" width="13" style="9" customWidth="1"/>
    <col min="11534" max="11535" width="18.109375" style="9" customWidth="1"/>
    <col min="11536" max="11537" width="22" style="9" customWidth="1"/>
    <col min="11538" max="11538" width="20.109375" style="9" customWidth="1"/>
    <col min="11539" max="11539" width="17.109375" style="9" customWidth="1"/>
    <col min="11540" max="11540" width="12" style="9" customWidth="1"/>
    <col min="11541" max="11541" width="14.44140625" style="9" customWidth="1"/>
    <col min="11542" max="11542" width="13" style="9" customWidth="1"/>
    <col min="11543" max="11543" width="27.44140625" style="9" customWidth="1"/>
    <col min="11544" max="11544" width="13.109375" style="9" bestFit="1" customWidth="1"/>
    <col min="11545" max="11545" width="18.88671875" style="9" customWidth="1"/>
    <col min="11546" max="11776" width="9.109375" style="9"/>
    <col min="11777" max="11777" width="11.6640625" style="9" customWidth="1"/>
    <col min="11778" max="11778" width="8.5546875" style="9" customWidth="1"/>
    <col min="11779" max="11779" width="13.5546875" style="9" customWidth="1"/>
    <col min="11780" max="11780" width="16.33203125" style="9" customWidth="1"/>
    <col min="11781" max="11781" width="74.33203125" style="9" customWidth="1"/>
    <col min="11782" max="11782" width="13.33203125" style="9" bestFit="1" customWidth="1"/>
    <col min="11783" max="11783" width="7.5546875" style="9" bestFit="1" customWidth="1"/>
    <col min="11784" max="11784" width="11.44140625" style="9" bestFit="1" customWidth="1"/>
    <col min="11785" max="11785" width="12.33203125" style="9" customWidth="1"/>
    <col min="11786" max="11786" width="18" style="9" customWidth="1"/>
    <col min="11787" max="11787" width="17.109375" style="9" customWidth="1"/>
    <col min="11788" max="11788" width="14" style="9" customWidth="1"/>
    <col min="11789" max="11789" width="13" style="9" customWidth="1"/>
    <col min="11790" max="11791" width="18.109375" style="9" customWidth="1"/>
    <col min="11792" max="11793" width="22" style="9" customWidth="1"/>
    <col min="11794" max="11794" width="20.109375" style="9" customWidth="1"/>
    <col min="11795" max="11795" width="17.109375" style="9" customWidth="1"/>
    <col min="11796" max="11796" width="12" style="9" customWidth="1"/>
    <col min="11797" max="11797" width="14.44140625" style="9" customWidth="1"/>
    <col min="11798" max="11798" width="13" style="9" customWidth="1"/>
    <col min="11799" max="11799" width="27.44140625" style="9" customWidth="1"/>
    <col min="11800" max="11800" width="13.109375" style="9" bestFit="1" customWidth="1"/>
    <col min="11801" max="11801" width="18.88671875" style="9" customWidth="1"/>
    <col min="11802" max="12032" width="9.109375" style="9"/>
    <col min="12033" max="12033" width="11.6640625" style="9" customWidth="1"/>
    <col min="12034" max="12034" width="8.5546875" style="9" customWidth="1"/>
    <col min="12035" max="12035" width="13.5546875" style="9" customWidth="1"/>
    <col min="12036" max="12036" width="16.33203125" style="9" customWidth="1"/>
    <col min="12037" max="12037" width="74.33203125" style="9" customWidth="1"/>
    <col min="12038" max="12038" width="13.33203125" style="9" bestFit="1" customWidth="1"/>
    <col min="12039" max="12039" width="7.5546875" style="9" bestFit="1" customWidth="1"/>
    <col min="12040" max="12040" width="11.44140625" style="9" bestFit="1" customWidth="1"/>
    <col min="12041" max="12041" width="12.33203125" style="9" customWidth="1"/>
    <col min="12042" max="12042" width="18" style="9" customWidth="1"/>
    <col min="12043" max="12043" width="17.109375" style="9" customWidth="1"/>
    <col min="12044" max="12044" width="14" style="9" customWidth="1"/>
    <col min="12045" max="12045" width="13" style="9" customWidth="1"/>
    <col min="12046" max="12047" width="18.109375" style="9" customWidth="1"/>
    <col min="12048" max="12049" width="22" style="9" customWidth="1"/>
    <col min="12050" max="12050" width="20.109375" style="9" customWidth="1"/>
    <col min="12051" max="12051" width="17.109375" style="9" customWidth="1"/>
    <col min="12052" max="12052" width="12" style="9" customWidth="1"/>
    <col min="12053" max="12053" width="14.44140625" style="9" customWidth="1"/>
    <col min="12054" max="12054" width="13" style="9" customWidth="1"/>
    <col min="12055" max="12055" width="27.44140625" style="9" customWidth="1"/>
    <col min="12056" max="12056" width="13.109375" style="9" bestFit="1" customWidth="1"/>
    <col min="12057" max="12057" width="18.88671875" style="9" customWidth="1"/>
    <col min="12058" max="12288" width="9.109375" style="9"/>
    <col min="12289" max="12289" width="11.6640625" style="9" customWidth="1"/>
    <col min="12290" max="12290" width="8.5546875" style="9" customWidth="1"/>
    <col min="12291" max="12291" width="13.5546875" style="9" customWidth="1"/>
    <col min="12292" max="12292" width="16.33203125" style="9" customWidth="1"/>
    <col min="12293" max="12293" width="74.33203125" style="9" customWidth="1"/>
    <col min="12294" max="12294" width="13.33203125" style="9" bestFit="1" customWidth="1"/>
    <col min="12295" max="12295" width="7.5546875" style="9" bestFit="1" customWidth="1"/>
    <col min="12296" max="12296" width="11.44140625" style="9" bestFit="1" customWidth="1"/>
    <col min="12297" max="12297" width="12.33203125" style="9" customWidth="1"/>
    <col min="12298" max="12298" width="18" style="9" customWidth="1"/>
    <col min="12299" max="12299" width="17.109375" style="9" customWidth="1"/>
    <col min="12300" max="12300" width="14" style="9" customWidth="1"/>
    <col min="12301" max="12301" width="13" style="9" customWidth="1"/>
    <col min="12302" max="12303" width="18.109375" style="9" customWidth="1"/>
    <col min="12304" max="12305" width="22" style="9" customWidth="1"/>
    <col min="12306" max="12306" width="20.109375" style="9" customWidth="1"/>
    <col min="12307" max="12307" width="17.109375" style="9" customWidth="1"/>
    <col min="12308" max="12308" width="12" style="9" customWidth="1"/>
    <col min="12309" max="12309" width="14.44140625" style="9" customWidth="1"/>
    <col min="12310" max="12310" width="13" style="9" customWidth="1"/>
    <col min="12311" max="12311" width="27.44140625" style="9" customWidth="1"/>
    <col min="12312" max="12312" width="13.109375" style="9" bestFit="1" customWidth="1"/>
    <col min="12313" max="12313" width="18.88671875" style="9" customWidth="1"/>
    <col min="12314" max="12544" width="9.109375" style="9"/>
    <col min="12545" max="12545" width="11.6640625" style="9" customWidth="1"/>
    <col min="12546" max="12546" width="8.5546875" style="9" customWidth="1"/>
    <col min="12547" max="12547" width="13.5546875" style="9" customWidth="1"/>
    <col min="12548" max="12548" width="16.33203125" style="9" customWidth="1"/>
    <col min="12549" max="12549" width="74.33203125" style="9" customWidth="1"/>
    <col min="12550" max="12550" width="13.33203125" style="9" bestFit="1" customWidth="1"/>
    <col min="12551" max="12551" width="7.5546875" style="9" bestFit="1" customWidth="1"/>
    <col min="12552" max="12552" width="11.44140625" style="9" bestFit="1" customWidth="1"/>
    <col min="12553" max="12553" width="12.33203125" style="9" customWidth="1"/>
    <col min="12554" max="12554" width="18" style="9" customWidth="1"/>
    <col min="12555" max="12555" width="17.109375" style="9" customWidth="1"/>
    <col min="12556" max="12556" width="14" style="9" customWidth="1"/>
    <col min="12557" max="12557" width="13" style="9" customWidth="1"/>
    <col min="12558" max="12559" width="18.109375" style="9" customWidth="1"/>
    <col min="12560" max="12561" width="22" style="9" customWidth="1"/>
    <col min="12562" max="12562" width="20.109375" style="9" customWidth="1"/>
    <col min="12563" max="12563" width="17.109375" style="9" customWidth="1"/>
    <col min="12564" max="12564" width="12" style="9" customWidth="1"/>
    <col min="12565" max="12565" width="14.44140625" style="9" customWidth="1"/>
    <col min="12566" max="12566" width="13" style="9" customWidth="1"/>
    <col min="12567" max="12567" width="27.44140625" style="9" customWidth="1"/>
    <col min="12568" max="12568" width="13.109375" style="9" bestFit="1" customWidth="1"/>
    <col min="12569" max="12569" width="18.88671875" style="9" customWidth="1"/>
    <col min="12570" max="12800" width="9.109375" style="9"/>
    <col min="12801" max="12801" width="11.6640625" style="9" customWidth="1"/>
    <col min="12802" max="12802" width="8.5546875" style="9" customWidth="1"/>
    <col min="12803" max="12803" width="13.5546875" style="9" customWidth="1"/>
    <col min="12804" max="12804" width="16.33203125" style="9" customWidth="1"/>
    <col min="12805" max="12805" width="74.33203125" style="9" customWidth="1"/>
    <col min="12806" max="12806" width="13.33203125" style="9" bestFit="1" customWidth="1"/>
    <col min="12807" max="12807" width="7.5546875" style="9" bestFit="1" customWidth="1"/>
    <col min="12808" max="12808" width="11.44140625" style="9" bestFit="1" customWidth="1"/>
    <col min="12809" max="12809" width="12.33203125" style="9" customWidth="1"/>
    <col min="12810" max="12810" width="18" style="9" customWidth="1"/>
    <col min="12811" max="12811" width="17.109375" style="9" customWidth="1"/>
    <col min="12812" max="12812" width="14" style="9" customWidth="1"/>
    <col min="12813" max="12813" width="13" style="9" customWidth="1"/>
    <col min="12814" max="12815" width="18.109375" style="9" customWidth="1"/>
    <col min="12816" max="12817" width="22" style="9" customWidth="1"/>
    <col min="12818" max="12818" width="20.109375" style="9" customWidth="1"/>
    <col min="12819" max="12819" width="17.109375" style="9" customWidth="1"/>
    <col min="12820" max="12820" width="12" style="9" customWidth="1"/>
    <col min="12821" max="12821" width="14.44140625" style="9" customWidth="1"/>
    <col min="12822" max="12822" width="13" style="9" customWidth="1"/>
    <col min="12823" max="12823" width="27.44140625" style="9" customWidth="1"/>
    <col min="12824" max="12824" width="13.109375" style="9" bestFit="1" customWidth="1"/>
    <col min="12825" max="12825" width="18.88671875" style="9" customWidth="1"/>
    <col min="12826" max="13056" width="9.109375" style="9"/>
    <col min="13057" max="13057" width="11.6640625" style="9" customWidth="1"/>
    <col min="13058" max="13058" width="8.5546875" style="9" customWidth="1"/>
    <col min="13059" max="13059" width="13.5546875" style="9" customWidth="1"/>
    <col min="13060" max="13060" width="16.33203125" style="9" customWidth="1"/>
    <col min="13061" max="13061" width="74.33203125" style="9" customWidth="1"/>
    <col min="13062" max="13062" width="13.33203125" style="9" bestFit="1" customWidth="1"/>
    <col min="13063" max="13063" width="7.5546875" style="9" bestFit="1" customWidth="1"/>
    <col min="13064" max="13064" width="11.44140625" style="9" bestFit="1" customWidth="1"/>
    <col min="13065" max="13065" width="12.33203125" style="9" customWidth="1"/>
    <col min="13066" max="13066" width="18" style="9" customWidth="1"/>
    <col min="13067" max="13067" width="17.109375" style="9" customWidth="1"/>
    <col min="13068" max="13068" width="14" style="9" customWidth="1"/>
    <col min="13069" max="13069" width="13" style="9" customWidth="1"/>
    <col min="13070" max="13071" width="18.109375" style="9" customWidth="1"/>
    <col min="13072" max="13073" width="22" style="9" customWidth="1"/>
    <col min="13074" max="13074" width="20.109375" style="9" customWidth="1"/>
    <col min="13075" max="13075" width="17.109375" style="9" customWidth="1"/>
    <col min="13076" max="13076" width="12" style="9" customWidth="1"/>
    <col min="13077" max="13077" width="14.44140625" style="9" customWidth="1"/>
    <col min="13078" max="13078" width="13" style="9" customWidth="1"/>
    <col min="13079" max="13079" width="27.44140625" style="9" customWidth="1"/>
    <col min="13080" max="13080" width="13.109375" style="9" bestFit="1" customWidth="1"/>
    <col min="13081" max="13081" width="18.88671875" style="9" customWidth="1"/>
    <col min="13082" max="13312" width="9.109375" style="9"/>
    <col min="13313" max="13313" width="11.6640625" style="9" customWidth="1"/>
    <col min="13314" max="13314" width="8.5546875" style="9" customWidth="1"/>
    <col min="13315" max="13315" width="13.5546875" style="9" customWidth="1"/>
    <col min="13316" max="13316" width="16.33203125" style="9" customWidth="1"/>
    <col min="13317" max="13317" width="74.33203125" style="9" customWidth="1"/>
    <col min="13318" max="13318" width="13.33203125" style="9" bestFit="1" customWidth="1"/>
    <col min="13319" max="13319" width="7.5546875" style="9" bestFit="1" customWidth="1"/>
    <col min="13320" max="13320" width="11.44140625" style="9" bestFit="1" customWidth="1"/>
    <col min="13321" max="13321" width="12.33203125" style="9" customWidth="1"/>
    <col min="13322" max="13322" width="18" style="9" customWidth="1"/>
    <col min="13323" max="13323" width="17.109375" style="9" customWidth="1"/>
    <col min="13324" max="13324" width="14" style="9" customWidth="1"/>
    <col min="13325" max="13325" width="13" style="9" customWidth="1"/>
    <col min="13326" max="13327" width="18.109375" style="9" customWidth="1"/>
    <col min="13328" max="13329" width="22" style="9" customWidth="1"/>
    <col min="13330" max="13330" width="20.109375" style="9" customWidth="1"/>
    <col min="13331" max="13331" width="17.109375" style="9" customWidth="1"/>
    <col min="13332" max="13332" width="12" style="9" customWidth="1"/>
    <col min="13333" max="13333" width="14.44140625" style="9" customWidth="1"/>
    <col min="13334" max="13334" width="13" style="9" customWidth="1"/>
    <col min="13335" max="13335" width="27.44140625" style="9" customWidth="1"/>
    <col min="13336" max="13336" width="13.109375" style="9" bestFit="1" customWidth="1"/>
    <col min="13337" max="13337" width="18.88671875" style="9" customWidth="1"/>
    <col min="13338" max="13568" width="9.109375" style="9"/>
    <col min="13569" max="13569" width="11.6640625" style="9" customWidth="1"/>
    <col min="13570" max="13570" width="8.5546875" style="9" customWidth="1"/>
    <col min="13571" max="13571" width="13.5546875" style="9" customWidth="1"/>
    <col min="13572" max="13572" width="16.33203125" style="9" customWidth="1"/>
    <col min="13573" max="13573" width="74.33203125" style="9" customWidth="1"/>
    <col min="13574" max="13574" width="13.33203125" style="9" bestFit="1" customWidth="1"/>
    <col min="13575" max="13575" width="7.5546875" style="9" bestFit="1" customWidth="1"/>
    <col min="13576" max="13576" width="11.44140625" style="9" bestFit="1" customWidth="1"/>
    <col min="13577" max="13577" width="12.33203125" style="9" customWidth="1"/>
    <col min="13578" max="13578" width="18" style="9" customWidth="1"/>
    <col min="13579" max="13579" width="17.109375" style="9" customWidth="1"/>
    <col min="13580" max="13580" width="14" style="9" customWidth="1"/>
    <col min="13581" max="13581" width="13" style="9" customWidth="1"/>
    <col min="13582" max="13583" width="18.109375" style="9" customWidth="1"/>
    <col min="13584" max="13585" width="22" style="9" customWidth="1"/>
    <col min="13586" max="13586" width="20.109375" style="9" customWidth="1"/>
    <col min="13587" max="13587" width="17.109375" style="9" customWidth="1"/>
    <col min="13588" max="13588" width="12" style="9" customWidth="1"/>
    <col min="13589" max="13589" width="14.44140625" style="9" customWidth="1"/>
    <col min="13590" max="13590" width="13" style="9" customWidth="1"/>
    <col min="13591" max="13591" width="27.44140625" style="9" customWidth="1"/>
    <col min="13592" max="13592" width="13.109375" style="9" bestFit="1" customWidth="1"/>
    <col min="13593" max="13593" width="18.88671875" style="9" customWidth="1"/>
    <col min="13594" max="13824" width="9.109375" style="9"/>
    <col min="13825" max="13825" width="11.6640625" style="9" customWidth="1"/>
    <col min="13826" max="13826" width="8.5546875" style="9" customWidth="1"/>
    <col min="13827" max="13827" width="13.5546875" style="9" customWidth="1"/>
    <col min="13828" max="13828" width="16.33203125" style="9" customWidth="1"/>
    <col min="13829" max="13829" width="74.33203125" style="9" customWidth="1"/>
    <col min="13830" max="13830" width="13.33203125" style="9" bestFit="1" customWidth="1"/>
    <col min="13831" max="13831" width="7.5546875" style="9" bestFit="1" customWidth="1"/>
    <col min="13832" max="13832" width="11.44140625" style="9" bestFit="1" customWidth="1"/>
    <col min="13833" max="13833" width="12.33203125" style="9" customWidth="1"/>
    <col min="13834" max="13834" width="18" style="9" customWidth="1"/>
    <col min="13835" max="13835" width="17.109375" style="9" customWidth="1"/>
    <col min="13836" max="13836" width="14" style="9" customWidth="1"/>
    <col min="13837" max="13837" width="13" style="9" customWidth="1"/>
    <col min="13838" max="13839" width="18.109375" style="9" customWidth="1"/>
    <col min="13840" max="13841" width="22" style="9" customWidth="1"/>
    <col min="13842" max="13842" width="20.109375" style="9" customWidth="1"/>
    <col min="13843" max="13843" width="17.109375" style="9" customWidth="1"/>
    <col min="13844" max="13844" width="12" style="9" customWidth="1"/>
    <col min="13845" max="13845" width="14.44140625" style="9" customWidth="1"/>
    <col min="13846" max="13846" width="13" style="9" customWidth="1"/>
    <col min="13847" max="13847" width="27.44140625" style="9" customWidth="1"/>
    <col min="13848" max="13848" width="13.109375" style="9" bestFit="1" customWidth="1"/>
    <col min="13849" max="13849" width="18.88671875" style="9" customWidth="1"/>
    <col min="13850" max="14080" width="9.109375" style="9"/>
    <col min="14081" max="14081" width="11.6640625" style="9" customWidth="1"/>
    <col min="14082" max="14082" width="8.5546875" style="9" customWidth="1"/>
    <col min="14083" max="14083" width="13.5546875" style="9" customWidth="1"/>
    <col min="14084" max="14084" width="16.33203125" style="9" customWidth="1"/>
    <col min="14085" max="14085" width="74.33203125" style="9" customWidth="1"/>
    <col min="14086" max="14086" width="13.33203125" style="9" bestFit="1" customWidth="1"/>
    <col min="14087" max="14087" width="7.5546875" style="9" bestFit="1" customWidth="1"/>
    <col min="14088" max="14088" width="11.44140625" style="9" bestFit="1" customWidth="1"/>
    <col min="14089" max="14089" width="12.33203125" style="9" customWidth="1"/>
    <col min="14090" max="14090" width="18" style="9" customWidth="1"/>
    <col min="14091" max="14091" width="17.109375" style="9" customWidth="1"/>
    <col min="14092" max="14092" width="14" style="9" customWidth="1"/>
    <col min="14093" max="14093" width="13" style="9" customWidth="1"/>
    <col min="14094" max="14095" width="18.109375" style="9" customWidth="1"/>
    <col min="14096" max="14097" width="22" style="9" customWidth="1"/>
    <col min="14098" max="14098" width="20.109375" style="9" customWidth="1"/>
    <col min="14099" max="14099" width="17.109375" style="9" customWidth="1"/>
    <col min="14100" max="14100" width="12" style="9" customWidth="1"/>
    <col min="14101" max="14101" width="14.44140625" style="9" customWidth="1"/>
    <col min="14102" max="14102" width="13" style="9" customWidth="1"/>
    <col min="14103" max="14103" width="27.44140625" style="9" customWidth="1"/>
    <col min="14104" max="14104" width="13.109375" style="9" bestFit="1" customWidth="1"/>
    <col min="14105" max="14105" width="18.88671875" style="9" customWidth="1"/>
    <col min="14106" max="14336" width="9.109375" style="9"/>
    <col min="14337" max="14337" width="11.6640625" style="9" customWidth="1"/>
    <col min="14338" max="14338" width="8.5546875" style="9" customWidth="1"/>
    <col min="14339" max="14339" width="13.5546875" style="9" customWidth="1"/>
    <col min="14340" max="14340" width="16.33203125" style="9" customWidth="1"/>
    <col min="14341" max="14341" width="74.33203125" style="9" customWidth="1"/>
    <col min="14342" max="14342" width="13.33203125" style="9" bestFit="1" customWidth="1"/>
    <col min="14343" max="14343" width="7.5546875" style="9" bestFit="1" customWidth="1"/>
    <col min="14344" max="14344" width="11.44140625" style="9" bestFit="1" customWidth="1"/>
    <col min="14345" max="14345" width="12.33203125" style="9" customWidth="1"/>
    <col min="14346" max="14346" width="18" style="9" customWidth="1"/>
    <col min="14347" max="14347" width="17.109375" style="9" customWidth="1"/>
    <col min="14348" max="14348" width="14" style="9" customWidth="1"/>
    <col min="14349" max="14349" width="13" style="9" customWidth="1"/>
    <col min="14350" max="14351" width="18.109375" style="9" customWidth="1"/>
    <col min="14352" max="14353" width="22" style="9" customWidth="1"/>
    <col min="14354" max="14354" width="20.109375" style="9" customWidth="1"/>
    <col min="14355" max="14355" width="17.109375" style="9" customWidth="1"/>
    <col min="14356" max="14356" width="12" style="9" customWidth="1"/>
    <col min="14357" max="14357" width="14.44140625" style="9" customWidth="1"/>
    <col min="14358" max="14358" width="13" style="9" customWidth="1"/>
    <col min="14359" max="14359" width="27.44140625" style="9" customWidth="1"/>
    <col min="14360" max="14360" width="13.109375" style="9" bestFit="1" customWidth="1"/>
    <col min="14361" max="14361" width="18.88671875" style="9" customWidth="1"/>
    <col min="14362" max="14592" width="9.109375" style="9"/>
    <col min="14593" max="14593" width="11.6640625" style="9" customWidth="1"/>
    <col min="14594" max="14594" width="8.5546875" style="9" customWidth="1"/>
    <col min="14595" max="14595" width="13.5546875" style="9" customWidth="1"/>
    <col min="14596" max="14596" width="16.33203125" style="9" customWidth="1"/>
    <col min="14597" max="14597" width="74.33203125" style="9" customWidth="1"/>
    <col min="14598" max="14598" width="13.33203125" style="9" bestFit="1" customWidth="1"/>
    <col min="14599" max="14599" width="7.5546875" style="9" bestFit="1" customWidth="1"/>
    <col min="14600" max="14600" width="11.44140625" style="9" bestFit="1" customWidth="1"/>
    <col min="14601" max="14601" width="12.33203125" style="9" customWidth="1"/>
    <col min="14602" max="14602" width="18" style="9" customWidth="1"/>
    <col min="14603" max="14603" width="17.109375" style="9" customWidth="1"/>
    <col min="14604" max="14604" width="14" style="9" customWidth="1"/>
    <col min="14605" max="14605" width="13" style="9" customWidth="1"/>
    <col min="14606" max="14607" width="18.109375" style="9" customWidth="1"/>
    <col min="14608" max="14609" width="22" style="9" customWidth="1"/>
    <col min="14610" max="14610" width="20.109375" style="9" customWidth="1"/>
    <col min="14611" max="14611" width="17.109375" style="9" customWidth="1"/>
    <col min="14612" max="14612" width="12" style="9" customWidth="1"/>
    <col min="14613" max="14613" width="14.44140625" style="9" customWidth="1"/>
    <col min="14614" max="14614" width="13" style="9" customWidth="1"/>
    <col min="14615" max="14615" width="27.44140625" style="9" customWidth="1"/>
    <col min="14616" max="14616" width="13.109375" style="9" bestFit="1" customWidth="1"/>
    <col min="14617" max="14617" width="18.88671875" style="9" customWidth="1"/>
    <col min="14618" max="14848" width="9.109375" style="9"/>
    <col min="14849" max="14849" width="11.6640625" style="9" customWidth="1"/>
    <col min="14850" max="14850" width="8.5546875" style="9" customWidth="1"/>
    <col min="14851" max="14851" width="13.5546875" style="9" customWidth="1"/>
    <col min="14852" max="14852" width="16.33203125" style="9" customWidth="1"/>
    <col min="14853" max="14853" width="74.33203125" style="9" customWidth="1"/>
    <col min="14854" max="14854" width="13.33203125" style="9" bestFit="1" customWidth="1"/>
    <col min="14855" max="14855" width="7.5546875" style="9" bestFit="1" customWidth="1"/>
    <col min="14856" max="14856" width="11.44140625" style="9" bestFit="1" customWidth="1"/>
    <col min="14857" max="14857" width="12.33203125" style="9" customWidth="1"/>
    <col min="14858" max="14858" width="18" style="9" customWidth="1"/>
    <col min="14859" max="14859" width="17.109375" style="9" customWidth="1"/>
    <col min="14860" max="14860" width="14" style="9" customWidth="1"/>
    <col min="14861" max="14861" width="13" style="9" customWidth="1"/>
    <col min="14862" max="14863" width="18.109375" style="9" customWidth="1"/>
    <col min="14864" max="14865" width="22" style="9" customWidth="1"/>
    <col min="14866" max="14866" width="20.109375" style="9" customWidth="1"/>
    <col min="14867" max="14867" width="17.109375" style="9" customWidth="1"/>
    <col min="14868" max="14868" width="12" style="9" customWidth="1"/>
    <col min="14869" max="14869" width="14.44140625" style="9" customWidth="1"/>
    <col min="14870" max="14870" width="13" style="9" customWidth="1"/>
    <col min="14871" max="14871" width="27.44140625" style="9" customWidth="1"/>
    <col min="14872" max="14872" width="13.109375" style="9" bestFit="1" customWidth="1"/>
    <col min="14873" max="14873" width="18.88671875" style="9" customWidth="1"/>
    <col min="14874" max="15104" width="9.109375" style="9"/>
    <col min="15105" max="15105" width="11.6640625" style="9" customWidth="1"/>
    <col min="15106" max="15106" width="8.5546875" style="9" customWidth="1"/>
    <col min="15107" max="15107" width="13.5546875" style="9" customWidth="1"/>
    <col min="15108" max="15108" width="16.33203125" style="9" customWidth="1"/>
    <col min="15109" max="15109" width="74.33203125" style="9" customWidth="1"/>
    <col min="15110" max="15110" width="13.33203125" style="9" bestFit="1" customWidth="1"/>
    <col min="15111" max="15111" width="7.5546875" style="9" bestFit="1" customWidth="1"/>
    <col min="15112" max="15112" width="11.44140625" style="9" bestFit="1" customWidth="1"/>
    <col min="15113" max="15113" width="12.33203125" style="9" customWidth="1"/>
    <col min="15114" max="15114" width="18" style="9" customWidth="1"/>
    <col min="15115" max="15115" width="17.109375" style="9" customWidth="1"/>
    <col min="15116" max="15116" width="14" style="9" customWidth="1"/>
    <col min="15117" max="15117" width="13" style="9" customWidth="1"/>
    <col min="15118" max="15119" width="18.109375" style="9" customWidth="1"/>
    <col min="15120" max="15121" width="22" style="9" customWidth="1"/>
    <col min="15122" max="15122" width="20.109375" style="9" customWidth="1"/>
    <col min="15123" max="15123" width="17.109375" style="9" customWidth="1"/>
    <col min="15124" max="15124" width="12" style="9" customWidth="1"/>
    <col min="15125" max="15125" width="14.44140625" style="9" customWidth="1"/>
    <col min="15126" max="15126" width="13" style="9" customWidth="1"/>
    <col min="15127" max="15127" width="27.44140625" style="9" customWidth="1"/>
    <col min="15128" max="15128" width="13.109375" style="9" bestFit="1" customWidth="1"/>
    <col min="15129" max="15129" width="18.88671875" style="9" customWidth="1"/>
    <col min="15130" max="15360" width="9.109375" style="9"/>
    <col min="15361" max="15361" width="11.6640625" style="9" customWidth="1"/>
    <col min="15362" max="15362" width="8.5546875" style="9" customWidth="1"/>
    <col min="15363" max="15363" width="13.5546875" style="9" customWidth="1"/>
    <col min="15364" max="15364" width="16.33203125" style="9" customWidth="1"/>
    <col min="15365" max="15365" width="74.33203125" style="9" customWidth="1"/>
    <col min="15366" max="15366" width="13.33203125" style="9" bestFit="1" customWidth="1"/>
    <col min="15367" max="15367" width="7.5546875" style="9" bestFit="1" customWidth="1"/>
    <col min="15368" max="15368" width="11.44140625" style="9" bestFit="1" customWidth="1"/>
    <col min="15369" max="15369" width="12.33203125" style="9" customWidth="1"/>
    <col min="15370" max="15370" width="18" style="9" customWidth="1"/>
    <col min="15371" max="15371" width="17.109375" style="9" customWidth="1"/>
    <col min="15372" max="15372" width="14" style="9" customWidth="1"/>
    <col min="15373" max="15373" width="13" style="9" customWidth="1"/>
    <col min="15374" max="15375" width="18.109375" style="9" customWidth="1"/>
    <col min="15376" max="15377" width="22" style="9" customWidth="1"/>
    <col min="15378" max="15378" width="20.109375" style="9" customWidth="1"/>
    <col min="15379" max="15379" width="17.109375" style="9" customWidth="1"/>
    <col min="15380" max="15380" width="12" style="9" customWidth="1"/>
    <col min="15381" max="15381" width="14.44140625" style="9" customWidth="1"/>
    <col min="15382" max="15382" width="13" style="9" customWidth="1"/>
    <col min="15383" max="15383" width="27.44140625" style="9" customWidth="1"/>
    <col min="15384" max="15384" width="13.109375" style="9" bestFit="1" customWidth="1"/>
    <col min="15385" max="15385" width="18.88671875" style="9" customWidth="1"/>
    <col min="15386" max="15616" width="9.109375" style="9"/>
    <col min="15617" max="15617" width="11.6640625" style="9" customWidth="1"/>
    <col min="15618" max="15618" width="8.5546875" style="9" customWidth="1"/>
    <col min="15619" max="15619" width="13.5546875" style="9" customWidth="1"/>
    <col min="15620" max="15620" width="16.33203125" style="9" customWidth="1"/>
    <col min="15621" max="15621" width="74.33203125" style="9" customWidth="1"/>
    <col min="15622" max="15622" width="13.33203125" style="9" bestFit="1" customWidth="1"/>
    <col min="15623" max="15623" width="7.5546875" style="9" bestFit="1" customWidth="1"/>
    <col min="15624" max="15624" width="11.44140625" style="9" bestFit="1" customWidth="1"/>
    <col min="15625" max="15625" width="12.33203125" style="9" customWidth="1"/>
    <col min="15626" max="15626" width="18" style="9" customWidth="1"/>
    <col min="15627" max="15627" width="17.109375" style="9" customWidth="1"/>
    <col min="15628" max="15628" width="14" style="9" customWidth="1"/>
    <col min="15629" max="15629" width="13" style="9" customWidth="1"/>
    <col min="15630" max="15631" width="18.109375" style="9" customWidth="1"/>
    <col min="15632" max="15633" width="22" style="9" customWidth="1"/>
    <col min="15634" max="15634" width="20.109375" style="9" customWidth="1"/>
    <col min="15635" max="15635" width="17.109375" style="9" customWidth="1"/>
    <col min="15636" max="15636" width="12" style="9" customWidth="1"/>
    <col min="15637" max="15637" width="14.44140625" style="9" customWidth="1"/>
    <col min="15638" max="15638" width="13" style="9" customWidth="1"/>
    <col min="15639" max="15639" width="27.44140625" style="9" customWidth="1"/>
    <col min="15640" max="15640" width="13.109375" style="9" bestFit="1" customWidth="1"/>
    <col min="15641" max="15641" width="18.88671875" style="9" customWidth="1"/>
    <col min="15642" max="15872" width="9.109375" style="9"/>
    <col min="15873" max="15873" width="11.6640625" style="9" customWidth="1"/>
    <col min="15874" max="15874" width="8.5546875" style="9" customWidth="1"/>
    <col min="15875" max="15875" width="13.5546875" style="9" customWidth="1"/>
    <col min="15876" max="15876" width="16.33203125" style="9" customWidth="1"/>
    <col min="15877" max="15877" width="74.33203125" style="9" customWidth="1"/>
    <col min="15878" max="15878" width="13.33203125" style="9" bestFit="1" customWidth="1"/>
    <col min="15879" max="15879" width="7.5546875" style="9" bestFit="1" customWidth="1"/>
    <col min="15880" max="15880" width="11.44140625" style="9" bestFit="1" customWidth="1"/>
    <col min="15881" max="15881" width="12.33203125" style="9" customWidth="1"/>
    <col min="15882" max="15882" width="18" style="9" customWidth="1"/>
    <col min="15883" max="15883" width="17.109375" style="9" customWidth="1"/>
    <col min="15884" max="15884" width="14" style="9" customWidth="1"/>
    <col min="15885" max="15885" width="13" style="9" customWidth="1"/>
    <col min="15886" max="15887" width="18.109375" style="9" customWidth="1"/>
    <col min="15888" max="15889" width="22" style="9" customWidth="1"/>
    <col min="15890" max="15890" width="20.109375" style="9" customWidth="1"/>
    <col min="15891" max="15891" width="17.109375" style="9" customWidth="1"/>
    <col min="15892" max="15892" width="12" style="9" customWidth="1"/>
    <col min="15893" max="15893" width="14.44140625" style="9" customWidth="1"/>
    <col min="15894" max="15894" width="13" style="9" customWidth="1"/>
    <col min="15895" max="15895" width="27.44140625" style="9" customWidth="1"/>
    <col min="15896" max="15896" width="13.109375" style="9" bestFit="1" customWidth="1"/>
    <col min="15897" max="15897" width="18.88671875" style="9" customWidth="1"/>
    <col min="15898" max="16128" width="9.109375" style="9"/>
    <col min="16129" max="16129" width="11.6640625" style="9" customWidth="1"/>
    <col min="16130" max="16130" width="8.5546875" style="9" customWidth="1"/>
    <col min="16131" max="16131" width="13.5546875" style="9" customWidth="1"/>
    <col min="16132" max="16132" width="16.33203125" style="9" customWidth="1"/>
    <col min="16133" max="16133" width="74.33203125" style="9" customWidth="1"/>
    <col min="16134" max="16134" width="13.33203125" style="9" bestFit="1" customWidth="1"/>
    <col min="16135" max="16135" width="7.5546875" style="9" bestFit="1" customWidth="1"/>
    <col min="16136" max="16136" width="11.44140625" style="9" bestFit="1" customWidth="1"/>
    <col min="16137" max="16137" width="12.33203125" style="9" customWidth="1"/>
    <col min="16138" max="16138" width="18" style="9" customWidth="1"/>
    <col min="16139" max="16139" width="17.109375" style="9" customWidth="1"/>
    <col min="16140" max="16140" width="14" style="9" customWidth="1"/>
    <col min="16141" max="16141" width="13" style="9" customWidth="1"/>
    <col min="16142" max="16143" width="18.109375" style="9" customWidth="1"/>
    <col min="16144" max="16145" width="22" style="9" customWidth="1"/>
    <col min="16146" max="16146" width="20.109375" style="9" customWidth="1"/>
    <col min="16147" max="16147" width="17.109375" style="9" customWidth="1"/>
    <col min="16148" max="16148" width="12" style="9" customWidth="1"/>
    <col min="16149" max="16149" width="14.44140625" style="9" customWidth="1"/>
    <col min="16150" max="16150" width="13" style="9" customWidth="1"/>
    <col min="16151" max="16151" width="27.44140625" style="9" customWidth="1"/>
    <col min="16152" max="16152" width="13.109375" style="9" bestFit="1" customWidth="1"/>
    <col min="16153" max="16153" width="18.88671875" style="9" customWidth="1"/>
    <col min="16154" max="16384" width="9.109375" style="9"/>
  </cols>
  <sheetData>
    <row r="1" spans="1:25" ht="14.25" customHeight="1" x14ac:dyDescent="0.25">
      <c r="A1" s="37" t="s">
        <v>3043</v>
      </c>
      <c r="B1" s="57" t="s">
        <v>1</v>
      </c>
      <c r="C1" s="10" t="s">
        <v>3044</v>
      </c>
      <c r="D1" s="7" t="s">
        <v>5663</v>
      </c>
      <c r="E1" s="10" t="s">
        <v>3046</v>
      </c>
      <c r="F1" s="10" t="s">
        <v>3047</v>
      </c>
      <c r="G1" s="5" t="s">
        <v>6</v>
      </c>
      <c r="H1" s="5" t="s">
        <v>7</v>
      </c>
      <c r="I1" s="5" t="s">
        <v>8</v>
      </c>
      <c r="J1" s="6" t="s">
        <v>5664</v>
      </c>
      <c r="K1" s="6" t="s">
        <v>9</v>
      </c>
      <c r="L1" s="7" t="s">
        <v>10</v>
      </c>
      <c r="M1" s="58" t="s">
        <v>11</v>
      </c>
      <c r="N1" s="10" t="s">
        <v>12</v>
      </c>
      <c r="O1" s="7" t="s">
        <v>5665</v>
      </c>
      <c r="P1" s="10" t="s">
        <v>13</v>
      </c>
      <c r="Q1" s="10" t="s">
        <v>14</v>
      </c>
      <c r="R1" s="10" t="s">
        <v>15</v>
      </c>
      <c r="S1" s="10" t="s">
        <v>16</v>
      </c>
      <c r="T1" s="10" t="s">
        <v>17</v>
      </c>
      <c r="U1" s="10" t="s">
        <v>18</v>
      </c>
      <c r="V1" s="10" t="s">
        <v>19</v>
      </c>
      <c r="W1" s="59" t="s">
        <v>20</v>
      </c>
      <c r="X1" s="7" t="s">
        <v>5666</v>
      </c>
    </row>
    <row r="2" spans="1:25" ht="14.25" customHeight="1" x14ac:dyDescent="0.25">
      <c r="A2" s="37">
        <v>38719</v>
      </c>
      <c r="B2" s="57">
        <v>1013</v>
      </c>
      <c r="C2" s="10" t="s">
        <v>3995</v>
      </c>
      <c r="D2" s="7">
        <v>150</v>
      </c>
      <c r="E2" s="9" t="s">
        <v>5667</v>
      </c>
      <c r="F2" s="10" t="s">
        <v>33</v>
      </c>
      <c r="G2" s="41" t="s">
        <v>3582</v>
      </c>
      <c r="H2" s="41" t="s">
        <v>25</v>
      </c>
      <c r="I2" s="41"/>
      <c r="J2" s="42"/>
      <c r="K2" s="42">
        <v>150</v>
      </c>
      <c r="O2" s="51">
        <f t="shared" ref="O2:O21" si="0">M2*L2</f>
        <v>0</v>
      </c>
      <c r="X2" s="42">
        <v>150</v>
      </c>
      <c r="Y2" s="42"/>
    </row>
    <row r="3" spans="1:25" ht="14.25" customHeight="1" x14ac:dyDescent="0.25">
      <c r="A3" s="37">
        <v>38719</v>
      </c>
      <c r="B3" s="57">
        <v>1231</v>
      </c>
      <c r="C3" s="10" t="s">
        <v>81</v>
      </c>
      <c r="D3" s="7" t="s">
        <v>27</v>
      </c>
      <c r="E3" s="9" t="s">
        <v>5668</v>
      </c>
      <c r="F3" s="10" t="s">
        <v>63</v>
      </c>
      <c r="G3" s="43" t="s">
        <v>3578</v>
      </c>
      <c r="H3" s="10" t="s">
        <v>25</v>
      </c>
      <c r="K3" s="7" t="s">
        <v>27</v>
      </c>
      <c r="O3" s="51">
        <f t="shared" si="0"/>
        <v>0</v>
      </c>
      <c r="X3" s="7" t="s">
        <v>27</v>
      </c>
      <c r="Y3" s="7"/>
    </row>
    <row r="4" spans="1:25" ht="14.25" customHeight="1" x14ac:dyDescent="0.25">
      <c r="A4" s="37">
        <v>38720</v>
      </c>
      <c r="B4" s="57">
        <v>1339</v>
      </c>
      <c r="C4" s="10" t="s">
        <v>64</v>
      </c>
      <c r="D4" s="7" t="s">
        <v>27</v>
      </c>
      <c r="E4" s="9" t="s">
        <v>5669</v>
      </c>
      <c r="F4" s="10" t="s">
        <v>23</v>
      </c>
      <c r="G4" s="40" t="s">
        <v>3578</v>
      </c>
      <c r="H4" s="10" t="s">
        <v>25</v>
      </c>
      <c r="I4" s="41"/>
      <c r="J4" s="42"/>
      <c r="K4" s="7">
        <v>225000</v>
      </c>
      <c r="L4" s="7">
        <v>225000</v>
      </c>
      <c r="M4" s="58">
        <v>0.1</v>
      </c>
      <c r="N4" s="9" t="s">
        <v>5670</v>
      </c>
      <c r="O4" s="51">
        <f t="shared" si="0"/>
        <v>22500</v>
      </c>
      <c r="Q4" s="9" t="s">
        <v>5671</v>
      </c>
      <c r="R4" s="9" t="s">
        <v>5672</v>
      </c>
      <c r="X4" s="7">
        <v>225000</v>
      </c>
      <c r="Y4" s="42"/>
    </row>
    <row r="5" spans="1:25" ht="14.25" customHeight="1" x14ac:dyDescent="0.25">
      <c r="A5" s="37">
        <v>38720</v>
      </c>
      <c r="B5" s="57">
        <v>1503</v>
      </c>
      <c r="C5" s="10" t="s">
        <v>206</v>
      </c>
      <c r="D5" s="7">
        <v>65500</v>
      </c>
      <c r="E5" s="9" t="s">
        <v>5673</v>
      </c>
      <c r="F5" s="10" t="s">
        <v>33</v>
      </c>
      <c r="G5" s="40" t="s">
        <v>3580</v>
      </c>
      <c r="H5" s="10" t="s">
        <v>25</v>
      </c>
      <c r="I5" s="41" t="s">
        <v>4382</v>
      </c>
      <c r="J5" s="42">
        <v>65500</v>
      </c>
      <c r="K5" s="42"/>
      <c r="O5" s="51">
        <f t="shared" si="0"/>
        <v>0</v>
      </c>
      <c r="X5" s="42">
        <v>65500</v>
      </c>
    </row>
    <row r="6" spans="1:25" ht="14.25" customHeight="1" x14ac:dyDescent="0.25">
      <c r="A6" s="37">
        <v>38720</v>
      </c>
      <c r="B6" s="57">
        <v>1701</v>
      </c>
      <c r="C6" s="10" t="s">
        <v>26</v>
      </c>
      <c r="D6" s="7">
        <v>25000</v>
      </c>
      <c r="E6" s="9" t="s">
        <v>5674</v>
      </c>
      <c r="F6" s="10" t="s">
        <v>33</v>
      </c>
      <c r="G6" s="10" t="s">
        <v>3578</v>
      </c>
      <c r="H6" s="10" t="s">
        <v>25</v>
      </c>
      <c r="K6" s="7">
        <v>25000</v>
      </c>
      <c r="O6" s="51">
        <f t="shared" si="0"/>
        <v>0</v>
      </c>
      <c r="X6" s="7">
        <v>25000</v>
      </c>
      <c r="Y6" s="7"/>
    </row>
    <row r="7" spans="1:25" ht="14.25" customHeight="1" x14ac:dyDescent="0.25">
      <c r="A7" s="37">
        <v>38720</v>
      </c>
      <c r="B7" s="57">
        <v>1025</v>
      </c>
      <c r="C7" s="10" t="s">
        <v>31</v>
      </c>
      <c r="D7" s="7">
        <v>2500</v>
      </c>
      <c r="E7" s="9" t="s">
        <v>5675</v>
      </c>
      <c r="F7" s="10" t="s">
        <v>67</v>
      </c>
      <c r="G7" s="40" t="s">
        <v>3587</v>
      </c>
      <c r="H7" s="10" t="s">
        <v>25</v>
      </c>
      <c r="I7" s="41"/>
      <c r="J7" s="42"/>
      <c r="K7" s="7">
        <v>2500</v>
      </c>
      <c r="O7" s="51">
        <f t="shared" si="0"/>
        <v>0</v>
      </c>
      <c r="X7" s="7">
        <v>2500</v>
      </c>
      <c r="Y7" s="42"/>
    </row>
    <row r="8" spans="1:25" ht="14.25" customHeight="1" x14ac:dyDescent="0.25">
      <c r="A8" s="37">
        <v>38721</v>
      </c>
      <c r="B8" s="57">
        <v>1518</v>
      </c>
      <c r="C8" s="10" t="s">
        <v>3611</v>
      </c>
      <c r="D8" s="7" t="s">
        <v>27</v>
      </c>
      <c r="E8" s="9" t="s">
        <v>5676</v>
      </c>
      <c r="F8" s="10" t="s">
        <v>23</v>
      </c>
      <c r="G8" s="40" t="s">
        <v>3575</v>
      </c>
      <c r="H8" s="10" t="s">
        <v>25</v>
      </c>
      <c r="I8" s="41"/>
      <c r="J8" s="42"/>
      <c r="K8" s="7" t="s">
        <v>27</v>
      </c>
      <c r="O8" s="51">
        <f t="shared" si="0"/>
        <v>0</v>
      </c>
      <c r="X8" s="7" t="s">
        <v>27</v>
      </c>
      <c r="Y8" s="42"/>
    </row>
    <row r="9" spans="1:25" ht="14.25" customHeight="1" x14ac:dyDescent="0.25">
      <c r="A9" s="37">
        <v>38721</v>
      </c>
      <c r="B9" s="57">
        <v>810</v>
      </c>
      <c r="C9" s="10" t="s">
        <v>200</v>
      </c>
      <c r="D9" s="7">
        <v>2000</v>
      </c>
      <c r="E9" s="9" t="s">
        <v>5677</v>
      </c>
      <c r="F9" s="10" t="s">
        <v>33</v>
      </c>
      <c r="G9" s="40" t="s">
        <v>3575</v>
      </c>
      <c r="H9" s="10" t="s">
        <v>25</v>
      </c>
      <c r="I9" s="41"/>
      <c r="J9" s="42"/>
      <c r="K9" s="7">
        <v>2000</v>
      </c>
      <c r="O9" s="51">
        <f t="shared" si="0"/>
        <v>0</v>
      </c>
      <c r="X9" s="7">
        <v>2000</v>
      </c>
      <c r="Y9" s="42"/>
    </row>
    <row r="10" spans="1:25" ht="14.25" customHeight="1" x14ac:dyDescent="0.25">
      <c r="A10" s="37">
        <v>38721</v>
      </c>
      <c r="B10" s="57">
        <v>828</v>
      </c>
      <c r="C10" s="10" t="s">
        <v>141</v>
      </c>
      <c r="D10" s="7">
        <v>1000</v>
      </c>
      <c r="E10" s="9" t="s">
        <v>5678</v>
      </c>
      <c r="F10" s="10" t="s">
        <v>33</v>
      </c>
      <c r="G10" s="40" t="s">
        <v>3578</v>
      </c>
      <c r="H10" s="10" t="s">
        <v>25</v>
      </c>
      <c r="I10" s="41"/>
      <c r="J10" s="42"/>
      <c r="K10" s="7">
        <v>1000</v>
      </c>
      <c r="O10" s="51">
        <f t="shared" si="0"/>
        <v>0</v>
      </c>
      <c r="X10" s="7">
        <v>1000</v>
      </c>
      <c r="Y10" s="42"/>
    </row>
    <row r="11" spans="1:25" ht="14.25" customHeight="1" x14ac:dyDescent="0.25">
      <c r="A11" s="37">
        <v>38722</v>
      </c>
      <c r="B11" s="57">
        <v>856</v>
      </c>
      <c r="C11" s="10" t="s">
        <v>59</v>
      </c>
      <c r="D11" s="7">
        <v>2000</v>
      </c>
      <c r="E11" s="9" t="s">
        <v>5679</v>
      </c>
      <c r="F11" s="10" t="s">
        <v>33</v>
      </c>
      <c r="G11" s="40" t="s">
        <v>3580</v>
      </c>
      <c r="H11" s="10" t="s">
        <v>25</v>
      </c>
      <c r="I11" s="41" t="s">
        <v>4334</v>
      </c>
      <c r="J11" s="42">
        <v>2000</v>
      </c>
      <c r="K11" s="42"/>
      <c r="O11" s="51">
        <f t="shared" si="0"/>
        <v>0</v>
      </c>
      <c r="X11" s="42">
        <v>2000</v>
      </c>
    </row>
    <row r="12" spans="1:25" ht="14.25" customHeight="1" x14ac:dyDescent="0.25">
      <c r="A12" s="37">
        <v>38722</v>
      </c>
      <c r="B12" s="57">
        <v>914</v>
      </c>
      <c r="C12" s="10" t="s">
        <v>162</v>
      </c>
      <c r="D12" s="7">
        <v>5000</v>
      </c>
      <c r="E12" s="9" t="s">
        <v>5680</v>
      </c>
      <c r="F12" s="10" t="s">
        <v>33</v>
      </c>
      <c r="G12" s="40" t="s">
        <v>3582</v>
      </c>
      <c r="H12" s="10" t="s">
        <v>25</v>
      </c>
      <c r="I12" s="41"/>
      <c r="J12" s="42"/>
      <c r="K12" s="7">
        <v>5000</v>
      </c>
      <c r="O12" s="51">
        <f t="shared" si="0"/>
        <v>0</v>
      </c>
      <c r="X12" s="7">
        <v>5000</v>
      </c>
      <c r="Y12" s="42"/>
    </row>
    <row r="13" spans="1:25" ht="14.25" customHeight="1" x14ac:dyDescent="0.25">
      <c r="A13" s="37">
        <v>38722</v>
      </c>
      <c r="B13" s="57">
        <v>1408</v>
      </c>
      <c r="C13" s="10" t="s">
        <v>64</v>
      </c>
      <c r="D13" s="7">
        <v>2850</v>
      </c>
      <c r="E13" s="9" t="s">
        <v>5681</v>
      </c>
      <c r="F13" s="10" t="s">
        <v>33</v>
      </c>
      <c r="G13" s="40" t="s">
        <v>3578</v>
      </c>
      <c r="H13" s="10" t="s">
        <v>25</v>
      </c>
      <c r="I13" s="41"/>
      <c r="J13" s="42"/>
      <c r="K13" s="7">
        <v>240000</v>
      </c>
      <c r="L13" s="7">
        <v>240000</v>
      </c>
      <c r="M13" s="58">
        <v>0</v>
      </c>
      <c r="N13" s="9" t="s">
        <v>5682</v>
      </c>
      <c r="O13" s="51">
        <f t="shared" si="0"/>
        <v>0</v>
      </c>
      <c r="X13" s="7">
        <v>240000</v>
      </c>
      <c r="Y13" s="42"/>
    </row>
    <row r="14" spans="1:25" ht="14.25" customHeight="1" x14ac:dyDescent="0.25">
      <c r="A14" s="37">
        <v>38723</v>
      </c>
      <c r="B14" s="57">
        <v>830</v>
      </c>
      <c r="C14" s="10" t="s">
        <v>46</v>
      </c>
      <c r="D14" s="7">
        <v>2000</v>
      </c>
      <c r="E14" s="9" t="s">
        <v>5683</v>
      </c>
      <c r="F14" s="10" t="s">
        <v>23</v>
      </c>
      <c r="G14" s="40" t="s">
        <v>3575</v>
      </c>
      <c r="H14" s="10" t="s">
        <v>25</v>
      </c>
      <c r="I14" s="41"/>
      <c r="J14" s="42"/>
      <c r="K14" s="7">
        <v>2000</v>
      </c>
      <c r="O14" s="51">
        <f t="shared" si="0"/>
        <v>0</v>
      </c>
      <c r="X14" s="7">
        <v>2000</v>
      </c>
      <c r="Y14" s="42"/>
    </row>
    <row r="15" spans="1:25" ht="14.25" customHeight="1" x14ac:dyDescent="0.25">
      <c r="A15" s="37">
        <v>38723</v>
      </c>
      <c r="B15" s="57">
        <v>830</v>
      </c>
      <c r="C15" s="10" t="s">
        <v>46</v>
      </c>
      <c r="D15" s="7">
        <v>2000</v>
      </c>
      <c r="E15" s="9" t="s">
        <v>5684</v>
      </c>
      <c r="F15" s="10" t="s">
        <v>23</v>
      </c>
      <c r="G15" s="40" t="s">
        <v>3575</v>
      </c>
      <c r="H15" s="10" t="s">
        <v>25</v>
      </c>
      <c r="I15" s="41"/>
      <c r="J15" s="42"/>
      <c r="K15" s="7">
        <v>2000</v>
      </c>
      <c r="O15" s="51">
        <f t="shared" si="0"/>
        <v>0</v>
      </c>
      <c r="X15" s="7">
        <v>2000</v>
      </c>
      <c r="Y15" s="42"/>
    </row>
    <row r="16" spans="1:25" ht="14.25" customHeight="1" x14ac:dyDescent="0.25">
      <c r="A16" s="37">
        <v>38723</v>
      </c>
      <c r="B16" s="57">
        <v>833</v>
      </c>
      <c r="C16" s="10" t="s">
        <v>200</v>
      </c>
      <c r="D16" s="7">
        <v>1000</v>
      </c>
      <c r="E16" s="9" t="s">
        <v>5685</v>
      </c>
      <c r="F16" s="10" t="s">
        <v>23</v>
      </c>
      <c r="G16" s="40" t="s">
        <v>3575</v>
      </c>
      <c r="H16" s="10" t="s">
        <v>25</v>
      </c>
      <c r="I16" s="41"/>
      <c r="J16" s="42"/>
      <c r="K16" s="7">
        <v>1000</v>
      </c>
      <c r="O16" s="51">
        <f t="shared" si="0"/>
        <v>0</v>
      </c>
      <c r="X16" s="7">
        <v>1000</v>
      </c>
      <c r="Y16" s="42"/>
    </row>
    <row r="17" spans="1:25" ht="14.25" customHeight="1" x14ac:dyDescent="0.25">
      <c r="A17" s="37">
        <v>38723</v>
      </c>
      <c r="B17" s="57">
        <v>833</v>
      </c>
      <c r="C17" s="10" t="s">
        <v>200</v>
      </c>
      <c r="D17" s="7">
        <v>1000</v>
      </c>
      <c r="E17" s="9" t="s">
        <v>5686</v>
      </c>
      <c r="F17" s="10" t="s">
        <v>23</v>
      </c>
      <c r="G17" s="10" t="s">
        <v>3575</v>
      </c>
      <c r="H17" s="10" t="s">
        <v>25</v>
      </c>
      <c r="K17" s="7">
        <v>1000</v>
      </c>
      <c r="O17" s="51">
        <f t="shared" si="0"/>
        <v>0</v>
      </c>
      <c r="X17" s="7">
        <v>1000</v>
      </c>
      <c r="Y17" s="7"/>
    </row>
    <row r="18" spans="1:25" ht="14.25" customHeight="1" x14ac:dyDescent="0.25">
      <c r="A18" s="37">
        <v>38723</v>
      </c>
      <c r="B18" s="57">
        <v>1400</v>
      </c>
      <c r="C18" s="10" t="s">
        <v>162</v>
      </c>
      <c r="D18" s="7">
        <v>100</v>
      </c>
      <c r="E18" s="9" t="s">
        <v>5687</v>
      </c>
      <c r="F18" s="10" t="s">
        <v>54</v>
      </c>
      <c r="G18" s="40" t="s">
        <v>3582</v>
      </c>
      <c r="H18" s="41" t="s">
        <v>3582</v>
      </c>
      <c r="I18" s="41"/>
      <c r="J18" s="42"/>
      <c r="K18" s="7">
        <v>100</v>
      </c>
      <c r="O18" s="51">
        <f t="shared" si="0"/>
        <v>0</v>
      </c>
      <c r="X18" s="7">
        <v>100</v>
      </c>
      <c r="Y18" s="42"/>
    </row>
    <row r="19" spans="1:25" ht="14.25" customHeight="1" x14ac:dyDescent="0.25">
      <c r="A19" s="37">
        <v>38724</v>
      </c>
      <c r="B19" s="57">
        <v>1700</v>
      </c>
      <c r="C19" s="10" t="s">
        <v>1138</v>
      </c>
      <c r="D19" s="7">
        <v>1000</v>
      </c>
      <c r="E19" s="9" t="s">
        <v>5688</v>
      </c>
      <c r="F19" s="10" t="s">
        <v>37</v>
      </c>
      <c r="G19" s="40" t="s">
        <v>3610</v>
      </c>
      <c r="H19" s="10" t="s">
        <v>25</v>
      </c>
      <c r="I19" s="41"/>
      <c r="J19" s="42"/>
      <c r="K19" s="7">
        <v>1000</v>
      </c>
      <c r="O19" s="51">
        <f t="shared" si="0"/>
        <v>0</v>
      </c>
      <c r="X19" s="7">
        <v>1000</v>
      </c>
      <c r="Y19" s="42"/>
    </row>
    <row r="20" spans="1:25" ht="14.25" customHeight="1" x14ac:dyDescent="0.25">
      <c r="A20" s="37">
        <v>38724</v>
      </c>
      <c r="B20" s="57">
        <v>1418</v>
      </c>
      <c r="C20" s="10" t="s">
        <v>46</v>
      </c>
      <c r="D20" s="7">
        <v>1000</v>
      </c>
      <c r="E20" s="9" t="s">
        <v>5689</v>
      </c>
      <c r="F20" s="10" t="s">
        <v>67</v>
      </c>
      <c r="G20" s="40" t="s">
        <v>3575</v>
      </c>
      <c r="H20" s="10" t="s">
        <v>25</v>
      </c>
      <c r="I20" s="41"/>
      <c r="J20" s="42"/>
      <c r="K20" s="7">
        <v>1000</v>
      </c>
      <c r="O20" s="51">
        <f t="shared" si="0"/>
        <v>0</v>
      </c>
      <c r="X20" s="7">
        <v>1000</v>
      </c>
      <c r="Y20" s="42"/>
    </row>
    <row r="21" spans="1:25" ht="14.25" customHeight="1" x14ac:dyDescent="0.25">
      <c r="A21" s="37">
        <v>38726</v>
      </c>
      <c r="B21" s="57">
        <v>1123</v>
      </c>
      <c r="C21" s="10" t="s">
        <v>200</v>
      </c>
      <c r="D21" s="7">
        <v>3000</v>
      </c>
      <c r="E21" s="9" t="s">
        <v>5690</v>
      </c>
      <c r="F21" s="10" t="s">
        <v>67</v>
      </c>
      <c r="G21" s="40" t="s">
        <v>3575</v>
      </c>
      <c r="H21" s="10" t="s">
        <v>25</v>
      </c>
      <c r="I21" s="41"/>
      <c r="J21" s="42"/>
      <c r="K21" s="7">
        <v>3000</v>
      </c>
      <c r="O21" s="51">
        <f t="shared" si="0"/>
        <v>0</v>
      </c>
      <c r="X21" s="7">
        <v>3000</v>
      </c>
      <c r="Y21" s="42"/>
    </row>
    <row r="22" spans="1:25" ht="14.25" customHeight="1" x14ac:dyDescent="0.25">
      <c r="A22" s="37">
        <v>38727</v>
      </c>
      <c r="B22" s="57">
        <v>1105</v>
      </c>
      <c r="C22" s="10" t="s">
        <v>64</v>
      </c>
      <c r="D22" s="7">
        <v>1000</v>
      </c>
      <c r="E22" s="9" t="s">
        <v>5691</v>
      </c>
      <c r="F22" s="10" t="s">
        <v>23</v>
      </c>
      <c r="G22" s="40" t="s">
        <v>3578</v>
      </c>
      <c r="H22" s="10" t="s">
        <v>25</v>
      </c>
      <c r="I22" s="41"/>
      <c r="J22" s="42"/>
      <c r="K22" s="7">
        <v>1000</v>
      </c>
      <c r="L22" s="7">
        <v>0</v>
      </c>
      <c r="M22" s="58">
        <v>1</v>
      </c>
      <c r="N22" s="9" t="s">
        <v>3566</v>
      </c>
      <c r="O22" s="51">
        <v>1000</v>
      </c>
      <c r="X22" s="7">
        <v>1000</v>
      </c>
      <c r="Y22" s="42"/>
    </row>
    <row r="23" spans="1:25" ht="14.25" customHeight="1" x14ac:dyDescent="0.25">
      <c r="A23" s="37">
        <v>38727</v>
      </c>
      <c r="B23" s="57">
        <v>1528</v>
      </c>
      <c r="C23" s="10" t="s">
        <v>3611</v>
      </c>
      <c r="D23" s="7">
        <v>12750</v>
      </c>
      <c r="E23" s="9" t="s">
        <v>5692</v>
      </c>
      <c r="F23" s="10" t="s">
        <v>23</v>
      </c>
      <c r="G23" s="40" t="s">
        <v>3587</v>
      </c>
      <c r="H23" s="10" t="s">
        <v>25</v>
      </c>
      <c r="I23" s="41"/>
      <c r="J23" s="42"/>
      <c r="K23" s="7">
        <v>12750</v>
      </c>
      <c r="O23" s="51">
        <f>M23*L23</f>
        <v>0</v>
      </c>
      <c r="X23" s="7">
        <v>12750</v>
      </c>
      <c r="Y23" s="42"/>
    </row>
    <row r="24" spans="1:25" ht="14.25" customHeight="1" x14ac:dyDescent="0.25">
      <c r="A24" s="37">
        <v>38727</v>
      </c>
      <c r="B24" s="57">
        <v>1450</v>
      </c>
      <c r="C24" s="10" t="s">
        <v>302</v>
      </c>
      <c r="D24" s="7">
        <v>1000</v>
      </c>
      <c r="E24" s="9" t="s">
        <v>5693</v>
      </c>
      <c r="F24" s="10" t="s">
        <v>37</v>
      </c>
      <c r="G24" s="40" t="s">
        <v>3587</v>
      </c>
      <c r="H24" s="10" t="s">
        <v>25</v>
      </c>
      <c r="I24" s="41"/>
      <c r="J24" s="42"/>
      <c r="K24" s="7">
        <v>1000</v>
      </c>
      <c r="O24" s="51">
        <f>M24*L24</f>
        <v>0</v>
      </c>
      <c r="X24" s="7">
        <v>1000</v>
      </c>
      <c r="Y24" s="42"/>
    </row>
    <row r="25" spans="1:25" ht="14.25" customHeight="1" x14ac:dyDescent="0.25">
      <c r="A25" s="37">
        <v>38727</v>
      </c>
      <c r="B25" s="57">
        <v>1136</v>
      </c>
      <c r="C25" s="10" t="s">
        <v>64</v>
      </c>
      <c r="D25" s="7">
        <v>10000</v>
      </c>
      <c r="E25" s="9" t="s">
        <v>5694</v>
      </c>
      <c r="F25" s="10" t="s">
        <v>54</v>
      </c>
      <c r="G25" s="40" t="s">
        <v>3578</v>
      </c>
      <c r="H25" s="10" t="s">
        <v>25</v>
      </c>
      <c r="I25" s="41"/>
      <c r="J25" s="42"/>
      <c r="K25" s="7">
        <v>10000</v>
      </c>
      <c r="L25" s="7">
        <v>0</v>
      </c>
      <c r="M25" s="58">
        <v>1</v>
      </c>
      <c r="N25" s="9" t="s">
        <v>3566</v>
      </c>
      <c r="O25" s="51">
        <v>10000</v>
      </c>
      <c r="X25" s="7">
        <v>10000</v>
      </c>
      <c r="Y25" s="42"/>
    </row>
    <row r="26" spans="1:25" ht="14.25" customHeight="1" x14ac:dyDescent="0.25">
      <c r="A26" s="37">
        <v>38728</v>
      </c>
      <c r="B26" s="57">
        <v>1723</v>
      </c>
      <c r="C26" s="10" t="s">
        <v>35</v>
      </c>
      <c r="D26" s="7">
        <v>10000</v>
      </c>
      <c r="E26" s="9" t="s">
        <v>5695</v>
      </c>
      <c r="F26" s="10" t="s">
        <v>23</v>
      </c>
      <c r="G26" s="41" t="s">
        <v>3580</v>
      </c>
      <c r="H26" s="10" t="s">
        <v>25</v>
      </c>
      <c r="I26" s="41"/>
      <c r="J26" s="42"/>
      <c r="K26" s="7">
        <v>10000</v>
      </c>
      <c r="O26" s="51">
        <f t="shared" ref="O26:O89" si="1">M26*L26</f>
        <v>0</v>
      </c>
      <c r="X26" s="7">
        <v>10000</v>
      </c>
      <c r="Y26" s="42"/>
    </row>
    <row r="27" spans="1:25" ht="14.25" customHeight="1" x14ac:dyDescent="0.25">
      <c r="A27" s="37">
        <v>38728</v>
      </c>
      <c r="B27" s="57">
        <v>721</v>
      </c>
      <c r="C27" s="10" t="s">
        <v>64</v>
      </c>
      <c r="D27" s="7">
        <v>1000</v>
      </c>
      <c r="E27" s="9" t="s">
        <v>5696</v>
      </c>
      <c r="F27" s="10" t="s">
        <v>33</v>
      </c>
      <c r="G27" s="40" t="s">
        <v>3578</v>
      </c>
      <c r="H27" s="10" t="s">
        <v>25</v>
      </c>
      <c r="I27" s="41"/>
      <c r="J27" s="42"/>
      <c r="K27" s="7">
        <v>1000</v>
      </c>
      <c r="L27" s="7">
        <v>1000</v>
      </c>
      <c r="M27" s="58">
        <v>0</v>
      </c>
      <c r="N27" s="9" t="s">
        <v>3566</v>
      </c>
      <c r="O27" s="51">
        <f t="shared" si="1"/>
        <v>0</v>
      </c>
      <c r="X27" s="7">
        <v>1000</v>
      </c>
      <c r="Y27" s="42"/>
    </row>
    <row r="28" spans="1:25" ht="14.25" customHeight="1" x14ac:dyDescent="0.25">
      <c r="A28" s="37">
        <v>38728</v>
      </c>
      <c r="B28" s="57">
        <v>750</v>
      </c>
      <c r="C28" s="10" t="s">
        <v>68</v>
      </c>
      <c r="D28" s="7">
        <v>2500</v>
      </c>
      <c r="E28" s="9" t="s">
        <v>5697</v>
      </c>
      <c r="F28" s="10" t="s">
        <v>359</v>
      </c>
      <c r="G28" s="43" t="s">
        <v>3575</v>
      </c>
      <c r="H28" s="10" t="s">
        <v>25</v>
      </c>
      <c r="I28" s="10" t="s">
        <v>4334</v>
      </c>
      <c r="J28" s="7">
        <v>2500</v>
      </c>
      <c r="O28" s="51">
        <f t="shared" si="1"/>
        <v>0</v>
      </c>
      <c r="X28" s="7">
        <v>2500</v>
      </c>
    </row>
    <row r="29" spans="1:25" ht="14.25" customHeight="1" x14ac:dyDescent="0.25">
      <c r="A29" s="37">
        <v>38729</v>
      </c>
      <c r="B29" s="57">
        <v>1915</v>
      </c>
      <c r="C29" s="10" t="s">
        <v>21</v>
      </c>
      <c r="D29" s="7">
        <v>1500</v>
      </c>
      <c r="E29" s="9" t="s">
        <v>5698</v>
      </c>
      <c r="F29" s="10" t="s">
        <v>23</v>
      </c>
      <c r="G29" s="40" t="s">
        <v>3610</v>
      </c>
      <c r="H29" s="10" t="s">
        <v>25</v>
      </c>
      <c r="I29" s="41"/>
      <c r="J29" s="42"/>
      <c r="K29" s="7">
        <v>1500</v>
      </c>
      <c r="O29" s="51">
        <f t="shared" si="1"/>
        <v>0</v>
      </c>
      <c r="X29" s="7">
        <v>1500</v>
      </c>
      <c r="Y29" s="42"/>
    </row>
    <row r="30" spans="1:25" ht="14.25" customHeight="1" x14ac:dyDescent="0.25">
      <c r="A30" s="37">
        <v>38729</v>
      </c>
      <c r="B30" s="57">
        <v>650</v>
      </c>
      <c r="C30" s="10" t="s">
        <v>200</v>
      </c>
      <c r="D30" s="7">
        <v>2000</v>
      </c>
      <c r="E30" s="9" t="s">
        <v>5699</v>
      </c>
      <c r="F30" s="10" t="s">
        <v>33</v>
      </c>
      <c r="G30" s="41" t="s">
        <v>3575</v>
      </c>
      <c r="H30" s="10" t="s">
        <v>25</v>
      </c>
      <c r="I30" s="41"/>
      <c r="J30" s="42"/>
      <c r="K30" s="7">
        <v>2000</v>
      </c>
      <c r="O30" s="51">
        <f t="shared" si="1"/>
        <v>0</v>
      </c>
      <c r="X30" s="7">
        <v>2000</v>
      </c>
      <c r="Y30" s="42"/>
    </row>
    <row r="31" spans="1:25" ht="14.25" customHeight="1" x14ac:dyDescent="0.25">
      <c r="A31" s="37">
        <v>38729</v>
      </c>
      <c r="B31" s="57">
        <v>1241</v>
      </c>
      <c r="C31" s="10" t="s">
        <v>68</v>
      </c>
      <c r="D31" s="7">
        <v>20000</v>
      </c>
      <c r="E31" s="9" t="s">
        <v>5700</v>
      </c>
      <c r="F31" s="10" t="s">
        <v>37</v>
      </c>
      <c r="G31" s="40" t="s">
        <v>3575</v>
      </c>
      <c r="H31" s="10" t="s">
        <v>25</v>
      </c>
      <c r="I31" s="41"/>
      <c r="J31" s="42"/>
      <c r="K31" s="7">
        <v>20000</v>
      </c>
      <c r="O31" s="51">
        <f t="shared" si="1"/>
        <v>0</v>
      </c>
      <c r="X31" s="7">
        <v>20000</v>
      </c>
      <c r="Y31" s="42"/>
    </row>
    <row r="32" spans="1:25" ht="14.25" customHeight="1" x14ac:dyDescent="0.25">
      <c r="A32" s="37">
        <v>38729</v>
      </c>
      <c r="B32" s="57">
        <v>1512</v>
      </c>
      <c r="C32" s="10" t="s">
        <v>1032</v>
      </c>
      <c r="D32" s="7">
        <v>1000</v>
      </c>
      <c r="E32" s="9" t="s">
        <v>5701</v>
      </c>
      <c r="F32" s="10" t="s">
        <v>29</v>
      </c>
      <c r="G32" s="43" t="s">
        <v>3580</v>
      </c>
      <c r="H32" s="10" t="s">
        <v>25</v>
      </c>
      <c r="K32" s="7">
        <v>1000</v>
      </c>
      <c r="O32" s="51">
        <f t="shared" si="1"/>
        <v>0</v>
      </c>
      <c r="X32" s="7">
        <v>1000</v>
      </c>
      <c r="Y32" s="7"/>
    </row>
    <row r="33" spans="1:25" ht="14.25" customHeight="1" x14ac:dyDescent="0.25">
      <c r="A33" s="37">
        <v>38730</v>
      </c>
      <c r="B33" s="57">
        <v>949</v>
      </c>
      <c r="C33" s="10" t="s">
        <v>51</v>
      </c>
      <c r="D33" s="7" t="s">
        <v>27</v>
      </c>
      <c r="E33" s="9" t="s">
        <v>5702</v>
      </c>
      <c r="F33" s="10" t="s">
        <v>37</v>
      </c>
      <c r="G33" s="40" t="s">
        <v>3610</v>
      </c>
      <c r="H33" s="10" t="s">
        <v>25</v>
      </c>
      <c r="I33" s="41"/>
      <c r="J33" s="42"/>
      <c r="K33" s="7" t="s">
        <v>27</v>
      </c>
      <c r="O33" s="51">
        <f t="shared" si="1"/>
        <v>0</v>
      </c>
      <c r="X33" s="7" t="s">
        <v>27</v>
      </c>
      <c r="Y33" s="42"/>
    </row>
    <row r="34" spans="1:25" ht="14.25" customHeight="1" x14ac:dyDescent="0.25">
      <c r="A34" s="37">
        <v>38731</v>
      </c>
      <c r="B34" s="57">
        <v>1130</v>
      </c>
      <c r="C34" s="10" t="s">
        <v>121</v>
      </c>
      <c r="D34" s="7">
        <v>200</v>
      </c>
      <c r="E34" s="9" t="s">
        <v>5703</v>
      </c>
      <c r="F34" s="10" t="s">
        <v>54</v>
      </c>
      <c r="G34" s="40" t="s">
        <v>3582</v>
      </c>
      <c r="H34" s="41" t="s">
        <v>3582</v>
      </c>
      <c r="I34" s="41"/>
      <c r="J34" s="42"/>
      <c r="K34" s="7">
        <v>200</v>
      </c>
      <c r="O34" s="51">
        <f t="shared" si="1"/>
        <v>0</v>
      </c>
      <c r="X34" s="7">
        <v>200</v>
      </c>
      <c r="Y34" s="42"/>
    </row>
    <row r="35" spans="1:25" ht="14.25" customHeight="1" x14ac:dyDescent="0.25">
      <c r="A35" s="37">
        <v>38732</v>
      </c>
      <c r="B35" s="57">
        <v>1045</v>
      </c>
      <c r="C35" s="10" t="s">
        <v>3611</v>
      </c>
      <c r="D35" s="7">
        <v>9000</v>
      </c>
      <c r="E35" s="9" t="s">
        <v>5704</v>
      </c>
      <c r="F35" s="10" t="s">
        <v>23</v>
      </c>
      <c r="G35" s="40" t="s">
        <v>3587</v>
      </c>
      <c r="H35" s="10" t="s">
        <v>25</v>
      </c>
      <c r="I35" s="41"/>
      <c r="J35" s="42"/>
      <c r="K35" s="7">
        <v>9000</v>
      </c>
      <c r="O35" s="51">
        <f t="shared" si="1"/>
        <v>0</v>
      </c>
      <c r="X35" s="7">
        <v>9000</v>
      </c>
      <c r="Y35" s="42"/>
    </row>
    <row r="36" spans="1:25" ht="14.25" customHeight="1" x14ac:dyDescent="0.25">
      <c r="A36" s="37">
        <v>38732</v>
      </c>
      <c r="B36" s="57">
        <v>1858</v>
      </c>
      <c r="C36" s="10" t="s">
        <v>121</v>
      </c>
      <c r="D36" s="7" t="s">
        <v>27</v>
      </c>
      <c r="E36" s="9" t="s">
        <v>5705</v>
      </c>
      <c r="F36" s="10" t="s">
        <v>33</v>
      </c>
      <c r="G36" s="40" t="s">
        <v>3582</v>
      </c>
      <c r="H36" s="41" t="s">
        <v>3582</v>
      </c>
      <c r="I36" s="41"/>
      <c r="J36" s="42"/>
      <c r="K36" s="7" t="s">
        <v>27</v>
      </c>
      <c r="O36" s="51">
        <f t="shared" si="1"/>
        <v>0</v>
      </c>
      <c r="X36" s="7" t="s">
        <v>27</v>
      </c>
      <c r="Y36" s="42"/>
    </row>
    <row r="37" spans="1:25" ht="14.25" customHeight="1" x14ac:dyDescent="0.25">
      <c r="A37" s="37">
        <v>38732</v>
      </c>
      <c r="B37" s="57">
        <v>1945</v>
      </c>
      <c r="C37" s="10" t="s">
        <v>21</v>
      </c>
      <c r="D37" s="7">
        <v>100</v>
      </c>
      <c r="E37" s="9" t="s">
        <v>5706</v>
      </c>
      <c r="F37" s="10" t="s">
        <v>37</v>
      </c>
      <c r="G37" s="40" t="s">
        <v>3610</v>
      </c>
      <c r="H37" s="10" t="s">
        <v>25</v>
      </c>
      <c r="I37" s="41"/>
      <c r="J37" s="42"/>
      <c r="K37" s="7">
        <v>100</v>
      </c>
      <c r="O37" s="51">
        <f t="shared" si="1"/>
        <v>0</v>
      </c>
      <c r="X37" s="7">
        <v>100</v>
      </c>
      <c r="Y37" s="42"/>
    </row>
    <row r="38" spans="1:25" ht="14.25" customHeight="1" x14ac:dyDescent="0.25">
      <c r="A38" s="37">
        <v>38733</v>
      </c>
      <c r="B38" s="57">
        <v>750</v>
      </c>
      <c r="C38" s="10" t="s">
        <v>79</v>
      </c>
      <c r="D38" s="7">
        <v>1000</v>
      </c>
      <c r="E38" s="9" t="s">
        <v>5707</v>
      </c>
      <c r="F38" s="10" t="s">
        <v>67</v>
      </c>
      <c r="G38" s="41" t="s">
        <v>3610</v>
      </c>
      <c r="H38" s="10" t="s">
        <v>25</v>
      </c>
      <c r="I38" s="41"/>
      <c r="J38" s="42"/>
      <c r="K38" s="7">
        <v>1000</v>
      </c>
      <c r="O38" s="51">
        <f t="shared" si="1"/>
        <v>0</v>
      </c>
      <c r="X38" s="7">
        <v>1000</v>
      </c>
      <c r="Y38" s="42"/>
    </row>
    <row r="39" spans="1:25" ht="14.25" customHeight="1" x14ac:dyDescent="0.25">
      <c r="A39" s="37">
        <v>38734</v>
      </c>
      <c r="B39" s="57">
        <v>1220</v>
      </c>
      <c r="C39" s="10" t="s">
        <v>56</v>
      </c>
      <c r="D39" s="7">
        <v>1200</v>
      </c>
      <c r="E39" s="9" t="s">
        <v>5708</v>
      </c>
      <c r="F39" s="10" t="s">
        <v>23</v>
      </c>
      <c r="G39" s="40" t="s">
        <v>3587</v>
      </c>
      <c r="H39" s="10" t="s">
        <v>25</v>
      </c>
      <c r="I39" s="41"/>
      <c r="J39" s="42"/>
      <c r="K39" s="7">
        <v>1200</v>
      </c>
      <c r="O39" s="51">
        <f t="shared" si="1"/>
        <v>0</v>
      </c>
      <c r="X39" s="7">
        <v>1200</v>
      </c>
      <c r="Y39" s="42"/>
    </row>
    <row r="40" spans="1:25" ht="14.25" customHeight="1" x14ac:dyDescent="0.25">
      <c r="A40" s="37">
        <v>38734</v>
      </c>
      <c r="B40" s="57">
        <v>1249</v>
      </c>
      <c r="C40" s="10" t="s">
        <v>81</v>
      </c>
      <c r="D40" s="7" t="s">
        <v>27</v>
      </c>
      <c r="E40" s="9" t="s">
        <v>5709</v>
      </c>
      <c r="F40" s="10" t="s">
        <v>23</v>
      </c>
      <c r="G40" s="40" t="s">
        <v>3578</v>
      </c>
      <c r="H40" s="10" t="s">
        <v>25</v>
      </c>
      <c r="I40" s="41"/>
      <c r="J40" s="42"/>
      <c r="K40" s="7" t="s">
        <v>27</v>
      </c>
      <c r="O40" s="51">
        <f t="shared" si="1"/>
        <v>0</v>
      </c>
      <c r="X40" s="7" t="s">
        <v>27</v>
      </c>
      <c r="Y40" s="42"/>
    </row>
    <row r="41" spans="1:25" ht="14.25" customHeight="1" x14ac:dyDescent="0.25">
      <c r="A41" s="37">
        <v>38734</v>
      </c>
      <c r="B41" s="57">
        <v>923</v>
      </c>
      <c r="C41" s="10" t="s">
        <v>42</v>
      </c>
      <c r="D41" s="7">
        <v>3000</v>
      </c>
      <c r="E41" s="9" t="s">
        <v>5710</v>
      </c>
      <c r="F41" s="10" t="s">
        <v>37</v>
      </c>
      <c r="G41" s="40" t="s">
        <v>3582</v>
      </c>
      <c r="H41" s="10" t="s">
        <v>25</v>
      </c>
      <c r="I41" s="41"/>
      <c r="J41" s="42"/>
      <c r="K41" s="7">
        <v>3000</v>
      </c>
      <c r="O41" s="51">
        <f t="shared" si="1"/>
        <v>0</v>
      </c>
      <c r="X41" s="7">
        <v>3000</v>
      </c>
      <c r="Y41" s="42"/>
    </row>
    <row r="42" spans="1:25" ht="14.25" customHeight="1" x14ac:dyDescent="0.25">
      <c r="A42" s="37">
        <v>38734</v>
      </c>
      <c r="B42" s="57">
        <v>1143</v>
      </c>
      <c r="C42" s="10" t="s">
        <v>200</v>
      </c>
      <c r="D42" s="7">
        <v>350000</v>
      </c>
      <c r="E42" s="9" t="s">
        <v>5711</v>
      </c>
      <c r="F42" s="10" t="s">
        <v>3869</v>
      </c>
      <c r="G42" s="43" t="s">
        <v>3575</v>
      </c>
      <c r="H42" s="10" t="s">
        <v>25</v>
      </c>
      <c r="I42" s="10" t="s">
        <v>4334</v>
      </c>
      <c r="J42" s="7">
        <v>350000</v>
      </c>
      <c r="O42" s="51">
        <f t="shared" si="1"/>
        <v>0</v>
      </c>
      <c r="X42" s="7">
        <v>350000</v>
      </c>
    </row>
    <row r="43" spans="1:25" ht="14.25" customHeight="1" x14ac:dyDescent="0.25">
      <c r="A43" s="37">
        <v>38734</v>
      </c>
      <c r="B43" s="57">
        <v>942</v>
      </c>
      <c r="C43" s="10" t="s">
        <v>46</v>
      </c>
      <c r="D43" s="7">
        <v>1200</v>
      </c>
      <c r="E43" s="9" t="s">
        <v>5712</v>
      </c>
      <c r="F43" s="10" t="s">
        <v>67</v>
      </c>
      <c r="G43" s="40" t="s">
        <v>3575</v>
      </c>
      <c r="H43" s="10" t="s">
        <v>25</v>
      </c>
      <c r="I43" s="41"/>
      <c r="J43" s="42"/>
      <c r="K43" s="7">
        <v>1200</v>
      </c>
      <c r="O43" s="51">
        <f t="shared" si="1"/>
        <v>0</v>
      </c>
      <c r="X43" s="7">
        <v>1200</v>
      </c>
      <c r="Y43" s="42"/>
    </row>
    <row r="44" spans="1:25" ht="14.25" customHeight="1" x14ac:dyDescent="0.25">
      <c r="A44" s="37">
        <v>38734</v>
      </c>
      <c r="B44" s="57">
        <v>1035</v>
      </c>
      <c r="C44" s="10" t="s">
        <v>91</v>
      </c>
      <c r="D44" s="7">
        <v>3300</v>
      </c>
      <c r="E44" s="9" t="s">
        <v>5713</v>
      </c>
      <c r="F44" s="10" t="s">
        <v>67</v>
      </c>
      <c r="G44" s="40" t="s">
        <v>3578</v>
      </c>
      <c r="H44" s="10" t="s">
        <v>25</v>
      </c>
      <c r="I44" s="41"/>
      <c r="J44" s="42"/>
      <c r="K44" s="7">
        <v>3300</v>
      </c>
      <c r="O44" s="51">
        <f t="shared" si="1"/>
        <v>0</v>
      </c>
      <c r="X44" s="7">
        <v>3300</v>
      </c>
      <c r="Y44" s="42"/>
    </row>
    <row r="45" spans="1:25" ht="14.25" customHeight="1" x14ac:dyDescent="0.25">
      <c r="A45" s="37">
        <v>38735</v>
      </c>
      <c r="B45" s="57">
        <v>1520</v>
      </c>
      <c r="C45" s="10" t="s">
        <v>64</v>
      </c>
      <c r="D45" s="7">
        <v>1000</v>
      </c>
      <c r="E45" s="9" t="s">
        <v>5714</v>
      </c>
      <c r="F45" s="10" t="s">
        <v>30</v>
      </c>
      <c r="G45" s="40" t="s">
        <v>3578</v>
      </c>
      <c r="H45" s="10" t="s">
        <v>25</v>
      </c>
      <c r="I45" s="41"/>
      <c r="J45" s="42"/>
      <c r="K45" s="7">
        <v>177400</v>
      </c>
      <c r="L45" s="7">
        <f>260000-82600</f>
        <v>177400</v>
      </c>
      <c r="M45" s="58">
        <f>82600/260000</f>
        <v>0.31769230769230772</v>
      </c>
      <c r="N45" s="9" t="s">
        <v>3566</v>
      </c>
      <c r="O45" s="51">
        <f t="shared" si="1"/>
        <v>56358.61538461539</v>
      </c>
      <c r="X45" s="7">
        <v>177400</v>
      </c>
      <c r="Y45" s="42"/>
    </row>
    <row r="46" spans="1:25" ht="14.25" customHeight="1" x14ac:dyDescent="0.25">
      <c r="A46" s="37">
        <v>38735</v>
      </c>
      <c r="B46" s="57">
        <v>1705</v>
      </c>
      <c r="C46" s="10" t="s">
        <v>130</v>
      </c>
      <c r="D46" s="7" t="s">
        <v>27</v>
      </c>
      <c r="E46" s="9" t="s">
        <v>5715</v>
      </c>
      <c r="F46" s="10" t="s">
        <v>190</v>
      </c>
      <c r="G46" s="40" t="s">
        <v>3578</v>
      </c>
      <c r="H46" s="10" t="s">
        <v>25</v>
      </c>
      <c r="I46" s="41"/>
      <c r="J46" s="42"/>
      <c r="K46" s="7" t="s">
        <v>27</v>
      </c>
      <c r="O46" s="51">
        <f t="shared" si="1"/>
        <v>0</v>
      </c>
      <c r="X46" s="7" t="s">
        <v>27</v>
      </c>
      <c r="Y46" s="42"/>
    </row>
    <row r="47" spans="1:25" ht="14.25" customHeight="1" x14ac:dyDescent="0.25">
      <c r="A47" s="37">
        <v>38736</v>
      </c>
      <c r="B47" s="57">
        <v>126</v>
      </c>
      <c r="C47" s="10" t="s">
        <v>3611</v>
      </c>
      <c r="D47" s="7">
        <v>30103</v>
      </c>
      <c r="E47" s="9" t="s">
        <v>5716</v>
      </c>
      <c r="F47" s="10" t="s">
        <v>23</v>
      </c>
      <c r="G47" s="40" t="s">
        <v>3587</v>
      </c>
      <c r="H47" s="10" t="s">
        <v>25</v>
      </c>
      <c r="I47" s="41"/>
      <c r="J47" s="42"/>
      <c r="K47" s="7">
        <v>30103</v>
      </c>
      <c r="O47" s="51">
        <f t="shared" si="1"/>
        <v>0</v>
      </c>
      <c r="X47" s="7">
        <v>30103</v>
      </c>
      <c r="Y47" s="42"/>
    </row>
    <row r="48" spans="1:25" ht="14.25" customHeight="1" x14ac:dyDescent="0.25">
      <c r="A48" s="37">
        <v>38736</v>
      </c>
      <c r="B48" s="57">
        <v>1200</v>
      </c>
      <c r="C48" s="10" t="s">
        <v>121</v>
      </c>
      <c r="D48" s="7">
        <v>300</v>
      </c>
      <c r="E48" s="9" t="s">
        <v>5717</v>
      </c>
      <c r="F48" s="10" t="s">
        <v>30</v>
      </c>
      <c r="G48" s="41" t="s">
        <v>3582</v>
      </c>
      <c r="H48" s="41" t="s">
        <v>3582</v>
      </c>
      <c r="I48" s="41"/>
      <c r="J48" s="42"/>
      <c r="K48" s="7">
        <v>300</v>
      </c>
      <c r="O48" s="51">
        <f t="shared" si="1"/>
        <v>0</v>
      </c>
      <c r="X48" s="7">
        <v>300</v>
      </c>
      <c r="Y48" s="42"/>
    </row>
    <row r="49" spans="1:25" ht="14.25" customHeight="1" x14ac:dyDescent="0.25">
      <c r="A49" s="37">
        <v>38736</v>
      </c>
      <c r="B49" s="57">
        <v>1443</v>
      </c>
      <c r="C49" s="10" t="s">
        <v>426</v>
      </c>
      <c r="D49" s="7">
        <v>1000</v>
      </c>
      <c r="E49" s="9" t="s">
        <v>5718</v>
      </c>
      <c r="F49" s="7" t="s">
        <v>30</v>
      </c>
      <c r="G49" s="40" t="s">
        <v>3587</v>
      </c>
      <c r="H49" s="10" t="s">
        <v>25</v>
      </c>
      <c r="I49" s="41"/>
      <c r="J49" s="42"/>
      <c r="K49" s="7">
        <v>1000</v>
      </c>
      <c r="L49" s="8"/>
      <c r="O49" s="51">
        <f t="shared" si="1"/>
        <v>0</v>
      </c>
      <c r="X49" s="7">
        <v>1000</v>
      </c>
      <c r="Y49" s="42"/>
    </row>
    <row r="50" spans="1:25" ht="14.25" customHeight="1" x14ac:dyDescent="0.25">
      <c r="A50" s="37">
        <v>38736</v>
      </c>
      <c r="B50" s="57">
        <v>1633</v>
      </c>
      <c r="C50" s="10" t="s">
        <v>31</v>
      </c>
      <c r="D50" s="7">
        <v>1000</v>
      </c>
      <c r="E50" s="9" t="s">
        <v>5719</v>
      </c>
      <c r="F50" s="10" t="s">
        <v>54</v>
      </c>
      <c r="G50" s="40" t="s">
        <v>3587</v>
      </c>
      <c r="H50" s="10" t="s">
        <v>25</v>
      </c>
      <c r="I50" s="41"/>
      <c r="J50" s="42"/>
      <c r="K50" s="7">
        <v>1000</v>
      </c>
      <c r="O50" s="51">
        <f t="shared" si="1"/>
        <v>0</v>
      </c>
      <c r="X50" s="7">
        <v>1000</v>
      </c>
      <c r="Y50" s="42"/>
    </row>
    <row r="51" spans="1:25" ht="14.25" customHeight="1" x14ac:dyDescent="0.25">
      <c r="A51" s="37">
        <v>38736</v>
      </c>
      <c r="B51" s="57">
        <v>1442</v>
      </c>
      <c r="C51" s="10" t="s">
        <v>46</v>
      </c>
      <c r="D51" s="7">
        <v>100</v>
      </c>
      <c r="E51" s="9" t="s">
        <v>5720</v>
      </c>
      <c r="F51" s="10" t="s">
        <v>67</v>
      </c>
      <c r="G51" s="40" t="s">
        <v>3575</v>
      </c>
      <c r="H51" s="10" t="s">
        <v>25</v>
      </c>
      <c r="I51" s="41"/>
      <c r="J51" s="42"/>
      <c r="K51" s="7">
        <v>100</v>
      </c>
      <c r="O51" s="51">
        <f t="shared" si="1"/>
        <v>0</v>
      </c>
      <c r="X51" s="7">
        <v>100</v>
      </c>
      <c r="Y51" s="42"/>
    </row>
    <row r="52" spans="1:25" ht="14.25" customHeight="1" x14ac:dyDescent="0.25">
      <c r="A52" s="37">
        <v>38737</v>
      </c>
      <c r="B52" s="57">
        <v>18</v>
      </c>
      <c r="C52" s="10" t="s">
        <v>64</v>
      </c>
      <c r="D52" s="7">
        <v>1000</v>
      </c>
      <c r="E52" s="9" t="s">
        <v>5721</v>
      </c>
      <c r="F52" s="10" t="s">
        <v>23</v>
      </c>
      <c r="G52" s="41" t="s">
        <v>3578</v>
      </c>
      <c r="H52" s="10" t="s">
        <v>25</v>
      </c>
      <c r="I52" s="41"/>
      <c r="J52" s="42"/>
      <c r="K52" s="7">
        <v>129021</v>
      </c>
      <c r="L52" s="7">
        <v>129021</v>
      </c>
      <c r="M52" s="58">
        <v>0.14000000000000001</v>
      </c>
      <c r="N52" s="9" t="s">
        <v>4162</v>
      </c>
      <c r="O52" s="51">
        <f t="shared" si="1"/>
        <v>18062.940000000002</v>
      </c>
      <c r="R52" s="9" t="s">
        <v>5722</v>
      </c>
      <c r="X52" s="7">
        <v>129021</v>
      </c>
      <c r="Y52" s="42"/>
    </row>
    <row r="53" spans="1:25" ht="14.25" customHeight="1" x14ac:dyDescent="0.25">
      <c r="A53" s="37">
        <v>38737</v>
      </c>
      <c r="B53" s="57">
        <v>753</v>
      </c>
      <c r="C53" s="10" t="s">
        <v>79</v>
      </c>
      <c r="D53" s="7">
        <v>1100</v>
      </c>
      <c r="E53" s="9" t="s">
        <v>5723</v>
      </c>
      <c r="F53" s="10" t="s">
        <v>190</v>
      </c>
      <c r="G53" s="40" t="s">
        <v>3610</v>
      </c>
      <c r="H53" s="10" t="s">
        <v>25</v>
      </c>
      <c r="I53" s="41"/>
      <c r="J53" s="42"/>
      <c r="K53" s="7">
        <v>1100</v>
      </c>
      <c r="O53" s="51">
        <f t="shared" si="1"/>
        <v>0</v>
      </c>
      <c r="X53" s="7">
        <v>1100</v>
      </c>
      <c r="Y53" s="42"/>
    </row>
    <row r="54" spans="1:25" ht="14.25" customHeight="1" x14ac:dyDescent="0.25">
      <c r="A54" s="37">
        <v>38739</v>
      </c>
      <c r="B54" s="57">
        <v>1804</v>
      </c>
      <c r="C54" s="10" t="s">
        <v>42</v>
      </c>
      <c r="D54" s="7">
        <v>1000000</v>
      </c>
      <c r="E54" s="9" t="s">
        <v>5724</v>
      </c>
      <c r="F54" s="10" t="s">
        <v>3869</v>
      </c>
      <c r="G54" s="40" t="s">
        <v>3582</v>
      </c>
      <c r="H54" s="10" t="s">
        <v>25</v>
      </c>
      <c r="I54" s="41" t="s">
        <v>4334</v>
      </c>
      <c r="J54" s="42">
        <v>1000000</v>
      </c>
      <c r="O54" s="51">
        <f t="shared" si="1"/>
        <v>0</v>
      </c>
      <c r="X54" s="42">
        <v>1000000</v>
      </c>
    </row>
    <row r="55" spans="1:25" ht="14.25" customHeight="1" x14ac:dyDescent="0.25">
      <c r="A55" s="37">
        <v>38740</v>
      </c>
      <c r="B55" s="57">
        <v>1724</v>
      </c>
      <c r="C55" s="10" t="s">
        <v>35</v>
      </c>
      <c r="D55" s="7">
        <v>3000</v>
      </c>
      <c r="E55" s="9" t="s">
        <v>5725</v>
      </c>
      <c r="F55" s="10" t="s">
        <v>23</v>
      </c>
      <c r="G55" s="40" t="s">
        <v>3580</v>
      </c>
      <c r="H55" s="10" t="s">
        <v>25</v>
      </c>
      <c r="I55" s="41"/>
      <c r="J55" s="42"/>
      <c r="K55" s="7">
        <v>3000</v>
      </c>
      <c r="O55" s="51">
        <f t="shared" si="1"/>
        <v>0</v>
      </c>
      <c r="X55" s="7">
        <v>3000</v>
      </c>
      <c r="Y55" s="42"/>
    </row>
    <row r="56" spans="1:25" ht="14.25" customHeight="1" x14ac:dyDescent="0.25">
      <c r="A56" s="37">
        <v>38740</v>
      </c>
      <c r="B56" s="57">
        <v>2115</v>
      </c>
      <c r="C56" s="10" t="s">
        <v>42</v>
      </c>
      <c r="D56" s="7">
        <v>2000</v>
      </c>
      <c r="E56" s="9" t="s">
        <v>5726</v>
      </c>
      <c r="F56" s="10" t="s">
        <v>23</v>
      </c>
      <c r="G56" s="40" t="s">
        <v>3582</v>
      </c>
      <c r="H56" s="10" t="s">
        <v>25</v>
      </c>
      <c r="I56" s="41"/>
      <c r="J56" s="42"/>
      <c r="K56" s="7">
        <v>2000</v>
      </c>
      <c r="O56" s="51">
        <f t="shared" si="1"/>
        <v>0</v>
      </c>
      <c r="X56" s="7">
        <v>2000</v>
      </c>
      <c r="Y56" s="42"/>
    </row>
    <row r="57" spans="1:25" ht="14.25" customHeight="1" x14ac:dyDescent="0.25">
      <c r="A57" s="37">
        <v>38740</v>
      </c>
      <c r="B57" s="57">
        <v>945</v>
      </c>
      <c r="C57" s="10" t="s">
        <v>162</v>
      </c>
      <c r="D57" s="7">
        <v>250</v>
      </c>
      <c r="E57" s="9" t="s">
        <v>5727</v>
      </c>
      <c r="F57" s="10" t="s">
        <v>30</v>
      </c>
      <c r="G57" s="40" t="s">
        <v>3582</v>
      </c>
      <c r="H57" s="41" t="s">
        <v>3582</v>
      </c>
      <c r="I57" s="41"/>
      <c r="J57" s="42"/>
      <c r="K57" s="7">
        <v>250</v>
      </c>
      <c r="O57" s="51">
        <f t="shared" si="1"/>
        <v>0</v>
      </c>
      <c r="X57" s="7">
        <v>250</v>
      </c>
      <c r="Y57" s="42"/>
    </row>
    <row r="58" spans="1:25" ht="14.25" customHeight="1" x14ac:dyDescent="0.25">
      <c r="A58" s="37">
        <v>38740</v>
      </c>
      <c r="B58" s="57">
        <v>1107</v>
      </c>
      <c r="C58" s="10" t="s">
        <v>42</v>
      </c>
      <c r="D58" s="7">
        <v>900</v>
      </c>
      <c r="E58" s="9" t="s">
        <v>5728</v>
      </c>
      <c r="F58" s="10" t="s">
        <v>33</v>
      </c>
      <c r="G58" s="43" t="s">
        <v>3582</v>
      </c>
      <c r="H58" s="10" t="s">
        <v>25</v>
      </c>
      <c r="I58" s="10" t="s">
        <v>4334</v>
      </c>
      <c r="J58" s="7">
        <v>900</v>
      </c>
      <c r="O58" s="51">
        <f t="shared" si="1"/>
        <v>0</v>
      </c>
      <c r="X58" s="7">
        <v>900</v>
      </c>
    </row>
    <row r="59" spans="1:25" ht="14.25" customHeight="1" x14ac:dyDescent="0.25">
      <c r="A59" s="37">
        <v>38740</v>
      </c>
      <c r="B59" s="57">
        <v>1312</v>
      </c>
      <c r="C59" s="10" t="s">
        <v>3611</v>
      </c>
      <c r="D59" s="7">
        <v>2000</v>
      </c>
      <c r="E59" s="9" t="s">
        <v>5729</v>
      </c>
      <c r="F59" s="10" t="s">
        <v>37</v>
      </c>
      <c r="G59" s="40" t="s">
        <v>3587</v>
      </c>
      <c r="H59" s="10" t="s">
        <v>25</v>
      </c>
      <c r="I59" s="41"/>
      <c r="J59" s="42"/>
      <c r="K59" s="7">
        <v>2000</v>
      </c>
      <c r="O59" s="51">
        <f t="shared" si="1"/>
        <v>0</v>
      </c>
      <c r="X59" s="7">
        <v>2000</v>
      </c>
      <c r="Y59" s="42"/>
    </row>
    <row r="60" spans="1:25" ht="14.25" customHeight="1" x14ac:dyDescent="0.25">
      <c r="A60" s="37">
        <v>38740</v>
      </c>
      <c r="B60" s="57">
        <v>1253</v>
      </c>
      <c r="C60" s="10" t="s">
        <v>150</v>
      </c>
      <c r="D60" s="7" t="s">
        <v>27</v>
      </c>
      <c r="E60" s="9" t="s">
        <v>5730</v>
      </c>
      <c r="F60" s="10" t="s">
        <v>67</v>
      </c>
      <c r="G60" s="40" t="s">
        <v>3575</v>
      </c>
      <c r="H60" s="10" t="s">
        <v>25</v>
      </c>
      <c r="I60" s="41"/>
      <c r="J60" s="42"/>
      <c r="K60" s="7" t="s">
        <v>27</v>
      </c>
      <c r="O60" s="51">
        <f t="shared" si="1"/>
        <v>0</v>
      </c>
      <c r="X60" s="7" t="s">
        <v>27</v>
      </c>
      <c r="Y60" s="42"/>
    </row>
    <row r="61" spans="1:25" ht="14.25" customHeight="1" x14ac:dyDescent="0.25">
      <c r="A61" s="37">
        <v>38740</v>
      </c>
      <c r="B61" s="57">
        <v>1708</v>
      </c>
      <c r="C61" s="10" t="s">
        <v>116</v>
      </c>
      <c r="D61" s="7">
        <v>2000</v>
      </c>
      <c r="E61" s="9" t="s">
        <v>5731</v>
      </c>
      <c r="F61" s="10" t="s">
        <v>67</v>
      </c>
      <c r="G61" s="40" t="s">
        <v>3582</v>
      </c>
      <c r="H61" s="10" t="s">
        <v>25</v>
      </c>
      <c r="I61" s="41"/>
      <c r="J61" s="42"/>
      <c r="K61" s="7">
        <v>2000</v>
      </c>
      <c r="O61" s="51">
        <f t="shared" si="1"/>
        <v>0</v>
      </c>
      <c r="X61" s="7">
        <v>2000</v>
      </c>
      <c r="Y61" s="42"/>
    </row>
    <row r="62" spans="1:25" ht="14.25" customHeight="1" x14ac:dyDescent="0.25">
      <c r="A62" s="37">
        <v>38741</v>
      </c>
      <c r="B62" s="57">
        <v>1333</v>
      </c>
      <c r="C62" s="10" t="s">
        <v>70</v>
      </c>
      <c r="D62" s="7">
        <v>2000</v>
      </c>
      <c r="E62" s="9" t="s">
        <v>5732</v>
      </c>
      <c r="F62" s="10" t="s">
        <v>30</v>
      </c>
      <c r="G62" s="41" t="s">
        <v>3575</v>
      </c>
      <c r="H62" s="10" t="s">
        <v>25</v>
      </c>
      <c r="I62" s="41"/>
      <c r="J62" s="42"/>
      <c r="K62" s="7">
        <v>2000</v>
      </c>
      <c r="O62" s="51">
        <f t="shared" si="1"/>
        <v>0</v>
      </c>
      <c r="X62" s="7">
        <v>2000</v>
      </c>
      <c r="Y62" s="42"/>
    </row>
    <row r="63" spans="1:25" ht="14.25" customHeight="1" x14ac:dyDescent="0.25">
      <c r="A63" s="37">
        <v>38741</v>
      </c>
      <c r="B63" s="57">
        <v>813</v>
      </c>
      <c r="C63" s="10" t="s">
        <v>70</v>
      </c>
      <c r="D63" s="7">
        <v>2000</v>
      </c>
      <c r="E63" s="9" t="s">
        <v>5733</v>
      </c>
      <c r="F63" s="10" t="s">
        <v>33</v>
      </c>
      <c r="G63" s="40" t="s">
        <v>3575</v>
      </c>
      <c r="H63" s="10" t="s">
        <v>25</v>
      </c>
      <c r="I63" s="41"/>
      <c r="J63" s="42"/>
      <c r="K63" s="7">
        <v>2000</v>
      </c>
      <c r="O63" s="51">
        <f t="shared" si="1"/>
        <v>0</v>
      </c>
      <c r="X63" s="7">
        <v>2000</v>
      </c>
      <c r="Y63" s="42"/>
    </row>
    <row r="64" spans="1:25" ht="14.25" customHeight="1" x14ac:dyDescent="0.25">
      <c r="A64" s="37">
        <v>38741</v>
      </c>
      <c r="B64" s="57">
        <v>1322</v>
      </c>
      <c r="C64" s="10" t="s">
        <v>70</v>
      </c>
      <c r="D64" s="7">
        <v>2000</v>
      </c>
      <c r="E64" s="9" t="s">
        <v>5734</v>
      </c>
      <c r="F64" s="10" t="s">
        <v>33</v>
      </c>
      <c r="G64" s="40" t="s">
        <v>3575</v>
      </c>
      <c r="H64" s="10" t="s">
        <v>25</v>
      </c>
      <c r="I64" s="41"/>
      <c r="J64" s="42"/>
      <c r="K64" s="7">
        <v>2000</v>
      </c>
      <c r="O64" s="51">
        <f t="shared" si="1"/>
        <v>0</v>
      </c>
      <c r="W64" s="46"/>
      <c r="X64" s="7">
        <v>2000</v>
      </c>
      <c r="Y64" s="42"/>
    </row>
    <row r="65" spans="1:25" ht="14.25" customHeight="1" x14ac:dyDescent="0.25">
      <c r="A65" s="37">
        <v>38741</v>
      </c>
      <c r="B65" s="57">
        <v>1646</v>
      </c>
      <c r="C65" s="10" t="s">
        <v>35</v>
      </c>
      <c r="D65" s="7">
        <v>15000</v>
      </c>
      <c r="E65" s="9" t="s">
        <v>5735</v>
      </c>
      <c r="F65" s="10" t="s">
        <v>33</v>
      </c>
      <c r="G65" s="40" t="s">
        <v>3580</v>
      </c>
      <c r="H65" s="10" t="s">
        <v>25</v>
      </c>
      <c r="I65" s="41"/>
      <c r="J65" s="42"/>
      <c r="K65" s="7">
        <v>15000</v>
      </c>
      <c r="O65" s="51">
        <f t="shared" si="1"/>
        <v>0</v>
      </c>
      <c r="X65" s="7">
        <v>15000</v>
      </c>
      <c r="Y65" s="42"/>
    </row>
    <row r="66" spans="1:25" ht="14.25" customHeight="1" x14ac:dyDescent="0.25">
      <c r="A66" s="37">
        <v>38741</v>
      </c>
      <c r="B66" s="57">
        <v>831</v>
      </c>
      <c r="C66" s="10" t="s">
        <v>150</v>
      </c>
      <c r="D66" s="7">
        <v>16000</v>
      </c>
      <c r="E66" s="9" t="s">
        <v>5736</v>
      </c>
      <c r="F66" s="10" t="s">
        <v>63</v>
      </c>
      <c r="G66" s="43" t="s">
        <v>3575</v>
      </c>
      <c r="H66" s="10" t="s">
        <v>25</v>
      </c>
      <c r="I66" s="10" t="s">
        <v>4382</v>
      </c>
      <c r="J66" s="7">
        <v>16000</v>
      </c>
      <c r="O66" s="51">
        <f t="shared" si="1"/>
        <v>0</v>
      </c>
      <c r="X66" s="7">
        <v>16000</v>
      </c>
    </row>
    <row r="67" spans="1:25" ht="14.25" customHeight="1" x14ac:dyDescent="0.25">
      <c r="A67" s="37">
        <v>38741</v>
      </c>
      <c r="B67" s="57">
        <v>1347</v>
      </c>
      <c r="C67" s="10" t="s">
        <v>42</v>
      </c>
      <c r="D67" s="7">
        <v>200</v>
      </c>
      <c r="E67" s="9" t="s">
        <v>5737</v>
      </c>
      <c r="F67" s="10" t="s">
        <v>63</v>
      </c>
      <c r="G67" s="40" t="s">
        <v>3582</v>
      </c>
      <c r="H67" s="41" t="s">
        <v>3582</v>
      </c>
      <c r="I67" s="41"/>
      <c r="J67" s="42"/>
      <c r="K67" s="7">
        <v>200</v>
      </c>
      <c r="O67" s="51">
        <f t="shared" si="1"/>
        <v>0</v>
      </c>
      <c r="X67" s="7">
        <v>200</v>
      </c>
      <c r="Y67" s="42"/>
    </row>
    <row r="68" spans="1:25" ht="14.25" customHeight="1" x14ac:dyDescent="0.25">
      <c r="A68" s="37">
        <v>38741</v>
      </c>
      <c r="B68" s="57">
        <v>1347</v>
      </c>
      <c r="C68" s="10" t="s">
        <v>42</v>
      </c>
      <c r="D68" s="7">
        <v>3000</v>
      </c>
      <c r="E68" s="9" t="s">
        <v>5738</v>
      </c>
      <c r="F68" s="10" t="s">
        <v>67</v>
      </c>
      <c r="G68" s="40" t="s">
        <v>3582</v>
      </c>
      <c r="H68" s="10" t="s">
        <v>25</v>
      </c>
      <c r="I68" s="41"/>
      <c r="J68" s="42"/>
      <c r="K68" s="7">
        <v>3000</v>
      </c>
      <c r="O68" s="51">
        <f t="shared" si="1"/>
        <v>0</v>
      </c>
      <c r="X68" s="7">
        <v>3000</v>
      </c>
      <c r="Y68" s="42"/>
    </row>
    <row r="69" spans="1:25" ht="14.25" customHeight="1" x14ac:dyDescent="0.25">
      <c r="A69" s="37">
        <v>38742</v>
      </c>
      <c r="B69" s="57">
        <v>1745</v>
      </c>
      <c r="C69" s="10" t="s">
        <v>94</v>
      </c>
      <c r="D69" s="7">
        <v>800</v>
      </c>
      <c r="E69" s="9" t="s">
        <v>5739</v>
      </c>
      <c r="F69" s="10" t="s">
        <v>23</v>
      </c>
      <c r="G69" s="40" t="s">
        <v>3582</v>
      </c>
      <c r="H69" s="10" t="s">
        <v>25</v>
      </c>
      <c r="I69" s="41"/>
      <c r="J69" s="42"/>
      <c r="K69" s="7">
        <v>800</v>
      </c>
      <c r="O69" s="51">
        <f t="shared" si="1"/>
        <v>0</v>
      </c>
      <c r="X69" s="7">
        <v>800</v>
      </c>
      <c r="Y69" s="42"/>
    </row>
    <row r="70" spans="1:25" ht="14.25" customHeight="1" x14ac:dyDescent="0.25">
      <c r="A70" s="37">
        <v>38742</v>
      </c>
      <c r="B70" s="57">
        <v>1351</v>
      </c>
      <c r="C70" s="10" t="s">
        <v>31</v>
      </c>
      <c r="D70" s="7">
        <v>1000</v>
      </c>
      <c r="E70" s="9" t="s">
        <v>5740</v>
      </c>
      <c r="F70" s="10" t="s">
        <v>33</v>
      </c>
      <c r="G70" s="40" t="s">
        <v>3587</v>
      </c>
      <c r="H70" s="10" t="s">
        <v>25</v>
      </c>
      <c r="I70" s="41"/>
      <c r="J70" s="42"/>
      <c r="K70" s="7">
        <v>1000</v>
      </c>
      <c r="O70" s="51">
        <f t="shared" si="1"/>
        <v>0</v>
      </c>
      <c r="X70" s="7">
        <v>1000</v>
      </c>
      <c r="Y70" s="42"/>
    </row>
    <row r="71" spans="1:25" ht="14.25" customHeight="1" x14ac:dyDescent="0.25">
      <c r="A71" s="37">
        <v>38742</v>
      </c>
      <c r="B71" s="57">
        <v>1208</v>
      </c>
      <c r="C71" s="10" t="s">
        <v>42</v>
      </c>
      <c r="D71" s="7">
        <v>20</v>
      </c>
      <c r="E71" s="9" t="s">
        <v>5741</v>
      </c>
      <c r="F71" s="10" t="s">
        <v>37</v>
      </c>
      <c r="G71" s="40" t="s">
        <v>3582</v>
      </c>
      <c r="H71" s="41" t="s">
        <v>3582</v>
      </c>
      <c r="I71" s="41"/>
      <c r="J71" s="42"/>
      <c r="K71" s="7">
        <v>20</v>
      </c>
      <c r="O71" s="51">
        <f t="shared" si="1"/>
        <v>0</v>
      </c>
      <c r="X71" s="7">
        <v>20</v>
      </c>
      <c r="Y71" s="42"/>
    </row>
    <row r="72" spans="1:25" ht="14.25" customHeight="1" x14ac:dyDescent="0.25">
      <c r="A72" s="37">
        <v>38743</v>
      </c>
      <c r="B72" s="57">
        <v>1515</v>
      </c>
      <c r="C72" s="10" t="s">
        <v>42</v>
      </c>
      <c r="D72" s="7">
        <v>50</v>
      </c>
      <c r="E72" s="9" t="s">
        <v>5741</v>
      </c>
      <c r="F72" s="10" t="s">
        <v>37</v>
      </c>
      <c r="G72" s="40" t="s">
        <v>3582</v>
      </c>
      <c r="H72" s="41" t="s">
        <v>3582</v>
      </c>
      <c r="I72" s="41"/>
      <c r="J72" s="42"/>
      <c r="K72" s="7">
        <v>50</v>
      </c>
      <c r="O72" s="51">
        <f t="shared" si="1"/>
        <v>0</v>
      </c>
      <c r="X72" s="7">
        <v>50</v>
      </c>
      <c r="Y72" s="42"/>
    </row>
    <row r="73" spans="1:25" ht="14.25" customHeight="1" x14ac:dyDescent="0.25">
      <c r="A73" s="37">
        <v>38744</v>
      </c>
      <c r="B73" s="57">
        <v>1258</v>
      </c>
      <c r="C73" s="10" t="s">
        <v>61</v>
      </c>
      <c r="D73" s="7">
        <v>100000</v>
      </c>
      <c r="E73" s="9" t="s">
        <v>5742</v>
      </c>
      <c r="F73" s="10" t="s">
        <v>23</v>
      </c>
      <c r="G73" s="40" t="s">
        <v>3575</v>
      </c>
      <c r="H73" s="10" t="s">
        <v>25</v>
      </c>
      <c r="I73" s="41"/>
      <c r="J73" s="42"/>
      <c r="K73" s="7">
        <v>100000</v>
      </c>
      <c r="O73" s="51">
        <f t="shared" si="1"/>
        <v>0</v>
      </c>
      <c r="X73" s="7">
        <v>100000</v>
      </c>
      <c r="Y73" s="42"/>
    </row>
    <row r="74" spans="1:25" ht="14.25" customHeight="1" x14ac:dyDescent="0.25">
      <c r="A74" s="37">
        <v>38744</v>
      </c>
      <c r="B74" s="57">
        <v>1126</v>
      </c>
      <c r="C74" s="10" t="s">
        <v>329</v>
      </c>
      <c r="D74" s="7">
        <v>1500</v>
      </c>
      <c r="E74" s="9" t="s">
        <v>5743</v>
      </c>
      <c r="F74" s="10" t="s">
        <v>33</v>
      </c>
      <c r="G74" s="40" t="s">
        <v>3578</v>
      </c>
      <c r="H74" s="10" t="s">
        <v>25</v>
      </c>
      <c r="I74" s="41" t="s">
        <v>4334</v>
      </c>
      <c r="J74" s="42">
        <v>1500</v>
      </c>
      <c r="K74" s="42"/>
      <c r="O74" s="51">
        <f t="shared" si="1"/>
        <v>0</v>
      </c>
      <c r="X74" s="42">
        <v>1500</v>
      </c>
    </row>
    <row r="75" spans="1:25" ht="14.25" customHeight="1" x14ac:dyDescent="0.25">
      <c r="A75" s="37">
        <v>38744</v>
      </c>
      <c r="B75" s="57">
        <v>1826</v>
      </c>
      <c r="C75" s="10" t="s">
        <v>61</v>
      </c>
      <c r="D75" s="7">
        <v>300</v>
      </c>
      <c r="E75" s="9" t="s">
        <v>5744</v>
      </c>
      <c r="F75" s="10" t="s">
        <v>33</v>
      </c>
      <c r="G75" s="40" t="s">
        <v>3575</v>
      </c>
      <c r="H75" s="10" t="s">
        <v>25</v>
      </c>
      <c r="I75" s="41"/>
      <c r="J75" s="42"/>
      <c r="K75" s="7">
        <v>300</v>
      </c>
      <c r="O75" s="51">
        <f t="shared" si="1"/>
        <v>0</v>
      </c>
      <c r="X75" s="7">
        <v>300</v>
      </c>
      <c r="Y75" s="42"/>
    </row>
    <row r="76" spans="1:25" ht="14.25" customHeight="1" x14ac:dyDescent="0.25">
      <c r="A76" s="37">
        <v>38744</v>
      </c>
      <c r="B76" s="57">
        <v>1336</v>
      </c>
      <c r="C76" s="10" t="s">
        <v>42</v>
      </c>
      <c r="D76" s="7">
        <v>500</v>
      </c>
      <c r="E76" s="9" t="s">
        <v>5745</v>
      </c>
      <c r="F76" s="10" t="s">
        <v>67</v>
      </c>
      <c r="G76" s="40" t="s">
        <v>3582</v>
      </c>
      <c r="H76" s="10" t="s">
        <v>25</v>
      </c>
      <c r="I76" s="41"/>
      <c r="J76" s="42"/>
      <c r="K76" s="7">
        <v>500</v>
      </c>
      <c r="O76" s="51">
        <f t="shared" si="1"/>
        <v>0</v>
      </c>
      <c r="X76" s="7">
        <v>500</v>
      </c>
      <c r="Y76" s="42"/>
    </row>
    <row r="77" spans="1:25" ht="14.25" customHeight="1" x14ac:dyDescent="0.25">
      <c r="A77" s="37">
        <v>38745</v>
      </c>
      <c r="B77" s="57">
        <v>1840</v>
      </c>
      <c r="C77" s="10" t="s">
        <v>64</v>
      </c>
      <c r="D77" s="7">
        <v>1000</v>
      </c>
      <c r="E77" s="9" t="s">
        <v>5746</v>
      </c>
      <c r="F77" s="10" t="s">
        <v>23</v>
      </c>
      <c r="G77" s="41" t="s">
        <v>3578</v>
      </c>
      <c r="H77" s="10" t="s">
        <v>25</v>
      </c>
      <c r="I77" s="41"/>
      <c r="J77" s="42"/>
      <c r="K77" s="7">
        <v>21422</v>
      </c>
      <c r="L77" s="7">
        <f>21422</f>
        <v>21422</v>
      </c>
      <c r="M77" s="58">
        <f>7000/28422</f>
        <v>0.24628808669340652</v>
      </c>
      <c r="N77" s="9" t="s">
        <v>3566</v>
      </c>
      <c r="O77" s="51">
        <f t="shared" si="1"/>
        <v>5275.9833931461544</v>
      </c>
      <c r="X77" s="7">
        <v>21422</v>
      </c>
      <c r="Y77" s="42"/>
    </row>
    <row r="78" spans="1:25" ht="14.25" customHeight="1" x14ac:dyDescent="0.25">
      <c r="A78" s="37">
        <v>38745</v>
      </c>
      <c r="B78" s="57">
        <v>1043</v>
      </c>
      <c r="C78" s="10" t="s">
        <v>68</v>
      </c>
      <c r="D78" s="7">
        <v>1000</v>
      </c>
      <c r="E78" s="9" t="s">
        <v>5747</v>
      </c>
      <c r="F78" s="10" t="s">
        <v>37</v>
      </c>
      <c r="G78" s="43" t="s">
        <v>3575</v>
      </c>
      <c r="H78" s="10" t="s">
        <v>25</v>
      </c>
      <c r="K78" s="7">
        <v>1000</v>
      </c>
      <c r="O78" s="51">
        <f t="shared" si="1"/>
        <v>0</v>
      </c>
      <c r="X78" s="7">
        <v>1000</v>
      </c>
      <c r="Y78" s="7"/>
    </row>
    <row r="79" spans="1:25" ht="14.25" customHeight="1" x14ac:dyDescent="0.25">
      <c r="A79" s="37">
        <v>38746</v>
      </c>
      <c r="B79" s="57">
        <v>1403</v>
      </c>
      <c r="C79" s="10" t="s">
        <v>85</v>
      </c>
      <c r="D79" s="7">
        <v>5000</v>
      </c>
      <c r="E79" s="9" t="s">
        <v>5748</v>
      </c>
      <c r="F79" s="10" t="s">
        <v>54</v>
      </c>
      <c r="G79" s="40" t="s">
        <v>3610</v>
      </c>
      <c r="H79" s="10" t="s">
        <v>25</v>
      </c>
      <c r="I79" s="41"/>
      <c r="J79" s="42"/>
      <c r="K79" s="7">
        <v>5000</v>
      </c>
      <c r="O79" s="51">
        <f t="shared" si="1"/>
        <v>0</v>
      </c>
      <c r="X79" s="7">
        <v>5000</v>
      </c>
      <c r="Y79" s="42"/>
    </row>
    <row r="80" spans="1:25" ht="14.25" customHeight="1" x14ac:dyDescent="0.25">
      <c r="A80" s="37">
        <v>38748</v>
      </c>
      <c r="B80" s="57">
        <v>1751</v>
      </c>
      <c r="C80" s="10" t="s">
        <v>162</v>
      </c>
      <c r="D80" s="7">
        <v>2250</v>
      </c>
      <c r="E80" s="9" t="s">
        <v>5749</v>
      </c>
      <c r="F80" s="10" t="s">
        <v>23</v>
      </c>
      <c r="G80" s="40" t="s">
        <v>3582</v>
      </c>
      <c r="H80" s="10" t="s">
        <v>25</v>
      </c>
      <c r="I80" s="41" t="s">
        <v>4334</v>
      </c>
      <c r="J80" s="42">
        <v>2250</v>
      </c>
      <c r="K80" s="42"/>
      <c r="O80" s="51">
        <f t="shared" si="1"/>
        <v>0</v>
      </c>
      <c r="X80" s="42">
        <v>2250</v>
      </c>
    </row>
    <row r="81" spans="1:25" ht="14.25" customHeight="1" x14ac:dyDescent="0.25">
      <c r="A81" s="37">
        <v>38748</v>
      </c>
      <c r="B81" s="57">
        <v>1721</v>
      </c>
      <c r="C81" s="10" t="s">
        <v>91</v>
      </c>
      <c r="D81" s="7" t="s">
        <v>27</v>
      </c>
      <c r="E81" s="9" t="s">
        <v>5750</v>
      </c>
      <c r="F81" s="10" t="s">
        <v>30</v>
      </c>
      <c r="G81" s="41" t="s">
        <v>3578</v>
      </c>
      <c r="H81" s="10" t="s">
        <v>25</v>
      </c>
      <c r="I81" s="41"/>
      <c r="J81" s="42"/>
      <c r="K81" s="42" t="s">
        <v>27</v>
      </c>
      <c r="O81" s="51">
        <f t="shared" si="1"/>
        <v>0</v>
      </c>
      <c r="X81" s="42" t="s">
        <v>27</v>
      </c>
      <c r="Y81" s="42"/>
    </row>
    <row r="82" spans="1:25" ht="14.25" customHeight="1" x14ac:dyDescent="0.25">
      <c r="A82" s="37">
        <v>38748</v>
      </c>
      <c r="B82" s="57">
        <v>1700</v>
      </c>
      <c r="C82" s="10" t="s">
        <v>162</v>
      </c>
      <c r="D82" s="7">
        <v>150</v>
      </c>
      <c r="E82" s="9" t="s">
        <v>5751</v>
      </c>
      <c r="F82" s="10" t="s">
        <v>33</v>
      </c>
      <c r="G82" s="41" t="s">
        <v>3582</v>
      </c>
      <c r="H82" s="41" t="s">
        <v>3582</v>
      </c>
      <c r="I82" s="41"/>
      <c r="J82" s="42"/>
      <c r="K82" s="7">
        <v>150</v>
      </c>
      <c r="O82" s="51">
        <f t="shared" si="1"/>
        <v>0</v>
      </c>
      <c r="X82" s="7">
        <v>150</v>
      </c>
      <c r="Y82" s="42"/>
    </row>
    <row r="83" spans="1:25" ht="14.25" customHeight="1" x14ac:dyDescent="0.25">
      <c r="A83" s="37">
        <v>38749</v>
      </c>
      <c r="B83" s="57">
        <v>1240</v>
      </c>
      <c r="C83" s="10" t="s">
        <v>51</v>
      </c>
      <c r="D83" s="7">
        <v>1000</v>
      </c>
      <c r="E83" s="9" t="s">
        <v>5752</v>
      </c>
      <c r="F83" s="10" t="s">
        <v>23</v>
      </c>
      <c r="G83" s="10" t="s">
        <v>3610</v>
      </c>
      <c r="H83" s="10" t="s">
        <v>25</v>
      </c>
      <c r="K83" s="7">
        <v>1000</v>
      </c>
      <c r="O83" s="51">
        <f t="shared" si="1"/>
        <v>0</v>
      </c>
      <c r="X83" s="7">
        <v>1000</v>
      </c>
      <c r="Y83" s="7"/>
    </row>
    <row r="84" spans="1:25" ht="14.25" customHeight="1" x14ac:dyDescent="0.25">
      <c r="A84" s="37">
        <v>38749</v>
      </c>
      <c r="B84" s="57">
        <v>1838</v>
      </c>
      <c r="C84" s="10" t="s">
        <v>35</v>
      </c>
      <c r="D84" s="7" t="s">
        <v>27</v>
      </c>
      <c r="E84" s="9" t="s">
        <v>5753</v>
      </c>
      <c r="F84" s="10" t="s">
        <v>23</v>
      </c>
      <c r="G84" s="41" t="s">
        <v>3580</v>
      </c>
      <c r="H84" s="10" t="s">
        <v>25</v>
      </c>
      <c r="I84" s="41"/>
      <c r="J84" s="42"/>
      <c r="K84" s="7" t="s">
        <v>27</v>
      </c>
      <c r="O84" s="51">
        <f t="shared" si="1"/>
        <v>0</v>
      </c>
      <c r="X84" s="7" t="s">
        <v>27</v>
      </c>
      <c r="Y84" s="42"/>
    </row>
    <row r="85" spans="1:25" ht="14.25" customHeight="1" x14ac:dyDescent="0.25">
      <c r="A85" s="37">
        <v>38751</v>
      </c>
      <c r="B85" s="57">
        <v>811</v>
      </c>
      <c r="C85" s="10" t="s">
        <v>319</v>
      </c>
      <c r="D85" s="7">
        <v>24000</v>
      </c>
      <c r="E85" s="9" t="s">
        <v>5754</v>
      </c>
      <c r="F85" s="10" t="s">
        <v>359</v>
      </c>
      <c r="G85" s="10" t="s">
        <v>3610</v>
      </c>
      <c r="H85" s="10" t="s">
        <v>25</v>
      </c>
      <c r="K85" s="7">
        <v>24000</v>
      </c>
      <c r="O85" s="51">
        <f t="shared" si="1"/>
        <v>0</v>
      </c>
      <c r="X85" s="7">
        <v>24000</v>
      </c>
      <c r="Y85" s="7"/>
    </row>
    <row r="86" spans="1:25" ht="14.25" customHeight="1" x14ac:dyDescent="0.25">
      <c r="A86" s="37">
        <v>38751</v>
      </c>
      <c r="B86" s="57">
        <v>1454</v>
      </c>
      <c r="C86" s="10" t="s">
        <v>46</v>
      </c>
      <c r="D86" s="7">
        <v>5000</v>
      </c>
      <c r="E86" s="9" t="s">
        <v>5755</v>
      </c>
      <c r="F86" s="10" t="s">
        <v>359</v>
      </c>
      <c r="G86" s="40" t="s">
        <v>3575</v>
      </c>
      <c r="H86" s="10" t="s">
        <v>25</v>
      </c>
      <c r="I86" s="41"/>
      <c r="J86" s="42"/>
      <c r="K86" s="7">
        <v>5000</v>
      </c>
      <c r="O86" s="51">
        <f t="shared" si="1"/>
        <v>0</v>
      </c>
      <c r="X86" s="7">
        <v>5000</v>
      </c>
      <c r="Y86" s="42"/>
    </row>
    <row r="87" spans="1:25" ht="14.25" customHeight="1" x14ac:dyDescent="0.25">
      <c r="A87" s="37">
        <v>38751</v>
      </c>
      <c r="B87" s="57">
        <v>1724</v>
      </c>
      <c r="C87" s="10" t="s">
        <v>46</v>
      </c>
      <c r="D87" s="7" t="s">
        <v>27</v>
      </c>
      <c r="E87" s="9" t="s">
        <v>5756</v>
      </c>
      <c r="F87" s="10" t="s">
        <v>359</v>
      </c>
      <c r="G87" s="43" t="s">
        <v>3575</v>
      </c>
      <c r="H87" s="10" t="s">
        <v>25</v>
      </c>
      <c r="K87" s="7" t="s">
        <v>27</v>
      </c>
      <c r="O87" s="51">
        <f t="shared" si="1"/>
        <v>0</v>
      </c>
      <c r="X87" s="7" t="s">
        <v>27</v>
      </c>
      <c r="Y87" s="7"/>
    </row>
    <row r="88" spans="1:25" ht="14.25" customHeight="1" x14ac:dyDescent="0.25">
      <c r="A88" s="37">
        <v>38751</v>
      </c>
      <c r="B88" s="57">
        <v>2049</v>
      </c>
      <c r="C88" s="10" t="s">
        <v>61</v>
      </c>
      <c r="D88" s="7" t="s">
        <v>27</v>
      </c>
      <c r="E88" s="9" t="s">
        <v>5757</v>
      </c>
      <c r="F88" s="10" t="s">
        <v>359</v>
      </c>
      <c r="G88" s="43" t="s">
        <v>3575</v>
      </c>
      <c r="H88" s="10" t="s">
        <v>25</v>
      </c>
      <c r="K88" s="7" t="s">
        <v>27</v>
      </c>
      <c r="O88" s="51">
        <f t="shared" si="1"/>
        <v>0</v>
      </c>
      <c r="X88" s="7" t="s">
        <v>27</v>
      </c>
      <c r="Y88" s="7"/>
    </row>
    <row r="89" spans="1:25" ht="14.25" customHeight="1" x14ac:dyDescent="0.25">
      <c r="A89" s="37">
        <v>38751</v>
      </c>
      <c r="B89" s="57">
        <v>1826</v>
      </c>
      <c r="C89" s="10" t="s">
        <v>46</v>
      </c>
      <c r="D89" s="7">
        <v>8000</v>
      </c>
      <c r="E89" s="9" t="s">
        <v>5758</v>
      </c>
      <c r="F89" s="10" t="s">
        <v>63</v>
      </c>
      <c r="G89" s="40" t="s">
        <v>3575</v>
      </c>
      <c r="H89" s="10" t="s">
        <v>25</v>
      </c>
      <c r="I89" s="41"/>
      <c r="J89" s="42"/>
      <c r="K89" s="7">
        <v>8000</v>
      </c>
      <c r="O89" s="51">
        <f t="shared" si="1"/>
        <v>0</v>
      </c>
      <c r="X89" s="7">
        <v>8000</v>
      </c>
      <c r="Y89" s="42"/>
    </row>
    <row r="90" spans="1:25" ht="14.25" customHeight="1" x14ac:dyDescent="0.25">
      <c r="A90" s="37">
        <v>38752</v>
      </c>
      <c r="B90" s="57">
        <v>1042</v>
      </c>
      <c r="C90" s="10" t="s">
        <v>121</v>
      </c>
      <c r="D90" s="7">
        <v>60000</v>
      </c>
      <c r="E90" s="9" t="s">
        <v>5759</v>
      </c>
      <c r="F90" s="10" t="s">
        <v>359</v>
      </c>
      <c r="G90" s="40" t="s">
        <v>3582</v>
      </c>
      <c r="H90" s="10" t="s">
        <v>25</v>
      </c>
      <c r="I90" s="41" t="s">
        <v>4382</v>
      </c>
      <c r="J90" s="42">
        <v>60000</v>
      </c>
      <c r="K90" s="42"/>
      <c r="O90" s="51">
        <f t="shared" ref="O90:O153" si="2">M90*L90</f>
        <v>0</v>
      </c>
      <c r="X90" s="42">
        <v>60000</v>
      </c>
    </row>
    <row r="91" spans="1:25" ht="14.25" customHeight="1" x14ac:dyDescent="0.25">
      <c r="A91" s="37">
        <v>38752</v>
      </c>
      <c r="B91" s="57">
        <v>1407</v>
      </c>
      <c r="C91" s="10" t="s">
        <v>70</v>
      </c>
      <c r="D91" s="7">
        <v>1000</v>
      </c>
      <c r="E91" s="9" t="s">
        <v>5760</v>
      </c>
      <c r="F91" s="10" t="s">
        <v>359</v>
      </c>
      <c r="G91" s="40" t="s">
        <v>3575</v>
      </c>
      <c r="H91" s="10" t="s">
        <v>25</v>
      </c>
      <c r="I91" s="41"/>
      <c r="J91" s="42"/>
      <c r="K91" s="7">
        <v>1000</v>
      </c>
      <c r="O91" s="51">
        <f t="shared" si="2"/>
        <v>0</v>
      </c>
      <c r="X91" s="7">
        <v>1000</v>
      </c>
      <c r="Y91" s="42"/>
    </row>
    <row r="92" spans="1:25" ht="14.25" customHeight="1" x14ac:dyDescent="0.25">
      <c r="A92" s="37">
        <v>38752</v>
      </c>
      <c r="B92" s="57">
        <v>601</v>
      </c>
      <c r="C92" s="10" t="s">
        <v>46</v>
      </c>
      <c r="D92" s="7">
        <v>1000</v>
      </c>
      <c r="E92" s="9" t="s">
        <v>5761</v>
      </c>
      <c r="F92" s="10" t="s">
        <v>29</v>
      </c>
      <c r="G92" s="40" t="s">
        <v>3575</v>
      </c>
      <c r="H92" s="10" t="s">
        <v>25</v>
      </c>
      <c r="I92" s="41"/>
      <c r="J92" s="42"/>
      <c r="K92" s="7">
        <v>1000</v>
      </c>
      <c r="O92" s="51">
        <f t="shared" si="2"/>
        <v>0</v>
      </c>
      <c r="X92" s="7">
        <v>1000</v>
      </c>
      <c r="Y92" s="42"/>
    </row>
    <row r="93" spans="1:25" ht="14.25" customHeight="1" x14ac:dyDescent="0.25">
      <c r="A93" s="37">
        <v>38752</v>
      </c>
      <c r="B93" s="57">
        <v>1001</v>
      </c>
      <c r="C93" s="10" t="s">
        <v>162</v>
      </c>
      <c r="D93" s="7">
        <v>4000</v>
      </c>
      <c r="E93" s="9" t="s">
        <v>5762</v>
      </c>
      <c r="F93" s="10" t="s">
        <v>190</v>
      </c>
      <c r="G93" s="40" t="s">
        <v>3582</v>
      </c>
      <c r="H93" s="10" t="s">
        <v>25</v>
      </c>
      <c r="I93" s="41"/>
      <c r="J93" s="42"/>
      <c r="K93" s="7">
        <v>4000</v>
      </c>
      <c r="O93" s="51">
        <f t="shared" si="2"/>
        <v>0</v>
      </c>
      <c r="X93" s="7">
        <v>4000</v>
      </c>
      <c r="Y93" s="42"/>
    </row>
    <row r="94" spans="1:25" ht="14.25" customHeight="1" x14ac:dyDescent="0.25">
      <c r="A94" s="37">
        <v>38753</v>
      </c>
      <c r="B94" s="57">
        <v>2328</v>
      </c>
      <c r="C94" s="10" t="s">
        <v>46</v>
      </c>
      <c r="D94" s="7">
        <v>1000</v>
      </c>
      <c r="E94" s="9" t="s">
        <v>5763</v>
      </c>
      <c r="F94" s="10" t="s">
        <v>33</v>
      </c>
      <c r="G94" s="40" t="s">
        <v>3575</v>
      </c>
      <c r="H94" s="10" t="s">
        <v>25</v>
      </c>
      <c r="I94" s="41"/>
      <c r="J94" s="42"/>
      <c r="K94" s="7">
        <v>1000</v>
      </c>
      <c r="O94" s="51">
        <f t="shared" si="2"/>
        <v>0</v>
      </c>
      <c r="X94" s="7">
        <v>1000</v>
      </c>
      <c r="Y94" s="42"/>
    </row>
    <row r="95" spans="1:25" ht="14.25" customHeight="1" x14ac:dyDescent="0.25">
      <c r="A95" s="37">
        <v>38754</v>
      </c>
      <c r="B95" s="57">
        <v>1430</v>
      </c>
      <c r="C95" s="10" t="s">
        <v>42</v>
      </c>
      <c r="D95" s="7">
        <v>100</v>
      </c>
      <c r="E95" s="9" t="s">
        <v>5764</v>
      </c>
      <c r="F95" s="10" t="s">
        <v>37</v>
      </c>
      <c r="G95" s="40" t="s">
        <v>3582</v>
      </c>
      <c r="H95" s="41" t="s">
        <v>3582</v>
      </c>
      <c r="I95" s="41"/>
      <c r="J95" s="42"/>
      <c r="K95" s="7">
        <v>100</v>
      </c>
      <c r="O95" s="51">
        <f t="shared" si="2"/>
        <v>0</v>
      </c>
      <c r="X95" s="7">
        <v>100</v>
      </c>
      <c r="Y95" s="42"/>
    </row>
    <row r="96" spans="1:25" ht="14.25" customHeight="1" x14ac:dyDescent="0.25">
      <c r="A96" s="37">
        <v>38755</v>
      </c>
      <c r="B96" s="57">
        <v>1556</v>
      </c>
      <c r="C96" s="10" t="s">
        <v>64</v>
      </c>
      <c r="D96" s="7">
        <v>1000</v>
      </c>
      <c r="E96" s="9" t="s">
        <v>5765</v>
      </c>
      <c r="F96" s="10" t="s">
        <v>23</v>
      </c>
      <c r="G96" s="40" t="s">
        <v>3578</v>
      </c>
      <c r="H96" s="10" t="s">
        <v>25</v>
      </c>
      <c r="I96" s="41"/>
      <c r="J96" s="42"/>
      <c r="K96" s="7">
        <v>1000</v>
      </c>
      <c r="O96" s="51">
        <f t="shared" si="2"/>
        <v>0</v>
      </c>
      <c r="X96" s="7">
        <v>1000</v>
      </c>
      <c r="Y96" s="42"/>
    </row>
    <row r="97" spans="1:25" ht="14.25" customHeight="1" x14ac:dyDescent="0.25">
      <c r="A97" s="37">
        <v>38755</v>
      </c>
      <c r="B97" s="57">
        <v>1716</v>
      </c>
      <c r="C97" s="10" t="s">
        <v>141</v>
      </c>
      <c r="D97" s="7">
        <v>2200</v>
      </c>
      <c r="E97" s="9" t="s">
        <v>5766</v>
      </c>
      <c r="F97" s="10" t="s">
        <v>33</v>
      </c>
      <c r="G97" s="40" t="s">
        <v>3578</v>
      </c>
      <c r="H97" s="10" t="s">
        <v>25</v>
      </c>
      <c r="I97" s="41"/>
      <c r="J97" s="42"/>
      <c r="K97" s="7">
        <v>2200</v>
      </c>
      <c r="O97" s="51">
        <f t="shared" si="2"/>
        <v>0</v>
      </c>
      <c r="X97" s="7">
        <v>2200</v>
      </c>
      <c r="Y97" s="42"/>
    </row>
    <row r="98" spans="1:25" ht="14.25" customHeight="1" x14ac:dyDescent="0.25">
      <c r="A98" s="37">
        <v>38755</v>
      </c>
      <c r="B98" s="57">
        <v>2202</v>
      </c>
      <c r="C98" s="10" t="s">
        <v>162</v>
      </c>
      <c r="D98" s="7">
        <v>4000</v>
      </c>
      <c r="E98" s="9" t="s">
        <v>5767</v>
      </c>
      <c r="F98" s="10" t="s">
        <v>33</v>
      </c>
      <c r="G98" s="40" t="s">
        <v>3582</v>
      </c>
      <c r="H98" s="10" t="s">
        <v>25</v>
      </c>
      <c r="I98" s="41"/>
      <c r="J98" s="42"/>
      <c r="K98" s="7">
        <v>4000</v>
      </c>
      <c r="O98" s="51">
        <f t="shared" si="2"/>
        <v>0</v>
      </c>
      <c r="X98" s="7">
        <v>4000</v>
      </c>
      <c r="Y98" s="42"/>
    </row>
    <row r="99" spans="1:25" ht="14.25" customHeight="1" x14ac:dyDescent="0.25">
      <c r="A99" s="37">
        <v>38755</v>
      </c>
      <c r="B99" s="57">
        <v>1449</v>
      </c>
      <c r="C99" s="10" t="s">
        <v>64</v>
      </c>
      <c r="D99" s="7">
        <v>2000</v>
      </c>
      <c r="E99" s="9" t="s">
        <v>5768</v>
      </c>
      <c r="F99" s="10" t="s">
        <v>190</v>
      </c>
      <c r="G99" s="40" t="s">
        <v>3578</v>
      </c>
      <c r="H99" s="10" t="s">
        <v>25</v>
      </c>
      <c r="I99" s="41"/>
      <c r="J99" s="42"/>
      <c r="K99" s="7">
        <v>2000</v>
      </c>
      <c r="O99" s="51">
        <f t="shared" si="2"/>
        <v>0</v>
      </c>
      <c r="X99" s="7">
        <v>2000</v>
      </c>
      <c r="Y99" s="42"/>
    </row>
    <row r="100" spans="1:25" ht="14.25" customHeight="1" x14ac:dyDescent="0.25">
      <c r="A100" s="37">
        <v>38755</v>
      </c>
      <c r="B100" s="57">
        <v>1318</v>
      </c>
      <c r="C100" s="10" t="s">
        <v>42</v>
      </c>
      <c r="D100" s="7">
        <v>750</v>
      </c>
      <c r="E100" s="9" t="s">
        <v>5769</v>
      </c>
      <c r="F100" s="10" t="s">
        <v>54</v>
      </c>
      <c r="G100" s="40" t="s">
        <v>3582</v>
      </c>
      <c r="H100" s="41" t="s">
        <v>3582</v>
      </c>
      <c r="I100" s="41"/>
      <c r="J100" s="42"/>
      <c r="K100" s="7">
        <v>750</v>
      </c>
      <c r="O100" s="51">
        <f t="shared" si="2"/>
        <v>0</v>
      </c>
      <c r="X100" s="7">
        <v>750</v>
      </c>
      <c r="Y100" s="42"/>
    </row>
    <row r="101" spans="1:25" ht="14.25" customHeight="1" x14ac:dyDescent="0.25">
      <c r="A101" s="37">
        <v>38755</v>
      </c>
      <c r="B101" s="57">
        <v>1619</v>
      </c>
      <c r="C101" s="10" t="s">
        <v>26</v>
      </c>
      <c r="D101" s="7">
        <v>2250</v>
      </c>
      <c r="E101" s="9" t="s">
        <v>5770</v>
      </c>
      <c r="F101" s="10" t="s">
        <v>325</v>
      </c>
      <c r="G101" s="40" t="s">
        <v>3578</v>
      </c>
      <c r="H101" s="10" t="s">
        <v>25</v>
      </c>
      <c r="I101" s="41" t="s">
        <v>4382</v>
      </c>
      <c r="J101" s="42">
        <v>2250</v>
      </c>
      <c r="K101" s="42"/>
      <c r="O101" s="51">
        <f t="shared" si="2"/>
        <v>0</v>
      </c>
      <c r="X101" s="42">
        <v>2250</v>
      </c>
    </row>
    <row r="102" spans="1:25" ht="14.25" customHeight="1" x14ac:dyDescent="0.25">
      <c r="A102" s="37">
        <v>38756</v>
      </c>
      <c r="B102" s="57">
        <v>1639</v>
      </c>
      <c r="C102" s="10" t="s">
        <v>3611</v>
      </c>
      <c r="D102" s="7">
        <v>1000</v>
      </c>
      <c r="E102" s="9" t="s">
        <v>5771</v>
      </c>
      <c r="F102" s="10" t="s">
        <v>23</v>
      </c>
      <c r="G102" s="40" t="s">
        <v>3587</v>
      </c>
      <c r="H102" s="10" t="s">
        <v>25</v>
      </c>
      <c r="I102" s="41" t="s">
        <v>4334</v>
      </c>
      <c r="J102" s="42">
        <v>1000</v>
      </c>
      <c r="K102" s="42"/>
      <c r="O102" s="51">
        <f t="shared" si="2"/>
        <v>0</v>
      </c>
      <c r="X102" s="42">
        <v>1000</v>
      </c>
    </row>
    <row r="103" spans="1:25" ht="14.25" customHeight="1" x14ac:dyDescent="0.25">
      <c r="A103" s="37">
        <v>38756</v>
      </c>
      <c r="B103" s="57">
        <v>1817</v>
      </c>
      <c r="C103" s="10" t="s">
        <v>35</v>
      </c>
      <c r="D103" s="7">
        <v>2500</v>
      </c>
      <c r="E103" s="9" t="s">
        <v>5772</v>
      </c>
      <c r="F103" s="10" t="s">
        <v>23</v>
      </c>
      <c r="G103" s="40" t="s">
        <v>3580</v>
      </c>
      <c r="H103" s="10" t="s">
        <v>25</v>
      </c>
      <c r="I103" s="41"/>
      <c r="J103" s="42"/>
      <c r="K103" s="7">
        <v>2500</v>
      </c>
      <c r="O103" s="51">
        <f t="shared" si="2"/>
        <v>0</v>
      </c>
      <c r="X103" s="7">
        <v>2500</v>
      </c>
      <c r="Y103" s="42"/>
    </row>
    <row r="104" spans="1:25" ht="14.25" customHeight="1" x14ac:dyDescent="0.25">
      <c r="A104" s="37">
        <v>38756</v>
      </c>
      <c r="B104" s="57">
        <v>1316</v>
      </c>
      <c r="C104" s="10" t="s">
        <v>42</v>
      </c>
      <c r="D104" s="7">
        <v>1000</v>
      </c>
      <c r="E104" s="9" t="s">
        <v>5773</v>
      </c>
      <c r="F104" s="10" t="s">
        <v>33</v>
      </c>
      <c r="G104" s="40" t="s">
        <v>3582</v>
      </c>
      <c r="H104" s="10" t="s">
        <v>25</v>
      </c>
      <c r="I104" s="41"/>
      <c r="J104" s="42"/>
      <c r="K104" s="7">
        <v>1000</v>
      </c>
      <c r="O104" s="51">
        <f t="shared" si="2"/>
        <v>0</v>
      </c>
      <c r="X104" s="7">
        <v>1000</v>
      </c>
      <c r="Y104" s="42"/>
    </row>
    <row r="105" spans="1:25" ht="14.25" customHeight="1" x14ac:dyDescent="0.25">
      <c r="A105" s="37">
        <v>38756</v>
      </c>
      <c r="B105" s="57">
        <v>800</v>
      </c>
      <c r="C105" s="10" t="s">
        <v>162</v>
      </c>
      <c r="D105" s="7">
        <v>800</v>
      </c>
      <c r="E105" s="9" t="s">
        <v>5774</v>
      </c>
      <c r="F105" s="10" t="s">
        <v>37</v>
      </c>
      <c r="G105" s="40" t="s">
        <v>3582</v>
      </c>
      <c r="H105" s="41" t="s">
        <v>3582</v>
      </c>
      <c r="I105" s="41"/>
      <c r="J105" s="42"/>
      <c r="K105" s="7">
        <v>800</v>
      </c>
      <c r="O105" s="51">
        <f t="shared" si="2"/>
        <v>0</v>
      </c>
      <c r="X105" s="7">
        <v>800</v>
      </c>
      <c r="Y105" s="42"/>
    </row>
    <row r="106" spans="1:25" ht="14.25" customHeight="1" x14ac:dyDescent="0.25">
      <c r="A106" s="37">
        <v>38756</v>
      </c>
      <c r="B106" s="57">
        <v>1421</v>
      </c>
      <c r="C106" s="10" t="s">
        <v>526</v>
      </c>
      <c r="D106" s="7">
        <v>5000</v>
      </c>
      <c r="E106" s="9" t="s">
        <v>5775</v>
      </c>
      <c r="F106" s="10" t="s">
        <v>325</v>
      </c>
      <c r="G106" s="40" t="s">
        <v>3580</v>
      </c>
      <c r="H106" s="10" t="s">
        <v>25</v>
      </c>
      <c r="I106" s="41"/>
      <c r="J106" s="42"/>
      <c r="K106" s="7">
        <v>5000</v>
      </c>
      <c r="O106" s="51">
        <f t="shared" si="2"/>
        <v>0</v>
      </c>
      <c r="X106" s="7">
        <v>5000</v>
      </c>
      <c r="Y106" s="42"/>
    </row>
    <row r="107" spans="1:25" ht="14.25" customHeight="1" x14ac:dyDescent="0.25">
      <c r="A107" s="37">
        <v>38757</v>
      </c>
      <c r="B107" s="57">
        <v>856</v>
      </c>
      <c r="C107" s="10" t="s">
        <v>68</v>
      </c>
      <c r="D107" s="7">
        <v>300</v>
      </c>
      <c r="E107" s="9" t="s">
        <v>5776</v>
      </c>
      <c r="F107" s="10" t="s">
        <v>23</v>
      </c>
      <c r="G107" s="40" t="s">
        <v>3575</v>
      </c>
      <c r="H107" s="10" t="s">
        <v>25</v>
      </c>
      <c r="I107" s="41"/>
      <c r="J107" s="42"/>
      <c r="K107" s="7">
        <v>300</v>
      </c>
      <c r="O107" s="51">
        <f t="shared" si="2"/>
        <v>0</v>
      </c>
      <c r="X107" s="7">
        <v>300</v>
      </c>
      <c r="Y107" s="42"/>
    </row>
    <row r="108" spans="1:25" ht="14.25" customHeight="1" x14ac:dyDescent="0.25">
      <c r="A108" s="37">
        <v>38757</v>
      </c>
      <c r="B108" s="57">
        <v>1249</v>
      </c>
      <c r="C108" s="10" t="s">
        <v>61</v>
      </c>
      <c r="D108" s="7">
        <v>2650</v>
      </c>
      <c r="E108" s="9" t="s">
        <v>5777</v>
      </c>
      <c r="F108" s="10" t="s">
        <v>23</v>
      </c>
      <c r="G108" s="40" t="s">
        <v>3575</v>
      </c>
      <c r="H108" s="10" t="s">
        <v>25</v>
      </c>
      <c r="I108" s="41"/>
      <c r="J108" s="42"/>
      <c r="K108" s="7">
        <v>2650</v>
      </c>
      <c r="O108" s="51">
        <f t="shared" si="2"/>
        <v>0</v>
      </c>
      <c r="X108" s="7">
        <v>2650</v>
      </c>
      <c r="Y108" s="42"/>
    </row>
    <row r="109" spans="1:25" ht="14.25" customHeight="1" x14ac:dyDescent="0.25">
      <c r="A109" s="37">
        <v>38757</v>
      </c>
      <c r="B109" s="57">
        <v>2226</v>
      </c>
      <c r="C109" s="10" t="s">
        <v>132</v>
      </c>
      <c r="D109" s="7">
        <v>100</v>
      </c>
      <c r="E109" s="9" t="s">
        <v>5778</v>
      </c>
      <c r="F109" s="10" t="s">
        <v>33</v>
      </c>
      <c r="G109" s="41" t="s">
        <v>3580</v>
      </c>
      <c r="H109" s="10" t="s">
        <v>25</v>
      </c>
      <c r="I109" s="41"/>
      <c r="J109" s="42"/>
      <c r="K109" s="7">
        <v>100</v>
      </c>
      <c r="O109" s="51">
        <f t="shared" si="2"/>
        <v>0</v>
      </c>
      <c r="X109" s="7">
        <v>100</v>
      </c>
      <c r="Y109" s="42"/>
    </row>
    <row r="110" spans="1:25" ht="14.25" customHeight="1" x14ac:dyDescent="0.25">
      <c r="A110" s="37">
        <v>38758</v>
      </c>
      <c r="B110" s="57">
        <v>934</v>
      </c>
      <c r="C110" s="10" t="s">
        <v>121</v>
      </c>
      <c r="D110" s="7">
        <v>700</v>
      </c>
      <c r="E110" s="9" t="s">
        <v>5779</v>
      </c>
      <c r="F110" s="10" t="s">
        <v>23</v>
      </c>
      <c r="G110" s="40" t="s">
        <v>3582</v>
      </c>
      <c r="H110" s="41" t="s">
        <v>3582</v>
      </c>
      <c r="I110" s="41"/>
      <c r="J110" s="42"/>
      <c r="K110" s="7">
        <v>700</v>
      </c>
      <c r="O110" s="51">
        <f t="shared" si="2"/>
        <v>0</v>
      </c>
      <c r="X110" s="7">
        <v>700</v>
      </c>
      <c r="Y110" s="42"/>
    </row>
    <row r="111" spans="1:25" ht="14.25" customHeight="1" x14ac:dyDescent="0.25">
      <c r="A111" s="37">
        <v>38758</v>
      </c>
      <c r="B111" s="57">
        <v>1009</v>
      </c>
      <c r="C111" s="10" t="s">
        <v>329</v>
      </c>
      <c r="D111" s="7">
        <v>1500</v>
      </c>
      <c r="E111" s="9" t="s">
        <v>5780</v>
      </c>
      <c r="F111" s="10" t="s">
        <v>23</v>
      </c>
      <c r="G111" s="40" t="s">
        <v>3578</v>
      </c>
      <c r="H111" s="10" t="s">
        <v>25</v>
      </c>
      <c r="I111" s="41"/>
      <c r="J111" s="42"/>
      <c r="K111" s="7">
        <v>1500</v>
      </c>
      <c r="O111" s="51">
        <f t="shared" si="2"/>
        <v>0</v>
      </c>
      <c r="X111" s="7">
        <v>1500</v>
      </c>
      <c r="Y111" s="42"/>
    </row>
    <row r="112" spans="1:25" ht="14.25" customHeight="1" x14ac:dyDescent="0.25">
      <c r="A112" s="37">
        <v>38758</v>
      </c>
      <c r="B112" s="57">
        <v>1200</v>
      </c>
      <c r="C112" s="10" t="s">
        <v>162</v>
      </c>
      <c r="D112" s="7">
        <v>300</v>
      </c>
      <c r="E112" s="9" t="s">
        <v>5781</v>
      </c>
      <c r="F112" s="10" t="s">
        <v>33</v>
      </c>
      <c r="G112" s="40" t="s">
        <v>3582</v>
      </c>
      <c r="H112" s="41" t="s">
        <v>3582</v>
      </c>
      <c r="I112" s="41"/>
      <c r="J112" s="42"/>
      <c r="K112" s="7">
        <v>300</v>
      </c>
      <c r="O112" s="51">
        <f t="shared" si="2"/>
        <v>0</v>
      </c>
      <c r="X112" s="7">
        <v>300</v>
      </c>
      <c r="Y112" s="42"/>
    </row>
    <row r="113" spans="1:25" ht="14.25" customHeight="1" x14ac:dyDescent="0.25">
      <c r="A113" s="37">
        <v>38758</v>
      </c>
      <c r="B113" s="57">
        <v>2021</v>
      </c>
      <c r="C113" s="10" t="s">
        <v>79</v>
      </c>
      <c r="D113" s="7">
        <v>1500</v>
      </c>
      <c r="E113" s="9" t="s">
        <v>5782</v>
      </c>
      <c r="F113" s="10" t="s">
        <v>33</v>
      </c>
      <c r="G113" s="40" t="s">
        <v>3578</v>
      </c>
      <c r="H113" s="10" t="s">
        <v>25</v>
      </c>
      <c r="I113" s="41"/>
      <c r="J113" s="42"/>
      <c r="K113" s="7">
        <v>1500</v>
      </c>
      <c r="O113" s="51">
        <f t="shared" si="2"/>
        <v>0</v>
      </c>
      <c r="X113" s="7">
        <v>1500</v>
      </c>
      <c r="Y113" s="42"/>
    </row>
    <row r="114" spans="1:25" ht="14.25" customHeight="1" x14ac:dyDescent="0.25">
      <c r="A114" s="37">
        <v>38758</v>
      </c>
      <c r="B114" s="57">
        <v>1700</v>
      </c>
      <c r="C114" s="10" t="s">
        <v>42</v>
      </c>
      <c r="D114" s="7">
        <v>75</v>
      </c>
      <c r="E114" s="9" t="s">
        <v>5783</v>
      </c>
      <c r="F114" s="10" t="s">
        <v>37</v>
      </c>
      <c r="G114" s="40" t="s">
        <v>3582</v>
      </c>
      <c r="H114" s="41" t="s">
        <v>3582</v>
      </c>
      <c r="I114" s="41"/>
      <c r="J114" s="42"/>
      <c r="K114" s="7">
        <v>75</v>
      </c>
      <c r="O114" s="51">
        <f t="shared" si="2"/>
        <v>0</v>
      </c>
      <c r="X114" s="7">
        <v>75</v>
      </c>
      <c r="Y114" s="42"/>
    </row>
    <row r="115" spans="1:25" ht="14.25" customHeight="1" x14ac:dyDescent="0.25">
      <c r="A115" s="37">
        <v>38758</v>
      </c>
      <c r="C115" s="10" t="s">
        <v>42</v>
      </c>
      <c r="D115" s="7">
        <v>25</v>
      </c>
      <c r="E115" s="9" t="s">
        <v>5783</v>
      </c>
      <c r="F115" s="10" t="s">
        <v>37</v>
      </c>
      <c r="G115" s="40" t="s">
        <v>3582</v>
      </c>
      <c r="H115" s="41" t="s">
        <v>3582</v>
      </c>
      <c r="I115" s="41"/>
      <c r="J115" s="42"/>
      <c r="K115" s="7">
        <v>25</v>
      </c>
      <c r="O115" s="51">
        <f t="shared" si="2"/>
        <v>0</v>
      </c>
      <c r="X115" s="7">
        <v>25</v>
      </c>
      <c r="Y115" s="42"/>
    </row>
    <row r="116" spans="1:25" ht="14.25" customHeight="1" x14ac:dyDescent="0.25">
      <c r="A116" s="37">
        <v>38758</v>
      </c>
      <c r="B116" s="57">
        <v>1248</v>
      </c>
      <c r="C116" s="10" t="s">
        <v>70</v>
      </c>
      <c r="D116" s="7">
        <v>170000</v>
      </c>
      <c r="E116" s="9" t="s">
        <v>5784</v>
      </c>
      <c r="F116" s="10" t="s">
        <v>29</v>
      </c>
      <c r="G116" s="43" t="s">
        <v>3575</v>
      </c>
      <c r="H116" s="10" t="s">
        <v>25</v>
      </c>
      <c r="K116" s="7">
        <v>170000</v>
      </c>
      <c r="O116" s="51">
        <f t="shared" si="2"/>
        <v>0</v>
      </c>
      <c r="X116" s="7">
        <v>170000</v>
      </c>
      <c r="Y116" s="7"/>
    </row>
    <row r="117" spans="1:25" ht="14.25" customHeight="1" x14ac:dyDescent="0.25">
      <c r="A117" s="37">
        <v>38758</v>
      </c>
      <c r="B117" s="57">
        <v>1108</v>
      </c>
      <c r="C117" s="10" t="s">
        <v>998</v>
      </c>
      <c r="D117" s="7">
        <v>3000</v>
      </c>
      <c r="E117" s="9" t="s">
        <v>5785</v>
      </c>
      <c r="F117" s="10" t="s">
        <v>67</v>
      </c>
      <c r="G117" s="41" t="s">
        <v>3580</v>
      </c>
      <c r="H117" s="10" t="s">
        <v>25</v>
      </c>
      <c r="I117" s="41"/>
      <c r="J117" s="42"/>
      <c r="K117" s="7">
        <v>3000</v>
      </c>
      <c r="O117" s="51">
        <f t="shared" si="2"/>
        <v>0</v>
      </c>
      <c r="X117" s="7">
        <v>3000</v>
      </c>
      <c r="Y117" s="42"/>
    </row>
    <row r="118" spans="1:25" ht="14.25" customHeight="1" x14ac:dyDescent="0.25">
      <c r="A118" s="37">
        <v>38760</v>
      </c>
      <c r="B118" s="57">
        <v>1232</v>
      </c>
      <c r="C118" s="10" t="s">
        <v>21</v>
      </c>
      <c r="D118" s="7">
        <v>1000</v>
      </c>
      <c r="E118" s="9" t="s">
        <v>5786</v>
      </c>
      <c r="F118" s="10" t="s">
        <v>23</v>
      </c>
      <c r="G118" s="40" t="s">
        <v>3610</v>
      </c>
      <c r="H118" s="10" t="s">
        <v>25</v>
      </c>
      <c r="I118" s="41"/>
      <c r="J118" s="42"/>
      <c r="K118" s="7">
        <v>1000</v>
      </c>
      <c r="O118" s="51">
        <f t="shared" si="2"/>
        <v>0</v>
      </c>
      <c r="X118" s="7">
        <v>1000</v>
      </c>
      <c r="Y118" s="42"/>
    </row>
    <row r="119" spans="1:25" ht="14.25" customHeight="1" x14ac:dyDescent="0.25">
      <c r="A119" s="37">
        <v>38760</v>
      </c>
      <c r="B119" s="57">
        <v>1239</v>
      </c>
      <c r="C119" s="10" t="s">
        <v>1032</v>
      </c>
      <c r="D119" s="7" t="s">
        <v>27</v>
      </c>
      <c r="E119" s="9" t="s">
        <v>5787</v>
      </c>
      <c r="F119" s="10" t="s">
        <v>33</v>
      </c>
      <c r="G119" s="40" t="s">
        <v>3580</v>
      </c>
      <c r="H119" s="10" t="s">
        <v>25</v>
      </c>
      <c r="I119" s="41"/>
      <c r="J119" s="42"/>
      <c r="K119" s="7" t="s">
        <v>27</v>
      </c>
      <c r="O119" s="51">
        <f t="shared" si="2"/>
        <v>0</v>
      </c>
      <c r="X119" s="7" t="s">
        <v>27</v>
      </c>
      <c r="Y119" s="42"/>
    </row>
    <row r="120" spans="1:25" ht="14.25" customHeight="1" x14ac:dyDescent="0.25">
      <c r="A120" s="37">
        <v>38761</v>
      </c>
      <c r="B120" s="57">
        <v>814</v>
      </c>
      <c r="C120" s="10" t="s">
        <v>72</v>
      </c>
      <c r="D120" s="7">
        <v>50000</v>
      </c>
      <c r="E120" s="9" t="s">
        <v>5788</v>
      </c>
      <c r="F120" s="10" t="s">
        <v>23</v>
      </c>
      <c r="G120" s="43" t="s">
        <v>3575</v>
      </c>
      <c r="H120" s="10" t="s">
        <v>25</v>
      </c>
      <c r="K120" s="7">
        <v>50000</v>
      </c>
      <c r="O120" s="51">
        <f t="shared" si="2"/>
        <v>0</v>
      </c>
      <c r="X120" s="7">
        <v>50000</v>
      </c>
      <c r="Y120" s="7"/>
    </row>
    <row r="121" spans="1:25" ht="14.25" customHeight="1" x14ac:dyDescent="0.25">
      <c r="A121" s="37">
        <v>38761</v>
      </c>
      <c r="B121" s="57">
        <v>220</v>
      </c>
      <c r="C121" s="10" t="s">
        <v>56</v>
      </c>
      <c r="D121" s="7">
        <v>1500</v>
      </c>
      <c r="E121" s="9" t="s">
        <v>5789</v>
      </c>
      <c r="F121" s="10" t="s">
        <v>33</v>
      </c>
      <c r="G121" s="40" t="s">
        <v>3587</v>
      </c>
      <c r="H121" s="10" t="s">
        <v>25</v>
      </c>
      <c r="I121" s="41"/>
      <c r="J121" s="42"/>
      <c r="K121" s="7">
        <v>1500</v>
      </c>
      <c r="O121" s="51">
        <f t="shared" si="2"/>
        <v>0</v>
      </c>
      <c r="X121" s="7">
        <v>1500</v>
      </c>
      <c r="Y121" s="42"/>
    </row>
    <row r="122" spans="1:25" ht="14.25" customHeight="1" x14ac:dyDescent="0.25">
      <c r="A122" s="37">
        <v>38761</v>
      </c>
      <c r="B122" s="57">
        <v>706</v>
      </c>
      <c r="C122" s="10" t="s">
        <v>56</v>
      </c>
      <c r="D122" s="7">
        <v>22500</v>
      </c>
      <c r="E122" s="9" t="s">
        <v>5790</v>
      </c>
      <c r="F122" s="10" t="s">
        <v>33</v>
      </c>
      <c r="G122" s="40" t="s">
        <v>3587</v>
      </c>
      <c r="H122" s="10" t="s">
        <v>25</v>
      </c>
      <c r="I122" s="41"/>
      <c r="J122" s="42"/>
      <c r="K122" s="7">
        <v>22500</v>
      </c>
      <c r="O122" s="51">
        <f t="shared" si="2"/>
        <v>0</v>
      </c>
      <c r="X122" s="7">
        <v>22500</v>
      </c>
      <c r="Y122" s="42"/>
    </row>
    <row r="123" spans="1:25" ht="14.25" customHeight="1" x14ac:dyDescent="0.25">
      <c r="A123" s="37">
        <v>38761</v>
      </c>
      <c r="B123" s="57">
        <v>1138</v>
      </c>
      <c r="C123" s="10" t="s">
        <v>3611</v>
      </c>
      <c r="D123" s="7">
        <v>10159</v>
      </c>
      <c r="E123" s="9" t="s">
        <v>5791</v>
      </c>
      <c r="F123" s="10" t="s">
        <v>67</v>
      </c>
      <c r="G123" s="43" t="s">
        <v>3587</v>
      </c>
      <c r="H123" s="10" t="s">
        <v>25</v>
      </c>
      <c r="K123" s="7">
        <v>10159</v>
      </c>
      <c r="O123" s="51">
        <f t="shared" si="2"/>
        <v>0</v>
      </c>
      <c r="X123" s="7">
        <v>10159</v>
      </c>
      <c r="Y123" s="7"/>
    </row>
    <row r="124" spans="1:25" ht="14.25" customHeight="1" x14ac:dyDescent="0.25">
      <c r="A124" s="37">
        <v>38762</v>
      </c>
      <c r="B124" s="57">
        <v>8</v>
      </c>
      <c r="C124" s="10" t="s">
        <v>64</v>
      </c>
      <c r="D124" s="7">
        <v>1000</v>
      </c>
      <c r="E124" s="9" t="s">
        <v>5792</v>
      </c>
      <c r="F124" s="10" t="s">
        <v>23</v>
      </c>
      <c r="G124" s="40" t="s">
        <v>3578</v>
      </c>
      <c r="H124" s="10" t="s">
        <v>25</v>
      </c>
      <c r="I124" s="41"/>
      <c r="J124" s="42"/>
      <c r="K124" s="7">
        <v>1400</v>
      </c>
      <c r="L124" s="7">
        <v>1400</v>
      </c>
      <c r="M124" s="58">
        <f>500/1900</f>
        <v>0.26315789473684209</v>
      </c>
      <c r="N124" s="9" t="s">
        <v>5793</v>
      </c>
      <c r="O124" s="51">
        <f t="shared" si="2"/>
        <v>368.4210526315789</v>
      </c>
      <c r="X124" s="7">
        <v>1400</v>
      </c>
      <c r="Y124" s="42"/>
    </row>
    <row r="125" spans="1:25" ht="14.25" customHeight="1" x14ac:dyDescent="0.25">
      <c r="A125" s="37">
        <v>38762</v>
      </c>
      <c r="B125" s="57">
        <v>224</v>
      </c>
      <c r="C125" s="10" t="s">
        <v>35</v>
      </c>
      <c r="D125" s="7" t="s">
        <v>27</v>
      </c>
      <c r="E125" s="9" t="s">
        <v>5794</v>
      </c>
      <c r="F125" s="10" t="s">
        <v>23</v>
      </c>
      <c r="G125" s="41" t="s">
        <v>3580</v>
      </c>
      <c r="H125" s="10" t="s">
        <v>25</v>
      </c>
      <c r="I125" s="41"/>
      <c r="J125" s="42"/>
      <c r="K125" s="7" t="s">
        <v>27</v>
      </c>
      <c r="O125" s="51">
        <f t="shared" si="2"/>
        <v>0</v>
      </c>
      <c r="X125" s="7" t="s">
        <v>27</v>
      </c>
      <c r="Y125" s="42"/>
    </row>
    <row r="126" spans="1:25" ht="14.25" customHeight="1" x14ac:dyDescent="0.25">
      <c r="A126" s="37">
        <v>38762</v>
      </c>
      <c r="B126" s="57">
        <v>349</v>
      </c>
      <c r="C126" s="10" t="s">
        <v>51</v>
      </c>
      <c r="D126" s="7">
        <v>500</v>
      </c>
      <c r="E126" s="9" t="s">
        <v>5795</v>
      </c>
      <c r="F126" s="10" t="s">
        <v>23</v>
      </c>
      <c r="G126" s="40" t="s">
        <v>3610</v>
      </c>
      <c r="H126" s="10" t="s">
        <v>25</v>
      </c>
      <c r="I126" s="41"/>
      <c r="J126" s="42"/>
      <c r="K126" s="7">
        <v>500</v>
      </c>
      <c r="O126" s="51">
        <f t="shared" si="2"/>
        <v>0</v>
      </c>
      <c r="X126" s="7">
        <v>500</v>
      </c>
      <c r="Y126" s="42"/>
    </row>
    <row r="127" spans="1:25" ht="14.25" customHeight="1" x14ac:dyDescent="0.25">
      <c r="A127" s="37">
        <v>38762</v>
      </c>
      <c r="B127" s="57">
        <v>945</v>
      </c>
      <c r="C127" s="10" t="s">
        <v>42</v>
      </c>
      <c r="D127" s="7">
        <v>900</v>
      </c>
      <c r="E127" s="9" t="s">
        <v>5796</v>
      </c>
      <c r="F127" s="10" t="s">
        <v>30</v>
      </c>
      <c r="G127" s="40" t="s">
        <v>3582</v>
      </c>
      <c r="H127" s="41" t="s">
        <v>3582</v>
      </c>
      <c r="I127" s="41"/>
      <c r="J127" s="42"/>
      <c r="K127" s="7">
        <v>900</v>
      </c>
      <c r="O127" s="51">
        <f t="shared" si="2"/>
        <v>0</v>
      </c>
      <c r="X127" s="7">
        <v>900</v>
      </c>
      <c r="Y127" s="42"/>
    </row>
    <row r="128" spans="1:25" ht="14.25" customHeight="1" x14ac:dyDescent="0.25">
      <c r="A128" s="37">
        <v>38762</v>
      </c>
      <c r="B128" s="57">
        <v>948</v>
      </c>
      <c r="C128" s="10" t="s">
        <v>42</v>
      </c>
      <c r="D128" s="7">
        <v>2500</v>
      </c>
      <c r="E128" s="9" t="s">
        <v>5797</v>
      </c>
      <c r="F128" s="10" t="s">
        <v>33</v>
      </c>
      <c r="G128" s="40" t="s">
        <v>3582</v>
      </c>
      <c r="H128" s="10" t="s">
        <v>25</v>
      </c>
      <c r="I128" s="41"/>
      <c r="J128" s="42"/>
      <c r="K128" s="7">
        <v>2500</v>
      </c>
      <c r="O128" s="51">
        <f t="shared" si="2"/>
        <v>0</v>
      </c>
      <c r="X128" s="7">
        <v>2500</v>
      </c>
      <c r="Y128" s="42"/>
    </row>
    <row r="129" spans="1:25" ht="14.25" customHeight="1" x14ac:dyDescent="0.25">
      <c r="A129" s="37">
        <v>38762</v>
      </c>
      <c r="B129" s="57">
        <v>431</v>
      </c>
      <c r="C129" s="10" t="s">
        <v>3611</v>
      </c>
      <c r="D129" s="7">
        <v>1500</v>
      </c>
      <c r="E129" s="9" t="s">
        <v>5798</v>
      </c>
      <c r="F129" s="10" t="s">
        <v>37</v>
      </c>
      <c r="G129" s="43" t="s">
        <v>3587</v>
      </c>
      <c r="H129" s="10" t="s">
        <v>25</v>
      </c>
      <c r="I129" s="41"/>
      <c r="J129" s="42"/>
      <c r="K129" s="7">
        <v>1500</v>
      </c>
      <c r="O129" s="51">
        <f t="shared" si="2"/>
        <v>0</v>
      </c>
      <c r="X129" s="7">
        <v>1500</v>
      </c>
      <c r="Y129" s="42"/>
    </row>
    <row r="130" spans="1:25" ht="14.25" customHeight="1" x14ac:dyDescent="0.25">
      <c r="A130" s="37">
        <v>38762</v>
      </c>
      <c r="B130" s="57">
        <v>948</v>
      </c>
      <c r="C130" s="10" t="s">
        <v>42</v>
      </c>
      <c r="D130" s="7">
        <v>2500</v>
      </c>
      <c r="E130" s="9" t="s">
        <v>5799</v>
      </c>
      <c r="F130" s="10" t="s">
        <v>54</v>
      </c>
      <c r="G130" s="40" t="s">
        <v>3582</v>
      </c>
      <c r="H130" s="41" t="s">
        <v>3582</v>
      </c>
      <c r="I130" s="41"/>
      <c r="J130" s="42"/>
      <c r="K130" s="7">
        <v>2500</v>
      </c>
      <c r="O130" s="51">
        <f t="shared" si="2"/>
        <v>0</v>
      </c>
      <c r="X130" s="7">
        <v>2500</v>
      </c>
      <c r="Y130" s="42"/>
    </row>
    <row r="131" spans="1:25" ht="14.25" customHeight="1" x14ac:dyDescent="0.25">
      <c r="A131" s="37">
        <v>38763</v>
      </c>
      <c r="B131" s="57">
        <v>340</v>
      </c>
      <c r="C131" s="10" t="s">
        <v>21</v>
      </c>
      <c r="D131" s="7">
        <v>2500</v>
      </c>
      <c r="E131" s="9" t="s">
        <v>5800</v>
      </c>
      <c r="F131" s="10" t="s">
        <v>23</v>
      </c>
      <c r="G131" s="40" t="s">
        <v>3610</v>
      </c>
      <c r="H131" s="10" t="s">
        <v>25</v>
      </c>
      <c r="I131" s="41"/>
      <c r="J131" s="42"/>
      <c r="K131" s="7">
        <v>2500</v>
      </c>
      <c r="O131" s="51">
        <f t="shared" si="2"/>
        <v>0</v>
      </c>
      <c r="X131" s="7">
        <v>2500</v>
      </c>
      <c r="Y131" s="42"/>
    </row>
    <row r="132" spans="1:25" ht="14.25" customHeight="1" x14ac:dyDescent="0.25">
      <c r="A132" s="37">
        <v>38763</v>
      </c>
      <c r="B132" s="57">
        <v>734</v>
      </c>
      <c r="C132" s="10" t="s">
        <v>329</v>
      </c>
      <c r="D132" s="7">
        <v>200</v>
      </c>
      <c r="E132" s="9" t="s">
        <v>5801</v>
      </c>
      <c r="F132" s="10" t="s">
        <v>23</v>
      </c>
      <c r="G132" s="41" t="s">
        <v>3578</v>
      </c>
      <c r="H132" s="10" t="s">
        <v>25</v>
      </c>
      <c r="I132" s="41"/>
      <c r="J132" s="42"/>
      <c r="K132" s="7">
        <v>200</v>
      </c>
      <c r="O132" s="51">
        <f t="shared" si="2"/>
        <v>0</v>
      </c>
      <c r="X132" s="7">
        <v>200</v>
      </c>
      <c r="Y132" s="42"/>
    </row>
    <row r="133" spans="1:25" ht="14.25" customHeight="1" x14ac:dyDescent="0.25">
      <c r="A133" s="37">
        <v>38763</v>
      </c>
      <c r="B133" s="57">
        <v>737</v>
      </c>
      <c r="C133" s="10" t="s">
        <v>26</v>
      </c>
      <c r="D133" s="7">
        <v>1000</v>
      </c>
      <c r="E133" s="9" t="s">
        <v>5802</v>
      </c>
      <c r="F133" s="10" t="s">
        <v>23</v>
      </c>
      <c r="G133" s="43" t="s">
        <v>3578</v>
      </c>
      <c r="H133" s="10" t="s">
        <v>25</v>
      </c>
      <c r="I133" s="41"/>
      <c r="J133" s="42"/>
      <c r="K133" s="7">
        <v>1000</v>
      </c>
      <c r="O133" s="51">
        <f t="shared" si="2"/>
        <v>0</v>
      </c>
      <c r="X133" s="7">
        <v>1000</v>
      </c>
      <c r="Y133" s="42"/>
    </row>
    <row r="134" spans="1:25" ht="14.25" customHeight="1" x14ac:dyDescent="0.25">
      <c r="A134" s="37">
        <v>38763</v>
      </c>
      <c r="B134" s="57">
        <v>2142</v>
      </c>
      <c r="C134" s="10" t="s">
        <v>21</v>
      </c>
      <c r="D134" s="7">
        <v>20</v>
      </c>
      <c r="E134" s="9" t="s">
        <v>5803</v>
      </c>
      <c r="F134" s="10" t="s">
        <v>23</v>
      </c>
      <c r="G134" s="40" t="s">
        <v>3610</v>
      </c>
      <c r="H134" s="10" t="s">
        <v>25</v>
      </c>
      <c r="I134" s="41"/>
      <c r="J134" s="42"/>
      <c r="K134" s="7">
        <v>20</v>
      </c>
      <c r="O134" s="51">
        <f t="shared" si="2"/>
        <v>0</v>
      </c>
      <c r="X134" s="7">
        <v>20</v>
      </c>
      <c r="Y134" s="42"/>
    </row>
    <row r="135" spans="1:25" ht="14.25" customHeight="1" x14ac:dyDescent="0.25">
      <c r="A135" s="37">
        <v>38764</v>
      </c>
      <c r="B135" s="57">
        <v>1721</v>
      </c>
      <c r="C135" s="10" t="s">
        <v>200</v>
      </c>
      <c r="D135" s="7">
        <v>2000</v>
      </c>
      <c r="E135" s="9" t="s">
        <v>5804</v>
      </c>
      <c r="F135" s="10" t="s">
        <v>23</v>
      </c>
      <c r="G135" s="40" t="s">
        <v>3575</v>
      </c>
      <c r="H135" s="10" t="s">
        <v>25</v>
      </c>
      <c r="I135" s="41"/>
      <c r="J135" s="42"/>
      <c r="K135" s="7">
        <v>2000</v>
      </c>
      <c r="O135" s="51">
        <f t="shared" si="2"/>
        <v>0</v>
      </c>
      <c r="X135" s="7">
        <v>2000</v>
      </c>
      <c r="Y135" s="42"/>
    </row>
    <row r="136" spans="1:25" ht="14.25" customHeight="1" x14ac:dyDescent="0.25">
      <c r="A136" s="37">
        <v>38764</v>
      </c>
      <c r="B136" s="57">
        <v>2041</v>
      </c>
      <c r="C136" s="10" t="s">
        <v>91</v>
      </c>
      <c r="D136" s="7">
        <v>10000</v>
      </c>
      <c r="E136" s="9" t="s">
        <v>5805</v>
      </c>
      <c r="F136" s="10" t="s">
        <v>37</v>
      </c>
      <c r="G136" s="41" t="s">
        <v>3578</v>
      </c>
      <c r="H136" s="10" t="s">
        <v>25</v>
      </c>
      <c r="I136" s="41"/>
      <c r="J136" s="42"/>
      <c r="K136" s="7">
        <v>10000</v>
      </c>
      <c r="O136" s="51">
        <f t="shared" si="2"/>
        <v>0</v>
      </c>
      <c r="X136" s="7">
        <v>10000</v>
      </c>
      <c r="Y136" s="42"/>
    </row>
    <row r="137" spans="1:25" ht="14.25" customHeight="1" x14ac:dyDescent="0.25">
      <c r="A137" s="37">
        <v>38764</v>
      </c>
      <c r="B137" s="57">
        <v>857</v>
      </c>
      <c r="C137" s="10" t="s">
        <v>121</v>
      </c>
      <c r="D137" s="7">
        <v>20000</v>
      </c>
      <c r="E137" s="9" t="s">
        <v>5806</v>
      </c>
      <c r="F137" s="10" t="s">
        <v>63</v>
      </c>
      <c r="G137" s="40" t="s">
        <v>3582</v>
      </c>
      <c r="H137" s="10" t="s">
        <v>25</v>
      </c>
      <c r="I137" s="41"/>
      <c r="J137" s="42"/>
      <c r="K137" s="7">
        <v>20000</v>
      </c>
      <c r="O137" s="51">
        <f t="shared" si="2"/>
        <v>0</v>
      </c>
      <c r="X137" s="7">
        <v>20000</v>
      </c>
      <c r="Y137" s="42"/>
    </row>
    <row r="138" spans="1:25" ht="14.25" customHeight="1" x14ac:dyDescent="0.25">
      <c r="A138" s="37">
        <v>38764</v>
      </c>
      <c r="B138" s="57">
        <v>726</v>
      </c>
      <c r="C138" s="10" t="s">
        <v>141</v>
      </c>
      <c r="D138" s="7">
        <v>1000</v>
      </c>
      <c r="E138" s="9" t="s">
        <v>5807</v>
      </c>
      <c r="F138" s="10" t="s">
        <v>54</v>
      </c>
      <c r="G138" s="40" t="s">
        <v>3578</v>
      </c>
      <c r="H138" s="10" t="s">
        <v>25</v>
      </c>
      <c r="I138" s="41" t="s">
        <v>4334</v>
      </c>
      <c r="J138" s="42">
        <v>1000</v>
      </c>
      <c r="K138" s="42"/>
      <c r="O138" s="51">
        <f t="shared" si="2"/>
        <v>0</v>
      </c>
      <c r="X138" s="42">
        <v>1000</v>
      </c>
    </row>
    <row r="139" spans="1:25" ht="14.25" customHeight="1" x14ac:dyDescent="0.25">
      <c r="A139" s="37">
        <v>38765</v>
      </c>
      <c r="B139" s="57">
        <v>1623</v>
      </c>
      <c r="C139" s="10" t="s">
        <v>31</v>
      </c>
      <c r="D139" s="7">
        <v>1000</v>
      </c>
      <c r="E139" s="9" t="s">
        <v>5808</v>
      </c>
      <c r="F139" s="10" t="s">
        <v>33</v>
      </c>
      <c r="G139" s="40" t="s">
        <v>3587</v>
      </c>
      <c r="H139" s="10" t="s">
        <v>25</v>
      </c>
      <c r="I139" s="41"/>
      <c r="J139" s="42"/>
      <c r="K139" s="7">
        <v>1000</v>
      </c>
      <c r="O139" s="51">
        <f t="shared" si="2"/>
        <v>0</v>
      </c>
      <c r="X139" s="7">
        <v>1000</v>
      </c>
      <c r="Y139" s="42"/>
    </row>
    <row r="140" spans="1:25" ht="14.25" customHeight="1" x14ac:dyDescent="0.25">
      <c r="A140" s="37">
        <v>38765</v>
      </c>
      <c r="B140" s="57">
        <v>1636</v>
      </c>
      <c r="C140" s="10" t="s">
        <v>26</v>
      </c>
      <c r="D140" s="7">
        <v>90000</v>
      </c>
      <c r="E140" s="9" t="s">
        <v>5809</v>
      </c>
      <c r="F140" s="10" t="s">
        <v>33</v>
      </c>
      <c r="G140" s="43" t="s">
        <v>3578</v>
      </c>
      <c r="H140" s="10" t="s">
        <v>25</v>
      </c>
      <c r="I140" s="41"/>
      <c r="J140" s="42"/>
      <c r="K140" s="7">
        <v>90000</v>
      </c>
      <c r="O140" s="51">
        <f t="shared" si="2"/>
        <v>0</v>
      </c>
      <c r="X140" s="7">
        <v>90000</v>
      </c>
      <c r="Y140" s="42"/>
    </row>
    <row r="141" spans="1:25" ht="14.25" customHeight="1" x14ac:dyDescent="0.25">
      <c r="A141" s="37">
        <v>38765</v>
      </c>
      <c r="B141" s="57">
        <v>1300</v>
      </c>
      <c r="C141" s="10" t="s">
        <v>162</v>
      </c>
      <c r="D141" s="7">
        <v>500</v>
      </c>
      <c r="E141" s="9" t="s">
        <v>5810</v>
      </c>
      <c r="F141" s="10" t="s">
        <v>37</v>
      </c>
      <c r="G141" s="43" t="s">
        <v>3582</v>
      </c>
      <c r="H141" s="10" t="s">
        <v>3582</v>
      </c>
      <c r="K141" s="7">
        <v>500</v>
      </c>
      <c r="O141" s="51">
        <f t="shared" si="2"/>
        <v>0</v>
      </c>
      <c r="X141" s="7">
        <v>500</v>
      </c>
      <c r="Y141" s="7"/>
    </row>
    <row r="142" spans="1:25" ht="14.25" customHeight="1" x14ac:dyDescent="0.25">
      <c r="A142" s="37">
        <v>38765</v>
      </c>
      <c r="B142" s="57">
        <v>1020</v>
      </c>
      <c r="C142" s="10" t="s">
        <v>121</v>
      </c>
      <c r="D142" s="7">
        <v>20000</v>
      </c>
      <c r="E142" s="9" t="s">
        <v>5811</v>
      </c>
      <c r="F142" s="10" t="s">
        <v>359</v>
      </c>
      <c r="G142" s="43" t="s">
        <v>3582</v>
      </c>
      <c r="H142" s="10" t="s">
        <v>25</v>
      </c>
      <c r="K142" s="7">
        <v>20000</v>
      </c>
      <c r="O142" s="51">
        <f t="shared" si="2"/>
        <v>0</v>
      </c>
      <c r="X142" s="7">
        <v>20000</v>
      </c>
      <c r="Y142" s="7"/>
    </row>
    <row r="143" spans="1:25" ht="14.25" customHeight="1" x14ac:dyDescent="0.25">
      <c r="A143" s="37">
        <v>38767</v>
      </c>
      <c r="B143" s="57">
        <v>1139</v>
      </c>
      <c r="C143" s="10" t="s">
        <v>42</v>
      </c>
      <c r="D143" s="7">
        <v>350</v>
      </c>
      <c r="E143" s="9" t="s">
        <v>5812</v>
      </c>
      <c r="F143" s="10" t="s">
        <v>37</v>
      </c>
      <c r="G143" s="43" t="s">
        <v>3582</v>
      </c>
      <c r="H143" s="10" t="s">
        <v>3582</v>
      </c>
      <c r="I143" s="41"/>
      <c r="J143" s="42"/>
      <c r="K143" s="7">
        <v>350</v>
      </c>
      <c r="O143" s="51">
        <f t="shared" si="2"/>
        <v>0</v>
      </c>
      <c r="X143" s="7">
        <v>350</v>
      </c>
      <c r="Y143" s="42"/>
    </row>
    <row r="144" spans="1:25" ht="14.25" customHeight="1" x14ac:dyDescent="0.25">
      <c r="A144" s="37">
        <v>38767</v>
      </c>
      <c r="B144" s="57">
        <v>1442</v>
      </c>
      <c r="C144" s="10" t="s">
        <v>42</v>
      </c>
      <c r="D144" s="7">
        <v>50</v>
      </c>
      <c r="E144" s="9" t="s">
        <v>5813</v>
      </c>
      <c r="F144" s="10" t="s">
        <v>63</v>
      </c>
      <c r="G144" s="43" t="s">
        <v>3582</v>
      </c>
      <c r="H144" s="10" t="s">
        <v>25</v>
      </c>
      <c r="I144" s="41"/>
      <c r="J144" s="42"/>
      <c r="K144" s="7">
        <v>50</v>
      </c>
      <c r="O144" s="51">
        <f t="shared" si="2"/>
        <v>0</v>
      </c>
      <c r="X144" s="7">
        <v>50</v>
      </c>
      <c r="Y144" s="42"/>
    </row>
    <row r="145" spans="1:25" ht="14.25" customHeight="1" x14ac:dyDescent="0.25">
      <c r="A145" s="37">
        <v>38767</v>
      </c>
      <c r="B145" s="57">
        <v>830</v>
      </c>
      <c r="C145" s="10" t="s">
        <v>121</v>
      </c>
      <c r="D145" s="7">
        <v>150</v>
      </c>
      <c r="E145" s="9" t="s">
        <v>5814</v>
      </c>
      <c r="F145" s="10" t="s">
        <v>54</v>
      </c>
      <c r="G145" s="43" t="s">
        <v>3582</v>
      </c>
      <c r="H145" s="10" t="s">
        <v>3582</v>
      </c>
      <c r="I145" s="41"/>
      <c r="J145" s="42"/>
      <c r="K145" s="7">
        <v>150</v>
      </c>
      <c r="O145" s="51">
        <f t="shared" si="2"/>
        <v>0</v>
      </c>
      <c r="X145" s="7">
        <v>150</v>
      </c>
      <c r="Y145" s="42"/>
    </row>
    <row r="146" spans="1:25" ht="14.25" customHeight="1" x14ac:dyDescent="0.25">
      <c r="A146" s="37">
        <v>38768</v>
      </c>
      <c r="B146" s="57">
        <v>1139</v>
      </c>
      <c r="C146" s="10" t="s">
        <v>141</v>
      </c>
      <c r="D146" s="7" t="s">
        <v>27</v>
      </c>
      <c r="E146" s="9" t="s">
        <v>5815</v>
      </c>
      <c r="F146" s="10" t="s">
        <v>23</v>
      </c>
      <c r="G146" s="41" t="s">
        <v>3578</v>
      </c>
      <c r="H146" s="10" t="s">
        <v>25</v>
      </c>
      <c r="I146" s="41"/>
      <c r="J146" s="42"/>
      <c r="K146" s="42" t="s">
        <v>27</v>
      </c>
      <c r="O146" s="51">
        <f t="shared" si="2"/>
        <v>0</v>
      </c>
      <c r="X146" s="42" t="s">
        <v>27</v>
      </c>
      <c r="Y146" s="42"/>
    </row>
    <row r="147" spans="1:25" ht="14.25" customHeight="1" x14ac:dyDescent="0.25">
      <c r="A147" s="37">
        <v>38768</v>
      </c>
      <c r="B147" s="57">
        <v>928</v>
      </c>
      <c r="C147" s="10" t="s">
        <v>1725</v>
      </c>
      <c r="D147" s="7">
        <v>25000</v>
      </c>
      <c r="E147" s="9" t="s">
        <v>5816</v>
      </c>
      <c r="F147" s="10" t="s">
        <v>67</v>
      </c>
      <c r="G147" s="41" t="s">
        <v>3580</v>
      </c>
      <c r="H147" s="10" t="s">
        <v>25</v>
      </c>
      <c r="I147" s="41" t="s">
        <v>4334</v>
      </c>
      <c r="J147" s="42">
        <v>25000</v>
      </c>
      <c r="K147" s="42"/>
      <c r="O147" s="51">
        <f t="shared" si="2"/>
        <v>0</v>
      </c>
      <c r="X147" s="42">
        <v>25000</v>
      </c>
    </row>
    <row r="148" spans="1:25" ht="14.25" customHeight="1" x14ac:dyDescent="0.25">
      <c r="A148" s="37">
        <v>38769</v>
      </c>
      <c r="B148" s="57">
        <v>1311</v>
      </c>
      <c r="C148" s="10" t="s">
        <v>162</v>
      </c>
      <c r="D148" s="7" t="s">
        <v>27</v>
      </c>
      <c r="E148" s="9" t="s">
        <v>5817</v>
      </c>
      <c r="F148" s="10" t="s">
        <v>23</v>
      </c>
      <c r="G148" s="40" t="s">
        <v>3582</v>
      </c>
      <c r="H148" s="10" t="s">
        <v>25</v>
      </c>
      <c r="I148" s="41"/>
      <c r="J148" s="42"/>
      <c r="K148" s="7" t="s">
        <v>27</v>
      </c>
      <c r="O148" s="51">
        <f t="shared" si="2"/>
        <v>0</v>
      </c>
      <c r="X148" s="7" t="s">
        <v>27</v>
      </c>
      <c r="Y148" s="42"/>
    </row>
    <row r="149" spans="1:25" ht="14.25" customHeight="1" x14ac:dyDescent="0.25">
      <c r="A149" s="37">
        <v>38769</v>
      </c>
      <c r="B149" s="57">
        <v>1057</v>
      </c>
      <c r="C149" s="10" t="s">
        <v>59</v>
      </c>
      <c r="D149" s="7" t="s">
        <v>27</v>
      </c>
      <c r="E149" s="9" t="s">
        <v>5818</v>
      </c>
      <c r="F149" s="10" t="s">
        <v>33</v>
      </c>
      <c r="G149" s="40" t="s">
        <v>3580</v>
      </c>
      <c r="H149" s="10" t="s">
        <v>25</v>
      </c>
      <c r="I149" s="41"/>
      <c r="J149" s="42"/>
      <c r="K149" s="7" t="s">
        <v>27</v>
      </c>
      <c r="O149" s="51">
        <f t="shared" si="2"/>
        <v>0</v>
      </c>
      <c r="X149" s="7" t="s">
        <v>27</v>
      </c>
      <c r="Y149" s="42"/>
    </row>
    <row r="150" spans="1:25" ht="14.25" customHeight="1" x14ac:dyDescent="0.25">
      <c r="A150" s="37">
        <v>38769</v>
      </c>
      <c r="B150" s="57">
        <v>717</v>
      </c>
      <c r="C150" s="10" t="s">
        <v>329</v>
      </c>
      <c r="D150" s="7">
        <v>25000</v>
      </c>
      <c r="E150" s="9" t="s">
        <v>5819</v>
      </c>
      <c r="F150" s="10" t="s">
        <v>37</v>
      </c>
      <c r="G150" s="40" t="s">
        <v>3578</v>
      </c>
      <c r="H150" s="10" t="s">
        <v>25</v>
      </c>
      <c r="I150" s="41" t="s">
        <v>4382</v>
      </c>
      <c r="J150" s="42">
        <v>25000</v>
      </c>
      <c r="K150" s="42"/>
      <c r="O150" s="51">
        <f t="shared" si="2"/>
        <v>0</v>
      </c>
      <c r="X150" s="42">
        <v>25000</v>
      </c>
    </row>
    <row r="151" spans="1:25" ht="14.25" customHeight="1" x14ac:dyDescent="0.25">
      <c r="A151" s="37">
        <v>38769</v>
      </c>
      <c r="B151" s="57">
        <v>1620</v>
      </c>
      <c r="C151" s="10" t="s">
        <v>91</v>
      </c>
      <c r="D151" s="7">
        <v>500</v>
      </c>
      <c r="E151" s="9" t="s">
        <v>5820</v>
      </c>
      <c r="F151" s="10" t="s">
        <v>63</v>
      </c>
      <c r="G151" s="40" t="s">
        <v>3578</v>
      </c>
      <c r="H151" s="10" t="s">
        <v>25</v>
      </c>
      <c r="I151" s="41"/>
      <c r="J151" s="42"/>
      <c r="K151" s="7">
        <v>500</v>
      </c>
      <c r="O151" s="51">
        <f t="shared" si="2"/>
        <v>0</v>
      </c>
      <c r="X151" s="7">
        <v>500</v>
      </c>
      <c r="Y151" s="42"/>
    </row>
    <row r="152" spans="1:25" ht="14.25" customHeight="1" x14ac:dyDescent="0.25">
      <c r="A152" s="37">
        <v>38770</v>
      </c>
      <c r="B152" s="57">
        <v>759</v>
      </c>
      <c r="C152" s="10" t="s">
        <v>200</v>
      </c>
      <c r="D152" s="7">
        <v>1500</v>
      </c>
      <c r="E152" s="9" t="s">
        <v>5821</v>
      </c>
      <c r="F152" s="10" t="s">
        <v>23</v>
      </c>
      <c r="G152" s="40" t="s">
        <v>3575</v>
      </c>
      <c r="H152" s="10" t="s">
        <v>25</v>
      </c>
      <c r="I152" s="41"/>
      <c r="J152" s="42"/>
      <c r="K152" s="7">
        <v>1500</v>
      </c>
      <c r="O152" s="51">
        <f t="shared" si="2"/>
        <v>0</v>
      </c>
      <c r="X152" s="7">
        <v>1500</v>
      </c>
      <c r="Y152" s="42"/>
    </row>
    <row r="153" spans="1:25" ht="14.25" customHeight="1" x14ac:dyDescent="0.25">
      <c r="A153" s="37">
        <v>38770</v>
      </c>
      <c r="B153" s="57">
        <v>1045</v>
      </c>
      <c r="C153" s="10" t="s">
        <v>329</v>
      </c>
      <c r="D153" s="7">
        <v>450</v>
      </c>
      <c r="E153" s="9" t="s">
        <v>5822</v>
      </c>
      <c r="F153" s="10" t="s">
        <v>23</v>
      </c>
      <c r="G153" s="40" t="s">
        <v>3578</v>
      </c>
      <c r="H153" s="10" t="s">
        <v>25</v>
      </c>
      <c r="I153" s="41"/>
      <c r="J153" s="42"/>
      <c r="K153" s="7">
        <v>450</v>
      </c>
      <c r="O153" s="51">
        <f t="shared" si="2"/>
        <v>0</v>
      </c>
      <c r="X153" s="7">
        <v>450</v>
      </c>
      <c r="Y153" s="42"/>
    </row>
    <row r="154" spans="1:25" ht="14.25" customHeight="1" x14ac:dyDescent="0.25">
      <c r="A154" s="37">
        <v>38770</v>
      </c>
      <c r="B154" s="57">
        <v>1413</v>
      </c>
      <c r="C154" s="10" t="s">
        <v>200</v>
      </c>
      <c r="D154" s="7">
        <v>216000</v>
      </c>
      <c r="E154" s="9" t="s">
        <v>5823</v>
      </c>
      <c r="F154" s="10" t="s">
        <v>33</v>
      </c>
      <c r="G154" s="10" t="s">
        <v>3575</v>
      </c>
      <c r="H154" s="10" t="s">
        <v>25</v>
      </c>
      <c r="I154" s="41"/>
      <c r="J154" s="42"/>
      <c r="K154" s="7">
        <v>216000</v>
      </c>
      <c r="O154" s="51">
        <f t="shared" ref="O154:O217" si="3">M154*L154</f>
        <v>0</v>
      </c>
      <c r="X154" s="7">
        <v>216000</v>
      </c>
      <c r="Y154" s="42"/>
    </row>
    <row r="155" spans="1:25" ht="14.25" customHeight="1" x14ac:dyDescent="0.25">
      <c r="A155" s="37">
        <v>38770</v>
      </c>
      <c r="B155" s="57">
        <v>1802</v>
      </c>
      <c r="C155" s="10" t="s">
        <v>26</v>
      </c>
      <c r="D155" s="7">
        <v>1200</v>
      </c>
      <c r="E155" s="9" t="s">
        <v>5824</v>
      </c>
      <c r="F155" s="10" t="s">
        <v>325</v>
      </c>
      <c r="G155" s="10" t="s">
        <v>3578</v>
      </c>
      <c r="H155" s="10" t="s">
        <v>25</v>
      </c>
      <c r="I155" s="41"/>
      <c r="J155" s="42"/>
      <c r="K155" s="7">
        <v>1200</v>
      </c>
      <c r="O155" s="51">
        <f t="shared" si="3"/>
        <v>0</v>
      </c>
      <c r="X155" s="7">
        <v>1200</v>
      </c>
      <c r="Y155" s="42"/>
    </row>
    <row r="156" spans="1:25" ht="14.25" customHeight="1" x14ac:dyDescent="0.25">
      <c r="A156" s="37">
        <v>38771</v>
      </c>
      <c r="B156" s="57">
        <v>1716</v>
      </c>
      <c r="C156" s="10" t="s">
        <v>68</v>
      </c>
      <c r="D156" s="7">
        <v>25000</v>
      </c>
      <c r="E156" s="9" t="s">
        <v>5825</v>
      </c>
      <c r="F156" s="10" t="s">
        <v>23</v>
      </c>
      <c r="G156" s="41" t="s">
        <v>3575</v>
      </c>
      <c r="H156" s="10" t="s">
        <v>25</v>
      </c>
      <c r="I156" s="41"/>
      <c r="J156" s="42"/>
      <c r="K156" s="7">
        <v>25000</v>
      </c>
      <c r="O156" s="51">
        <f t="shared" si="3"/>
        <v>0</v>
      </c>
      <c r="X156" s="7">
        <v>25000</v>
      </c>
      <c r="Y156" s="42"/>
    </row>
    <row r="157" spans="1:25" ht="14.25" customHeight="1" x14ac:dyDescent="0.25">
      <c r="A157" s="37">
        <v>38771</v>
      </c>
      <c r="B157" s="57">
        <v>1630</v>
      </c>
      <c r="C157" s="10" t="s">
        <v>42</v>
      </c>
      <c r="D157" s="7">
        <v>36000</v>
      </c>
      <c r="E157" s="9" t="s">
        <v>5826</v>
      </c>
      <c r="F157" s="10" t="s">
        <v>30</v>
      </c>
      <c r="G157" s="40" t="s">
        <v>3582</v>
      </c>
      <c r="H157" s="10" t="s">
        <v>25</v>
      </c>
      <c r="I157" s="41"/>
      <c r="J157" s="42"/>
      <c r="K157" s="7">
        <v>36000</v>
      </c>
      <c r="O157" s="51">
        <f t="shared" si="3"/>
        <v>0</v>
      </c>
      <c r="X157" s="7">
        <v>36000</v>
      </c>
      <c r="Y157" s="42"/>
    </row>
    <row r="158" spans="1:25" ht="14.25" customHeight="1" x14ac:dyDescent="0.25">
      <c r="A158" s="37">
        <v>38771</v>
      </c>
      <c r="B158" s="57">
        <v>803</v>
      </c>
      <c r="C158" s="10" t="s">
        <v>68</v>
      </c>
      <c r="D158" s="7">
        <v>5000</v>
      </c>
      <c r="E158" s="9" t="s">
        <v>5827</v>
      </c>
      <c r="F158" s="10" t="s">
        <v>33</v>
      </c>
      <c r="G158" s="40" t="s">
        <v>3575</v>
      </c>
      <c r="H158" s="10" t="s">
        <v>25</v>
      </c>
      <c r="I158" s="41"/>
      <c r="J158" s="42"/>
      <c r="K158" s="7">
        <v>5000</v>
      </c>
      <c r="O158" s="51">
        <f t="shared" si="3"/>
        <v>0</v>
      </c>
      <c r="X158" s="7">
        <v>5000</v>
      </c>
      <c r="Y158" s="42"/>
    </row>
    <row r="159" spans="1:25" ht="14.25" customHeight="1" x14ac:dyDescent="0.25">
      <c r="A159" s="37">
        <v>38771</v>
      </c>
      <c r="B159" s="57">
        <v>1330</v>
      </c>
      <c r="C159" s="10" t="s">
        <v>162</v>
      </c>
      <c r="D159" s="7">
        <v>30</v>
      </c>
      <c r="E159" s="9" t="s">
        <v>5828</v>
      </c>
      <c r="F159" s="10" t="s">
        <v>33</v>
      </c>
      <c r="G159" s="40" t="s">
        <v>3582</v>
      </c>
      <c r="H159" s="41" t="s">
        <v>3582</v>
      </c>
      <c r="I159" s="41"/>
      <c r="J159" s="42"/>
      <c r="K159" s="7">
        <v>30</v>
      </c>
      <c r="O159" s="51">
        <f t="shared" si="3"/>
        <v>0</v>
      </c>
      <c r="X159" s="7">
        <v>30</v>
      </c>
      <c r="Y159" s="42"/>
    </row>
    <row r="160" spans="1:25" ht="14.25" customHeight="1" x14ac:dyDescent="0.25">
      <c r="A160" s="37">
        <v>38771</v>
      </c>
      <c r="B160" s="57">
        <v>1626</v>
      </c>
      <c r="C160" s="10" t="s">
        <v>200</v>
      </c>
      <c r="D160" s="7">
        <v>67750</v>
      </c>
      <c r="E160" s="9" t="s">
        <v>5829</v>
      </c>
      <c r="F160" s="10" t="s">
        <v>54</v>
      </c>
      <c r="G160" s="40" t="s">
        <v>3575</v>
      </c>
      <c r="H160" s="10" t="s">
        <v>25</v>
      </c>
      <c r="I160" s="41"/>
      <c r="J160" s="42"/>
      <c r="K160" s="7">
        <v>67750</v>
      </c>
      <c r="O160" s="51">
        <f t="shared" si="3"/>
        <v>0</v>
      </c>
      <c r="X160" s="7">
        <v>67750</v>
      </c>
      <c r="Y160" s="42"/>
    </row>
    <row r="161" spans="1:25" ht="14.25" customHeight="1" x14ac:dyDescent="0.25">
      <c r="A161" s="37">
        <v>38772</v>
      </c>
      <c r="B161" s="57">
        <v>1655</v>
      </c>
      <c r="C161" s="10" t="s">
        <v>68</v>
      </c>
      <c r="D161" s="7">
        <v>1500</v>
      </c>
      <c r="E161" s="9" t="s">
        <v>5830</v>
      </c>
      <c r="F161" s="10" t="s">
        <v>23</v>
      </c>
      <c r="G161" s="41" t="s">
        <v>3575</v>
      </c>
      <c r="H161" s="10" t="s">
        <v>25</v>
      </c>
      <c r="I161" s="41"/>
      <c r="J161" s="42"/>
      <c r="K161" s="7">
        <v>1500</v>
      </c>
      <c r="O161" s="51">
        <f t="shared" si="3"/>
        <v>0</v>
      </c>
      <c r="X161" s="7">
        <v>1500</v>
      </c>
      <c r="Y161" s="42"/>
    </row>
    <row r="162" spans="1:25" ht="14.25" customHeight="1" x14ac:dyDescent="0.25">
      <c r="A162" s="37">
        <v>38772</v>
      </c>
      <c r="B162" s="57">
        <v>912</v>
      </c>
      <c r="C162" s="10" t="s">
        <v>61</v>
      </c>
      <c r="D162" s="7">
        <v>250000</v>
      </c>
      <c r="E162" s="9" t="s">
        <v>5831</v>
      </c>
      <c r="F162" s="10" t="s">
        <v>63</v>
      </c>
      <c r="G162" s="40" t="s">
        <v>3575</v>
      </c>
      <c r="H162" s="10" t="s">
        <v>25</v>
      </c>
      <c r="I162" s="41" t="s">
        <v>4334</v>
      </c>
      <c r="J162" s="42">
        <v>250000</v>
      </c>
      <c r="K162" s="42"/>
      <c r="O162" s="51">
        <f t="shared" si="3"/>
        <v>0</v>
      </c>
      <c r="X162" s="42">
        <v>250000</v>
      </c>
    </row>
    <row r="163" spans="1:25" ht="14.25" customHeight="1" x14ac:dyDescent="0.25">
      <c r="A163" s="37">
        <v>38773</v>
      </c>
      <c r="B163" s="57">
        <v>1620</v>
      </c>
      <c r="C163" s="10" t="s">
        <v>42</v>
      </c>
      <c r="D163" s="7">
        <v>20000</v>
      </c>
      <c r="E163" s="9" t="s">
        <v>5832</v>
      </c>
      <c r="F163" s="10" t="s">
        <v>23</v>
      </c>
      <c r="G163" s="43" t="s">
        <v>3582</v>
      </c>
      <c r="H163" s="10" t="s">
        <v>25</v>
      </c>
      <c r="I163" s="41"/>
      <c r="J163" s="42"/>
      <c r="K163" s="7">
        <v>20000</v>
      </c>
      <c r="O163" s="51">
        <f t="shared" si="3"/>
        <v>0</v>
      </c>
      <c r="X163" s="7">
        <v>20000</v>
      </c>
      <c r="Y163" s="42"/>
    </row>
    <row r="164" spans="1:25" ht="14.25" customHeight="1" x14ac:dyDescent="0.25">
      <c r="A164" s="37">
        <v>38774</v>
      </c>
      <c r="B164" s="57">
        <v>1410</v>
      </c>
      <c r="C164" s="10" t="s">
        <v>3611</v>
      </c>
      <c r="D164" s="7">
        <v>57720</v>
      </c>
      <c r="E164" s="9" t="s">
        <v>5833</v>
      </c>
      <c r="F164" s="10" t="s">
        <v>33</v>
      </c>
      <c r="G164" s="40" t="s">
        <v>3587</v>
      </c>
      <c r="H164" s="10" t="s">
        <v>25</v>
      </c>
      <c r="I164" s="41"/>
      <c r="J164" s="42"/>
      <c r="K164" s="7">
        <v>57720</v>
      </c>
      <c r="O164" s="51">
        <f t="shared" si="3"/>
        <v>0</v>
      </c>
      <c r="X164" s="7">
        <v>57720</v>
      </c>
      <c r="Y164" s="42"/>
    </row>
    <row r="165" spans="1:25" ht="14.25" customHeight="1" x14ac:dyDescent="0.25">
      <c r="A165" s="37">
        <v>38774</v>
      </c>
      <c r="B165" s="57">
        <v>1915</v>
      </c>
      <c r="C165" s="10" t="s">
        <v>21</v>
      </c>
      <c r="D165" s="7">
        <v>100</v>
      </c>
      <c r="E165" s="9" t="s">
        <v>5834</v>
      </c>
      <c r="F165" s="10" t="s">
        <v>37</v>
      </c>
      <c r="G165" s="40" t="s">
        <v>3610</v>
      </c>
      <c r="H165" s="10" t="s">
        <v>25</v>
      </c>
      <c r="I165" s="41"/>
      <c r="J165" s="42"/>
      <c r="K165" s="7">
        <v>100</v>
      </c>
      <c r="O165" s="51">
        <f t="shared" si="3"/>
        <v>0</v>
      </c>
      <c r="X165" s="7">
        <v>100</v>
      </c>
      <c r="Y165" s="42"/>
    </row>
    <row r="166" spans="1:25" ht="14.25" customHeight="1" x14ac:dyDescent="0.25">
      <c r="A166" s="37">
        <v>38775</v>
      </c>
      <c r="B166" s="57">
        <v>1418</v>
      </c>
      <c r="C166" s="10" t="s">
        <v>200</v>
      </c>
      <c r="D166" s="7">
        <v>6510</v>
      </c>
      <c r="E166" s="9" t="s">
        <v>5835</v>
      </c>
      <c r="F166" s="10" t="s">
        <v>23</v>
      </c>
      <c r="G166" s="40" t="s">
        <v>3575</v>
      </c>
      <c r="H166" s="10" t="s">
        <v>25</v>
      </c>
      <c r="I166" s="41"/>
      <c r="J166" s="42"/>
      <c r="K166" s="7">
        <v>6510</v>
      </c>
      <c r="O166" s="51">
        <f t="shared" si="3"/>
        <v>0</v>
      </c>
      <c r="X166" s="7">
        <v>6510</v>
      </c>
      <c r="Y166" s="42"/>
    </row>
    <row r="167" spans="1:25" ht="14.25" customHeight="1" x14ac:dyDescent="0.25">
      <c r="A167" s="37">
        <v>38775</v>
      </c>
      <c r="B167" s="57">
        <v>1750</v>
      </c>
      <c r="C167" s="10" t="s">
        <v>59</v>
      </c>
      <c r="D167" s="7" t="s">
        <v>27</v>
      </c>
      <c r="E167" s="9" t="s">
        <v>5836</v>
      </c>
      <c r="F167" s="10" t="s">
        <v>37</v>
      </c>
      <c r="G167" s="41" t="s">
        <v>3580</v>
      </c>
      <c r="H167" s="10" t="s">
        <v>25</v>
      </c>
      <c r="I167" s="41"/>
      <c r="J167" s="42"/>
      <c r="K167" s="7" t="s">
        <v>27</v>
      </c>
      <c r="O167" s="51">
        <f t="shared" si="3"/>
        <v>0</v>
      </c>
      <c r="X167" s="7" t="s">
        <v>27</v>
      </c>
      <c r="Y167" s="42"/>
    </row>
    <row r="168" spans="1:25" ht="14.25" customHeight="1" x14ac:dyDescent="0.25">
      <c r="A168" s="37">
        <v>38775</v>
      </c>
      <c r="B168" s="57">
        <v>1105</v>
      </c>
      <c r="C168" s="10" t="s">
        <v>347</v>
      </c>
      <c r="D168" s="7" t="s">
        <v>27</v>
      </c>
      <c r="E168" s="9" t="s">
        <v>5837</v>
      </c>
      <c r="F168" s="10" t="s">
        <v>67</v>
      </c>
      <c r="G168" s="10" t="s">
        <v>3580</v>
      </c>
      <c r="H168" s="10" t="s">
        <v>25</v>
      </c>
      <c r="I168" s="41"/>
      <c r="J168" s="42"/>
      <c r="K168" s="7" t="s">
        <v>27</v>
      </c>
      <c r="O168" s="51">
        <f t="shared" si="3"/>
        <v>0</v>
      </c>
      <c r="X168" s="7" t="s">
        <v>27</v>
      </c>
      <c r="Y168" s="42"/>
    </row>
    <row r="169" spans="1:25" ht="14.25" customHeight="1" x14ac:dyDescent="0.25">
      <c r="A169" s="37">
        <v>38776</v>
      </c>
      <c r="B169" s="57">
        <v>1153</v>
      </c>
      <c r="C169" s="10" t="s">
        <v>3611</v>
      </c>
      <c r="D169" s="7">
        <v>2000</v>
      </c>
      <c r="E169" s="9" t="s">
        <v>5838</v>
      </c>
      <c r="F169" s="10" t="s">
        <v>23</v>
      </c>
      <c r="G169" s="10" t="s">
        <v>3587</v>
      </c>
      <c r="H169" s="10" t="s">
        <v>25</v>
      </c>
      <c r="I169" s="41"/>
      <c r="J169" s="42"/>
      <c r="K169" s="7">
        <v>2000</v>
      </c>
      <c r="O169" s="51">
        <f t="shared" si="3"/>
        <v>0</v>
      </c>
      <c r="X169" s="7">
        <v>2000</v>
      </c>
      <c r="Y169" s="42"/>
    </row>
    <row r="170" spans="1:25" ht="14.25" customHeight="1" x14ac:dyDescent="0.25">
      <c r="A170" s="37">
        <v>38776</v>
      </c>
      <c r="B170" s="57">
        <v>1030</v>
      </c>
      <c r="C170" s="10" t="s">
        <v>162</v>
      </c>
      <c r="D170" s="7">
        <v>20</v>
      </c>
      <c r="E170" s="45" t="s">
        <v>5839</v>
      </c>
      <c r="F170" s="10" t="s">
        <v>30</v>
      </c>
      <c r="G170" s="41" t="s">
        <v>3582</v>
      </c>
      <c r="H170" s="41" t="s">
        <v>3582</v>
      </c>
      <c r="I170" s="41"/>
      <c r="J170" s="42"/>
      <c r="K170" s="7">
        <v>20</v>
      </c>
      <c r="O170" s="51">
        <f t="shared" si="3"/>
        <v>0</v>
      </c>
      <c r="X170" s="7">
        <v>20</v>
      </c>
      <c r="Y170" s="42"/>
    </row>
    <row r="171" spans="1:25" ht="14.25" customHeight="1" x14ac:dyDescent="0.25">
      <c r="A171" s="37">
        <v>38776</v>
      </c>
      <c r="B171" s="57">
        <v>1144</v>
      </c>
      <c r="C171" s="10" t="s">
        <v>361</v>
      </c>
      <c r="D171" s="7">
        <v>1000</v>
      </c>
      <c r="E171" s="9" t="s">
        <v>5840</v>
      </c>
      <c r="F171" s="10" t="s">
        <v>37</v>
      </c>
      <c r="G171" s="10" t="s">
        <v>3580</v>
      </c>
      <c r="H171" s="10" t="s">
        <v>25</v>
      </c>
      <c r="I171" s="41"/>
      <c r="J171" s="42"/>
      <c r="K171" s="7">
        <v>1000</v>
      </c>
      <c r="O171" s="51">
        <f t="shared" si="3"/>
        <v>0</v>
      </c>
      <c r="X171" s="7">
        <v>1000</v>
      </c>
      <c r="Y171" s="42"/>
    </row>
    <row r="172" spans="1:25" ht="14.25" customHeight="1" x14ac:dyDescent="0.25">
      <c r="A172" s="37">
        <v>38777</v>
      </c>
      <c r="B172" s="57">
        <v>1204</v>
      </c>
      <c r="C172" s="10" t="s">
        <v>200</v>
      </c>
      <c r="D172" s="7">
        <v>10000</v>
      </c>
      <c r="E172" s="9" t="s">
        <v>5841</v>
      </c>
      <c r="F172" s="10" t="s">
        <v>23</v>
      </c>
      <c r="G172" s="43" t="s">
        <v>3575</v>
      </c>
      <c r="H172" s="10" t="s">
        <v>25</v>
      </c>
      <c r="I172" s="41"/>
      <c r="J172" s="42"/>
      <c r="K172" s="7">
        <v>10000</v>
      </c>
      <c r="O172" s="51">
        <f t="shared" si="3"/>
        <v>0</v>
      </c>
      <c r="X172" s="7">
        <v>10000</v>
      </c>
      <c r="Y172" s="42"/>
    </row>
    <row r="173" spans="1:25" ht="14.25" customHeight="1" x14ac:dyDescent="0.25">
      <c r="A173" s="37">
        <v>38777</v>
      </c>
      <c r="B173" s="57">
        <v>1933</v>
      </c>
      <c r="C173" s="10" t="s">
        <v>35</v>
      </c>
      <c r="D173" s="7">
        <v>1700</v>
      </c>
      <c r="E173" s="9" t="s">
        <v>5842</v>
      </c>
      <c r="F173" s="10" t="s">
        <v>23</v>
      </c>
      <c r="G173" s="43" t="s">
        <v>3580</v>
      </c>
      <c r="H173" s="10" t="s">
        <v>25</v>
      </c>
      <c r="I173" s="41"/>
      <c r="J173" s="42"/>
      <c r="K173" s="7">
        <v>1700</v>
      </c>
      <c r="O173" s="51">
        <f t="shared" si="3"/>
        <v>0</v>
      </c>
      <c r="X173" s="7">
        <v>1700</v>
      </c>
      <c r="Y173" s="42"/>
    </row>
    <row r="174" spans="1:25" ht="14.25" customHeight="1" x14ac:dyDescent="0.25">
      <c r="A174" s="37">
        <v>38777</v>
      </c>
      <c r="B174" s="57">
        <v>820</v>
      </c>
      <c r="C174" s="10" t="s">
        <v>200</v>
      </c>
      <c r="D174" s="7">
        <v>20023</v>
      </c>
      <c r="E174" s="9" t="s">
        <v>5843</v>
      </c>
      <c r="F174" s="10" t="s">
        <v>33</v>
      </c>
      <c r="G174" s="43" t="s">
        <v>3575</v>
      </c>
      <c r="H174" s="10" t="s">
        <v>25</v>
      </c>
      <c r="I174" s="41"/>
      <c r="J174" s="42"/>
      <c r="K174" s="7">
        <v>20023</v>
      </c>
      <c r="O174" s="51">
        <f t="shared" si="3"/>
        <v>0</v>
      </c>
      <c r="X174" s="7">
        <v>20023</v>
      </c>
      <c r="Y174" s="42"/>
    </row>
    <row r="175" spans="1:25" ht="14.25" customHeight="1" x14ac:dyDescent="0.25">
      <c r="A175" s="37">
        <v>38777</v>
      </c>
      <c r="B175" s="57">
        <v>948</v>
      </c>
      <c r="C175" s="10" t="s">
        <v>31</v>
      </c>
      <c r="D175" s="7">
        <v>1000</v>
      </c>
      <c r="E175" s="9" t="s">
        <v>5844</v>
      </c>
      <c r="F175" s="10" t="s">
        <v>33</v>
      </c>
      <c r="G175" s="10" t="s">
        <v>3587</v>
      </c>
      <c r="H175" s="10" t="s">
        <v>25</v>
      </c>
      <c r="I175" s="41"/>
      <c r="J175" s="42"/>
      <c r="K175" s="7">
        <v>1000</v>
      </c>
      <c r="O175" s="51">
        <f t="shared" si="3"/>
        <v>0</v>
      </c>
      <c r="X175" s="7">
        <v>1000</v>
      </c>
      <c r="Y175" s="42"/>
    </row>
    <row r="176" spans="1:25" ht="14.25" customHeight="1" x14ac:dyDescent="0.25">
      <c r="A176" s="37">
        <v>38777</v>
      </c>
      <c r="B176" s="57">
        <v>1355</v>
      </c>
      <c r="C176" s="10" t="s">
        <v>81</v>
      </c>
      <c r="D176" s="7">
        <v>1500</v>
      </c>
      <c r="E176" s="9" t="s">
        <v>5845</v>
      </c>
      <c r="F176" s="10" t="s">
        <v>33</v>
      </c>
      <c r="G176" s="10" t="s">
        <v>3578</v>
      </c>
      <c r="H176" s="10" t="s">
        <v>25</v>
      </c>
      <c r="I176" s="41"/>
      <c r="J176" s="42"/>
      <c r="K176" s="7">
        <v>1500</v>
      </c>
      <c r="O176" s="51">
        <f t="shared" si="3"/>
        <v>0</v>
      </c>
      <c r="X176" s="7">
        <v>1500</v>
      </c>
      <c r="Y176" s="42"/>
    </row>
    <row r="177" spans="1:25" ht="14.25" customHeight="1" x14ac:dyDescent="0.25">
      <c r="A177" s="37">
        <v>38777</v>
      </c>
      <c r="B177" s="57">
        <v>1359</v>
      </c>
      <c r="C177" s="10" t="s">
        <v>3611</v>
      </c>
      <c r="D177" s="7">
        <v>9720</v>
      </c>
      <c r="E177" s="9" t="s">
        <v>5846</v>
      </c>
      <c r="F177" s="10" t="s">
        <v>33</v>
      </c>
      <c r="G177" s="10" t="s">
        <v>3587</v>
      </c>
      <c r="H177" s="10" t="s">
        <v>25</v>
      </c>
      <c r="I177" s="41"/>
      <c r="J177" s="42"/>
      <c r="K177" s="7">
        <v>9720</v>
      </c>
      <c r="O177" s="51">
        <f t="shared" si="3"/>
        <v>0</v>
      </c>
      <c r="X177" s="7">
        <v>9720</v>
      </c>
      <c r="Y177" s="42"/>
    </row>
    <row r="178" spans="1:25" ht="14.25" customHeight="1" x14ac:dyDescent="0.25">
      <c r="A178" s="37">
        <v>38778</v>
      </c>
      <c r="B178" s="57">
        <v>702</v>
      </c>
      <c r="C178" s="10" t="s">
        <v>61</v>
      </c>
      <c r="D178" s="7">
        <v>20000</v>
      </c>
      <c r="E178" s="9" t="s">
        <v>5847</v>
      </c>
      <c r="F178" s="10" t="s">
        <v>23</v>
      </c>
      <c r="G178" s="10" t="s">
        <v>3575</v>
      </c>
      <c r="H178" s="10" t="s">
        <v>25</v>
      </c>
      <c r="I178" s="41" t="s">
        <v>4334</v>
      </c>
      <c r="J178" s="42">
        <v>20000</v>
      </c>
      <c r="K178" s="42"/>
      <c r="O178" s="51">
        <f t="shared" si="3"/>
        <v>0</v>
      </c>
      <c r="X178" s="42">
        <v>20000</v>
      </c>
    </row>
    <row r="179" spans="1:25" ht="14.25" customHeight="1" x14ac:dyDescent="0.25">
      <c r="A179" s="37">
        <v>38778</v>
      </c>
      <c r="B179" s="57">
        <v>1131</v>
      </c>
      <c r="C179" s="10" t="s">
        <v>141</v>
      </c>
      <c r="D179" s="7">
        <v>5000</v>
      </c>
      <c r="E179" s="9" t="s">
        <v>5848</v>
      </c>
      <c r="F179" s="10" t="s">
        <v>63</v>
      </c>
      <c r="G179" s="10" t="s">
        <v>3578</v>
      </c>
      <c r="H179" s="10" t="s">
        <v>25</v>
      </c>
      <c r="I179" s="41" t="s">
        <v>4334</v>
      </c>
      <c r="J179" s="42">
        <v>5000</v>
      </c>
      <c r="K179" s="42"/>
      <c r="O179" s="51">
        <f t="shared" si="3"/>
        <v>0</v>
      </c>
      <c r="X179" s="42">
        <v>5000</v>
      </c>
    </row>
    <row r="180" spans="1:25" ht="14.25" customHeight="1" x14ac:dyDescent="0.25">
      <c r="A180" s="37">
        <v>38779</v>
      </c>
      <c r="B180" s="57">
        <v>930</v>
      </c>
      <c r="C180" s="10" t="s">
        <v>42</v>
      </c>
      <c r="D180" s="7">
        <v>500000</v>
      </c>
      <c r="E180" s="9" t="s">
        <v>5849</v>
      </c>
      <c r="F180" s="10" t="s">
        <v>23</v>
      </c>
      <c r="G180" s="10" t="s">
        <v>3582</v>
      </c>
      <c r="H180" s="10" t="s">
        <v>25</v>
      </c>
      <c r="I180" s="41"/>
      <c r="J180" s="42"/>
      <c r="K180" s="7">
        <v>500000</v>
      </c>
      <c r="O180" s="51">
        <f t="shared" si="3"/>
        <v>0</v>
      </c>
      <c r="X180" s="7">
        <v>500000</v>
      </c>
      <c r="Y180" s="42"/>
    </row>
    <row r="181" spans="1:25" ht="14.25" customHeight="1" x14ac:dyDescent="0.25">
      <c r="A181" s="37">
        <v>38779</v>
      </c>
      <c r="B181" s="57">
        <v>1805</v>
      </c>
      <c r="C181" s="10" t="s">
        <v>51</v>
      </c>
      <c r="D181" s="7" t="s">
        <v>27</v>
      </c>
      <c r="E181" s="9" t="s">
        <v>5850</v>
      </c>
      <c r="F181" s="10" t="s">
        <v>23</v>
      </c>
      <c r="G181" s="10" t="s">
        <v>3610</v>
      </c>
      <c r="H181" s="10" t="s">
        <v>25</v>
      </c>
      <c r="I181" s="41"/>
      <c r="J181" s="42"/>
      <c r="K181" s="7" t="s">
        <v>27</v>
      </c>
      <c r="O181" s="51">
        <f t="shared" si="3"/>
        <v>0</v>
      </c>
      <c r="X181" s="7" t="s">
        <v>27</v>
      </c>
      <c r="Y181" s="42"/>
    </row>
    <row r="182" spans="1:25" ht="14.25" customHeight="1" x14ac:dyDescent="0.25">
      <c r="A182" s="37">
        <v>38779</v>
      </c>
      <c r="B182" s="57">
        <v>854</v>
      </c>
      <c r="C182" s="10" t="s">
        <v>46</v>
      </c>
      <c r="D182" s="7">
        <v>104000</v>
      </c>
      <c r="E182" s="9" t="s">
        <v>5851</v>
      </c>
      <c r="F182" s="10" t="s">
        <v>33</v>
      </c>
      <c r="G182" s="10" t="s">
        <v>3575</v>
      </c>
      <c r="H182" s="10" t="s">
        <v>25</v>
      </c>
      <c r="I182" s="41"/>
      <c r="J182" s="42"/>
      <c r="K182" s="7">
        <v>104000</v>
      </c>
      <c r="O182" s="51">
        <f t="shared" si="3"/>
        <v>0</v>
      </c>
      <c r="X182" s="7">
        <v>104000</v>
      </c>
      <c r="Y182" s="42"/>
    </row>
    <row r="183" spans="1:25" ht="14.25" customHeight="1" x14ac:dyDescent="0.25">
      <c r="A183" s="37">
        <v>38779</v>
      </c>
      <c r="B183" s="57">
        <v>730</v>
      </c>
      <c r="C183" s="10" t="s">
        <v>42</v>
      </c>
      <c r="D183" s="7">
        <v>500000</v>
      </c>
      <c r="E183" s="45" t="s">
        <v>5852</v>
      </c>
      <c r="F183" s="10" t="s">
        <v>3869</v>
      </c>
      <c r="G183" s="10" t="s">
        <v>3582</v>
      </c>
      <c r="H183" s="10" t="s">
        <v>3582</v>
      </c>
      <c r="I183" s="41" t="s">
        <v>4334</v>
      </c>
      <c r="J183" s="42">
        <v>500000</v>
      </c>
      <c r="O183" s="51">
        <f t="shared" si="3"/>
        <v>0</v>
      </c>
      <c r="X183" s="42">
        <v>500000</v>
      </c>
    </row>
    <row r="184" spans="1:25" ht="14.25" customHeight="1" x14ac:dyDescent="0.25">
      <c r="A184" s="37">
        <v>38779</v>
      </c>
      <c r="C184" s="10" t="s">
        <v>42</v>
      </c>
      <c r="D184" s="7">
        <v>4000</v>
      </c>
      <c r="E184" s="45" t="s">
        <v>5853</v>
      </c>
      <c r="F184" s="10" t="s">
        <v>3869</v>
      </c>
      <c r="G184" s="10" t="s">
        <v>3582</v>
      </c>
      <c r="H184" s="10" t="s">
        <v>3582</v>
      </c>
      <c r="I184" s="41" t="s">
        <v>4334</v>
      </c>
      <c r="J184" s="42">
        <v>4000</v>
      </c>
      <c r="O184" s="51">
        <f t="shared" si="3"/>
        <v>0</v>
      </c>
      <c r="X184" s="42">
        <v>4000</v>
      </c>
    </row>
    <row r="185" spans="1:25" ht="14.25" customHeight="1" x14ac:dyDescent="0.25">
      <c r="A185" s="37">
        <v>38781</v>
      </c>
      <c r="B185" s="57">
        <v>1256</v>
      </c>
      <c r="C185" s="10" t="s">
        <v>426</v>
      </c>
      <c r="D185" s="7" t="s">
        <v>27</v>
      </c>
      <c r="E185" s="9" t="s">
        <v>5854</v>
      </c>
      <c r="F185" s="10" t="s">
        <v>23</v>
      </c>
      <c r="G185" s="10" t="s">
        <v>3587</v>
      </c>
      <c r="H185" s="10" t="s">
        <v>25</v>
      </c>
      <c r="I185" s="41"/>
      <c r="J185" s="42"/>
      <c r="K185" s="7" t="s">
        <v>27</v>
      </c>
      <c r="O185" s="51">
        <f t="shared" si="3"/>
        <v>0</v>
      </c>
      <c r="X185" s="7" t="s">
        <v>27</v>
      </c>
      <c r="Y185" s="42"/>
    </row>
    <row r="186" spans="1:25" ht="14.25" customHeight="1" x14ac:dyDescent="0.25">
      <c r="A186" s="37">
        <v>38781</v>
      </c>
      <c r="B186" s="57">
        <v>2204</v>
      </c>
      <c r="C186" s="10" t="s">
        <v>35</v>
      </c>
      <c r="D186" s="7">
        <v>1000</v>
      </c>
      <c r="E186" s="9" t="s">
        <v>5855</v>
      </c>
      <c r="F186" s="10" t="s">
        <v>29</v>
      </c>
      <c r="G186" s="10" t="s">
        <v>3580</v>
      </c>
      <c r="H186" s="10" t="s">
        <v>25</v>
      </c>
      <c r="I186" s="41" t="s">
        <v>4334</v>
      </c>
      <c r="J186" s="42">
        <v>1000</v>
      </c>
      <c r="K186" s="42"/>
      <c r="O186" s="51">
        <f t="shared" si="3"/>
        <v>0</v>
      </c>
      <c r="X186" s="42">
        <v>1000</v>
      </c>
    </row>
    <row r="187" spans="1:25" ht="14.25" customHeight="1" x14ac:dyDescent="0.25">
      <c r="A187" s="37">
        <v>38781</v>
      </c>
      <c r="B187" s="57">
        <v>830</v>
      </c>
      <c r="C187" s="10" t="s">
        <v>162</v>
      </c>
      <c r="D187" s="7">
        <v>50000</v>
      </c>
      <c r="E187" s="45" t="s">
        <v>5856</v>
      </c>
      <c r="F187" s="10" t="s">
        <v>3869</v>
      </c>
      <c r="G187" s="10" t="s">
        <v>3582</v>
      </c>
      <c r="H187" s="10" t="s">
        <v>3582</v>
      </c>
      <c r="I187" s="41" t="s">
        <v>4334</v>
      </c>
      <c r="J187" s="42">
        <v>50000</v>
      </c>
      <c r="O187" s="51">
        <f t="shared" si="3"/>
        <v>0</v>
      </c>
      <c r="X187" s="42">
        <v>50000</v>
      </c>
    </row>
    <row r="188" spans="1:25" ht="14.25" customHeight="1" x14ac:dyDescent="0.25">
      <c r="A188" s="37">
        <v>38782</v>
      </c>
      <c r="B188" s="57">
        <v>1530</v>
      </c>
      <c r="C188" s="10" t="s">
        <v>116</v>
      </c>
      <c r="D188" s="7" t="s">
        <v>27</v>
      </c>
      <c r="E188" s="45" t="s">
        <v>5857</v>
      </c>
      <c r="F188" s="10" t="s">
        <v>23</v>
      </c>
      <c r="G188" s="10" t="s">
        <v>3582</v>
      </c>
      <c r="H188" s="10" t="s">
        <v>3582</v>
      </c>
      <c r="I188" s="41"/>
      <c r="J188" s="42"/>
      <c r="K188" s="7" t="s">
        <v>27</v>
      </c>
      <c r="O188" s="51">
        <f t="shared" si="3"/>
        <v>0</v>
      </c>
      <c r="X188" s="7" t="s">
        <v>27</v>
      </c>
      <c r="Y188" s="42"/>
    </row>
    <row r="189" spans="1:25" ht="14.25" customHeight="1" x14ac:dyDescent="0.25">
      <c r="A189" s="37">
        <v>38782</v>
      </c>
      <c r="B189" s="57">
        <v>1411</v>
      </c>
      <c r="C189" s="10" t="s">
        <v>70</v>
      </c>
      <c r="D189" s="7" t="s">
        <v>27</v>
      </c>
      <c r="E189" s="9" t="s">
        <v>5858</v>
      </c>
      <c r="F189" s="10" t="s">
        <v>33</v>
      </c>
      <c r="G189" s="43" t="s">
        <v>3575</v>
      </c>
      <c r="H189" s="10" t="s">
        <v>25</v>
      </c>
      <c r="I189" s="41"/>
      <c r="J189" s="42"/>
      <c r="K189" s="7" t="s">
        <v>27</v>
      </c>
      <c r="O189" s="51">
        <f t="shared" si="3"/>
        <v>0</v>
      </c>
      <c r="X189" s="7" t="s">
        <v>27</v>
      </c>
      <c r="Y189" s="42"/>
    </row>
    <row r="190" spans="1:25" ht="14.25" customHeight="1" x14ac:dyDescent="0.25">
      <c r="A190" s="37">
        <v>38782</v>
      </c>
      <c r="B190" s="57">
        <v>1500</v>
      </c>
      <c r="C190" s="10" t="s">
        <v>162</v>
      </c>
      <c r="D190" s="7">
        <v>250</v>
      </c>
      <c r="E190" s="45" t="s">
        <v>5859</v>
      </c>
      <c r="F190" s="10" t="s">
        <v>33</v>
      </c>
      <c r="G190" s="43" t="s">
        <v>3582</v>
      </c>
      <c r="H190" s="10" t="s">
        <v>3582</v>
      </c>
      <c r="I190" s="41"/>
      <c r="J190" s="42"/>
      <c r="K190" s="7">
        <v>250</v>
      </c>
      <c r="O190" s="51">
        <f t="shared" si="3"/>
        <v>0</v>
      </c>
      <c r="X190" s="7">
        <v>250</v>
      </c>
      <c r="Y190" s="42"/>
    </row>
    <row r="191" spans="1:25" ht="14.25" customHeight="1" x14ac:dyDescent="0.25">
      <c r="A191" s="37">
        <v>38782</v>
      </c>
      <c r="B191" s="57">
        <v>2353</v>
      </c>
      <c r="C191" s="10" t="s">
        <v>42</v>
      </c>
      <c r="D191" s="7">
        <v>50</v>
      </c>
      <c r="E191" s="9" t="s">
        <v>5860</v>
      </c>
      <c r="F191" s="10" t="s">
        <v>37</v>
      </c>
      <c r="G191" s="40" t="s">
        <v>3582</v>
      </c>
      <c r="H191" s="10" t="s">
        <v>25</v>
      </c>
      <c r="I191" s="41"/>
      <c r="J191" s="42"/>
      <c r="K191" s="42">
        <v>50</v>
      </c>
      <c r="O191" s="51">
        <f t="shared" si="3"/>
        <v>0</v>
      </c>
      <c r="X191" s="42">
        <v>50</v>
      </c>
      <c r="Y191" s="42"/>
    </row>
    <row r="192" spans="1:25" ht="14.25" customHeight="1" x14ac:dyDescent="0.25">
      <c r="A192" s="37">
        <v>38782</v>
      </c>
      <c r="B192" s="57">
        <v>1202</v>
      </c>
      <c r="C192" s="10" t="s">
        <v>99</v>
      </c>
      <c r="D192" s="7">
        <v>5000</v>
      </c>
      <c r="E192" s="9" t="s">
        <v>5861</v>
      </c>
      <c r="F192" s="10" t="s">
        <v>54</v>
      </c>
      <c r="G192" s="10" t="s">
        <v>3610</v>
      </c>
      <c r="H192" s="10" t="s">
        <v>25</v>
      </c>
      <c r="I192" s="41"/>
      <c r="J192" s="42"/>
      <c r="K192" s="7">
        <v>5000</v>
      </c>
      <c r="O192" s="51">
        <f t="shared" si="3"/>
        <v>0</v>
      </c>
      <c r="X192" s="7">
        <v>5000</v>
      </c>
      <c r="Y192" s="42"/>
    </row>
    <row r="193" spans="1:25" ht="14.25" customHeight="1" x14ac:dyDescent="0.25">
      <c r="A193" s="37">
        <v>38782</v>
      </c>
      <c r="B193" s="57">
        <v>1921</v>
      </c>
      <c r="C193" s="10" t="s">
        <v>108</v>
      </c>
      <c r="D193" s="7">
        <v>2500</v>
      </c>
      <c r="E193" s="9" t="s">
        <v>5862</v>
      </c>
      <c r="F193" s="10" t="s">
        <v>67</v>
      </c>
      <c r="G193" s="10" t="s">
        <v>3610</v>
      </c>
      <c r="H193" s="10" t="s">
        <v>25</v>
      </c>
      <c r="I193" s="41" t="s">
        <v>4334</v>
      </c>
      <c r="J193" s="42">
        <v>2500</v>
      </c>
      <c r="K193" s="42"/>
      <c r="O193" s="51">
        <f t="shared" si="3"/>
        <v>0</v>
      </c>
      <c r="X193" s="42">
        <v>2500</v>
      </c>
    </row>
    <row r="194" spans="1:25" ht="14.25" customHeight="1" x14ac:dyDescent="0.25">
      <c r="A194" s="37">
        <v>38783</v>
      </c>
      <c r="B194" s="57">
        <v>1530</v>
      </c>
      <c r="C194" s="10" t="s">
        <v>116</v>
      </c>
      <c r="D194" s="7" t="s">
        <v>27</v>
      </c>
      <c r="E194" s="9" t="s">
        <v>5863</v>
      </c>
      <c r="F194" s="10" t="s">
        <v>23</v>
      </c>
      <c r="G194" s="41" t="s">
        <v>3587</v>
      </c>
      <c r="H194" s="10" t="s">
        <v>25</v>
      </c>
      <c r="I194" s="41"/>
      <c r="J194" s="42"/>
      <c r="K194" s="7" t="s">
        <v>27</v>
      </c>
      <c r="O194" s="51">
        <f t="shared" si="3"/>
        <v>0</v>
      </c>
      <c r="X194" s="7" t="s">
        <v>27</v>
      </c>
      <c r="Y194" s="42"/>
    </row>
    <row r="195" spans="1:25" ht="14.25" customHeight="1" x14ac:dyDescent="0.25">
      <c r="A195" s="37">
        <v>38783</v>
      </c>
      <c r="B195" s="57">
        <v>801</v>
      </c>
      <c r="C195" s="10" t="s">
        <v>162</v>
      </c>
      <c r="D195" s="7">
        <v>50000</v>
      </c>
      <c r="E195" s="9" t="s">
        <v>5864</v>
      </c>
      <c r="F195" s="10" t="s">
        <v>33</v>
      </c>
      <c r="G195" s="41" t="s">
        <v>3582</v>
      </c>
      <c r="H195" s="10" t="s">
        <v>25</v>
      </c>
      <c r="I195" s="41" t="s">
        <v>4334</v>
      </c>
      <c r="J195" s="42">
        <v>50000</v>
      </c>
      <c r="K195" s="42"/>
      <c r="O195" s="51">
        <f t="shared" si="3"/>
        <v>0</v>
      </c>
      <c r="X195" s="42">
        <v>50000</v>
      </c>
    </row>
    <row r="196" spans="1:25" ht="14.25" customHeight="1" x14ac:dyDescent="0.25">
      <c r="A196" s="37">
        <v>38783</v>
      </c>
      <c r="B196" s="57">
        <v>1455</v>
      </c>
      <c r="C196" s="10" t="s">
        <v>3611</v>
      </c>
      <c r="D196" s="7">
        <v>26640</v>
      </c>
      <c r="E196" s="9" t="s">
        <v>5865</v>
      </c>
      <c r="F196" s="10" t="s">
        <v>33</v>
      </c>
      <c r="G196" s="40" t="s">
        <v>3587</v>
      </c>
      <c r="H196" s="10" t="s">
        <v>25</v>
      </c>
      <c r="I196" s="41"/>
      <c r="J196" s="42"/>
      <c r="K196" s="7">
        <v>26640</v>
      </c>
      <c r="O196" s="51">
        <f t="shared" si="3"/>
        <v>0</v>
      </c>
      <c r="X196" s="7">
        <v>26640</v>
      </c>
      <c r="Y196" s="42"/>
    </row>
    <row r="197" spans="1:25" ht="14.25" customHeight="1" x14ac:dyDescent="0.25">
      <c r="A197" s="37">
        <v>38783</v>
      </c>
      <c r="B197" s="57">
        <v>1830</v>
      </c>
      <c r="C197" s="10" t="s">
        <v>42</v>
      </c>
      <c r="D197" s="7">
        <v>10000</v>
      </c>
      <c r="E197" s="45" t="s">
        <v>5866</v>
      </c>
      <c r="F197" s="10" t="s">
        <v>3869</v>
      </c>
      <c r="G197" s="40" t="s">
        <v>3582</v>
      </c>
      <c r="H197" s="41" t="s">
        <v>3582</v>
      </c>
      <c r="I197" s="41" t="s">
        <v>4334</v>
      </c>
      <c r="J197" s="42">
        <v>10000</v>
      </c>
      <c r="O197" s="51">
        <f t="shared" si="3"/>
        <v>0</v>
      </c>
      <c r="X197" s="42">
        <v>10000</v>
      </c>
    </row>
    <row r="198" spans="1:25" ht="14.25" customHeight="1" x14ac:dyDescent="0.25">
      <c r="A198" s="37">
        <v>38783</v>
      </c>
      <c r="B198" s="57">
        <v>2033</v>
      </c>
      <c r="C198" s="10" t="s">
        <v>42</v>
      </c>
      <c r="D198" s="7">
        <v>10000</v>
      </c>
      <c r="E198" s="9" t="s">
        <v>5867</v>
      </c>
      <c r="F198" s="10" t="s">
        <v>3869</v>
      </c>
      <c r="G198" s="40" t="s">
        <v>3582</v>
      </c>
      <c r="H198" s="10" t="s">
        <v>25</v>
      </c>
      <c r="I198" s="41" t="s">
        <v>4334</v>
      </c>
      <c r="J198" s="42">
        <v>10000</v>
      </c>
      <c r="K198" s="42"/>
      <c r="O198" s="51">
        <f t="shared" si="3"/>
        <v>0</v>
      </c>
      <c r="X198" s="42">
        <v>10000</v>
      </c>
    </row>
    <row r="199" spans="1:25" ht="14.25" customHeight="1" x14ac:dyDescent="0.25">
      <c r="A199" s="37">
        <v>38783</v>
      </c>
      <c r="B199" s="57">
        <v>857</v>
      </c>
      <c r="C199" s="10" t="s">
        <v>200</v>
      </c>
      <c r="D199" s="7">
        <v>5000</v>
      </c>
      <c r="E199" s="9" t="s">
        <v>5868</v>
      </c>
      <c r="F199" s="10" t="s">
        <v>67</v>
      </c>
      <c r="G199" s="40" t="s">
        <v>3575</v>
      </c>
      <c r="H199" s="10" t="s">
        <v>25</v>
      </c>
      <c r="I199" s="41"/>
      <c r="J199" s="42"/>
      <c r="K199" s="7">
        <v>5000</v>
      </c>
      <c r="O199" s="51">
        <f t="shared" si="3"/>
        <v>0</v>
      </c>
      <c r="X199" s="7">
        <v>5000</v>
      </c>
      <c r="Y199" s="42"/>
    </row>
    <row r="200" spans="1:25" ht="14.25" customHeight="1" x14ac:dyDescent="0.25">
      <c r="A200" s="37">
        <v>38783</v>
      </c>
      <c r="B200" s="57">
        <v>947</v>
      </c>
      <c r="C200" s="10" t="s">
        <v>64</v>
      </c>
      <c r="D200" s="7">
        <v>1000</v>
      </c>
      <c r="E200" s="9" t="s">
        <v>5869</v>
      </c>
      <c r="F200" s="10" t="s">
        <v>67</v>
      </c>
      <c r="G200" s="40" t="s">
        <v>3578</v>
      </c>
      <c r="H200" s="10" t="s">
        <v>25</v>
      </c>
      <c r="I200" s="41"/>
      <c r="J200" s="42"/>
      <c r="K200" s="7">
        <v>1000</v>
      </c>
      <c r="O200" s="51">
        <f t="shared" si="3"/>
        <v>0</v>
      </c>
      <c r="X200" s="7">
        <v>1000</v>
      </c>
      <c r="Y200" s="42"/>
    </row>
    <row r="201" spans="1:25" ht="14.25" customHeight="1" x14ac:dyDescent="0.25">
      <c r="A201" s="37">
        <v>38784</v>
      </c>
      <c r="B201" s="57">
        <v>826</v>
      </c>
      <c r="C201" s="10" t="s">
        <v>448</v>
      </c>
      <c r="D201" s="7">
        <v>35000</v>
      </c>
      <c r="E201" s="9" t="s">
        <v>5870</v>
      </c>
      <c r="F201" s="10" t="s">
        <v>23</v>
      </c>
      <c r="G201" s="40" t="s">
        <v>3575</v>
      </c>
      <c r="H201" s="10" t="s">
        <v>25</v>
      </c>
      <c r="I201" s="41"/>
      <c r="J201" s="42"/>
      <c r="K201" s="7">
        <v>35000</v>
      </c>
      <c r="O201" s="51">
        <f t="shared" si="3"/>
        <v>0</v>
      </c>
      <c r="X201" s="7">
        <v>35000</v>
      </c>
      <c r="Y201" s="42"/>
    </row>
    <row r="202" spans="1:25" ht="14.25" customHeight="1" x14ac:dyDescent="0.25">
      <c r="A202" s="37">
        <v>38784</v>
      </c>
      <c r="B202" s="57">
        <v>1128</v>
      </c>
      <c r="C202" s="10" t="s">
        <v>64</v>
      </c>
      <c r="D202" s="7">
        <v>3000</v>
      </c>
      <c r="E202" s="9" t="s">
        <v>5871</v>
      </c>
      <c r="F202" s="10" t="s">
        <v>33</v>
      </c>
      <c r="G202" s="40" t="s">
        <v>3578</v>
      </c>
      <c r="H202" s="10" t="s">
        <v>25</v>
      </c>
      <c r="I202" s="41"/>
      <c r="J202" s="42"/>
      <c r="K202" s="7">
        <v>3000</v>
      </c>
      <c r="O202" s="51">
        <f t="shared" si="3"/>
        <v>0</v>
      </c>
      <c r="X202" s="7">
        <v>3000</v>
      </c>
      <c r="Y202" s="42"/>
    </row>
    <row r="203" spans="1:25" ht="14.25" customHeight="1" x14ac:dyDescent="0.25">
      <c r="A203" s="37">
        <v>38784</v>
      </c>
      <c r="B203" s="57">
        <v>1835</v>
      </c>
      <c r="C203" s="10" t="s">
        <v>162</v>
      </c>
      <c r="D203" s="7" t="s">
        <v>27</v>
      </c>
      <c r="E203" s="9" t="s">
        <v>5872</v>
      </c>
      <c r="F203" s="10" t="s">
        <v>190</v>
      </c>
      <c r="G203" s="40" t="s">
        <v>3582</v>
      </c>
      <c r="H203" s="10" t="s">
        <v>25</v>
      </c>
      <c r="I203" s="41"/>
      <c r="J203" s="42"/>
      <c r="K203" s="7" t="s">
        <v>27</v>
      </c>
      <c r="O203" s="51">
        <f t="shared" si="3"/>
        <v>0</v>
      </c>
      <c r="X203" s="7" t="s">
        <v>27</v>
      </c>
      <c r="Y203" s="42"/>
    </row>
    <row r="204" spans="1:25" ht="14.25" customHeight="1" x14ac:dyDescent="0.25">
      <c r="A204" s="37">
        <v>38785</v>
      </c>
      <c r="B204" s="57">
        <v>1453</v>
      </c>
      <c r="C204" s="10" t="s">
        <v>70</v>
      </c>
      <c r="D204" s="7">
        <v>1000</v>
      </c>
      <c r="E204" s="9" t="s">
        <v>5873</v>
      </c>
      <c r="F204" s="10" t="s">
        <v>33</v>
      </c>
      <c r="G204" s="40" t="s">
        <v>3575</v>
      </c>
      <c r="H204" s="10" t="s">
        <v>25</v>
      </c>
      <c r="I204" s="41"/>
      <c r="J204" s="42"/>
      <c r="K204" s="7">
        <v>1000</v>
      </c>
      <c r="O204" s="51">
        <f t="shared" si="3"/>
        <v>0</v>
      </c>
      <c r="X204" s="7">
        <v>1000</v>
      </c>
      <c r="Y204" s="42"/>
    </row>
    <row r="205" spans="1:25" ht="14.25" customHeight="1" x14ac:dyDescent="0.25">
      <c r="A205" s="37">
        <v>38785</v>
      </c>
      <c r="B205" s="57">
        <v>1518</v>
      </c>
      <c r="C205" s="10" t="s">
        <v>35</v>
      </c>
      <c r="D205" s="7">
        <v>1000</v>
      </c>
      <c r="E205" s="9" t="s">
        <v>5874</v>
      </c>
      <c r="F205" s="10" t="s">
        <v>190</v>
      </c>
      <c r="G205" s="40" t="s">
        <v>3580</v>
      </c>
      <c r="H205" s="10" t="s">
        <v>25</v>
      </c>
      <c r="I205" s="41"/>
      <c r="J205" s="42"/>
      <c r="K205" s="7">
        <v>1000</v>
      </c>
      <c r="O205" s="51">
        <f t="shared" si="3"/>
        <v>0</v>
      </c>
      <c r="X205" s="7">
        <v>1000</v>
      </c>
      <c r="Y205" s="42"/>
    </row>
    <row r="206" spans="1:25" ht="14.25" customHeight="1" x14ac:dyDescent="0.25">
      <c r="A206" s="37">
        <v>38786</v>
      </c>
      <c r="B206" s="57">
        <v>747</v>
      </c>
      <c r="C206" s="10" t="s">
        <v>426</v>
      </c>
      <c r="D206" s="7" t="s">
        <v>27</v>
      </c>
      <c r="E206" s="9" t="s">
        <v>5875</v>
      </c>
      <c r="F206" s="10" t="s">
        <v>23</v>
      </c>
      <c r="G206" s="40" t="s">
        <v>3587</v>
      </c>
      <c r="H206" s="10" t="s">
        <v>25</v>
      </c>
      <c r="I206" s="41"/>
      <c r="J206" s="42"/>
      <c r="K206" s="7" t="s">
        <v>27</v>
      </c>
      <c r="O206" s="51">
        <f t="shared" si="3"/>
        <v>0</v>
      </c>
      <c r="X206" s="7" t="s">
        <v>27</v>
      </c>
      <c r="Y206" s="42"/>
    </row>
    <row r="207" spans="1:25" ht="14.25" customHeight="1" x14ac:dyDescent="0.25">
      <c r="A207" s="37">
        <v>38786</v>
      </c>
      <c r="B207" s="57">
        <v>1911</v>
      </c>
      <c r="C207" s="10" t="s">
        <v>46</v>
      </c>
      <c r="D207" s="7">
        <v>2000</v>
      </c>
      <c r="E207" s="9" t="s">
        <v>5876</v>
      </c>
      <c r="F207" s="10" t="s">
        <v>23</v>
      </c>
      <c r="G207" s="40" t="s">
        <v>3575</v>
      </c>
      <c r="H207" s="10" t="s">
        <v>25</v>
      </c>
      <c r="I207" s="41"/>
      <c r="J207" s="42"/>
      <c r="K207" s="7">
        <v>2000</v>
      </c>
      <c r="O207" s="51">
        <f t="shared" si="3"/>
        <v>0</v>
      </c>
      <c r="X207" s="7">
        <v>2000</v>
      </c>
      <c r="Y207" s="42"/>
    </row>
    <row r="208" spans="1:25" ht="14.25" customHeight="1" x14ac:dyDescent="0.25">
      <c r="A208" s="37">
        <v>38786</v>
      </c>
      <c r="B208" s="57">
        <v>900</v>
      </c>
      <c r="C208" s="10" t="s">
        <v>42</v>
      </c>
      <c r="D208" s="7">
        <v>50</v>
      </c>
      <c r="E208" s="45" t="s">
        <v>5877</v>
      </c>
      <c r="F208" s="10" t="s">
        <v>33</v>
      </c>
      <c r="G208" s="40" t="s">
        <v>3582</v>
      </c>
      <c r="H208" s="41" t="s">
        <v>3582</v>
      </c>
      <c r="I208" s="41"/>
      <c r="J208" s="42"/>
      <c r="K208" s="7">
        <v>50</v>
      </c>
      <c r="O208" s="51">
        <f t="shared" si="3"/>
        <v>0</v>
      </c>
      <c r="X208" s="7">
        <v>50</v>
      </c>
      <c r="Y208" s="42"/>
    </row>
    <row r="209" spans="1:25" ht="14.25" customHeight="1" x14ac:dyDescent="0.25">
      <c r="A209" s="37">
        <v>38786</v>
      </c>
      <c r="B209" s="57">
        <v>1409</v>
      </c>
      <c r="C209" s="10" t="s">
        <v>91</v>
      </c>
      <c r="D209" s="7">
        <v>50000</v>
      </c>
      <c r="E209" s="9" t="s">
        <v>5878</v>
      </c>
      <c r="F209" s="10" t="s">
        <v>33</v>
      </c>
      <c r="G209" s="40" t="s">
        <v>3578</v>
      </c>
      <c r="H209" s="10" t="s">
        <v>25</v>
      </c>
      <c r="I209" s="41"/>
      <c r="J209" s="42"/>
      <c r="K209" s="7">
        <v>50000</v>
      </c>
      <c r="O209" s="51">
        <f t="shared" si="3"/>
        <v>0</v>
      </c>
      <c r="X209" s="7">
        <v>50000</v>
      </c>
      <c r="Y209" s="42"/>
    </row>
    <row r="210" spans="1:25" ht="14.25" customHeight="1" x14ac:dyDescent="0.25">
      <c r="A210" s="37">
        <v>38786</v>
      </c>
      <c r="B210" s="57">
        <v>1754</v>
      </c>
      <c r="C210" s="10" t="s">
        <v>51</v>
      </c>
      <c r="D210" s="7">
        <v>500</v>
      </c>
      <c r="E210" s="9" t="s">
        <v>5879</v>
      </c>
      <c r="F210" s="10" t="s">
        <v>37</v>
      </c>
      <c r="G210" s="40" t="s">
        <v>3610</v>
      </c>
      <c r="H210" s="10" t="s">
        <v>25</v>
      </c>
      <c r="I210" s="41"/>
      <c r="J210" s="42"/>
      <c r="K210" s="7">
        <v>500</v>
      </c>
      <c r="O210" s="51">
        <f t="shared" si="3"/>
        <v>0</v>
      </c>
      <c r="X210" s="7">
        <v>500</v>
      </c>
      <c r="Y210" s="42"/>
    </row>
    <row r="211" spans="1:25" ht="14.25" customHeight="1" x14ac:dyDescent="0.25">
      <c r="A211" s="37">
        <v>38788</v>
      </c>
      <c r="B211" s="57">
        <v>1628</v>
      </c>
      <c r="C211" s="10" t="s">
        <v>21</v>
      </c>
      <c r="D211" s="7">
        <v>1500</v>
      </c>
      <c r="E211" s="9" t="s">
        <v>5880</v>
      </c>
      <c r="F211" s="10" t="s">
        <v>33</v>
      </c>
      <c r="G211" s="40" t="s">
        <v>3610</v>
      </c>
      <c r="H211" s="10" t="s">
        <v>25</v>
      </c>
      <c r="I211" s="41"/>
      <c r="J211" s="42"/>
      <c r="K211" s="7">
        <v>1500</v>
      </c>
      <c r="O211" s="51">
        <f t="shared" si="3"/>
        <v>0</v>
      </c>
      <c r="X211" s="7">
        <v>1500</v>
      </c>
      <c r="Y211" s="42"/>
    </row>
    <row r="212" spans="1:25" ht="14.25" customHeight="1" x14ac:dyDescent="0.25">
      <c r="A212" s="37">
        <v>38789</v>
      </c>
      <c r="B212" s="57">
        <v>949</v>
      </c>
      <c r="C212" s="10" t="s">
        <v>248</v>
      </c>
      <c r="D212" s="7">
        <v>3000</v>
      </c>
      <c r="E212" s="9" t="s">
        <v>5881</v>
      </c>
      <c r="F212" s="10" t="s">
        <v>37</v>
      </c>
      <c r="G212" s="40" t="s">
        <v>3610</v>
      </c>
      <c r="H212" s="10" t="s">
        <v>25</v>
      </c>
      <c r="I212" s="41"/>
      <c r="J212" s="42"/>
      <c r="K212" s="7">
        <v>3000</v>
      </c>
      <c r="O212" s="51">
        <f t="shared" si="3"/>
        <v>0</v>
      </c>
      <c r="X212" s="7">
        <v>3000</v>
      </c>
      <c r="Y212" s="42"/>
    </row>
    <row r="213" spans="1:25" ht="14.25" customHeight="1" x14ac:dyDescent="0.25">
      <c r="A213" s="37">
        <v>38789</v>
      </c>
      <c r="B213" s="57">
        <v>1256</v>
      </c>
      <c r="C213" s="10" t="s">
        <v>35</v>
      </c>
      <c r="D213" s="7">
        <v>1000</v>
      </c>
      <c r="E213" s="9" t="s">
        <v>5882</v>
      </c>
      <c r="F213" s="10" t="s">
        <v>67</v>
      </c>
      <c r="G213" s="40" t="s">
        <v>3580</v>
      </c>
      <c r="H213" s="10" t="s">
        <v>25</v>
      </c>
      <c r="I213" s="41"/>
      <c r="J213" s="42"/>
      <c r="K213" s="7">
        <v>1000</v>
      </c>
      <c r="O213" s="51">
        <f t="shared" si="3"/>
        <v>0</v>
      </c>
      <c r="X213" s="7">
        <v>1000</v>
      </c>
      <c r="Y213" s="42"/>
    </row>
    <row r="214" spans="1:25" ht="14.25" customHeight="1" x14ac:dyDescent="0.25">
      <c r="A214" s="37">
        <v>38790</v>
      </c>
      <c r="B214" s="57">
        <v>1343</v>
      </c>
      <c r="C214" s="10" t="s">
        <v>70</v>
      </c>
      <c r="D214" s="7">
        <v>20000</v>
      </c>
      <c r="E214" s="9" t="s">
        <v>5883</v>
      </c>
      <c r="F214" s="10" t="s">
        <v>33</v>
      </c>
      <c r="G214" s="40" t="s">
        <v>3575</v>
      </c>
      <c r="H214" s="10" t="s">
        <v>25</v>
      </c>
      <c r="I214" s="41"/>
      <c r="J214" s="42"/>
      <c r="K214" s="7">
        <v>20000</v>
      </c>
      <c r="O214" s="51">
        <f t="shared" si="3"/>
        <v>0</v>
      </c>
      <c r="X214" s="7">
        <v>20000</v>
      </c>
      <c r="Y214" s="42"/>
    </row>
    <row r="215" spans="1:25" ht="14.25" customHeight="1" x14ac:dyDescent="0.25">
      <c r="A215" s="37">
        <v>38790</v>
      </c>
      <c r="B215" s="57">
        <v>1707</v>
      </c>
      <c r="C215" s="10" t="s">
        <v>108</v>
      </c>
      <c r="D215" s="7">
        <v>1000</v>
      </c>
      <c r="E215" s="9" t="s">
        <v>5884</v>
      </c>
      <c r="F215" s="10" t="s">
        <v>37</v>
      </c>
      <c r="G215" s="40" t="s">
        <v>3610</v>
      </c>
      <c r="H215" s="10" t="s">
        <v>25</v>
      </c>
      <c r="I215" s="41"/>
      <c r="J215" s="42"/>
      <c r="K215" s="7">
        <v>1000</v>
      </c>
      <c r="O215" s="51">
        <f t="shared" si="3"/>
        <v>0</v>
      </c>
      <c r="X215" s="7">
        <v>1000</v>
      </c>
      <c r="Y215" s="42"/>
    </row>
    <row r="216" spans="1:25" ht="14.25" customHeight="1" x14ac:dyDescent="0.25">
      <c r="A216" s="37">
        <v>38790</v>
      </c>
      <c r="B216" s="57">
        <v>1530</v>
      </c>
      <c r="C216" s="10" t="s">
        <v>42</v>
      </c>
      <c r="D216" s="7">
        <v>500</v>
      </c>
      <c r="E216" s="45" t="s">
        <v>5885</v>
      </c>
      <c r="F216" s="10" t="s">
        <v>54</v>
      </c>
      <c r="G216" s="40" t="s">
        <v>3582</v>
      </c>
      <c r="H216" s="41" t="s">
        <v>3582</v>
      </c>
      <c r="I216" s="41"/>
      <c r="J216" s="42"/>
      <c r="K216" s="7">
        <v>500</v>
      </c>
      <c r="O216" s="51">
        <f t="shared" si="3"/>
        <v>0</v>
      </c>
      <c r="X216" s="7">
        <v>500</v>
      </c>
      <c r="Y216" s="42"/>
    </row>
    <row r="217" spans="1:25" ht="14.25" customHeight="1" x14ac:dyDescent="0.25">
      <c r="A217" s="37">
        <v>38790</v>
      </c>
      <c r="B217" s="57">
        <v>1213</v>
      </c>
      <c r="C217" s="10" t="s">
        <v>46</v>
      </c>
      <c r="D217" s="7">
        <v>3300</v>
      </c>
      <c r="E217" s="9" t="s">
        <v>5886</v>
      </c>
      <c r="F217" s="10" t="s">
        <v>67</v>
      </c>
      <c r="G217" s="40" t="s">
        <v>3575</v>
      </c>
      <c r="H217" s="10" t="s">
        <v>25</v>
      </c>
      <c r="I217" s="41" t="s">
        <v>4382</v>
      </c>
      <c r="J217" s="42">
        <v>3300</v>
      </c>
      <c r="K217" s="42"/>
      <c r="O217" s="51">
        <f t="shared" si="3"/>
        <v>0</v>
      </c>
      <c r="X217" s="42">
        <v>3300</v>
      </c>
    </row>
    <row r="218" spans="1:25" ht="14.25" customHeight="1" x14ac:dyDescent="0.25">
      <c r="A218" s="37">
        <v>38790</v>
      </c>
      <c r="B218" s="57">
        <v>1216</v>
      </c>
      <c r="C218" s="10" t="s">
        <v>46</v>
      </c>
      <c r="D218" s="7">
        <v>15000</v>
      </c>
      <c r="E218" s="9" t="s">
        <v>5887</v>
      </c>
      <c r="F218" s="10" t="s">
        <v>67</v>
      </c>
      <c r="G218" s="40" t="s">
        <v>3575</v>
      </c>
      <c r="H218" s="10" t="s">
        <v>25</v>
      </c>
      <c r="I218" s="41" t="s">
        <v>4382</v>
      </c>
      <c r="J218" s="42">
        <v>15000</v>
      </c>
      <c r="K218" s="42"/>
      <c r="O218" s="51">
        <f t="shared" ref="O218:O235" si="4">M218*L218</f>
        <v>0</v>
      </c>
      <c r="X218" s="42">
        <v>15000</v>
      </c>
    </row>
    <row r="219" spans="1:25" ht="14.25" customHeight="1" x14ac:dyDescent="0.25">
      <c r="A219" s="37">
        <v>38791</v>
      </c>
      <c r="B219" s="57">
        <v>1536</v>
      </c>
      <c r="C219" s="10" t="s">
        <v>319</v>
      </c>
      <c r="D219" s="7">
        <v>15000</v>
      </c>
      <c r="E219" s="9" t="s">
        <v>5888</v>
      </c>
      <c r="F219" s="10" t="s">
        <v>23</v>
      </c>
      <c r="G219" s="40" t="s">
        <v>3610</v>
      </c>
      <c r="H219" s="10" t="s">
        <v>25</v>
      </c>
      <c r="I219" s="41"/>
      <c r="J219" s="42"/>
      <c r="K219" s="7">
        <v>15000</v>
      </c>
      <c r="O219" s="51">
        <f t="shared" si="4"/>
        <v>0</v>
      </c>
      <c r="X219" s="7">
        <v>15000</v>
      </c>
      <c r="Y219" s="42"/>
    </row>
    <row r="220" spans="1:25" ht="14.25" customHeight="1" x14ac:dyDescent="0.25">
      <c r="A220" s="37">
        <v>38791</v>
      </c>
      <c r="B220" s="57">
        <v>1442</v>
      </c>
      <c r="C220" s="10" t="s">
        <v>31</v>
      </c>
      <c r="D220" s="7">
        <v>25000</v>
      </c>
      <c r="E220" s="9" t="s">
        <v>5889</v>
      </c>
      <c r="F220" s="10" t="s">
        <v>63</v>
      </c>
      <c r="G220" s="40" t="s">
        <v>3587</v>
      </c>
      <c r="H220" s="10" t="s">
        <v>25</v>
      </c>
      <c r="I220" s="41" t="s">
        <v>4334</v>
      </c>
      <c r="J220" s="42">
        <v>25000</v>
      </c>
      <c r="O220" s="51">
        <f t="shared" si="4"/>
        <v>0</v>
      </c>
      <c r="X220" s="42">
        <v>25000</v>
      </c>
    </row>
    <row r="221" spans="1:25" ht="14.25" customHeight="1" x14ac:dyDescent="0.25">
      <c r="A221" s="37">
        <v>38792</v>
      </c>
      <c r="B221" s="57">
        <v>934</v>
      </c>
      <c r="C221" s="10" t="s">
        <v>56</v>
      </c>
      <c r="D221" s="7">
        <v>4000</v>
      </c>
      <c r="E221" s="9" t="s">
        <v>5890</v>
      </c>
      <c r="F221" s="10" t="s">
        <v>23</v>
      </c>
      <c r="G221" s="40" t="s">
        <v>3587</v>
      </c>
      <c r="H221" s="10" t="s">
        <v>25</v>
      </c>
      <c r="I221" s="41"/>
      <c r="J221" s="42"/>
      <c r="K221" s="7">
        <v>4000</v>
      </c>
      <c r="O221" s="51">
        <f t="shared" si="4"/>
        <v>0</v>
      </c>
      <c r="X221" s="7">
        <v>4000</v>
      </c>
      <c r="Y221" s="42"/>
    </row>
    <row r="222" spans="1:25" ht="14.25" customHeight="1" x14ac:dyDescent="0.25">
      <c r="A222" s="37">
        <v>38792</v>
      </c>
      <c r="B222" s="57">
        <v>1117</v>
      </c>
      <c r="C222" s="10" t="s">
        <v>91</v>
      </c>
      <c r="D222" s="7">
        <v>20000</v>
      </c>
      <c r="E222" s="9" t="s">
        <v>5891</v>
      </c>
      <c r="F222" s="10" t="s">
        <v>30</v>
      </c>
      <c r="G222" s="10" t="s">
        <v>3578</v>
      </c>
      <c r="H222" s="10" t="s">
        <v>25</v>
      </c>
      <c r="I222" s="41"/>
      <c r="J222" s="42"/>
      <c r="K222" s="7">
        <v>20000</v>
      </c>
      <c r="O222" s="51">
        <f t="shared" si="4"/>
        <v>0</v>
      </c>
      <c r="X222" s="7">
        <v>20000</v>
      </c>
      <c r="Y222" s="42"/>
    </row>
    <row r="223" spans="1:25" ht="14.25" customHeight="1" x14ac:dyDescent="0.25">
      <c r="A223" s="37">
        <v>38792</v>
      </c>
      <c r="B223" s="57">
        <v>2245</v>
      </c>
      <c r="C223" s="10" t="s">
        <v>162</v>
      </c>
      <c r="D223" s="7">
        <v>2000</v>
      </c>
      <c r="E223" s="9" t="s">
        <v>5892</v>
      </c>
      <c r="F223" s="10" t="s">
        <v>33</v>
      </c>
      <c r="G223" s="41" t="s">
        <v>3582</v>
      </c>
      <c r="H223" s="10" t="s">
        <v>25</v>
      </c>
      <c r="I223" s="41"/>
      <c r="J223" s="42"/>
      <c r="K223" s="7">
        <v>2000</v>
      </c>
      <c r="O223" s="51">
        <f t="shared" si="4"/>
        <v>0</v>
      </c>
      <c r="X223" s="7">
        <v>2000</v>
      </c>
      <c r="Y223" s="42"/>
    </row>
    <row r="224" spans="1:25" ht="14.25" customHeight="1" x14ac:dyDescent="0.25">
      <c r="A224" s="37">
        <v>38792</v>
      </c>
      <c r="B224" s="57">
        <v>1146</v>
      </c>
      <c r="C224" s="10" t="s">
        <v>35</v>
      </c>
      <c r="D224" s="7">
        <v>50</v>
      </c>
      <c r="E224" s="9" t="s">
        <v>5893</v>
      </c>
      <c r="F224" s="10" t="s">
        <v>63</v>
      </c>
      <c r="G224" s="41" t="s">
        <v>3580</v>
      </c>
      <c r="H224" s="10" t="s">
        <v>25</v>
      </c>
      <c r="I224" s="41"/>
      <c r="J224" s="42"/>
      <c r="K224" s="7">
        <v>50</v>
      </c>
      <c r="O224" s="51">
        <f t="shared" si="4"/>
        <v>0</v>
      </c>
      <c r="X224" s="7">
        <v>50</v>
      </c>
      <c r="Y224" s="42"/>
    </row>
    <row r="225" spans="1:25" ht="14.25" customHeight="1" x14ac:dyDescent="0.25">
      <c r="A225" s="37">
        <v>38793</v>
      </c>
      <c r="B225" s="57">
        <v>1025</v>
      </c>
      <c r="C225" s="10" t="s">
        <v>162</v>
      </c>
      <c r="D225" s="7">
        <v>800</v>
      </c>
      <c r="E225" s="9" t="s">
        <v>5894</v>
      </c>
      <c r="F225" s="10" t="s">
        <v>23</v>
      </c>
      <c r="G225" s="40" t="s">
        <v>3582</v>
      </c>
      <c r="H225" s="41" t="s">
        <v>3582</v>
      </c>
      <c r="I225" s="41"/>
      <c r="J225" s="42"/>
      <c r="K225" s="7">
        <v>800</v>
      </c>
      <c r="O225" s="51">
        <f t="shared" si="4"/>
        <v>0</v>
      </c>
      <c r="X225" s="7">
        <v>800</v>
      </c>
      <c r="Y225" s="42"/>
    </row>
    <row r="226" spans="1:25" ht="14.25" customHeight="1" x14ac:dyDescent="0.25">
      <c r="A226" s="37">
        <v>38793</v>
      </c>
      <c r="B226" s="57">
        <v>1030</v>
      </c>
      <c r="C226" s="10" t="s">
        <v>162</v>
      </c>
      <c r="D226" s="7">
        <v>3500</v>
      </c>
      <c r="E226" s="9" t="s">
        <v>5895</v>
      </c>
      <c r="F226" s="10" t="s">
        <v>23</v>
      </c>
      <c r="G226" s="43" t="s">
        <v>3582</v>
      </c>
      <c r="H226" s="10" t="s">
        <v>3582</v>
      </c>
      <c r="I226" s="41"/>
      <c r="J226" s="42"/>
      <c r="K226" s="7">
        <v>3500</v>
      </c>
      <c r="O226" s="51">
        <f t="shared" si="4"/>
        <v>0</v>
      </c>
      <c r="X226" s="7">
        <v>3500</v>
      </c>
      <c r="Y226" s="42"/>
    </row>
    <row r="227" spans="1:25" ht="14.25" customHeight="1" x14ac:dyDescent="0.25">
      <c r="A227" s="37">
        <v>38793</v>
      </c>
      <c r="B227" s="57">
        <v>658</v>
      </c>
      <c r="C227" s="10" t="s">
        <v>72</v>
      </c>
      <c r="D227" s="7">
        <v>1000</v>
      </c>
      <c r="E227" s="9" t="s">
        <v>5896</v>
      </c>
      <c r="F227" s="10" t="s">
        <v>33</v>
      </c>
      <c r="G227" s="43" t="s">
        <v>3575</v>
      </c>
      <c r="H227" s="10" t="s">
        <v>25</v>
      </c>
      <c r="I227" s="41"/>
      <c r="J227" s="42"/>
      <c r="K227" s="7">
        <v>1000</v>
      </c>
      <c r="O227" s="51">
        <f t="shared" si="4"/>
        <v>0</v>
      </c>
      <c r="X227" s="7">
        <v>1000</v>
      </c>
      <c r="Y227" s="42"/>
    </row>
    <row r="228" spans="1:25" ht="14.25" customHeight="1" x14ac:dyDescent="0.25">
      <c r="A228" s="37">
        <v>38794</v>
      </c>
      <c r="B228" s="57">
        <v>918</v>
      </c>
      <c r="C228" s="10" t="s">
        <v>121</v>
      </c>
      <c r="D228" s="7">
        <v>140000</v>
      </c>
      <c r="E228" s="9" t="s">
        <v>5897</v>
      </c>
      <c r="F228" s="10" t="s">
        <v>63</v>
      </c>
      <c r="G228" s="43" t="s">
        <v>3582</v>
      </c>
      <c r="H228" s="10" t="s">
        <v>25</v>
      </c>
      <c r="I228" s="41"/>
      <c r="J228" s="42"/>
      <c r="K228" s="7">
        <v>140000</v>
      </c>
      <c r="O228" s="51">
        <f t="shared" si="4"/>
        <v>0</v>
      </c>
      <c r="X228" s="7">
        <v>140000</v>
      </c>
      <c r="Y228" s="42"/>
    </row>
    <row r="229" spans="1:25" ht="14.25" customHeight="1" x14ac:dyDescent="0.25">
      <c r="A229" s="37">
        <v>38794</v>
      </c>
      <c r="B229" s="57">
        <v>1800</v>
      </c>
      <c r="C229" s="10" t="s">
        <v>162</v>
      </c>
      <c r="D229" s="7">
        <v>2000</v>
      </c>
      <c r="E229" s="9" t="s">
        <v>5898</v>
      </c>
      <c r="F229" s="10" t="s">
        <v>3869</v>
      </c>
      <c r="G229" s="43" t="s">
        <v>3582</v>
      </c>
      <c r="H229" s="10" t="s">
        <v>3582</v>
      </c>
      <c r="I229" s="41" t="s">
        <v>4334</v>
      </c>
      <c r="J229" s="42">
        <v>2000</v>
      </c>
      <c r="O229" s="51">
        <f t="shared" si="4"/>
        <v>0</v>
      </c>
      <c r="X229" s="42">
        <v>2000</v>
      </c>
    </row>
    <row r="230" spans="1:25" ht="14.25" customHeight="1" x14ac:dyDescent="0.25">
      <c r="A230" s="37">
        <v>38795</v>
      </c>
      <c r="B230" s="57">
        <v>1516</v>
      </c>
      <c r="C230" s="10" t="s">
        <v>64</v>
      </c>
      <c r="D230" s="7">
        <v>1000</v>
      </c>
      <c r="E230" s="9" t="s">
        <v>5899</v>
      </c>
      <c r="F230" s="10" t="s">
        <v>33</v>
      </c>
      <c r="G230" s="43" t="s">
        <v>3578</v>
      </c>
      <c r="H230" s="10" t="s">
        <v>25</v>
      </c>
      <c r="I230" s="41"/>
      <c r="J230" s="42"/>
      <c r="K230" s="7">
        <v>2900</v>
      </c>
      <c r="L230" s="7">
        <v>2900</v>
      </c>
      <c r="M230" s="58">
        <f>200/3100</f>
        <v>6.4516129032258063E-2</v>
      </c>
      <c r="N230" s="9" t="s">
        <v>3566</v>
      </c>
      <c r="O230" s="51">
        <f t="shared" si="4"/>
        <v>187.09677419354838</v>
      </c>
      <c r="X230" s="7">
        <v>2900</v>
      </c>
      <c r="Y230" s="42"/>
    </row>
    <row r="231" spans="1:25" ht="14.25" customHeight="1" x14ac:dyDescent="0.25">
      <c r="A231" s="37">
        <v>38795</v>
      </c>
      <c r="B231" s="57">
        <v>1850</v>
      </c>
      <c r="C231" s="10" t="s">
        <v>42</v>
      </c>
      <c r="D231" s="7">
        <v>300</v>
      </c>
      <c r="E231" s="9" t="s">
        <v>5900</v>
      </c>
      <c r="F231" s="10" t="s">
        <v>3869</v>
      </c>
      <c r="G231" s="43" t="s">
        <v>3582</v>
      </c>
      <c r="H231" s="10" t="s">
        <v>3582</v>
      </c>
      <c r="I231" s="41" t="s">
        <v>4334</v>
      </c>
      <c r="J231" s="42">
        <v>300</v>
      </c>
      <c r="O231" s="51">
        <f t="shared" si="4"/>
        <v>0</v>
      </c>
      <c r="X231" s="42">
        <v>300</v>
      </c>
    </row>
    <row r="232" spans="1:25" ht="14.25" customHeight="1" x14ac:dyDescent="0.25">
      <c r="A232" s="37">
        <v>38795</v>
      </c>
      <c r="B232" s="57">
        <v>1828</v>
      </c>
      <c r="C232" s="10" t="s">
        <v>64</v>
      </c>
      <c r="D232" s="7">
        <v>41500</v>
      </c>
      <c r="E232" s="9" t="s">
        <v>5901</v>
      </c>
      <c r="F232" s="10" t="s">
        <v>67</v>
      </c>
      <c r="G232" s="43" t="s">
        <v>3578</v>
      </c>
      <c r="H232" s="10" t="s">
        <v>3578</v>
      </c>
      <c r="I232" s="41"/>
      <c r="J232" s="42"/>
      <c r="K232" s="7">
        <v>41500</v>
      </c>
      <c r="L232" s="7">
        <v>41500</v>
      </c>
      <c r="M232" s="58">
        <f>500/42000</f>
        <v>1.1904761904761904E-2</v>
      </c>
      <c r="N232" s="9" t="s">
        <v>5793</v>
      </c>
      <c r="O232" s="51">
        <f t="shared" si="4"/>
        <v>494.04761904761904</v>
      </c>
      <c r="X232" s="7">
        <v>41500</v>
      </c>
      <c r="Y232" s="42"/>
    </row>
    <row r="233" spans="1:25" ht="14.25" customHeight="1" x14ac:dyDescent="0.25">
      <c r="A233" s="37">
        <v>38796</v>
      </c>
      <c r="B233" s="57">
        <v>1444</v>
      </c>
      <c r="C233" s="10" t="s">
        <v>319</v>
      </c>
      <c r="D233" s="7">
        <v>5000</v>
      </c>
      <c r="E233" s="9" t="s">
        <v>5902</v>
      </c>
      <c r="F233" s="10" t="s">
        <v>23</v>
      </c>
      <c r="G233" s="40" t="s">
        <v>3610</v>
      </c>
      <c r="H233" s="10" t="s">
        <v>25</v>
      </c>
      <c r="I233" s="41"/>
      <c r="J233" s="42"/>
      <c r="K233" s="7">
        <v>5000</v>
      </c>
      <c r="O233" s="51">
        <f t="shared" si="4"/>
        <v>0</v>
      </c>
      <c r="X233" s="7">
        <v>5000</v>
      </c>
      <c r="Y233" s="42"/>
    </row>
    <row r="234" spans="1:25" ht="14.25" customHeight="1" x14ac:dyDescent="0.25">
      <c r="A234" s="37">
        <v>38796</v>
      </c>
      <c r="B234" s="57">
        <v>1630</v>
      </c>
      <c r="C234" s="10" t="s">
        <v>200</v>
      </c>
      <c r="D234" s="7">
        <v>30000</v>
      </c>
      <c r="E234" s="9" t="s">
        <v>5903</v>
      </c>
      <c r="F234" s="10" t="s">
        <v>23</v>
      </c>
      <c r="G234" s="40" t="s">
        <v>3575</v>
      </c>
      <c r="H234" s="10" t="s">
        <v>25</v>
      </c>
      <c r="I234" s="41" t="s">
        <v>4334</v>
      </c>
      <c r="J234" s="42">
        <v>30000</v>
      </c>
      <c r="O234" s="51">
        <f t="shared" si="4"/>
        <v>0</v>
      </c>
      <c r="X234" s="42">
        <v>30000</v>
      </c>
    </row>
    <row r="235" spans="1:25" ht="14.25" customHeight="1" x14ac:dyDescent="0.25">
      <c r="A235" s="37">
        <v>38797</v>
      </c>
      <c r="B235" s="57">
        <v>1647</v>
      </c>
      <c r="C235" s="10" t="s">
        <v>68</v>
      </c>
      <c r="D235" s="7">
        <v>1000</v>
      </c>
      <c r="E235" s="9" t="s">
        <v>5904</v>
      </c>
      <c r="F235" s="10" t="s">
        <v>23</v>
      </c>
      <c r="G235" s="40" t="s">
        <v>3575</v>
      </c>
      <c r="H235" s="10" t="s">
        <v>25</v>
      </c>
      <c r="I235" s="41"/>
      <c r="J235" s="42"/>
      <c r="K235" s="7">
        <v>30000</v>
      </c>
      <c r="O235" s="51">
        <f t="shared" si="4"/>
        <v>0</v>
      </c>
      <c r="X235" s="7">
        <v>30000</v>
      </c>
      <c r="Y235" s="42"/>
    </row>
    <row r="236" spans="1:25" ht="14.25" customHeight="1" x14ac:dyDescent="0.25">
      <c r="A236" s="60">
        <v>38797</v>
      </c>
      <c r="B236" s="61">
        <v>1200</v>
      </c>
      <c r="C236" s="61" t="s">
        <v>5905</v>
      </c>
      <c r="D236" s="62">
        <v>60</v>
      </c>
      <c r="E236" s="63" t="s">
        <v>5906</v>
      </c>
      <c r="F236" s="61" t="s">
        <v>63</v>
      </c>
      <c r="G236" s="64" t="s">
        <v>3582</v>
      </c>
      <c r="H236" s="65" t="s">
        <v>25</v>
      </c>
      <c r="I236" s="65"/>
      <c r="J236" s="66"/>
      <c r="K236" s="62">
        <v>60</v>
      </c>
      <c r="L236" s="62"/>
      <c r="M236" s="67"/>
      <c r="N236" s="63"/>
      <c r="O236" s="68"/>
      <c r="P236" s="63"/>
      <c r="Q236" s="63"/>
      <c r="R236" s="63"/>
      <c r="S236" s="63"/>
      <c r="T236" s="63"/>
      <c r="U236" s="61"/>
      <c r="V236" s="63"/>
      <c r="W236" s="69"/>
      <c r="X236" s="62">
        <v>60</v>
      </c>
      <c r="Y236" s="66"/>
    </row>
    <row r="237" spans="1:25" ht="14.25" customHeight="1" x14ac:dyDescent="0.25">
      <c r="A237" s="37">
        <v>38798</v>
      </c>
      <c r="B237" s="57">
        <v>1430</v>
      </c>
      <c r="C237" s="10" t="s">
        <v>46</v>
      </c>
      <c r="D237" s="7">
        <v>1100</v>
      </c>
      <c r="E237" s="9" t="s">
        <v>5907</v>
      </c>
      <c r="F237" s="10" t="s">
        <v>23</v>
      </c>
      <c r="G237" s="40" t="s">
        <v>3575</v>
      </c>
      <c r="H237" s="10" t="s">
        <v>25</v>
      </c>
      <c r="I237" s="41"/>
      <c r="J237" s="42"/>
      <c r="K237" s="7">
        <v>4500</v>
      </c>
      <c r="O237" s="51">
        <f t="shared" ref="O237:O300" si="5">M237*L237</f>
        <v>0</v>
      </c>
      <c r="X237" s="7">
        <v>4500</v>
      </c>
      <c r="Y237" s="42"/>
    </row>
    <row r="238" spans="1:25" ht="14.25" customHeight="1" x14ac:dyDescent="0.25">
      <c r="A238" s="37">
        <v>38798</v>
      </c>
      <c r="B238" s="57">
        <v>1130</v>
      </c>
      <c r="C238" s="10" t="s">
        <v>31</v>
      </c>
      <c r="D238" s="7">
        <v>2400</v>
      </c>
      <c r="E238" s="9" t="s">
        <v>5908</v>
      </c>
      <c r="F238" s="10" t="s">
        <v>33</v>
      </c>
      <c r="G238" s="40" t="s">
        <v>3587</v>
      </c>
      <c r="H238" s="10" t="s">
        <v>25</v>
      </c>
      <c r="I238" s="41"/>
      <c r="J238" s="42"/>
      <c r="K238" s="7">
        <v>1000</v>
      </c>
      <c r="O238" s="51">
        <f t="shared" si="5"/>
        <v>0</v>
      </c>
      <c r="X238" s="7">
        <v>1000</v>
      </c>
      <c r="Y238" s="42"/>
    </row>
    <row r="239" spans="1:25" ht="14.25" customHeight="1" x14ac:dyDescent="0.25">
      <c r="A239" s="37">
        <v>38798</v>
      </c>
      <c r="B239" s="57">
        <v>1609</v>
      </c>
      <c r="C239" s="10" t="s">
        <v>42</v>
      </c>
      <c r="D239" s="7">
        <v>300</v>
      </c>
      <c r="E239" s="9" t="s">
        <v>5909</v>
      </c>
      <c r="F239" s="10" t="s">
        <v>37</v>
      </c>
      <c r="G239" s="40" t="s">
        <v>3582</v>
      </c>
      <c r="H239" s="10" t="s">
        <v>25</v>
      </c>
      <c r="I239" s="41"/>
      <c r="J239" s="42"/>
      <c r="K239" s="7">
        <v>1100</v>
      </c>
      <c r="O239" s="51">
        <f t="shared" si="5"/>
        <v>0</v>
      </c>
      <c r="X239" s="7">
        <v>1100</v>
      </c>
      <c r="Y239" s="42"/>
    </row>
    <row r="240" spans="1:25" ht="14.25" customHeight="1" x14ac:dyDescent="0.25">
      <c r="A240" s="37">
        <v>38798</v>
      </c>
      <c r="B240" s="57">
        <v>1148</v>
      </c>
      <c r="C240" s="10" t="s">
        <v>42</v>
      </c>
      <c r="D240" s="7">
        <v>1000</v>
      </c>
      <c r="E240" s="9" t="s">
        <v>5910</v>
      </c>
      <c r="F240" s="10" t="s">
        <v>190</v>
      </c>
      <c r="G240" s="40" t="s">
        <v>3582</v>
      </c>
      <c r="H240" s="10" t="s">
        <v>25</v>
      </c>
      <c r="I240" s="41"/>
      <c r="J240" s="42"/>
      <c r="K240" s="7">
        <v>1000</v>
      </c>
      <c r="O240" s="51">
        <f t="shared" si="5"/>
        <v>0</v>
      </c>
      <c r="X240" s="7">
        <v>1000</v>
      </c>
      <c r="Y240" s="42"/>
    </row>
    <row r="241" spans="1:25" ht="14.25" customHeight="1" x14ac:dyDescent="0.25">
      <c r="A241" s="37">
        <v>38798</v>
      </c>
      <c r="B241" s="57">
        <v>1132</v>
      </c>
      <c r="C241" s="10" t="s">
        <v>56</v>
      </c>
      <c r="D241" s="7">
        <v>2300</v>
      </c>
      <c r="E241" s="9" t="s">
        <v>5911</v>
      </c>
      <c r="F241" s="10" t="s">
        <v>63</v>
      </c>
      <c r="G241" s="40" t="s">
        <v>3587</v>
      </c>
      <c r="H241" s="10" t="s">
        <v>25</v>
      </c>
      <c r="I241" s="41" t="s">
        <v>4334</v>
      </c>
      <c r="J241" s="42">
        <v>2300</v>
      </c>
      <c r="O241" s="51">
        <f t="shared" si="5"/>
        <v>0</v>
      </c>
      <c r="X241" s="42">
        <v>2300</v>
      </c>
    </row>
    <row r="242" spans="1:25" ht="14.25" customHeight="1" x14ac:dyDescent="0.25">
      <c r="A242" s="37">
        <v>38798</v>
      </c>
      <c r="B242" s="57">
        <v>1403</v>
      </c>
      <c r="C242" s="10" t="s">
        <v>70</v>
      </c>
      <c r="D242" s="7">
        <v>4500</v>
      </c>
      <c r="E242" s="9" t="s">
        <v>5912</v>
      </c>
      <c r="F242" s="10" t="s">
        <v>67</v>
      </c>
      <c r="G242" s="40" t="s">
        <v>3575</v>
      </c>
      <c r="H242" s="10" t="s">
        <v>25</v>
      </c>
      <c r="I242" s="41" t="s">
        <v>4334</v>
      </c>
      <c r="J242" s="42">
        <v>4500</v>
      </c>
      <c r="O242" s="51">
        <f t="shared" si="5"/>
        <v>0</v>
      </c>
      <c r="X242" s="42">
        <v>4500</v>
      </c>
    </row>
    <row r="243" spans="1:25" ht="14.25" customHeight="1" x14ac:dyDescent="0.25">
      <c r="A243" s="37">
        <v>38799</v>
      </c>
      <c r="B243" s="57">
        <v>1150</v>
      </c>
      <c r="C243" s="10" t="s">
        <v>46</v>
      </c>
      <c r="D243" s="7">
        <v>20000</v>
      </c>
      <c r="E243" s="9" t="s">
        <v>5913</v>
      </c>
      <c r="F243" s="10" t="s">
        <v>23</v>
      </c>
      <c r="G243" s="40" t="s">
        <v>3575</v>
      </c>
      <c r="H243" s="10" t="s">
        <v>25</v>
      </c>
      <c r="I243" s="41" t="s">
        <v>4334</v>
      </c>
      <c r="J243" s="42">
        <v>20000</v>
      </c>
      <c r="O243" s="51">
        <f t="shared" si="5"/>
        <v>0</v>
      </c>
      <c r="X243" s="42">
        <v>20000</v>
      </c>
    </row>
    <row r="244" spans="1:25" ht="14.25" customHeight="1" x14ac:dyDescent="0.25">
      <c r="A244" s="37">
        <v>38799</v>
      </c>
      <c r="B244" s="57">
        <v>1826</v>
      </c>
      <c r="C244" s="10" t="s">
        <v>42</v>
      </c>
      <c r="D244" s="7">
        <v>1000</v>
      </c>
      <c r="E244" s="9" t="s">
        <v>5914</v>
      </c>
      <c r="F244" s="10" t="s">
        <v>30</v>
      </c>
      <c r="G244" s="41" t="s">
        <v>3582</v>
      </c>
      <c r="H244" s="10" t="s">
        <v>25</v>
      </c>
      <c r="I244" s="41"/>
      <c r="J244" s="42"/>
      <c r="K244" s="7" t="s">
        <v>27</v>
      </c>
      <c r="O244" s="51">
        <f t="shared" si="5"/>
        <v>0</v>
      </c>
      <c r="X244" s="7" t="s">
        <v>27</v>
      </c>
      <c r="Y244" s="42"/>
    </row>
    <row r="245" spans="1:25" ht="14.25" customHeight="1" x14ac:dyDescent="0.25">
      <c r="A245" s="37">
        <v>38799</v>
      </c>
      <c r="B245" s="57">
        <v>1705</v>
      </c>
      <c r="C245" s="10" t="s">
        <v>21</v>
      </c>
      <c r="D245" s="7" t="s">
        <v>27</v>
      </c>
      <c r="E245" s="9" t="s">
        <v>5915</v>
      </c>
      <c r="F245" s="10" t="s">
        <v>67</v>
      </c>
      <c r="G245" s="10" t="s">
        <v>3610</v>
      </c>
      <c r="H245" s="10" t="s">
        <v>25</v>
      </c>
      <c r="I245" s="41"/>
      <c r="J245" s="42"/>
      <c r="K245" s="7">
        <v>20000</v>
      </c>
      <c r="O245" s="51">
        <f t="shared" si="5"/>
        <v>0</v>
      </c>
      <c r="X245" s="7">
        <v>20000</v>
      </c>
      <c r="Y245" s="42"/>
    </row>
    <row r="246" spans="1:25" ht="14.25" customHeight="1" x14ac:dyDescent="0.25">
      <c r="A246" s="37">
        <v>38800</v>
      </c>
      <c r="B246" s="57">
        <v>1205</v>
      </c>
      <c r="C246" s="10" t="s">
        <v>46</v>
      </c>
      <c r="D246" s="7">
        <v>2000</v>
      </c>
      <c r="E246" s="9" t="s">
        <v>5916</v>
      </c>
      <c r="F246" s="10" t="s">
        <v>23</v>
      </c>
      <c r="G246" s="43" t="s">
        <v>3575</v>
      </c>
      <c r="H246" s="10" t="s">
        <v>25</v>
      </c>
      <c r="I246" s="41"/>
      <c r="J246" s="42"/>
      <c r="K246" s="7">
        <v>1200</v>
      </c>
      <c r="O246" s="51">
        <f t="shared" si="5"/>
        <v>0</v>
      </c>
      <c r="X246" s="7">
        <v>1200</v>
      </c>
      <c r="Y246" s="42"/>
    </row>
    <row r="247" spans="1:25" ht="14.25" customHeight="1" x14ac:dyDescent="0.25">
      <c r="A247" s="37">
        <v>38800</v>
      </c>
      <c r="B247" s="57">
        <v>1347</v>
      </c>
      <c r="C247" s="10" t="s">
        <v>68</v>
      </c>
      <c r="D247" s="7">
        <v>2000</v>
      </c>
      <c r="E247" s="9" t="s">
        <v>5917</v>
      </c>
      <c r="F247" s="10" t="s">
        <v>23</v>
      </c>
      <c r="G247" s="40" t="s">
        <v>3575</v>
      </c>
      <c r="H247" s="10" t="s">
        <v>25</v>
      </c>
      <c r="I247" s="41" t="s">
        <v>4334</v>
      </c>
      <c r="J247" s="42">
        <v>2000</v>
      </c>
      <c r="O247" s="51">
        <f t="shared" si="5"/>
        <v>0</v>
      </c>
      <c r="X247" s="42">
        <v>2000</v>
      </c>
    </row>
    <row r="248" spans="1:25" ht="14.25" customHeight="1" x14ac:dyDescent="0.25">
      <c r="A248" s="37">
        <v>38800</v>
      </c>
      <c r="B248" s="57">
        <v>939</v>
      </c>
      <c r="C248" s="10" t="s">
        <v>526</v>
      </c>
      <c r="D248" s="7">
        <v>1500</v>
      </c>
      <c r="E248" s="9" t="s">
        <v>5918</v>
      </c>
      <c r="F248" s="10" t="s">
        <v>33</v>
      </c>
      <c r="G248" s="40" t="s">
        <v>3580</v>
      </c>
      <c r="H248" s="10" t="s">
        <v>25</v>
      </c>
      <c r="I248" s="41"/>
      <c r="J248" s="42"/>
      <c r="K248" s="7">
        <v>1000</v>
      </c>
      <c r="O248" s="51">
        <f t="shared" si="5"/>
        <v>0</v>
      </c>
      <c r="X248" s="7">
        <v>1000</v>
      </c>
      <c r="Y248" s="42"/>
    </row>
    <row r="249" spans="1:25" ht="14.25" customHeight="1" x14ac:dyDescent="0.25">
      <c r="A249" s="37">
        <v>38800</v>
      </c>
      <c r="B249" s="57">
        <v>1051</v>
      </c>
      <c r="C249" s="10" t="s">
        <v>46</v>
      </c>
      <c r="D249" s="7">
        <v>1200</v>
      </c>
      <c r="E249" s="9" t="s">
        <v>5919</v>
      </c>
      <c r="F249" s="10" t="s">
        <v>33</v>
      </c>
      <c r="G249" s="40" t="s">
        <v>3575</v>
      </c>
      <c r="H249" s="10" t="s">
        <v>25</v>
      </c>
      <c r="I249" s="41"/>
      <c r="J249" s="42"/>
      <c r="K249" s="7">
        <v>1500</v>
      </c>
      <c r="O249" s="51">
        <f t="shared" si="5"/>
        <v>0</v>
      </c>
      <c r="X249" s="7">
        <v>1500</v>
      </c>
      <c r="Y249" s="42"/>
    </row>
    <row r="250" spans="1:25" ht="14.25" customHeight="1" x14ac:dyDescent="0.25">
      <c r="A250" s="37">
        <v>38800</v>
      </c>
      <c r="B250" s="57">
        <v>1843</v>
      </c>
      <c r="C250" s="10" t="s">
        <v>59</v>
      </c>
      <c r="D250" s="7" t="s">
        <v>27</v>
      </c>
      <c r="E250" s="9" t="s">
        <v>5920</v>
      </c>
      <c r="F250" s="10" t="s">
        <v>67</v>
      </c>
      <c r="G250" s="41" t="s">
        <v>3580</v>
      </c>
      <c r="H250" s="10" t="s">
        <v>25</v>
      </c>
      <c r="I250" s="41"/>
      <c r="J250" s="42"/>
      <c r="K250" s="7" t="s">
        <v>27</v>
      </c>
      <c r="O250" s="51">
        <f t="shared" si="5"/>
        <v>0</v>
      </c>
      <c r="X250" s="7" t="s">
        <v>27</v>
      </c>
      <c r="Y250" s="42"/>
    </row>
    <row r="251" spans="1:25" ht="14.25" customHeight="1" x14ac:dyDescent="0.25">
      <c r="A251" s="37">
        <v>38801</v>
      </c>
      <c r="B251" s="57">
        <v>1030</v>
      </c>
      <c r="C251" s="10" t="s">
        <v>68</v>
      </c>
      <c r="D251" s="7">
        <v>3000</v>
      </c>
      <c r="E251" s="9" t="s">
        <v>5921</v>
      </c>
      <c r="F251" s="10" t="s">
        <v>33</v>
      </c>
      <c r="G251" s="10" t="s">
        <v>3575</v>
      </c>
      <c r="H251" s="10" t="s">
        <v>25</v>
      </c>
      <c r="I251" s="41"/>
      <c r="J251" s="42"/>
      <c r="K251" s="7">
        <v>3000</v>
      </c>
      <c r="O251" s="51">
        <f t="shared" si="5"/>
        <v>0</v>
      </c>
      <c r="X251" s="7">
        <v>3000</v>
      </c>
      <c r="Y251" s="42"/>
    </row>
    <row r="252" spans="1:25" ht="14.25" customHeight="1" x14ac:dyDescent="0.25">
      <c r="A252" s="37">
        <v>38801</v>
      </c>
      <c r="B252" s="57">
        <v>1045</v>
      </c>
      <c r="C252" s="10" t="s">
        <v>3611</v>
      </c>
      <c r="D252" s="7" t="s">
        <v>27</v>
      </c>
      <c r="E252" s="9" t="s">
        <v>5922</v>
      </c>
      <c r="F252" s="10" t="s">
        <v>37</v>
      </c>
      <c r="G252" s="41" t="s">
        <v>3587</v>
      </c>
      <c r="H252" s="10" t="s">
        <v>25</v>
      </c>
      <c r="I252" s="41"/>
      <c r="J252" s="42"/>
      <c r="K252" s="7" t="s">
        <v>27</v>
      </c>
      <c r="O252" s="51">
        <f t="shared" si="5"/>
        <v>0</v>
      </c>
      <c r="X252" s="7" t="s">
        <v>27</v>
      </c>
      <c r="Y252" s="42"/>
    </row>
    <row r="253" spans="1:25" ht="14.25" customHeight="1" x14ac:dyDescent="0.25">
      <c r="A253" s="37">
        <v>38801</v>
      </c>
      <c r="B253" s="57">
        <v>1057</v>
      </c>
      <c r="C253" s="10" t="s">
        <v>203</v>
      </c>
      <c r="D253" s="7" t="s">
        <v>27</v>
      </c>
      <c r="E253" s="9" t="s">
        <v>5923</v>
      </c>
      <c r="F253" s="10" t="s">
        <v>67</v>
      </c>
      <c r="G253" s="40" t="s">
        <v>3610</v>
      </c>
      <c r="H253" s="10" t="s">
        <v>25</v>
      </c>
      <c r="I253" s="41"/>
      <c r="J253" s="42"/>
      <c r="K253" s="7" t="s">
        <v>27</v>
      </c>
      <c r="O253" s="51">
        <f t="shared" si="5"/>
        <v>0</v>
      </c>
      <c r="X253" s="7" t="s">
        <v>27</v>
      </c>
      <c r="Y253" s="42"/>
    </row>
    <row r="254" spans="1:25" ht="14.25" customHeight="1" x14ac:dyDescent="0.25">
      <c r="A254" s="37">
        <v>38801</v>
      </c>
      <c r="B254" s="57">
        <v>1826</v>
      </c>
      <c r="C254" s="10" t="s">
        <v>91</v>
      </c>
      <c r="D254" s="7">
        <v>1000</v>
      </c>
      <c r="E254" s="9" t="s">
        <v>5924</v>
      </c>
      <c r="F254" s="10" t="s">
        <v>67</v>
      </c>
      <c r="G254" s="40" t="s">
        <v>3578</v>
      </c>
      <c r="H254" s="10" t="s">
        <v>25</v>
      </c>
      <c r="I254" s="41"/>
      <c r="J254" s="42"/>
      <c r="K254" s="7">
        <v>1000</v>
      </c>
      <c r="O254" s="51">
        <f t="shared" si="5"/>
        <v>0</v>
      </c>
      <c r="X254" s="7">
        <v>1000</v>
      </c>
      <c r="Y254" s="42"/>
    </row>
    <row r="255" spans="1:25" ht="14.25" customHeight="1" x14ac:dyDescent="0.25">
      <c r="A255" s="37">
        <v>38802</v>
      </c>
      <c r="B255" s="57">
        <v>1012</v>
      </c>
      <c r="C255" s="10" t="s">
        <v>302</v>
      </c>
      <c r="D255" s="7">
        <v>8800</v>
      </c>
      <c r="E255" s="9" t="s">
        <v>5925</v>
      </c>
      <c r="F255" s="10" t="s">
        <v>33</v>
      </c>
      <c r="G255" s="43" t="s">
        <v>3587</v>
      </c>
      <c r="H255" s="10" t="s">
        <v>25</v>
      </c>
      <c r="I255" s="41"/>
      <c r="J255" s="42"/>
      <c r="K255" s="7">
        <v>8800</v>
      </c>
      <c r="O255" s="51">
        <f t="shared" si="5"/>
        <v>0</v>
      </c>
      <c r="X255" s="7">
        <v>8800</v>
      </c>
      <c r="Y255" s="42"/>
    </row>
    <row r="256" spans="1:25" ht="14.25" customHeight="1" x14ac:dyDescent="0.25">
      <c r="A256" s="37">
        <v>38803</v>
      </c>
      <c r="B256" s="57">
        <v>824</v>
      </c>
      <c r="C256" s="10" t="s">
        <v>200</v>
      </c>
      <c r="D256" s="7">
        <v>3500</v>
      </c>
      <c r="E256" s="9" t="s">
        <v>5926</v>
      </c>
      <c r="F256" s="10" t="s">
        <v>23</v>
      </c>
      <c r="G256" s="40" t="s">
        <v>3575</v>
      </c>
      <c r="H256" s="10" t="s">
        <v>25</v>
      </c>
      <c r="I256" s="41"/>
      <c r="J256" s="42"/>
      <c r="K256" s="7">
        <v>3500</v>
      </c>
      <c r="O256" s="51">
        <f t="shared" si="5"/>
        <v>0</v>
      </c>
      <c r="X256" s="7">
        <v>3500</v>
      </c>
      <c r="Y256" s="42"/>
    </row>
    <row r="257" spans="1:25" ht="14.25" customHeight="1" x14ac:dyDescent="0.25">
      <c r="A257" s="37">
        <v>38803</v>
      </c>
      <c r="B257" s="57">
        <v>1702</v>
      </c>
      <c r="C257" s="10" t="s">
        <v>42</v>
      </c>
      <c r="D257" s="7">
        <v>30000</v>
      </c>
      <c r="E257" s="9" t="s">
        <v>5927</v>
      </c>
      <c r="F257" s="10" t="s">
        <v>23</v>
      </c>
      <c r="G257" s="40" t="s">
        <v>3582</v>
      </c>
      <c r="H257" s="10" t="s">
        <v>25</v>
      </c>
      <c r="I257" s="41"/>
      <c r="J257" s="42"/>
      <c r="K257" s="7">
        <v>30000</v>
      </c>
      <c r="O257" s="51">
        <f t="shared" si="5"/>
        <v>0</v>
      </c>
      <c r="X257" s="7">
        <v>30000</v>
      </c>
      <c r="Y257" s="42"/>
    </row>
    <row r="258" spans="1:25" ht="14.25" customHeight="1" x14ac:dyDescent="0.25">
      <c r="A258" s="37">
        <v>38803</v>
      </c>
      <c r="B258" s="57">
        <v>1705</v>
      </c>
      <c r="C258" s="10" t="s">
        <v>42</v>
      </c>
      <c r="D258" s="7">
        <v>1000</v>
      </c>
      <c r="E258" s="9" t="s">
        <v>5928</v>
      </c>
      <c r="F258" s="10" t="s">
        <v>30</v>
      </c>
      <c r="G258" s="40" t="s">
        <v>3582</v>
      </c>
      <c r="H258" s="10" t="s">
        <v>25</v>
      </c>
      <c r="I258" s="41"/>
      <c r="J258" s="42"/>
      <c r="K258" s="7">
        <v>1000</v>
      </c>
      <c r="O258" s="51">
        <f t="shared" si="5"/>
        <v>0</v>
      </c>
      <c r="X258" s="7">
        <v>1000</v>
      </c>
      <c r="Y258" s="42"/>
    </row>
    <row r="259" spans="1:25" ht="14.25" customHeight="1" x14ac:dyDescent="0.25">
      <c r="A259" s="37">
        <v>38803</v>
      </c>
      <c r="B259" s="57">
        <v>1002</v>
      </c>
      <c r="C259" s="10" t="s">
        <v>51</v>
      </c>
      <c r="D259" s="7">
        <v>300</v>
      </c>
      <c r="E259" s="9" t="s">
        <v>5929</v>
      </c>
      <c r="F259" s="10" t="s">
        <v>37</v>
      </c>
      <c r="G259" s="40" t="s">
        <v>3610</v>
      </c>
      <c r="H259" s="10" t="s">
        <v>25</v>
      </c>
      <c r="I259" s="41"/>
      <c r="J259" s="42"/>
      <c r="K259" s="7">
        <v>300</v>
      </c>
      <c r="O259" s="51">
        <f t="shared" si="5"/>
        <v>0</v>
      </c>
      <c r="X259" s="7">
        <v>300</v>
      </c>
      <c r="Y259" s="42"/>
    </row>
    <row r="260" spans="1:25" ht="14.25" customHeight="1" x14ac:dyDescent="0.25">
      <c r="A260" s="37">
        <v>38803</v>
      </c>
      <c r="B260" s="57">
        <v>1630</v>
      </c>
      <c r="C260" s="10" t="s">
        <v>42</v>
      </c>
      <c r="D260" s="7">
        <v>75</v>
      </c>
      <c r="E260" s="9" t="s">
        <v>5930</v>
      </c>
      <c r="F260" s="10" t="s">
        <v>63</v>
      </c>
      <c r="G260" s="40" t="s">
        <v>3582</v>
      </c>
      <c r="H260" s="41" t="s">
        <v>3582</v>
      </c>
      <c r="I260" s="41"/>
      <c r="J260" s="42"/>
      <c r="K260" s="7">
        <v>75</v>
      </c>
      <c r="O260" s="51">
        <f t="shared" si="5"/>
        <v>0</v>
      </c>
      <c r="X260" s="7">
        <v>75</v>
      </c>
      <c r="Y260" s="42"/>
    </row>
    <row r="261" spans="1:25" ht="14.25" customHeight="1" x14ac:dyDescent="0.25">
      <c r="A261" s="37">
        <v>38803</v>
      </c>
      <c r="B261" s="57">
        <v>1309</v>
      </c>
      <c r="C261" s="10" t="s">
        <v>56</v>
      </c>
      <c r="D261" s="7">
        <v>2000</v>
      </c>
      <c r="E261" s="9" t="s">
        <v>5931</v>
      </c>
      <c r="F261" s="10" t="s">
        <v>67</v>
      </c>
      <c r="G261" s="40" t="s">
        <v>3587</v>
      </c>
      <c r="H261" s="10" t="s">
        <v>25</v>
      </c>
      <c r="I261" s="41"/>
      <c r="J261" s="42"/>
      <c r="K261" s="7">
        <v>2000</v>
      </c>
      <c r="O261" s="51">
        <f t="shared" si="5"/>
        <v>0</v>
      </c>
      <c r="X261" s="7">
        <v>2000</v>
      </c>
      <c r="Y261" s="42"/>
    </row>
    <row r="262" spans="1:25" ht="14.25" customHeight="1" x14ac:dyDescent="0.25">
      <c r="A262" s="37">
        <v>38804</v>
      </c>
      <c r="B262" s="57">
        <v>1102</v>
      </c>
      <c r="C262" s="10" t="s">
        <v>162</v>
      </c>
      <c r="D262" s="7">
        <v>30</v>
      </c>
      <c r="E262" s="9" t="s">
        <v>5932</v>
      </c>
      <c r="F262" s="10" t="s">
        <v>23</v>
      </c>
      <c r="G262" s="40" t="s">
        <v>3582</v>
      </c>
      <c r="H262" s="41" t="s">
        <v>3582</v>
      </c>
      <c r="I262" s="41"/>
      <c r="J262" s="42"/>
      <c r="K262" s="7">
        <v>30</v>
      </c>
      <c r="O262" s="51">
        <f t="shared" si="5"/>
        <v>0</v>
      </c>
      <c r="X262" s="7">
        <v>30</v>
      </c>
      <c r="Y262" s="42"/>
    </row>
    <row r="263" spans="1:25" ht="14.25" customHeight="1" x14ac:dyDescent="0.25">
      <c r="A263" s="37">
        <v>38804</v>
      </c>
      <c r="B263" s="57">
        <v>1105</v>
      </c>
      <c r="C263" s="10" t="s">
        <v>64</v>
      </c>
      <c r="D263" s="7">
        <v>4000000</v>
      </c>
      <c r="E263" s="9" t="s">
        <v>5933</v>
      </c>
      <c r="F263" s="10" t="s">
        <v>23</v>
      </c>
      <c r="G263" s="40" t="s">
        <v>3578</v>
      </c>
      <c r="H263" s="10" t="s">
        <v>25</v>
      </c>
      <c r="I263" s="41"/>
      <c r="J263" s="42"/>
      <c r="K263" s="7">
        <v>4000000</v>
      </c>
      <c r="L263" s="7">
        <v>4000000</v>
      </c>
      <c r="M263" s="58">
        <v>0</v>
      </c>
      <c r="N263" s="9" t="s">
        <v>5934</v>
      </c>
      <c r="O263" s="51">
        <f t="shared" si="5"/>
        <v>0</v>
      </c>
      <c r="X263" s="7">
        <v>4000000</v>
      </c>
      <c r="Y263" s="42"/>
    </row>
    <row r="264" spans="1:25" ht="14.25" customHeight="1" x14ac:dyDescent="0.25">
      <c r="A264" s="37">
        <v>38804</v>
      </c>
      <c r="B264" s="57">
        <v>1320</v>
      </c>
      <c r="C264" s="10" t="s">
        <v>162</v>
      </c>
      <c r="D264" s="7">
        <v>20</v>
      </c>
      <c r="E264" s="9" t="s">
        <v>5935</v>
      </c>
      <c r="F264" s="10" t="s">
        <v>23</v>
      </c>
      <c r="G264" s="40" t="s">
        <v>3582</v>
      </c>
      <c r="H264" s="41" t="s">
        <v>3582</v>
      </c>
      <c r="I264" s="41"/>
      <c r="J264" s="42"/>
      <c r="K264" s="7">
        <v>20</v>
      </c>
      <c r="O264" s="51">
        <f t="shared" si="5"/>
        <v>0</v>
      </c>
      <c r="X264" s="7">
        <v>20</v>
      </c>
      <c r="Y264" s="42"/>
    </row>
    <row r="265" spans="1:25" ht="14.25" customHeight="1" x14ac:dyDescent="0.25">
      <c r="A265" s="37">
        <v>38804</v>
      </c>
      <c r="B265" s="57">
        <v>1111</v>
      </c>
      <c r="C265" s="10" t="s">
        <v>248</v>
      </c>
      <c r="D265" s="7">
        <v>1500</v>
      </c>
      <c r="E265" s="9" t="s">
        <v>5936</v>
      </c>
      <c r="F265" s="10" t="s">
        <v>33</v>
      </c>
      <c r="G265" s="40" t="s">
        <v>3610</v>
      </c>
      <c r="H265" s="10" t="s">
        <v>25</v>
      </c>
      <c r="I265" s="41"/>
      <c r="J265" s="42"/>
      <c r="K265" s="7">
        <v>1500</v>
      </c>
      <c r="O265" s="51">
        <f t="shared" si="5"/>
        <v>0</v>
      </c>
      <c r="X265" s="7">
        <v>1500</v>
      </c>
      <c r="Y265" s="42"/>
    </row>
    <row r="266" spans="1:25" ht="14.25" customHeight="1" x14ac:dyDescent="0.25">
      <c r="A266" s="37">
        <v>38804</v>
      </c>
      <c r="B266" s="57">
        <v>1157</v>
      </c>
      <c r="C266" s="10" t="s">
        <v>31</v>
      </c>
      <c r="D266" s="7">
        <v>3000</v>
      </c>
      <c r="E266" s="9" t="s">
        <v>5937</v>
      </c>
      <c r="F266" s="10" t="s">
        <v>67</v>
      </c>
      <c r="G266" s="40" t="s">
        <v>3587</v>
      </c>
      <c r="H266" s="10" t="s">
        <v>25</v>
      </c>
      <c r="I266" s="10" t="s">
        <v>4382</v>
      </c>
      <c r="J266" s="7">
        <v>3000</v>
      </c>
      <c r="O266" s="51">
        <f t="shared" si="5"/>
        <v>0</v>
      </c>
      <c r="X266" s="7">
        <v>3000</v>
      </c>
    </row>
    <row r="267" spans="1:25" ht="14.25" customHeight="1" x14ac:dyDescent="0.25">
      <c r="A267" s="37">
        <v>38804</v>
      </c>
      <c r="B267" s="57">
        <v>1645</v>
      </c>
      <c r="C267" s="10" t="s">
        <v>64</v>
      </c>
      <c r="D267" s="7">
        <v>61000</v>
      </c>
      <c r="E267" s="9" t="s">
        <v>5938</v>
      </c>
      <c r="F267" s="10" t="s">
        <v>67</v>
      </c>
      <c r="G267" s="40" t="s">
        <v>3578</v>
      </c>
      <c r="H267" s="10" t="s">
        <v>25</v>
      </c>
      <c r="I267" s="41"/>
      <c r="J267" s="42"/>
      <c r="K267" s="7">
        <v>61000</v>
      </c>
      <c r="L267" s="7">
        <v>61000</v>
      </c>
      <c r="M267" s="58">
        <v>0</v>
      </c>
      <c r="N267" s="9" t="s">
        <v>3566</v>
      </c>
      <c r="O267" s="51">
        <f t="shared" si="5"/>
        <v>0</v>
      </c>
      <c r="X267" s="7">
        <v>61000</v>
      </c>
      <c r="Y267" s="42"/>
    </row>
    <row r="268" spans="1:25" ht="14.25" customHeight="1" x14ac:dyDescent="0.25">
      <c r="A268" s="37">
        <v>38805</v>
      </c>
      <c r="B268" s="57">
        <v>1312</v>
      </c>
      <c r="C268" s="10" t="s">
        <v>200</v>
      </c>
      <c r="D268" s="7">
        <v>1200</v>
      </c>
      <c r="E268" s="9" t="s">
        <v>5939</v>
      </c>
      <c r="F268" s="10" t="s">
        <v>37</v>
      </c>
      <c r="G268" s="40" t="s">
        <v>3575</v>
      </c>
      <c r="H268" s="10" t="s">
        <v>25</v>
      </c>
      <c r="I268" s="41"/>
      <c r="J268" s="42"/>
      <c r="K268" s="7">
        <v>1200</v>
      </c>
      <c r="O268" s="51">
        <f t="shared" si="5"/>
        <v>0</v>
      </c>
      <c r="X268" s="7">
        <v>1200</v>
      </c>
      <c r="Y268" s="42"/>
    </row>
    <row r="269" spans="1:25" ht="14.25" customHeight="1" x14ac:dyDescent="0.25">
      <c r="A269" s="37">
        <v>38805</v>
      </c>
      <c r="B269" s="57">
        <v>1032</v>
      </c>
      <c r="C269" s="10" t="s">
        <v>162</v>
      </c>
      <c r="D269" s="7">
        <v>39217</v>
      </c>
      <c r="E269" s="9" t="s">
        <v>5940</v>
      </c>
      <c r="F269" s="10" t="s">
        <v>3869</v>
      </c>
      <c r="G269" s="40" t="s">
        <v>3582</v>
      </c>
      <c r="H269" s="10" t="s">
        <v>25</v>
      </c>
      <c r="I269" s="41" t="s">
        <v>4334</v>
      </c>
      <c r="J269" s="42">
        <v>39217</v>
      </c>
      <c r="K269" s="42"/>
      <c r="O269" s="51">
        <f t="shared" si="5"/>
        <v>0</v>
      </c>
      <c r="X269" s="42">
        <v>39217</v>
      </c>
    </row>
    <row r="270" spans="1:25" ht="14.25" customHeight="1" x14ac:dyDescent="0.25">
      <c r="A270" s="37">
        <v>38806</v>
      </c>
      <c r="B270" s="57">
        <v>1715</v>
      </c>
      <c r="C270" s="10" t="s">
        <v>162</v>
      </c>
      <c r="D270" s="7">
        <v>300</v>
      </c>
      <c r="E270" s="9" t="s">
        <v>5941</v>
      </c>
      <c r="F270" s="10" t="s">
        <v>23</v>
      </c>
      <c r="G270" s="40" t="s">
        <v>3582</v>
      </c>
      <c r="H270" s="41" t="s">
        <v>3582</v>
      </c>
      <c r="I270" s="41"/>
      <c r="J270" s="42"/>
      <c r="K270" s="7">
        <v>300</v>
      </c>
      <c r="O270" s="51">
        <f t="shared" si="5"/>
        <v>0</v>
      </c>
      <c r="X270" s="7">
        <v>300</v>
      </c>
      <c r="Y270" s="42"/>
    </row>
    <row r="271" spans="1:25" ht="14.25" customHeight="1" x14ac:dyDescent="0.25">
      <c r="A271" s="37">
        <v>38807</v>
      </c>
      <c r="B271" s="57">
        <v>700</v>
      </c>
      <c r="C271" s="10" t="s">
        <v>391</v>
      </c>
      <c r="D271" s="7">
        <v>75000</v>
      </c>
      <c r="E271" s="9" t="s">
        <v>5942</v>
      </c>
      <c r="F271" s="10" t="s">
        <v>23</v>
      </c>
      <c r="G271" s="40" t="s">
        <v>3582</v>
      </c>
      <c r="H271" s="41" t="s">
        <v>3582</v>
      </c>
      <c r="I271" s="41"/>
      <c r="J271" s="42"/>
      <c r="K271" s="7">
        <v>75000</v>
      </c>
      <c r="O271" s="51">
        <f t="shared" si="5"/>
        <v>0</v>
      </c>
      <c r="X271" s="7">
        <v>75000</v>
      </c>
      <c r="Y271" s="42"/>
    </row>
    <row r="272" spans="1:25" ht="14.25" customHeight="1" x14ac:dyDescent="0.25">
      <c r="A272" s="37">
        <v>38807</v>
      </c>
      <c r="B272" s="57">
        <v>1401</v>
      </c>
      <c r="C272" s="10" t="s">
        <v>31</v>
      </c>
      <c r="D272" s="7">
        <v>2000</v>
      </c>
      <c r="E272" s="9" t="s">
        <v>5943</v>
      </c>
      <c r="F272" s="10" t="s">
        <v>33</v>
      </c>
      <c r="G272" s="40" t="s">
        <v>3587</v>
      </c>
      <c r="H272" s="10" t="s">
        <v>25</v>
      </c>
      <c r="I272" s="41"/>
      <c r="J272" s="42"/>
      <c r="K272" s="7">
        <v>2000</v>
      </c>
      <c r="O272" s="51">
        <f t="shared" si="5"/>
        <v>0</v>
      </c>
      <c r="X272" s="7">
        <v>2000</v>
      </c>
      <c r="Y272" s="42"/>
    </row>
    <row r="273" spans="1:25" ht="14.25" customHeight="1" x14ac:dyDescent="0.25">
      <c r="A273" s="37">
        <v>38808</v>
      </c>
      <c r="B273" s="57">
        <v>1043</v>
      </c>
      <c r="C273" s="10" t="s">
        <v>46</v>
      </c>
      <c r="D273" s="7">
        <v>400</v>
      </c>
      <c r="E273" s="9" t="s">
        <v>5944</v>
      </c>
      <c r="F273" s="10" t="s">
        <v>33</v>
      </c>
      <c r="G273" s="40" t="s">
        <v>3575</v>
      </c>
      <c r="H273" s="10" t="s">
        <v>25</v>
      </c>
      <c r="I273" s="41"/>
      <c r="J273" s="42"/>
      <c r="K273" s="7">
        <v>400</v>
      </c>
      <c r="O273" s="51">
        <f t="shared" si="5"/>
        <v>0</v>
      </c>
      <c r="X273" s="7">
        <v>400</v>
      </c>
      <c r="Y273" s="42"/>
    </row>
    <row r="274" spans="1:25" ht="14.25" customHeight="1" x14ac:dyDescent="0.25">
      <c r="A274" s="37">
        <v>38808</v>
      </c>
      <c r="B274" s="57">
        <v>1024</v>
      </c>
      <c r="C274" s="10" t="s">
        <v>51</v>
      </c>
      <c r="D274" s="7">
        <v>1000</v>
      </c>
      <c r="E274" s="9" t="s">
        <v>5945</v>
      </c>
      <c r="F274" s="10" t="s">
        <v>63</v>
      </c>
      <c r="G274" s="41" t="s">
        <v>3610</v>
      </c>
      <c r="H274" s="10" t="s">
        <v>25</v>
      </c>
      <c r="I274" s="41"/>
      <c r="J274" s="42"/>
      <c r="K274" s="7">
        <v>1000</v>
      </c>
      <c r="O274" s="51">
        <f t="shared" si="5"/>
        <v>0</v>
      </c>
      <c r="X274" s="7">
        <v>1000</v>
      </c>
      <c r="Y274" s="42"/>
    </row>
    <row r="275" spans="1:25" ht="14.25" customHeight="1" x14ac:dyDescent="0.25">
      <c r="A275" s="37">
        <v>38808</v>
      </c>
      <c r="B275" s="57">
        <v>1345</v>
      </c>
      <c r="C275" s="10" t="s">
        <v>21</v>
      </c>
      <c r="D275" s="7">
        <v>15</v>
      </c>
      <c r="E275" s="9" t="s">
        <v>5946</v>
      </c>
      <c r="F275" s="10" t="s">
        <v>63</v>
      </c>
      <c r="G275" s="40" t="s">
        <v>3610</v>
      </c>
      <c r="H275" s="10" t="s">
        <v>25</v>
      </c>
      <c r="I275" s="41"/>
      <c r="J275" s="42"/>
      <c r="K275" s="7">
        <v>15</v>
      </c>
      <c r="O275" s="51">
        <f t="shared" si="5"/>
        <v>0</v>
      </c>
      <c r="X275" s="7">
        <v>15</v>
      </c>
      <c r="Y275" s="42"/>
    </row>
    <row r="276" spans="1:25" ht="14.25" customHeight="1" x14ac:dyDescent="0.25">
      <c r="A276" s="37">
        <v>38808</v>
      </c>
      <c r="B276" s="57">
        <v>1114</v>
      </c>
      <c r="C276" s="10" t="s">
        <v>51</v>
      </c>
      <c r="D276" s="7">
        <v>1500</v>
      </c>
      <c r="E276" s="9" t="s">
        <v>5947</v>
      </c>
      <c r="F276" s="10" t="s">
        <v>325</v>
      </c>
      <c r="G276" s="40" t="s">
        <v>3610</v>
      </c>
      <c r="H276" s="10" t="s">
        <v>25</v>
      </c>
      <c r="I276" s="41"/>
      <c r="J276" s="42"/>
      <c r="K276" s="7">
        <v>1500</v>
      </c>
      <c r="O276" s="51">
        <f t="shared" si="5"/>
        <v>0</v>
      </c>
      <c r="X276" s="7">
        <v>1500</v>
      </c>
      <c r="Y276" s="42"/>
    </row>
    <row r="277" spans="1:25" ht="14.25" customHeight="1" x14ac:dyDescent="0.25">
      <c r="A277" s="37">
        <v>38809</v>
      </c>
      <c r="B277" s="57">
        <v>1430</v>
      </c>
      <c r="C277" s="10" t="s">
        <v>21</v>
      </c>
      <c r="D277" s="7">
        <v>50</v>
      </c>
      <c r="E277" s="9" t="s">
        <v>5948</v>
      </c>
      <c r="F277" s="10" t="s">
        <v>37</v>
      </c>
      <c r="G277" s="43" t="s">
        <v>3610</v>
      </c>
      <c r="H277" s="10" t="s">
        <v>25</v>
      </c>
      <c r="I277" s="41"/>
      <c r="J277" s="42"/>
      <c r="K277" s="7">
        <v>50</v>
      </c>
      <c r="O277" s="51">
        <f t="shared" si="5"/>
        <v>0</v>
      </c>
      <c r="X277" s="7">
        <v>50</v>
      </c>
      <c r="Y277" s="42"/>
    </row>
    <row r="278" spans="1:25" ht="14.25" customHeight="1" x14ac:dyDescent="0.25">
      <c r="A278" s="37">
        <v>38810</v>
      </c>
      <c r="B278" s="57">
        <v>900</v>
      </c>
      <c r="C278" s="10" t="s">
        <v>162</v>
      </c>
      <c r="D278" s="7">
        <v>4000</v>
      </c>
      <c r="E278" s="9" t="s">
        <v>5949</v>
      </c>
      <c r="F278" s="10" t="s">
        <v>23</v>
      </c>
      <c r="G278" s="40" t="s">
        <v>3582</v>
      </c>
      <c r="H278" s="10" t="s">
        <v>25</v>
      </c>
      <c r="I278" s="41"/>
      <c r="J278" s="42"/>
      <c r="K278" s="7">
        <v>4000</v>
      </c>
      <c r="O278" s="51">
        <f t="shared" si="5"/>
        <v>0</v>
      </c>
      <c r="X278" s="7">
        <v>4000</v>
      </c>
      <c r="Y278" s="42"/>
    </row>
    <row r="279" spans="1:25" ht="14.25" customHeight="1" x14ac:dyDescent="0.25">
      <c r="A279" s="37">
        <v>38810</v>
      </c>
      <c r="B279" s="57">
        <v>1356</v>
      </c>
      <c r="C279" s="10" t="s">
        <v>108</v>
      </c>
      <c r="D279" s="7" t="s">
        <v>27</v>
      </c>
      <c r="E279" s="9" t="s">
        <v>5950</v>
      </c>
      <c r="F279" s="10" t="s">
        <v>190</v>
      </c>
      <c r="G279" s="40" t="s">
        <v>3610</v>
      </c>
      <c r="H279" s="10" t="s">
        <v>25</v>
      </c>
      <c r="I279" s="41"/>
      <c r="J279" s="42"/>
      <c r="K279" s="7" t="s">
        <v>27</v>
      </c>
      <c r="O279" s="51">
        <f t="shared" si="5"/>
        <v>0</v>
      </c>
      <c r="X279" s="7" t="s">
        <v>27</v>
      </c>
      <c r="Y279" s="42"/>
    </row>
    <row r="280" spans="1:25" ht="14.25" customHeight="1" x14ac:dyDescent="0.25">
      <c r="A280" s="37">
        <v>38810</v>
      </c>
      <c r="B280" s="57">
        <v>1654</v>
      </c>
      <c r="C280" s="10" t="s">
        <v>31</v>
      </c>
      <c r="D280" s="7">
        <v>2000</v>
      </c>
      <c r="E280" s="9" t="s">
        <v>5951</v>
      </c>
      <c r="F280" s="10" t="s">
        <v>67</v>
      </c>
      <c r="G280" s="40" t="s">
        <v>3587</v>
      </c>
      <c r="H280" s="10" t="s">
        <v>25</v>
      </c>
      <c r="I280" s="41" t="s">
        <v>4382</v>
      </c>
      <c r="J280" s="42">
        <v>2000</v>
      </c>
      <c r="O280" s="51">
        <f t="shared" si="5"/>
        <v>0</v>
      </c>
      <c r="X280" s="42">
        <v>2000</v>
      </c>
    </row>
    <row r="281" spans="1:25" ht="14.25" customHeight="1" x14ac:dyDescent="0.25">
      <c r="A281" s="37">
        <v>38811</v>
      </c>
      <c r="B281" s="57">
        <v>2059</v>
      </c>
      <c r="C281" s="10" t="s">
        <v>132</v>
      </c>
      <c r="D281" s="7">
        <v>2000</v>
      </c>
      <c r="E281" s="9" t="s">
        <v>5952</v>
      </c>
      <c r="F281" s="10" t="s">
        <v>37</v>
      </c>
      <c r="G281" s="40" t="s">
        <v>3580</v>
      </c>
      <c r="H281" s="10" t="s">
        <v>25</v>
      </c>
      <c r="I281" s="41"/>
      <c r="J281" s="42"/>
      <c r="K281" s="7">
        <v>2000</v>
      </c>
      <c r="O281" s="51">
        <f t="shared" si="5"/>
        <v>0</v>
      </c>
      <c r="X281" s="7">
        <v>2000</v>
      </c>
      <c r="Y281" s="42"/>
    </row>
    <row r="282" spans="1:25" ht="14.25" customHeight="1" x14ac:dyDescent="0.25">
      <c r="A282" s="37">
        <v>38811</v>
      </c>
      <c r="B282" s="57">
        <v>830</v>
      </c>
      <c r="C282" s="10" t="s">
        <v>31</v>
      </c>
      <c r="D282" s="7">
        <v>1500</v>
      </c>
      <c r="E282" s="9" t="s">
        <v>5953</v>
      </c>
      <c r="F282" s="10" t="s">
        <v>90</v>
      </c>
      <c r="G282" s="40" t="s">
        <v>3587</v>
      </c>
      <c r="H282" s="10" t="s">
        <v>25</v>
      </c>
      <c r="I282" s="41"/>
      <c r="J282" s="42"/>
      <c r="K282" s="7">
        <v>1500</v>
      </c>
      <c r="O282" s="51">
        <f t="shared" si="5"/>
        <v>0</v>
      </c>
      <c r="X282" s="7">
        <v>1500</v>
      </c>
      <c r="Y282" s="42"/>
    </row>
    <row r="283" spans="1:25" ht="14.25" customHeight="1" x14ac:dyDescent="0.25">
      <c r="A283" s="37">
        <v>38812</v>
      </c>
      <c r="B283" s="57">
        <v>1327</v>
      </c>
      <c r="C283" s="10" t="s">
        <v>3611</v>
      </c>
      <c r="D283" s="7">
        <v>2000</v>
      </c>
      <c r="E283" s="9" t="s">
        <v>5954</v>
      </c>
      <c r="F283" s="10" t="s">
        <v>23</v>
      </c>
      <c r="G283" s="40" t="s">
        <v>3587</v>
      </c>
      <c r="H283" s="10" t="s">
        <v>25</v>
      </c>
      <c r="I283" s="41"/>
      <c r="J283" s="42"/>
      <c r="K283" s="7">
        <v>2000</v>
      </c>
      <c r="O283" s="51">
        <f t="shared" si="5"/>
        <v>0</v>
      </c>
      <c r="X283" s="7">
        <v>2000</v>
      </c>
      <c r="Y283" s="42"/>
    </row>
    <row r="284" spans="1:25" ht="14.25" customHeight="1" x14ac:dyDescent="0.25">
      <c r="A284" s="37">
        <v>38812</v>
      </c>
      <c r="B284" s="57">
        <v>1422</v>
      </c>
      <c r="C284" s="10" t="s">
        <v>162</v>
      </c>
      <c r="D284" s="7">
        <v>4000</v>
      </c>
      <c r="E284" s="9" t="s">
        <v>5955</v>
      </c>
      <c r="F284" s="10" t="s">
        <v>23</v>
      </c>
      <c r="G284" s="40" t="s">
        <v>3582</v>
      </c>
      <c r="H284" s="10" t="s">
        <v>25</v>
      </c>
      <c r="I284" s="41"/>
      <c r="J284" s="42"/>
      <c r="K284" s="7">
        <v>4000</v>
      </c>
      <c r="O284" s="51">
        <f t="shared" si="5"/>
        <v>0</v>
      </c>
      <c r="X284" s="7">
        <v>4000</v>
      </c>
      <c r="Y284" s="42"/>
    </row>
    <row r="285" spans="1:25" ht="14.25" customHeight="1" x14ac:dyDescent="0.25">
      <c r="A285" s="37">
        <v>38812</v>
      </c>
      <c r="B285" s="57">
        <v>1508</v>
      </c>
      <c r="C285" s="10" t="s">
        <v>203</v>
      </c>
      <c r="D285" s="7">
        <v>20000</v>
      </c>
      <c r="E285" s="9" t="s">
        <v>5956</v>
      </c>
      <c r="F285" s="10" t="s">
        <v>23</v>
      </c>
      <c r="G285" s="40" t="s">
        <v>3610</v>
      </c>
      <c r="H285" s="10" t="s">
        <v>25</v>
      </c>
      <c r="I285" s="41"/>
      <c r="J285" s="42"/>
      <c r="K285" s="7">
        <v>20000</v>
      </c>
      <c r="O285" s="51">
        <f t="shared" si="5"/>
        <v>0</v>
      </c>
      <c r="X285" s="7">
        <v>20000</v>
      </c>
      <c r="Y285" s="42"/>
    </row>
    <row r="286" spans="1:25" ht="14.25" customHeight="1" x14ac:dyDescent="0.25">
      <c r="A286" s="37">
        <v>38812</v>
      </c>
      <c r="B286" s="57">
        <v>1220</v>
      </c>
      <c r="C286" s="10" t="s">
        <v>26</v>
      </c>
      <c r="D286" s="7">
        <v>300</v>
      </c>
      <c r="E286" s="9" t="s">
        <v>5957</v>
      </c>
      <c r="F286" s="10" t="s">
        <v>33</v>
      </c>
      <c r="G286" s="40" t="s">
        <v>3578</v>
      </c>
      <c r="H286" s="10" t="s">
        <v>25</v>
      </c>
      <c r="I286" s="41"/>
      <c r="J286" s="42"/>
      <c r="K286" s="7">
        <v>300</v>
      </c>
      <c r="O286" s="51">
        <f t="shared" si="5"/>
        <v>0</v>
      </c>
      <c r="X286" s="7">
        <v>300</v>
      </c>
      <c r="Y286" s="42"/>
    </row>
    <row r="287" spans="1:25" ht="14.25" customHeight="1" x14ac:dyDescent="0.25">
      <c r="A287" s="37">
        <v>38812</v>
      </c>
      <c r="B287" s="57">
        <v>1334</v>
      </c>
      <c r="C287" s="10" t="s">
        <v>46</v>
      </c>
      <c r="D287" s="7" t="s">
        <v>27</v>
      </c>
      <c r="E287" s="9" t="s">
        <v>5958</v>
      </c>
      <c r="F287" s="10" t="s">
        <v>190</v>
      </c>
      <c r="G287" s="40" t="s">
        <v>3575</v>
      </c>
      <c r="H287" s="10" t="s">
        <v>25</v>
      </c>
      <c r="I287" s="41"/>
      <c r="J287" s="42"/>
      <c r="K287" s="7" t="s">
        <v>27</v>
      </c>
      <c r="O287" s="51">
        <f t="shared" si="5"/>
        <v>0</v>
      </c>
      <c r="X287" s="7" t="s">
        <v>27</v>
      </c>
      <c r="Y287" s="42"/>
    </row>
    <row r="288" spans="1:25" ht="14.25" customHeight="1" x14ac:dyDescent="0.25">
      <c r="A288" s="37">
        <v>38812</v>
      </c>
      <c r="B288" s="57">
        <v>1630</v>
      </c>
      <c r="C288" s="10" t="s">
        <v>42</v>
      </c>
      <c r="D288" s="7">
        <v>300</v>
      </c>
      <c r="E288" s="9" t="s">
        <v>5959</v>
      </c>
      <c r="F288" s="10" t="s">
        <v>63</v>
      </c>
      <c r="G288" s="40" t="s">
        <v>3582</v>
      </c>
      <c r="H288" s="41" t="s">
        <v>3582</v>
      </c>
      <c r="I288" s="41"/>
      <c r="J288" s="42"/>
      <c r="K288" s="7">
        <v>300</v>
      </c>
      <c r="O288" s="51">
        <f t="shared" si="5"/>
        <v>0</v>
      </c>
      <c r="X288" s="7">
        <v>300</v>
      </c>
      <c r="Y288" s="42"/>
    </row>
    <row r="289" spans="1:25" ht="14.25" customHeight="1" x14ac:dyDescent="0.25">
      <c r="A289" s="37">
        <v>38813</v>
      </c>
      <c r="B289" s="57">
        <v>1133</v>
      </c>
      <c r="C289" s="10" t="s">
        <v>91</v>
      </c>
      <c r="D289" s="7" t="s">
        <v>27</v>
      </c>
      <c r="E289" s="9" t="s">
        <v>5960</v>
      </c>
      <c r="F289" s="10" t="s">
        <v>23</v>
      </c>
      <c r="G289" s="40" t="s">
        <v>3578</v>
      </c>
      <c r="H289" s="10" t="s">
        <v>25</v>
      </c>
      <c r="I289" s="41"/>
      <c r="J289" s="42"/>
      <c r="K289" s="7" t="s">
        <v>27</v>
      </c>
      <c r="O289" s="51">
        <f t="shared" si="5"/>
        <v>0</v>
      </c>
      <c r="X289" s="7" t="s">
        <v>27</v>
      </c>
      <c r="Y289" s="42"/>
    </row>
    <row r="290" spans="1:25" ht="14.25" customHeight="1" x14ac:dyDescent="0.25">
      <c r="A290" s="37">
        <v>38813</v>
      </c>
      <c r="B290" s="57">
        <v>1546</v>
      </c>
      <c r="C290" s="10" t="s">
        <v>31</v>
      </c>
      <c r="D290" s="7">
        <v>15000</v>
      </c>
      <c r="E290" s="9" t="s">
        <v>5961</v>
      </c>
      <c r="F290" s="10" t="s">
        <v>54</v>
      </c>
      <c r="G290" s="41" t="s">
        <v>3587</v>
      </c>
      <c r="H290" s="10" t="s">
        <v>25</v>
      </c>
      <c r="I290" s="41"/>
      <c r="J290" s="42"/>
      <c r="K290" s="7">
        <v>15000</v>
      </c>
      <c r="O290" s="51">
        <f t="shared" si="5"/>
        <v>0</v>
      </c>
      <c r="X290" s="7">
        <v>15000</v>
      </c>
      <c r="Y290" s="42"/>
    </row>
    <row r="291" spans="1:25" ht="14.25" customHeight="1" x14ac:dyDescent="0.25">
      <c r="A291" s="37">
        <v>38813</v>
      </c>
      <c r="B291" s="57">
        <v>1552</v>
      </c>
      <c r="C291" s="10" t="s">
        <v>31</v>
      </c>
      <c r="D291" s="7">
        <v>24000</v>
      </c>
      <c r="E291" s="9" t="s">
        <v>5962</v>
      </c>
      <c r="F291" s="10" t="s">
        <v>54</v>
      </c>
      <c r="G291" s="41" t="s">
        <v>3587</v>
      </c>
      <c r="H291" s="10" t="s">
        <v>25</v>
      </c>
      <c r="I291" s="41"/>
      <c r="J291" s="42"/>
      <c r="K291" s="7">
        <v>24000</v>
      </c>
      <c r="O291" s="51">
        <f t="shared" si="5"/>
        <v>0</v>
      </c>
      <c r="X291" s="7">
        <v>24000</v>
      </c>
      <c r="Y291" s="42"/>
    </row>
    <row r="292" spans="1:25" ht="14.25" customHeight="1" x14ac:dyDescent="0.25">
      <c r="A292" s="37">
        <v>38814</v>
      </c>
      <c r="B292" s="57">
        <v>1015</v>
      </c>
      <c r="C292" s="10" t="s">
        <v>64</v>
      </c>
      <c r="D292" s="7">
        <v>1000</v>
      </c>
      <c r="E292" s="9" t="s">
        <v>5963</v>
      </c>
      <c r="F292" s="10" t="s">
        <v>23</v>
      </c>
      <c r="G292" s="43" t="s">
        <v>3578</v>
      </c>
      <c r="H292" s="10" t="s">
        <v>25</v>
      </c>
      <c r="I292" s="41"/>
      <c r="J292" s="42"/>
      <c r="K292" s="7">
        <v>1672</v>
      </c>
      <c r="L292" s="7">
        <v>1672</v>
      </c>
      <c r="M292" s="58">
        <v>0</v>
      </c>
      <c r="N292" s="9" t="s">
        <v>3566</v>
      </c>
      <c r="O292" s="51">
        <f t="shared" si="5"/>
        <v>0</v>
      </c>
      <c r="X292" s="7">
        <v>1672</v>
      </c>
      <c r="Y292" s="42"/>
    </row>
    <row r="293" spans="1:25" ht="14.25" customHeight="1" x14ac:dyDescent="0.25">
      <c r="A293" s="37">
        <v>38814</v>
      </c>
      <c r="B293" s="57">
        <v>1333</v>
      </c>
      <c r="C293" s="10" t="s">
        <v>91</v>
      </c>
      <c r="D293" s="7">
        <v>32000</v>
      </c>
      <c r="E293" s="9" t="s">
        <v>5964</v>
      </c>
      <c r="F293" s="10" t="s">
        <v>23</v>
      </c>
      <c r="G293" s="43" t="s">
        <v>3578</v>
      </c>
      <c r="H293" s="10" t="s">
        <v>25</v>
      </c>
      <c r="I293" s="41"/>
      <c r="J293" s="42"/>
      <c r="K293" s="7">
        <v>32000</v>
      </c>
      <c r="O293" s="51">
        <f t="shared" si="5"/>
        <v>0</v>
      </c>
      <c r="X293" s="7">
        <v>32000</v>
      </c>
      <c r="Y293" s="42"/>
    </row>
    <row r="294" spans="1:25" ht="14.25" customHeight="1" x14ac:dyDescent="0.25">
      <c r="A294" s="37">
        <v>38814</v>
      </c>
      <c r="B294" s="57">
        <v>1936</v>
      </c>
      <c r="C294" s="10" t="s">
        <v>35</v>
      </c>
      <c r="D294" s="7">
        <v>2500</v>
      </c>
      <c r="E294" s="9" t="s">
        <v>5965</v>
      </c>
      <c r="F294" s="10" t="s">
        <v>23</v>
      </c>
      <c r="G294" s="40" t="s">
        <v>3580</v>
      </c>
      <c r="H294" s="10" t="s">
        <v>25</v>
      </c>
      <c r="I294" s="41"/>
      <c r="J294" s="42"/>
      <c r="K294" s="7">
        <v>2500</v>
      </c>
      <c r="O294" s="51">
        <f t="shared" si="5"/>
        <v>0</v>
      </c>
      <c r="X294" s="7">
        <v>2500</v>
      </c>
      <c r="Y294" s="42"/>
    </row>
    <row r="295" spans="1:25" ht="14.25" customHeight="1" x14ac:dyDescent="0.25">
      <c r="A295" s="37">
        <v>38814</v>
      </c>
      <c r="B295" s="57">
        <v>35</v>
      </c>
      <c r="C295" s="10" t="s">
        <v>31</v>
      </c>
      <c r="D295" s="7">
        <v>1100</v>
      </c>
      <c r="E295" s="9" t="s">
        <v>5966</v>
      </c>
      <c r="F295" s="10" t="s">
        <v>30</v>
      </c>
      <c r="G295" s="40" t="s">
        <v>3587</v>
      </c>
      <c r="H295" s="10" t="s">
        <v>25</v>
      </c>
      <c r="I295" s="41"/>
      <c r="J295" s="42"/>
      <c r="K295" s="7">
        <v>1100</v>
      </c>
      <c r="O295" s="51">
        <f t="shared" si="5"/>
        <v>0</v>
      </c>
      <c r="X295" s="7">
        <v>1100</v>
      </c>
      <c r="Y295" s="42"/>
    </row>
    <row r="296" spans="1:25" ht="14.25" customHeight="1" x14ac:dyDescent="0.25">
      <c r="A296" s="37">
        <v>38815</v>
      </c>
      <c r="B296" s="57">
        <v>2</v>
      </c>
      <c r="C296" s="10" t="s">
        <v>79</v>
      </c>
      <c r="D296" s="7">
        <v>1000</v>
      </c>
      <c r="E296" s="9" t="s">
        <v>5967</v>
      </c>
      <c r="F296" s="10" t="s">
        <v>23</v>
      </c>
      <c r="G296" s="41" t="s">
        <v>3578</v>
      </c>
      <c r="H296" s="10" t="s">
        <v>25</v>
      </c>
      <c r="I296" s="41"/>
      <c r="J296" s="42"/>
      <c r="K296" s="7">
        <v>1000</v>
      </c>
      <c r="O296" s="51">
        <f t="shared" si="5"/>
        <v>0</v>
      </c>
      <c r="X296" s="7">
        <v>1000</v>
      </c>
      <c r="Y296" s="42"/>
    </row>
    <row r="297" spans="1:25" ht="14.25" customHeight="1" x14ac:dyDescent="0.25">
      <c r="A297" s="37">
        <v>38815</v>
      </c>
      <c r="B297" s="57">
        <v>2219</v>
      </c>
      <c r="C297" s="10" t="s">
        <v>46</v>
      </c>
      <c r="D297" s="7">
        <v>2000</v>
      </c>
      <c r="E297" s="9" t="s">
        <v>5968</v>
      </c>
      <c r="F297" s="10" t="s">
        <v>33</v>
      </c>
      <c r="G297" s="10" t="s">
        <v>3575</v>
      </c>
      <c r="H297" s="10" t="s">
        <v>25</v>
      </c>
      <c r="I297" s="41"/>
      <c r="J297" s="42"/>
      <c r="K297" s="7">
        <v>2000</v>
      </c>
      <c r="O297" s="51">
        <f t="shared" si="5"/>
        <v>0</v>
      </c>
      <c r="X297" s="7">
        <v>2000</v>
      </c>
      <c r="Y297" s="42"/>
    </row>
    <row r="298" spans="1:25" ht="14.25" customHeight="1" x14ac:dyDescent="0.25">
      <c r="A298" s="37">
        <v>38816</v>
      </c>
      <c r="B298" s="57">
        <v>1141</v>
      </c>
      <c r="C298" s="10" t="s">
        <v>31</v>
      </c>
      <c r="D298" s="7">
        <v>1000</v>
      </c>
      <c r="E298" s="9" t="s">
        <v>5969</v>
      </c>
      <c r="F298" s="10" t="s">
        <v>23</v>
      </c>
      <c r="G298" s="40" t="s">
        <v>3587</v>
      </c>
      <c r="H298" s="10" t="s">
        <v>25</v>
      </c>
      <c r="I298" s="41"/>
      <c r="J298" s="42"/>
      <c r="K298" s="7">
        <v>1000</v>
      </c>
      <c r="O298" s="51">
        <f t="shared" si="5"/>
        <v>0</v>
      </c>
      <c r="X298" s="7">
        <v>1000</v>
      </c>
      <c r="Y298" s="42"/>
    </row>
    <row r="299" spans="1:25" ht="14.25" customHeight="1" x14ac:dyDescent="0.25">
      <c r="A299" s="37">
        <v>38816</v>
      </c>
      <c r="B299" s="57">
        <v>1145</v>
      </c>
      <c r="C299" s="10" t="s">
        <v>31</v>
      </c>
      <c r="D299" s="7">
        <v>1500</v>
      </c>
      <c r="E299" s="9" t="s">
        <v>5970</v>
      </c>
      <c r="F299" s="10" t="s">
        <v>23</v>
      </c>
      <c r="G299" s="40" t="s">
        <v>3587</v>
      </c>
      <c r="H299" s="10" t="s">
        <v>25</v>
      </c>
      <c r="I299" s="41"/>
      <c r="J299" s="42"/>
      <c r="K299" s="7">
        <v>1500</v>
      </c>
      <c r="O299" s="51">
        <f t="shared" si="5"/>
        <v>0</v>
      </c>
      <c r="X299" s="7">
        <v>1500</v>
      </c>
      <c r="Y299" s="42"/>
    </row>
    <row r="300" spans="1:25" ht="14.25" customHeight="1" x14ac:dyDescent="0.25">
      <c r="A300" s="37">
        <v>38816</v>
      </c>
      <c r="B300" s="57">
        <v>1808</v>
      </c>
      <c r="C300" s="10" t="s">
        <v>42</v>
      </c>
      <c r="D300" s="7">
        <v>1000</v>
      </c>
      <c r="E300" s="9" t="s">
        <v>5971</v>
      </c>
      <c r="F300" s="10" t="s">
        <v>37</v>
      </c>
      <c r="G300" s="40" t="s">
        <v>3582</v>
      </c>
      <c r="H300" s="10" t="s">
        <v>25</v>
      </c>
      <c r="I300" s="41"/>
      <c r="J300" s="42"/>
      <c r="K300" s="7">
        <v>1000</v>
      </c>
      <c r="O300" s="51">
        <f t="shared" si="5"/>
        <v>0</v>
      </c>
      <c r="X300" s="7">
        <v>1000</v>
      </c>
      <c r="Y300" s="42"/>
    </row>
    <row r="301" spans="1:25" ht="14.25" customHeight="1" x14ac:dyDescent="0.25">
      <c r="A301" s="37">
        <v>38816</v>
      </c>
      <c r="B301" s="57">
        <v>1339</v>
      </c>
      <c r="C301" s="10" t="s">
        <v>64</v>
      </c>
      <c r="D301" s="7">
        <v>200</v>
      </c>
      <c r="E301" s="9" t="s">
        <v>5972</v>
      </c>
      <c r="F301" s="10" t="s">
        <v>54</v>
      </c>
      <c r="G301" s="40" t="s">
        <v>3578</v>
      </c>
      <c r="H301" s="10" t="s">
        <v>25</v>
      </c>
      <c r="I301" s="41"/>
      <c r="J301" s="42"/>
      <c r="K301" s="7">
        <v>200</v>
      </c>
      <c r="O301" s="51">
        <f t="shared" ref="O301:O364" si="6">M301*L301</f>
        <v>0</v>
      </c>
      <c r="X301" s="7">
        <v>200</v>
      </c>
      <c r="Y301" s="42"/>
    </row>
    <row r="302" spans="1:25" ht="14.25" customHeight="1" x14ac:dyDescent="0.25">
      <c r="A302" s="37">
        <v>38817</v>
      </c>
      <c r="B302" s="10">
        <v>939</v>
      </c>
      <c r="C302" s="10" t="s">
        <v>3291</v>
      </c>
      <c r="D302" s="7">
        <v>3000</v>
      </c>
      <c r="E302" s="9" t="s">
        <v>5973</v>
      </c>
      <c r="F302" s="10" t="s">
        <v>67</v>
      </c>
      <c r="G302" s="43" t="s">
        <v>3587</v>
      </c>
      <c r="H302" s="10" t="s">
        <v>25</v>
      </c>
      <c r="I302" s="41"/>
      <c r="J302" s="42"/>
      <c r="K302" s="7">
        <v>3000</v>
      </c>
      <c r="O302" s="51">
        <f t="shared" si="6"/>
        <v>0</v>
      </c>
      <c r="X302" s="7">
        <v>3000</v>
      </c>
      <c r="Y302" s="42"/>
    </row>
    <row r="303" spans="1:25" ht="14.25" customHeight="1" x14ac:dyDescent="0.25">
      <c r="A303" s="37">
        <v>38818</v>
      </c>
      <c r="B303" s="10">
        <v>1358</v>
      </c>
      <c r="C303" s="10" t="s">
        <v>91</v>
      </c>
      <c r="D303" s="7">
        <v>62000</v>
      </c>
      <c r="E303" s="9" t="s">
        <v>5974</v>
      </c>
      <c r="F303" s="10" t="s">
        <v>23</v>
      </c>
      <c r="G303" s="40" t="s">
        <v>3578</v>
      </c>
      <c r="H303" s="10" t="s">
        <v>25</v>
      </c>
      <c r="I303" s="41"/>
      <c r="J303" s="42"/>
      <c r="K303" s="7">
        <v>62000</v>
      </c>
      <c r="O303" s="51">
        <f t="shared" si="6"/>
        <v>0</v>
      </c>
      <c r="X303" s="7">
        <v>62000</v>
      </c>
      <c r="Y303" s="42"/>
    </row>
    <row r="304" spans="1:25" ht="14.25" customHeight="1" x14ac:dyDescent="0.25">
      <c r="A304" s="37">
        <v>38818</v>
      </c>
      <c r="B304" s="10">
        <v>1530</v>
      </c>
      <c r="C304" s="10" t="s">
        <v>121</v>
      </c>
      <c r="D304" s="7">
        <v>850</v>
      </c>
      <c r="E304" s="9" t="s">
        <v>5975</v>
      </c>
      <c r="F304" s="10" t="s">
        <v>23</v>
      </c>
      <c r="G304" s="43" t="s">
        <v>3582</v>
      </c>
      <c r="H304" s="10" t="s">
        <v>3582</v>
      </c>
      <c r="I304" s="41"/>
      <c r="J304" s="42"/>
      <c r="K304" s="7">
        <v>850</v>
      </c>
      <c r="O304" s="51">
        <f t="shared" si="6"/>
        <v>0</v>
      </c>
      <c r="X304" s="7">
        <v>850</v>
      </c>
      <c r="Y304" s="42"/>
    </row>
    <row r="305" spans="1:25" ht="14.25" customHeight="1" x14ac:dyDescent="0.25">
      <c r="A305" s="37">
        <v>38818</v>
      </c>
      <c r="B305" s="10">
        <v>1530</v>
      </c>
      <c r="C305" s="10" t="s">
        <v>42</v>
      </c>
      <c r="D305" s="7">
        <v>400</v>
      </c>
      <c r="E305" s="9" t="s">
        <v>5976</v>
      </c>
      <c r="F305" s="10" t="s">
        <v>63</v>
      </c>
      <c r="G305" s="43" t="s">
        <v>3582</v>
      </c>
      <c r="H305" s="10" t="s">
        <v>3582</v>
      </c>
      <c r="I305" s="41"/>
      <c r="J305" s="42"/>
      <c r="K305" s="7">
        <v>400</v>
      </c>
      <c r="O305" s="51">
        <f t="shared" si="6"/>
        <v>0</v>
      </c>
      <c r="X305" s="7">
        <v>400</v>
      </c>
      <c r="Y305" s="42"/>
    </row>
    <row r="306" spans="1:25" ht="14.25" customHeight="1" x14ac:dyDescent="0.25">
      <c r="A306" s="37">
        <v>38819</v>
      </c>
      <c r="B306" s="10">
        <v>1530</v>
      </c>
      <c r="C306" s="10" t="s">
        <v>319</v>
      </c>
      <c r="D306" s="7">
        <v>8000</v>
      </c>
      <c r="E306" s="9" t="s">
        <v>5977</v>
      </c>
      <c r="F306" s="10" t="s">
        <v>23</v>
      </c>
      <c r="G306" s="40" t="s">
        <v>3610</v>
      </c>
      <c r="H306" s="10" t="s">
        <v>25</v>
      </c>
      <c r="I306" s="41"/>
      <c r="J306" s="42"/>
      <c r="K306" s="7">
        <v>8000</v>
      </c>
      <c r="O306" s="51">
        <f t="shared" si="6"/>
        <v>0</v>
      </c>
      <c r="X306" s="7">
        <v>8000</v>
      </c>
      <c r="Y306" s="42"/>
    </row>
    <row r="307" spans="1:25" ht="14.25" customHeight="1" x14ac:dyDescent="0.25">
      <c r="A307" s="37">
        <v>38819</v>
      </c>
      <c r="B307" s="10">
        <v>1726</v>
      </c>
      <c r="C307" s="10" t="s">
        <v>3611</v>
      </c>
      <c r="D307" s="7">
        <v>5400</v>
      </c>
      <c r="E307" s="9" t="s">
        <v>5978</v>
      </c>
      <c r="F307" s="10" t="s">
        <v>23</v>
      </c>
      <c r="G307" s="43" t="s">
        <v>3587</v>
      </c>
      <c r="H307" s="10" t="s">
        <v>25</v>
      </c>
      <c r="I307" s="41"/>
      <c r="J307" s="42"/>
      <c r="K307" s="7">
        <v>5400</v>
      </c>
      <c r="O307" s="51">
        <f t="shared" si="6"/>
        <v>0</v>
      </c>
      <c r="X307" s="7">
        <v>5400</v>
      </c>
      <c r="Y307" s="42"/>
    </row>
    <row r="308" spans="1:25" ht="14.25" customHeight="1" x14ac:dyDescent="0.25">
      <c r="A308" s="37">
        <v>38819</v>
      </c>
      <c r="B308" s="10">
        <v>709</v>
      </c>
      <c r="C308" s="10" t="s">
        <v>3291</v>
      </c>
      <c r="D308" s="7">
        <v>2000</v>
      </c>
      <c r="E308" s="9" t="s">
        <v>5979</v>
      </c>
      <c r="F308" s="10" t="s">
        <v>33</v>
      </c>
      <c r="G308" s="41" t="s">
        <v>3587</v>
      </c>
      <c r="H308" s="10" t="s">
        <v>25</v>
      </c>
      <c r="I308" s="41"/>
      <c r="J308" s="42"/>
      <c r="K308" s="7">
        <v>2000</v>
      </c>
      <c r="O308" s="51">
        <f t="shared" si="6"/>
        <v>0</v>
      </c>
      <c r="X308" s="7">
        <v>2000</v>
      </c>
      <c r="Y308" s="42"/>
    </row>
    <row r="309" spans="1:25" ht="14.25" customHeight="1" x14ac:dyDescent="0.25">
      <c r="A309" s="37">
        <v>38819</v>
      </c>
      <c r="B309" s="10">
        <v>1615</v>
      </c>
      <c r="C309" s="10" t="s">
        <v>68</v>
      </c>
      <c r="D309" s="7">
        <v>1000</v>
      </c>
      <c r="E309" s="9" t="s">
        <v>5980</v>
      </c>
      <c r="F309" s="10" t="s">
        <v>37</v>
      </c>
      <c r="G309" s="41" t="s">
        <v>3575</v>
      </c>
      <c r="H309" s="10" t="s">
        <v>25</v>
      </c>
      <c r="I309" s="41"/>
      <c r="J309" s="42"/>
      <c r="K309" s="7">
        <v>1000</v>
      </c>
      <c r="O309" s="51">
        <f t="shared" si="6"/>
        <v>0</v>
      </c>
      <c r="X309" s="7">
        <v>1000</v>
      </c>
      <c r="Y309" s="42"/>
    </row>
    <row r="310" spans="1:25" ht="14.25" customHeight="1" x14ac:dyDescent="0.25">
      <c r="A310" s="37">
        <v>38820</v>
      </c>
      <c r="B310" s="10">
        <v>1241</v>
      </c>
      <c r="C310" s="10" t="s">
        <v>162</v>
      </c>
      <c r="D310" s="7">
        <v>5000</v>
      </c>
      <c r="E310" s="9" t="s">
        <v>5981</v>
      </c>
      <c r="F310" s="10" t="s">
        <v>23</v>
      </c>
      <c r="G310" s="43" t="s">
        <v>3582</v>
      </c>
      <c r="H310" s="10" t="s">
        <v>25</v>
      </c>
      <c r="I310" s="41"/>
      <c r="J310" s="42"/>
      <c r="K310" s="7">
        <v>5000</v>
      </c>
      <c r="O310" s="51">
        <f t="shared" si="6"/>
        <v>0</v>
      </c>
      <c r="X310" s="7">
        <v>5000</v>
      </c>
      <c r="Y310" s="42"/>
    </row>
    <row r="311" spans="1:25" ht="14.25" customHeight="1" x14ac:dyDescent="0.25">
      <c r="A311" s="37">
        <v>38820</v>
      </c>
      <c r="B311" s="10">
        <v>1739</v>
      </c>
      <c r="C311" s="10" t="s">
        <v>3611</v>
      </c>
      <c r="D311" s="7">
        <v>1000</v>
      </c>
      <c r="E311" s="9" t="s">
        <v>5982</v>
      </c>
      <c r="F311" s="10" t="s">
        <v>23</v>
      </c>
      <c r="G311" s="40" t="s">
        <v>3587</v>
      </c>
      <c r="H311" s="10" t="s">
        <v>25</v>
      </c>
      <c r="I311" s="41"/>
      <c r="J311" s="42"/>
      <c r="K311" s="7">
        <v>1000</v>
      </c>
      <c r="O311" s="51">
        <f t="shared" si="6"/>
        <v>0</v>
      </c>
      <c r="X311" s="7">
        <v>1000</v>
      </c>
      <c r="Y311" s="42"/>
    </row>
    <row r="312" spans="1:25" ht="14.25" customHeight="1" x14ac:dyDescent="0.25">
      <c r="A312" s="37">
        <v>38820</v>
      </c>
      <c r="B312" s="10">
        <v>519</v>
      </c>
      <c r="C312" s="10" t="s">
        <v>329</v>
      </c>
      <c r="D312" s="7">
        <v>1000</v>
      </c>
      <c r="E312" s="9" t="s">
        <v>5983</v>
      </c>
      <c r="F312" s="10" t="s">
        <v>33</v>
      </c>
      <c r="G312" s="40" t="s">
        <v>3578</v>
      </c>
      <c r="H312" s="10" t="s">
        <v>25</v>
      </c>
      <c r="I312" s="41"/>
      <c r="J312" s="42"/>
      <c r="K312" s="7">
        <v>1000</v>
      </c>
      <c r="O312" s="51">
        <f t="shared" si="6"/>
        <v>0</v>
      </c>
      <c r="X312" s="7">
        <v>1000</v>
      </c>
      <c r="Y312" s="42"/>
    </row>
    <row r="313" spans="1:25" ht="14.25" customHeight="1" x14ac:dyDescent="0.25">
      <c r="A313" s="37">
        <v>38820</v>
      </c>
      <c r="B313" s="10">
        <v>1332</v>
      </c>
      <c r="C313" s="10" t="s">
        <v>59</v>
      </c>
      <c r="D313" s="7">
        <v>1000</v>
      </c>
      <c r="E313" s="9" t="s">
        <v>5984</v>
      </c>
      <c r="F313" s="10" t="s">
        <v>63</v>
      </c>
      <c r="G313" s="40" t="s">
        <v>3580</v>
      </c>
      <c r="H313" s="10" t="s">
        <v>25</v>
      </c>
      <c r="I313" s="41"/>
      <c r="J313" s="42"/>
      <c r="K313" s="7">
        <v>1000</v>
      </c>
      <c r="O313" s="51">
        <f t="shared" si="6"/>
        <v>0</v>
      </c>
      <c r="X313" s="7">
        <v>1000</v>
      </c>
      <c r="Y313" s="42"/>
    </row>
    <row r="314" spans="1:25" ht="14.25" customHeight="1" x14ac:dyDescent="0.25">
      <c r="A314" s="37">
        <v>38822</v>
      </c>
      <c r="B314" s="10">
        <v>1831</v>
      </c>
      <c r="C314" s="10" t="s">
        <v>3611</v>
      </c>
      <c r="D314" s="7" t="s">
        <v>27</v>
      </c>
      <c r="E314" s="9" t="s">
        <v>5985</v>
      </c>
      <c r="F314" s="10" t="s">
        <v>23</v>
      </c>
      <c r="G314" s="40" t="s">
        <v>3587</v>
      </c>
      <c r="H314" s="10" t="s">
        <v>25</v>
      </c>
      <c r="I314" s="41"/>
      <c r="J314" s="42"/>
      <c r="K314" s="7" t="s">
        <v>27</v>
      </c>
      <c r="O314" s="51">
        <f t="shared" si="6"/>
        <v>0</v>
      </c>
      <c r="X314" s="7" t="s">
        <v>27</v>
      </c>
      <c r="Y314" s="42"/>
    </row>
    <row r="315" spans="1:25" ht="14.25" customHeight="1" x14ac:dyDescent="0.25">
      <c r="A315" s="37">
        <v>38822</v>
      </c>
      <c r="B315" s="57">
        <v>1030</v>
      </c>
      <c r="C315" s="10" t="s">
        <v>42</v>
      </c>
      <c r="D315" s="7">
        <v>200</v>
      </c>
      <c r="E315" s="45" t="s">
        <v>5986</v>
      </c>
      <c r="F315" s="10" t="s">
        <v>54</v>
      </c>
      <c r="G315" s="41" t="s">
        <v>3582</v>
      </c>
      <c r="H315" s="41" t="s">
        <v>3582</v>
      </c>
      <c r="I315" s="41"/>
      <c r="J315" s="42"/>
      <c r="K315" s="7">
        <v>200</v>
      </c>
      <c r="O315" s="51">
        <f t="shared" si="6"/>
        <v>0</v>
      </c>
      <c r="X315" s="7">
        <v>200</v>
      </c>
      <c r="Y315" s="42"/>
    </row>
    <row r="316" spans="1:25" ht="14.25" customHeight="1" x14ac:dyDescent="0.25">
      <c r="A316" s="37">
        <v>38824</v>
      </c>
      <c r="B316" s="10">
        <v>2001</v>
      </c>
      <c r="C316" s="10" t="s">
        <v>162</v>
      </c>
      <c r="D316" s="7">
        <v>7000</v>
      </c>
      <c r="E316" s="9" t="s">
        <v>5987</v>
      </c>
      <c r="F316" s="10" t="s">
        <v>30</v>
      </c>
      <c r="G316" s="43" t="s">
        <v>3582</v>
      </c>
      <c r="H316" s="10" t="s">
        <v>25</v>
      </c>
      <c r="I316" s="41"/>
      <c r="J316" s="42"/>
      <c r="K316" s="7">
        <v>7000</v>
      </c>
      <c r="O316" s="51">
        <f t="shared" si="6"/>
        <v>0</v>
      </c>
      <c r="X316" s="7">
        <v>7000</v>
      </c>
      <c r="Y316" s="42"/>
    </row>
    <row r="317" spans="1:25" ht="14.25" customHeight="1" x14ac:dyDescent="0.25">
      <c r="A317" s="37">
        <v>38824</v>
      </c>
      <c r="B317" s="10">
        <v>1829</v>
      </c>
      <c r="C317" s="10" t="s">
        <v>141</v>
      </c>
      <c r="D317" s="7" t="s">
        <v>27</v>
      </c>
      <c r="E317" s="9" t="s">
        <v>5988</v>
      </c>
      <c r="F317" s="10" t="s">
        <v>190</v>
      </c>
      <c r="G317" s="40" t="s">
        <v>3578</v>
      </c>
      <c r="H317" s="10" t="s">
        <v>25</v>
      </c>
      <c r="I317" s="41"/>
      <c r="J317" s="42"/>
      <c r="K317" s="7" t="s">
        <v>27</v>
      </c>
      <c r="O317" s="51">
        <f t="shared" si="6"/>
        <v>0</v>
      </c>
      <c r="X317" s="7" t="s">
        <v>27</v>
      </c>
      <c r="Y317" s="42"/>
    </row>
    <row r="318" spans="1:25" ht="14.25" customHeight="1" x14ac:dyDescent="0.25">
      <c r="A318" s="37">
        <v>38824</v>
      </c>
      <c r="B318" s="10">
        <v>1619</v>
      </c>
      <c r="C318" s="10" t="s">
        <v>200</v>
      </c>
      <c r="D318" s="7">
        <v>250000</v>
      </c>
      <c r="E318" s="9" t="s">
        <v>5989</v>
      </c>
      <c r="F318" s="10" t="s">
        <v>3869</v>
      </c>
      <c r="G318" s="40" t="s">
        <v>3575</v>
      </c>
      <c r="H318" s="10" t="s">
        <v>25</v>
      </c>
      <c r="I318" s="41" t="s">
        <v>4334</v>
      </c>
      <c r="J318" s="42">
        <v>250000</v>
      </c>
      <c r="O318" s="51">
        <f t="shared" si="6"/>
        <v>0</v>
      </c>
      <c r="X318" s="42">
        <v>250000</v>
      </c>
    </row>
    <row r="319" spans="1:25" ht="14.25" customHeight="1" x14ac:dyDescent="0.25">
      <c r="A319" s="37">
        <v>38825</v>
      </c>
      <c r="B319" s="57">
        <v>1610</v>
      </c>
      <c r="C319" s="10" t="s">
        <v>162</v>
      </c>
      <c r="D319" s="7">
        <v>7000</v>
      </c>
      <c r="E319" s="45" t="s">
        <v>5990</v>
      </c>
      <c r="F319" s="10" t="s">
        <v>23</v>
      </c>
      <c r="G319" s="40" t="s">
        <v>3582</v>
      </c>
      <c r="H319" s="41" t="s">
        <v>3582</v>
      </c>
      <c r="I319" s="41"/>
      <c r="J319" s="42"/>
      <c r="K319" s="7">
        <v>7000</v>
      </c>
      <c r="O319" s="51">
        <f t="shared" si="6"/>
        <v>0</v>
      </c>
      <c r="X319" s="7">
        <v>7000</v>
      </c>
      <c r="Y319" s="42"/>
    </row>
    <row r="320" spans="1:25" ht="14.25" customHeight="1" x14ac:dyDescent="0.25">
      <c r="A320" s="37">
        <v>38825</v>
      </c>
      <c r="B320" s="10">
        <v>1956</v>
      </c>
      <c r="C320" s="10" t="s">
        <v>31</v>
      </c>
      <c r="D320" s="7">
        <v>5800</v>
      </c>
      <c r="E320" s="9" t="s">
        <v>5991</v>
      </c>
      <c r="F320" s="10" t="s">
        <v>90</v>
      </c>
      <c r="G320" s="41" t="s">
        <v>3587</v>
      </c>
      <c r="H320" s="10" t="s">
        <v>25</v>
      </c>
      <c r="I320" s="41"/>
      <c r="J320" s="42"/>
      <c r="K320" s="7">
        <v>5800</v>
      </c>
      <c r="O320" s="51">
        <f t="shared" si="6"/>
        <v>0</v>
      </c>
      <c r="X320" s="7">
        <v>5800</v>
      </c>
      <c r="Y320" s="42"/>
    </row>
    <row r="321" spans="1:25" ht="14.25" customHeight="1" x14ac:dyDescent="0.25">
      <c r="A321" s="37">
        <v>38826</v>
      </c>
      <c r="B321" s="10">
        <v>1512</v>
      </c>
      <c r="C321" s="10" t="s">
        <v>448</v>
      </c>
      <c r="D321" s="7">
        <v>4000</v>
      </c>
      <c r="E321" s="9" t="s">
        <v>5992</v>
      </c>
      <c r="F321" s="10" t="s">
        <v>23</v>
      </c>
      <c r="G321" s="40" t="s">
        <v>3575</v>
      </c>
      <c r="H321" s="10" t="s">
        <v>25</v>
      </c>
      <c r="I321" s="41"/>
      <c r="J321" s="42"/>
      <c r="K321" s="7">
        <v>4000</v>
      </c>
      <c r="O321" s="51">
        <f t="shared" si="6"/>
        <v>0</v>
      </c>
      <c r="X321" s="7">
        <v>4000</v>
      </c>
      <c r="Y321" s="42"/>
    </row>
    <row r="322" spans="1:25" ht="14.25" customHeight="1" x14ac:dyDescent="0.25">
      <c r="A322" s="37">
        <v>38826</v>
      </c>
      <c r="B322" s="10">
        <v>905</v>
      </c>
      <c r="C322" s="10" t="s">
        <v>79</v>
      </c>
      <c r="D322" s="7">
        <v>1500</v>
      </c>
      <c r="E322" s="9" t="s">
        <v>5993</v>
      </c>
      <c r="F322" s="10" t="s">
        <v>33</v>
      </c>
      <c r="G322" s="40" t="s">
        <v>3578</v>
      </c>
      <c r="H322" s="10" t="s">
        <v>25</v>
      </c>
      <c r="I322" s="41"/>
      <c r="J322" s="42"/>
      <c r="K322" s="7">
        <v>1500</v>
      </c>
      <c r="O322" s="51">
        <f t="shared" si="6"/>
        <v>0</v>
      </c>
      <c r="X322" s="7">
        <v>1500</v>
      </c>
      <c r="Y322" s="42"/>
    </row>
    <row r="323" spans="1:25" ht="14.25" customHeight="1" x14ac:dyDescent="0.25">
      <c r="A323" s="37">
        <v>38826</v>
      </c>
      <c r="B323" s="10">
        <v>1630</v>
      </c>
      <c r="C323" s="10" t="s">
        <v>94</v>
      </c>
      <c r="D323" s="7">
        <v>500</v>
      </c>
      <c r="E323" s="9" t="s">
        <v>5994</v>
      </c>
      <c r="F323" s="10" t="s">
        <v>33</v>
      </c>
      <c r="G323" s="40" t="s">
        <v>3582</v>
      </c>
      <c r="H323" s="10" t="s">
        <v>25</v>
      </c>
      <c r="I323" s="41"/>
      <c r="J323" s="42"/>
      <c r="K323" s="7">
        <v>500</v>
      </c>
      <c r="O323" s="51">
        <f t="shared" si="6"/>
        <v>0</v>
      </c>
      <c r="X323" s="7">
        <v>500</v>
      </c>
      <c r="Y323" s="42"/>
    </row>
    <row r="324" spans="1:25" ht="14.25" customHeight="1" x14ac:dyDescent="0.25">
      <c r="A324" s="37">
        <v>38827</v>
      </c>
      <c r="B324" s="10">
        <v>921</v>
      </c>
      <c r="C324" s="10" t="s">
        <v>46</v>
      </c>
      <c r="D324" s="7">
        <v>1000</v>
      </c>
      <c r="E324" s="9" t="s">
        <v>5995</v>
      </c>
      <c r="F324" s="10" t="s">
        <v>23</v>
      </c>
      <c r="G324" s="40" t="s">
        <v>3575</v>
      </c>
      <c r="H324" s="10" t="s">
        <v>25</v>
      </c>
      <c r="I324" s="41"/>
      <c r="J324" s="42"/>
      <c r="K324" s="7">
        <v>1000</v>
      </c>
      <c r="O324" s="51">
        <f t="shared" si="6"/>
        <v>0</v>
      </c>
      <c r="X324" s="7">
        <v>1000</v>
      </c>
      <c r="Y324" s="42"/>
    </row>
    <row r="325" spans="1:25" ht="14.25" customHeight="1" x14ac:dyDescent="0.25">
      <c r="A325" s="37">
        <v>38827</v>
      </c>
      <c r="B325" s="57">
        <v>1445</v>
      </c>
      <c r="C325" s="10" t="s">
        <v>162</v>
      </c>
      <c r="D325" s="7">
        <v>5</v>
      </c>
      <c r="E325" s="45" t="s">
        <v>5996</v>
      </c>
      <c r="F325" s="10" t="s">
        <v>23</v>
      </c>
      <c r="G325" s="43" t="s">
        <v>3582</v>
      </c>
      <c r="H325" s="10" t="s">
        <v>3582</v>
      </c>
      <c r="I325" s="41"/>
      <c r="J325" s="42"/>
      <c r="K325" s="7">
        <v>5</v>
      </c>
      <c r="O325" s="51">
        <f t="shared" si="6"/>
        <v>0</v>
      </c>
      <c r="X325" s="7">
        <v>5</v>
      </c>
      <c r="Y325" s="42"/>
    </row>
    <row r="326" spans="1:25" ht="14.25" customHeight="1" x14ac:dyDescent="0.25">
      <c r="A326" s="37">
        <v>38827</v>
      </c>
      <c r="B326" s="10">
        <v>1501</v>
      </c>
      <c r="C326" s="10" t="s">
        <v>329</v>
      </c>
      <c r="D326" s="7">
        <v>10000</v>
      </c>
      <c r="E326" s="9" t="s">
        <v>5997</v>
      </c>
      <c r="F326" s="10" t="s">
        <v>30</v>
      </c>
      <c r="G326" s="41" t="s">
        <v>3578</v>
      </c>
      <c r="H326" s="10" t="s">
        <v>25</v>
      </c>
      <c r="I326" s="41"/>
      <c r="J326" s="42"/>
      <c r="K326" s="7">
        <v>10000</v>
      </c>
      <c r="O326" s="51">
        <f t="shared" si="6"/>
        <v>0</v>
      </c>
      <c r="X326" s="7">
        <v>10000</v>
      </c>
      <c r="Y326" s="42"/>
    </row>
    <row r="327" spans="1:25" ht="14.25" customHeight="1" x14ac:dyDescent="0.25">
      <c r="A327" s="37">
        <v>38827</v>
      </c>
      <c r="B327" s="10">
        <v>752</v>
      </c>
      <c r="C327" s="10" t="s">
        <v>150</v>
      </c>
      <c r="D327" s="7">
        <v>4000</v>
      </c>
      <c r="E327" s="9" t="s">
        <v>5998</v>
      </c>
      <c r="F327" s="10" t="s">
        <v>37</v>
      </c>
      <c r="G327" s="43" t="s">
        <v>3575</v>
      </c>
      <c r="H327" s="10" t="s">
        <v>25</v>
      </c>
      <c r="I327" s="41"/>
      <c r="J327" s="42"/>
      <c r="K327" s="7">
        <v>4000</v>
      </c>
      <c r="O327" s="51">
        <f t="shared" si="6"/>
        <v>0</v>
      </c>
      <c r="X327" s="7">
        <v>4000</v>
      </c>
      <c r="Y327" s="42"/>
    </row>
    <row r="328" spans="1:25" ht="14.25" customHeight="1" x14ac:dyDescent="0.25">
      <c r="A328" s="37">
        <v>38827</v>
      </c>
      <c r="B328" s="10">
        <v>1716</v>
      </c>
      <c r="C328" s="10" t="s">
        <v>35</v>
      </c>
      <c r="D328" s="7" t="s">
        <v>27</v>
      </c>
      <c r="E328" s="9" t="s">
        <v>5999</v>
      </c>
      <c r="F328" s="10" t="s">
        <v>54</v>
      </c>
      <c r="G328" s="40" t="s">
        <v>3580</v>
      </c>
      <c r="H328" s="10" t="s">
        <v>25</v>
      </c>
      <c r="I328" s="41"/>
      <c r="J328" s="42"/>
      <c r="K328" s="7" t="s">
        <v>27</v>
      </c>
      <c r="O328" s="51">
        <f t="shared" si="6"/>
        <v>0</v>
      </c>
      <c r="X328" s="7" t="s">
        <v>27</v>
      </c>
      <c r="Y328" s="42"/>
    </row>
    <row r="329" spans="1:25" ht="14.25" customHeight="1" x14ac:dyDescent="0.25">
      <c r="A329" s="37">
        <v>38828</v>
      </c>
      <c r="B329" s="10">
        <v>821</v>
      </c>
      <c r="C329" s="10" t="s">
        <v>26</v>
      </c>
      <c r="D329" s="7">
        <v>1500</v>
      </c>
      <c r="E329" s="9" t="s">
        <v>6000</v>
      </c>
      <c r="F329" s="10" t="s">
        <v>23</v>
      </c>
      <c r="G329" s="10" t="s">
        <v>3578</v>
      </c>
      <c r="H329" s="10" t="s">
        <v>25</v>
      </c>
      <c r="I329" s="41"/>
      <c r="J329" s="42"/>
      <c r="K329" s="7">
        <v>1500</v>
      </c>
      <c r="O329" s="51">
        <f t="shared" si="6"/>
        <v>0</v>
      </c>
      <c r="X329" s="7">
        <v>1500</v>
      </c>
      <c r="Y329" s="42"/>
    </row>
    <row r="330" spans="1:25" ht="14.25" customHeight="1" x14ac:dyDescent="0.25">
      <c r="A330" s="37">
        <v>38829</v>
      </c>
      <c r="B330" s="57">
        <v>915</v>
      </c>
      <c r="C330" s="10" t="s">
        <v>42</v>
      </c>
      <c r="D330" s="7">
        <v>150</v>
      </c>
      <c r="E330" s="45" t="s">
        <v>6001</v>
      </c>
      <c r="F330" s="10" t="s">
        <v>37</v>
      </c>
      <c r="G330" s="40" t="s">
        <v>3582</v>
      </c>
      <c r="H330" s="41" t="s">
        <v>3582</v>
      </c>
      <c r="I330" s="41"/>
      <c r="J330" s="42"/>
      <c r="K330" s="7">
        <v>150</v>
      </c>
      <c r="O330" s="51">
        <f t="shared" si="6"/>
        <v>0</v>
      </c>
      <c r="X330" s="7">
        <v>150</v>
      </c>
      <c r="Y330" s="42"/>
    </row>
    <row r="331" spans="1:25" ht="14.25" customHeight="1" x14ac:dyDescent="0.25">
      <c r="A331" s="37">
        <v>38829</v>
      </c>
      <c r="B331" s="57">
        <v>2200</v>
      </c>
      <c r="C331" s="10" t="s">
        <v>162</v>
      </c>
      <c r="D331" s="7">
        <v>800</v>
      </c>
      <c r="E331" s="45" t="s">
        <v>6002</v>
      </c>
      <c r="F331" s="10" t="s">
        <v>54</v>
      </c>
      <c r="G331" s="40" t="s">
        <v>3582</v>
      </c>
      <c r="H331" s="41" t="s">
        <v>3582</v>
      </c>
      <c r="I331" s="41"/>
      <c r="J331" s="42"/>
      <c r="K331" s="7">
        <v>800</v>
      </c>
      <c r="O331" s="51">
        <f t="shared" si="6"/>
        <v>0</v>
      </c>
      <c r="X331" s="7">
        <v>800</v>
      </c>
      <c r="Y331" s="42"/>
    </row>
    <row r="332" spans="1:25" ht="14.25" customHeight="1" x14ac:dyDescent="0.25">
      <c r="A332" s="37">
        <v>38830</v>
      </c>
      <c r="B332" s="10">
        <v>1316</v>
      </c>
      <c r="C332" s="10" t="s">
        <v>68</v>
      </c>
      <c r="D332" s="7">
        <v>150</v>
      </c>
      <c r="E332" s="9" t="s">
        <v>6003</v>
      </c>
      <c r="F332" s="10" t="s">
        <v>33</v>
      </c>
      <c r="G332" s="41" t="s">
        <v>3575</v>
      </c>
      <c r="H332" s="10" t="s">
        <v>25</v>
      </c>
      <c r="I332" s="41"/>
      <c r="J332" s="42"/>
      <c r="K332" s="7">
        <v>150</v>
      </c>
      <c r="O332" s="51">
        <f t="shared" si="6"/>
        <v>0</v>
      </c>
      <c r="X332" s="7">
        <v>150</v>
      </c>
      <c r="Y332" s="42"/>
    </row>
    <row r="333" spans="1:25" ht="14.25" customHeight="1" x14ac:dyDescent="0.25">
      <c r="A333" s="37">
        <v>38830</v>
      </c>
      <c r="B333" s="10">
        <v>1333</v>
      </c>
      <c r="C333" s="10" t="s">
        <v>200</v>
      </c>
      <c r="D333" s="7">
        <v>1000</v>
      </c>
      <c r="E333" s="9" t="s">
        <v>6004</v>
      </c>
      <c r="F333" s="10" t="s">
        <v>33</v>
      </c>
      <c r="G333" s="40" t="s">
        <v>3575</v>
      </c>
      <c r="H333" s="10" t="s">
        <v>25</v>
      </c>
      <c r="I333" s="41"/>
      <c r="J333" s="42"/>
      <c r="K333" s="7">
        <v>1000</v>
      </c>
      <c r="O333" s="51">
        <f t="shared" si="6"/>
        <v>0</v>
      </c>
      <c r="X333" s="7">
        <v>1000</v>
      </c>
      <c r="Y333" s="42"/>
    </row>
    <row r="334" spans="1:25" ht="14.25" customHeight="1" x14ac:dyDescent="0.25">
      <c r="A334" s="37">
        <v>38830</v>
      </c>
      <c r="B334" s="10">
        <v>1543</v>
      </c>
      <c r="C334" s="10" t="s">
        <v>26</v>
      </c>
      <c r="D334" s="7">
        <v>54000</v>
      </c>
      <c r="E334" s="9" t="s">
        <v>6005</v>
      </c>
      <c r="F334" s="10" t="s">
        <v>67</v>
      </c>
      <c r="G334" s="40" t="s">
        <v>3578</v>
      </c>
      <c r="H334" s="10" t="s">
        <v>25</v>
      </c>
      <c r="I334" s="41" t="s">
        <v>4382</v>
      </c>
      <c r="J334" s="42">
        <v>54000</v>
      </c>
      <c r="O334" s="51">
        <f t="shared" si="6"/>
        <v>0</v>
      </c>
      <c r="X334" s="42">
        <v>54000</v>
      </c>
    </row>
    <row r="335" spans="1:25" ht="14.25" customHeight="1" x14ac:dyDescent="0.25">
      <c r="A335" s="37">
        <v>38831</v>
      </c>
      <c r="B335" s="10">
        <v>1642</v>
      </c>
      <c r="C335" s="10" t="s">
        <v>31</v>
      </c>
      <c r="D335" s="7">
        <v>5000</v>
      </c>
      <c r="E335" s="9" t="s">
        <v>6006</v>
      </c>
      <c r="F335" s="10" t="s">
        <v>23</v>
      </c>
      <c r="G335" s="43" t="s">
        <v>3587</v>
      </c>
      <c r="H335" s="10" t="s">
        <v>25</v>
      </c>
      <c r="I335" s="41"/>
      <c r="J335" s="42"/>
      <c r="K335" s="7">
        <v>5000</v>
      </c>
      <c r="O335" s="51">
        <f t="shared" si="6"/>
        <v>0</v>
      </c>
      <c r="X335" s="7">
        <v>5000</v>
      </c>
      <c r="Y335" s="42"/>
    </row>
    <row r="336" spans="1:25" ht="14.25" customHeight="1" x14ac:dyDescent="0.25">
      <c r="A336" s="37">
        <v>38831</v>
      </c>
      <c r="B336" s="10">
        <v>1559</v>
      </c>
      <c r="C336" s="10" t="s">
        <v>70</v>
      </c>
      <c r="D336" s="7">
        <v>1000</v>
      </c>
      <c r="E336" s="9" t="s">
        <v>6007</v>
      </c>
      <c r="F336" s="10" t="s">
        <v>67</v>
      </c>
      <c r="G336" s="40" t="s">
        <v>3575</v>
      </c>
      <c r="H336" s="10" t="s">
        <v>25</v>
      </c>
      <c r="I336" s="41"/>
      <c r="J336" s="42"/>
      <c r="K336" s="7">
        <v>1000</v>
      </c>
      <c r="O336" s="51">
        <f t="shared" si="6"/>
        <v>0</v>
      </c>
      <c r="X336" s="7">
        <v>1000</v>
      </c>
      <c r="Y336" s="42"/>
    </row>
    <row r="337" spans="1:25" ht="14.25" customHeight="1" x14ac:dyDescent="0.25">
      <c r="A337" s="37">
        <v>38832</v>
      </c>
      <c r="B337" s="10">
        <v>921</v>
      </c>
      <c r="C337" s="10" t="s">
        <v>46</v>
      </c>
      <c r="D337" s="7">
        <v>1800</v>
      </c>
      <c r="E337" s="9" t="s">
        <v>6008</v>
      </c>
      <c r="F337" s="10" t="s">
        <v>23</v>
      </c>
      <c r="G337" s="40" t="s">
        <v>3575</v>
      </c>
      <c r="H337" s="10" t="s">
        <v>25</v>
      </c>
      <c r="I337" s="41" t="s">
        <v>4334</v>
      </c>
      <c r="J337" s="42">
        <v>1800</v>
      </c>
      <c r="O337" s="51">
        <f t="shared" si="6"/>
        <v>0</v>
      </c>
      <c r="X337" s="42">
        <v>1800</v>
      </c>
    </row>
    <row r="338" spans="1:25" ht="14.25" customHeight="1" x14ac:dyDescent="0.25">
      <c r="A338" s="37">
        <v>38834</v>
      </c>
      <c r="B338" s="10">
        <v>1726</v>
      </c>
      <c r="C338" s="10" t="s">
        <v>26</v>
      </c>
      <c r="D338" s="7">
        <v>2000</v>
      </c>
      <c r="E338" s="9" t="s">
        <v>6009</v>
      </c>
      <c r="F338" s="10" t="s">
        <v>23</v>
      </c>
      <c r="G338" s="40" t="s">
        <v>3578</v>
      </c>
      <c r="H338" s="10" t="s">
        <v>25</v>
      </c>
      <c r="I338" s="41"/>
      <c r="J338" s="42"/>
      <c r="K338" s="7">
        <v>2000</v>
      </c>
      <c r="O338" s="51">
        <f t="shared" si="6"/>
        <v>0</v>
      </c>
      <c r="X338" s="7">
        <v>2000</v>
      </c>
      <c r="Y338" s="42"/>
    </row>
    <row r="339" spans="1:25" ht="14.25" customHeight="1" x14ac:dyDescent="0.25">
      <c r="A339" s="37">
        <v>38835</v>
      </c>
      <c r="B339" s="10">
        <v>738</v>
      </c>
      <c r="C339" s="10" t="s">
        <v>200</v>
      </c>
      <c r="D339" s="7">
        <v>10000</v>
      </c>
      <c r="E339" s="9" t="s">
        <v>6010</v>
      </c>
      <c r="F339" s="10" t="s">
        <v>23</v>
      </c>
      <c r="G339" s="40" t="s">
        <v>3575</v>
      </c>
      <c r="H339" s="10" t="s">
        <v>25</v>
      </c>
      <c r="I339" s="41"/>
      <c r="J339" s="42"/>
      <c r="K339" s="7">
        <v>10000</v>
      </c>
      <c r="O339" s="51">
        <f t="shared" si="6"/>
        <v>0</v>
      </c>
      <c r="X339" s="7">
        <v>10000</v>
      </c>
      <c r="Y339" s="42"/>
    </row>
    <row r="340" spans="1:25" ht="14.25" customHeight="1" x14ac:dyDescent="0.25">
      <c r="A340" s="37">
        <v>38835</v>
      </c>
      <c r="B340" s="10">
        <v>1450</v>
      </c>
      <c r="C340" s="10" t="s">
        <v>64</v>
      </c>
      <c r="D340" s="7">
        <v>3000</v>
      </c>
      <c r="E340" s="9" t="s">
        <v>6011</v>
      </c>
      <c r="F340" s="10" t="s">
        <v>37</v>
      </c>
      <c r="G340" s="40" t="s">
        <v>3578</v>
      </c>
      <c r="H340" s="10" t="s">
        <v>25</v>
      </c>
      <c r="I340" s="41"/>
      <c r="J340" s="42"/>
      <c r="K340" s="7">
        <v>3000</v>
      </c>
      <c r="O340" s="51">
        <f t="shared" si="6"/>
        <v>0</v>
      </c>
      <c r="X340" s="7">
        <v>3000</v>
      </c>
      <c r="Y340" s="42"/>
    </row>
    <row r="341" spans="1:25" ht="14.25" customHeight="1" x14ac:dyDescent="0.25">
      <c r="A341" s="37">
        <v>38835</v>
      </c>
      <c r="B341" s="10">
        <v>1203</v>
      </c>
      <c r="C341" s="10" t="s">
        <v>121</v>
      </c>
      <c r="D341" s="7">
        <v>4000</v>
      </c>
      <c r="E341" s="9" t="s">
        <v>6012</v>
      </c>
      <c r="F341" s="10" t="s">
        <v>90</v>
      </c>
      <c r="G341" s="40" t="s">
        <v>3582</v>
      </c>
      <c r="H341" s="10" t="s">
        <v>25</v>
      </c>
      <c r="I341" s="41"/>
      <c r="J341" s="42"/>
      <c r="K341" s="7">
        <v>4000</v>
      </c>
      <c r="O341" s="51">
        <f t="shared" si="6"/>
        <v>0</v>
      </c>
      <c r="X341" s="7">
        <v>4000</v>
      </c>
      <c r="Y341" s="42"/>
    </row>
    <row r="342" spans="1:25" ht="14.25" customHeight="1" x14ac:dyDescent="0.25">
      <c r="A342" s="37">
        <v>38836</v>
      </c>
      <c r="B342" s="10">
        <v>1048</v>
      </c>
      <c r="C342" s="10" t="s">
        <v>81</v>
      </c>
      <c r="D342" s="7">
        <v>2000</v>
      </c>
      <c r="E342" s="9" t="s">
        <v>6013</v>
      </c>
      <c r="F342" s="10" t="s">
        <v>37</v>
      </c>
      <c r="G342" s="40" t="s">
        <v>3578</v>
      </c>
      <c r="H342" s="10" t="s">
        <v>25</v>
      </c>
      <c r="I342" s="41"/>
      <c r="J342" s="42"/>
      <c r="K342" s="7">
        <v>2000</v>
      </c>
      <c r="O342" s="51">
        <f t="shared" si="6"/>
        <v>0</v>
      </c>
      <c r="X342" s="7">
        <v>2000</v>
      </c>
      <c r="Y342" s="42"/>
    </row>
    <row r="343" spans="1:25" ht="14.25" customHeight="1" x14ac:dyDescent="0.25">
      <c r="A343" s="37">
        <v>38837</v>
      </c>
      <c r="B343" s="10">
        <v>719</v>
      </c>
      <c r="C343" s="10" t="s">
        <v>141</v>
      </c>
      <c r="D343" s="7">
        <v>1000</v>
      </c>
      <c r="E343" s="9" t="s">
        <v>6014</v>
      </c>
      <c r="F343" s="10" t="s">
        <v>23</v>
      </c>
      <c r="G343" s="41" t="s">
        <v>3578</v>
      </c>
      <c r="H343" s="10" t="s">
        <v>25</v>
      </c>
      <c r="I343" s="41"/>
      <c r="J343" s="42"/>
      <c r="K343" s="7">
        <v>1000</v>
      </c>
      <c r="O343" s="51">
        <f t="shared" si="6"/>
        <v>0</v>
      </c>
      <c r="X343" s="7">
        <v>1000</v>
      </c>
      <c r="Y343" s="42"/>
    </row>
    <row r="344" spans="1:25" ht="14.25" customHeight="1" x14ac:dyDescent="0.25">
      <c r="A344" s="37">
        <v>38837</v>
      </c>
      <c r="B344" s="10">
        <v>1317</v>
      </c>
      <c r="C344" s="10" t="s">
        <v>61</v>
      </c>
      <c r="D344" s="7">
        <v>1000</v>
      </c>
      <c r="E344" s="9" t="s">
        <v>6015</v>
      </c>
      <c r="F344" s="10" t="s">
        <v>37</v>
      </c>
      <c r="G344" s="10" t="s">
        <v>3575</v>
      </c>
      <c r="H344" s="10" t="s">
        <v>25</v>
      </c>
      <c r="K344" s="7">
        <v>1000</v>
      </c>
      <c r="O344" s="51">
        <f t="shared" si="6"/>
        <v>0</v>
      </c>
      <c r="X344" s="7">
        <v>1000</v>
      </c>
      <c r="Y344" s="7"/>
    </row>
    <row r="345" spans="1:25" ht="14.25" customHeight="1" x14ac:dyDescent="0.25">
      <c r="A345" s="37">
        <v>38837</v>
      </c>
      <c r="B345" s="10">
        <v>2344</v>
      </c>
      <c r="C345" s="10" t="s">
        <v>526</v>
      </c>
      <c r="D345" s="7">
        <v>60000</v>
      </c>
      <c r="E345" s="9" t="s">
        <v>6016</v>
      </c>
      <c r="F345" s="10" t="s">
        <v>54</v>
      </c>
      <c r="G345" s="41" t="s">
        <v>3580</v>
      </c>
      <c r="H345" s="10" t="s">
        <v>25</v>
      </c>
      <c r="I345" s="41"/>
      <c r="J345" s="42"/>
      <c r="K345" s="7">
        <v>60000</v>
      </c>
      <c r="O345" s="51">
        <f t="shared" si="6"/>
        <v>0</v>
      </c>
      <c r="X345" s="7">
        <v>60000</v>
      </c>
      <c r="Y345" s="42"/>
    </row>
    <row r="346" spans="1:25" ht="14.25" customHeight="1" x14ac:dyDescent="0.25">
      <c r="A346" s="37">
        <v>38838</v>
      </c>
      <c r="B346" s="10">
        <v>1011</v>
      </c>
      <c r="C346" s="10" t="s">
        <v>426</v>
      </c>
      <c r="D346" s="7">
        <v>1500</v>
      </c>
      <c r="E346" s="9" t="s">
        <v>6017</v>
      </c>
      <c r="F346" s="10" t="s">
        <v>54</v>
      </c>
      <c r="G346" s="10" t="s">
        <v>3587</v>
      </c>
      <c r="H346" s="10" t="s">
        <v>25</v>
      </c>
      <c r="K346" s="7">
        <v>1500</v>
      </c>
      <c r="O346" s="51">
        <f t="shared" si="6"/>
        <v>0</v>
      </c>
      <c r="X346" s="7">
        <v>1500</v>
      </c>
      <c r="Y346" s="7"/>
    </row>
    <row r="347" spans="1:25" s="63" customFormat="1" ht="14.25" customHeight="1" x14ac:dyDescent="0.25">
      <c r="A347" s="37">
        <v>38838</v>
      </c>
      <c r="B347" s="10">
        <v>923</v>
      </c>
      <c r="C347" s="10" t="s">
        <v>141</v>
      </c>
      <c r="D347" s="7">
        <v>1000</v>
      </c>
      <c r="E347" s="9" t="s">
        <v>6018</v>
      </c>
      <c r="F347" s="10" t="s">
        <v>67</v>
      </c>
      <c r="G347" s="10" t="s">
        <v>3578</v>
      </c>
      <c r="H347" s="10" t="s">
        <v>25</v>
      </c>
      <c r="I347" s="10"/>
      <c r="J347" s="7"/>
      <c r="K347" s="7">
        <v>1000</v>
      </c>
      <c r="L347" s="7"/>
      <c r="M347" s="58"/>
      <c r="N347" s="9"/>
      <c r="O347" s="51">
        <f t="shared" si="6"/>
        <v>0</v>
      </c>
      <c r="P347" s="9"/>
      <c r="Q347" s="9"/>
      <c r="R347" s="9"/>
      <c r="S347" s="9"/>
      <c r="T347" s="9"/>
      <c r="U347" s="10"/>
      <c r="V347" s="9"/>
      <c r="W347" s="11"/>
      <c r="X347" s="7">
        <v>1000</v>
      </c>
      <c r="Y347" s="7"/>
    </row>
    <row r="348" spans="1:25" ht="14.25" customHeight="1" x14ac:dyDescent="0.25">
      <c r="A348" s="37">
        <v>38839</v>
      </c>
      <c r="B348" s="10">
        <v>805</v>
      </c>
      <c r="C348" s="10" t="s">
        <v>162</v>
      </c>
      <c r="D348" s="7">
        <v>10000</v>
      </c>
      <c r="E348" s="9" t="s">
        <v>6019</v>
      </c>
      <c r="F348" s="10" t="s">
        <v>23</v>
      </c>
      <c r="G348" s="10" t="s">
        <v>3582</v>
      </c>
      <c r="H348" s="10" t="s">
        <v>25</v>
      </c>
      <c r="I348" s="41"/>
      <c r="J348" s="42"/>
      <c r="K348" s="7">
        <v>10000</v>
      </c>
      <c r="O348" s="51">
        <f t="shared" si="6"/>
        <v>0</v>
      </c>
      <c r="X348" s="7">
        <v>10000</v>
      </c>
      <c r="Y348" s="42"/>
    </row>
    <row r="349" spans="1:25" ht="14.25" customHeight="1" x14ac:dyDescent="0.25">
      <c r="A349" s="37">
        <v>38839</v>
      </c>
      <c r="B349" s="10">
        <v>1730</v>
      </c>
      <c r="C349" s="10" t="s">
        <v>3611</v>
      </c>
      <c r="D349" s="7">
        <v>4812</v>
      </c>
      <c r="E349" s="9" t="s">
        <v>6020</v>
      </c>
      <c r="F349" s="10" t="s">
        <v>23</v>
      </c>
      <c r="G349" s="10" t="s">
        <v>3587</v>
      </c>
      <c r="H349" s="10" t="s">
        <v>25</v>
      </c>
      <c r="I349" s="41"/>
      <c r="J349" s="42"/>
      <c r="K349" s="7">
        <v>4812</v>
      </c>
      <c r="O349" s="51">
        <f t="shared" si="6"/>
        <v>0</v>
      </c>
      <c r="X349" s="7">
        <v>4812</v>
      </c>
      <c r="Y349" s="42"/>
    </row>
    <row r="350" spans="1:25" ht="14.25" customHeight="1" x14ac:dyDescent="0.25">
      <c r="A350" s="37">
        <v>38839</v>
      </c>
      <c r="B350" s="10">
        <v>1007</v>
      </c>
      <c r="C350" s="10" t="s">
        <v>150</v>
      </c>
      <c r="D350" s="7">
        <v>54135</v>
      </c>
      <c r="E350" s="9" t="s">
        <v>6021</v>
      </c>
      <c r="F350" s="10" t="s">
        <v>29</v>
      </c>
      <c r="G350" s="10" t="s">
        <v>3575</v>
      </c>
      <c r="H350" s="10" t="s">
        <v>25</v>
      </c>
      <c r="I350" s="41" t="s">
        <v>4334</v>
      </c>
      <c r="J350" s="42">
        <v>54135</v>
      </c>
      <c r="O350" s="51">
        <f t="shared" si="6"/>
        <v>0</v>
      </c>
      <c r="X350" s="42">
        <v>54135</v>
      </c>
    </row>
    <row r="351" spans="1:25" ht="14.25" customHeight="1" x14ac:dyDescent="0.25">
      <c r="A351" s="37">
        <v>38840</v>
      </c>
      <c r="B351" s="10">
        <v>854</v>
      </c>
      <c r="C351" s="10" t="s">
        <v>150</v>
      </c>
      <c r="D351" s="7">
        <v>8400</v>
      </c>
      <c r="E351" s="9" t="s">
        <v>6022</v>
      </c>
      <c r="F351" s="10" t="s">
        <v>23</v>
      </c>
      <c r="G351" s="10" t="s">
        <v>3575</v>
      </c>
      <c r="H351" s="10" t="s">
        <v>25</v>
      </c>
      <c r="I351" s="41"/>
      <c r="J351" s="42"/>
      <c r="K351" s="7">
        <v>8400</v>
      </c>
      <c r="O351" s="51">
        <f t="shared" si="6"/>
        <v>0</v>
      </c>
      <c r="X351" s="7">
        <v>8400</v>
      </c>
      <c r="Y351" s="42"/>
    </row>
    <row r="352" spans="1:25" ht="14.25" customHeight="1" x14ac:dyDescent="0.25">
      <c r="A352" s="37">
        <v>38840</v>
      </c>
      <c r="B352" s="10">
        <v>939</v>
      </c>
      <c r="C352" s="10" t="s">
        <v>108</v>
      </c>
      <c r="D352" s="7">
        <v>1500</v>
      </c>
      <c r="E352" s="9" t="s">
        <v>6023</v>
      </c>
      <c r="F352" s="10" t="s">
        <v>23</v>
      </c>
      <c r="G352" s="43" t="s">
        <v>3610</v>
      </c>
      <c r="H352" s="10" t="s">
        <v>25</v>
      </c>
      <c r="I352" s="41"/>
      <c r="J352" s="42"/>
      <c r="K352" s="7">
        <v>1500</v>
      </c>
      <c r="O352" s="51">
        <f t="shared" si="6"/>
        <v>0</v>
      </c>
      <c r="X352" s="7">
        <v>1500</v>
      </c>
      <c r="Y352" s="42"/>
    </row>
    <row r="353" spans="1:25" s="63" customFormat="1" ht="14.25" customHeight="1" x14ac:dyDescent="0.25">
      <c r="A353" s="37">
        <v>38840</v>
      </c>
      <c r="B353" s="10">
        <v>1434</v>
      </c>
      <c r="C353" s="10" t="s">
        <v>108</v>
      </c>
      <c r="D353" s="7">
        <v>3000</v>
      </c>
      <c r="E353" s="9" t="s">
        <v>6024</v>
      </c>
      <c r="F353" s="10" t="s">
        <v>63</v>
      </c>
      <c r="G353" s="41" t="s">
        <v>3610</v>
      </c>
      <c r="H353" s="10" t="s">
        <v>25</v>
      </c>
      <c r="I353" s="41"/>
      <c r="J353" s="42"/>
      <c r="K353" s="7">
        <v>3000</v>
      </c>
      <c r="L353" s="7"/>
      <c r="M353" s="58"/>
      <c r="N353" s="9"/>
      <c r="O353" s="51">
        <f t="shared" si="6"/>
        <v>0</v>
      </c>
      <c r="P353" s="9"/>
      <c r="Q353" s="9"/>
      <c r="R353" s="9"/>
      <c r="S353" s="9"/>
      <c r="T353" s="9"/>
      <c r="U353" s="10"/>
      <c r="V353" s="9"/>
      <c r="W353" s="11"/>
      <c r="X353" s="7">
        <v>3000</v>
      </c>
      <c r="Y353" s="42"/>
    </row>
    <row r="354" spans="1:25" ht="14.25" customHeight="1" x14ac:dyDescent="0.25">
      <c r="A354" s="37">
        <v>38842</v>
      </c>
      <c r="B354" s="10">
        <v>1501</v>
      </c>
      <c r="C354" s="10" t="s">
        <v>200</v>
      </c>
      <c r="D354" s="7">
        <v>2500</v>
      </c>
      <c r="E354" s="9" t="s">
        <v>6025</v>
      </c>
      <c r="F354" s="10" t="s">
        <v>33</v>
      </c>
      <c r="G354" s="40" t="s">
        <v>3575</v>
      </c>
      <c r="H354" s="10" t="s">
        <v>25</v>
      </c>
      <c r="I354" s="41"/>
      <c r="J354" s="42"/>
      <c r="K354" s="7">
        <v>2500</v>
      </c>
      <c r="O354" s="51">
        <f t="shared" si="6"/>
        <v>0</v>
      </c>
      <c r="X354" s="7">
        <v>2500</v>
      </c>
      <c r="Y354" s="42"/>
    </row>
    <row r="355" spans="1:25" ht="14.25" customHeight="1" x14ac:dyDescent="0.25">
      <c r="A355" s="37">
        <v>38842</v>
      </c>
      <c r="B355" s="10">
        <v>1029</v>
      </c>
      <c r="C355" s="10" t="s">
        <v>91</v>
      </c>
      <c r="D355" s="7">
        <v>1000</v>
      </c>
      <c r="E355" s="9" t="s">
        <v>6026</v>
      </c>
      <c r="F355" s="10" t="s">
        <v>37</v>
      </c>
      <c r="G355" s="40" t="s">
        <v>3578</v>
      </c>
      <c r="H355" s="10" t="s">
        <v>25</v>
      </c>
      <c r="I355" s="41"/>
      <c r="J355" s="42"/>
      <c r="K355" s="7">
        <v>1000</v>
      </c>
      <c r="O355" s="51">
        <f t="shared" si="6"/>
        <v>0</v>
      </c>
      <c r="X355" s="7">
        <v>1000</v>
      </c>
      <c r="Y355" s="42"/>
    </row>
    <row r="356" spans="1:25" ht="14.25" customHeight="1" x14ac:dyDescent="0.25">
      <c r="A356" s="37">
        <v>38842</v>
      </c>
      <c r="B356" s="10">
        <v>1024</v>
      </c>
      <c r="C356" s="10" t="s">
        <v>152</v>
      </c>
      <c r="D356" s="7">
        <v>500</v>
      </c>
      <c r="E356" s="9" t="s">
        <v>6027</v>
      </c>
      <c r="F356" s="10" t="s">
        <v>190</v>
      </c>
      <c r="G356" s="43" t="s">
        <v>3580</v>
      </c>
      <c r="H356" s="10" t="s">
        <v>25</v>
      </c>
      <c r="I356" s="41"/>
      <c r="J356" s="42"/>
      <c r="K356" s="7">
        <v>500</v>
      </c>
      <c r="O356" s="51">
        <f t="shared" si="6"/>
        <v>0</v>
      </c>
      <c r="X356" s="7">
        <v>500</v>
      </c>
      <c r="Y356" s="42"/>
    </row>
    <row r="357" spans="1:25" ht="14.25" customHeight="1" x14ac:dyDescent="0.25">
      <c r="A357" s="37">
        <v>38842</v>
      </c>
      <c r="B357" s="10">
        <v>1320</v>
      </c>
      <c r="C357" s="10" t="s">
        <v>108</v>
      </c>
      <c r="D357" s="7" t="s">
        <v>27</v>
      </c>
      <c r="E357" s="9" t="s">
        <v>6028</v>
      </c>
      <c r="F357" s="10" t="s">
        <v>190</v>
      </c>
      <c r="G357" s="40" t="s">
        <v>3610</v>
      </c>
      <c r="H357" s="10" t="s">
        <v>25</v>
      </c>
      <c r="I357" s="41"/>
      <c r="J357" s="42"/>
      <c r="K357" s="7" t="s">
        <v>27</v>
      </c>
      <c r="O357" s="51">
        <f t="shared" si="6"/>
        <v>0</v>
      </c>
      <c r="X357" s="7" t="s">
        <v>27</v>
      </c>
      <c r="Y357" s="42"/>
    </row>
    <row r="358" spans="1:25" ht="14.25" customHeight="1" x14ac:dyDescent="0.25">
      <c r="A358" s="37">
        <v>38842</v>
      </c>
      <c r="B358" s="10">
        <v>1250</v>
      </c>
      <c r="C358" s="10" t="s">
        <v>70</v>
      </c>
      <c r="D358" s="7">
        <v>2400</v>
      </c>
      <c r="E358" s="9" t="s">
        <v>6029</v>
      </c>
      <c r="F358" s="10" t="s">
        <v>3869</v>
      </c>
      <c r="G358" s="40" t="s">
        <v>3575</v>
      </c>
      <c r="H358" s="10" t="s">
        <v>25</v>
      </c>
      <c r="I358" s="41" t="s">
        <v>4334</v>
      </c>
      <c r="J358" s="42">
        <v>2400</v>
      </c>
      <c r="O358" s="51">
        <f t="shared" si="6"/>
        <v>0</v>
      </c>
      <c r="X358" s="42">
        <v>2400</v>
      </c>
    </row>
    <row r="359" spans="1:25" ht="14.25" customHeight="1" x14ac:dyDescent="0.25">
      <c r="A359" s="37">
        <v>38843</v>
      </c>
      <c r="B359" s="10">
        <v>1812</v>
      </c>
      <c r="C359" s="10" t="s">
        <v>31</v>
      </c>
      <c r="D359" s="7">
        <v>1000</v>
      </c>
      <c r="E359" s="9" t="s">
        <v>6030</v>
      </c>
      <c r="F359" s="10" t="s">
        <v>33</v>
      </c>
      <c r="G359" s="40" t="s">
        <v>3587</v>
      </c>
      <c r="H359" s="10" t="s">
        <v>25</v>
      </c>
      <c r="I359" s="41"/>
      <c r="J359" s="42"/>
      <c r="K359" s="7">
        <v>1000</v>
      </c>
      <c r="O359" s="51">
        <f t="shared" si="6"/>
        <v>0</v>
      </c>
      <c r="X359" s="7">
        <v>1000</v>
      </c>
      <c r="Y359" s="42"/>
    </row>
    <row r="360" spans="1:25" ht="14.25" customHeight="1" x14ac:dyDescent="0.25">
      <c r="A360" s="37">
        <v>38843</v>
      </c>
      <c r="B360" s="10">
        <v>1541</v>
      </c>
      <c r="C360" s="10" t="s">
        <v>35</v>
      </c>
      <c r="D360" s="7">
        <v>25000</v>
      </c>
      <c r="E360" s="9" t="s">
        <v>6031</v>
      </c>
      <c r="F360" s="10" t="s">
        <v>54</v>
      </c>
      <c r="G360" s="40" t="s">
        <v>3580</v>
      </c>
      <c r="H360" s="10" t="s">
        <v>25</v>
      </c>
      <c r="I360" s="41"/>
      <c r="J360" s="42"/>
      <c r="K360" s="7">
        <v>25000</v>
      </c>
      <c r="O360" s="51">
        <f t="shared" si="6"/>
        <v>0</v>
      </c>
      <c r="X360" s="7">
        <v>25000</v>
      </c>
      <c r="Y360" s="42"/>
    </row>
    <row r="361" spans="1:25" ht="14.25" customHeight="1" x14ac:dyDescent="0.25">
      <c r="A361" s="37">
        <v>38844</v>
      </c>
      <c r="B361" s="10">
        <v>828</v>
      </c>
      <c r="C361" s="10" t="s">
        <v>448</v>
      </c>
      <c r="D361" s="7">
        <v>1000</v>
      </c>
      <c r="E361" s="9" t="s">
        <v>6032</v>
      </c>
      <c r="F361" s="10" t="s">
        <v>23</v>
      </c>
      <c r="G361" s="40" t="s">
        <v>3575</v>
      </c>
      <c r="H361" s="10" t="s">
        <v>25</v>
      </c>
      <c r="I361" s="41"/>
      <c r="J361" s="42"/>
      <c r="K361" s="7">
        <v>1000</v>
      </c>
      <c r="O361" s="51">
        <f t="shared" si="6"/>
        <v>0</v>
      </c>
      <c r="X361" s="7">
        <v>1000</v>
      </c>
      <c r="Y361" s="42"/>
    </row>
    <row r="362" spans="1:25" ht="14.25" customHeight="1" x14ac:dyDescent="0.25">
      <c r="A362" s="37">
        <v>38844</v>
      </c>
      <c r="B362" s="10">
        <v>935</v>
      </c>
      <c r="C362" s="10" t="s">
        <v>91</v>
      </c>
      <c r="D362" s="7">
        <v>4000</v>
      </c>
      <c r="E362" s="9" t="s">
        <v>6033</v>
      </c>
      <c r="F362" s="10" t="s">
        <v>33</v>
      </c>
      <c r="G362" s="40" t="s">
        <v>3578</v>
      </c>
      <c r="H362" s="10" t="s">
        <v>25</v>
      </c>
      <c r="I362" s="41"/>
      <c r="J362" s="42"/>
      <c r="K362" s="7">
        <v>4000</v>
      </c>
      <c r="O362" s="51">
        <f t="shared" si="6"/>
        <v>0</v>
      </c>
      <c r="X362" s="7">
        <v>4000</v>
      </c>
      <c r="Y362" s="42"/>
    </row>
    <row r="363" spans="1:25" ht="14.25" customHeight="1" x14ac:dyDescent="0.25">
      <c r="A363" s="37">
        <v>38844</v>
      </c>
      <c r="B363" s="10">
        <v>233</v>
      </c>
      <c r="C363" s="10" t="s">
        <v>526</v>
      </c>
      <c r="D363" s="7">
        <v>10000</v>
      </c>
      <c r="E363" s="9" t="s">
        <v>6034</v>
      </c>
      <c r="F363" s="10" t="s">
        <v>54</v>
      </c>
      <c r="G363" s="40" t="s">
        <v>3580</v>
      </c>
      <c r="H363" s="10" t="s">
        <v>25</v>
      </c>
      <c r="I363" s="41"/>
      <c r="J363" s="42"/>
      <c r="K363" s="7">
        <v>10000</v>
      </c>
      <c r="O363" s="51">
        <f t="shared" si="6"/>
        <v>0</v>
      </c>
      <c r="X363" s="7">
        <v>10000</v>
      </c>
      <c r="Y363" s="42"/>
    </row>
    <row r="364" spans="1:25" ht="14.25" customHeight="1" x14ac:dyDescent="0.25">
      <c r="A364" s="37">
        <v>38845</v>
      </c>
      <c r="B364" s="10">
        <v>1229</v>
      </c>
      <c r="C364" s="10" t="s">
        <v>59</v>
      </c>
      <c r="D364" s="7">
        <v>2000</v>
      </c>
      <c r="E364" s="9" t="s">
        <v>6035</v>
      </c>
      <c r="F364" s="10" t="s">
        <v>23</v>
      </c>
      <c r="G364" s="40" t="s">
        <v>3580</v>
      </c>
      <c r="H364" s="10" t="s">
        <v>25</v>
      </c>
      <c r="I364" s="41"/>
      <c r="J364" s="42"/>
      <c r="K364" s="7">
        <v>2000</v>
      </c>
      <c r="O364" s="51">
        <f t="shared" si="6"/>
        <v>0</v>
      </c>
      <c r="X364" s="7">
        <v>2000</v>
      </c>
      <c r="Y364" s="42"/>
    </row>
    <row r="365" spans="1:25" ht="14.25" customHeight="1" x14ac:dyDescent="0.25">
      <c r="A365" s="37">
        <v>38845</v>
      </c>
      <c r="B365" s="10">
        <v>1756</v>
      </c>
      <c r="C365" s="10" t="s">
        <v>35</v>
      </c>
      <c r="D365" s="7">
        <v>200</v>
      </c>
      <c r="E365" s="9" t="s">
        <v>6036</v>
      </c>
      <c r="F365" s="10" t="s">
        <v>37</v>
      </c>
      <c r="G365" s="40" t="s">
        <v>3580</v>
      </c>
      <c r="H365" s="10" t="s">
        <v>25</v>
      </c>
      <c r="I365" s="41"/>
      <c r="J365" s="42"/>
      <c r="K365" s="7">
        <v>200</v>
      </c>
      <c r="O365" s="51">
        <f t="shared" ref="O365:O428" si="7">M365*L365</f>
        <v>0</v>
      </c>
      <c r="X365" s="7">
        <v>200</v>
      </c>
      <c r="Y365" s="42"/>
    </row>
    <row r="366" spans="1:25" ht="14.25" customHeight="1" x14ac:dyDescent="0.25">
      <c r="A366" s="37">
        <v>38845</v>
      </c>
      <c r="B366" s="10">
        <v>1829</v>
      </c>
      <c r="C366" s="10" t="s">
        <v>108</v>
      </c>
      <c r="D366" s="7">
        <v>100</v>
      </c>
      <c r="E366" s="9" t="s">
        <v>6037</v>
      </c>
      <c r="F366" s="10" t="s">
        <v>67</v>
      </c>
      <c r="G366" s="40" t="s">
        <v>3610</v>
      </c>
      <c r="H366" s="10" t="s">
        <v>25</v>
      </c>
      <c r="I366" s="41"/>
      <c r="J366" s="42"/>
      <c r="K366" s="7">
        <v>100</v>
      </c>
      <c r="O366" s="51">
        <f t="shared" si="7"/>
        <v>0</v>
      </c>
      <c r="X366" s="7">
        <v>100</v>
      </c>
      <c r="Y366" s="42"/>
    </row>
    <row r="367" spans="1:25" ht="14.25" customHeight="1" x14ac:dyDescent="0.25">
      <c r="A367" s="37">
        <v>38846</v>
      </c>
      <c r="B367" s="10">
        <v>1555</v>
      </c>
      <c r="C367" s="10" t="s">
        <v>51</v>
      </c>
      <c r="D367" s="7">
        <v>12500</v>
      </c>
      <c r="E367" s="9" t="s">
        <v>6038</v>
      </c>
      <c r="F367" s="10" t="s">
        <v>54</v>
      </c>
      <c r="G367" s="41" t="s">
        <v>3610</v>
      </c>
      <c r="H367" s="10" t="s">
        <v>25</v>
      </c>
      <c r="I367" s="41"/>
      <c r="J367" s="42"/>
      <c r="K367" s="7">
        <v>12500</v>
      </c>
      <c r="O367" s="51">
        <f t="shared" si="7"/>
        <v>0</v>
      </c>
      <c r="X367" s="7">
        <v>12500</v>
      </c>
      <c r="Y367" s="42"/>
    </row>
    <row r="368" spans="1:25" ht="14.25" customHeight="1" x14ac:dyDescent="0.25">
      <c r="A368" s="37">
        <v>38846</v>
      </c>
      <c r="B368" s="10">
        <v>1946</v>
      </c>
      <c r="C368" s="10" t="s">
        <v>42</v>
      </c>
      <c r="D368" s="7">
        <v>10000</v>
      </c>
      <c r="E368" s="9" t="s">
        <v>6039</v>
      </c>
      <c r="F368" s="10" t="s">
        <v>3869</v>
      </c>
      <c r="G368" s="10" t="s">
        <v>3582</v>
      </c>
      <c r="H368" s="10" t="s">
        <v>25</v>
      </c>
      <c r="I368" s="41" t="s">
        <v>4334</v>
      </c>
      <c r="J368" s="42">
        <v>10000</v>
      </c>
      <c r="O368" s="51">
        <f t="shared" si="7"/>
        <v>0</v>
      </c>
      <c r="X368" s="42">
        <v>10000</v>
      </c>
    </row>
    <row r="369" spans="1:25" ht="14.25" customHeight="1" x14ac:dyDescent="0.25">
      <c r="A369" s="37">
        <v>38847</v>
      </c>
      <c r="B369" s="10">
        <v>1204</v>
      </c>
      <c r="C369" s="10" t="s">
        <v>35</v>
      </c>
      <c r="D369" s="7">
        <v>750</v>
      </c>
      <c r="E369" s="9" t="s">
        <v>6040</v>
      </c>
      <c r="F369" s="10" t="s">
        <v>37</v>
      </c>
      <c r="G369" s="40" t="s">
        <v>3580</v>
      </c>
      <c r="H369" s="10" t="s">
        <v>25</v>
      </c>
      <c r="I369" s="41"/>
      <c r="J369" s="42"/>
      <c r="K369" s="7">
        <v>750</v>
      </c>
      <c r="O369" s="51">
        <f t="shared" si="7"/>
        <v>0</v>
      </c>
      <c r="X369" s="7">
        <v>750</v>
      </c>
      <c r="Y369" s="42"/>
    </row>
    <row r="370" spans="1:25" ht="14.25" customHeight="1" x14ac:dyDescent="0.25">
      <c r="A370" s="37">
        <v>38847</v>
      </c>
      <c r="B370" s="10">
        <v>1212</v>
      </c>
      <c r="C370" s="10" t="s">
        <v>61</v>
      </c>
      <c r="D370" s="7">
        <v>3000</v>
      </c>
      <c r="E370" s="9" t="s">
        <v>6041</v>
      </c>
      <c r="F370" s="10" t="s">
        <v>37</v>
      </c>
      <c r="G370" s="40" t="s">
        <v>3575</v>
      </c>
      <c r="H370" s="10" t="s">
        <v>25</v>
      </c>
      <c r="I370" s="41"/>
      <c r="J370" s="42"/>
      <c r="K370" s="7">
        <v>3000</v>
      </c>
      <c r="O370" s="51">
        <f t="shared" si="7"/>
        <v>0</v>
      </c>
      <c r="X370" s="7">
        <v>3000</v>
      </c>
      <c r="Y370" s="42"/>
    </row>
    <row r="371" spans="1:25" ht="14.25" customHeight="1" x14ac:dyDescent="0.25">
      <c r="A371" s="37">
        <v>38847</v>
      </c>
      <c r="B371" s="10">
        <v>1627</v>
      </c>
      <c r="C371" s="10" t="s">
        <v>116</v>
      </c>
      <c r="D371" s="7" t="s">
        <v>27</v>
      </c>
      <c r="E371" s="9" t="s">
        <v>6042</v>
      </c>
      <c r="F371" s="10" t="s">
        <v>190</v>
      </c>
      <c r="G371" s="10" t="s">
        <v>3582</v>
      </c>
      <c r="H371" s="10" t="s">
        <v>25</v>
      </c>
      <c r="I371" s="41"/>
      <c r="J371" s="42"/>
      <c r="K371" s="7" t="s">
        <v>27</v>
      </c>
      <c r="O371" s="51">
        <f t="shared" si="7"/>
        <v>0</v>
      </c>
      <c r="X371" s="7" t="s">
        <v>27</v>
      </c>
      <c r="Y371" s="42"/>
    </row>
    <row r="372" spans="1:25" ht="14.25" customHeight="1" x14ac:dyDescent="0.25">
      <c r="A372" s="37">
        <v>38848</v>
      </c>
      <c r="B372" s="10">
        <v>1201</v>
      </c>
      <c r="C372" s="10" t="s">
        <v>426</v>
      </c>
      <c r="D372" s="7">
        <v>40000</v>
      </c>
      <c r="E372" s="9" t="s">
        <v>6043</v>
      </c>
      <c r="F372" s="10" t="s">
        <v>23</v>
      </c>
      <c r="G372" s="10" t="s">
        <v>3587</v>
      </c>
      <c r="H372" s="10" t="s">
        <v>25</v>
      </c>
      <c r="I372" s="41"/>
      <c r="J372" s="42"/>
      <c r="K372" s="7">
        <v>40000</v>
      </c>
      <c r="O372" s="51">
        <f t="shared" si="7"/>
        <v>0</v>
      </c>
      <c r="X372" s="7">
        <v>40000</v>
      </c>
      <c r="Y372" s="42"/>
    </row>
    <row r="373" spans="1:25" ht="14.25" customHeight="1" x14ac:dyDescent="0.25">
      <c r="A373" s="37">
        <v>38848</v>
      </c>
      <c r="B373" s="10">
        <v>2005</v>
      </c>
      <c r="C373" s="10" t="s">
        <v>21</v>
      </c>
      <c r="D373" s="7" t="s">
        <v>27</v>
      </c>
      <c r="E373" s="9" t="s">
        <v>6044</v>
      </c>
      <c r="F373" s="10" t="s">
        <v>190</v>
      </c>
      <c r="G373" s="10" t="s">
        <v>3610</v>
      </c>
      <c r="H373" s="10" t="s">
        <v>25</v>
      </c>
      <c r="I373" s="41"/>
      <c r="J373" s="42"/>
      <c r="K373" s="7" t="s">
        <v>27</v>
      </c>
      <c r="O373" s="51">
        <f t="shared" si="7"/>
        <v>0</v>
      </c>
      <c r="X373" s="7" t="s">
        <v>27</v>
      </c>
      <c r="Y373" s="42"/>
    </row>
    <row r="374" spans="1:25" ht="14.25" customHeight="1" x14ac:dyDescent="0.25">
      <c r="A374" s="37">
        <v>38849</v>
      </c>
      <c r="B374" s="10">
        <v>954</v>
      </c>
      <c r="C374" s="10" t="s">
        <v>162</v>
      </c>
      <c r="D374" s="7">
        <v>4000</v>
      </c>
      <c r="E374" s="9" t="s">
        <v>6045</v>
      </c>
      <c r="F374" s="10" t="s">
        <v>23</v>
      </c>
      <c r="G374" s="41" t="s">
        <v>3582</v>
      </c>
      <c r="H374" s="10" t="s">
        <v>25</v>
      </c>
      <c r="I374" s="41"/>
      <c r="J374" s="42"/>
      <c r="K374" s="7">
        <v>4000</v>
      </c>
      <c r="O374" s="51">
        <f t="shared" si="7"/>
        <v>0</v>
      </c>
      <c r="X374" s="7">
        <v>4000</v>
      </c>
      <c r="Y374" s="42"/>
    </row>
    <row r="375" spans="1:25" ht="14.25" customHeight="1" x14ac:dyDescent="0.25">
      <c r="A375" s="37">
        <v>38849</v>
      </c>
      <c r="B375" s="10">
        <v>1142</v>
      </c>
      <c r="C375" s="10" t="s">
        <v>99</v>
      </c>
      <c r="D375" s="7">
        <v>500</v>
      </c>
      <c r="E375" s="9" t="s">
        <v>6046</v>
      </c>
      <c r="F375" s="10" t="s">
        <v>30</v>
      </c>
      <c r="G375" s="10" t="s">
        <v>3610</v>
      </c>
      <c r="H375" s="10" t="s">
        <v>25</v>
      </c>
      <c r="I375" s="41"/>
      <c r="J375" s="42"/>
      <c r="K375" s="7">
        <v>500</v>
      </c>
      <c r="O375" s="51">
        <f t="shared" si="7"/>
        <v>0</v>
      </c>
      <c r="X375" s="7">
        <v>500</v>
      </c>
      <c r="Y375" s="42"/>
    </row>
    <row r="376" spans="1:25" ht="14.25" customHeight="1" x14ac:dyDescent="0.25">
      <c r="A376" s="37">
        <v>38849</v>
      </c>
      <c r="B376" s="10">
        <v>748</v>
      </c>
      <c r="C376" s="10" t="s">
        <v>46</v>
      </c>
      <c r="D376" s="7">
        <v>15000</v>
      </c>
      <c r="E376" s="9" t="s">
        <v>6047</v>
      </c>
      <c r="F376" s="10" t="s">
        <v>33</v>
      </c>
      <c r="G376" s="10" t="s">
        <v>3575</v>
      </c>
      <c r="H376" s="10" t="s">
        <v>25</v>
      </c>
      <c r="I376" s="41" t="s">
        <v>4382</v>
      </c>
      <c r="J376" s="42">
        <v>15000</v>
      </c>
      <c r="O376" s="51">
        <f t="shared" si="7"/>
        <v>0</v>
      </c>
      <c r="X376" s="42">
        <v>15000</v>
      </c>
    </row>
    <row r="377" spans="1:25" ht="14.25" customHeight="1" x14ac:dyDescent="0.25">
      <c r="A377" s="37">
        <v>38849</v>
      </c>
      <c r="B377" s="10">
        <v>1031</v>
      </c>
      <c r="C377" s="10" t="s">
        <v>72</v>
      </c>
      <c r="D377" s="7">
        <v>1500</v>
      </c>
      <c r="E377" s="9" t="s">
        <v>6048</v>
      </c>
      <c r="F377" s="10" t="s">
        <v>190</v>
      </c>
      <c r="G377" s="10" t="s">
        <v>3575</v>
      </c>
      <c r="H377" s="10" t="s">
        <v>25</v>
      </c>
      <c r="I377" s="41"/>
      <c r="J377" s="42"/>
      <c r="K377" s="7">
        <v>1500</v>
      </c>
      <c r="O377" s="51">
        <f t="shared" si="7"/>
        <v>0</v>
      </c>
      <c r="X377" s="7">
        <v>1500</v>
      </c>
      <c r="Y377" s="42"/>
    </row>
    <row r="378" spans="1:25" ht="14.25" customHeight="1" x14ac:dyDescent="0.25">
      <c r="A378" s="37">
        <v>38850</v>
      </c>
      <c r="B378" s="10">
        <v>1657</v>
      </c>
      <c r="C378" s="10" t="s">
        <v>70</v>
      </c>
      <c r="D378" s="7" t="s">
        <v>27</v>
      </c>
      <c r="E378" s="9" t="s">
        <v>6049</v>
      </c>
      <c r="F378" s="10" t="s">
        <v>23</v>
      </c>
      <c r="G378" s="10" t="s">
        <v>3575</v>
      </c>
      <c r="H378" s="10" t="s">
        <v>25</v>
      </c>
      <c r="I378" s="41"/>
      <c r="J378" s="42"/>
      <c r="K378" s="7" t="s">
        <v>27</v>
      </c>
      <c r="O378" s="51">
        <f t="shared" si="7"/>
        <v>0</v>
      </c>
      <c r="X378" s="7" t="s">
        <v>27</v>
      </c>
      <c r="Y378" s="42"/>
    </row>
    <row r="379" spans="1:25" ht="14.25" customHeight="1" x14ac:dyDescent="0.25">
      <c r="A379" s="37">
        <v>38852</v>
      </c>
      <c r="B379" s="10">
        <v>1019</v>
      </c>
      <c r="C379" s="10" t="s">
        <v>143</v>
      </c>
      <c r="D379" s="7">
        <v>1000000</v>
      </c>
      <c r="E379" s="9" t="s">
        <v>6050</v>
      </c>
      <c r="F379" s="10" t="s">
        <v>23</v>
      </c>
      <c r="G379" s="10" t="s">
        <v>3575</v>
      </c>
      <c r="H379" s="41" t="s">
        <v>25</v>
      </c>
      <c r="I379" s="41" t="s">
        <v>4334</v>
      </c>
      <c r="J379" s="42">
        <v>1000000</v>
      </c>
      <c r="K379" s="42"/>
      <c r="O379" s="51">
        <f t="shared" si="7"/>
        <v>0</v>
      </c>
      <c r="X379" s="42">
        <v>1000000</v>
      </c>
    </row>
    <row r="380" spans="1:25" ht="14.25" customHeight="1" x14ac:dyDescent="0.25">
      <c r="A380" s="37">
        <v>38852</v>
      </c>
      <c r="B380" s="10">
        <v>1640</v>
      </c>
      <c r="C380" s="10" t="s">
        <v>35</v>
      </c>
      <c r="D380" s="7">
        <v>57600</v>
      </c>
      <c r="E380" s="9" t="s">
        <v>6051</v>
      </c>
      <c r="F380" s="10" t="s">
        <v>23</v>
      </c>
      <c r="G380" s="10" t="s">
        <v>3580</v>
      </c>
      <c r="H380" s="41" t="s">
        <v>25</v>
      </c>
      <c r="I380" s="41"/>
      <c r="J380" s="42"/>
      <c r="K380" s="7">
        <v>57600</v>
      </c>
      <c r="O380" s="51">
        <f t="shared" si="7"/>
        <v>0</v>
      </c>
      <c r="X380" s="7">
        <v>57600</v>
      </c>
      <c r="Y380" s="42"/>
    </row>
    <row r="381" spans="1:25" ht="14.25" customHeight="1" x14ac:dyDescent="0.25">
      <c r="A381" s="37">
        <v>38853</v>
      </c>
      <c r="B381" s="10">
        <v>1101</v>
      </c>
      <c r="C381" s="10" t="s">
        <v>162</v>
      </c>
      <c r="D381" s="7">
        <v>30000</v>
      </c>
      <c r="E381" s="9" t="s">
        <v>6052</v>
      </c>
      <c r="F381" s="10" t="s">
        <v>33</v>
      </c>
      <c r="G381" s="10" t="s">
        <v>3582</v>
      </c>
      <c r="H381" s="41" t="s">
        <v>25</v>
      </c>
      <c r="I381" s="41"/>
      <c r="J381" s="42"/>
      <c r="K381" s="7">
        <v>30000</v>
      </c>
      <c r="O381" s="51">
        <f t="shared" si="7"/>
        <v>0</v>
      </c>
      <c r="X381" s="7">
        <v>30000</v>
      </c>
      <c r="Y381" s="42"/>
    </row>
    <row r="382" spans="1:25" ht="14.25" customHeight="1" x14ac:dyDescent="0.25">
      <c r="A382" s="37">
        <v>38853</v>
      </c>
      <c r="B382" s="10">
        <v>842</v>
      </c>
      <c r="C382" s="10" t="s">
        <v>56</v>
      </c>
      <c r="D382" s="7">
        <v>2000</v>
      </c>
      <c r="E382" s="9" t="s">
        <v>6053</v>
      </c>
      <c r="F382" s="10" t="s">
        <v>67</v>
      </c>
      <c r="G382" s="10" t="s">
        <v>3587</v>
      </c>
      <c r="H382" s="41" t="s">
        <v>25</v>
      </c>
      <c r="I382" s="41"/>
      <c r="J382" s="42"/>
      <c r="K382" s="7">
        <v>2000</v>
      </c>
      <c r="O382" s="51">
        <f t="shared" si="7"/>
        <v>0</v>
      </c>
      <c r="X382" s="7">
        <v>2000</v>
      </c>
      <c r="Y382" s="42"/>
    </row>
    <row r="383" spans="1:25" ht="14.25" customHeight="1" x14ac:dyDescent="0.25">
      <c r="A383" s="37">
        <v>38854</v>
      </c>
      <c r="B383" s="10">
        <v>1447</v>
      </c>
      <c r="C383" s="10" t="s">
        <v>61</v>
      </c>
      <c r="D383" s="7">
        <v>20000</v>
      </c>
      <c r="E383" s="9" t="s">
        <v>6054</v>
      </c>
      <c r="F383" s="10" t="s">
        <v>23</v>
      </c>
      <c r="G383" s="10" t="s">
        <v>3575</v>
      </c>
      <c r="H383" s="41" t="s">
        <v>25</v>
      </c>
      <c r="I383" s="41"/>
      <c r="J383" s="42"/>
      <c r="K383" s="7">
        <v>20000</v>
      </c>
      <c r="O383" s="51">
        <f t="shared" si="7"/>
        <v>0</v>
      </c>
      <c r="X383" s="7">
        <v>20000</v>
      </c>
      <c r="Y383" s="42"/>
    </row>
    <row r="384" spans="1:25" ht="14.25" customHeight="1" x14ac:dyDescent="0.25">
      <c r="A384" s="37">
        <v>38855</v>
      </c>
      <c r="B384" s="10">
        <v>947</v>
      </c>
      <c r="C384" s="10" t="s">
        <v>61</v>
      </c>
      <c r="D384" s="7">
        <v>10000</v>
      </c>
      <c r="E384" s="9" t="s">
        <v>6055</v>
      </c>
      <c r="F384" s="10" t="s">
        <v>23</v>
      </c>
      <c r="G384" s="10" t="s">
        <v>3575</v>
      </c>
      <c r="H384" s="41" t="s">
        <v>25</v>
      </c>
      <c r="I384" s="41"/>
      <c r="J384" s="42"/>
      <c r="K384" s="7">
        <v>10000</v>
      </c>
      <c r="O384" s="51">
        <f t="shared" si="7"/>
        <v>0</v>
      </c>
      <c r="X384" s="7">
        <v>10000</v>
      </c>
      <c r="Y384" s="42"/>
    </row>
    <row r="385" spans="1:25" ht="14.25" customHeight="1" x14ac:dyDescent="0.25">
      <c r="A385" s="37">
        <v>38855</v>
      </c>
      <c r="B385" s="10">
        <v>1400</v>
      </c>
      <c r="C385" s="10" t="s">
        <v>162</v>
      </c>
      <c r="D385" s="7" t="s">
        <v>5268</v>
      </c>
      <c r="E385" s="9" t="s">
        <v>6056</v>
      </c>
      <c r="F385" s="10" t="s">
        <v>33</v>
      </c>
      <c r="G385" s="10" t="s">
        <v>3582</v>
      </c>
      <c r="H385" s="10" t="s">
        <v>3582</v>
      </c>
      <c r="I385" s="41"/>
      <c r="J385" s="42"/>
      <c r="K385" s="7" t="s">
        <v>27</v>
      </c>
      <c r="O385" s="51">
        <f t="shared" si="7"/>
        <v>0</v>
      </c>
      <c r="X385" s="7" t="s">
        <v>27</v>
      </c>
      <c r="Y385" s="42"/>
    </row>
    <row r="386" spans="1:25" ht="14.25" customHeight="1" x14ac:dyDescent="0.25">
      <c r="A386" s="37">
        <v>38855</v>
      </c>
      <c r="B386" s="10">
        <v>1500</v>
      </c>
      <c r="C386" s="10" t="s">
        <v>35</v>
      </c>
      <c r="D386" s="7">
        <v>200</v>
      </c>
      <c r="E386" s="9" t="s">
        <v>6057</v>
      </c>
      <c r="F386" s="10" t="s">
        <v>37</v>
      </c>
      <c r="G386" s="10" t="s">
        <v>3580</v>
      </c>
      <c r="H386" s="41" t="s">
        <v>25</v>
      </c>
      <c r="I386" s="41"/>
      <c r="J386" s="42"/>
      <c r="K386" s="7">
        <v>200</v>
      </c>
      <c r="O386" s="51">
        <f t="shared" si="7"/>
        <v>0</v>
      </c>
      <c r="X386" s="7">
        <v>200</v>
      </c>
      <c r="Y386" s="42"/>
    </row>
    <row r="387" spans="1:25" ht="14.25" customHeight="1" x14ac:dyDescent="0.25">
      <c r="A387" s="37">
        <v>38855</v>
      </c>
      <c r="B387" s="10">
        <v>915</v>
      </c>
      <c r="C387" s="10" t="s">
        <v>3611</v>
      </c>
      <c r="D387" s="7">
        <v>27790</v>
      </c>
      <c r="E387" s="9" t="s">
        <v>6058</v>
      </c>
      <c r="F387" s="10" t="s">
        <v>67</v>
      </c>
      <c r="G387" s="10" t="s">
        <v>3587</v>
      </c>
      <c r="H387" s="41" t="s">
        <v>25</v>
      </c>
      <c r="I387" s="41"/>
      <c r="J387" s="42"/>
      <c r="K387" s="7">
        <v>27790</v>
      </c>
      <c r="O387" s="51">
        <f t="shared" si="7"/>
        <v>0</v>
      </c>
      <c r="X387" s="7">
        <v>27790</v>
      </c>
      <c r="Y387" s="42"/>
    </row>
    <row r="388" spans="1:25" ht="14.25" customHeight="1" x14ac:dyDescent="0.25">
      <c r="A388" s="37">
        <v>38856</v>
      </c>
      <c r="B388" s="10">
        <v>942</v>
      </c>
      <c r="C388" s="10" t="s">
        <v>108</v>
      </c>
      <c r="D388" s="7">
        <v>75</v>
      </c>
      <c r="E388" s="9" t="s">
        <v>6059</v>
      </c>
      <c r="F388" s="10" t="s">
        <v>33</v>
      </c>
      <c r="G388" s="10" t="s">
        <v>3610</v>
      </c>
      <c r="H388" s="41" t="s">
        <v>25</v>
      </c>
      <c r="I388" s="41"/>
      <c r="J388" s="42"/>
      <c r="K388" s="7">
        <v>75</v>
      </c>
      <c r="O388" s="51">
        <f t="shared" si="7"/>
        <v>0</v>
      </c>
      <c r="X388" s="7">
        <v>75</v>
      </c>
      <c r="Y388" s="42"/>
    </row>
    <row r="389" spans="1:25" ht="14.25" customHeight="1" x14ac:dyDescent="0.25">
      <c r="A389" s="37">
        <v>38856</v>
      </c>
      <c r="B389" s="10">
        <v>959</v>
      </c>
      <c r="C389" s="10" t="s">
        <v>108</v>
      </c>
      <c r="D389" s="7">
        <v>3000</v>
      </c>
      <c r="E389" s="9" t="s">
        <v>6060</v>
      </c>
      <c r="F389" s="10" t="s">
        <v>33</v>
      </c>
      <c r="G389" s="10" t="s">
        <v>3610</v>
      </c>
      <c r="H389" s="41" t="s">
        <v>25</v>
      </c>
      <c r="I389" s="41"/>
      <c r="J389" s="42"/>
      <c r="K389" s="7">
        <v>3000</v>
      </c>
      <c r="O389" s="51">
        <f t="shared" si="7"/>
        <v>0</v>
      </c>
      <c r="X389" s="7">
        <v>3000</v>
      </c>
      <c r="Y389" s="42"/>
    </row>
    <row r="390" spans="1:25" ht="14.25" customHeight="1" x14ac:dyDescent="0.25">
      <c r="A390" s="37">
        <v>38856</v>
      </c>
      <c r="B390" s="10">
        <v>618</v>
      </c>
      <c r="C390" s="10" t="s">
        <v>35</v>
      </c>
      <c r="D390" s="7">
        <v>60</v>
      </c>
      <c r="E390" s="9" t="s">
        <v>6061</v>
      </c>
      <c r="F390" s="10" t="s">
        <v>67</v>
      </c>
      <c r="G390" s="10" t="s">
        <v>3580</v>
      </c>
      <c r="H390" s="41" t="s">
        <v>25</v>
      </c>
      <c r="I390" s="41"/>
      <c r="J390" s="42"/>
      <c r="K390" s="7">
        <v>60</v>
      </c>
      <c r="O390" s="51">
        <f t="shared" si="7"/>
        <v>0</v>
      </c>
      <c r="X390" s="7">
        <v>60</v>
      </c>
      <c r="Y390" s="42"/>
    </row>
    <row r="391" spans="1:25" ht="14.25" customHeight="1" x14ac:dyDescent="0.25">
      <c r="A391" s="37">
        <v>38858</v>
      </c>
      <c r="B391" s="10">
        <v>55</v>
      </c>
      <c r="C391" s="10" t="s">
        <v>81</v>
      </c>
      <c r="D391" s="7" t="s">
        <v>27</v>
      </c>
      <c r="E391" s="9" t="s">
        <v>6062</v>
      </c>
      <c r="F391" s="10" t="s">
        <v>23</v>
      </c>
      <c r="G391" s="10" t="s">
        <v>3578</v>
      </c>
      <c r="H391" s="41" t="s">
        <v>25</v>
      </c>
      <c r="I391" s="41"/>
      <c r="J391" s="42"/>
      <c r="K391" s="7" t="s">
        <v>27</v>
      </c>
      <c r="O391" s="51">
        <f t="shared" si="7"/>
        <v>0</v>
      </c>
      <c r="X391" s="7" t="s">
        <v>27</v>
      </c>
      <c r="Y391" s="42"/>
    </row>
    <row r="392" spans="1:25" ht="14.25" customHeight="1" x14ac:dyDescent="0.25">
      <c r="A392" s="37">
        <v>38859</v>
      </c>
      <c r="B392" s="10">
        <v>1518</v>
      </c>
      <c r="C392" s="10" t="s">
        <v>35</v>
      </c>
      <c r="D392" s="7">
        <v>4000</v>
      </c>
      <c r="E392" s="9" t="s">
        <v>6063</v>
      </c>
      <c r="F392" s="10" t="s">
        <v>23</v>
      </c>
      <c r="G392" s="10" t="s">
        <v>3580</v>
      </c>
      <c r="H392" s="41" t="s">
        <v>25</v>
      </c>
      <c r="I392" s="41"/>
      <c r="J392" s="42"/>
      <c r="K392" s="7">
        <v>4000</v>
      </c>
      <c r="O392" s="51">
        <f t="shared" si="7"/>
        <v>0</v>
      </c>
      <c r="X392" s="7">
        <v>4000</v>
      </c>
      <c r="Y392" s="42"/>
    </row>
    <row r="393" spans="1:25" ht="14.25" customHeight="1" x14ac:dyDescent="0.25">
      <c r="A393" s="37">
        <v>38859</v>
      </c>
      <c r="B393" s="10">
        <v>1942</v>
      </c>
      <c r="C393" s="10" t="s">
        <v>35</v>
      </c>
      <c r="D393" s="7">
        <v>3800</v>
      </c>
      <c r="E393" s="9" t="s">
        <v>6064</v>
      </c>
      <c r="F393" s="10" t="s">
        <v>30</v>
      </c>
      <c r="G393" s="10" t="s">
        <v>3580</v>
      </c>
      <c r="H393" s="41" t="s">
        <v>25</v>
      </c>
      <c r="I393" s="41"/>
      <c r="J393" s="42"/>
      <c r="K393" s="7">
        <v>3800</v>
      </c>
      <c r="O393" s="51">
        <f t="shared" si="7"/>
        <v>0</v>
      </c>
      <c r="X393" s="7">
        <v>3800</v>
      </c>
      <c r="Y393" s="42"/>
    </row>
    <row r="394" spans="1:25" ht="14.25" customHeight="1" x14ac:dyDescent="0.25">
      <c r="A394" s="37">
        <v>38859</v>
      </c>
      <c r="B394" s="10">
        <v>645</v>
      </c>
      <c r="C394" s="10" t="s">
        <v>200</v>
      </c>
      <c r="D394" s="7">
        <v>3500</v>
      </c>
      <c r="E394" s="9" t="s">
        <v>6065</v>
      </c>
      <c r="F394" s="10" t="s">
        <v>54</v>
      </c>
      <c r="G394" s="10" t="s">
        <v>3575</v>
      </c>
      <c r="H394" s="41" t="s">
        <v>25</v>
      </c>
      <c r="I394" s="41"/>
      <c r="J394" s="42"/>
      <c r="K394" s="7">
        <v>3500</v>
      </c>
      <c r="O394" s="51">
        <f t="shared" si="7"/>
        <v>0</v>
      </c>
      <c r="X394" s="7">
        <v>3500</v>
      </c>
      <c r="Y394" s="42"/>
    </row>
    <row r="395" spans="1:25" ht="14.25" customHeight="1" x14ac:dyDescent="0.25">
      <c r="A395" s="37">
        <v>38860</v>
      </c>
      <c r="B395" s="10">
        <v>1010</v>
      </c>
      <c r="C395" s="10" t="s">
        <v>130</v>
      </c>
      <c r="D395" s="7" t="s">
        <v>27</v>
      </c>
      <c r="E395" s="9" t="s">
        <v>6066</v>
      </c>
      <c r="F395" s="10" t="s">
        <v>23</v>
      </c>
      <c r="G395" s="10" t="s">
        <v>3578</v>
      </c>
      <c r="H395" s="41" t="s">
        <v>25</v>
      </c>
      <c r="I395" s="41"/>
      <c r="J395" s="42"/>
      <c r="K395" s="7" t="s">
        <v>27</v>
      </c>
      <c r="O395" s="51">
        <f t="shared" si="7"/>
        <v>0</v>
      </c>
      <c r="X395" s="7" t="s">
        <v>27</v>
      </c>
      <c r="Y395" s="42"/>
    </row>
    <row r="396" spans="1:25" ht="14.25" customHeight="1" x14ac:dyDescent="0.25">
      <c r="A396" s="37">
        <v>38860</v>
      </c>
      <c r="B396" s="10">
        <v>1517</v>
      </c>
      <c r="C396" s="10" t="s">
        <v>70</v>
      </c>
      <c r="D396" s="7">
        <v>2000</v>
      </c>
      <c r="E396" s="9" t="s">
        <v>6067</v>
      </c>
      <c r="F396" s="10" t="s">
        <v>3869</v>
      </c>
      <c r="G396" s="10" t="s">
        <v>3575</v>
      </c>
      <c r="H396" s="41" t="s">
        <v>25</v>
      </c>
      <c r="I396" s="41" t="s">
        <v>4334</v>
      </c>
      <c r="J396" s="42">
        <v>2000</v>
      </c>
      <c r="O396" s="51">
        <f t="shared" si="7"/>
        <v>0</v>
      </c>
      <c r="X396" s="42">
        <v>2000</v>
      </c>
    </row>
    <row r="397" spans="1:25" ht="14.25" customHeight="1" x14ac:dyDescent="0.25">
      <c r="A397" s="37">
        <v>38861</v>
      </c>
      <c r="B397" s="10">
        <v>927</v>
      </c>
      <c r="C397" s="10" t="s">
        <v>61</v>
      </c>
      <c r="D397" s="7">
        <v>1000</v>
      </c>
      <c r="E397" s="9" t="s">
        <v>6068</v>
      </c>
      <c r="F397" s="10" t="s">
        <v>23</v>
      </c>
      <c r="G397" s="10" t="s">
        <v>3575</v>
      </c>
      <c r="H397" s="41" t="s">
        <v>25</v>
      </c>
      <c r="I397" s="41"/>
      <c r="J397" s="42"/>
      <c r="K397" s="7">
        <v>1000</v>
      </c>
      <c r="O397" s="51">
        <f t="shared" si="7"/>
        <v>0</v>
      </c>
      <c r="X397" s="7">
        <v>1000</v>
      </c>
      <c r="Y397" s="42"/>
    </row>
    <row r="398" spans="1:25" ht="14.25" customHeight="1" x14ac:dyDescent="0.25">
      <c r="A398" s="37">
        <v>38861</v>
      </c>
      <c r="B398" s="10">
        <v>1712</v>
      </c>
      <c r="C398" s="10" t="s">
        <v>319</v>
      </c>
      <c r="D398" s="7">
        <v>20000</v>
      </c>
      <c r="E398" s="9" t="s">
        <v>6069</v>
      </c>
      <c r="F398" s="10" t="s">
        <v>23</v>
      </c>
      <c r="G398" s="10" t="s">
        <v>3610</v>
      </c>
      <c r="H398" s="41" t="s">
        <v>25</v>
      </c>
      <c r="I398" s="41" t="s">
        <v>4334</v>
      </c>
      <c r="J398" s="42">
        <v>20000</v>
      </c>
      <c r="O398" s="51">
        <f t="shared" si="7"/>
        <v>0</v>
      </c>
      <c r="X398" s="42">
        <v>20000</v>
      </c>
    </row>
    <row r="399" spans="1:25" ht="14.25" customHeight="1" x14ac:dyDescent="0.25">
      <c r="A399" s="37">
        <v>38861</v>
      </c>
      <c r="B399" s="10">
        <v>1744</v>
      </c>
      <c r="C399" s="10" t="s">
        <v>64</v>
      </c>
      <c r="D399" s="7">
        <v>1000</v>
      </c>
      <c r="E399" s="9" t="s">
        <v>6070</v>
      </c>
      <c r="F399" s="10" t="s">
        <v>23</v>
      </c>
      <c r="G399" s="10" t="s">
        <v>3578</v>
      </c>
      <c r="H399" s="41" t="s">
        <v>25</v>
      </c>
      <c r="I399" s="41"/>
      <c r="J399" s="42"/>
      <c r="K399" s="7">
        <v>10978</v>
      </c>
      <c r="L399" s="7">
        <f>14978-4000</f>
        <v>10978</v>
      </c>
      <c r="M399" s="58">
        <f>4000/14978</f>
        <v>0.2670583522499666</v>
      </c>
      <c r="N399" s="9" t="s">
        <v>3566</v>
      </c>
      <c r="O399" s="51">
        <f t="shared" si="7"/>
        <v>2931.7665910001333</v>
      </c>
      <c r="X399" s="7">
        <v>10978</v>
      </c>
      <c r="Y399" s="42"/>
    </row>
    <row r="400" spans="1:25" ht="14.25" customHeight="1" x14ac:dyDescent="0.25">
      <c r="A400" s="37">
        <v>38861</v>
      </c>
      <c r="B400" s="10">
        <v>2045</v>
      </c>
      <c r="C400" s="10" t="s">
        <v>35</v>
      </c>
      <c r="D400" s="7">
        <v>10000</v>
      </c>
      <c r="E400" s="9" t="s">
        <v>6071</v>
      </c>
      <c r="F400" s="10" t="s">
        <v>33</v>
      </c>
      <c r="G400" s="10" t="s">
        <v>3580</v>
      </c>
      <c r="H400" s="41" t="s">
        <v>25</v>
      </c>
      <c r="I400" s="41"/>
      <c r="J400" s="42"/>
      <c r="K400" s="7">
        <v>10000</v>
      </c>
      <c r="O400" s="51">
        <f t="shared" si="7"/>
        <v>0</v>
      </c>
      <c r="X400" s="7">
        <v>10000</v>
      </c>
      <c r="Y400" s="42"/>
    </row>
    <row r="401" spans="1:25" ht="14.25" customHeight="1" x14ac:dyDescent="0.25">
      <c r="A401" s="37">
        <v>38861</v>
      </c>
      <c r="B401" s="10">
        <v>2032</v>
      </c>
      <c r="C401" s="10" t="s">
        <v>35</v>
      </c>
      <c r="D401" s="7">
        <v>1000</v>
      </c>
      <c r="E401" s="9" t="s">
        <v>6072</v>
      </c>
      <c r="F401" s="10" t="s">
        <v>63</v>
      </c>
      <c r="G401" s="10" t="s">
        <v>3580</v>
      </c>
      <c r="H401" s="41" t="s">
        <v>25</v>
      </c>
      <c r="I401" s="41"/>
      <c r="J401" s="42"/>
      <c r="K401" s="7">
        <v>1000</v>
      </c>
      <c r="O401" s="51">
        <f t="shared" si="7"/>
        <v>0</v>
      </c>
      <c r="X401" s="7">
        <v>1000</v>
      </c>
      <c r="Y401" s="42"/>
    </row>
    <row r="402" spans="1:25" ht="14.25" customHeight="1" x14ac:dyDescent="0.25">
      <c r="A402" s="37">
        <v>38862</v>
      </c>
      <c r="B402" s="10">
        <v>953</v>
      </c>
      <c r="C402" s="10" t="s">
        <v>61</v>
      </c>
      <c r="D402" s="7">
        <v>1000</v>
      </c>
      <c r="E402" s="9" t="s">
        <v>6073</v>
      </c>
      <c r="F402" s="10" t="s">
        <v>23</v>
      </c>
      <c r="G402" s="10" t="s">
        <v>3575</v>
      </c>
      <c r="H402" s="41" t="s">
        <v>25</v>
      </c>
      <c r="I402" s="41" t="s">
        <v>4334</v>
      </c>
      <c r="J402" s="42">
        <v>1000</v>
      </c>
      <c r="O402" s="51">
        <f t="shared" si="7"/>
        <v>0</v>
      </c>
      <c r="X402" s="42">
        <v>1000</v>
      </c>
    </row>
    <row r="403" spans="1:25" ht="14.25" customHeight="1" x14ac:dyDescent="0.25">
      <c r="A403" s="37">
        <v>38862</v>
      </c>
      <c r="B403" s="10">
        <v>1210</v>
      </c>
      <c r="C403" s="10" t="s">
        <v>91</v>
      </c>
      <c r="D403" s="7">
        <v>5000</v>
      </c>
      <c r="E403" s="9" t="s">
        <v>6074</v>
      </c>
      <c r="F403" s="10" t="s">
        <v>23</v>
      </c>
      <c r="G403" s="10" t="s">
        <v>3578</v>
      </c>
      <c r="H403" s="41" t="s">
        <v>25</v>
      </c>
      <c r="I403" s="10" t="s">
        <v>4382</v>
      </c>
      <c r="J403" s="7">
        <v>5000</v>
      </c>
      <c r="O403" s="51">
        <f t="shared" si="7"/>
        <v>0</v>
      </c>
      <c r="X403" s="7">
        <v>5000</v>
      </c>
    </row>
    <row r="404" spans="1:25" ht="14.25" customHeight="1" x14ac:dyDescent="0.25">
      <c r="A404" s="37">
        <v>38862</v>
      </c>
      <c r="B404" s="10">
        <v>1710</v>
      </c>
      <c r="C404" s="10" t="s">
        <v>81</v>
      </c>
      <c r="D404" s="7">
        <v>5500</v>
      </c>
      <c r="E404" s="9" t="s">
        <v>6075</v>
      </c>
      <c r="F404" s="10" t="s">
        <v>23</v>
      </c>
      <c r="G404" s="10" t="s">
        <v>3578</v>
      </c>
      <c r="H404" s="41" t="s">
        <v>25</v>
      </c>
      <c r="I404" s="41"/>
      <c r="J404" s="42"/>
      <c r="K404" s="7">
        <v>5500</v>
      </c>
      <c r="O404" s="51">
        <f t="shared" si="7"/>
        <v>0</v>
      </c>
      <c r="X404" s="7">
        <v>5500</v>
      </c>
      <c r="Y404" s="42"/>
    </row>
    <row r="405" spans="1:25" ht="14.25" customHeight="1" x14ac:dyDescent="0.25">
      <c r="A405" s="37">
        <v>38862</v>
      </c>
      <c r="B405" s="10">
        <v>750</v>
      </c>
      <c r="C405" s="10" t="s">
        <v>26</v>
      </c>
      <c r="D405" s="7">
        <v>1000</v>
      </c>
      <c r="E405" s="9" t="s">
        <v>6076</v>
      </c>
      <c r="F405" s="10" t="s">
        <v>33</v>
      </c>
      <c r="G405" s="10" t="s">
        <v>3578</v>
      </c>
      <c r="H405" s="41" t="s">
        <v>25</v>
      </c>
      <c r="I405" s="41"/>
      <c r="J405" s="42"/>
      <c r="K405" s="7">
        <v>1000</v>
      </c>
      <c r="O405" s="51">
        <f t="shared" si="7"/>
        <v>0</v>
      </c>
      <c r="X405" s="7">
        <v>1000</v>
      </c>
      <c r="Y405" s="42"/>
    </row>
    <row r="406" spans="1:25" ht="14.25" customHeight="1" x14ac:dyDescent="0.25">
      <c r="A406" s="37">
        <v>38863</v>
      </c>
      <c r="B406" s="10">
        <v>1717</v>
      </c>
      <c r="C406" s="10" t="s">
        <v>72</v>
      </c>
      <c r="D406" s="7" t="s">
        <v>27</v>
      </c>
      <c r="E406" s="9" t="s">
        <v>6077</v>
      </c>
      <c r="F406" s="10" t="s">
        <v>67</v>
      </c>
      <c r="G406" s="10" t="s">
        <v>3575</v>
      </c>
      <c r="H406" s="41" t="s">
        <v>25</v>
      </c>
      <c r="I406" s="41"/>
      <c r="J406" s="42"/>
      <c r="K406" s="7" t="s">
        <v>27</v>
      </c>
      <c r="O406" s="51">
        <f t="shared" si="7"/>
        <v>0</v>
      </c>
      <c r="X406" s="7" t="s">
        <v>27</v>
      </c>
      <c r="Y406" s="42"/>
    </row>
    <row r="407" spans="1:25" ht="14.25" customHeight="1" x14ac:dyDescent="0.25">
      <c r="A407" s="37">
        <v>38864</v>
      </c>
      <c r="B407" s="10">
        <v>1756</v>
      </c>
      <c r="C407" s="10" t="s">
        <v>108</v>
      </c>
      <c r="D407" s="7">
        <v>1000</v>
      </c>
      <c r="E407" s="9" t="s">
        <v>6078</v>
      </c>
      <c r="F407" s="10" t="s">
        <v>33</v>
      </c>
      <c r="G407" s="10" t="s">
        <v>3610</v>
      </c>
      <c r="H407" s="41" t="s">
        <v>25</v>
      </c>
      <c r="I407" s="41"/>
      <c r="J407" s="42"/>
      <c r="K407" s="7">
        <v>1000</v>
      </c>
      <c r="O407" s="51">
        <f t="shared" si="7"/>
        <v>0</v>
      </c>
      <c r="X407" s="7">
        <v>1000</v>
      </c>
      <c r="Y407" s="42"/>
    </row>
    <row r="408" spans="1:25" ht="14.25" customHeight="1" x14ac:dyDescent="0.25">
      <c r="A408" s="37">
        <v>38865</v>
      </c>
      <c r="B408" s="10">
        <v>1446</v>
      </c>
      <c r="C408" s="10" t="s">
        <v>35</v>
      </c>
      <c r="D408" s="7">
        <v>20000</v>
      </c>
      <c r="E408" s="9" t="s">
        <v>6079</v>
      </c>
      <c r="F408" s="10" t="s">
        <v>33</v>
      </c>
      <c r="G408" s="10" t="s">
        <v>3580</v>
      </c>
      <c r="H408" s="41" t="s">
        <v>25</v>
      </c>
      <c r="I408" s="41"/>
      <c r="J408" s="42"/>
      <c r="K408" s="7">
        <v>20000</v>
      </c>
      <c r="O408" s="51">
        <f t="shared" si="7"/>
        <v>0</v>
      </c>
      <c r="X408" s="7">
        <v>20000</v>
      </c>
      <c r="Y408" s="42"/>
    </row>
    <row r="409" spans="1:25" ht="14.25" customHeight="1" x14ac:dyDescent="0.25">
      <c r="A409" s="37">
        <v>38866</v>
      </c>
      <c r="B409" s="10">
        <v>1947</v>
      </c>
      <c r="C409" s="10" t="s">
        <v>46</v>
      </c>
      <c r="D409" s="7" t="s">
        <v>27</v>
      </c>
      <c r="E409" s="9" t="s">
        <v>6080</v>
      </c>
      <c r="F409" s="10" t="s">
        <v>63</v>
      </c>
      <c r="G409" s="10" t="s">
        <v>3575</v>
      </c>
      <c r="H409" s="41" t="s">
        <v>25</v>
      </c>
      <c r="I409" s="41"/>
      <c r="J409" s="42"/>
      <c r="K409" s="7" t="s">
        <v>27</v>
      </c>
      <c r="O409" s="51">
        <f t="shared" si="7"/>
        <v>0</v>
      </c>
      <c r="X409" s="7" t="s">
        <v>27</v>
      </c>
      <c r="Y409" s="42"/>
    </row>
    <row r="410" spans="1:25" ht="14.25" customHeight="1" x14ac:dyDescent="0.25">
      <c r="A410" s="37">
        <v>38866</v>
      </c>
      <c r="B410" s="10">
        <v>1737</v>
      </c>
      <c r="C410" s="10" t="s">
        <v>46</v>
      </c>
      <c r="D410" s="7" t="s">
        <v>27</v>
      </c>
      <c r="E410" s="9" t="s">
        <v>6081</v>
      </c>
      <c r="F410" s="10" t="s">
        <v>67</v>
      </c>
      <c r="G410" s="10" t="s">
        <v>3575</v>
      </c>
      <c r="H410" s="41" t="s">
        <v>25</v>
      </c>
      <c r="I410" s="41"/>
      <c r="J410" s="42"/>
      <c r="K410" s="7" t="s">
        <v>27</v>
      </c>
      <c r="O410" s="51">
        <f t="shared" si="7"/>
        <v>0</v>
      </c>
      <c r="X410" s="7" t="s">
        <v>27</v>
      </c>
      <c r="Y410" s="42"/>
    </row>
    <row r="411" spans="1:25" ht="14.25" customHeight="1" x14ac:dyDescent="0.25">
      <c r="A411" s="37">
        <v>38867</v>
      </c>
      <c r="B411" s="10">
        <v>856</v>
      </c>
      <c r="C411" s="10" t="s">
        <v>26</v>
      </c>
      <c r="D411" s="7">
        <v>2000</v>
      </c>
      <c r="E411" s="9" t="s">
        <v>6082</v>
      </c>
      <c r="F411" s="10" t="s">
        <v>23</v>
      </c>
      <c r="G411" s="10" t="s">
        <v>3578</v>
      </c>
      <c r="H411" s="41" t="s">
        <v>25</v>
      </c>
      <c r="I411" s="41"/>
      <c r="J411" s="42"/>
      <c r="K411" s="7">
        <v>2000</v>
      </c>
      <c r="O411" s="51">
        <f t="shared" si="7"/>
        <v>0</v>
      </c>
      <c r="X411" s="7">
        <v>2000</v>
      </c>
      <c r="Y411" s="42"/>
    </row>
    <row r="412" spans="1:25" ht="14.25" customHeight="1" x14ac:dyDescent="0.25">
      <c r="A412" s="37">
        <v>38867</v>
      </c>
      <c r="B412" s="10">
        <v>939</v>
      </c>
      <c r="C412" s="10" t="s">
        <v>26</v>
      </c>
      <c r="D412" s="7">
        <v>1000</v>
      </c>
      <c r="E412" s="9" t="s">
        <v>6083</v>
      </c>
      <c r="F412" s="10" t="s">
        <v>23</v>
      </c>
      <c r="G412" s="10" t="s">
        <v>3578</v>
      </c>
      <c r="H412" s="41" t="s">
        <v>25</v>
      </c>
      <c r="I412" s="41"/>
      <c r="J412" s="42"/>
      <c r="K412" s="7">
        <v>1000</v>
      </c>
      <c r="O412" s="51">
        <f t="shared" si="7"/>
        <v>0</v>
      </c>
      <c r="X412" s="7">
        <v>1000</v>
      </c>
      <c r="Y412" s="42"/>
    </row>
    <row r="413" spans="1:25" ht="14.25" customHeight="1" x14ac:dyDescent="0.25">
      <c r="A413" s="37">
        <v>38867</v>
      </c>
      <c r="B413" s="10">
        <v>1645</v>
      </c>
      <c r="C413" s="10" t="s">
        <v>162</v>
      </c>
      <c r="D413" s="7">
        <v>50</v>
      </c>
      <c r="E413" s="9" t="s">
        <v>6084</v>
      </c>
      <c r="F413" s="10" t="s">
        <v>37</v>
      </c>
      <c r="G413" s="10" t="s">
        <v>3582</v>
      </c>
      <c r="H413" s="10" t="s">
        <v>3582</v>
      </c>
      <c r="I413" s="41"/>
      <c r="J413" s="42"/>
      <c r="K413" s="7">
        <v>50</v>
      </c>
      <c r="O413" s="51">
        <f t="shared" si="7"/>
        <v>0</v>
      </c>
      <c r="X413" s="7">
        <v>50</v>
      </c>
      <c r="Y413" s="42"/>
    </row>
    <row r="414" spans="1:25" ht="14.25" customHeight="1" x14ac:dyDescent="0.25">
      <c r="A414" s="37">
        <v>38867</v>
      </c>
      <c r="B414" s="10">
        <v>2148</v>
      </c>
      <c r="C414" s="10" t="s">
        <v>91</v>
      </c>
      <c r="D414" s="7">
        <v>800</v>
      </c>
      <c r="E414" s="9" t="s">
        <v>6085</v>
      </c>
      <c r="F414" s="10" t="s">
        <v>37</v>
      </c>
      <c r="G414" s="10" t="s">
        <v>3578</v>
      </c>
      <c r="H414" s="41" t="s">
        <v>25</v>
      </c>
      <c r="I414" s="41"/>
      <c r="J414" s="42"/>
      <c r="K414" s="7">
        <v>800</v>
      </c>
      <c r="O414" s="51">
        <f t="shared" si="7"/>
        <v>0</v>
      </c>
      <c r="X414" s="7">
        <v>800</v>
      </c>
      <c r="Y414" s="42"/>
    </row>
    <row r="415" spans="1:25" ht="14.25" customHeight="1" x14ac:dyDescent="0.25">
      <c r="A415" s="37">
        <v>38867</v>
      </c>
      <c r="B415" s="10">
        <v>1300</v>
      </c>
      <c r="C415" s="10" t="s">
        <v>162</v>
      </c>
      <c r="D415" s="7">
        <v>150</v>
      </c>
      <c r="E415" s="9" t="s">
        <v>6086</v>
      </c>
      <c r="F415" s="10" t="s">
        <v>54</v>
      </c>
      <c r="G415" s="10" t="s">
        <v>3582</v>
      </c>
      <c r="H415" s="10" t="s">
        <v>3582</v>
      </c>
      <c r="I415" s="41"/>
      <c r="J415" s="42"/>
      <c r="K415" s="7">
        <v>150</v>
      </c>
      <c r="O415" s="51">
        <f t="shared" si="7"/>
        <v>0</v>
      </c>
      <c r="X415" s="7">
        <v>150</v>
      </c>
      <c r="Y415" s="42"/>
    </row>
    <row r="416" spans="1:25" ht="14.25" customHeight="1" x14ac:dyDescent="0.25">
      <c r="A416" s="37">
        <v>38867</v>
      </c>
      <c r="B416" s="10">
        <v>1114</v>
      </c>
      <c r="C416" s="10" t="s">
        <v>42</v>
      </c>
      <c r="D416" s="7">
        <v>1000</v>
      </c>
      <c r="E416" s="9" t="s">
        <v>6087</v>
      </c>
      <c r="F416" s="10" t="s">
        <v>3869</v>
      </c>
      <c r="G416" s="10" t="s">
        <v>3582</v>
      </c>
      <c r="H416" s="41" t="s">
        <v>25</v>
      </c>
      <c r="I416" s="41" t="s">
        <v>4334</v>
      </c>
      <c r="J416" s="42">
        <v>1000</v>
      </c>
      <c r="O416" s="51">
        <f t="shared" si="7"/>
        <v>0</v>
      </c>
      <c r="X416" s="42">
        <v>1000</v>
      </c>
    </row>
    <row r="417" spans="1:25" ht="14.25" customHeight="1" x14ac:dyDescent="0.25">
      <c r="A417" s="37">
        <v>38867</v>
      </c>
      <c r="B417" s="10">
        <v>1012</v>
      </c>
      <c r="C417" s="10" t="s">
        <v>64</v>
      </c>
      <c r="D417" s="7">
        <v>1749</v>
      </c>
      <c r="E417" s="9" t="s">
        <v>6088</v>
      </c>
      <c r="F417" s="10" t="s">
        <v>67</v>
      </c>
      <c r="G417" s="10" t="s">
        <v>3578</v>
      </c>
      <c r="H417" s="41" t="s">
        <v>25</v>
      </c>
      <c r="I417" s="41"/>
      <c r="J417" s="42"/>
      <c r="K417" s="7">
        <v>1740</v>
      </c>
      <c r="L417" s="7">
        <v>1740</v>
      </c>
      <c r="M417" s="58">
        <v>0</v>
      </c>
      <c r="N417" s="9" t="s">
        <v>3566</v>
      </c>
      <c r="O417" s="51">
        <f t="shared" si="7"/>
        <v>0</v>
      </c>
      <c r="X417" s="7">
        <v>1740</v>
      </c>
      <c r="Y417" s="42"/>
    </row>
    <row r="418" spans="1:25" ht="14.25" customHeight="1" x14ac:dyDescent="0.25">
      <c r="A418" s="37">
        <v>38868</v>
      </c>
      <c r="B418" s="10">
        <v>1000</v>
      </c>
      <c r="C418" s="10" t="s">
        <v>162</v>
      </c>
      <c r="D418" s="7">
        <v>100</v>
      </c>
      <c r="E418" s="9" t="s">
        <v>6089</v>
      </c>
      <c r="F418" s="10" t="s">
        <v>23</v>
      </c>
      <c r="G418" s="10" t="s">
        <v>3582</v>
      </c>
      <c r="H418" s="10" t="s">
        <v>3582</v>
      </c>
      <c r="I418" s="41"/>
      <c r="J418" s="42"/>
      <c r="K418" s="7">
        <v>100</v>
      </c>
      <c r="O418" s="51">
        <f t="shared" si="7"/>
        <v>0</v>
      </c>
      <c r="X418" s="7">
        <v>100</v>
      </c>
      <c r="Y418" s="42"/>
    </row>
    <row r="419" spans="1:25" ht="14.25" customHeight="1" x14ac:dyDescent="0.25">
      <c r="A419" s="37">
        <v>38869</v>
      </c>
      <c r="B419" s="10">
        <v>1806</v>
      </c>
      <c r="C419" s="10" t="s">
        <v>81</v>
      </c>
      <c r="D419" s="7">
        <v>500</v>
      </c>
      <c r="E419" s="9" t="s">
        <v>6090</v>
      </c>
      <c r="F419" s="10" t="s">
        <v>23</v>
      </c>
      <c r="G419" s="10" t="s">
        <v>3578</v>
      </c>
      <c r="H419" s="41" t="s">
        <v>25</v>
      </c>
      <c r="I419" s="41"/>
      <c r="J419" s="42"/>
      <c r="K419" s="7">
        <v>500</v>
      </c>
      <c r="O419" s="51">
        <f t="shared" si="7"/>
        <v>0</v>
      </c>
      <c r="X419" s="7">
        <v>500</v>
      </c>
      <c r="Y419" s="42"/>
    </row>
    <row r="420" spans="1:25" ht="14.25" customHeight="1" x14ac:dyDescent="0.25">
      <c r="A420" s="37">
        <v>38869</v>
      </c>
      <c r="B420" s="10">
        <v>1647</v>
      </c>
      <c r="C420" s="10" t="s">
        <v>162</v>
      </c>
      <c r="D420" s="7">
        <v>1000</v>
      </c>
      <c r="E420" s="9" t="s">
        <v>6091</v>
      </c>
      <c r="F420" s="10" t="s">
        <v>33</v>
      </c>
      <c r="G420" s="10" t="s">
        <v>3582</v>
      </c>
      <c r="H420" s="10" t="s">
        <v>3582</v>
      </c>
      <c r="I420" s="41"/>
      <c r="J420" s="42"/>
      <c r="K420" s="7">
        <v>1000</v>
      </c>
      <c r="O420" s="51">
        <f t="shared" si="7"/>
        <v>0</v>
      </c>
      <c r="X420" s="7">
        <v>1000</v>
      </c>
      <c r="Y420" s="42"/>
    </row>
    <row r="421" spans="1:25" ht="14.25" customHeight="1" x14ac:dyDescent="0.25">
      <c r="A421" s="37">
        <v>38869</v>
      </c>
      <c r="B421" s="10">
        <v>1920</v>
      </c>
      <c r="C421" s="10" t="s">
        <v>35</v>
      </c>
      <c r="D421" s="7" t="s">
        <v>27</v>
      </c>
      <c r="E421" s="9" t="s">
        <v>6092</v>
      </c>
      <c r="F421" s="10" t="s">
        <v>63</v>
      </c>
      <c r="G421" s="10" t="s">
        <v>3580</v>
      </c>
      <c r="H421" s="41" t="s">
        <v>25</v>
      </c>
      <c r="I421" s="41"/>
      <c r="J421" s="42"/>
      <c r="K421" s="7" t="s">
        <v>27</v>
      </c>
      <c r="O421" s="51">
        <f t="shared" si="7"/>
        <v>0</v>
      </c>
      <c r="X421" s="7" t="s">
        <v>27</v>
      </c>
      <c r="Y421" s="42"/>
    </row>
    <row r="422" spans="1:25" s="63" customFormat="1" ht="14.25" customHeight="1" x14ac:dyDescent="0.25">
      <c r="A422" s="37">
        <v>38869</v>
      </c>
      <c r="B422" s="10">
        <v>1857</v>
      </c>
      <c r="C422" s="10" t="s">
        <v>426</v>
      </c>
      <c r="D422" s="7" t="s">
        <v>27</v>
      </c>
      <c r="E422" s="9" t="s">
        <v>6093</v>
      </c>
      <c r="F422" s="10" t="s">
        <v>3869</v>
      </c>
      <c r="G422" s="10" t="s">
        <v>3587</v>
      </c>
      <c r="H422" s="41" t="s">
        <v>25</v>
      </c>
      <c r="I422" s="41" t="s">
        <v>4334</v>
      </c>
      <c r="J422" s="42" t="s">
        <v>27</v>
      </c>
      <c r="K422" s="7"/>
      <c r="L422" s="7"/>
      <c r="M422" s="58"/>
      <c r="N422" s="9"/>
      <c r="O422" s="51">
        <f t="shared" si="7"/>
        <v>0</v>
      </c>
      <c r="P422" s="9"/>
      <c r="Q422" s="9"/>
      <c r="R422" s="9"/>
      <c r="S422" s="9"/>
      <c r="T422" s="9"/>
      <c r="U422" s="10"/>
      <c r="V422" s="9"/>
      <c r="W422" s="11"/>
      <c r="X422" s="42" t="s">
        <v>27</v>
      </c>
    </row>
    <row r="423" spans="1:25" ht="14.25" customHeight="1" x14ac:dyDescent="0.25">
      <c r="A423" s="37">
        <v>38870</v>
      </c>
      <c r="B423" s="10">
        <v>1805</v>
      </c>
      <c r="C423" s="10" t="s">
        <v>42</v>
      </c>
      <c r="D423" s="7">
        <v>500</v>
      </c>
      <c r="E423" s="9" t="s">
        <v>6094</v>
      </c>
      <c r="F423" s="10" t="s">
        <v>30</v>
      </c>
      <c r="G423" s="10" t="s">
        <v>3582</v>
      </c>
      <c r="H423" s="10" t="s">
        <v>3582</v>
      </c>
      <c r="I423" s="41"/>
      <c r="J423" s="42"/>
      <c r="K423" s="7">
        <v>500</v>
      </c>
      <c r="O423" s="51">
        <f t="shared" si="7"/>
        <v>0</v>
      </c>
      <c r="X423" s="7">
        <v>500</v>
      </c>
      <c r="Y423" s="42"/>
    </row>
    <row r="424" spans="1:25" ht="14.25" customHeight="1" x14ac:dyDescent="0.25">
      <c r="A424" s="37">
        <v>38870</v>
      </c>
      <c r="B424" s="10">
        <v>1113</v>
      </c>
      <c r="C424" s="10" t="s">
        <v>200</v>
      </c>
      <c r="D424" s="7">
        <v>14220</v>
      </c>
      <c r="E424" s="9" t="s">
        <v>6095</v>
      </c>
      <c r="F424" s="10" t="s">
        <v>3869</v>
      </c>
      <c r="G424" s="10" t="s">
        <v>3575</v>
      </c>
      <c r="H424" s="41" t="s">
        <v>25</v>
      </c>
      <c r="I424" s="41" t="s">
        <v>4334</v>
      </c>
      <c r="J424" s="42">
        <v>14220</v>
      </c>
      <c r="O424" s="51">
        <f t="shared" si="7"/>
        <v>0</v>
      </c>
      <c r="X424" s="42">
        <v>14220</v>
      </c>
    </row>
    <row r="425" spans="1:25" ht="14.25" customHeight="1" x14ac:dyDescent="0.25">
      <c r="A425" s="37">
        <v>38870</v>
      </c>
      <c r="B425" s="10">
        <v>1656</v>
      </c>
      <c r="C425" s="10" t="s">
        <v>200</v>
      </c>
      <c r="D425" s="7">
        <v>100000</v>
      </c>
      <c r="E425" s="9" t="s">
        <v>6096</v>
      </c>
      <c r="F425" s="10" t="s">
        <v>3869</v>
      </c>
      <c r="G425" s="10" t="s">
        <v>3575</v>
      </c>
      <c r="H425" s="41" t="s">
        <v>25</v>
      </c>
      <c r="I425" s="41" t="s">
        <v>4334</v>
      </c>
      <c r="J425" s="42">
        <v>100000</v>
      </c>
      <c r="O425" s="51">
        <f t="shared" si="7"/>
        <v>0</v>
      </c>
      <c r="X425" s="42">
        <v>100000</v>
      </c>
    </row>
    <row r="426" spans="1:25" ht="14.25" customHeight="1" x14ac:dyDescent="0.25">
      <c r="A426" s="37">
        <v>38871</v>
      </c>
      <c r="B426" s="10">
        <v>1749</v>
      </c>
      <c r="C426" s="10" t="s">
        <v>68</v>
      </c>
      <c r="D426" s="7">
        <v>60000</v>
      </c>
      <c r="E426" s="9" t="s">
        <v>6097</v>
      </c>
      <c r="F426" s="10" t="s">
        <v>23</v>
      </c>
      <c r="G426" s="10" t="s">
        <v>3575</v>
      </c>
      <c r="H426" s="41" t="s">
        <v>25</v>
      </c>
      <c r="I426" s="41"/>
      <c r="J426" s="42"/>
      <c r="K426" s="7">
        <v>60000</v>
      </c>
      <c r="O426" s="51">
        <f t="shared" si="7"/>
        <v>0</v>
      </c>
      <c r="X426" s="7">
        <v>60000</v>
      </c>
      <c r="Y426" s="42"/>
    </row>
    <row r="427" spans="1:25" ht="14.25" customHeight="1" x14ac:dyDescent="0.25">
      <c r="A427" s="37">
        <v>38871</v>
      </c>
      <c r="B427" s="10">
        <v>1929</v>
      </c>
      <c r="C427" s="10" t="s">
        <v>46</v>
      </c>
      <c r="D427" s="7">
        <v>2500</v>
      </c>
      <c r="E427" s="9" t="s">
        <v>6098</v>
      </c>
      <c r="F427" s="10" t="s">
        <v>63</v>
      </c>
      <c r="G427" s="10" t="s">
        <v>3575</v>
      </c>
      <c r="H427" s="41" t="s">
        <v>25</v>
      </c>
      <c r="I427" s="41"/>
      <c r="J427" s="42"/>
      <c r="K427" s="7">
        <v>2500</v>
      </c>
      <c r="O427" s="51">
        <f t="shared" si="7"/>
        <v>0</v>
      </c>
      <c r="X427" s="7">
        <v>2500</v>
      </c>
      <c r="Y427" s="42"/>
    </row>
    <row r="428" spans="1:25" ht="14.25" customHeight="1" x14ac:dyDescent="0.25">
      <c r="A428" s="37">
        <v>38871</v>
      </c>
      <c r="B428" s="10">
        <v>1730</v>
      </c>
      <c r="C428" s="10" t="s">
        <v>162</v>
      </c>
      <c r="D428" s="7">
        <v>900</v>
      </c>
      <c r="E428" s="9" t="s">
        <v>6099</v>
      </c>
      <c r="F428" s="10" t="s">
        <v>54</v>
      </c>
      <c r="G428" s="10" t="s">
        <v>3582</v>
      </c>
      <c r="H428" s="10" t="s">
        <v>3582</v>
      </c>
      <c r="I428" s="41"/>
      <c r="J428" s="42"/>
      <c r="K428" s="7">
        <v>900</v>
      </c>
      <c r="O428" s="51">
        <f t="shared" si="7"/>
        <v>0</v>
      </c>
      <c r="X428" s="7">
        <v>900</v>
      </c>
      <c r="Y428" s="42"/>
    </row>
    <row r="429" spans="1:25" ht="14.25" customHeight="1" x14ac:dyDescent="0.25">
      <c r="A429" s="37">
        <v>38872</v>
      </c>
      <c r="B429" s="10">
        <v>2002</v>
      </c>
      <c r="C429" s="10" t="s">
        <v>51</v>
      </c>
      <c r="D429" s="7" t="s">
        <v>27</v>
      </c>
      <c r="E429" s="9" t="s">
        <v>6100</v>
      </c>
      <c r="F429" s="10" t="s">
        <v>63</v>
      </c>
      <c r="G429" s="10" t="s">
        <v>3610</v>
      </c>
      <c r="H429" s="41" t="s">
        <v>25</v>
      </c>
      <c r="I429" s="41"/>
      <c r="J429" s="42"/>
      <c r="K429" s="7" t="s">
        <v>27</v>
      </c>
      <c r="O429" s="51">
        <f t="shared" ref="O429:O492" si="8">M429*L429</f>
        <v>0</v>
      </c>
      <c r="X429" s="7" t="s">
        <v>27</v>
      </c>
      <c r="Y429" s="42"/>
    </row>
    <row r="430" spans="1:25" ht="14.25" customHeight="1" x14ac:dyDescent="0.25">
      <c r="A430" s="37">
        <v>38872</v>
      </c>
      <c r="B430" s="10">
        <v>2246</v>
      </c>
      <c r="C430" s="10" t="s">
        <v>64</v>
      </c>
      <c r="D430" s="7">
        <v>1000</v>
      </c>
      <c r="E430" s="9" t="s">
        <v>6101</v>
      </c>
      <c r="F430" s="10" t="s">
        <v>54</v>
      </c>
      <c r="G430" s="10" t="s">
        <v>3578</v>
      </c>
      <c r="H430" s="41" t="s">
        <v>25</v>
      </c>
      <c r="I430" s="41"/>
      <c r="J430" s="42"/>
      <c r="K430" s="7">
        <v>13131</v>
      </c>
      <c r="L430" s="7">
        <f>21131-8000</f>
        <v>13131</v>
      </c>
      <c r="M430" s="58">
        <f>8000/21131</f>
        <v>0.37859069613364249</v>
      </c>
      <c r="N430" s="9" t="s">
        <v>3566</v>
      </c>
      <c r="O430" s="51">
        <f t="shared" si="8"/>
        <v>4971.2744309308591</v>
      </c>
      <c r="X430" s="7">
        <v>13131</v>
      </c>
      <c r="Y430" s="42"/>
    </row>
    <row r="431" spans="1:25" ht="14.25" customHeight="1" x14ac:dyDescent="0.25">
      <c r="A431" s="37">
        <v>38873</v>
      </c>
      <c r="B431" s="10">
        <v>1142</v>
      </c>
      <c r="C431" s="10" t="s">
        <v>51</v>
      </c>
      <c r="D431" s="7" t="s">
        <v>27</v>
      </c>
      <c r="E431" s="9" t="s">
        <v>6102</v>
      </c>
      <c r="F431" s="10" t="s">
        <v>23</v>
      </c>
      <c r="G431" s="10" t="s">
        <v>3610</v>
      </c>
      <c r="H431" s="41" t="s">
        <v>25</v>
      </c>
      <c r="I431" s="41"/>
      <c r="J431" s="42"/>
      <c r="K431" s="7" t="s">
        <v>27</v>
      </c>
      <c r="O431" s="51">
        <f t="shared" si="8"/>
        <v>0</v>
      </c>
      <c r="X431" s="7" t="s">
        <v>27</v>
      </c>
      <c r="Y431" s="42"/>
    </row>
    <row r="432" spans="1:25" ht="14.25" customHeight="1" x14ac:dyDescent="0.25">
      <c r="A432" s="37">
        <v>38873</v>
      </c>
      <c r="B432" s="10">
        <v>2136</v>
      </c>
      <c r="C432" s="10" t="s">
        <v>35</v>
      </c>
      <c r="D432" s="7">
        <v>1000</v>
      </c>
      <c r="E432" s="9" t="s">
        <v>6103</v>
      </c>
      <c r="F432" s="10" t="s">
        <v>33</v>
      </c>
      <c r="G432" s="10" t="s">
        <v>3580</v>
      </c>
      <c r="H432" s="41" t="s">
        <v>25</v>
      </c>
      <c r="I432" s="41"/>
      <c r="J432" s="42"/>
      <c r="K432" s="7">
        <v>1000</v>
      </c>
      <c r="O432" s="51">
        <f t="shared" si="8"/>
        <v>0</v>
      </c>
      <c r="X432" s="7">
        <v>1000</v>
      </c>
      <c r="Y432" s="42"/>
    </row>
    <row r="433" spans="1:25" ht="14.25" customHeight="1" x14ac:dyDescent="0.25">
      <c r="A433" s="37">
        <v>38873</v>
      </c>
      <c r="B433" s="10">
        <v>1549</v>
      </c>
      <c r="C433" s="10" t="s">
        <v>61</v>
      </c>
      <c r="D433" s="7">
        <v>7200</v>
      </c>
      <c r="E433" s="9" t="s">
        <v>6104</v>
      </c>
      <c r="F433" s="10" t="s">
        <v>3869</v>
      </c>
      <c r="G433" s="10" t="s">
        <v>3575</v>
      </c>
      <c r="H433" s="41" t="s">
        <v>25</v>
      </c>
      <c r="I433" s="41" t="s">
        <v>4334</v>
      </c>
      <c r="J433" s="42">
        <v>7200</v>
      </c>
      <c r="O433" s="51">
        <f t="shared" si="8"/>
        <v>0</v>
      </c>
      <c r="X433" s="42">
        <v>7200</v>
      </c>
    </row>
    <row r="434" spans="1:25" ht="14.25" customHeight="1" x14ac:dyDescent="0.25">
      <c r="A434" s="37">
        <v>38874</v>
      </c>
      <c r="B434" s="10">
        <v>1429</v>
      </c>
      <c r="C434" s="10" t="s">
        <v>31</v>
      </c>
      <c r="D434" s="7">
        <v>1500</v>
      </c>
      <c r="E434" s="9" t="s">
        <v>6105</v>
      </c>
      <c r="F434" s="10" t="s">
        <v>23</v>
      </c>
      <c r="G434" s="10" t="s">
        <v>3587</v>
      </c>
      <c r="H434" s="41" t="s">
        <v>25</v>
      </c>
      <c r="I434" s="41"/>
      <c r="J434" s="42"/>
      <c r="K434" s="7">
        <v>1500</v>
      </c>
      <c r="O434" s="51">
        <f t="shared" si="8"/>
        <v>0</v>
      </c>
      <c r="X434" s="7">
        <v>1500</v>
      </c>
      <c r="Y434" s="42"/>
    </row>
    <row r="435" spans="1:25" ht="14.25" customHeight="1" x14ac:dyDescent="0.25">
      <c r="A435" s="37">
        <v>38874</v>
      </c>
      <c r="B435" s="10">
        <v>1700</v>
      </c>
      <c r="C435" s="10" t="s">
        <v>116</v>
      </c>
      <c r="D435" s="7">
        <v>300</v>
      </c>
      <c r="E435" s="9" t="s">
        <v>6106</v>
      </c>
      <c r="F435" s="10" t="s">
        <v>33</v>
      </c>
      <c r="G435" s="10" t="s">
        <v>3582</v>
      </c>
      <c r="H435" s="10" t="s">
        <v>3582</v>
      </c>
      <c r="I435" s="41"/>
      <c r="J435" s="42"/>
      <c r="K435" s="7">
        <v>300</v>
      </c>
      <c r="O435" s="51">
        <f t="shared" si="8"/>
        <v>0</v>
      </c>
      <c r="X435" s="7">
        <v>300</v>
      </c>
      <c r="Y435" s="42"/>
    </row>
    <row r="436" spans="1:25" ht="14.25" customHeight="1" x14ac:dyDescent="0.25">
      <c r="A436" s="37">
        <v>38874</v>
      </c>
      <c r="B436" s="10">
        <v>1800</v>
      </c>
      <c r="C436" s="10" t="s">
        <v>162</v>
      </c>
      <c r="D436" s="7">
        <v>300</v>
      </c>
      <c r="E436" s="9" t="s">
        <v>6107</v>
      </c>
      <c r="F436" s="10" t="s">
        <v>54</v>
      </c>
      <c r="G436" s="10" t="s">
        <v>3582</v>
      </c>
      <c r="H436" s="10" t="s">
        <v>3582</v>
      </c>
      <c r="I436" s="41"/>
      <c r="J436" s="42"/>
      <c r="K436" s="7">
        <v>300</v>
      </c>
      <c r="O436" s="51">
        <f t="shared" si="8"/>
        <v>0</v>
      </c>
      <c r="X436" s="7">
        <v>300</v>
      </c>
      <c r="Y436" s="42"/>
    </row>
    <row r="437" spans="1:25" ht="14.25" customHeight="1" x14ac:dyDescent="0.25">
      <c r="A437" s="37">
        <v>38874</v>
      </c>
      <c r="B437" s="10">
        <v>1734</v>
      </c>
      <c r="C437" s="10" t="s">
        <v>81</v>
      </c>
      <c r="D437" s="7">
        <v>200</v>
      </c>
      <c r="E437" s="9" t="s">
        <v>6108</v>
      </c>
      <c r="F437" s="10" t="s">
        <v>325</v>
      </c>
      <c r="G437" s="10" t="s">
        <v>3578</v>
      </c>
      <c r="H437" s="41" t="s">
        <v>25</v>
      </c>
      <c r="I437" s="41"/>
      <c r="J437" s="42"/>
      <c r="K437" s="7">
        <v>200</v>
      </c>
      <c r="O437" s="51">
        <f t="shared" si="8"/>
        <v>0</v>
      </c>
      <c r="X437" s="7">
        <v>200</v>
      </c>
      <c r="Y437" s="42"/>
    </row>
    <row r="438" spans="1:25" ht="14.25" customHeight="1" x14ac:dyDescent="0.25">
      <c r="A438" s="37">
        <v>38875</v>
      </c>
      <c r="B438" s="10">
        <v>1819</v>
      </c>
      <c r="C438" s="10" t="s">
        <v>70</v>
      </c>
      <c r="D438" s="7" t="s">
        <v>27</v>
      </c>
      <c r="E438" s="9" t="s">
        <v>6109</v>
      </c>
      <c r="F438" s="10" t="s">
        <v>33</v>
      </c>
      <c r="G438" s="10" t="s">
        <v>3575</v>
      </c>
      <c r="H438" s="41" t="s">
        <v>25</v>
      </c>
      <c r="I438" s="41"/>
      <c r="J438" s="42"/>
      <c r="K438" s="7" t="s">
        <v>27</v>
      </c>
      <c r="O438" s="51">
        <f t="shared" si="8"/>
        <v>0</v>
      </c>
      <c r="X438" s="7" t="s">
        <v>27</v>
      </c>
      <c r="Y438" s="42"/>
    </row>
    <row r="439" spans="1:25" ht="14.25" customHeight="1" x14ac:dyDescent="0.25">
      <c r="A439" s="37">
        <v>38875</v>
      </c>
      <c r="B439" s="10">
        <v>2122</v>
      </c>
      <c r="C439" s="10" t="s">
        <v>64</v>
      </c>
      <c r="D439" s="7">
        <v>1000</v>
      </c>
      <c r="E439" s="9" t="s">
        <v>6110</v>
      </c>
      <c r="F439" s="10" t="s">
        <v>67</v>
      </c>
      <c r="G439" s="10" t="s">
        <v>3578</v>
      </c>
      <c r="H439" s="41" t="s">
        <v>25</v>
      </c>
      <c r="I439" s="41"/>
      <c r="J439" s="42"/>
      <c r="K439" s="7">
        <v>200</v>
      </c>
      <c r="L439" s="7">
        <v>200</v>
      </c>
      <c r="M439" s="58">
        <f>5200/5400</f>
        <v>0.96296296296296291</v>
      </c>
      <c r="N439" s="9" t="s">
        <v>3566</v>
      </c>
      <c r="O439" s="51">
        <f t="shared" si="8"/>
        <v>192.59259259259258</v>
      </c>
      <c r="X439" s="7">
        <v>200</v>
      </c>
      <c r="Y439" s="42"/>
    </row>
    <row r="440" spans="1:25" ht="14.25" customHeight="1" x14ac:dyDescent="0.25">
      <c r="A440" s="37">
        <v>38876</v>
      </c>
      <c r="B440" s="10">
        <v>956</v>
      </c>
      <c r="C440" s="10" t="s">
        <v>200</v>
      </c>
      <c r="D440" s="7">
        <v>2000</v>
      </c>
      <c r="E440" s="9" t="s">
        <v>6111</v>
      </c>
      <c r="F440" s="10" t="s">
        <v>54</v>
      </c>
      <c r="G440" s="10" t="s">
        <v>3575</v>
      </c>
      <c r="H440" s="41" t="s">
        <v>25</v>
      </c>
      <c r="I440" s="41"/>
      <c r="J440" s="42"/>
      <c r="K440" s="7">
        <v>2000</v>
      </c>
      <c r="O440" s="51">
        <f t="shared" si="8"/>
        <v>0</v>
      </c>
      <c r="X440" s="7">
        <v>2000</v>
      </c>
      <c r="Y440" s="42"/>
    </row>
    <row r="441" spans="1:25" ht="14.25" customHeight="1" x14ac:dyDescent="0.25">
      <c r="A441" s="37">
        <v>38877</v>
      </c>
      <c r="B441" s="10">
        <v>915</v>
      </c>
      <c r="C441" s="10" t="s">
        <v>162</v>
      </c>
      <c r="D441" s="7">
        <v>1000</v>
      </c>
      <c r="E441" s="9" t="s">
        <v>6112</v>
      </c>
      <c r="F441" s="10" t="s">
        <v>30</v>
      </c>
      <c r="G441" s="10" t="s">
        <v>3582</v>
      </c>
      <c r="H441" s="10" t="s">
        <v>3582</v>
      </c>
      <c r="I441" s="41"/>
      <c r="J441" s="42"/>
      <c r="K441" s="7">
        <v>1000</v>
      </c>
      <c r="O441" s="51">
        <f t="shared" si="8"/>
        <v>0</v>
      </c>
      <c r="X441" s="7">
        <v>1000</v>
      </c>
      <c r="Y441" s="42"/>
    </row>
    <row r="442" spans="1:25" ht="14.25" customHeight="1" x14ac:dyDescent="0.25">
      <c r="A442" s="37">
        <v>38878</v>
      </c>
      <c r="B442" s="10">
        <v>1815</v>
      </c>
      <c r="C442" s="10" t="s">
        <v>200</v>
      </c>
      <c r="D442" s="7">
        <v>1500</v>
      </c>
      <c r="E442" s="9" t="s">
        <v>6113</v>
      </c>
      <c r="F442" s="10" t="s">
        <v>37</v>
      </c>
      <c r="G442" s="10" t="s">
        <v>3575</v>
      </c>
      <c r="H442" s="41" t="s">
        <v>25</v>
      </c>
      <c r="I442" s="41"/>
      <c r="J442" s="42"/>
      <c r="K442" s="7">
        <v>1500</v>
      </c>
      <c r="O442" s="51">
        <f t="shared" si="8"/>
        <v>0</v>
      </c>
      <c r="X442" s="7">
        <v>1500</v>
      </c>
      <c r="Y442" s="42"/>
    </row>
    <row r="443" spans="1:25" ht="14.25" customHeight="1" x14ac:dyDescent="0.25">
      <c r="A443" s="37">
        <v>38879</v>
      </c>
      <c r="B443" s="10">
        <v>1252</v>
      </c>
      <c r="C443" s="10" t="s">
        <v>108</v>
      </c>
      <c r="D443" s="7">
        <v>20000</v>
      </c>
      <c r="E443" s="9" t="s">
        <v>6114</v>
      </c>
      <c r="F443" s="10" t="s">
        <v>23</v>
      </c>
      <c r="G443" s="10" t="s">
        <v>3610</v>
      </c>
      <c r="H443" s="41" t="s">
        <v>25</v>
      </c>
      <c r="I443" s="41"/>
      <c r="J443" s="42"/>
      <c r="K443" s="7">
        <v>20000</v>
      </c>
      <c r="O443" s="51">
        <f t="shared" si="8"/>
        <v>0</v>
      </c>
      <c r="X443" s="7">
        <v>20000</v>
      </c>
      <c r="Y443" s="42"/>
    </row>
    <row r="444" spans="1:25" ht="14.25" customHeight="1" x14ac:dyDescent="0.25">
      <c r="A444" s="37">
        <v>38879</v>
      </c>
      <c r="B444" s="10">
        <v>1425</v>
      </c>
      <c r="C444" s="10" t="s">
        <v>448</v>
      </c>
      <c r="D444" s="7">
        <v>20000</v>
      </c>
      <c r="E444" s="9" t="s">
        <v>6115</v>
      </c>
      <c r="F444" s="10" t="s">
        <v>23</v>
      </c>
      <c r="G444" s="10" t="s">
        <v>3575</v>
      </c>
      <c r="H444" s="41" t="s">
        <v>25</v>
      </c>
      <c r="I444" s="41"/>
      <c r="J444" s="42"/>
      <c r="K444" s="7">
        <v>20000</v>
      </c>
      <c r="O444" s="51">
        <f t="shared" si="8"/>
        <v>0</v>
      </c>
      <c r="X444" s="7">
        <v>20000</v>
      </c>
      <c r="Y444" s="42"/>
    </row>
    <row r="445" spans="1:25" ht="14.25" customHeight="1" x14ac:dyDescent="0.25">
      <c r="A445" s="37">
        <v>38879</v>
      </c>
      <c r="B445" s="10">
        <v>1904</v>
      </c>
      <c r="C445" s="10" t="s">
        <v>70</v>
      </c>
      <c r="D445" s="7">
        <v>10000</v>
      </c>
      <c r="E445" s="9" t="s">
        <v>6116</v>
      </c>
      <c r="F445" s="10" t="s">
        <v>33</v>
      </c>
      <c r="G445" s="10" t="s">
        <v>3578</v>
      </c>
      <c r="H445" s="41" t="s">
        <v>25</v>
      </c>
      <c r="I445" s="41"/>
      <c r="J445" s="42"/>
      <c r="K445" s="7">
        <v>10000</v>
      </c>
      <c r="O445" s="51">
        <f t="shared" si="8"/>
        <v>0</v>
      </c>
      <c r="X445" s="7">
        <v>10000</v>
      </c>
      <c r="Y445" s="42"/>
    </row>
    <row r="446" spans="1:25" ht="14.25" customHeight="1" x14ac:dyDescent="0.25">
      <c r="A446" s="37">
        <v>38879</v>
      </c>
      <c r="B446" s="10">
        <v>258</v>
      </c>
      <c r="C446" s="10" t="s">
        <v>35</v>
      </c>
      <c r="D446" s="7">
        <v>300</v>
      </c>
      <c r="E446" s="9" t="s">
        <v>6117</v>
      </c>
      <c r="F446" s="10" t="s">
        <v>37</v>
      </c>
      <c r="G446" s="10" t="s">
        <v>3580</v>
      </c>
      <c r="H446" s="41" t="s">
        <v>25</v>
      </c>
      <c r="I446" s="41"/>
      <c r="J446" s="42"/>
      <c r="K446" s="7">
        <v>300</v>
      </c>
      <c r="O446" s="51">
        <f t="shared" si="8"/>
        <v>0</v>
      </c>
      <c r="X446" s="7">
        <v>300</v>
      </c>
      <c r="Y446" s="42"/>
    </row>
    <row r="447" spans="1:25" ht="14.25" customHeight="1" x14ac:dyDescent="0.25">
      <c r="A447" s="37">
        <v>38879</v>
      </c>
      <c r="B447" s="10">
        <v>1140</v>
      </c>
      <c r="C447" s="10" t="s">
        <v>91</v>
      </c>
      <c r="D447" s="7" t="s">
        <v>27</v>
      </c>
      <c r="E447" s="9" t="s">
        <v>6118</v>
      </c>
      <c r="F447" s="10" t="s">
        <v>54</v>
      </c>
      <c r="G447" s="10" t="s">
        <v>3578</v>
      </c>
      <c r="H447" s="41" t="s">
        <v>25</v>
      </c>
      <c r="I447" s="41"/>
      <c r="J447" s="42"/>
      <c r="K447" s="7" t="s">
        <v>27</v>
      </c>
      <c r="O447" s="51">
        <f t="shared" si="8"/>
        <v>0</v>
      </c>
      <c r="X447" s="7" t="s">
        <v>27</v>
      </c>
      <c r="Y447" s="42"/>
    </row>
    <row r="448" spans="1:25" ht="14.25" customHeight="1" x14ac:dyDescent="0.25">
      <c r="A448" s="37">
        <v>38880</v>
      </c>
      <c r="B448" s="57">
        <v>1000</v>
      </c>
      <c r="C448" s="10" t="s">
        <v>162</v>
      </c>
      <c r="D448" s="7">
        <v>400</v>
      </c>
      <c r="E448" s="9" t="s">
        <v>6119</v>
      </c>
      <c r="F448" s="10" t="s">
        <v>33</v>
      </c>
      <c r="G448" s="10" t="s">
        <v>3582</v>
      </c>
      <c r="H448" s="10" t="s">
        <v>3582</v>
      </c>
      <c r="I448" s="41"/>
      <c r="J448" s="42"/>
      <c r="K448" s="7">
        <v>400</v>
      </c>
      <c r="O448" s="51">
        <f t="shared" si="8"/>
        <v>0</v>
      </c>
      <c r="X448" s="7">
        <v>400</v>
      </c>
      <c r="Y448" s="42"/>
    </row>
    <row r="449" spans="1:25" ht="14.25" customHeight="1" x14ac:dyDescent="0.25">
      <c r="A449" s="37">
        <v>38880</v>
      </c>
      <c r="B449" s="10">
        <v>1629</v>
      </c>
      <c r="C449" s="10" t="s">
        <v>70</v>
      </c>
      <c r="D449" s="7">
        <v>9000</v>
      </c>
      <c r="E449" s="9" t="s">
        <v>6120</v>
      </c>
      <c r="F449" s="10" t="s">
        <v>33</v>
      </c>
      <c r="G449" s="10" t="s">
        <v>3575</v>
      </c>
      <c r="H449" s="41" t="s">
        <v>25</v>
      </c>
      <c r="I449" s="41"/>
      <c r="J449" s="42"/>
      <c r="K449" s="7">
        <v>9000</v>
      </c>
      <c r="O449" s="51">
        <f t="shared" si="8"/>
        <v>0</v>
      </c>
      <c r="X449" s="7">
        <v>9000</v>
      </c>
      <c r="Y449" s="42"/>
    </row>
    <row r="450" spans="1:25" ht="14.25" customHeight="1" x14ac:dyDescent="0.25">
      <c r="A450" s="37">
        <v>38880</v>
      </c>
      <c r="B450" s="10">
        <v>27</v>
      </c>
      <c r="C450" s="10" t="s">
        <v>35</v>
      </c>
      <c r="D450" s="7">
        <v>540</v>
      </c>
      <c r="E450" s="9" t="s">
        <v>6121</v>
      </c>
      <c r="F450" s="10" t="s">
        <v>37</v>
      </c>
      <c r="G450" s="10" t="s">
        <v>3580</v>
      </c>
      <c r="H450" s="41" t="s">
        <v>25</v>
      </c>
      <c r="I450" s="41"/>
      <c r="J450" s="42"/>
      <c r="K450" s="7">
        <v>540</v>
      </c>
      <c r="O450" s="51">
        <f t="shared" si="8"/>
        <v>0</v>
      </c>
      <c r="X450" s="7">
        <v>540</v>
      </c>
      <c r="Y450" s="42"/>
    </row>
    <row r="451" spans="1:25" ht="14.25" customHeight="1" x14ac:dyDescent="0.25">
      <c r="A451" s="37">
        <v>38880</v>
      </c>
      <c r="B451" s="10">
        <v>2328</v>
      </c>
      <c r="C451" s="10" t="s">
        <v>64</v>
      </c>
      <c r="D451" s="7">
        <v>250</v>
      </c>
      <c r="E451" s="9" t="s">
        <v>6122</v>
      </c>
      <c r="F451" s="10" t="s">
        <v>37</v>
      </c>
      <c r="G451" s="10" t="s">
        <v>3578</v>
      </c>
      <c r="H451" s="41" t="s">
        <v>25</v>
      </c>
      <c r="I451" s="41"/>
      <c r="J451" s="42"/>
      <c r="K451" s="7">
        <v>250</v>
      </c>
      <c r="O451" s="51">
        <f t="shared" si="8"/>
        <v>0</v>
      </c>
      <c r="X451" s="7">
        <v>250</v>
      </c>
      <c r="Y451" s="42"/>
    </row>
    <row r="452" spans="1:25" ht="14.25" customHeight="1" x14ac:dyDescent="0.25">
      <c r="A452" s="37">
        <v>38880</v>
      </c>
      <c r="B452" s="10">
        <v>830</v>
      </c>
      <c r="C452" s="10" t="s">
        <v>72</v>
      </c>
      <c r="D452" s="7">
        <v>1000</v>
      </c>
      <c r="E452" s="9" t="s">
        <v>6123</v>
      </c>
      <c r="F452" s="10" t="s">
        <v>67</v>
      </c>
      <c r="G452" s="10" t="s">
        <v>3575</v>
      </c>
      <c r="H452" s="41" t="s">
        <v>25</v>
      </c>
      <c r="I452" s="41"/>
      <c r="J452" s="42"/>
      <c r="K452" s="7">
        <v>1000</v>
      </c>
      <c r="O452" s="51">
        <f t="shared" si="8"/>
        <v>0</v>
      </c>
      <c r="X452" s="7">
        <v>1000</v>
      </c>
      <c r="Y452" s="42"/>
    </row>
    <row r="453" spans="1:25" ht="14.25" customHeight="1" x14ac:dyDescent="0.25">
      <c r="A453" s="37">
        <v>38880</v>
      </c>
      <c r="B453" s="10">
        <v>1114</v>
      </c>
      <c r="C453" s="10" t="s">
        <v>70</v>
      </c>
      <c r="D453" s="7">
        <v>30000</v>
      </c>
      <c r="E453" s="9" t="s">
        <v>6124</v>
      </c>
      <c r="F453" s="10" t="s">
        <v>67</v>
      </c>
      <c r="G453" s="10" t="s">
        <v>3575</v>
      </c>
      <c r="H453" s="41" t="s">
        <v>25</v>
      </c>
      <c r="I453" s="41"/>
      <c r="J453" s="42"/>
      <c r="K453" s="7">
        <v>30000</v>
      </c>
      <c r="O453" s="51">
        <f t="shared" si="8"/>
        <v>0</v>
      </c>
      <c r="X453" s="7">
        <v>30000</v>
      </c>
      <c r="Y453" s="42"/>
    </row>
    <row r="454" spans="1:25" ht="14.25" customHeight="1" x14ac:dyDescent="0.25">
      <c r="A454" s="37">
        <v>38881</v>
      </c>
      <c r="B454" s="10">
        <v>1402</v>
      </c>
      <c r="C454" s="10" t="s">
        <v>3611</v>
      </c>
      <c r="D454" s="7">
        <v>11000</v>
      </c>
      <c r="E454" s="9" t="s">
        <v>6125</v>
      </c>
      <c r="F454" s="10" t="s">
        <v>23</v>
      </c>
      <c r="G454" s="10" t="s">
        <v>3587</v>
      </c>
      <c r="H454" s="41" t="s">
        <v>25</v>
      </c>
      <c r="I454" s="41"/>
      <c r="J454" s="42"/>
      <c r="K454" s="7">
        <v>11000</v>
      </c>
      <c r="O454" s="51">
        <f t="shared" si="8"/>
        <v>0</v>
      </c>
      <c r="X454" s="7">
        <v>11000</v>
      </c>
      <c r="Y454" s="42"/>
    </row>
    <row r="455" spans="1:25" ht="14.25" customHeight="1" x14ac:dyDescent="0.25">
      <c r="A455" s="37">
        <v>38881</v>
      </c>
      <c r="B455" s="10">
        <v>1027</v>
      </c>
      <c r="C455" s="10" t="s">
        <v>162</v>
      </c>
      <c r="D455" s="7">
        <v>5000</v>
      </c>
      <c r="E455" s="9" t="s">
        <v>6126</v>
      </c>
      <c r="F455" s="10" t="s">
        <v>33</v>
      </c>
      <c r="G455" s="10" t="s">
        <v>3582</v>
      </c>
      <c r="H455" s="41" t="s">
        <v>25</v>
      </c>
      <c r="I455" s="41" t="s">
        <v>4334</v>
      </c>
      <c r="J455" s="42">
        <v>5000</v>
      </c>
      <c r="O455" s="51">
        <f t="shared" si="8"/>
        <v>0</v>
      </c>
      <c r="X455" s="42">
        <v>5000</v>
      </c>
    </row>
    <row r="456" spans="1:25" ht="14.25" customHeight="1" x14ac:dyDescent="0.25">
      <c r="A456" s="37">
        <v>38881</v>
      </c>
      <c r="B456" s="57">
        <v>1045</v>
      </c>
      <c r="C456" s="10" t="s">
        <v>162</v>
      </c>
      <c r="D456" s="7">
        <v>5000</v>
      </c>
      <c r="E456" s="9" t="s">
        <v>6127</v>
      </c>
      <c r="F456" s="10" t="s">
        <v>33</v>
      </c>
      <c r="G456" s="10" t="s">
        <v>3582</v>
      </c>
      <c r="H456" s="41" t="s">
        <v>25</v>
      </c>
      <c r="I456" s="41"/>
      <c r="J456" s="42"/>
      <c r="K456" s="7">
        <v>5000</v>
      </c>
      <c r="O456" s="51">
        <f t="shared" si="8"/>
        <v>0</v>
      </c>
      <c r="X456" s="7">
        <v>5000</v>
      </c>
      <c r="Y456" s="42"/>
    </row>
    <row r="457" spans="1:25" ht="14.25" customHeight="1" x14ac:dyDescent="0.25">
      <c r="A457" s="37">
        <v>38881</v>
      </c>
      <c r="B457" s="10">
        <v>1413</v>
      </c>
      <c r="C457" s="10" t="s">
        <v>81</v>
      </c>
      <c r="D457" s="7">
        <v>5000</v>
      </c>
      <c r="E457" s="9" t="s">
        <v>6128</v>
      </c>
      <c r="F457" s="10" t="s">
        <v>33</v>
      </c>
      <c r="G457" s="10" t="s">
        <v>3578</v>
      </c>
      <c r="H457" s="41" t="s">
        <v>25</v>
      </c>
      <c r="I457" s="41"/>
      <c r="J457" s="42"/>
      <c r="K457" s="7">
        <v>5000</v>
      </c>
      <c r="O457" s="51">
        <f t="shared" si="8"/>
        <v>0</v>
      </c>
      <c r="X457" s="7">
        <v>5000</v>
      </c>
      <c r="Y457" s="42"/>
    </row>
    <row r="458" spans="1:25" ht="14.25" customHeight="1" x14ac:dyDescent="0.25">
      <c r="A458" s="37">
        <v>38881</v>
      </c>
      <c r="B458" s="10">
        <v>1606</v>
      </c>
      <c r="C458" s="10" t="s">
        <v>64</v>
      </c>
      <c r="D458" s="7">
        <v>1000</v>
      </c>
      <c r="E458" s="9" t="s">
        <v>6129</v>
      </c>
      <c r="F458" s="10" t="s">
        <v>33</v>
      </c>
      <c r="G458" s="10" t="s">
        <v>3578</v>
      </c>
      <c r="H458" s="41" t="s">
        <v>25</v>
      </c>
      <c r="I458" s="41"/>
      <c r="J458" s="42"/>
      <c r="K458" s="7">
        <v>1000</v>
      </c>
      <c r="O458" s="51">
        <f t="shared" si="8"/>
        <v>0</v>
      </c>
      <c r="X458" s="7">
        <v>1000</v>
      </c>
      <c r="Y458" s="42"/>
    </row>
    <row r="459" spans="1:25" ht="14.25" customHeight="1" x14ac:dyDescent="0.25">
      <c r="A459" s="37">
        <v>38881</v>
      </c>
      <c r="B459" s="10">
        <v>2353</v>
      </c>
      <c r="C459" s="10" t="s">
        <v>35</v>
      </c>
      <c r="D459" s="7">
        <v>40000</v>
      </c>
      <c r="E459" s="9" t="s">
        <v>6130</v>
      </c>
      <c r="F459" s="10" t="s">
        <v>33</v>
      </c>
      <c r="G459" s="10" t="s">
        <v>3580</v>
      </c>
      <c r="H459" s="41" t="s">
        <v>25</v>
      </c>
      <c r="I459" s="41"/>
      <c r="J459" s="42"/>
      <c r="K459" s="7">
        <v>40000</v>
      </c>
      <c r="O459" s="51">
        <f t="shared" si="8"/>
        <v>0</v>
      </c>
      <c r="X459" s="7">
        <v>40000</v>
      </c>
      <c r="Y459" s="42"/>
    </row>
    <row r="460" spans="1:25" ht="14.25" customHeight="1" x14ac:dyDescent="0.25">
      <c r="A460" s="37">
        <v>38881</v>
      </c>
      <c r="B460" s="10">
        <v>1207</v>
      </c>
      <c r="C460" s="10" t="s">
        <v>46</v>
      </c>
      <c r="D460" s="7">
        <v>2000</v>
      </c>
      <c r="E460" s="9" t="s">
        <v>6131</v>
      </c>
      <c r="F460" s="10" t="s">
        <v>3869</v>
      </c>
      <c r="G460" s="10" t="s">
        <v>3575</v>
      </c>
      <c r="H460" s="41" t="s">
        <v>25</v>
      </c>
      <c r="I460" s="41" t="s">
        <v>4334</v>
      </c>
      <c r="J460" s="42">
        <v>2000</v>
      </c>
      <c r="O460" s="51">
        <f t="shared" si="8"/>
        <v>0</v>
      </c>
      <c r="X460" s="42">
        <v>2000</v>
      </c>
    </row>
    <row r="461" spans="1:25" ht="14.25" customHeight="1" x14ac:dyDescent="0.25">
      <c r="A461" s="37">
        <v>38881</v>
      </c>
      <c r="B461" s="10">
        <v>1343</v>
      </c>
      <c r="C461" s="10" t="s">
        <v>2050</v>
      </c>
      <c r="D461" s="7" t="s">
        <v>27</v>
      </c>
      <c r="E461" s="9" t="s">
        <v>6132</v>
      </c>
      <c r="F461" s="10" t="s">
        <v>67</v>
      </c>
      <c r="G461" s="10" t="s">
        <v>3580</v>
      </c>
      <c r="H461" s="41" t="s">
        <v>25</v>
      </c>
      <c r="I461" s="41"/>
      <c r="J461" s="42"/>
      <c r="K461" s="7" t="s">
        <v>27</v>
      </c>
      <c r="O461" s="51">
        <f t="shared" si="8"/>
        <v>0</v>
      </c>
      <c r="X461" s="7" t="s">
        <v>27</v>
      </c>
      <c r="Y461" s="42"/>
    </row>
    <row r="462" spans="1:25" ht="14.25" customHeight="1" x14ac:dyDescent="0.25">
      <c r="A462" s="37">
        <v>38882</v>
      </c>
      <c r="B462" s="10">
        <v>1435</v>
      </c>
      <c r="C462" s="10" t="s">
        <v>64</v>
      </c>
      <c r="D462" s="7">
        <v>1000</v>
      </c>
      <c r="E462" s="9" t="s">
        <v>6133</v>
      </c>
      <c r="F462" s="10" t="s">
        <v>23</v>
      </c>
      <c r="G462" s="10" t="s">
        <v>3578</v>
      </c>
      <c r="H462" s="41" t="s">
        <v>25</v>
      </c>
      <c r="I462" s="41"/>
      <c r="J462" s="42"/>
      <c r="K462" s="7">
        <v>215</v>
      </c>
      <c r="L462" s="7">
        <f>20315-20100</f>
        <v>215</v>
      </c>
      <c r="M462" s="58">
        <f>20100/20315</f>
        <v>0.98941668717696285</v>
      </c>
      <c r="N462" s="9" t="s">
        <v>3566</v>
      </c>
      <c r="O462" s="51">
        <f t="shared" si="8"/>
        <v>212.72458774304701</v>
      </c>
      <c r="X462" s="7">
        <v>215</v>
      </c>
      <c r="Y462" s="42"/>
    </row>
    <row r="463" spans="1:25" ht="14.25" customHeight="1" x14ac:dyDescent="0.25">
      <c r="A463" s="37">
        <v>38882</v>
      </c>
      <c r="B463" s="10">
        <v>1018</v>
      </c>
      <c r="C463" s="10" t="s">
        <v>31</v>
      </c>
      <c r="D463" s="7" t="s">
        <v>27</v>
      </c>
      <c r="E463" s="9" t="s">
        <v>6134</v>
      </c>
      <c r="F463" s="10" t="s">
        <v>190</v>
      </c>
      <c r="G463" s="10" t="s">
        <v>3587</v>
      </c>
      <c r="H463" s="41" t="s">
        <v>25</v>
      </c>
      <c r="I463" s="41"/>
      <c r="J463" s="42"/>
      <c r="K463" s="7" t="s">
        <v>27</v>
      </c>
      <c r="O463" s="51">
        <f t="shared" si="8"/>
        <v>0</v>
      </c>
      <c r="X463" s="7" t="s">
        <v>27</v>
      </c>
      <c r="Y463" s="42"/>
    </row>
    <row r="464" spans="1:25" ht="14.25" customHeight="1" x14ac:dyDescent="0.25">
      <c r="A464" s="37">
        <v>38882</v>
      </c>
      <c r="B464" s="10">
        <v>1911</v>
      </c>
      <c r="C464" s="10" t="s">
        <v>162</v>
      </c>
      <c r="D464" s="7" t="s">
        <v>27</v>
      </c>
      <c r="E464" s="9" t="s">
        <v>6135</v>
      </c>
      <c r="F464" s="10" t="s">
        <v>190</v>
      </c>
      <c r="G464" s="10" t="s">
        <v>3582</v>
      </c>
      <c r="H464" s="41" t="s">
        <v>25</v>
      </c>
      <c r="I464" s="41"/>
      <c r="J464" s="42"/>
      <c r="K464" s="7" t="s">
        <v>27</v>
      </c>
      <c r="O464" s="51">
        <f t="shared" si="8"/>
        <v>0</v>
      </c>
      <c r="X464" s="7" t="s">
        <v>27</v>
      </c>
      <c r="Y464" s="42"/>
    </row>
    <row r="465" spans="1:25" ht="14.25" customHeight="1" x14ac:dyDescent="0.25">
      <c r="A465" s="37">
        <v>38882</v>
      </c>
      <c r="B465" s="10">
        <v>1011</v>
      </c>
      <c r="C465" s="10" t="s">
        <v>150</v>
      </c>
      <c r="D465" s="7">
        <v>7500</v>
      </c>
      <c r="E465" s="9" t="s">
        <v>6136</v>
      </c>
      <c r="F465" s="10" t="s">
        <v>54</v>
      </c>
      <c r="G465" s="10" t="s">
        <v>3575</v>
      </c>
      <c r="H465" s="41" t="s">
        <v>25</v>
      </c>
      <c r="I465" s="41"/>
      <c r="J465" s="42"/>
      <c r="K465" s="7">
        <v>7500</v>
      </c>
      <c r="O465" s="51">
        <f t="shared" si="8"/>
        <v>0</v>
      </c>
      <c r="X465" s="7">
        <v>7500</v>
      </c>
      <c r="Y465" s="42"/>
    </row>
    <row r="466" spans="1:25" ht="14.25" customHeight="1" x14ac:dyDescent="0.25">
      <c r="A466" s="37">
        <v>38883</v>
      </c>
      <c r="B466" s="10">
        <v>2036</v>
      </c>
      <c r="C466" s="10" t="s">
        <v>91</v>
      </c>
      <c r="D466" s="7" t="s">
        <v>27</v>
      </c>
      <c r="E466" s="9" t="s">
        <v>6137</v>
      </c>
      <c r="F466" s="10" t="s">
        <v>63</v>
      </c>
      <c r="G466" s="10" t="s">
        <v>3578</v>
      </c>
      <c r="H466" s="41" t="s">
        <v>25</v>
      </c>
      <c r="I466" s="41"/>
      <c r="J466" s="42"/>
      <c r="K466" s="7" t="s">
        <v>27</v>
      </c>
      <c r="O466" s="51">
        <f t="shared" si="8"/>
        <v>0</v>
      </c>
      <c r="X466" s="7" t="s">
        <v>27</v>
      </c>
      <c r="Y466" s="42"/>
    </row>
    <row r="467" spans="1:25" ht="14.25" customHeight="1" x14ac:dyDescent="0.25">
      <c r="A467" s="37">
        <v>38883</v>
      </c>
      <c r="B467" s="10">
        <v>1146</v>
      </c>
      <c r="C467" s="10" t="s">
        <v>3611</v>
      </c>
      <c r="D467" s="7">
        <v>7140</v>
      </c>
      <c r="E467" s="9" t="s">
        <v>6138</v>
      </c>
      <c r="F467" s="10" t="s">
        <v>67</v>
      </c>
      <c r="G467" s="10" t="s">
        <v>3587</v>
      </c>
      <c r="H467" s="41" t="s">
        <v>25</v>
      </c>
      <c r="I467" s="41"/>
      <c r="J467" s="42"/>
      <c r="K467" s="7">
        <v>7140</v>
      </c>
      <c r="O467" s="51">
        <f t="shared" si="8"/>
        <v>0</v>
      </c>
      <c r="X467" s="7">
        <v>7140</v>
      </c>
      <c r="Y467" s="42"/>
    </row>
    <row r="468" spans="1:25" ht="14.25" customHeight="1" x14ac:dyDescent="0.25">
      <c r="A468" s="37">
        <v>38883</v>
      </c>
      <c r="B468" s="10">
        <v>1149</v>
      </c>
      <c r="C468" s="10" t="s">
        <v>3611</v>
      </c>
      <c r="D468" s="7">
        <v>22320</v>
      </c>
      <c r="E468" s="9" t="s">
        <v>6139</v>
      </c>
      <c r="F468" s="10" t="s">
        <v>67</v>
      </c>
      <c r="G468" s="10" t="s">
        <v>3587</v>
      </c>
      <c r="H468" s="41" t="s">
        <v>25</v>
      </c>
      <c r="I468" s="41"/>
      <c r="J468" s="42"/>
      <c r="K468" s="7">
        <v>22320</v>
      </c>
      <c r="O468" s="51">
        <f t="shared" si="8"/>
        <v>0</v>
      </c>
      <c r="X468" s="7">
        <v>22320</v>
      </c>
      <c r="Y468" s="42"/>
    </row>
    <row r="469" spans="1:25" ht="14.25" customHeight="1" x14ac:dyDescent="0.25">
      <c r="A469" s="37">
        <v>38884</v>
      </c>
      <c r="B469" s="10">
        <v>919</v>
      </c>
      <c r="C469" s="10" t="s">
        <v>81</v>
      </c>
      <c r="D469" s="7">
        <v>2000</v>
      </c>
      <c r="E469" s="9" t="s">
        <v>6140</v>
      </c>
      <c r="F469" s="10" t="s">
        <v>23</v>
      </c>
      <c r="G469" s="10" t="s">
        <v>3578</v>
      </c>
      <c r="H469" s="41" t="s">
        <v>25</v>
      </c>
      <c r="I469" s="41"/>
      <c r="J469" s="42"/>
      <c r="K469" s="7">
        <v>2000</v>
      </c>
      <c r="O469" s="51">
        <f t="shared" si="8"/>
        <v>0</v>
      </c>
      <c r="X469" s="7">
        <v>2000</v>
      </c>
      <c r="Y469" s="42"/>
    </row>
    <row r="470" spans="1:25" ht="14.25" customHeight="1" x14ac:dyDescent="0.25">
      <c r="A470" s="37">
        <v>38884</v>
      </c>
      <c r="B470" s="10">
        <v>1626</v>
      </c>
      <c r="C470" s="10" t="s">
        <v>61</v>
      </c>
      <c r="D470" s="7">
        <v>4000</v>
      </c>
      <c r="E470" s="9" t="s">
        <v>6141</v>
      </c>
      <c r="F470" s="10" t="s">
        <v>23</v>
      </c>
      <c r="G470" s="10" t="s">
        <v>3575</v>
      </c>
      <c r="H470" s="41" t="s">
        <v>25</v>
      </c>
      <c r="I470" s="41"/>
      <c r="J470" s="42"/>
      <c r="K470" s="7">
        <v>4000</v>
      </c>
      <c r="O470" s="51">
        <f t="shared" si="8"/>
        <v>0</v>
      </c>
      <c r="X470" s="7">
        <v>4000</v>
      </c>
      <c r="Y470" s="42"/>
    </row>
    <row r="471" spans="1:25" ht="14.25" customHeight="1" x14ac:dyDescent="0.25">
      <c r="A471" s="37">
        <v>38884</v>
      </c>
      <c r="B471" s="10">
        <v>1449</v>
      </c>
      <c r="C471" s="10" t="s">
        <v>121</v>
      </c>
      <c r="D471" s="7">
        <v>1500</v>
      </c>
      <c r="E471" s="9" t="s">
        <v>6142</v>
      </c>
      <c r="F471" s="10" t="s">
        <v>33</v>
      </c>
      <c r="G471" s="10" t="s">
        <v>3582</v>
      </c>
      <c r="H471" s="41" t="s">
        <v>25</v>
      </c>
      <c r="I471" s="41"/>
      <c r="J471" s="42"/>
      <c r="K471" s="7">
        <v>1500</v>
      </c>
      <c r="O471" s="51">
        <f t="shared" si="8"/>
        <v>0</v>
      </c>
      <c r="X471" s="7">
        <v>1500</v>
      </c>
      <c r="Y471" s="42"/>
    </row>
    <row r="472" spans="1:25" ht="14.25" customHeight="1" x14ac:dyDescent="0.25">
      <c r="A472" s="37">
        <v>38884</v>
      </c>
      <c r="B472" s="10">
        <v>1934</v>
      </c>
      <c r="C472" s="10" t="s">
        <v>35</v>
      </c>
      <c r="D472" s="7">
        <v>200</v>
      </c>
      <c r="E472" s="9" t="s">
        <v>6143</v>
      </c>
      <c r="F472" s="10" t="s">
        <v>63</v>
      </c>
      <c r="G472" s="10" t="s">
        <v>3580</v>
      </c>
      <c r="H472" s="41" t="s">
        <v>25</v>
      </c>
      <c r="I472" s="41"/>
      <c r="J472" s="42"/>
      <c r="K472" s="7">
        <v>200</v>
      </c>
      <c r="O472" s="51">
        <f t="shared" si="8"/>
        <v>0</v>
      </c>
      <c r="X472" s="7">
        <v>200</v>
      </c>
      <c r="Y472" s="42"/>
    </row>
    <row r="473" spans="1:25" ht="14.25" customHeight="1" x14ac:dyDescent="0.25">
      <c r="A473" s="37">
        <v>38884</v>
      </c>
      <c r="B473" s="10">
        <v>1556</v>
      </c>
      <c r="C473" s="10" t="s">
        <v>42</v>
      </c>
      <c r="D473" s="7">
        <v>20</v>
      </c>
      <c r="E473" s="9" t="s">
        <v>6144</v>
      </c>
      <c r="F473" s="10" t="s">
        <v>3869</v>
      </c>
      <c r="G473" s="10" t="s">
        <v>3582</v>
      </c>
      <c r="H473" s="41" t="s">
        <v>25</v>
      </c>
      <c r="I473" s="41" t="s">
        <v>4334</v>
      </c>
      <c r="J473" s="42">
        <v>20</v>
      </c>
      <c r="O473" s="51">
        <f t="shared" si="8"/>
        <v>0</v>
      </c>
      <c r="X473" s="42">
        <v>20</v>
      </c>
    </row>
    <row r="474" spans="1:25" ht="14.25" customHeight="1" x14ac:dyDescent="0.25">
      <c r="A474" s="37">
        <v>38885</v>
      </c>
      <c r="B474" s="10">
        <v>728</v>
      </c>
      <c r="C474" s="10" t="s">
        <v>79</v>
      </c>
      <c r="D474" s="7">
        <v>2000</v>
      </c>
      <c r="E474" s="9" t="s">
        <v>6145</v>
      </c>
      <c r="F474" s="10" t="s">
        <v>23</v>
      </c>
      <c r="G474" s="10" t="s">
        <v>3575</v>
      </c>
      <c r="H474" s="41" t="s">
        <v>25</v>
      </c>
      <c r="I474" s="41"/>
      <c r="J474" s="42"/>
      <c r="K474" s="7">
        <v>2000</v>
      </c>
      <c r="O474" s="51">
        <f t="shared" si="8"/>
        <v>0</v>
      </c>
      <c r="X474" s="7">
        <v>2000</v>
      </c>
      <c r="Y474" s="42"/>
    </row>
    <row r="475" spans="1:25" ht="14.25" customHeight="1" x14ac:dyDescent="0.25">
      <c r="A475" s="37">
        <v>38885</v>
      </c>
      <c r="B475" s="10">
        <v>1023</v>
      </c>
      <c r="C475" s="10" t="s">
        <v>64</v>
      </c>
      <c r="D475" s="7" t="s">
        <v>27</v>
      </c>
      <c r="E475" s="9" t="s">
        <v>6146</v>
      </c>
      <c r="F475" s="10" t="s">
        <v>190</v>
      </c>
      <c r="G475" s="10" t="s">
        <v>3578</v>
      </c>
      <c r="H475" s="41" t="s">
        <v>25</v>
      </c>
      <c r="I475" s="41"/>
      <c r="J475" s="42"/>
      <c r="K475" s="7" t="s">
        <v>27</v>
      </c>
      <c r="O475" s="51">
        <f t="shared" si="8"/>
        <v>0</v>
      </c>
      <c r="X475" s="7" t="s">
        <v>27</v>
      </c>
      <c r="Y475" s="42"/>
    </row>
    <row r="476" spans="1:25" ht="14.25" customHeight="1" x14ac:dyDescent="0.25">
      <c r="A476" s="37">
        <v>38887</v>
      </c>
      <c r="B476" s="10">
        <v>831</v>
      </c>
      <c r="C476" s="10" t="s">
        <v>200</v>
      </c>
      <c r="D476" s="7">
        <v>5000</v>
      </c>
      <c r="E476" s="9" t="s">
        <v>6147</v>
      </c>
      <c r="F476" s="10" t="s">
        <v>23</v>
      </c>
      <c r="G476" s="10" t="s">
        <v>3575</v>
      </c>
      <c r="H476" s="41" t="s">
        <v>25</v>
      </c>
      <c r="I476" s="41"/>
      <c r="J476" s="42"/>
      <c r="K476" s="7">
        <v>5000</v>
      </c>
      <c r="O476" s="51">
        <f t="shared" si="8"/>
        <v>0</v>
      </c>
      <c r="X476" s="7">
        <v>5000</v>
      </c>
      <c r="Y476" s="42"/>
    </row>
    <row r="477" spans="1:25" ht="14.25" customHeight="1" x14ac:dyDescent="0.25">
      <c r="A477" s="37">
        <v>38887</v>
      </c>
      <c r="B477" s="57">
        <v>1401</v>
      </c>
      <c r="C477" s="10" t="s">
        <v>42</v>
      </c>
      <c r="D477" s="7">
        <v>300</v>
      </c>
      <c r="E477" s="9" t="s">
        <v>6148</v>
      </c>
      <c r="F477" s="10" t="s">
        <v>30</v>
      </c>
      <c r="G477" s="10" t="s">
        <v>3582</v>
      </c>
      <c r="H477" s="10" t="s">
        <v>3582</v>
      </c>
      <c r="I477" s="41"/>
      <c r="J477" s="42"/>
      <c r="K477" s="7">
        <v>300</v>
      </c>
      <c r="O477" s="51">
        <f t="shared" si="8"/>
        <v>0</v>
      </c>
      <c r="X477" s="7">
        <v>300</v>
      </c>
      <c r="Y477" s="42"/>
    </row>
    <row r="478" spans="1:25" ht="14.25" customHeight="1" x14ac:dyDescent="0.25">
      <c r="A478" s="37">
        <v>38887</v>
      </c>
      <c r="B478" s="10">
        <v>1507</v>
      </c>
      <c r="C478" s="10" t="s">
        <v>203</v>
      </c>
      <c r="D478" s="7">
        <v>2000</v>
      </c>
      <c r="E478" s="9" t="s">
        <v>6149</v>
      </c>
      <c r="F478" s="10" t="s">
        <v>33</v>
      </c>
      <c r="G478" s="10" t="s">
        <v>3610</v>
      </c>
      <c r="H478" s="41" t="s">
        <v>25</v>
      </c>
      <c r="I478" s="41"/>
      <c r="J478" s="42"/>
      <c r="K478" s="7">
        <v>2000</v>
      </c>
      <c r="O478" s="51">
        <f t="shared" si="8"/>
        <v>0</v>
      </c>
      <c r="X478" s="7">
        <v>2000</v>
      </c>
      <c r="Y478" s="42"/>
    </row>
    <row r="479" spans="1:25" ht="14.25" customHeight="1" x14ac:dyDescent="0.25">
      <c r="A479" s="37">
        <v>38887</v>
      </c>
      <c r="B479" s="10">
        <v>1944</v>
      </c>
      <c r="C479" s="10" t="s">
        <v>200</v>
      </c>
      <c r="D479" s="7" t="s">
        <v>27</v>
      </c>
      <c r="E479" s="9" t="s">
        <v>6150</v>
      </c>
      <c r="F479" s="10" t="s">
        <v>63</v>
      </c>
      <c r="G479" s="10" t="s">
        <v>3575</v>
      </c>
      <c r="H479" s="41" t="s">
        <v>25</v>
      </c>
      <c r="I479" s="41"/>
      <c r="J479" s="42"/>
      <c r="K479" s="7" t="s">
        <v>27</v>
      </c>
      <c r="O479" s="51">
        <f t="shared" si="8"/>
        <v>0</v>
      </c>
      <c r="X479" s="7" t="s">
        <v>27</v>
      </c>
      <c r="Y479" s="42"/>
    </row>
    <row r="480" spans="1:25" ht="14.25" customHeight="1" x14ac:dyDescent="0.25">
      <c r="A480" s="37">
        <v>38887</v>
      </c>
      <c r="B480" s="10">
        <v>2357</v>
      </c>
      <c r="C480" s="10" t="s">
        <v>79</v>
      </c>
      <c r="D480" s="7">
        <v>20000</v>
      </c>
      <c r="E480" s="9" t="s">
        <v>6151</v>
      </c>
      <c r="F480" s="10" t="s">
        <v>54</v>
      </c>
      <c r="G480" s="10" t="s">
        <v>3578</v>
      </c>
      <c r="H480" s="41" t="s">
        <v>25</v>
      </c>
      <c r="I480" s="41"/>
      <c r="J480" s="42"/>
      <c r="K480" s="7">
        <v>20000</v>
      </c>
      <c r="O480" s="51">
        <f t="shared" si="8"/>
        <v>0</v>
      </c>
      <c r="X480" s="7">
        <v>20000</v>
      </c>
      <c r="Y480" s="42"/>
    </row>
    <row r="481" spans="1:25" ht="14.25" customHeight="1" x14ac:dyDescent="0.25">
      <c r="A481" s="37">
        <v>38887</v>
      </c>
      <c r="B481" s="57">
        <v>939</v>
      </c>
      <c r="C481" s="10" t="s">
        <v>162</v>
      </c>
      <c r="D481" s="7">
        <v>300</v>
      </c>
      <c r="E481" s="9" t="s">
        <v>6152</v>
      </c>
      <c r="F481" s="10" t="s">
        <v>3869</v>
      </c>
      <c r="G481" s="10" t="s">
        <v>3582</v>
      </c>
      <c r="H481" s="10" t="s">
        <v>3582</v>
      </c>
      <c r="I481" s="41" t="s">
        <v>4334</v>
      </c>
      <c r="J481" s="42"/>
      <c r="O481" s="51">
        <f t="shared" si="8"/>
        <v>0</v>
      </c>
      <c r="X481" s="7">
        <v>300</v>
      </c>
      <c r="Y481" s="42"/>
    </row>
    <row r="482" spans="1:25" ht="14.25" customHeight="1" x14ac:dyDescent="0.25">
      <c r="A482" s="37">
        <v>38887</v>
      </c>
      <c r="B482" s="10">
        <v>1135</v>
      </c>
      <c r="C482" s="10" t="s">
        <v>200</v>
      </c>
      <c r="D482" s="7">
        <v>7200</v>
      </c>
      <c r="E482" s="9" t="s">
        <v>6153</v>
      </c>
      <c r="F482" s="10" t="s">
        <v>67</v>
      </c>
      <c r="G482" s="10" t="s">
        <v>3575</v>
      </c>
      <c r="H482" s="41" t="s">
        <v>25</v>
      </c>
      <c r="I482" s="41"/>
      <c r="J482" s="42"/>
      <c r="K482" s="7">
        <v>7200</v>
      </c>
      <c r="O482" s="51">
        <f t="shared" si="8"/>
        <v>0</v>
      </c>
      <c r="X482" s="7">
        <v>7200</v>
      </c>
      <c r="Y482" s="42"/>
    </row>
    <row r="483" spans="1:25" ht="14.25" customHeight="1" x14ac:dyDescent="0.25">
      <c r="A483" s="37">
        <v>38888</v>
      </c>
      <c r="B483" s="10">
        <v>1452</v>
      </c>
      <c r="C483" s="10" t="s">
        <v>64</v>
      </c>
      <c r="D483" s="7">
        <v>1000</v>
      </c>
      <c r="E483" s="9" t="s">
        <v>6154</v>
      </c>
      <c r="F483" s="10" t="s">
        <v>23</v>
      </c>
      <c r="G483" s="10" t="s">
        <v>3578</v>
      </c>
      <c r="H483" s="41" t="s">
        <v>25</v>
      </c>
      <c r="I483" s="41"/>
      <c r="J483" s="42"/>
      <c r="K483" s="7">
        <v>231200</v>
      </c>
      <c r="L483" s="7">
        <f>393200-162000</f>
        <v>231200</v>
      </c>
      <c r="M483" s="58">
        <f>162000/393200</f>
        <v>0.41200406917599186</v>
      </c>
      <c r="N483" s="9" t="s">
        <v>6155</v>
      </c>
      <c r="O483" s="51">
        <f t="shared" si="8"/>
        <v>95255.340793489318</v>
      </c>
      <c r="X483" s="7">
        <v>231200</v>
      </c>
      <c r="Y483" s="42"/>
    </row>
    <row r="484" spans="1:25" ht="14.25" customHeight="1" x14ac:dyDescent="0.25">
      <c r="A484" s="37">
        <v>38888</v>
      </c>
      <c r="B484" s="10">
        <v>1641</v>
      </c>
      <c r="C484" s="10" t="s">
        <v>35</v>
      </c>
      <c r="D484" s="7" t="s">
        <v>27</v>
      </c>
      <c r="E484" s="9" t="s">
        <v>6156</v>
      </c>
      <c r="F484" s="10" t="s">
        <v>23</v>
      </c>
      <c r="G484" s="10" t="s">
        <v>3580</v>
      </c>
      <c r="H484" s="41" t="s">
        <v>25</v>
      </c>
      <c r="I484" s="41"/>
      <c r="J484" s="42"/>
      <c r="K484" s="7" t="s">
        <v>27</v>
      </c>
      <c r="O484" s="51">
        <f t="shared" si="8"/>
        <v>0</v>
      </c>
      <c r="X484" s="7" t="s">
        <v>27</v>
      </c>
      <c r="Y484" s="42"/>
    </row>
    <row r="485" spans="1:25" ht="14.25" customHeight="1" x14ac:dyDescent="0.25">
      <c r="A485" s="37">
        <v>38888</v>
      </c>
      <c r="B485" s="10">
        <v>2156</v>
      </c>
      <c r="C485" s="10" t="s">
        <v>91</v>
      </c>
      <c r="D485" s="7">
        <v>2000</v>
      </c>
      <c r="E485" s="9" t="s">
        <v>6157</v>
      </c>
      <c r="F485" s="10" t="s">
        <v>23</v>
      </c>
      <c r="G485" s="10" t="s">
        <v>3578</v>
      </c>
      <c r="H485" s="41" t="s">
        <v>25</v>
      </c>
      <c r="I485" s="41"/>
      <c r="J485" s="42"/>
      <c r="K485" s="7">
        <v>2000</v>
      </c>
      <c r="O485" s="51">
        <f t="shared" si="8"/>
        <v>0</v>
      </c>
      <c r="X485" s="7">
        <v>2000</v>
      </c>
      <c r="Y485" s="42"/>
    </row>
    <row r="486" spans="1:25" ht="14.25" customHeight="1" x14ac:dyDescent="0.25">
      <c r="A486" s="37">
        <v>38888</v>
      </c>
      <c r="B486" s="10">
        <v>932</v>
      </c>
      <c r="C486" s="10" t="s">
        <v>200</v>
      </c>
      <c r="D486" s="7">
        <v>2000</v>
      </c>
      <c r="E486" s="9" t="s">
        <v>6158</v>
      </c>
      <c r="F486" s="10" t="s">
        <v>190</v>
      </c>
      <c r="G486" s="10" t="s">
        <v>3575</v>
      </c>
      <c r="H486" s="41" t="s">
        <v>25</v>
      </c>
      <c r="I486" s="41"/>
      <c r="J486" s="42"/>
      <c r="K486" s="7">
        <v>2000</v>
      </c>
      <c r="O486" s="51">
        <f t="shared" si="8"/>
        <v>0</v>
      </c>
      <c r="X486" s="7">
        <v>2000</v>
      </c>
      <c r="Y486" s="42"/>
    </row>
    <row r="487" spans="1:25" ht="14.25" customHeight="1" x14ac:dyDescent="0.25">
      <c r="A487" s="37">
        <v>38888</v>
      </c>
      <c r="B487" s="10">
        <v>1641</v>
      </c>
      <c r="C487" s="10" t="s">
        <v>35</v>
      </c>
      <c r="D487" s="7">
        <v>50</v>
      </c>
      <c r="E487" s="9" t="s">
        <v>6159</v>
      </c>
      <c r="F487" s="10" t="s">
        <v>63</v>
      </c>
      <c r="G487" s="10" t="s">
        <v>3580</v>
      </c>
      <c r="H487" s="41" t="s">
        <v>25</v>
      </c>
      <c r="I487" s="41"/>
      <c r="J487" s="42"/>
      <c r="K487" s="7">
        <v>50</v>
      </c>
      <c r="O487" s="51">
        <f t="shared" si="8"/>
        <v>0</v>
      </c>
      <c r="X487" s="7">
        <v>50</v>
      </c>
      <c r="Y487" s="42"/>
    </row>
    <row r="488" spans="1:25" ht="14.25" customHeight="1" x14ac:dyDescent="0.25">
      <c r="A488" s="37">
        <v>38888</v>
      </c>
      <c r="B488" s="10">
        <v>1505</v>
      </c>
      <c r="C488" s="10" t="s">
        <v>79</v>
      </c>
      <c r="D488" s="7">
        <v>14000</v>
      </c>
      <c r="E488" s="9" t="s">
        <v>6160</v>
      </c>
      <c r="F488" s="10" t="s">
        <v>54</v>
      </c>
      <c r="G488" s="10" t="s">
        <v>3578</v>
      </c>
      <c r="H488" s="41" t="s">
        <v>25</v>
      </c>
      <c r="I488" s="41"/>
      <c r="J488" s="42"/>
      <c r="K488" s="7">
        <v>14000</v>
      </c>
      <c r="O488" s="51">
        <f t="shared" si="8"/>
        <v>0</v>
      </c>
      <c r="X488" s="7">
        <v>14000</v>
      </c>
      <c r="Y488" s="42"/>
    </row>
    <row r="489" spans="1:25" ht="14.25" customHeight="1" x14ac:dyDescent="0.25">
      <c r="A489" s="37">
        <v>38889</v>
      </c>
      <c r="B489" s="10">
        <v>1730</v>
      </c>
      <c r="C489" s="10" t="s">
        <v>42</v>
      </c>
      <c r="D489" s="7">
        <v>200</v>
      </c>
      <c r="E489" s="9" t="s">
        <v>6161</v>
      </c>
      <c r="F489" s="10" t="s">
        <v>30</v>
      </c>
      <c r="G489" s="10" t="s">
        <v>3582</v>
      </c>
      <c r="H489" s="10" t="s">
        <v>3582</v>
      </c>
      <c r="I489" s="41"/>
      <c r="J489" s="42"/>
      <c r="K489" s="7">
        <v>200</v>
      </c>
      <c r="O489" s="51">
        <f t="shared" si="8"/>
        <v>0</v>
      </c>
      <c r="X489" s="7">
        <v>200</v>
      </c>
      <c r="Y489" s="42"/>
    </row>
    <row r="490" spans="1:25" ht="14.25" customHeight="1" x14ac:dyDescent="0.25">
      <c r="A490" s="37">
        <v>38889</v>
      </c>
      <c r="B490" s="10">
        <v>1532</v>
      </c>
      <c r="C490" s="10" t="s">
        <v>31</v>
      </c>
      <c r="D490" s="7">
        <v>2000</v>
      </c>
      <c r="E490" s="9" t="s">
        <v>6162</v>
      </c>
      <c r="F490" s="10" t="s">
        <v>54</v>
      </c>
      <c r="G490" s="10" t="s">
        <v>3587</v>
      </c>
      <c r="H490" s="41" t="s">
        <v>25</v>
      </c>
      <c r="I490" s="41"/>
      <c r="J490" s="42"/>
      <c r="K490" s="7">
        <v>2000</v>
      </c>
      <c r="O490" s="51">
        <f t="shared" si="8"/>
        <v>0</v>
      </c>
      <c r="X490" s="7">
        <v>2000</v>
      </c>
      <c r="Y490" s="42"/>
    </row>
    <row r="491" spans="1:25" ht="14.25" customHeight="1" x14ac:dyDescent="0.25">
      <c r="A491" s="37">
        <v>38890</v>
      </c>
      <c r="B491" s="10">
        <v>1234</v>
      </c>
      <c r="C491" s="10" t="s">
        <v>70</v>
      </c>
      <c r="D491" s="7">
        <v>2000</v>
      </c>
      <c r="E491" s="9" t="s">
        <v>6163</v>
      </c>
      <c r="F491" s="10" t="s">
        <v>23</v>
      </c>
      <c r="G491" s="10" t="s">
        <v>3575</v>
      </c>
      <c r="H491" s="41" t="s">
        <v>25</v>
      </c>
      <c r="I491" s="41" t="s">
        <v>4334</v>
      </c>
      <c r="J491" s="42">
        <v>5000</v>
      </c>
      <c r="O491" s="51">
        <f t="shared" si="8"/>
        <v>0</v>
      </c>
      <c r="X491" s="42">
        <v>5000</v>
      </c>
    </row>
    <row r="492" spans="1:25" ht="14.25" customHeight="1" x14ac:dyDescent="0.25">
      <c r="A492" s="37">
        <v>38890</v>
      </c>
      <c r="B492" s="10">
        <v>1456</v>
      </c>
      <c r="C492" s="10" t="s">
        <v>64</v>
      </c>
      <c r="D492" s="7">
        <v>5000</v>
      </c>
      <c r="E492" s="9" t="s">
        <v>6164</v>
      </c>
      <c r="F492" s="10" t="s">
        <v>23</v>
      </c>
      <c r="G492" s="10" t="s">
        <v>3578</v>
      </c>
      <c r="H492" s="41" t="s">
        <v>25</v>
      </c>
      <c r="I492" s="41"/>
      <c r="J492" s="42"/>
      <c r="K492" s="7">
        <v>5000</v>
      </c>
      <c r="O492" s="51">
        <f t="shared" si="8"/>
        <v>0</v>
      </c>
      <c r="X492" s="7">
        <v>5000</v>
      </c>
      <c r="Y492" s="42"/>
    </row>
    <row r="493" spans="1:25" ht="14.25" customHeight="1" x14ac:dyDescent="0.25">
      <c r="A493" s="37">
        <v>38890</v>
      </c>
      <c r="B493" s="10">
        <v>1400</v>
      </c>
      <c r="C493" s="10" t="s">
        <v>162</v>
      </c>
      <c r="D493" s="7">
        <v>150</v>
      </c>
      <c r="E493" s="9" t="s">
        <v>6165</v>
      </c>
      <c r="F493" s="10" t="s">
        <v>30</v>
      </c>
      <c r="G493" s="10" t="s">
        <v>3582</v>
      </c>
      <c r="H493" s="10" t="s">
        <v>3582</v>
      </c>
      <c r="I493" s="41"/>
      <c r="J493" s="42"/>
      <c r="K493" s="7">
        <v>150</v>
      </c>
      <c r="O493" s="51">
        <f t="shared" ref="O493:O556" si="9">M493*L493</f>
        <v>0</v>
      </c>
      <c r="X493" s="7">
        <v>150</v>
      </c>
      <c r="Y493" s="42"/>
    </row>
    <row r="494" spans="1:25" ht="14.25" customHeight="1" x14ac:dyDescent="0.25">
      <c r="A494" s="37">
        <v>38890</v>
      </c>
      <c r="B494" s="10">
        <v>934</v>
      </c>
      <c r="C494" s="10" t="s">
        <v>46</v>
      </c>
      <c r="D494" s="7" t="s">
        <v>27</v>
      </c>
      <c r="E494" s="9" t="s">
        <v>6166</v>
      </c>
      <c r="F494" s="10" t="s">
        <v>63</v>
      </c>
      <c r="G494" s="10" t="s">
        <v>3575</v>
      </c>
      <c r="H494" s="41" t="s">
        <v>25</v>
      </c>
      <c r="I494" s="41"/>
      <c r="J494" s="42"/>
      <c r="K494" s="7" t="s">
        <v>27</v>
      </c>
      <c r="O494" s="51">
        <f t="shared" si="9"/>
        <v>0</v>
      </c>
      <c r="X494" s="7" t="s">
        <v>27</v>
      </c>
      <c r="Y494" s="42"/>
    </row>
    <row r="495" spans="1:25" ht="14.25" customHeight="1" x14ac:dyDescent="0.25">
      <c r="A495" s="37">
        <v>38891</v>
      </c>
      <c r="B495" s="10">
        <v>1353</v>
      </c>
      <c r="C495" s="10" t="s">
        <v>35</v>
      </c>
      <c r="D495" s="7" t="s">
        <v>27</v>
      </c>
      <c r="E495" s="9" t="s">
        <v>6167</v>
      </c>
      <c r="F495" s="10" t="s">
        <v>33</v>
      </c>
      <c r="G495" s="10" t="s">
        <v>3580</v>
      </c>
      <c r="H495" s="41" t="s">
        <v>25</v>
      </c>
      <c r="I495" s="41"/>
      <c r="J495" s="42"/>
      <c r="K495" s="7" t="s">
        <v>27</v>
      </c>
      <c r="O495" s="51">
        <f t="shared" si="9"/>
        <v>0</v>
      </c>
      <c r="X495" s="7" t="s">
        <v>27</v>
      </c>
      <c r="Y495" s="42"/>
    </row>
    <row r="496" spans="1:25" ht="14.25" customHeight="1" x14ac:dyDescent="0.25">
      <c r="A496" s="37">
        <v>38891</v>
      </c>
      <c r="B496" s="10">
        <v>1508</v>
      </c>
      <c r="C496" s="10" t="s">
        <v>51</v>
      </c>
      <c r="D496" s="7" t="s">
        <v>27</v>
      </c>
      <c r="E496" s="9" t="s">
        <v>6168</v>
      </c>
      <c r="F496" s="10" t="s">
        <v>33</v>
      </c>
      <c r="G496" s="10" t="s">
        <v>3610</v>
      </c>
      <c r="H496" s="41" t="s">
        <v>25</v>
      </c>
      <c r="I496" s="41"/>
      <c r="J496" s="42"/>
      <c r="K496" s="7" t="s">
        <v>27</v>
      </c>
      <c r="O496" s="51">
        <f t="shared" si="9"/>
        <v>0</v>
      </c>
      <c r="X496" s="7" t="s">
        <v>27</v>
      </c>
      <c r="Y496" s="42"/>
    </row>
    <row r="497" spans="1:25" ht="14.25" customHeight="1" x14ac:dyDescent="0.25">
      <c r="A497" s="37">
        <v>38891</v>
      </c>
      <c r="B497" s="10">
        <v>1328</v>
      </c>
      <c r="C497" s="10" t="s">
        <v>42</v>
      </c>
      <c r="D497" s="7" t="s">
        <v>27</v>
      </c>
      <c r="E497" s="9" t="s">
        <v>6169</v>
      </c>
      <c r="F497" s="10" t="s">
        <v>67</v>
      </c>
      <c r="G497" s="10" t="s">
        <v>3582</v>
      </c>
      <c r="H497" s="41" t="s">
        <v>25</v>
      </c>
      <c r="I497" s="41"/>
      <c r="J497" s="42"/>
      <c r="K497" s="7" t="s">
        <v>27</v>
      </c>
      <c r="O497" s="51">
        <f t="shared" si="9"/>
        <v>0</v>
      </c>
      <c r="X497" s="7" t="s">
        <v>27</v>
      </c>
      <c r="Y497" s="42"/>
    </row>
    <row r="498" spans="1:25" ht="14.25" customHeight="1" x14ac:dyDescent="0.25">
      <c r="A498" s="37">
        <v>38892</v>
      </c>
      <c r="B498" s="10">
        <v>1803</v>
      </c>
      <c r="C498" s="10" t="s">
        <v>21</v>
      </c>
      <c r="D498" s="7">
        <v>30</v>
      </c>
      <c r="E498" s="9" t="s">
        <v>6170</v>
      </c>
      <c r="F498" s="10" t="s">
        <v>33</v>
      </c>
      <c r="G498" s="10" t="s">
        <v>3610</v>
      </c>
      <c r="H498" s="41" t="s">
        <v>25</v>
      </c>
      <c r="I498" s="41"/>
      <c r="J498" s="42"/>
      <c r="K498" s="7">
        <v>30</v>
      </c>
      <c r="O498" s="51">
        <f t="shared" si="9"/>
        <v>0</v>
      </c>
      <c r="X498" s="7">
        <v>30</v>
      </c>
      <c r="Y498" s="42"/>
    </row>
    <row r="499" spans="1:25" ht="14.25" customHeight="1" x14ac:dyDescent="0.25">
      <c r="A499" s="37">
        <v>38893</v>
      </c>
      <c r="B499" s="10">
        <v>1028</v>
      </c>
      <c r="C499" s="10" t="s">
        <v>3611</v>
      </c>
      <c r="D499" s="7">
        <v>1000</v>
      </c>
      <c r="E499" s="9" t="s">
        <v>6171</v>
      </c>
      <c r="F499" s="10" t="s">
        <v>33</v>
      </c>
      <c r="G499" s="10" t="s">
        <v>3587</v>
      </c>
      <c r="H499" s="41" t="s">
        <v>25</v>
      </c>
      <c r="I499" s="41"/>
      <c r="J499" s="42"/>
      <c r="K499" s="7">
        <v>1000</v>
      </c>
      <c r="O499" s="51">
        <f t="shared" si="9"/>
        <v>0</v>
      </c>
      <c r="X499" s="7">
        <v>1000</v>
      </c>
      <c r="Y499" s="42"/>
    </row>
    <row r="500" spans="1:25" ht="14.25" customHeight="1" x14ac:dyDescent="0.25">
      <c r="A500" s="37">
        <v>38893</v>
      </c>
      <c r="B500" s="10">
        <v>1402</v>
      </c>
      <c r="C500" s="10" t="s">
        <v>68</v>
      </c>
      <c r="D500" s="7">
        <v>40</v>
      </c>
      <c r="E500" s="9" t="s">
        <v>6172</v>
      </c>
      <c r="F500" s="10" t="s">
        <v>37</v>
      </c>
      <c r="G500" s="10" t="s">
        <v>3575</v>
      </c>
      <c r="H500" s="41" t="s">
        <v>25</v>
      </c>
      <c r="I500" s="41"/>
      <c r="J500" s="42"/>
      <c r="K500" s="7">
        <v>40</v>
      </c>
      <c r="O500" s="51">
        <f t="shared" si="9"/>
        <v>0</v>
      </c>
      <c r="X500" s="7">
        <v>40</v>
      </c>
      <c r="Y500" s="42"/>
    </row>
    <row r="501" spans="1:25" ht="14.25" customHeight="1" x14ac:dyDescent="0.25">
      <c r="A501" s="37">
        <v>38894</v>
      </c>
      <c r="B501" s="10">
        <v>1324</v>
      </c>
      <c r="C501" s="10" t="s">
        <v>203</v>
      </c>
      <c r="D501" s="7">
        <v>2000</v>
      </c>
      <c r="E501" s="9" t="s">
        <v>6173</v>
      </c>
      <c r="F501" s="10" t="s">
        <v>23</v>
      </c>
      <c r="G501" s="10" t="s">
        <v>3610</v>
      </c>
      <c r="H501" s="41" t="s">
        <v>25</v>
      </c>
      <c r="I501" s="41"/>
      <c r="J501" s="42"/>
      <c r="K501" s="7">
        <v>2000</v>
      </c>
      <c r="O501" s="51">
        <f t="shared" si="9"/>
        <v>0</v>
      </c>
      <c r="X501" s="7">
        <v>2000</v>
      </c>
      <c r="Y501" s="42"/>
    </row>
    <row r="502" spans="1:25" ht="14.25" customHeight="1" x14ac:dyDescent="0.25">
      <c r="A502" s="37">
        <v>38894</v>
      </c>
      <c r="B502" s="10">
        <v>1330</v>
      </c>
      <c r="C502" s="10" t="s">
        <v>42</v>
      </c>
      <c r="D502" s="7">
        <v>50</v>
      </c>
      <c r="E502" s="9" t="s">
        <v>6174</v>
      </c>
      <c r="F502" s="10" t="s">
        <v>37</v>
      </c>
      <c r="G502" s="10" t="s">
        <v>3582</v>
      </c>
      <c r="H502" s="10" t="s">
        <v>3582</v>
      </c>
      <c r="I502" s="41"/>
      <c r="J502" s="42"/>
      <c r="K502" s="7">
        <v>50</v>
      </c>
      <c r="O502" s="51">
        <f t="shared" si="9"/>
        <v>0</v>
      </c>
      <c r="X502" s="7">
        <v>50</v>
      </c>
      <c r="Y502" s="42"/>
    </row>
    <row r="503" spans="1:25" ht="14.25" customHeight="1" x14ac:dyDescent="0.25">
      <c r="A503" s="37">
        <v>38894</v>
      </c>
      <c r="B503" s="57">
        <v>1300</v>
      </c>
      <c r="C503" s="10" t="s">
        <v>162</v>
      </c>
      <c r="D503" s="7">
        <v>100</v>
      </c>
      <c r="E503" s="9" t="s">
        <v>6175</v>
      </c>
      <c r="F503" s="10" t="s">
        <v>54</v>
      </c>
      <c r="G503" s="10" t="s">
        <v>3582</v>
      </c>
      <c r="H503" s="10" t="s">
        <v>3582</v>
      </c>
      <c r="I503" s="41"/>
      <c r="J503" s="42"/>
      <c r="K503" s="42">
        <v>100</v>
      </c>
      <c r="O503" s="51">
        <f t="shared" si="9"/>
        <v>0</v>
      </c>
      <c r="X503" s="42">
        <v>100</v>
      </c>
      <c r="Y503" s="42"/>
    </row>
    <row r="504" spans="1:25" ht="14.25" customHeight="1" x14ac:dyDescent="0.25">
      <c r="A504" s="37">
        <v>38895</v>
      </c>
      <c r="B504" s="10">
        <v>1907</v>
      </c>
      <c r="C504" s="10" t="s">
        <v>61</v>
      </c>
      <c r="D504" s="7">
        <v>3000</v>
      </c>
      <c r="E504" s="9" t="s">
        <v>6176</v>
      </c>
      <c r="F504" s="10" t="s">
        <v>33</v>
      </c>
      <c r="G504" s="10" t="s">
        <v>3575</v>
      </c>
      <c r="H504" s="41" t="s">
        <v>25</v>
      </c>
      <c r="I504" s="41"/>
      <c r="J504" s="42"/>
      <c r="K504" s="7">
        <v>3000</v>
      </c>
      <c r="O504" s="51">
        <f t="shared" si="9"/>
        <v>0</v>
      </c>
      <c r="X504" s="7">
        <v>3000</v>
      </c>
      <c r="Y504" s="42"/>
    </row>
    <row r="505" spans="1:25" ht="14.25" customHeight="1" x14ac:dyDescent="0.25">
      <c r="A505" s="37">
        <v>38895</v>
      </c>
      <c r="B505" s="10">
        <v>1844</v>
      </c>
      <c r="C505" s="10" t="s">
        <v>21</v>
      </c>
      <c r="D505" s="7">
        <v>35</v>
      </c>
      <c r="E505" s="9" t="s">
        <v>6177</v>
      </c>
      <c r="F505" s="10" t="s">
        <v>63</v>
      </c>
      <c r="G505" s="10" t="s">
        <v>3610</v>
      </c>
      <c r="H505" s="41" t="s">
        <v>25</v>
      </c>
      <c r="I505" s="41"/>
      <c r="J505" s="42"/>
      <c r="K505" s="7">
        <v>35</v>
      </c>
      <c r="O505" s="51">
        <f t="shared" si="9"/>
        <v>0</v>
      </c>
      <c r="X505" s="7">
        <v>35</v>
      </c>
      <c r="Y505" s="42"/>
    </row>
    <row r="506" spans="1:25" ht="14.25" customHeight="1" x14ac:dyDescent="0.25">
      <c r="A506" s="37">
        <v>38895</v>
      </c>
      <c r="B506" s="10">
        <v>1458</v>
      </c>
      <c r="C506" s="10" t="s">
        <v>35</v>
      </c>
      <c r="D506" s="7">
        <v>100</v>
      </c>
      <c r="E506" s="9" t="s">
        <v>6178</v>
      </c>
      <c r="F506" s="10" t="s">
        <v>67</v>
      </c>
      <c r="G506" s="10" t="s">
        <v>3580</v>
      </c>
      <c r="H506" s="41" t="s">
        <v>25</v>
      </c>
      <c r="I506" s="41"/>
      <c r="J506" s="42"/>
      <c r="K506" s="7">
        <v>100</v>
      </c>
      <c r="O506" s="51">
        <f t="shared" si="9"/>
        <v>0</v>
      </c>
      <c r="X506" s="7">
        <v>100</v>
      </c>
      <c r="Y506" s="42"/>
    </row>
    <row r="507" spans="1:25" ht="14.25" customHeight="1" x14ac:dyDescent="0.25">
      <c r="A507" s="37">
        <v>38896</v>
      </c>
      <c r="B507" s="57">
        <v>935</v>
      </c>
      <c r="C507" s="10" t="s">
        <v>162</v>
      </c>
      <c r="D507" s="7">
        <v>50000</v>
      </c>
      <c r="E507" s="9" t="s">
        <v>6179</v>
      </c>
      <c r="F507" s="10" t="s">
        <v>63</v>
      </c>
      <c r="G507" s="10" t="s">
        <v>3582</v>
      </c>
      <c r="H507" s="41" t="s">
        <v>25</v>
      </c>
      <c r="I507" s="41"/>
      <c r="J507" s="42"/>
      <c r="K507" s="42">
        <v>50000</v>
      </c>
      <c r="O507" s="51">
        <f t="shared" si="9"/>
        <v>0</v>
      </c>
      <c r="X507" s="42">
        <v>50000</v>
      </c>
      <c r="Y507" s="42"/>
    </row>
    <row r="508" spans="1:25" ht="14.25" customHeight="1" x14ac:dyDescent="0.25">
      <c r="A508" s="37">
        <v>38896</v>
      </c>
      <c r="B508" s="10">
        <v>858</v>
      </c>
      <c r="C508" s="10" t="s">
        <v>81</v>
      </c>
      <c r="D508" s="7">
        <v>7000</v>
      </c>
      <c r="E508" s="9" t="s">
        <v>6180</v>
      </c>
      <c r="F508" s="10" t="s">
        <v>67</v>
      </c>
      <c r="G508" s="10" t="s">
        <v>3578</v>
      </c>
      <c r="H508" s="41" t="s">
        <v>25</v>
      </c>
      <c r="I508" s="41"/>
      <c r="J508" s="42"/>
      <c r="K508" s="7">
        <v>7000</v>
      </c>
      <c r="O508" s="51">
        <f t="shared" si="9"/>
        <v>0</v>
      </c>
      <c r="X508" s="7">
        <v>7000</v>
      </c>
      <c r="Y508" s="42"/>
    </row>
    <row r="509" spans="1:25" ht="14.25" customHeight="1" x14ac:dyDescent="0.25">
      <c r="A509" s="37">
        <v>38897</v>
      </c>
      <c r="B509" s="57">
        <v>820</v>
      </c>
      <c r="C509" s="10" t="s">
        <v>162</v>
      </c>
      <c r="D509" s="7">
        <v>80</v>
      </c>
      <c r="E509" s="9" t="s">
        <v>6181</v>
      </c>
      <c r="F509" s="10" t="s">
        <v>30</v>
      </c>
      <c r="G509" s="10" t="s">
        <v>3582</v>
      </c>
      <c r="H509" s="41" t="s">
        <v>3582</v>
      </c>
      <c r="I509" s="41"/>
      <c r="J509" s="42"/>
      <c r="K509" s="42">
        <v>80</v>
      </c>
      <c r="O509" s="51">
        <f t="shared" si="9"/>
        <v>0</v>
      </c>
      <c r="X509" s="42">
        <v>80</v>
      </c>
      <c r="Y509" s="42"/>
    </row>
    <row r="510" spans="1:25" ht="14.25" customHeight="1" x14ac:dyDescent="0.25">
      <c r="A510" s="37">
        <v>38897</v>
      </c>
      <c r="B510" s="10">
        <v>2203</v>
      </c>
      <c r="C510" s="10" t="s">
        <v>91</v>
      </c>
      <c r="D510" s="7">
        <v>1000</v>
      </c>
      <c r="E510" s="9" t="s">
        <v>6182</v>
      </c>
      <c r="F510" s="10" t="s">
        <v>37</v>
      </c>
      <c r="G510" s="10" t="s">
        <v>3578</v>
      </c>
      <c r="H510" s="41" t="s">
        <v>25</v>
      </c>
      <c r="I510" s="41"/>
      <c r="J510" s="42"/>
      <c r="K510" s="7">
        <v>1000</v>
      </c>
      <c r="O510" s="51">
        <f t="shared" si="9"/>
        <v>0</v>
      </c>
      <c r="X510" s="7">
        <v>1000</v>
      </c>
      <c r="Y510" s="42"/>
    </row>
    <row r="511" spans="1:25" ht="14.25" customHeight="1" x14ac:dyDescent="0.25">
      <c r="A511" s="37">
        <v>38897</v>
      </c>
      <c r="B511" s="10">
        <v>1609</v>
      </c>
      <c r="C511" s="10" t="s">
        <v>42</v>
      </c>
      <c r="D511" s="7">
        <v>100000</v>
      </c>
      <c r="E511" s="9" t="s">
        <v>6183</v>
      </c>
      <c r="F511" s="10" t="s">
        <v>3869</v>
      </c>
      <c r="G511" s="10" t="s">
        <v>3582</v>
      </c>
      <c r="H511" s="41" t="s">
        <v>25</v>
      </c>
      <c r="I511" s="41" t="s">
        <v>4334</v>
      </c>
      <c r="J511" s="42">
        <v>100000</v>
      </c>
      <c r="O511" s="51">
        <f t="shared" si="9"/>
        <v>0</v>
      </c>
      <c r="X511" s="42">
        <v>100000</v>
      </c>
    </row>
    <row r="512" spans="1:25" ht="14.25" customHeight="1" x14ac:dyDescent="0.25">
      <c r="A512" s="37">
        <v>38897</v>
      </c>
      <c r="B512" s="10">
        <v>806</v>
      </c>
      <c r="C512" s="10" t="s">
        <v>31</v>
      </c>
      <c r="D512" s="7">
        <v>50000</v>
      </c>
      <c r="E512" s="9" t="s">
        <v>6184</v>
      </c>
      <c r="F512" s="10" t="s">
        <v>67</v>
      </c>
      <c r="G512" s="10" t="s">
        <v>3587</v>
      </c>
      <c r="H512" s="41" t="s">
        <v>25</v>
      </c>
      <c r="I512" s="41" t="s">
        <v>4334</v>
      </c>
      <c r="J512" s="42">
        <v>50000</v>
      </c>
      <c r="O512" s="51">
        <f t="shared" si="9"/>
        <v>0</v>
      </c>
      <c r="X512" s="42">
        <v>50000</v>
      </c>
    </row>
    <row r="513" spans="1:25" ht="14.25" customHeight="1" x14ac:dyDescent="0.25">
      <c r="A513" s="37">
        <v>38897</v>
      </c>
      <c r="B513" s="10">
        <v>919</v>
      </c>
      <c r="C513" s="10" t="s">
        <v>3611</v>
      </c>
      <c r="D513" s="7" t="s">
        <v>27</v>
      </c>
      <c r="E513" s="9" t="s">
        <v>6185</v>
      </c>
      <c r="F513" s="10" t="s">
        <v>67</v>
      </c>
      <c r="G513" s="10" t="s">
        <v>3587</v>
      </c>
      <c r="H513" s="41" t="s">
        <v>25</v>
      </c>
      <c r="I513" s="41"/>
      <c r="J513" s="42"/>
      <c r="K513" s="7" t="s">
        <v>27</v>
      </c>
      <c r="O513" s="51">
        <f t="shared" si="9"/>
        <v>0</v>
      </c>
      <c r="X513" s="7" t="s">
        <v>27</v>
      </c>
      <c r="Y513" s="42"/>
    </row>
    <row r="514" spans="1:25" ht="14.25" customHeight="1" x14ac:dyDescent="0.25">
      <c r="A514" s="37">
        <v>38898</v>
      </c>
      <c r="B514" s="10">
        <v>2237</v>
      </c>
      <c r="C514" s="10" t="s">
        <v>203</v>
      </c>
      <c r="D514" s="7">
        <v>1500</v>
      </c>
      <c r="E514" s="9" t="s">
        <v>6186</v>
      </c>
      <c r="F514" s="10" t="s">
        <v>33</v>
      </c>
      <c r="G514" s="10" t="s">
        <v>3610</v>
      </c>
      <c r="H514" s="41" t="s">
        <v>25</v>
      </c>
      <c r="I514" s="41"/>
      <c r="J514" s="42"/>
      <c r="K514" s="7">
        <v>1500</v>
      </c>
      <c r="O514" s="51">
        <f t="shared" si="9"/>
        <v>0</v>
      </c>
      <c r="X514" s="7">
        <v>1500</v>
      </c>
      <c r="Y514" s="42"/>
    </row>
    <row r="515" spans="1:25" ht="14.25" customHeight="1" x14ac:dyDescent="0.25">
      <c r="A515" s="37">
        <v>38898</v>
      </c>
      <c r="B515" s="10">
        <v>1359</v>
      </c>
      <c r="C515" s="10" t="s">
        <v>46</v>
      </c>
      <c r="D515" s="7">
        <v>40000</v>
      </c>
      <c r="E515" s="9" t="s">
        <v>6187</v>
      </c>
      <c r="F515" s="10" t="s">
        <v>54</v>
      </c>
      <c r="G515" s="10" t="s">
        <v>3575</v>
      </c>
      <c r="H515" s="41" t="s">
        <v>25</v>
      </c>
      <c r="I515" s="41"/>
      <c r="J515" s="42"/>
      <c r="K515" s="7">
        <v>40000</v>
      </c>
      <c r="O515" s="51">
        <f t="shared" si="9"/>
        <v>0</v>
      </c>
      <c r="X515" s="7">
        <v>40000</v>
      </c>
      <c r="Y515" s="42"/>
    </row>
    <row r="516" spans="1:25" ht="14.25" customHeight="1" x14ac:dyDescent="0.25">
      <c r="A516" s="37">
        <v>38899</v>
      </c>
      <c r="B516" s="10">
        <v>519</v>
      </c>
      <c r="C516" s="10" t="s">
        <v>203</v>
      </c>
      <c r="D516" s="7">
        <v>5000</v>
      </c>
      <c r="E516" s="9" t="s">
        <v>6188</v>
      </c>
      <c r="F516" s="10" t="s">
        <v>23</v>
      </c>
      <c r="G516" s="10" t="s">
        <v>3610</v>
      </c>
      <c r="H516" s="41" t="s">
        <v>25</v>
      </c>
      <c r="I516" s="41"/>
      <c r="J516" s="42"/>
      <c r="K516" s="7">
        <v>5000</v>
      </c>
      <c r="O516" s="51">
        <f t="shared" si="9"/>
        <v>0</v>
      </c>
      <c r="X516" s="7">
        <v>5000</v>
      </c>
      <c r="Y516" s="42"/>
    </row>
    <row r="517" spans="1:25" ht="14.25" customHeight="1" x14ac:dyDescent="0.25">
      <c r="A517" s="37">
        <v>38899</v>
      </c>
      <c r="B517" s="10">
        <v>2013</v>
      </c>
      <c r="C517" s="10" t="s">
        <v>59</v>
      </c>
      <c r="D517" s="7">
        <v>1000</v>
      </c>
      <c r="E517" s="9" t="s">
        <v>6189</v>
      </c>
      <c r="F517" s="10" t="s">
        <v>23</v>
      </c>
      <c r="G517" s="10" t="s">
        <v>3580</v>
      </c>
      <c r="H517" s="41" t="s">
        <v>25</v>
      </c>
      <c r="I517" s="41"/>
      <c r="J517" s="42"/>
      <c r="K517" s="7">
        <v>1000</v>
      </c>
      <c r="O517" s="51">
        <f t="shared" si="9"/>
        <v>0</v>
      </c>
      <c r="X517" s="7">
        <v>1000</v>
      </c>
      <c r="Y517" s="42"/>
    </row>
    <row r="518" spans="1:25" ht="14.25" customHeight="1" x14ac:dyDescent="0.25">
      <c r="A518" s="37">
        <v>38899</v>
      </c>
      <c r="B518" s="10">
        <v>1146</v>
      </c>
      <c r="C518" s="10" t="s">
        <v>81</v>
      </c>
      <c r="D518" s="7">
        <v>1000</v>
      </c>
      <c r="E518" s="9" t="s">
        <v>6190</v>
      </c>
      <c r="F518" s="10" t="s">
        <v>33</v>
      </c>
      <c r="G518" s="10" t="s">
        <v>3578</v>
      </c>
      <c r="H518" s="41" t="s">
        <v>25</v>
      </c>
      <c r="I518" s="41"/>
      <c r="J518" s="42"/>
      <c r="K518" s="7">
        <v>1000</v>
      </c>
      <c r="O518" s="51">
        <f t="shared" si="9"/>
        <v>0</v>
      </c>
      <c r="X518" s="7">
        <v>1000</v>
      </c>
      <c r="Y518" s="42"/>
    </row>
    <row r="519" spans="1:25" ht="14.25" customHeight="1" x14ac:dyDescent="0.25">
      <c r="A519" s="37">
        <v>38899</v>
      </c>
      <c r="B519" s="10">
        <v>1501</v>
      </c>
      <c r="C519" s="10" t="s">
        <v>3611</v>
      </c>
      <c r="D519" s="7">
        <v>1000</v>
      </c>
      <c r="E519" s="9" t="s">
        <v>6191</v>
      </c>
      <c r="F519" s="10" t="s">
        <v>33</v>
      </c>
      <c r="G519" s="10" t="s">
        <v>3587</v>
      </c>
      <c r="H519" s="41" t="s">
        <v>25</v>
      </c>
      <c r="I519" s="41"/>
      <c r="J519" s="42"/>
      <c r="K519" s="7">
        <v>1000</v>
      </c>
      <c r="O519" s="51">
        <f t="shared" si="9"/>
        <v>0</v>
      </c>
      <c r="X519" s="7">
        <v>1000</v>
      </c>
      <c r="Y519" s="42"/>
    </row>
    <row r="520" spans="1:25" ht="14.25" customHeight="1" x14ac:dyDescent="0.25">
      <c r="A520" s="37">
        <v>38900</v>
      </c>
      <c r="B520" s="10">
        <v>951</v>
      </c>
      <c r="C520" s="10" t="s">
        <v>200</v>
      </c>
      <c r="D520" s="7">
        <v>1000</v>
      </c>
      <c r="E520" s="9" t="s">
        <v>6192</v>
      </c>
      <c r="F520" s="10" t="s">
        <v>33</v>
      </c>
      <c r="G520" s="10" t="s">
        <v>3575</v>
      </c>
      <c r="H520" s="41" t="s">
        <v>25</v>
      </c>
      <c r="I520" s="41"/>
      <c r="J520" s="42"/>
      <c r="K520" s="7">
        <v>1000</v>
      </c>
      <c r="O520" s="51">
        <f t="shared" si="9"/>
        <v>0</v>
      </c>
      <c r="X520" s="7">
        <v>1000</v>
      </c>
      <c r="Y520" s="42"/>
    </row>
    <row r="521" spans="1:25" ht="14.25" customHeight="1" x14ac:dyDescent="0.25">
      <c r="A521" s="37">
        <v>38900</v>
      </c>
      <c r="B521" s="10">
        <v>2305</v>
      </c>
      <c r="C521" s="10" t="s">
        <v>35</v>
      </c>
      <c r="D521" s="7">
        <v>200</v>
      </c>
      <c r="E521" s="9" t="s">
        <v>6193</v>
      </c>
      <c r="F521" s="10" t="s">
        <v>33</v>
      </c>
      <c r="G521" s="10" t="s">
        <v>3580</v>
      </c>
      <c r="H521" s="41" t="s">
        <v>25</v>
      </c>
      <c r="I521" s="41"/>
      <c r="J521" s="42"/>
      <c r="K521" s="7">
        <v>200</v>
      </c>
      <c r="O521" s="51">
        <f t="shared" si="9"/>
        <v>0</v>
      </c>
      <c r="X521" s="7">
        <v>200</v>
      </c>
      <c r="Y521" s="42"/>
    </row>
    <row r="522" spans="1:25" ht="14.25" customHeight="1" x14ac:dyDescent="0.25">
      <c r="A522" s="37">
        <v>38900</v>
      </c>
      <c r="B522" s="10">
        <v>1824</v>
      </c>
      <c r="C522" s="10" t="s">
        <v>42</v>
      </c>
      <c r="D522" s="7">
        <v>5000</v>
      </c>
      <c r="E522" s="9" t="s">
        <v>6194</v>
      </c>
      <c r="F522" s="10" t="s">
        <v>3869</v>
      </c>
      <c r="G522" s="10" t="s">
        <v>3582</v>
      </c>
      <c r="H522" s="41" t="s">
        <v>25</v>
      </c>
      <c r="I522" s="41" t="s">
        <v>4334</v>
      </c>
      <c r="J522" s="42">
        <v>5000</v>
      </c>
      <c r="O522" s="51">
        <f t="shared" si="9"/>
        <v>0</v>
      </c>
      <c r="X522" s="42">
        <v>5000</v>
      </c>
    </row>
    <row r="523" spans="1:25" ht="14.25" customHeight="1" x14ac:dyDescent="0.25">
      <c r="A523" s="37">
        <v>38901</v>
      </c>
      <c r="B523" s="10">
        <v>1400</v>
      </c>
      <c r="C523" s="10" t="s">
        <v>121</v>
      </c>
      <c r="D523" s="7">
        <v>400</v>
      </c>
      <c r="E523" s="9" t="s">
        <v>6195</v>
      </c>
      <c r="F523" s="10" t="s">
        <v>23</v>
      </c>
      <c r="G523" s="10" t="s">
        <v>3582</v>
      </c>
      <c r="H523" s="41" t="s">
        <v>3582</v>
      </c>
      <c r="I523" s="41"/>
      <c r="J523" s="42"/>
      <c r="K523" s="7">
        <v>400</v>
      </c>
      <c r="O523" s="51">
        <f t="shared" si="9"/>
        <v>0</v>
      </c>
      <c r="X523" s="7">
        <v>400</v>
      </c>
      <c r="Y523" s="42"/>
    </row>
    <row r="524" spans="1:25" ht="14.25" customHeight="1" x14ac:dyDescent="0.25">
      <c r="A524" s="37">
        <v>38901</v>
      </c>
      <c r="B524" s="57">
        <v>1400</v>
      </c>
      <c r="C524" s="10" t="s">
        <v>121</v>
      </c>
      <c r="D524" s="7">
        <v>450</v>
      </c>
      <c r="E524" s="9" t="s">
        <v>6196</v>
      </c>
      <c r="F524" s="10" t="s">
        <v>54</v>
      </c>
      <c r="G524" s="10" t="s">
        <v>3582</v>
      </c>
      <c r="H524" s="10" t="s">
        <v>3582</v>
      </c>
      <c r="I524" s="41"/>
      <c r="J524" s="42"/>
      <c r="K524" s="42">
        <v>450</v>
      </c>
      <c r="O524" s="51">
        <f t="shared" si="9"/>
        <v>0</v>
      </c>
      <c r="X524" s="42">
        <v>450</v>
      </c>
      <c r="Y524" s="42"/>
    </row>
    <row r="525" spans="1:25" ht="14.25" customHeight="1" x14ac:dyDescent="0.25">
      <c r="A525" s="37">
        <v>38901</v>
      </c>
      <c r="B525" s="10">
        <v>1205</v>
      </c>
      <c r="C525" s="10" t="s">
        <v>162</v>
      </c>
      <c r="D525" s="7">
        <v>10000</v>
      </c>
      <c r="E525" s="9" t="s">
        <v>6197</v>
      </c>
      <c r="F525" s="10" t="s">
        <v>3869</v>
      </c>
      <c r="G525" s="10" t="s">
        <v>3582</v>
      </c>
      <c r="H525" s="41" t="s">
        <v>25</v>
      </c>
      <c r="I525" s="41" t="s">
        <v>4334</v>
      </c>
      <c r="J525" s="42">
        <v>10000</v>
      </c>
      <c r="O525" s="51">
        <f t="shared" si="9"/>
        <v>0</v>
      </c>
      <c r="X525" s="42">
        <v>10000</v>
      </c>
    </row>
    <row r="526" spans="1:25" ht="14.25" customHeight="1" x14ac:dyDescent="0.25">
      <c r="A526" s="37">
        <v>38902</v>
      </c>
      <c r="B526" s="10">
        <v>1539</v>
      </c>
      <c r="C526" s="10" t="s">
        <v>3611</v>
      </c>
      <c r="D526" s="7">
        <v>1000</v>
      </c>
      <c r="E526" s="9" t="s">
        <v>6198</v>
      </c>
      <c r="F526" s="10" t="s">
        <v>23</v>
      </c>
      <c r="G526" s="10" t="s">
        <v>3587</v>
      </c>
      <c r="H526" s="41" t="s">
        <v>25</v>
      </c>
      <c r="I526" s="41"/>
      <c r="J526" s="42"/>
      <c r="K526" s="7">
        <v>1000</v>
      </c>
      <c r="O526" s="51">
        <f t="shared" si="9"/>
        <v>0</v>
      </c>
      <c r="X526" s="7">
        <v>1000</v>
      </c>
      <c r="Y526" s="42"/>
    </row>
    <row r="527" spans="1:25" ht="14.25" customHeight="1" x14ac:dyDescent="0.25">
      <c r="A527" s="37">
        <v>38902</v>
      </c>
      <c r="B527" s="10">
        <v>1128</v>
      </c>
      <c r="C527" s="10" t="s">
        <v>64</v>
      </c>
      <c r="D527" s="7">
        <v>1000</v>
      </c>
      <c r="E527" s="9" t="s">
        <v>6199</v>
      </c>
      <c r="F527" s="10" t="s">
        <v>37</v>
      </c>
      <c r="G527" s="10" t="s">
        <v>3578</v>
      </c>
      <c r="H527" s="41" t="s">
        <v>25</v>
      </c>
      <c r="I527" s="41"/>
      <c r="J527" s="42"/>
      <c r="K527" s="7">
        <v>1000</v>
      </c>
      <c r="L527" s="7">
        <v>1000</v>
      </c>
      <c r="M527" s="58">
        <f>500/1500</f>
        <v>0.33333333333333331</v>
      </c>
      <c r="N527" s="9" t="s">
        <v>3566</v>
      </c>
      <c r="O527" s="51">
        <f t="shared" si="9"/>
        <v>333.33333333333331</v>
      </c>
      <c r="X527" s="7">
        <v>1000</v>
      </c>
      <c r="Y527" s="42"/>
    </row>
    <row r="528" spans="1:25" ht="14.25" customHeight="1" x14ac:dyDescent="0.25">
      <c r="A528" s="37">
        <v>38902</v>
      </c>
      <c r="B528" s="10">
        <v>1258</v>
      </c>
      <c r="C528" s="10" t="s">
        <v>162</v>
      </c>
      <c r="D528" s="7">
        <v>3000</v>
      </c>
      <c r="E528" s="9" t="s">
        <v>6200</v>
      </c>
      <c r="F528" s="10" t="s">
        <v>190</v>
      </c>
      <c r="G528" s="10" t="s">
        <v>3582</v>
      </c>
      <c r="H528" s="41" t="s">
        <v>25</v>
      </c>
      <c r="I528" s="41"/>
      <c r="J528" s="42"/>
      <c r="K528" s="7">
        <v>3000</v>
      </c>
      <c r="O528" s="51">
        <f t="shared" si="9"/>
        <v>0</v>
      </c>
      <c r="X528" s="7">
        <v>3000</v>
      </c>
      <c r="Y528" s="42"/>
    </row>
    <row r="529" spans="1:25" ht="14.25" customHeight="1" x14ac:dyDescent="0.25">
      <c r="A529" s="37">
        <v>38902</v>
      </c>
      <c r="B529" s="10">
        <v>1246</v>
      </c>
      <c r="C529" s="10" t="s">
        <v>56</v>
      </c>
      <c r="D529" s="7">
        <v>1000</v>
      </c>
      <c r="E529" s="9" t="s">
        <v>6201</v>
      </c>
      <c r="F529" s="10" t="s">
        <v>54</v>
      </c>
      <c r="G529" s="10" t="s">
        <v>3587</v>
      </c>
      <c r="H529" s="41" t="s">
        <v>25</v>
      </c>
      <c r="I529" s="41"/>
      <c r="J529" s="42"/>
      <c r="K529" s="7">
        <v>1000</v>
      </c>
      <c r="O529" s="51">
        <f t="shared" si="9"/>
        <v>0</v>
      </c>
      <c r="X529" s="7">
        <v>1000</v>
      </c>
      <c r="Y529" s="42"/>
    </row>
    <row r="530" spans="1:25" ht="14.25" customHeight="1" x14ac:dyDescent="0.25">
      <c r="A530" s="37">
        <v>38903</v>
      </c>
      <c r="B530" s="10">
        <v>1531</v>
      </c>
      <c r="C530" s="10" t="s">
        <v>116</v>
      </c>
      <c r="D530" s="7">
        <v>1000</v>
      </c>
      <c r="E530" s="9" t="s">
        <v>6202</v>
      </c>
      <c r="F530" s="10" t="s">
        <v>23</v>
      </c>
      <c r="G530" s="10" t="s">
        <v>3582</v>
      </c>
      <c r="H530" s="41" t="s">
        <v>25</v>
      </c>
      <c r="I530" s="41"/>
      <c r="J530" s="42"/>
      <c r="K530" s="7">
        <v>1000</v>
      </c>
      <c r="O530" s="51">
        <f t="shared" si="9"/>
        <v>0</v>
      </c>
      <c r="X530" s="7">
        <v>1000</v>
      </c>
      <c r="Y530" s="42"/>
    </row>
    <row r="531" spans="1:25" ht="14.25" customHeight="1" x14ac:dyDescent="0.25">
      <c r="A531" s="37">
        <v>38903</v>
      </c>
      <c r="B531" s="10">
        <v>1602</v>
      </c>
      <c r="C531" s="10" t="s">
        <v>162</v>
      </c>
      <c r="D531" s="7">
        <v>800</v>
      </c>
      <c r="E531" s="9" t="s">
        <v>6203</v>
      </c>
      <c r="F531" s="10" t="s">
        <v>23</v>
      </c>
      <c r="G531" s="10" t="s">
        <v>3582</v>
      </c>
      <c r="H531" s="41" t="s">
        <v>3582</v>
      </c>
      <c r="I531" s="41"/>
      <c r="J531" s="42"/>
      <c r="K531" s="7">
        <v>800</v>
      </c>
      <c r="O531" s="51">
        <f t="shared" si="9"/>
        <v>0</v>
      </c>
      <c r="X531" s="7">
        <v>800</v>
      </c>
      <c r="Y531" s="42"/>
    </row>
    <row r="532" spans="1:25" ht="14.25" customHeight="1" x14ac:dyDescent="0.25">
      <c r="A532" s="37">
        <v>38903</v>
      </c>
      <c r="B532" s="10">
        <v>1615</v>
      </c>
      <c r="C532" s="10" t="s">
        <v>42</v>
      </c>
      <c r="D532" s="7">
        <v>10</v>
      </c>
      <c r="E532" s="9" t="s">
        <v>6204</v>
      </c>
      <c r="F532" s="10" t="s">
        <v>30</v>
      </c>
      <c r="G532" s="10" t="s">
        <v>3582</v>
      </c>
      <c r="H532" s="41" t="s">
        <v>3582</v>
      </c>
      <c r="I532" s="41"/>
      <c r="J532" s="42"/>
      <c r="K532" s="7">
        <v>10</v>
      </c>
      <c r="O532" s="51">
        <f t="shared" si="9"/>
        <v>0</v>
      </c>
      <c r="X532" s="7">
        <v>10</v>
      </c>
      <c r="Y532" s="42"/>
    </row>
    <row r="533" spans="1:25" ht="14.25" customHeight="1" x14ac:dyDescent="0.25">
      <c r="A533" s="37">
        <v>38903</v>
      </c>
      <c r="B533" s="10">
        <v>814</v>
      </c>
      <c r="C533" s="10" t="s">
        <v>91</v>
      </c>
      <c r="D533" s="7">
        <v>10000</v>
      </c>
      <c r="E533" s="9" t="s">
        <v>6205</v>
      </c>
      <c r="F533" s="10" t="s">
        <v>33</v>
      </c>
      <c r="G533" s="10" t="s">
        <v>3578</v>
      </c>
      <c r="H533" s="41" t="s">
        <v>25</v>
      </c>
      <c r="I533" s="41"/>
      <c r="J533" s="42"/>
      <c r="K533" s="7">
        <v>10000</v>
      </c>
      <c r="O533" s="51">
        <f t="shared" si="9"/>
        <v>0</v>
      </c>
      <c r="X533" s="7">
        <v>10000</v>
      </c>
      <c r="Y533" s="42"/>
    </row>
    <row r="534" spans="1:25" ht="14.25" customHeight="1" x14ac:dyDescent="0.25">
      <c r="A534" s="37">
        <v>38903</v>
      </c>
      <c r="B534" s="10">
        <v>953</v>
      </c>
      <c r="C534" s="10" t="s">
        <v>121</v>
      </c>
      <c r="D534" s="7">
        <v>4000</v>
      </c>
      <c r="E534" s="9" t="s">
        <v>6206</v>
      </c>
      <c r="F534" s="10" t="s">
        <v>33</v>
      </c>
      <c r="G534" s="10" t="s">
        <v>3582</v>
      </c>
      <c r="H534" s="41" t="s">
        <v>25</v>
      </c>
      <c r="I534" s="41"/>
      <c r="J534" s="42"/>
      <c r="K534" s="7">
        <v>4000</v>
      </c>
      <c r="O534" s="51">
        <f t="shared" si="9"/>
        <v>0</v>
      </c>
      <c r="X534" s="7">
        <v>4000</v>
      </c>
      <c r="Y534" s="42"/>
    </row>
    <row r="535" spans="1:25" ht="14.25" customHeight="1" x14ac:dyDescent="0.25">
      <c r="A535" s="37">
        <v>38903</v>
      </c>
      <c r="B535" s="10">
        <v>1724</v>
      </c>
      <c r="C535" s="10" t="s">
        <v>59</v>
      </c>
      <c r="D535" s="7">
        <v>1000</v>
      </c>
      <c r="E535" s="9" t="s">
        <v>6207</v>
      </c>
      <c r="F535" s="10" t="s">
        <v>33</v>
      </c>
      <c r="G535" s="10" t="s">
        <v>3580</v>
      </c>
      <c r="H535" s="41" t="s">
        <v>25</v>
      </c>
      <c r="I535" s="41"/>
      <c r="J535" s="42"/>
      <c r="K535" s="7">
        <v>1000</v>
      </c>
      <c r="O535" s="51">
        <f t="shared" si="9"/>
        <v>0</v>
      </c>
      <c r="X535" s="7">
        <v>1000</v>
      </c>
      <c r="Y535" s="42"/>
    </row>
    <row r="536" spans="1:25" ht="14.25" customHeight="1" x14ac:dyDescent="0.25">
      <c r="A536" s="37">
        <v>38904</v>
      </c>
      <c r="B536" s="10">
        <v>1338</v>
      </c>
      <c r="C536" s="10" t="s">
        <v>426</v>
      </c>
      <c r="D536" s="7">
        <v>1000</v>
      </c>
      <c r="E536" s="9" t="s">
        <v>6208</v>
      </c>
      <c r="F536" s="10" t="s">
        <v>23</v>
      </c>
      <c r="G536" s="10" t="s">
        <v>3587</v>
      </c>
      <c r="H536" s="41" t="s">
        <v>25</v>
      </c>
      <c r="I536" s="41"/>
      <c r="J536" s="42"/>
      <c r="K536" s="7">
        <v>1000</v>
      </c>
      <c r="O536" s="51">
        <f t="shared" si="9"/>
        <v>0</v>
      </c>
      <c r="X536" s="7">
        <v>1000</v>
      </c>
      <c r="Y536" s="42"/>
    </row>
    <row r="537" spans="1:25" ht="14.25" customHeight="1" x14ac:dyDescent="0.25">
      <c r="A537" s="37">
        <v>38904</v>
      </c>
      <c r="B537" s="10">
        <v>1553</v>
      </c>
      <c r="C537" s="10" t="s">
        <v>51</v>
      </c>
      <c r="D537" s="7">
        <v>30000</v>
      </c>
      <c r="E537" s="9" t="s">
        <v>6209</v>
      </c>
      <c r="F537" s="10" t="s">
        <v>23</v>
      </c>
      <c r="G537" s="10" t="s">
        <v>3610</v>
      </c>
      <c r="H537" s="41" t="s">
        <v>25</v>
      </c>
      <c r="I537" s="41"/>
      <c r="J537" s="42"/>
      <c r="K537" s="7">
        <v>30000</v>
      </c>
      <c r="O537" s="51">
        <f t="shared" si="9"/>
        <v>0</v>
      </c>
      <c r="X537" s="7">
        <v>30000</v>
      </c>
      <c r="Y537" s="42"/>
    </row>
    <row r="538" spans="1:25" ht="14.25" customHeight="1" x14ac:dyDescent="0.25">
      <c r="A538" s="37">
        <v>38904</v>
      </c>
      <c r="B538" s="10">
        <v>1622</v>
      </c>
      <c r="C538" s="10" t="s">
        <v>426</v>
      </c>
      <c r="D538" s="7">
        <v>1000</v>
      </c>
      <c r="E538" s="9" t="s">
        <v>6210</v>
      </c>
      <c r="F538" s="10" t="s">
        <v>23</v>
      </c>
      <c r="G538" s="10" t="s">
        <v>3587</v>
      </c>
      <c r="H538" s="41" t="s">
        <v>25</v>
      </c>
      <c r="I538" s="41"/>
      <c r="J538" s="42"/>
      <c r="K538" s="7">
        <v>1000</v>
      </c>
      <c r="O538" s="51">
        <f t="shared" si="9"/>
        <v>0</v>
      </c>
      <c r="X538" s="7">
        <v>1000</v>
      </c>
      <c r="Y538" s="42"/>
    </row>
    <row r="539" spans="1:25" ht="14.25" customHeight="1" x14ac:dyDescent="0.25">
      <c r="A539" s="37">
        <v>38904</v>
      </c>
      <c r="B539" s="10">
        <v>1850</v>
      </c>
      <c r="C539" s="10" t="s">
        <v>162</v>
      </c>
      <c r="D539" s="7">
        <v>20</v>
      </c>
      <c r="E539" s="9" t="s">
        <v>6211</v>
      </c>
      <c r="F539" s="10" t="s">
        <v>33</v>
      </c>
      <c r="G539" s="10" t="s">
        <v>3582</v>
      </c>
      <c r="H539" s="41" t="s">
        <v>3582</v>
      </c>
      <c r="I539" s="41"/>
      <c r="J539" s="42"/>
      <c r="K539" s="7">
        <v>20</v>
      </c>
      <c r="O539" s="51">
        <f t="shared" si="9"/>
        <v>0</v>
      </c>
      <c r="X539" s="7">
        <v>20</v>
      </c>
      <c r="Y539" s="42"/>
    </row>
    <row r="540" spans="1:25" ht="14.25" customHeight="1" x14ac:dyDescent="0.25">
      <c r="A540" s="37">
        <v>38904</v>
      </c>
      <c r="B540" s="10">
        <v>325</v>
      </c>
      <c r="C540" s="10" t="s">
        <v>64</v>
      </c>
      <c r="D540" s="7">
        <v>1200</v>
      </c>
      <c r="E540" s="9" t="s">
        <v>6212</v>
      </c>
      <c r="F540" s="10" t="s">
        <v>37</v>
      </c>
      <c r="G540" s="10" t="s">
        <v>3578</v>
      </c>
      <c r="H540" s="41" t="s">
        <v>25</v>
      </c>
      <c r="I540" s="41"/>
      <c r="J540" s="42"/>
      <c r="K540" s="7">
        <v>1867</v>
      </c>
      <c r="L540" s="7">
        <v>1867</v>
      </c>
      <c r="M540" s="58">
        <v>0</v>
      </c>
      <c r="N540" s="9" t="s">
        <v>3566</v>
      </c>
      <c r="O540" s="51">
        <f t="shared" si="9"/>
        <v>0</v>
      </c>
      <c r="X540" s="7">
        <v>1867</v>
      </c>
      <c r="Y540" s="42"/>
    </row>
    <row r="541" spans="1:25" ht="14.25" customHeight="1" x14ac:dyDescent="0.25">
      <c r="A541" s="37">
        <v>38905</v>
      </c>
      <c r="B541" s="10">
        <v>1249</v>
      </c>
      <c r="C541" s="10" t="s">
        <v>46</v>
      </c>
      <c r="D541" s="7">
        <v>8000</v>
      </c>
      <c r="E541" s="9" t="s">
        <v>6213</v>
      </c>
      <c r="F541" s="10" t="s">
        <v>23</v>
      </c>
      <c r="G541" s="10" t="s">
        <v>3575</v>
      </c>
      <c r="H541" s="41" t="s">
        <v>25</v>
      </c>
      <c r="I541" s="41"/>
      <c r="J541" s="42"/>
      <c r="K541" s="7">
        <v>8000</v>
      </c>
      <c r="O541" s="51">
        <f t="shared" si="9"/>
        <v>0</v>
      </c>
      <c r="X541" s="7">
        <v>8000</v>
      </c>
      <c r="Y541" s="42"/>
    </row>
    <row r="542" spans="1:25" ht="14.25" customHeight="1" x14ac:dyDescent="0.25">
      <c r="A542" s="37">
        <v>38905</v>
      </c>
      <c r="B542" s="10">
        <v>857</v>
      </c>
      <c r="C542" s="10" t="s">
        <v>152</v>
      </c>
      <c r="D542" s="7">
        <v>10000</v>
      </c>
      <c r="E542" s="9" t="s">
        <v>6214</v>
      </c>
      <c r="F542" s="10" t="s">
        <v>29</v>
      </c>
      <c r="G542" s="10" t="s">
        <v>3580</v>
      </c>
      <c r="H542" s="41" t="s">
        <v>25</v>
      </c>
      <c r="I542" s="41"/>
      <c r="J542" s="42"/>
      <c r="K542" s="7">
        <v>10000</v>
      </c>
      <c r="O542" s="51">
        <f t="shared" si="9"/>
        <v>0</v>
      </c>
      <c r="X542" s="7">
        <v>10000</v>
      </c>
      <c r="Y542" s="42"/>
    </row>
    <row r="543" spans="1:25" ht="14.25" customHeight="1" x14ac:dyDescent="0.25">
      <c r="A543" s="37">
        <v>38906</v>
      </c>
      <c r="B543" s="10">
        <v>1431</v>
      </c>
      <c r="C543" s="10" t="s">
        <v>302</v>
      </c>
      <c r="D543" s="7" t="s">
        <v>27</v>
      </c>
      <c r="E543" s="9" t="s">
        <v>6215</v>
      </c>
      <c r="F543" s="10" t="s">
        <v>33</v>
      </c>
      <c r="G543" s="10" t="s">
        <v>3587</v>
      </c>
      <c r="H543" s="41" t="s">
        <v>25</v>
      </c>
      <c r="I543" s="41"/>
      <c r="J543" s="42"/>
      <c r="K543" s="7" t="s">
        <v>27</v>
      </c>
      <c r="O543" s="51">
        <f t="shared" si="9"/>
        <v>0</v>
      </c>
      <c r="X543" s="7" t="s">
        <v>27</v>
      </c>
      <c r="Y543" s="42"/>
    </row>
    <row r="544" spans="1:25" ht="14.25" customHeight="1" x14ac:dyDescent="0.25">
      <c r="A544" s="37">
        <v>38906</v>
      </c>
      <c r="B544" s="10">
        <v>1014</v>
      </c>
      <c r="C544" s="10" t="s">
        <v>3906</v>
      </c>
      <c r="D544" s="7">
        <v>7000</v>
      </c>
      <c r="E544" s="9" t="s">
        <v>6216</v>
      </c>
      <c r="F544" s="10" t="s">
        <v>190</v>
      </c>
      <c r="G544" s="10" t="s">
        <v>3580</v>
      </c>
      <c r="H544" s="41" t="s">
        <v>25</v>
      </c>
      <c r="I544" s="41" t="s">
        <v>4334</v>
      </c>
      <c r="J544" s="42">
        <v>7000</v>
      </c>
      <c r="O544" s="51">
        <f t="shared" si="9"/>
        <v>0</v>
      </c>
      <c r="X544" s="42">
        <v>7000</v>
      </c>
    </row>
    <row r="545" spans="1:25" ht="14.25" customHeight="1" x14ac:dyDescent="0.25">
      <c r="A545" s="37">
        <v>38906</v>
      </c>
      <c r="B545" s="10">
        <v>1252</v>
      </c>
      <c r="C545" s="10" t="s">
        <v>998</v>
      </c>
      <c r="D545" s="7" t="s">
        <v>27</v>
      </c>
      <c r="E545" s="9" t="s">
        <v>6217</v>
      </c>
      <c r="F545" s="10" t="s">
        <v>190</v>
      </c>
      <c r="G545" s="10" t="s">
        <v>3580</v>
      </c>
      <c r="H545" s="41" t="s">
        <v>25</v>
      </c>
      <c r="I545" s="41"/>
      <c r="J545" s="42"/>
      <c r="K545" s="7" t="s">
        <v>27</v>
      </c>
      <c r="O545" s="51">
        <f t="shared" si="9"/>
        <v>0</v>
      </c>
      <c r="X545" s="7" t="s">
        <v>27</v>
      </c>
      <c r="Y545" s="42"/>
    </row>
    <row r="546" spans="1:25" ht="14.25" customHeight="1" x14ac:dyDescent="0.25">
      <c r="A546" s="37">
        <v>38906</v>
      </c>
      <c r="B546" s="10">
        <v>1225</v>
      </c>
      <c r="C546" s="10" t="s">
        <v>64</v>
      </c>
      <c r="D546" s="7">
        <v>1000</v>
      </c>
      <c r="E546" s="9" t="s">
        <v>6218</v>
      </c>
      <c r="F546" s="10" t="s">
        <v>3869</v>
      </c>
      <c r="G546" s="10" t="s">
        <v>3578</v>
      </c>
      <c r="H546" s="41" t="s">
        <v>25</v>
      </c>
      <c r="I546" s="41" t="s">
        <v>4334</v>
      </c>
      <c r="J546" s="42">
        <v>1000</v>
      </c>
      <c r="O546" s="51">
        <f t="shared" si="9"/>
        <v>0</v>
      </c>
      <c r="X546" s="42">
        <v>1000</v>
      </c>
    </row>
    <row r="547" spans="1:25" ht="14.25" customHeight="1" x14ac:dyDescent="0.25">
      <c r="A547" s="37">
        <v>38906</v>
      </c>
      <c r="B547" s="10">
        <v>2205</v>
      </c>
      <c r="C547" s="10" t="s">
        <v>64</v>
      </c>
      <c r="D547" s="7" t="s">
        <v>27</v>
      </c>
      <c r="E547" s="9" t="s">
        <v>6219</v>
      </c>
      <c r="F547" s="10" t="s">
        <v>3869</v>
      </c>
      <c r="G547" s="10" t="s">
        <v>3578</v>
      </c>
      <c r="H547" s="41" t="s">
        <v>25</v>
      </c>
      <c r="I547" s="41" t="s">
        <v>4334</v>
      </c>
      <c r="J547" s="42" t="s">
        <v>27</v>
      </c>
      <c r="O547" s="51">
        <f t="shared" si="9"/>
        <v>0</v>
      </c>
      <c r="X547" s="42" t="s">
        <v>27</v>
      </c>
    </row>
    <row r="548" spans="1:25" ht="14.25" customHeight="1" x14ac:dyDescent="0.25">
      <c r="A548" s="37">
        <v>38907</v>
      </c>
      <c r="B548" s="10">
        <v>1632</v>
      </c>
      <c r="C548" s="10" t="s">
        <v>70</v>
      </c>
      <c r="D548" s="7">
        <v>160000</v>
      </c>
      <c r="E548" s="9" t="s">
        <v>6220</v>
      </c>
      <c r="F548" s="10" t="s">
        <v>54</v>
      </c>
      <c r="G548" s="10" t="s">
        <v>3575</v>
      </c>
      <c r="H548" s="41" t="s">
        <v>25</v>
      </c>
      <c r="I548" s="41" t="s">
        <v>4334</v>
      </c>
      <c r="J548" s="42">
        <v>160000</v>
      </c>
      <c r="O548" s="51">
        <f t="shared" si="9"/>
        <v>0</v>
      </c>
      <c r="X548" s="42">
        <v>160000</v>
      </c>
    </row>
    <row r="549" spans="1:25" ht="14.25" customHeight="1" x14ac:dyDescent="0.25">
      <c r="A549" s="37">
        <v>38907</v>
      </c>
      <c r="B549" s="10">
        <v>133</v>
      </c>
      <c r="C549" s="10" t="s">
        <v>35</v>
      </c>
      <c r="D549" s="7">
        <v>500</v>
      </c>
      <c r="E549" s="9" t="s">
        <v>6221</v>
      </c>
      <c r="F549" s="10" t="s">
        <v>67</v>
      </c>
      <c r="G549" s="10" t="s">
        <v>3580</v>
      </c>
      <c r="H549" s="41" t="s">
        <v>25</v>
      </c>
      <c r="I549" s="41"/>
      <c r="J549" s="42"/>
      <c r="K549" s="7">
        <v>500</v>
      </c>
      <c r="O549" s="51">
        <f t="shared" si="9"/>
        <v>0</v>
      </c>
      <c r="X549" s="7">
        <v>500</v>
      </c>
      <c r="Y549" s="42"/>
    </row>
    <row r="550" spans="1:25" ht="14.25" customHeight="1" x14ac:dyDescent="0.25">
      <c r="A550" s="37">
        <v>38908</v>
      </c>
      <c r="B550" s="10">
        <v>1400</v>
      </c>
      <c r="C550" s="10" t="s">
        <v>162</v>
      </c>
      <c r="D550" s="7">
        <v>100</v>
      </c>
      <c r="E550" s="9" t="s">
        <v>6222</v>
      </c>
      <c r="F550" s="10" t="s">
        <v>23</v>
      </c>
      <c r="G550" s="7" t="s">
        <v>3582</v>
      </c>
      <c r="H550" s="41" t="s">
        <v>3582</v>
      </c>
      <c r="I550" s="41"/>
      <c r="J550" s="42"/>
      <c r="K550" s="7">
        <v>100</v>
      </c>
      <c r="O550" s="51">
        <f t="shared" si="9"/>
        <v>0</v>
      </c>
      <c r="X550" s="7">
        <v>100</v>
      </c>
      <c r="Y550" s="42"/>
    </row>
    <row r="551" spans="1:25" ht="14.25" customHeight="1" x14ac:dyDescent="0.25">
      <c r="A551" s="37">
        <v>38908</v>
      </c>
      <c r="B551" s="10">
        <v>1400</v>
      </c>
      <c r="C551" s="10" t="s">
        <v>162</v>
      </c>
      <c r="D551" s="7">
        <v>100</v>
      </c>
      <c r="E551" s="9" t="s">
        <v>6223</v>
      </c>
      <c r="F551" s="10" t="s">
        <v>23</v>
      </c>
      <c r="G551" s="7" t="s">
        <v>3582</v>
      </c>
      <c r="H551" s="41" t="s">
        <v>3582</v>
      </c>
      <c r="I551" s="41"/>
      <c r="J551" s="42"/>
      <c r="K551" s="7">
        <v>100</v>
      </c>
      <c r="O551" s="51">
        <f t="shared" si="9"/>
        <v>0</v>
      </c>
      <c r="X551" s="7">
        <v>100</v>
      </c>
      <c r="Y551" s="42"/>
    </row>
    <row r="552" spans="1:25" ht="14.25" customHeight="1" x14ac:dyDescent="0.25">
      <c r="A552" s="37">
        <v>38908</v>
      </c>
      <c r="B552" s="10">
        <v>1502</v>
      </c>
      <c r="C552" s="10" t="s">
        <v>31</v>
      </c>
      <c r="D552" s="7">
        <v>1000</v>
      </c>
      <c r="E552" s="9" t="s">
        <v>6224</v>
      </c>
      <c r="F552" s="10" t="s">
        <v>23</v>
      </c>
      <c r="G552" s="7" t="s">
        <v>3587</v>
      </c>
      <c r="H552" s="41" t="s">
        <v>25</v>
      </c>
      <c r="I552" s="41"/>
      <c r="J552" s="42"/>
      <c r="K552" s="7">
        <v>1000</v>
      </c>
      <c r="O552" s="51">
        <f t="shared" si="9"/>
        <v>0</v>
      </c>
      <c r="X552" s="7">
        <v>1000</v>
      </c>
      <c r="Y552" s="42"/>
    </row>
    <row r="553" spans="1:25" ht="14.25" customHeight="1" x14ac:dyDescent="0.25">
      <c r="A553" s="37">
        <v>38908</v>
      </c>
      <c r="B553" s="10">
        <v>1625</v>
      </c>
      <c r="C553" s="10" t="s">
        <v>162</v>
      </c>
      <c r="D553" s="7">
        <v>700</v>
      </c>
      <c r="E553" s="9" t="s">
        <v>6225</v>
      </c>
      <c r="F553" s="10" t="s">
        <v>23</v>
      </c>
      <c r="G553" s="7" t="s">
        <v>3582</v>
      </c>
      <c r="H553" s="41" t="s">
        <v>3582</v>
      </c>
      <c r="I553" s="41"/>
      <c r="J553" s="42"/>
      <c r="K553" s="7">
        <v>700</v>
      </c>
      <c r="O553" s="51">
        <f t="shared" si="9"/>
        <v>0</v>
      </c>
      <c r="X553" s="7">
        <v>700</v>
      </c>
      <c r="Y553" s="42"/>
    </row>
    <row r="554" spans="1:25" ht="14.25" customHeight="1" x14ac:dyDescent="0.25">
      <c r="A554" s="37">
        <v>38908</v>
      </c>
      <c r="B554" s="10">
        <v>1100</v>
      </c>
      <c r="C554" s="10" t="s">
        <v>121</v>
      </c>
      <c r="D554" s="7">
        <v>70</v>
      </c>
      <c r="E554" s="9" t="s">
        <v>6226</v>
      </c>
      <c r="F554" s="10" t="s">
        <v>30</v>
      </c>
      <c r="G554" s="7" t="s">
        <v>3582</v>
      </c>
      <c r="H554" s="41" t="s">
        <v>3582</v>
      </c>
      <c r="I554" s="41"/>
      <c r="J554" s="42"/>
      <c r="K554" s="7">
        <v>70</v>
      </c>
      <c r="O554" s="51">
        <f t="shared" si="9"/>
        <v>0</v>
      </c>
      <c r="X554" s="7">
        <v>70</v>
      </c>
      <c r="Y554" s="42"/>
    </row>
    <row r="555" spans="1:25" ht="14.25" customHeight="1" x14ac:dyDescent="0.25">
      <c r="A555" s="37">
        <v>38908</v>
      </c>
      <c r="B555" s="10">
        <v>1652</v>
      </c>
      <c r="C555" s="10" t="s">
        <v>35</v>
      </c>
      <c r="D555" s="7">
        <v>50</v>
      </c>
      <c r="E555" s="9" t="s">
        <v>6227</v>
      </c>
      <c r="F555" s="10" t="s">
        <v>37</v>
      </c>
      <c r="G555" s="10" t="s">
        <v>3580</v>
      </c>
      <c r="H555" s="41" t="s">
        <v>25</v>
      </c>
      <c r="I555" s="41"/>
      <c r="J555" s="42"/>
      <c r="K555" s="7">
        <v>50</v>
      </c>
      <c r="O555" s="51">
        <f t="shared" si="9"/>
        <v>0</v>
      </c>
      <c r="X555" s="7">
        <v>50</v>
      </c>
      <c r="Y555" s="42"/>
    </row>
    <row r="556" spans="1:25" ht="14.25" customHeight="1" x14ac:dyDescent="0.25">
      <c r="A556" s="37">
        <v>38908</v>
      </c>
      <c r="B556" s="10">
        <v>946</v>
      </c>
      <c r="C556" s="10" t="s">
        <v>162</v>
      </c>
      <c r="D556" s="7">
        <v>1500</v>
      </c>
      <c r="E556" s="9" t="s">
        <v>6228</v>
      </c>
      <c r="F556" s="10" t="s">
        <v>359</v>
      </c>
      <c r="G556" s="7" t="s">
        <v>3582</v>
      </c>
      <c r="H556" s="41" t="s">
        <v>25</v>
      </c>
      <c r="I556" s="41"/>
      <c r="J556" s="42"/>
      <c r="K556" s="7">
        <v>1500</v>
      </c>
      <c r="O556" s="51">
        <f t="shared" si="9"/>
        <v>0</v>
      </c>
      <c r="X556" s="7">
        <v>1500</v>
      </c>
      <c r="Y556" s="42"/>
    </row>
    <row r="557" spans="1:25" ht="14.25" customHeight="1" x14ac:dyDescent="0.25">
      <c r="A557" s="37">
        <v>38908</v>
      </c>
      <c r="B557" s="10">
        <v>1154</v>
      </c>
      <c r="C557" s="10" t="s">
        <v>21</v>
      </c>
      <c r="D557" s="7" t="s">
        <v>27</v>
      </c>
      <c r="E557" s="9" t="s">
        <v>6229</v>
      </c>
      <c r="F557" s="10" t="s">
        <v>190</v>
      </c>
      <c r="G557" s="7" t="s">
        <v>3610</v>
      </c>
      <c r="H557" s="41" t="s">
        <v>25</v>
      </c>
      <c r="I557" s="41"/>
      <c r="J557" s="42"/>
      <c r="K557" s="7" t="s">
        <v>27</v>
      </c>
      <c r="L557" s="10"/>
      <c r="N557" s="47"/>
      <c r="O557" s="51">
        <f t="shared" ref="O557:O620" si="10">M557*L557</f>
        <v>0</v>
      </c>
      <c r="W557" s="9"/>
      <c r="X557" s="7" t="s">
        <v>27</v>
      </c>
      <c r="Y557" s="42"/>
    </row>
    <row r="558" spans="1:25" ht="14.25" customHeight="1" x14ac:dyDescent="0.25">
      <c r="A558" s="37">
        <v>38908</v>
      </c>
      <c r="B558" s="10">
        <v>2021</v>
      </c>
      <c r="C558" s="10" t="s">
        <v>203</v>
      </c>
      <c r="D558" s="7">
        <v>15000</v>
      </c>
      <c r="E558" s="9" t="s">
        <v>6230</v>
      </c>
      <c r="F558" s="10" t="s">
        <v>67</v>
      </c>
      <c r="G558" s="10" t="s">
        <v>3610</v>
      </c>
      <c r="H558" s="41" t="s">
        <v>25</v>
      </c>
      <c r="I558" s="41"/>
      <c r="J558" s="42"/>
      <c r="K558" s="7">
        <v>15000</v>
      </c>
      <c r="O558" s="51">
        <f t="shared" si="10"/>
        <v>0</v>
      </c>
      <c r="X558" s="7">
        <v>15000</v>
      </c>
      <c r="Y558" s="42"/>
    </row>
    <row r="559" spans="1:25" ht="14.25" customHeight="1" x14ac:dyDescent="0.25">
      <c r="A559" s="37">
        <v>38909</v>
      </c>
      <c r="B559" s="10">
        <v>821</v>
      </c>
      <c r="C559" s="10" t="s">
        <v>162</v>
      </c>
      <c r="D559" s="7">
        <v>2000</v>
      </c>
      <c r="E559" s="9" t="s">
        <v>6231</v>
      </c>
      <c r="F559" s="10" t="s">
        <v>23</v>
      </c>
      <c r="G559" s="7" t="s">
        <v>3582</v>
      </c>
      <c r="H559" s="41" t="s">
        <v>25</v>
      </c>
      <c r="I559" s="41"/>
      <c r="J559" s="42"/>
      <c r="K559" s="7">
        <v>2000</v>
      </c>
      <c r="L559" s="10"/>
      <c r="N559" s="47"/>
      <c r="O559" s="51">
        <f t="shared" si="10"/>
        <v>0</v>
      </c>
      <c r="W559" s="9"/>
      <c r="X559" s="7">
        <v>2000</v>
      </c>
      <c r="Y559" s="42"/>
    </row>
    <row r="560" spans="1:25" ht="14.25" customHeight="1" x14ac:dyDescent="0.25">
      <c r="A560" s="37">
        <v>38909</v>
      </c>
      <c r="B560" s="10">
        <v>958</v>
      </c>
      <c r="C560" s="10" t="s">
        <v>130</v>
      </c>
      <c r="D560" s="7">
        <v>15000</v>
      </c>
      <c r="E560" s="9" t="s">
        <v>6232</v>
      </c>
      <c r="F560" s="10" t="s">
        <v>23</v>
      </c>
      <c r="G560" s="7" t="s">
        <v>3578</v>
      </c>
      <c r="H560" s="41" t="s">
        <v>25</v>
      </c>
      <c r="I560" s="41"/>
      <c r="J560" s="42"/>
      <c r="K560" s="7">
        <v>15000</v>
      </c>
      <c r="L560" s="10"/>
      <c r="N560" s="47"/>
      <c r="O560" s="51">
        <f t="shared" si="10"/>
        <v>0</v>
      </c>
      <c r="W560" s="9"/>
      <c r="X560" s="7">
        <v>15000</v>
      </c>
      <c r="Y560" s="42"/>
    </row>
    <row r="561" spans="1:25" ht="14.25" customHeight="1" x14ac:dyDescent="0.25">
      <c r="A561" s="37">
        <v>38909</v>
      </c>
      <c r="B561" s="10">
        <v>942</v>
      </c>
      <c r="C561" s="10" t="s">
        <v>46</v>
      </c>
      <c r="D561" s="7">
        <v>20000</v>
      </c>
      <c r="E561" s="9" t="s">
        <v>6233</v>
      </c>
      <c r="F561" s="10" t="s">
        <v>33</v>
      </c>
      <c r="G561" s="10" t="s">
        <v>3575</v>
      </c>
      <c r="H561" s="41" t="s">
        <v>25</v>
      </c>
      <c r="I561" s="41"/>
      <c r="J561" s="42"/>
      <c r="K561" s="7">
        <v>20000</v>
      </c>
      <c r="O561" s="51">
        <f t="shared" si="10"/>
        <v>0</v>
      </c>
      <c r="X561" s="7">
        <v>20000</v>
      </c>
      <c r="Y561" s="42"/>
    </row>
    <row r="562" spans="1:25" ht="14.25" customHeight="1" x14ac:dyDescent="0.25">
      <c r="A562" s="37">
        <v>38909</v>
      </c>
      <c r="B562" s="10">
        <v>935</v>
      </c>
      <c r="C562" s="10" t="s">
        <v>319</v>
      </c>
      <c r="D562" s="7" t="s">
        <v>27</v>
      </c>
      <c r="E562" s="9" t="s">
        <v>6234</v>
      </c>
      <c r="F562" s="10" t="s">
        <v>190</v>
      </c>
      <c r="G562" s="7" t="s">
        <v>3610</v>
      </c>
      <c r="H562" s="41" t="s">
        <v>25</v>
      </c>
      <c r="I562" s="41"/>
      <c r="J562" s="42"/>
      <c r="K562" s="7" t="s">
        <v>27</v>
      </c>
      <c r="L562" s="10"/>
      <c r="N562" s="47"/>
      <c r="O562" s="51">
        <f t="shared" si="10"/>
        <v>0</v>
      </c>
      <c r="W562" s="9"/>
      <c r="X562" s="7" t="s">
        <v>27</v>
      </c>
      <c r="Y562" s="42"/>
    </row>
    <row r="563" spans="1:25" ht="14.25" customHeight="1" x14ac:dyDescent="0.25">
      <c r="A563" s="37">
        <v>38909</v>
      </c>
      <c r="B563" s="10">
        <v>1318</v>
      </c>
      <c r="C563" s="10" t="s">
        <v>99</v>
      </c>
      <c r="D563" s="7">
        <v>7000</v>
      </c>
      <c r="E563" s="9" t="s">
        <v>6235</v>
      </c>
      <c r="F563" s="10" t="s">
        <v>54</v>
      </c>
      <c r="G563" s="10" t="s">
        <v>3610</v>
      </c>
      <c r="H563" s="41" t="s">
        <v>25</v>
      </c>
      <c r="I563" s="41"/>
      <c r="J563" s="42"/>
      <c r="K563" s="7">
        <v>7000</v>
      </c>
      <c r="O563" s="51">
        <f t="shared" si="10"/>
        <v>0</v>
      </c>
      <c r="X563" s="7">
        <v>7000</v>
      </c>
      <c r="Y563" s="42"/>
    </row>
    <row r="564" spans="1:25" ht="14.25" customHeight="1" x14ac:dyDescent="0.25">
      <c r="A564" s="37">
        <v>38910</v>
      </c>
      <c r="B564" s="10">
        <v>206</v>
      </c>
      <c r="C564" s="10" t="s">
        <v>46</v>
      </c>
      <c r="D564" s="7" t="s">
        <v>27</v>
      </c>
      <c r="E564" s="9" t="s">
        <v>6236</v>
      </c>
      <c r="F564" s="10" t="s">
        <v>359</v>
      </c>
      <c r="G564" s="10" t="s">
        <v>3575</v>
      </c>
      <c r="H564" s="41" t="s">
        <v>25</v>
      </c>
      <c r="I564" s="41"/>
      <c r="J564" s="42"/>
      <c r="K564" s="7" t="s">
        <v>27</v>
      </c>
      <c r="O564" s="51">
        <f t="shared" si="10"/>
        <v>0</v>
      </c>
      <c r="X564" s="7" t="s">
        <v>27</v>
      </c>
      <c r="Y564" s="42"/>
    </row>
    <row r="565" spans="1:25" ht="14.25" customHeight="1" x14ac:dyDescent="0.25">
      <c r="A565" s="37">
        <v>38910</v>
      </c>
      <c r="B565" s="10">
        <v>1514</v>
      </c>
      <c r="C565" s="10" t="s">
        <v>26</v>
      </c>
      <c r="D565" s="7">
        <v>3000</v>
      </c>
      <c r="E565" s="9" t="s">
        <v>6237</v>
      </c>
      <c r="F565" s="10" t="s">
        <v>359</v>
      </c>
      <c r="G565" s="10" t="s">
        <v>3578</v>
      </c>
      <c r="H565" s="41" t="s">
        <v>25</v>
      </c>
      <c r="I565" s="41"/>
      <c r="J565" s="42"/>
      <c r="K565" s="7">
        <v>3000</v>
      </c>
      <c r="O565" s="51">
        <f t="shared" si="10"/>
        <v>0</v>
      </c>
      <c r="X565" s="7">
        <v>3000</v>
      </c>
      <c r="Y565" s="42"/>
    </row>
    <row r="566" spans="1:25" ht="14.25" customHeight="1" x14ac:dyDescent="0.25">
      <c r="A566" s="37">
        <v>38910</v>
      </c>
      <c r="B566" s="10">
        <v>819</v>
      </c>
      <c r="C566" s="10" t="s">
        <v>162</v>
      </c>
      <c r="D566" s="7">
        <v>800</v>
      </c>
      <c r="E566" s="9" t="s">
        <v>6238</v>
      </c>
      <c r="F566" s="10" t="s">
        <v>3869</v>
      </c>
      <c r="G566" s="7" t="s">
        <v>3582</v>
      </c>
      <c r="H566" s="41" t="s">
        <v>3582</v>
      </c>
      <c r="I566" s="41" t="s">
        <v>4334</v>
      </c>
      <c r="J566" s="42">
        <v>800</v>
      </c>
      <c r="K566" s="45"/>
      <c r="L566" s="48"/>
      <c r="N566" s="47"/>
      <c r="O566" s="51">
        <f t="shared" si="10"/>
        <v>0</v>
      </c>
      <c r="W566" s="9"/>
      <c r="X566" s="42">
        <v>800</v>
      </c>
    </row>
    <row r="567" spans="1:25" ht="14.25" customHeight="1" x14ac:dyDescent="0.25">
      <c r="A567" s="37">
        <v>38910</v>
      </c>
      <c r="B567" s="10">
        <v>1239</v>
      </c>
      <c r="C567" s="10" t="s">
        <v>42</v>
      </c>
      <c r="D567" s="7">
        <v>1600000</v>
      </c>
      <c r="E567" s="9" t="s">
        <v>6239</v>
      </c>
      <c r="F567" s="10" t="s">
        <v>3869</v>
      </c>
      <c r="G567" s="7" t="s">
        <v>3582</v>
      </c>
      <c r="H567" s="41" t="s">
        <v>25</v>
      </c>
      <c r="I567" s="41" t="s">
        <v>4334</v>
      </c>
      <c r="J567" s="42">
        <v>800000</v>
      </c>
      <c r="K567" s="45"/>
      <c r="L567" s="45">
        <v>800000</v>
      </c>
      <c r="N567" s="47"/>
      <c r="O567" s="51">
        <f t="shared" si="10"/>
        <v>0</v>
      </c>
      <c r="W567" s="9"/>
      <c r="X567" s="42">
        <v>800000</v>
      </c>
    </row>
    <row r="568" spans="1:25" ht="14.25" customHeight="1" x14ac:dyDescent="0.25">
      <c r="A568" s="37">
        <v>38910</v>
      </c>
      <c r="B568" s="10">
        <v>1347</v>
      </c>
      <c r="C568" s="10" t="s">
        <v>64</v>
      </c>
      <c r="D568" s="7">
        <v>1000</v>
      </c>
      <c r="E568" s="9" t="s">
        <v>6240</v>
      </c>
      <c r="F568" s="10" t="s">
        <v>3869</v>
      </c>
      <c r="G568" s="7" t="s">
        <v>3578</v>
      </c>
      <c r="H568" s="41" t="s">
        <v>25</v>
      </c>
      <c r="I568" s="41" t="s">
        <v>4334</v>
      </c>
      <c r="J568" s="42">
        <v>1000</v>
      </c>
      <c r="L568" s="10"/>
      <c r="N568" s="47"/>
      <c r="O568" s="51">
        <f t="shared" si="10"/>
        <v>0</v>
      </c>
      <c r="W568" s="9"/>
      <c r="X568" s="42">
        <v>1000</v>
      </c>
    </row>
    <row r="569" spans="1:25" ht="14.25" customHeight="1" x14ac:dyDescent="0.25">
      <c r="A569" s="37">
        <v>38911</v>
      </c>
      <c r="B569" s="10">
        <v>820</v>
      </c>
      <c r="C569" s="10" t="s">
        <v>35</v>
      </c>
      <c r="D569" s="7" t="s">
        <v>27</v>
      </c>
      <c r="E569" s="9" t="s">
        <v>6241</v>
      </c>
      <c r="F569" s="10" t="s">
        <v>23</v>
      </c>
      <c r="G569" s="10" t="s">
        <v>3580</v>
      </c>
      <c r="H569" s="41" t="s">
        <v>25</v>
      </c>
      <c r="I569" s="41"/>
      <c r="J569" s="42"/>
      <c r="K569" s="7" t="s">
        <v>27</v>
      </c>
      <c r="O569" s="51">
        <f t="shared" si="10"/>
        <v>0</v>
      </c>
      <c r="X569" s="7" t="s">
        <v>27</v>
      </c>
      <c r="Y569" s="42"/>
    </row>
    <row r="570" spans="1:25" ht="14.25" customHeight="1" x14ac:dyDescent="0.25">
      <c r="A570" s="37">
        <v>38911</v>
      </c>
      <c r="B570" s="10">
        <v>1418</v>
      </c>
      <c r="C570" s="10" t="s">
        <v>70</v>
      </c>
      <c r="D570" s="7">
        <v>1000</v>
      </c>
      <c r="E570" s="9" t="s">
        <v>6242</v>
      </c>
      <c r="F570" s="10" t="s">
        <v>23</v>
      </c>
      <c r="G570" s="10" t="s">
        <v>3575</v>
      </c>
      <c r="H570" s="41" t="s">
        <v>25</v>
      </c>
      <c r="I570" s="41"/>
      <c r="J570" s="42"/>
      <c r="K570" s="7">
        <v>1000</v>
      </c>
      <c r="O570" s="51">
        <f t="shared" si="10"/>
        <v>0</v>
      </c>
      <c r="X570" s="7">
        <v>1000</v>
      </c>
      <c r="Y570" s="42"/>
    </row>
    <row r="571" spans="1:25" ht="14.25" customHeight="1" x14ac:dyDescent="0.25">
      <c r="A571" s="37">
        <v>38911</v>
      </c>
      <c r="B571" s="10">
        <v>1620</v>
      </c>
      <c r="C571" s="10" t="s">
        <v>108</v>
      </c>
      <c r="D571" s="7">
        <v>35</v>
      </c>
      <c r="E571" s="9" t="s">
        <v>6243</v>
      </c>
      <c r="F571" s="10" t="s">
        <v>23</v>
      </c>
      <c r="G571" s="10" t="s">
        <v>3610</v>
      </c>
      <c r="H571" s="41" t="s">
        <v>25</v>
      </c>
      <c r="I571" s="41"/>
      <c r="J571" s="42"/>
      <c r="K571" s="7">
        <v>35</v>
      </c>
      <c r="O571" s="51">
        <f t="shared" si="10"/>
        <v>0</v>
      </c>
      <c r="X571" s="7">
        <v>35</v>
      </c>
      <c r="Y571" s="42"/>
    </row>
    <row r="572" spans="1:25" ht="14.25" customHeight="1" x14ac:dyDescent="0.25">
      <c r="A572" s="37">
        <v>38911</v>
      </c>
      <c r="B572" s="10">
        <v>1217</v>
      </c>
      <c r="C572" s="10" t="s">
        <v>200</v>
      </c>
      <c r="D572" s="7">
        <v>1500</v>
      </c>
      <c r="E572" s="9" t="s">
        <v>6244</v>
      </c>
      <c r="F572" s="10" t="s">
        <v>30</v>
      </c>
      <c r="G572" s="10" t="s">
        <v>3575</v>
      </c>
      <c r="H572" s="41" t="s">
        <v>25</v>
      </c>
      <c r="I572" s="41"/>
      <c r="J572" s="42"/>
      <c r="K572" s="7">
        <v>1500</v>
      </c>
      <c r="O572" s="51">
        <f t="shared" si="10"/>
        <v>0</v>
      </c>
      <c r="X572" s="7">
        <v>1500</v>
      </c>
      <c r="Y572" s="42"/>
    </row>
    <row r="573" spans="1:25" ht="14.25" customHeight="1" x14ac:dyDescent="0.25">
      <c r="A573" s="37">
        <v>38911</v>
      </c>
      <c r="B573" s="10">
        <v>807</v>
      </c>
      <c r="C573" s="10" t="s">
        <v>998</v>
      </c>
      <c r="D573" s="7">
        <v>2500</v>
      </c>
      <c r="E573" s="9" t="s">
        <v>6245</v>
      </c>
      <c r="F573" s="10" t="s">
        <v>33</v>
      </c>
      <c r="G573" s="10" t="s">
        <v>3580</v>
      </c>
      <c r="H573" s="41" t="s">
        <v>25</v>
      </c>
      <c r="I573" s="41"/>
      <c r="J573" s="42"/>
      <c r="K573" s="7">
        <v>2500</v>
      </c>
      <c r="O573" s="51">
        <f t="shared" si="10"/>
        <v>0</v>
      </c>
      <c r="X573" s="7">
        <v>2500</v>
      </c>
      <c r="Y573" s="42"/>
    </row>
    <row r="574" spans="1:25" ht="14.25" customHeight="1" x14ac:dyDescent="0.25">
      <c r="A574" s="37">
        <v>38911</v>
      </c>
      <c r="B574" s="10">
        <v>1124</v>
      </c>
      <c r="C574" s="10" t="s">
        <v>72</v>
      </c>
      <c r="D574" s="7">
        <v>5000</v>
      </c>
      <c r="E574" s="9" t="s">
        <v>6246</v>
      </c>
      <c r="F574" s="10" t="s">
        <v>54</v>
      </c>
      <c r="G574" s="10" t="s">
        <v>3580</v>
      </c>
      <c r="H574" s="41" t="s">
        <v>25</v>
      </c>
      <c r="I574" s="41"/>
      <c r="J574" s="42"/>
      <c r="K574" s="7">
        <v>5000</v>
      </c>
      <c r="O574" s="51">
        <f t="shared" si="10"/>
        <v>0</v>
      </c>
      <c r="X574" s="7">
        <v>5000</v>
      </c>
      <c r="Y574" s="42"/>
    </row>
    <row r="575" spans="1:25" ht="14.25" customHeight="1" x14ac:dyDescent="0.25">
      <c r="A575" s="37">
        <v>38912</v>
      </c>
      <c r="B575" s="10">
        <v>1010</v>
      </c>
      <c r="C575" s="10" t="s">
        <v>200</v>
      </c>
      <c r="D575" s="7">
        <v>4800</v>
      </c>
      <c r="E575" s="9" t="s">
        <v>6247</v>
      </c>
      <c r="F575" s="10" t="s">
        <v>23</v>
      </c>
      <c r="G575" s="7" t="s">
        <v>3575</v>
      </c>
      <c r="H575" s="41" t="s">
        <v>25</v>
      </c>
      <c r="I575" s="41"/>
      <c r="J575" s="42"/>
      <c r="K575" s="7">
        <v>4800</v>
      </c>
      <c r="L575" s="10"/>
      <c r="N575" s="47"/>
      <c r="O575" s="51">
        <f t="shared" si="10"/>
        <v>0</v>
      </c>
      <c r="W575" s="9"/>
      <c r="X575" s="7">
        <v>4800</v>
      </c>
      <c r="Y575" s="42"/>
    </row>
    <row r="576" spans="1:25" ht="14.25" customHeight="1" x14ac:dyDescent="0.25">
      <c r="A576" s="37">
        <v>38912</v>
      </c>
      <c r="B576" s="10">
        <v>2038</v>
      </c>
      <c r="C576" s="10" t="s">
        <v>3611</v>
      </c>
      <c r="D576" s="7" t="s">
        <v>27</v>
      </c>
      <c r="E576" s="9" t="s">
        <v>6248</v>
      </c>
      <c r="F576" s="10" t="s">
        <v>23</v>
      </c>
      <c r="G576" s="10" t="s">
        <v>3587</v>
      </c>
      <c r="H576" s="41" t="s">
        <v>25</v>
      </c>
      <c r="I576" s="41"/>
      <c r="J576" s="42"/>
      <c r="K576" s="7" t="s">
        <v>27</v>
      </c>
      <c r="O576" s="51">
        <f t="shared" si="10"/>
        <v>0</v>
      </c>
      <c r="X576" s="7" t="s">
        <v>27</v>
      </c>
      <c r="Y576" s="42"/>
    </row>
    <row r="577" spans="1:25" ht="14.25" customHeight="1" x14ac:dyDescent="0.25">
      <c r="A577" s="37">
        <v>38912</v>
      </c>
      <c r="B577" s="10">
        <v>1513</v>
      </c>
      <c r="C577" s="10" t="s">
        <v>42</v>
      </c>
      <c r="D577" s="7">
        <v>500</v>
      </c>
      <c r="E577" s="9" t="s">
        <v>6249</v>
      </c>
      <c r="F577" s="10" t="s">
        <v>30</v>
      </c>
      <c r="G577" s="10" t="s">
        <v>3582</v>
      </c>
      <c r="H577" s="41" t="s">
        <v>3582</v>
      </c>
      <c r="I577" s="41"/>
      <c r="J577" s="42"/>
      <c r="K577" s="7">
        <v>500</v>
      </c>
      <c r="O577" s="51">
        <f t="shared" si="10"/>
        <v>0</v>
      </c>
      <c r="X577" s="7">
        <v>500</v>
      </c>
      <c r="Y577" s="42"/>
    </row>
    <row r="578" spans="1:25" ht="14.25" customHeight="1" x14ac:dyDescent="0.25">
      <c r="A578" s="37">
        <v>38912</v>
      </c>
      <c r="B578" s="10">
        <v>1222</v>
      </c>
      <c r="C578" s="10" t="s">
        <v>329</v>
      </c>
      <c r="D578" s="7">
        <v>800</v>
      </c>
      <c r="E578" s="9" t="s">
        <v>6250</v>
      </c>
      <c r="F578" s="10" t="s">
        <v>33</v>
      </c>
      <c r="G578" s="7" t="s">
        <v>3578</v>
      </c>
      <c r="H578" s="41" t="s">
        <v>25</v>
      </c>
      <c r="I578" s="41"/>
      <c r="J578" s="42"/>
      <c r="K578" s="7">
        <v>800</v>
      </c>
      <c r="L578" s="10"/>
      <c r="N578" s="47"/>
      <c r="O578" s="51">
        <f t="shared" si="10"/>
        <v>0</v>
      </c>
      <c r="W578" s="9"/>
      <c r="X578" s="7">
        <v>800</v>
      </c>
      <c r="Y578" s="42"/>
    </row>
    <row r="579" spans="1:25" ht="14.25" customHeight="1" x14ac:dyDescent="0.25">
      <c r="A579" s="37">
        <v>38912</v>
      </c>
      <c r="B579" s="10">
        <v>1515</v>
      </c>
      <c r="C579" s="10" t="s">
        <v>162</v>
      </c>
      <c r="D579" s="7">
        <v>5000</v>
      </c>
      <c r="E579" s="9" t="s">
        <v>6251</v>
      </c>
      <c r="F579" s="10" t="s">
        <v>33</v>
      </c>
      <c r="G579" s="10" t="s">
        <v>3582</v>
      </c>
      <c r="H579" s="41" t="s">
        <v>3582</v>
      </c>
      <c r="I579" s="41"/>
      <c r="J579" s="42"/>
      <c r="K579" s="7">
        <v>5000</v>
      </c>
      <c r="O579" s="51">
        <f t="shared" si="10"/>
        <v>0</v>
      </c>
      <c r="X579" s="7">
        <v>5000</v>
      </c>
      <c r="Y579" s="42"/>
    </row>
    <row r="580" spans="1:25" ht="14.25" customHeight="1" x14ac:dyDescent="0.25">
      <c r="A580" s="37">
        <v>38912</v>
      </c>
      <c r="B580" s="10">
        <v>832</v>
      </c>
      <c r="C580" s="10" t="s">
        <v>35</v>
      </c>
      <c r="D580" s="7">
        <v>2</v>
      </c>
      <c r="E580" s="9" t="s">
        <v>6252</v>
      </c>
      <c r="F580" s="10" t="s">
        <v>37</v>
      </c>
      <c r="G580" s="10" t="s">
        <v>3580</v>
      </c>
      <c r="H580" s="41" t="s">
        <v>25</v>
      </c>
      <c r="I580" s="41"/>
      <c r="J580" s="42"/>
      <c r="K580" s="7">
        <v>2</v>
      </c>
      <c r="O580" s="51">
        <f t="shared" si="10"/>
        <v>0</v>
      </c>
      <c r="X580" s="7">
        <v>2</v>
      </c>
      <c r="Y580" s="42"/>
    </row>
    <row r="581" spans="1:25" ht="14.25" customHeight="1" x14ac:dyDescent="0.25">
      <c r="A581" s="37">
        <v>38912</v>
      </c>
      <c r="B581" s="10">
        <v>1400</v>
      </c>
      <c r="C581" s="10" t="s">
        <v>42</v>
      </c>
      <c r="D581" s="7">
        <v>400</v>
      </c>
      <c r="E581" s="9" t="s">
        <v>6253</v>
      </c>
      <c r="F581" s="10" t="s">
        <v>54</v>
      </c>
      <c r="G581" s="10" t="s">
        <v>3582</v>
      </c>
      <c r="H581" s="41" t="s">
        <v>3582</v>
      </c>
      <c r="I581" s="41"/>
      <c r="J581" s="42"/>
      <c r="K581" s="7">
        <v>400</v>
      </c>
      <c r="O581" s="51">
        <f t="shared" si="10"/>
        <v>0</v>
      </c>
      <c r="X581" s="7">
        <v>400</v>
      </c>
      <c r="Y581" s="42"/>
    </row>
    <row r="582" spans="1:25" ht="14.25" customHeight="1" x14ac:dyDescent="0.25">
      <c r="A582" s="37">
        <v>38913</v>
      </c>
      <c r="B582" s="10">
        <v>1615</v>
      </c>
      <c r="C582" s="10" t="s">
        <v>21</v>
      </c>
      <c r="D582" s="7" t="s">
        <v>27</v>
      </c>
      <c r="E582" s="9" t="s">
        <v>6254</v>
      </c>
      <c r="F582" s="10" t="s">
        <v>23</v>
      </c>
      <c r="G582" s="10" t="s">
        <v>3610</v>
      </c>
      <c r="H582" s="41" t="s">
        <v>25</v>
      </c>
      <c r="I582" s="41"/>
      <c r="J582" s="42"/>
      <c r="K582" s="7" t="s">
        <v>27</v>
      </c>
      <c r="O582" s="51">
        <f t="shared" si="10"/>
        <v>0</v>
      </c>
      <c r="X582" s="7" t="s">
        <v>27</v>
      </c>
      <c r="Y582" s="42"/>
    </row>
    <row r="583" spans="1:25" ht="14.25" customHeight="1" x14ac:dyDescent="0.25">
      <c r="A583" s="37">
        <v>38913</v>
      </c>
      <c r="B583" s="10">
        <v>1246</v>
      </c>
      <c r="C583" s="10" t="s">
        <v>31</v>
      </c>
      <c r="D583" s="7">
        <v>1000</v>
      </c>
      <c r="E583" s="9" t="s">
        <v>6255</v>
      </c>
      <c r="F583" s="10" t="s">
        <v>30</v>
      </c>
      <c r="G583" s="10" t="s">
        <v>3587</v>
      </c>
      <c r="H583" s="41" t="s">
        <v>25</v>
      </c>
      <c r="I583" s="41" t="s">
        <v>4334</v>
      </c>
      <c r="J583" s="42">
        <v>1000</v>
      </c>
      <c r="O583" s="51">
        <f t="shared" si="10"/>
        <v>0</v>
      </c>
      <c r="X583" s="42">
        <v>1000</v>
      </c>
    </row>
    <row r="584" spans="1:25" ht="14.25" customHeight="1" x14ac:dyDescent="0.25">
      <c r="A584" s="37">
        <v>38914</v>
      </c>
      <c r="B584" s="10">
        <v>1534</v>
      </c>
      <c r="C584" s="10" t="s">
        <v>64</v>
      </c>
      <c r="D584" s="7">
        <v>1000</v>
      </c>
      <c r="E584" s="9" t="s">
        <v>6256</v>
      </c>
      <c r="F584" s="10" t="s">
        <v>33</v>
      </c>
      <c r="G584" s="10" t="s">
        <v>3578</v>
      </c>
      <c r="H584" s="41" t="s">
        <v>25</v>
      </c>
      <c r="I584" s="41"/>
      <c r="J584" s="42"/>
      <c r="K584" s="7">
        <v>1000</v>
      </c>
      <c r="O584" s="51">
        <f t="shared" si="10"/>
        <v>0</v>
      </c>
      <c r="X584" s="7">
        <v>1000</v>
      </c>
      <c r="Y584" s="42"/>
    </row>
    <row r="585" spans="1:25" ht="14.25" customHeight="1" x14ac:dyDescent="0.25">
      <c r="A585" s="37">
        <v>38914</v>
      </c>
      <c r="B585" s="10">
        <v>804</v>
      </c>
      <c r="C585" s="10" t="s">
        <v>200</v>
      </c>
      <c r="D585" s="7" t="s">
        <v>27</v>
      </c>
      <c r="E585" s="9" t="s">
        <v>6257</v>
      </c>
      <c r="F585" s="10" t="s">
        <v>190</v>
      </c>
      <c r="G585" s="7" t="s">
        <v>3575</v>
      </c>
      <c r="H585" s="41" t="s">
        <v>25</v>
      </c>
      <c r="I585" s="41"/>
      <c r="J585" s="42"/>
      <c r="K585" s="7" t="s">
        <v>27</v>
      </c>
      <c r="L585" s="10"/>
      <c r="N585" s="47"/>
      <c r="O585" s="51">
        <f t="shared" si="10"/>
        <v>0</v>
      </c>
      <c r="W585" s="9"/>
      <c r="X585" s="7" t="s">
        <v>27</v>
      </c>
      <c r="Y585" s="42"/>
    </row>
    <row r="586" spans="1:25" ht="14.25" customHeight="1" x14ac:dyDescent="0.25">
      <c r="A586" s="37">
        <v>38914</v>
      </c>
      <c r="B586" s="10">
        <v>1051</v>
      </c>
      <c r="C586" s="10" t="s">
        <v>200</v>
      </c>
      <c r="D586" s="7" t="s">
        <v>27</v>
      </c>
      <c r="E586" s="9" t="s">
        <v>6258</v>
      </c>
      <c r="F586" s="10" t="s">
        <v>54</v>
      </c>
      <c r="G586" s="7" t="s">
        <v>3575</v>
      </c>
      <c r="H586" s="41" t="s">
        <v>25</v>
      </c>
      <c r="I586" s="41"/>
      <c r="J586" s="42"/>
      <c r="K586" s="7" t="s">
        <v>27</v>
      </c>
      <c r="L586" s="10"/>
      <c r="N586" s="47"/>
      <c r="O586" s="51">
        <f t="shared" si="10"/>
        <v>0</v>
      </c>
      <c r="W586" s="9"/>
      <c r="X586" s="7" t="s">
        <v>27</v>
      </c>
      <c r="Y586" s="42"/>
    </row>
    <row r="587" spans="1:25" ht="14.25" customHeight="1" x14ac:dyDescent="0.25">
      <c r="A587" s="70">
        <v>38915</v>
      </c>
      <c r="B587" s="10">
        <v>1207</v>
      </c>
      <c r="C587" s="10" t="s">
        <v>46</v>
      </c>
      <c r="D587" s="7">
        <v>2000</v>
      </c>
      <c r="E587" s="9" t="s">
        <v>6259</v>
      </c>
      <c r="F587" s="10" t="s">
        <v>33</v>
      </c>
      <c r="G587" s="10" t="s">
        <v>3575</v>
      </c>
      <c r="H587" s="41" t="s">
        <v>25</v>
      </c>
      <c r="I587" s="41"/>
      <c r="J587" s="42"/>
      <c r="K587" s="7">
        <v>2000</v>
      </c>
      <c r="O587" s="51">
        <f t="shared" si="10"/>
        <v>0</v>
      </c>
      <c r="X587" s="7">
        <v>2000</v>
      </c>
      <c r="Y587" s="42"/>
    </row>
    <row r="588" spans="1:25" ht="14.25" customHeight="1" x14ac:dyDescent="0.25">
      <c r="A588" s="70">
        <v>38917</v>
      </c>
      <c r="B588" s="10">
        <v>128</v>
      </c>
      <c r="C588" s="10" t="s">
        <v>143</v>
      </c>
      <c r="D588" s="7">
        <v>5000</v>
      </c>
      <c r="E588" s="9" t="s">
        <v>6260</v>
      </c>
      <c r="F588" s="10" t="s">
        <v>23</v>
      </c>
      <c r="G588" s="10" t="s">
        <v>3575</v>
      </c>
      <c r="H588" s="41" t="s">
        <v>25</v>
      </c>
      <c r="I588" s="41"/>
      <c r="J588" s="42"/>
      <c r="K588" s="7">
        <v>5000</v>
      </c>
      <c r="O588" s="51">
        <f t="shared" si="10"/>
        <v>0</v>
      </c>
      <c r="X588" s="7">
        <v>5000</v>
      </c>
      <c r="Y588" s="42"/>
    </row>
    <row r="589" spans="1:25" ht="14.25" customHeight="1" x14ac:dyDescent="0.25">
      <c r="A589" s="70">
        <v>38917</v>
      </c>
      <c r="B589" s="10">
        <v>1302</v>
      </c>
      <c r="C589" s="10" t="s">
        <v>150</v>
      </c>
      <c r="D589" s="7">
        <v>7000</v>
      </c>
      <c r="E589" s="9" t="s">
        <v>6261</v>
      </c>
      <c r="F589" s="10" t="s">
        <v>23</v>
      </c>
      <c r="G589" s="7" t="s">
        <v>3575</v>
      </c>
      <c r="H589" s="41" t="s">
        <v>25</v>
      </c>
      <c r="I589" s="41"/>
      <c r="J589" s="42"/>
      <c r="K589" s="7">
        <v>7000</v>
      </c>
      <c r="L589" s="10"/>
      <c r="N589" s="47"/>
      <c r="O589" s="51">
        <f t="shared" si="10"/>
        <v>0</v>
      </c>
      <c r="W589" s="9"/>
      <c r="X589" s="7">
        <v>7000</v>
      </c>
      <c r="Y589" s="42"/>
    </row>
    <row r="590" spans="1:25" ht="14.25" customHeight="1" x14ac:dyDescent="0.25">
      <c r="A590" s="70">
        <v>38917</v>
      </c>
      <c r="B590" s="10">
        <v>945</v>
      </c>
      <c r="C590" s="10" t="s">
        <v>121</v>
      </c>
      <c r="D590" s="7">
        <v>5000</v>
      </c>
      <c r="E590" s="9" t="s">
        <v>6262</v>
      </c>
      <c r="F590" s="10" t="s">
        <v>33</v>
      </c>
      <c r="G590" s="10" t="s">
        <v>3582</v>
      </c>
      <c r="H590" s="41" t="s">
        <v>25</v>
      </c>
      <c r="I590" s="41"/>
      <c r="J590" s="42"/>
      <c r="K590" s="7">
        <v>5000</v>
      </c>
      <c r="O590" s="51">
        <f t="shared" si="10"/>
        <v>0</v>
      </c>
      <c r="X590" s="7">
        <v>5000</v>
      </c>
      <c r="Y590" s="42"/>
    </row>
    <row r="591" spans="1:25" ht="14.25" customHeight="1" x14ac:dyDescent="0.25">
      <c r="A591" s="70">
        <v>38917</v>
      </c>
      <c r="B591" s="10">
        <v>1613</v>
      </c>
      <c r="C591" s="10" t="s">
        <v>64</v>
      </c>
      <c r="D591" s="7">
        <v>1000</v>
      </c>
      <c r="E591" s="9" t="s">
        <v>6263</v>
      </c>
      <c r="F591" s="10" t="s">
        <v>33</v>
      </c>
      <c r="G591" s="10" t="s">
        <v>3578</v>
      </c>
      <c r="H591" s="41" t="s">
        <v>25</v>
      </c>
      <c r="I591" s="41"/>
      <c r="J591" s="42"/>
      <c r="K591" s="7">
        <v>89125</v>
      </c>
      <c r="L591" s="7">
        <v>89125</v>
      </c>
      <c r="M591" s="58">
        <v>0</v>
      </c>
      <c r="N591" s="9" t="s">
        <v>6264</v>
      </c>
      <c r="O591" s="51">
        <f t="shared" si="10"/>
        <v>0</v>
      </c>
      <c r="X591" s="7">
        <v>89125</v>
      </c>
      <c r="Y591" s="42"/>
    </row>
    <row r="592" spans="1:25" ht="14.25" customHeight="1" x14ac:dyDescent="0.25">
      <c r="A592" s="70">
        <v>38917</v>
      </c>
      <c r="B592" s="10">
        <v>2132</v>
      </c>
      <c r="C592" s="10" t="s">
        <v>329</v>
      </c>
      <c r="D592" s="7">
        <v>10000</v>
      </c>
      <c r="E592" s="9" t="s">
        <v>6265</v>
      </c>
      <c r="F592" s="10" t="s">
        <v>33</v>
      </c>
      <c r="G592" s="10" t="s">
        <v>3578</v>
      </c>
      <c r="H592" s="41" t="s">
        <v>25</v>
      </c>
      <c r="I592" s="41"/>
      <c r="J592" s="42"/>
      <c r="K592" s="7">
        <v>10000</v>
      </c>
      <c r="O592" s="51">
        <f t="shared" si="10"/>
        <v>0</v>
      </c>
      <c r="X592" s="7">
        <v>10000</v>
      </c>
      <c r="Y592" s="42"/>
    </row>
    <row r="593" spans="1:25" ht="14.25" customHeight="1" x14ac:dyDescent="0.25">
      <c r="A593" s="70">
        <v>38917</v>
      </c>
      <c r="B593" s="10">
        <v>1038</v>
      </c>
      <c r="C593" s="10" t="s">
        <v>70</v>
      </c>
      <c r="D593" s="7">
        <v>17716</v>
      </c>
      <c r="E593" s="9" t="s">
        <v>6266</v>
      </c>
      <c r="F593" s="10" t="s">
        <v>190</v>
      </c>
      <c r="G593" s="10" t="s">
        <v>3575</v>
      </c>
      <c r="H593" s="41" t="s">
        <v>25</v>
      </c>
      <c r="I593" s="41"/>
      <c r="J593" s="42"/>
      <c r="K593" s="7">
        <v>17716</v>
      </c>
      <c r="O593" s="51">
        <f t="shared" si="10"/>
        <v>0</v>
      </c>
      <c r="X593" s="7">
        <v>17716</v>
      </c>
      <c r="Y593" s="42"/>
    </row>
    <row r="594" spans="1:25" ht="14.25" customHeight="1" x14ac:dyDescent="0.25">
      <c r="A594" s="70">
        <v>38918</v>
      </c>
      <c r="B594" s="10">
        <v>1511</v>
      </c>
      <c r="C594" s="10" t="s">
        <v>426</v>
      </c>
      <c r="D594" s="7">
        <v>4000</v>
      </c>
      <c r="E594" s="9" t="s">
        <v>6267</v>
      </c>
      <c r="F594" s="10" t="s">
        <v>23</v>
      </c>
      <c r="G594" s="10" t="s">
        <v>3587</v>
      </c>
      <c r="H594" s="41" t="s">
        <v>25</v>
      </c>
      <c r="I594" s="41"/>
      <c r="J594" s="42"/>
      <c r="K594" s="7">
        <v>4000</v>
      </c>
      <c r="O594" s="51">
        <f t="shared" si="10"/>
        <v>0</v>
      </c>
      <c r="X594" s="7">
        <v>4000</v>
      </c>
      <c r="Y594" s="42"/>
    </row>
    <row r="595" spans="1:25" ht="14.25" customHeight="1" x14ac:dyDescent="0.25">
      <c r="A595" s="70">
        <v>38918</v>
      </c>
      <c r="B595" s="10">
        <v>1404</v>
      </c>
      <c r="C595" s="10" t="s">
        <v>130</v>
      </c>
      <c r="D595" s="7">
        <v>1000</v>
      </c>
      <c r="E595" s="9" t="s">
        <v>6268</v>
      </c>
      <c r="F595" s="10" t="s">
        <v>30</v>
      </c>
      <c r="G595" s="10" t="s">
        <v>3578</v>
      </c>
      <c r="H595" s="41" t="s">
        <v>25</v>
      </c>
      <c r="I595" s="41"/>
      <c r="J595" s="42"/>
      <c r="K595" s="7">
        <v>1000</v>
      </c>
      <c r="O595" s="51">
        <f t="shared" si="10"/>
        <v>0</v>
      </c>
      <c r="X595" s="7">
        <v>1000</v>
      </c>
      <c r="Y595" s="42"/>
    </row>
    <row r="596" spans="1:25" ht="14.25" customHeight="1" x14ac:dyDescent="0.25">
      <c r="A596" s="70">
        <v>38918</v>
      </c>
      <c r="B596" s="10">
        <v>908</v>
      </c>
      <c r="C596" s="10" t="s">
        <v>1138</v>
      </c>
      <c r="D596" s="7">
        <v>1000</v>
      </c>
      <c r="E596" s="9" t="s">
        <v>6269</v>
      </c>
      <c r="F596" s="10" t="s">
        <v>33</v>
      </c>
      <c r="G596" s="10" t="s">
        <v>3610</v>
      </c>
      <c r="H596" s="41" t="s">
        <v>25</v>
      </c>
      <c r="I596" s="41"/>
      <c r="J596" s="42"/>
      <c r="K596" s="7">
        <v>1000</v>
      </c>
      <c r="O596" s="51">
        <f t="shared" si="10"/>
        <v>0</v>
      </c>
      <c r="X596" s="7">
        <v>1000</v>
      </c>
      <c r="Y596" s="42"/>
    </row>
    <row r="597" spans="1:25" ht="14.25" customHeight="1" x14ac:dyDescent="0.25">
      <c r="A597" s="70">
        <v>38918</v>
      </c>
      <c r="B597" s="10">
        <v>1123</v>
      </c>
      <c r="C597" s="10" t="s">
        <v>162</v>
      </c>
      <c r="D597" s="7">
        <v>1000</v>
      </c>
      <c r="E597" s="9" t="s">
        <v>6270</v>
      </c>
      <c r="F597" s="10" t="s">
        <v>33</v>
      </c>
      <c r="G597" s="10" t="s">
        <v>3582</v>
      </c>
      <c r="H597" s="41" t="s">
        <v>25</v>
      </c>
      <c r="I597" s="41"/>
      <c r="J597" s="42"/>
      <c r="K597" s="7">
        <v>1000</v>
      </c>
      <c r="O597" s="51">
        <f t="shared" si="10"/>
        <v>0</v>
      </c>
      <c r="X597" s="7">
        <v>1000</v>
      </c>
      <c r="Y597" s="42"/>
    </row>
    <row r="598" spans="1:25" ht="14.25" customHeight="1" x14ac:dyDescent="0.25">
      <c r="A598" s="70">
        <v>38919</v>
      </c>
      <c r="B598" s="10">
        <v>1306</v>
      </c>
      <c r="C598" s="10" t="s">
        <v>108</v>
      </c>
      <c r="D598" s="7">
        <v>1000</v>
      </c>
      <c r="E598" s="9" t="s">
        <v>6271</v>
      </c>
      <c r="F598" s="10" t="s">
        <v>23</v>
      </c>
      <c r="G598" s="10" t="s">
        <v>3610</v>
      </c>
      <c r="H598" s="41" t="s">
        <v>25</v>
      </c>
      <c r="I598" s="41"/>
      <c r="J598" s="42"/>
      <c r="K598" s="7">
        <v>1000</v>
      </c>
      <c r="O598" s="51">
        <f t="shared" si="10"/>
        <v>0</v>
      </c>
      <c r="X598" s="7">
        <v>1000</v>
      </c>
      <c r="Y598" s="42"/>
    </row>
    <row r="599" spans="1:25" ht="14.25" customHeight="1" x14ac:dyDescent="0.25">
      <c r="A599" s="70">
        <v>38919</v>
      </c>
      <c r="B599" s="10">
        <v>1205</v>
      </c>
      <c r="C599" s="10" t="s">
        <v>42</v>
      </c>
      <c r="D599" s="7">
        <v>200</v>
      </c>
      <c r="E599" s="9" t="s">
        <v>6272</v>
      </c>
      <c r="F599" s="10" t="s">
        <v>30</v>
      </c>
      <c r="G599" s="10" t="s">
        <v>3582</v>
      </c>
      <c r="H599" s="41" t="s">
        <v>3582</v>
      </c>
      <c r="I599" s="41"/>
      <c r="J599" s="42"/>
      <c r="K599" s="7">
        <v>200</v>
      </c>
      <c r="O599" s="51">
        <f t="shared" si="10"/>
        <v>0</v>
      </c>
      <c r="X599" s="7">
        <v>200</v>
      </c>
      <c r="Y599" s="42"/>
    </row>
    <row r="600" spans="1:25" ht="14.25" customHeight="1" x14ac:dyDescent="0.25">
      <c r="A600" s="70">
        <v>38919</v>
      </c>
      <c r="B600" s="10">
        <v>2019</v>
      </c>
      <c r="C600" s="10" t="s">
        <v>21</v>
      </c>
      <c r="D600" s="7">
        <v>30</v>
      </c>
      <c r="E600" s="9" t="s">
        <v>6273</v>
      </c>
      <c r="F600" s="10" t="s">
        <v>37</v>
      </c>
      <c r="G600" s="10" t="s">
        <v>3610</v>
      </c>
      <c r="H600" s="41" t="s">
        <v>25</v>
      </c>
      <c r="I600" s="41"/>
      <c r="J600" s="42"/>
      <c r="K600" s="7">
        <v>30</v>
      </c>
      <c r="O600" s="51">
        <f t="shared" si="10"/>
        <v>0</v>
      </c>
      <c r="X600" s="7">
        <v>30</v>
      </c>
      <c r="Y600" s="42"/>
    </row>
    <row r="601" spans="1:25" ht="14.25" customHeight="1" x14ac:dyDescent="0.25">
      <c r="A601" s="70">
        <v>38919</v>
      </c>
      <c r="B601" s="10">
        <v>942</v>
      </c>
      <c r="C601" s="10" t="s">
        <v>329</v>
      </c>
      <c r="D601" s="7">
        <v>482000</v>
      </c>
      <c r="E601" s="9" t="s">
        <v>6274</v>
      </c>
      <c r="F601" s="10" t="s">
        <v>54</v>
      </c>
      <c r="G601" s="10" t="s">
        <v>3578</v>
      </c>
      <c r="H601" s="41" t="s">
        <v>25</v>
      </c>
      <c r="I601" s="41"/>
      <c r="J601" s="42"/>
      <c r="K601" s="7">
        <v>482000</v>
      </c>
      <c r="O601" s="51">
        <f t="shared" si="10"/>
        <v>0</v>
      </c>
      <c r="X601" s="7">
        <v>482000</v>
      </c>
      <c r="Y601" s="42"/>
    </row>
    <row r="602" spans="1:25" ht="14.25" customHeight="1" x14ac:dyDescent="0.25">
      <c r="A602" s="70">
        <v>38920</v>
      </c>
      <c r="B602" s="10">
        <v>1825</v>
      </c>
      <c r="C602" s="10" t="s">
        <v>121</v>
      </c>
      <c r="D602" s="7">
        <v>1000</v>
      </c>
      <c r="E602" s="9" t="s">
        <v>6275</v>
      </c>
      <c r="F602" s="10" t="s">
        <v>190</v>
      </c>
      <c r="G602" s="10" t="s">
        <v>3582</v>
      </c>
      <c r="H602" s="41" t="s">
        <v>25</v>
      </c>
      <c r="I602" s="41"/>
      <c r="J602" s="42"/>
      <c r="K602" s="7">
        <v>1000</v>
      </c>
      <c r="O602" s="51">
        <f t="shared" si="10"/>
        <v>0</v>
      </c>
      <c r="X602" s="7">
        <v>1000</v>
      </c>
      <c r="Y602" s="42"/>
    </row>
    <row r="603" spans="1:25" ht="14.25" customHeight="1" x14ac:dyDescent="0.25">
      <c r="A603" s="70">
        <v>38920</v>
      </c>
      <c r="B603" s="10">
        <v>900</v>
      </c>
      <c r="C603" s="10" t="s">
        <v>121</v>
      </c>
      <c r="D603" s="7">
        <v>1000</v>
      </c>
      <c r="E603" s="9" t="s">
        <v>6276</v>
      </c>
      <c r="F603" s="10" t="s">
        <v>54</v>
      </c>
      <c r="G603" s="10" t="s">
        <v>3582</v>
      </c>
      <c r="H603" s="41" t="s">
        <v>3582</v>
      </c>
      <c r="I603" s="41"/>
      <c r="J603" s="42"/>
      <c r="K603" s="7">
        <v>1000</v>
      </c>
      <c r="O603" s="51">
        <f t="shared" si="10"/>
        <v>0</v>
      </c>
      <c r="X603" s="7">
        <v>1000</v>
      </c>
      <c r="Y603" s="42"/>
    </row>
    <row r="604" spans="1:25" ht="14.25" customHeight="1" x14ac:dyDescent="0.25">
      <c r="A604" s="70">
        <v>38920</v>
      </c>
      <c r="B604" s="10">
        <v>1107</v>
      </c>
      <c r="C604" s="10" t="s">
        <v>347</v>
      </c>
      <c r="D604" s="7">
        <v>500000</v>
      </c>
      <c r="E604" s="9" t="s">
        <v>6277</v>
      </c>
      <c r="F604" s="10" t="s">
        <v>54</v>
      </c>
      <c r="G604" s="10" t="s">
        <v>3580</v>
      </c>
      <c r="H604" s="41" t="s">
        <v>25</v>
      </c>
      <c r="I604" s="41" t="s">
        <v>4334</v>
      </c>
      <c r="J604" s="42">
        <v>500000</v>
      </c>
      <c r="O604" s="51">
        <f t="shared" si="10"/>
        <v>0</v>
      </c>
      <c r="X604" s="42">
        <v>500000</v>
      </c>
    </row>
    <row r="605" spans="1:25" ht="14.25" customHeight="1" x14ac:dyDescent="0.25">
      <c r="A605" s="70">
        <v>38920</v>
      </c>
      <c r="B605" s="10">
        <v>1345</v>
      </c>
      <c r="C605" s="10" t="s">
        <v>329</v>
      </c>
      <c r="D605" s="7">
        <v>200</v>
      </c>
      <c r="E605" s="9" t="s">
        <v>6278</v>
      </c>
      <c r="F605" s="10" t="s">
        <v>54</v>
      </c>
      <c r="G605" s="10" t="s">
        <v>3578</v>
      </c>
      <c r="H605" s="41" t="s">
        <v>25</v>
      </c>
      <c r="I605" s="41"/>
      <c r="J605" s="42"/>
      <c r="K605" s="7">
        <v>200</v>
      </c>
      <c r="O605" s="51">
        <f t="shared" si="10"/>
        <v>0</v>
      </c>
      <c r="X605" s="7">
        <v>200</v>
      </c>
      <c r="Y605" s="42"/>
    </row>
    <row r="606" spans="1:25" ht="14.25" customHeight="1" x14ac:dyDescent="0.25">
      <c r="A606" s="70">
        <v>38921</v>
      </c>
      <c r="B606" s="10">
        <v>46</v>
      </c>
      <c r="C606" s="10" t="s">
        <v>21</v>
      </c>
      <c r="D606" s="7">
        <v>200</v>
      </c>
      <c r="E606" s="9" t="s">
        <v>6279</v>
      </c>
      <c r="F606" s="10" t="s">
        <v>37</v>
      </c>
      <c r="G606" s="10" t="s">
        <v>3610</v>
      </c>
      <c r="H606" s="41" t="s">
        <v>25</v>
      </c>
      <c r="I606" s="41"/>
      <c r="J606" s="42"/>
      <c r="K606" s="7">
        <v>200</v>
      </c>
      <c r="O606" s="51">
        <f t="shared" si="10"/>
        <v>0</v>
      </c>
      <c r="X606" s="7">
        <v>200</v>
      </c>
      <c r="Y606" s="42"/>
    </row>
    <row r="607" spans="1:25" ht="14.25" customHeight="1" x14ac:dyDescent="0.25">
      <c r="A607" s="70">
        <v>38921</v>
      </c>
      <c r="B607" s="10">
        <v>1513</v>
      </c>
      <c r="C607" s="10" t="s">
        <v>99</v>
      </c>
      <c r="D607" s="7">
        <v>1000</v>
      </c>
      <c r="E607" s="9" t="s">
        <v>6280</v>
      </c>
      <c r="F607" s="10" t="s">
        <v>54</v>
      </c>
      <c r="G607" s="10" t="s">
        <v>3610</v>
      </c>
      <c r="H607" s="41" t="s">
        <v>25</v>
      </c>
      <c r="I607" s="41"/>
      <c r="J607" s="42"/>
      <c r="K607" s="7">
        <v>1000</v>
      </c>
      <c r="O607" s="51">
        <f t="shared" si="10"/>
        <v>0</v>
      </c>
      <c r="X607" s="7">
        <v>1000</v>
      </c>
      <c r="Y607" s="42"/>
    </row>
    <row r="608" spans="1:25" ht="14.25" customHeight="1" x14ac:dyDescent="0.25">
      <c r="A608" s="37">
        <v>38922</v>
      </c>
      <c r="B608" s="10">
        <v>1146</v>
      </c>
      <c r="C608" s="10" t="s">
        <v>391</v>
      </c>
      <c r="D608" s="7">
        <v>35000</v>
      </c>
      <c r="E608" s="9" t="s">
        <v>6281</v>
      </c>
      <c r="F608" s="10" t="s">
        <v>23</v>
      </c>
      <c r="G608" s="7" t="s">
        <v>3582</v>
      </c>
      <c r="H608" s="41" t="s">
        <v>25</v>
      </c>
      <c r="I608" s="41"/>
      <c r="J608" s="42"/>
      <c r="K608" s="7">
        <v>35000</v>
      </c>
      <c r="L608" s="10"/>
      <c r="N608" s="47"/>
      <c r="O608" s="51">
        <f t="shared" si="10"/>
        <v>0</v>
      </c>
      <c r="W608" s="9"/>
      <c r="X608" s="7">
        <v>35000</v>
      </c>
      <c r="Y608" s="42"/>
    </row>
    <row r="609" spans="1:25" ht="14.25" customHeight="1" x14ac:dyDescent="0.25">
      <c r="A609" s="37">
        <v>38922</v>
      </c>
      <c r="B609" s="10">
        <v>958</v>
      </c>
      <c r="C609" s="10" t="s">
        <v>21</v>
      </c>
      <c r="D609" s="7">
        <v>1000</v>
      </c>
      <c r="E609" s="9" t="s">
        <v>6282</v>
      </c>
      <c r="F609" s="10" t="s">
        <v>63</v>
      </c>
      <c r="G609" s="7" t="s">
        <v>3610</v>
      </c>
      <c r="H609" s="41" t="s">
        <v>25</v>
      </c>
      <c r="I609" s="41"/>
      <c r="J609" s="42"/>
      <c r="K609" s="7">
        <v>1000</v>
      </c>
      <c r="L609" s="10"/>
      <c r="N609" s="47"/>
      <c r="O609" s="51">
        <f t="shared" si="10"/>
        <v>0</v>
      </c>
      <c r="W609" s="9"/>
      <c r="X609" s="7">
        <v>1000</v>
      </c>
      <c r="Y609" s="42"/>
    </row>
    <row r="610" spans="1:25" ht="14.25" customHeight="1" x14ac:dyDescent="0.25">
      <c r="A610" s="37">
        <v>38922</v>
      </c>
      <c r="B610" s="10">
        <v>1553</v>
      </c>
      <c r="C610" s="10" t="s">
        <v>35</v>
      </c>
      <c r="D610" s="7">
        <v>100</v>
      </c>
      <c r="E610" s="9" t="s">
        <v>6283</v>
      </c>
      <c r="F610" s="10" t="s">
        <v>63</v>
      </c>
      <c r="G610" s="10" t="s">
        <v>3580</v>
      </c>
      <c r="H610" s="41" t="s">
        <v>25</v>
      </c>
      <c r="I610" s="41"/>
      <c r="J610" s="42"/>
      <c r="K610" s="7">
        <v>100</v>
      </c>
      <c r="O610" s="51">
        <f t="shared" si="10"/>
        <v>0</v>
      </c>
      <c r="X610" s="7">
        <v>100</v>
      </c>
      <c r="Y610" s="42"/>
    </row>
    <row r="611" spans="1:25" ht="14.25" customHeight="1" x14ac:dyDescent="0.25">
      <c r="A611" s="37">
        <v>38922</v>
      </c>
      <c r="B611" s="10">
        <v>829</v>
      </c>
      <c r="C611" s="10" t="s">
        <v>68</v>
      </c>
      <c r="D611" s="7">
        <v>198000</v>
      </c>
      <c r="E611" s="9" t="s">
        <v>6284</v>
      </c>
      <c r="F611" s="10" t="s">
        <v>3869</v>
      </c>
      <c r="G611" s="10" t="s">
        <v>3575</v>
      </c>
      <c r="H611" s="41" t="s">
        <v>25</v>
      </c>
      <c r="I611" s="41" t="s">
        <v>4334</v>
      </c>
      <c r="J611" s="42">
        <v>198000</v>
      </c>
      <c r="O611" s="51">
        <f t="shared" si="10"/>
        <v>0</v>
      </c>
      <c r="X611" s="42">
        <v>198000</v>
      </c>
    </row>
    <row r="612" spans="1:25" ht="14.25" customHeight="1" x14ac:dyDescent="0.25">
      <c r="A612" s="37">
        <v>38923</v>
      </c>
      <c r="B612" s="10">
        <v>2235</v>
      </c>
      <c r="C612" s="10" t="s">
        <v>64</v>
      </c>
      <c r="D612" s="7">
        <v>1000</v>
      </c>
      <c r="E612" s="9" t="s">
        <v>6285</v>
      </c>
      <c r="F612" s="10" t="s">
        <v>33</v>
      </c>
      <c r="G612" s="10" t="s">
        <v>3578</v>
      </c>
      <c r="H612" s="41" t="s">
        <v>25</v>
      </c>
      <c r="I612" s="41"/>
      <c r="J612" s="42"/>
      <c r="K612" s="7">
        <v>974</v>
      </c>
      <c r="L612" s="7">
        <v>974</v>
      </c>
      <c r="M612" s="58">
        <v>0</v>
      </c>
      <c r="N612" s="9" t="s">
        <v>3566</v>
      </c>
      <c r="O612" s="51">
        <f t="shared" si="10"/>
        <v>0</v>
      </c>
      <c r="X612" s="7">
        <v>974</v>
      </c>
      <c r="Y612" s="42"/>
    </row>
    <row r="613" spans="1:25" ht="14.25" customHeight="1" x14ac:dyDescent="0.25">
      <c r="A613" s="37">
        <v>38924</v>
      </c>
      <c r="B613" s="10">
        <v>2001</v>
      </c>
      <c r="C613" s="10" t="s">
        <v>59</v>
      </c>
      <c r="D613" s="7">
        <v>2500</v>
      </c>
      <c r="E613" s="9" t="s">
        <v>6286</v>
      </c>
      <c r="F613" s="10" t="s">
        <v>23</v>
      </c>
      <c r="G613" s="10" t="s">
        <v>3580</v>
      </c>
      <c r="H613" s="41" t="s">
        <v>25</v>
      </c>
      <c r="I613" s="41"/>
      <c r="J613" s="42"/>
      <c r="K613" s="7">
        <v>2500</v>
      </c>
      <c r="O613" s="51">
        <f t="shared" si="10"/>
        <v>0</v>
      </c>
      <c r="X613" s="7">
        <v>2500</v>
      </c>
      <c r="Y613" s="42"/>
    </row>
    <row r="614" spans="1:25" ht="14.25" customHeight="1" x14ac:dyDescent="0.25">
      <c r="A614" s="37">
        <v>38924</v>
      </c>
      <c r="B614" s="10">
        <v>1300</v>
      </c>
      <c r="C614" s="10" t="s">
        <v>42</v>
      </c>
      <c r="D614" s="7">
        <v>900</v>
      </c>
      <c r="E614" s="9" t="s">
        <v>6287</v>
      </c>
      <c r="F614" s="10" t="s">
        <v>30</v>
      </c>
      <c r="G614" s="10" t="s">
        <v>3582</v>
      </c>
      <c r="H614" s="41" t="s">
        <v>3582</v>
      </c>
      <c r="I614" s="41"/>
      <c r="J614" s="42"/>
      <c r="K614" s="7">
        <v>900</v>
      </c>
      <c r="O614" s="51">
        <f t="shared" si="10"/>
        <v>0</v>
      </c>
      <c r="X614" s="7">
        <v>900</v>
      </c>
      <c r="Y614" s="42"/>
    </row>
    <row r="615" spans="1:25" ht="14.25" customHeight="1" x14ac:dyDescent="0.25">
      <c r="A615" s="37">
        <v>38924</v>
      </c>
      <c r="B615" s="10">
        <v>1330</v>
      </c>
      <c r="C615" s="10" t="s">
        <v>68</v>
      </c>
      <c r="D615" s="7">
        <v>2000</v>
      </c>
      <c r="E615" s="9" t="s">
        <v>6288</v>
      </c>
      <c r="F615" s="10" t="s">
        <v>37</v>
      </c>
      <c r="G615" s="10" t="s">
        <v>3575</v>
      </c>
      <c r="H615" s="41" t="s">
        <v>25</v>
      </c>
      <c r="I615" s="41"/>
      <c r="J615" s="42"/>
      <c r="K615" s="7">
        <v>2000</v>
      </c>
      <c r="O615" s="51">
        <f t="shared" si="10"/>
        <v>0</v>
      </c>
      <c r="X615" s="7">
        <v>2000</v>
      </c>
      <c r="Y615" s="42"/>
    </row>
    <row r="616" spans="1:25" ht="14.25" customHeight="1" x14ac:dyDescent="0.25">
      <c r="A616" s="37">
        <v>38925</v>
      </c>
      <c r="B616" s="10">
        <v>2137</v>
      </c>
      <c r="C616" s="10" t="s">
        <v>64</v>
      </c>
      <c r="D616" s="7">
        <v>1000</v>
      </c>
      <c r="E616" s="9" t="s">
        <v>5636</v>
      </c>
      <c r="F616" s="10" t="s">
        <v>23</v>
      </c>
      <c r="G616" s="10" t="s">
        <v>3578</v>
      </c>
      <c r="H616" s="41" t="s">
        <v>25</v>
      </c>
      <c r="I616" s="41"/>
      <c r="J616" s="42"/>
      <c r="K616" s="7">
        <v>76500</v>
      </c>
      <c r="L616" s="7">
        <v>76500</v>
      </c>
      <c r="M616" s="58">
        <v>0</v>
      </c>
      <c r="N616" s="9" t="s">
        <v>6289</v>
      </c>
      <c r="O616" s="51">
        <f t="shared" si="10"/>
        <v>0</v>
      </c>
      <c r="X616" s="7">
        <v>76500</v>
      </c>
      <c r="Y616" s="42"/>
    </row>
    <row r="617" spans="1:25" ht="14.25" customHeight="1" x14ac:dyDescent="0.25">
      <c r="A617" s="37">
        <v>38925</v>
      </c>
      <c r="B617" s="10">
        <v>1313</v>
      </c>
      <c r="C617" s="10" t="s">
        <v>162</v>
      </c>
      <c r="D617" s="7">
        <v>2000</v>
      </c>
      <c r="E617" s="9" t="s">
        <v>6290</v>
      </c>
      <c r="F617" s="10" t="s">
        <v>30</v>
      </c>
      <c r="G617" s="7" t="s">
        <v>3582</v>
      </c>
      <c r="H617" s="41" t="s">
        <v>25</v>
      </c>
      <c r="I617" s="41"/>
      <c r="J617" s="42"/>
      <c r="K617" s="7">
        <v>2000</v>
      </c>
      <c r="L617" s="10"/>
      <c r="N617" s="47"/>
      <c r="O617" s="51">
        <f t="shared" si="10"/>
        <v>0</v>
      </c>
      <c r="W617" s="9"/>
      <c r="X617" s="7">
        <v>2000</v>
      </c>
      <c r="Y617" s="42"/>
    </row>
    <row r="618" spans="1:25" ht="14.25" customHeight="1" x14ac:dyDescent="0.25">
      <c r="A618" s="37">
        <v>38925</v>
      </c>
      <c r="B618" s="10">
        <v>1657</v>
      </c>
      <c r="C618" s="10" t="s">
        <v>64</v>
      </c>
      <c r="D618" s="7">
        <v>150000</v>
      </c>
      <c r="E618" s="9" t="s">
        <v>6291</v>
      </c>
      <c r="F618" s="10" t="s">
        <v>3869</v>
      </c>
      <c r="G618" s="10" t="s">
        <v>3578</v>
      </c>
      <c r="H618" s="41" t="s">
        <v>25</v>
      </c>
      <c r="I618" s="41" t="s">
        <v>4334</v>
      </c>
      <c r="J618" s="42">
        <v>150000</v>
      </c>
      <c r="O618" s="51">
        <f t="shared" si="10"/>
        <v>0</v>
      </c>
      <c r="X618" s="42">
        <v>150000</v>
      </c>
    </row>
    <row r="619" spans="1:25" ht="14.25" customHeight="1" x14ac:dyDescent="0.25">
      <c r="A619" s="37">
        <v>38926</v>
      </c>
      <c r="B619" s="10">
        <v>1428</v>
      </c>
      <c r="C619" s="10" t="s">
        <v>121</v>
      </c>
      <c r="D619" s="7">
        <v>3000</v>
      </c>
      <c r="E619" s="9" t="s">
        <v>6292</v>
      </c>
      <c r="F619" s="10" t="s">
        <v>23</v>
      </c>
      <c r="G619" s="10" t="s">
        <v>3582</v>
      </c>
      <c r="H619" s="41" t="s">
        <v>25</v>
      </c>
      <c r="I619" s="41"/>
      <c r="J619" s="42"/>
      <c r="K619" s="7">
        <v>3000</v>
      </c>
      <c r="O619" s="51">
        <f t="shared" si="10"/>
        <v>0</v>
      </c>
      <c r="X619" s="7">
        <v>3000</v>
      </c>
      <c r="Y619" s="42"/>
    </row>
    <row r="620" spans="1:25" ht="14.25" customHeight="1" x14ac:dyDescent="0.25">
      <c r="A620" s="37">
        <v>38926</v>
      </c>
      <c r="B620" s="10">
        <v>911</v>
      </c>
      <c r="C620" s="10" t="s">
        <v>72</v>
      </c>
      <c r="D620" s="7">
        <v>1000</v>
      </c>
      <c r="E620" s="9" t="s">
        <v>6293</v>
      </c>
      <c r="F620" s="10" t="s">
        <v>33</v>
      </c>
      <c r="G620" s="10" t="s">
        <v>3575</v>
      </c>
      <c r="H620" s="41" t="s">
        <v>25</v>
      </c>
      <c r="I620" s="41"/>
      <c r="J620" s="42"/>
      <c r="K620" s="7">
        <v>1000</v>
      </c>
      <c r="O620" s="51">
        <f t="shared" si="10"/>
        <v>0</v>
      </c>
      <c r="X620" s="7">
        <v>1000</v>
      </c>
      <c r="Y620" s="42"/>
    </row>
    <row r="621" spans="1:25" ht="14.25" customHeight="1" x14ac:dyDescent="0.25">
      <c r="A621" s="37">
        <v>38926</v>
      </c>
      <c r="B621" s="10">
        <v>1158</v>
      </c>
      <c r="C621" s="10" t="s">
        <v>31</v>
      </c>
      <c r="D621" s="7">
        <v>1000</v>
      </c>
      <c r="E621" s="9" t="s">
        <v>6294</v>
      </c>
      <c r="F621" s="10" t="s">
        <v>33</v>
      </c>
      <c r="G621" s="10" t="s">
        <v>3587</v>
      </c>
      <c r="H621" s="41" t="s">
        <v>25</v>
      </c>
      <c r="I621" s="41"/>
      <c r="J621" s="42"/>
      <c r="K621" s="7">
        <v>1000</v>
      </c>
      <c r="O621" s="51">
        <f t="shared" ref="O621:O670" si="11">M621*L621</f>
        <v>0</v>
      </c>
      <c r="X621" s="7">
        <v>1000</v>
      </c>
      <c r="Y621" s="42"/>
    </row>
    <row r="622" spans="1:25" ht="14.25" customHeight="1" x14ac:dyDescent="0.25">
      <c r="A622" s="37">
        <v>38926</v>
      </c>
      <c r="B622" s="10">
        <v>929</v>
      </c>
      <c r="C622" s="10" t="s">
        <v>31</v>
      </c>
      <c r="D622" s="7">
        <v>50000</v>
      </c>
      <c r="E622" s="9" t="s">
        <v>6295</v>
      </c>
      <c r="F622" s="10" t="s">
        <v>359</v>
      </c>
      <c r="G622" s="10" t="s">
        <v>3587</v>
      </c>
      <c r="H622" s="41" t="s">
        <v>25</v>
      </c>
      <c r="I622" s="41"/>
      <c r="J622" s="42"/>
      <c r="K622" s="7">
        <v>50000</v>
      </c>
      <c r="O622" s="51">
        <f t="shared" si="11"/>
        <v>0</v>
      </c>
      <c r="X622" s="7">
        <v>50000</v>
      </c>
      <c r="Y622" s="42"/>
    </row>
    <row r="623" spans="1:25" ht="14.25" customHeight="1" x14ac:dyDescent="0.25">
      <c r="A623" s="37">
        <v>38926</v>
      </c>
      <c r="B623" s="10">
        <v>1402</v>
      </c>
      <c r="C623" s="10" t="s">
        <v>59</v>
      </c>
      <c r="D623" s="7" t="s">
        <v>27</v>
      </c>
      <c r="E623" s="9" t="s">
        <v>6296</v>
      </c>
      <c r="F623" s="10" t="s">
        <v>190</v>
      </c>
      <c r="G623" s="10" t="s">
        <v>3580</v>
      </c>
      <c r="H623" s="41" t="s">
        <v>25</v>
      </c>
      <c r="I623" s="41"/>
      <c r="J623" s="42"/>
      <c r="K623" s="7" t="s">
        <v>27</v>
      </c>
      <c r="O623" s="51">
        <f t="shared" si="11"/>
        <v>0</v>
      </c>
      <c r="X623" s="7" t="s">
        <v>27</v>
      </c>
      <c r="Y623" s="42"/>
    </row>
    <row r="624" spans="1:25" ht="14.25" customHeight="1" x14ac:dyDescent="0.25">
      <c r="A624" s="37">
        <v>38926</v>
      </c>
      <c r="B624" s="10">
        <v>1008</v>
      </c>
      <c r="C624" s="10" t="s">
        <v>200</v>
      </c>
      <c r="D624" s="7" t="s">
        <v>27</v>
      </c>
      <c r="E624" s="9" t="s">
        <v>6297</v>
      </c>
      <c r="F624" s="10" t="s">
        <v>67</v>
      </c>
      <c r="G624" s="10" t="s">
        <v>3575</v>
      </c>
      <c r="H624" s="41" t="s">
        <v>25</v>
      </c>
      <c r="I624" s="41"/>
      <c r="J624" s="42"/>
      <c r="K624" s="7" t="s">
        <v>27</v>
      </c>
      <c r="O624" s="51">
        <f t="shared" si="11"/>
        <v>0</v>
      </c>
      <c r="X624" s="7" t="s">
        <v>27</v>
      </c>
      <c r="Y624" s="42"/>
    </row>
    <row r="625" spans="1:25" ht="14.25" customHeight="1" x14ac:dyDescent="0.25">
      <c r="A625" s="37">
        <v>38927</v>
      </c>
      <c r="B625" s="10">
        <v>1303</v>
      </c>
      <c r="C625" s="10" t="s">
        <v>3611</v>
      </c>
      <c r="D625" s="7">
        <v>26338</v>
      </c>
      <c r="E625" s="9" t="s">
        <v>6298</v>
      </c>
      <c r="F625" s="10" t="s">
        <v>30</v>
      </c>
      <c r="G625" s="10" t="s">
        <v>3587</v>
      </c>
      <c r="H625" s="41" t="s">
        <v>25</v>
      </c>
      <c r="I625" s="41"/>
      <c r="J625" s="42"/>
      <c r="K625" s="7">
        <v>26338</v>
      </c>
      <c r="O625" s="51">
        <f t="shared" si="11"/>
        <v>0</v>
      </c>
      <c r="X625" s="7">
        <v>26338</v>
      </c>
      <c r="Y625" s="42"/>
    </row>
    <row r="626" spans="1:25" ht="14.25" customHeight="1" x14ac:dyDescent="0.25">
      <c r="A626" s="37">
        <v>38927</v>
      </c>
      <c r="B626" s="10">
        <v>1921</v>
      </c>
      <c r="C626" s="10" t="s">
        <v>200</v>
      </c>
      <c r="D626" s="7">
        <v>1100</v>
      </c>
      <c r="E626" s="9" t="s">
        <v>6299</v>
      </c>
      <c r="F626" s="10" t="s">
        <v>33</v>
      </c>
      <c r="G626" s="10" t="s">
        <v>3575</v>
      </c>
      <c r="H626" s="41" t="s">
        <v>25</v>
      </c>
      <c r="I626" s="41"/>
      <c r="J626" s="42"/>
      <c r="K626" s="7">
        <v>1100</v>
      </c>
      <c r="O626" s="51">
        <f t="shared" si="11"/>
        <v>0</v>
      </c>
      <c r="X626" s="7">
        <v>1100</v>
      </c>
      <c r="Y626" s="42"/>
    </row>
    <row r="627" spans="1:25" ht="14.25" customHeight="1" x14ac:dyDescent="0.25">
      <c r="A627" s="37">
        <v>38927</v>
      </c>
      <c r="B627" s="10">
        <v>1637</v>
      </c>
      <c r="C627" s="10" t="s">
        <v>81</v>
      </c>
      <c r="D627" s="7">
        <v>300</v>
      </c>
      <c r="E627" s="9" t="s">
        <v>6300</v>
      </c>
      <c r="F627" s="10" t="s">
        <v>37</v>
      </c>
      <c r="G627" s="10" t="s">
        <v>3578</v>
      </c>
      <c r="H627" s="41" t="s">
        <v>25</v>
      </c>
      <c r="I627" s="41"/>
      <c r="J627" s="42"/>
      <c r="K627" s="7">
        <v>300</v>
      </c>
      <c r="O627" s="51">
        <f t="shared" si="11"/>
        <v>0</v>
      </c>
      <c r="X627" s="7">
        <v>300</v>
      </c>
      <c r="Y627" s="42"/>
    </row>
    <row r="628" spans="1:25" ht="14.25" customHeight="1" x14ac:dyDescent="0.25">
      <c r="A628" s="37">
        <v>38927</v>
      </c>
      <c r="B628" s="10">
        <v>2141</v>
      </c>
      <c r="C628" s="10" t="s">
        <v>46</v>
      </c>
      <c r="D628" s="7">
        <v>2000</v>
      </c>
      <c r="E628" s="9" t="s">
        <v>6301</v>
      </c>
      <c r="F628" s="10" t="s">
        <v>54</v>
      </c>
      <c r="G628" s="10" t="s">
        <v>3575</v>
      </c>
      <c r="H628" s="41" t="s">
        <v>25</v>
      </c>
      <c r="I628" s="41"/>
      <c r="J628" s="42"/>
      <c r="K628" s="7">
        <v>2000</v>
      </c>
      <c r="O628" s="51">
        <f t="shared" si="11"/>
        <v>0</v>
      </c>
      <c r="X628" s="7">
        <v>2000</v>
      </c>
      <c r="Y628" s="42"/>
    </row>
    <row r="629" spans="1:25" ht="14.25" customHeight="1" x14ac:dyDescent="0.25">
      <c r="A629" s="37">
        <v>38928</v>
      </c>
      <c r="B629" s="10">
        <v>1315</v>
      </c>
      <c r="C629" s="10" t="s">
        <v>162</v>
      </c>
      <c r="D629" s="10">
        <v>200</v>
      </c>
      <c r="E629" s="9" t="s">
        <v>6302</v>
      </c>
      <c r="F629" s="10" t="s">
        <v>33</v>
      </c>
      <c r="G629" s="10" t="s">
        <v>3582</v>
      </c>
      <c r="H629" s="41" t="s">
        <v>3582</v>
      </c>
      <c r="I629" s="41"/>
      <c r="J629" s="42"/>
      <c r="K629" s="10">
        <v>200</v>
      </c>
      <c r="O629" s="51">
        <f t="shared" si="11"/>
        <v>0</v>
      </c>
      <c r="X629" s="10">
        <v>200</v>
      </c>
      <c r="Y629" s="42"/>
    </row>
    <row r="630" spans="1:25" ht="14.25" customHeight="1" x14ac:dyDescent="0.25">
      <c r="A630" s="37">
        <v>38928</v>
      </c>
      <c r="B630" s="10">
        <v>1830</v>
      </c>
      <c r="C630" s="10" t="s">
        <v>162</v>
      </c>
      <c r="D630" s="10">
        <v>150</v>
      </c>
      <c r="E630" s="9" t="s">
        <v>6303</v>
      </c>
      <c r="F630" s="10" t="s">
        <v>33</v>
      </c>
      <c r="G630" s="10" t="s">
        <v>3582</v>
      </c>
      <c r="H630" s="41" t="s">
        <v>3582</v>
      </c>
      <c r="I630" s="41"/>
      <c r="J630" s="42"/>
      <c r="K630" s="10">
        <v>150</v>
      </c>
      <c r="O630" s="51">
        <f t="shared" si="11"/>
        <v>0</v>
      </c>
      <c r="X630" s="10">
        <v>150</v>
      </c>
      <c r="Y630" s="42"/>
    </row>
    <row r="631" spans="1:25" ht="14.25" customHeight="1" x14ac:dyDescent="0.25">
      <c r="A631" s="37">
        <v>38928</v>
      </c>
      <c r="B631" s="10">
        <v>1700</v>
      </c>
      <c r="C631" s="10" t="s">
        <v>46</v>
      </c>
      <c r="D631" s="7">
        <v>8000</v>
      </c>
      <c r="E631" s="9" t="s">
        <v>6304</v>
      </c>
      <c r="F631" s="10" t="s">
        <v>37</v>
      </c>
      <c r="G631" s="10" t="s">
        <v>3575</v>
      </c>
      <c r="H631" s="41" t="s">
        <v>25</v>
      </c>
      <c r="I631" s="41"/>
      <c r="J631" s="42"/>
      <c r="K631" s="7">
        <v>8000</v>
      </c>
      <c r="O631" s="51">
        <f t="shared" si="11"/>
        <v>0</v>
      </c>
      <c r="X631" s="7">
        <v>8000</v>
      </c>
      <c r="Y631" s="42"/>
    </row>
    <row r="632" spans="1:25" ht="14.25" customHeight="1" x14ac:dyDescent="0.25">
      <c r="A632" s="37">
        <v>38928</v>
      </c>
      <c r="B632" s="10">
        <v>1757</v>
      </c>
      <c r="C632" s="10" t="s">
        <v>91</v>
      </c>
      <c r="D632" s="10" t="s">
        <v>27</v>
      </c>
      <c r="E632" s="9" t="s">
        <v>6305</v>
      </c>
      <c r="F632" s="10" t="s">
        <v>190</v>
      </c>
      <c r="G632" s="10" t="s">
        <v>3578</v>
      </c>
      <c r="H632" s="41" t="s">
        <v>25</v>
      </c>
      <c r="I632" s="41"/>
      <c r="J632" s="42"/>
      <c r="K632" s="10" t="s">
        <v>27</v>
      </c>
      <c r="O632" s="51">
        <f t="shared" si="11"/>
        <v>0</v>
      </c>
      <c r="X632" s="10" t="s">
        <v>27</v>
      </c>
      <c r="Y632" s="42"/>
    </row>
    <row r="633" spans="1:25" ht="14.25" customHeight="1" x14ac:dyDescent="0.25">
      <c r="A633" s="37">
        <v>38928</v>
      </c>
      <c r="B633" s="10">
        <v>2057</v>
      </c>
      <c r="C633" s="10" t="s">
        <v>108</v>
      </c>
      <c r="D633" s="10">
        <v>8000</v>
      </c>
      <c r="E633" s="9" t="s">
        <v>6306</v>
      </c>
      <c r="F633" s="10" t="s">
        <v>63</v>
      </c>
      <c r="G633" s="10" t="s">
        <v>3610</v>
      </c>
      <c r="H633" s="41" t="s">
        <v>25</v>
      </c>
      <c r="I633" s="41"/>
      <c r="J633" s="42"/>
      <c r="K633" s="10">
        <v>8000</v>
      </c>
      <c r="O633" s="51">
        <f t="shared" si="11"/>
        <v>0</v>
      </c>
      <c r="X633" s="10">
        <v>8000</v>
      </c>
      <c r="Y633" s="42"/>
    </row>
    <row r="634" spans="1:25" ht="14.25" customHeight="1" x14ac:dyDescent="0.25">
      <c r="A634" s="37">
        <v>38928</v>
      </c>
      <c r="B634" s="10">
        <v>1357</v>
      </c>
      <c r="C634" s="10" t="s">
        <v>200</v>
      </c>
      <c r="D634" s="7">
        <v>6000</v>
      </c>
      <c r="E634" s="9" t="s">
        <v>6307</v>
      </c>
      <c r="F634" s="10" t="s">
        <v>54</v>
      </c>
      <c r="G634" s="10" t="s">
        <v>3575</v>
      </c>
      <c r="H634" s="41" t="s">
        <v>25</v>
      </c>
      <c r="I634" s="41"/>
      <c r="J634" s="42"/>
      <c r="K634" s="7">
        <v>6000</v>
      </c>
      <c r="O634" s="51">
        <f t="shared" si="11"/>
        <v>0</v>
      </c>
      <c r="X634" s="7">
        <v>6000</v>
      </c>
      <c r="Y634" s="42"/>
    </row>
    <row r="635" spans="1:25" ht="14.25" customHeight="1" x14ac:dyDescent="0.25">
      <c r="A635" s="37">
        <v>38929</v>
      </c>
      <c r="B635" s="10">
        <v>132</v>
      </c>
      <c r="C635" s="10" t="s">
        <v>21</v>
      </c>
      <c r="D635" s="10">
        <v>1000</v>
      </c>
      <c r="E635" s="9" t="s">
        <v>6308</v>
      </c>
      <c r="F635" s="10" t="s">
        <v>23</v>
      </c>
      <c r="G635" s="10" t="s">
        <v>3610</v>
      </c>
      <c r="H635" s="41" t="s">
        <v>25</v>
      </c>
      <c r="I635" s="41"/>
      <c r="J635" s="42"/>
      <c r="K635" s="10">
        <v>1000</v>
      </c>
      <c r="O635" s="51">
        <f t="shared" si="11"/>
        <v>0</v>
      </c>
      <c r="X635" s="10">
        <v>1000</v>
      </c>
      <c r="Y635" s="42"/>
    </row>
    <row r="636" spans="1:25" ht="14.25" customHeight="1" x14ac:dyDescent="0.25">
      <c r="A636" s="37">
        <v>38929</v>
      </c>
      <c r="B636" s="10">
        <v>1200</v>
      </c>
      <c r="C636" s="10" t="s">
        <v>42</v>
      </c>
      <c r="D636" s="7">
        <v>5000</v>
      </c>
      <c r="E636" s="9" t="s">
        <v>6309</v>
      </c>
      <c r="F636" s="10" t="s">
        <v>23</v>
      </c>
      <c r="G636" s="10" t="s">
        <v>3582</v>
      </c>
      <c r="H636" s="41" t="s">
        <v>25</v>
      </c>
      <c r="I636" s="41"/>
      <c r="J636" s="42"/>
      <c r="K636" s="7">
        <v>5000</v>
      </c>
      <c r="O636" s="51">
        <f t="shared" si="11"/>
        <v>0</v>
      </c>
      <c r="X636" s="7">
        <v>5000</v>
      </c>
      <c r="Y636" s="42"/>
    </row>
    <row r="637" spans="1:25" ht="14.25" customHeight="1" x14ac:dyDescent="0.25">
      <c r="A637" s="37">
        <v>38929</v>
      </c>
      <c r="B637" s="10">
        <v>935</v>
      </c>
      <c r="C637" s="10" t="s">
        <v>79</v>
      </c>
      <c r="D637" s="7" t="s">
        <v>27</v>
      </c>
      <c r="E637" s="9" t="s">
        <v>6310</v>
      </c>
      <c r="F637" s="10" t="s">
        <v>33</v>
      </c>
      <c r="G637" s="7" t="s">
        <v>3578</v>
      </c>
      <c r="H637" s="41" t="s">
        <v>25</v>
      </c>
      <c r="I637" s="41"/>
      <c r="J637" s="42"/>
      <c r="K637" s="7" t="s">
        <v>27</v>
      </c>
      <c r="L637" s="10"/>
      <c r="N637" s="47"/>
      <c r="O637" s="51">
        <f t="shared" si="11"/>
        <v>0</v>
      </c>
      <c r="W637" s="9"/>
      <c r="X637" s="7" t="s">
        <v>27</v>
      </c>
      <c r="Y637" s="42"/>
    </row>
    <row r="638" spans="1:25" ht="14.25" customHeight="1" x14ac:dyDescent="0.25">
      <c r="A638" s="37">
        <v>38929</v>
      </c>
      <c r="B638" s="10">
        <v>1018</v>
      </c>
      <c r="C638" s="10" t="s">
        <v>143</v>
      </c>
      <c r="D638" s="7">
        <v>400</v>
      </c>
      <c r="E638" s="9" t="s">
        <v>6311</v>
      </c>
      <c r="F638" s="10" t="s">
        <v>37</v>
      </c>
      <c r="G638" s="10" t="s">
        <v>3575</v>
      </c>
      <c r="H638" s="41" t="s">
        <v>25</v>
      </c>
      <c r="I638" s="41"/>
      <c r="J638" s="42"/>
      <c r="K638" s="7">
        <v>400</v>
      </c>
      <c r="O638" s="51">
        <f t="shared" si="11"/>
        <v>0</v>
      </c>
      <c r="X638" s="7">
        <v>400</v>
      </c>
      <c r="Y638" s="42"/>
    </row>
    <row r="639" spans="1:25" ht="14.25" customHeight="1" x14ac:dyDescent="0.25">
      <c r="A639" s="37">
        <v>38929</v>
      </c>
      <c r="B639" s="10">
        <v>2017</v>
      </c>
      <c r="C639" s="10" t="s">
        <v>21</v>
      </c>
      <c r="D639" s="7">
        <v>100</v>
      </c>
      <c r="E639" s="9" t="s">
        <v>6312</v>
      </c>
      <c r="F639" s="10" t="s">
        <v>37</v>
      </c>
      <c r="G639" s="10" t="s">
        <v>3610</v>
      </c>
      <c r="H639" s="41" t="s">
        <v>25</v>
      </c>
      <c r="I639" s="41"/>
      <c r="J639" s="42"/>
      <c r="K639" s="7">
        <v>100</v>
      </c>
      <c r="O639" s="51">
        <f t="shared" si="11"/>
        <v>0</v>
      </c>
      <c r="X639" s="7">
        <v>100</v>
      </c>
      <c r="Y639" s="42"/>
    </row>
    <row r="640" spans="1:25" ht="14.25" customHeight="1" x14ac:dyDescent="0.25">
      <c r="A640" s="37">
        <v>38929</v>
      </c>
      <c r="B640" s="10">
        <v>1609</v>
      </c>
      <c r="C640" s="10" t="s">
        <v>46</v>
      </c>
      <c r="D640" s="7">
        <v>18</v>
      </c>
      <c r="E640" s="9" t="s">
        <v>6313</v>
      </c>
      <c r="F640" s="10" t="s">
        <v>29</v>
      </c>
      <c r="G640" s="7" t="s">
        <v>3575</v>
      </c>
      <c r="H640" s="41" t="s">
        <v>25</v>
      </c>
      <c r="I640" s="41"/>
      <c r="J640" s="42"/>
      <c r="K640" s="7">
        <v>18</v>
      </c>
      <c r="L640" s="10"/>
      <c r="N640" s="47"/>
      <c r="O640" s="51">
        <f t="shared" si="11"/>
        <v>0</v>
      </c>
      <c r="W640" s="9"/>
      <c r="X640" s="7">
        <v>18</v>
      </c>
      <c r="Y640" s="42"/>
    </row>
    <row r="641" spans="1:25" ht="14.25" customHeight="1" x14ac:dyDescent="0.25">
      <c r="A641" s="37">
        <v>38930</v>
      </c>
      <c r="B641" s="10">
        <v>720</v>
      </c>
      <c r="C641" s="10" t="s">
        <v>68</v>
      </c>
      <c r="D641" s="7">
        <v>2000</v>
      </c>
      <c r="E641" s="9" t="s">
        <v>6314</v>
      </c>
      <c r="F641" s="10" t="s">
        <v>23</v>
      </c>
      <c r="G641" s="10" t="s">
        <v>3575</v>
      </c>
      <c r="H641" s="41" t="s">
        <v>25</v>
      </c>
      <c r="I641" s="41"/>
      <c r="J641" s="42"/>
      <c r="K641" s="7">
        <v>2000</v>
      </c>
      <c r="O641" s="51">
        <f t="shared" si="11"/>
        <v>0</v>
      </c>
      <c r="X641" s="7">
        <v>2000</v>
      </c>
      <c r="Y641" s="42"/>
    </row>
    <row r="642" spans="1:25" ht="14.25" customHeight="1" x14ac:dyDescent="0.25">
      <c r="A642" s="37">
        <v>38930</v>
      </c>
      <c r="B642" s="57">
        <v>1920</v>
      </c>
      <c r="C642" s="10" t="s">
        <v>162</v>
      </c>
      <c r="D642" s="7">
        <v>2550</v>
      </c>
      <c r="E642" s="45" t="s">
        <v>6315</v>
      </c>
      <c r="F642" s="10" t="s">
        <v>23</v>
      </c>
      <c r="G642" s="10" t="s">
        <v>3582</v>
      </c>
      <c r="H642" s="41" t="s">
        <v>3582</v>
      </c>
      <c r="I642" s="41"/>
      <c r="J642" s="42"/>
      <c r="K642" s="7">
        <v>2550</v>
      </c>
      <c r="O642" s="51">
        <f t="shared" si="11"/>
        <v>0</v>
      </c>
      <c r="X642" s="7">
        <v>2550</v>
      </c>
      <c r="Y642" s="42"/>
    </row>
    <row r="643" spans="1:25" ht="14.25" customHeight="1" x14ac:dyDescent="0.25">
      <c r="A643" s="37">
        <v>38930</v>
      </c>
      <c r="B643" s="10">
        <v>1931</v>
      </c>
      <c r="C643" s="10" t="s">
        <v>162</v>
      </c>
      <c r="D643" s="7">
        <v>2550</v>
      </c>
      <c r="E643" s="9" t="s">
        <v>6316</v>
      </c>
      <c r="F643" s="10" t="s">
        <v>23</v>
      </c>
      <c r="G643" s="10" t="s">
        <v>3582</v>
      </c>
      <c r="H643" s="41" t="s">
        <v>25</v>
      </c>
      <c r="I643" s="41"/>
      <c r="J643" s="42"/>
      <c r="K643" s="7">
        <v>2550</v>
      </c>
      <c r="O643" s="51">
        <f t="shared" si="11"/>
        <v>0</v>
      </c>
      <c r="X643" s="7">
        <v>2550</v>
      </c>
      <c r="Y643" s="42"/>
    </row>
    <row r="644" spans="1:25" ht="14.25" customHeight="1" x14ac:dyDescent="0.25">
      <c r="A644" s="37">
        <v>38930</v>
      </c>
      <c r="B644" s="10">
        <v>915</v>
      </c>
      <c r="C644" s="10" t="s">
        <v>426</v>
      </c>
      <c r="D644" s="7">
        <v>40</v>
      </c>
      <c r="E644" s="9" t="s">
        <v>6317</v>
      </c>
      <c r="F644" s="10" t="s">
        <v>33</v>
      </c>
      <c r="G644" s="10" t="s">
        <v>3587</v>
      </c>
      <c r="H644" s="41" t="s">
        <v>25</v>
      </c>
      <c r="I644" s="41"/>
      <c r="J644" s="42"/>
      <c r="K644" s="7">
        <v>40</v>
      </c>
      <c r="O644" s="51">
        <f t="shared" si="11"/>
        <v>0</v>
      </c>
      <c r="X644" s="7">
        <v>40</v>
      </c>
      <c r="Y644" s="42"/>
    </row>
    <row r="645" spans="1:25" ht="14.25" customHeight="1" x14ac:dyDescent="0.25">
      <c r="A645" s="37">
        <v>38931</v>
      </c>
      <c r="B645" s="10">
        <v>815</v>
      </c>
      <c r="C645" s="10" t="s">
        <v>3611</v>
      </c>
      <c r="D645" s="7">
        <v>1500</v>
      </c>
      <c r="E645" s="9" t="s">
        <v>6318</v>
      </c>
      <c r="F645" s="10" t="s">
        <v>23</v>
      </c>
      <c r="G645" s="10" t="s">
        <v>3587</v>
      </c>
      <c r="H645" s="41" t="s">
        <v>25</v>
      </c>
      <c r="I645" s="41"/>
      <c r="J645" s="42"/>
      <c r="K645" s="7">
        <v>1500</v>
      </c>
      <c r="O645" s="51">
        <f t="shared" si="11"/>
        <v>0</v>
      </c>
      <c r="X645" s="7">
        <v>1500</v>
      </c>
      <c r="Y645" s="42"/>
    </row>
    <row r="646" spans="1:25" ht="14.25" customHeight="1" x14ac:dyDescent="0.25">
      <c r="A646" s="37">
        <v>38931</v>
      </c>
      <c r="B646" s="57">
        <v>1600</v>
      </c>
      <c r="C646" s="10" t="s">
        <v>6319</v>
      </c>
      <c r="D646" s="7">
        <v>25</v>
      </c>
      <c r="E646" s="9" t="s">
        <v>6320</v>
      </c>
      <c r="F646" s="10" t="s">
        <v>33</v>
      </c>
      <c r="G646" s="10" t="s">
        <v>3582</v>
      </c>
      <c r="H646" s="41" t="s">
        <v>3582</v>
      </c>
      <c r="I646" s="41"/>
      <c r="J646" s="42"/>
      <c r="K646" s="7">
        <v>25</v>
      </c>
      <c r="O646" s="51">
        <f t="shared" si="11"/>
        <v>0</v>
      </c>
      <c r="U646" s="9"/>
      <c r="X646" s="7">
        <v>25</v>
      </c>
      <c r="Y646" s="42"/>
    </row>
    <row r="647" spans="1:25" ht="14.25" customHeight="1" x14ac:dyDescent="0.25">
      <c r="A647" s="37">
        <v>38931</v>
      </c>
      <c r="B647" s="10">
        <v>1838</v>
      </c>
      <c r="C647" s="10" t="s">
        <v>203</v>
      </c>
      <c r="D647" s="7">
        <v>500</v>
      </c>
      <c r="E647" s="9" t="s">
        <v>6321</v>
      </c>
      <c r="F647" s="10" t="s">
        <v>63</v>
      </c>
      <c r="G647" s="10" t="s">
        <v>3610</v>
      </c>
      <c r="H647" s="41" t="s">
        <v>25</v>
      </c>
      <c r="I647" s="41"/>
      <c r="J647" s="42"/>
      <c r="K647" s="7">
        <v>500</v>
      </c>
      <c r="O647" s="51">
        <f t="shared" si="11"/>
        <v>0</v>
      </c>
      <c r="X647" s="7">
        <v>500</v>
      </c>
      <c r="Y647" s="42"/>
    </row>
    <row r="648" spans="1:25" ht="14.25" customHeight="1" x14ac:dyDescent="0.25">
      <c r="A648" s="37">
        <v>38932</v>
      </c>
      <c r="B648" s="10">
        <v>1340</v>
      </c>
      <c r="C648" s="10" t="s">
        <v>162</v>
      </c>
      <c r="D648" s="7">
        <v>2500</v>
      </c>
      <c r="E648" s="9" t="s">
        <v>6322</v>
      </c>
      <c r="F648" s="10" t="s">
        <v>23</v>
      </c>
      <c r="G648" s="10" t="s">
        <v>3582</v>
      </c>
      <c r="H648" s="41" t="s">
        <v>25</v>
      </c>
      <c r="I648" s="41" t="s">
        <v>4334</v>
      </c>
      <c r="J648" s="42">
        <v>2500</v>
      </c>
      <c r="O648" s="51">
        <f t="shared" si="11"/>
        <v>0</v>
      </c>
      <c r="X648" s="42">
        <v>2500</v>
      </c>
    </row>
    <row r="649" spans="1:25" ht="14.25" customHeight="1" x14ac:dyDescent="0.25">
      <c r="A649" s="37">
        <v>38932</v>
      </c>
      <c r="B649" s="10">
        <v>2005</v>
      </c>
      <c r="C649" s="10" t="s">
        <v>64</v>
      </c>
      <c r="D649" s="7">
        <v>10000</v>
      </c>
      <c r="E649" s="9" t="s">
        <v>6323</v>
      </c>
      <c r="F649" s="10" t="s">
        <v>23</v>
      </c>
      <c r="G649" s="10" t="s">
        <v>3578</v>
      </c>
      <c r="H649" s="41" t="s">
        <v>25</v>
      </c>
      <c r="I649" s="41"/>
      <c r="J649" s="42"/>
      <c r="K649" s="7">
        <v>10000</v>
      </c>
      <c r="O649" s="51">
        <f t="shared" si="11"/>
        <v>0</v>
      </c>
      <c r="X649" s="7">
        <v>10000</v>
      </c>
      <c r="Y649" s="42"/>
    </row>
    <row r="650" spans="1:25" ht="14.25" customHeight="1" x14ac:dyDescent="0.25">
      <c r="A650" s="37">
        <v>38932</v>
      </c>
      <c r="B650" s="10">
        <v>1347</v>
      </c>
      <c r="C650" s="10" t="s">
        <v>35</v>
      </c>
      <c r="D650" s="7">
        <v>1000</v>
      </c>
      <c r="E650" s="9" t="s">
        <v>6324</v>
      </c>
      <c r="F650" s="10" t="s">
        <v>37</v>
      </c>
      <c r="G650" s="10" t="s">
        <v>3580</v>
      </c>
      <c r="H650" s="41" t="s">
        <v>25</v>
      </c>
      <c r="I650" s="41"/>
      <c r="J650" s="42"/>
      <c r="K650" s="7">
        <v>1000</v>
      </c>
      <c r="O650" s="51">
        <f t="shared" si="11"/>
        <v>0</v>
      </c>
      <c r="X650" s="7">
        <v>1000</v>
      </c>
      <c r="Y650" s="42"/>
    </row>
    <row r="651" spans="1:25" ht="14.25" customHeight="1" x14ac:dyDescent="0.25">
      <c r="A651" s="37">
        <v>38932</v>
      </c>
      <c r="B651" s="10">
        <v>2216</v>
      </c>
      <c r="C651" s="10" t="s">
        <v>91</v>
      </c>
      <c r="D651" s="7">
        <v>1000</v>
      </c>
      <c r="E651" s="9" t="s">
        <v>6325</v>
      </c>
      <c r="F651" s="10" t="s">
        <v>63</v>
      </c>
      <c r="G651" s="10" t="s">
        <v>3578</v>
      </c>
      <c r="H651" s="41" t="s">
        <v>25</v>
      </c>
      <c r="I651" s="41"/>
      <c r="J651" s="42"/>
      <c r="K651" s="7">
        <v>1000</v>
      </c>
      <c r="O651" s="51">
        <f t="shared" si="11"/>
        <v>0</v>
      </c>
      <c r="X651" s="7">
        <v>1000</v>
      </c>
      <c r="Y651" s="42"/>
    </row>
    <row r="652" spans="1:25" ht="14.25" customHeight="1" x14ac:dyDescent="0.25">
      <c r="A652" s="37">
        <v>38932</v>
      </c>
      <c r="B652" s="57">
        <v>1400</v>
      </c>
      <c r="C652" s="10" t="s">
        <v>162</v>
      </c>
      <c r="D652" s="7">
        <v>50</v>
      </c>
      <c r="E652" s="9" t="s">
        <v>6326</v>
      </c>
      <c r="F652" s="10" t="s">
        <v>54</v>
      </c>
      <c r="G652" s="10" t="s">
        <v>3582</v>
      </c>
      <c r="H652" s="41" t="s">
        <v>3582</v>
      </c>
      <c r="I652" s="41"/>
      <c r="J652" s="42"/>
      <c r="K652" s="7">
        <v>50</v>
      </c>
      <c r="O652" s="51">
        <f t="shared" si="11"/>
        <v>0</v>
      </c>
      <c r="U652" s="9"/>
      <c r="X652" s="7">
        <v>50</v>
      </c>
      <c r="Y652" s="42"/>
    </row>
    <row r="653" spans="1:25" ht="14.25" customHeight="1" x14ac:dyDescent="0.25">
      <c r="A653" s="37">
        <v>38932</v>
      </c>
      <c r="B653" s="10">
        <v>1039</v>
      </c>
      <c r="C653" s="10" t="s">
        <v>70</v>
      </c>
      <c r="D653" s="7">
        <v>15000</v>
      </c>
      <c r="E653" s="9" t="s">
        <v>6327</v>
      </c>
      <c r="F653" s="10" t="s">
        <v>3869</v>
      </c>
      <c r="G653" s="10" t="s">
        <v>3575</v>
      </c>
      <c r="H653" s="41" t="s">
        <v>25</v>
      </c>
      <c r="I653" s="41" t="s">
        <v>4334</v>
      </c>
      <c r="J653" s="42">
        <v>15000</v>
      </c>
      <c r="O653" s="51">
        <f t="shared" si="11"/>
        <v>0</v>
      </c>
      <c r="X653" s="42">
        <v>15000</v>
      </c>
    </row>
    <row r="654" spans="1:25" ht="14.25" customHeight="1" x14ac:dyDescent="0.25">
      <c r="A654" s="37">
        <v>38932</v>
      </c>
      <c r="B654" s="57">
        <v>1358</v>
      </c>
      <c r="C654" s="10" t="s">
        <v>162</v>
      </c>
      <c r="D654" s="7">
        <v>2500</v>
      </c>
      <c r="E654" s="9" t="s">
        <v>6328</v>
      </c>
      <c r="F654" s="10" t="s">
        <v>3869</v>
      </c>
      <c r="G654" s="10" t="s">
        <v>3582</v>
      </c>
      <c r="H654" s="41" t="s">
        <v>3582</v>
      </c>
      <c r="I654" s="41" t="s">
        <v>4334</v>
      </c>
      <c r="J654" s="42">
        <v>2500</v>
      </c>
      <c r="O654" s="51">
        <f t="shared" si="11"/>
        <v>0</v>
      </c>
      <c r="U654" s="9"/>
      <c r="X654" s="42">
        <v>2500</v>
      </c>
    </row>
    <row r="655" spans="1:25" ht="14.25" customHeight="1" x14ac:dyDescent="0.25">
      <c r="A655" s="37">
        <v>38932</v>
      </c>
      <c r="B655" s="57">
        <v>1654</v>
      </c>
      <c r="C655" s="10" t="s">
        <v>162</v>
      </c>
      <c r="D655" s="7">
        <v>1000</v>
      </c>
      <c r="E655" s="9" t="s">
        <v>6329</v>
      </c>
      <c r="F655" s="10" t="s">
        <v>3869</v>
      </c>
      <c r="G655" s="10" t="s">
        <v>3582</v>
      </c>
      <c r="H655" s="41" t="s">
        <v>3582</v>
      </c>
      <c r="I655" s="41" t="s">
        <v>4334</v>
      </c>
      <c r="J655" s="42">
        <v>1000</v>
      </c>
      <c r="O655" s="51">
        <f t="shared" si="11"/>
        <v>0</v>
      </c>
      <c r="U655" s="9"/>
      <c r="X655" s="42">
        <v>1000</v>
      </c>
    </row>
    <row r="656" spans="1:25" ht="14.25" customHeight="1" x14ac:dyDescent="0.25">
      <c r="A656" s="37">
        <v>38933</v>
      </c>
      <c r="B656" s="10">
        <v>842</v>
      </c>
      <c r="C656" s="10" t="s">
        <v>64</v>
      </c>
      <c r="D656" s="7">
        <v>1500</v>
      </c>
      <c r="E656" s="9" t="s">
        <v>6330</v>
      </c>
      <c r="F656" s="10" t="s">
        <v>23</v>
      </c>
      <c r="G656" s="10" t="s">
        <v>3578</v>
      </c>
      <c r="H656" s="41" t="s">
        <v>25</v>
      </c>
      <c r="I656" s="41"/>
      <c r="J656" s="42"/>
      <c r="K656" s="7">
        <v>1500</v>
      </c>
      <c r="O656" s="51">
        <f t="shared" si="11"/>
        <v>0</v>
      </c>
      <c r="X656" s="7">
        <v>1500</v>
      </c>
      <c r="Y656" s="42"/>
    </row>
    <row r="657" spans="1:25" ht="14.25" customHeight="1" x14ac:dyDescent="0.25">
      <c r="A657" s="37">
        <v>38933</v>
      </c>
      <c r="B657" s="10">
        <v>1518</v>
      </c>
      <c r="C657" s="10" t="s">
        <v>59</v>
      </c>
      <c r="D657" s="7">
        <v>10000</v>
      </c>
      <c r="E657" s="9" t="s">
        <v>6331</v>
      </c>
      <c r="F657" s="10" t="s">
        <v>23</v>
      </c>
      <c r="G657" s="10" t="s">
        <v>3580</v>
      </c>
      <c r="H657" s="41" t="s">
        <v>25</v>
      </c>
      <c r="I657" s="41"/>
      <c r="J657" s="42"/>
      <c r="K657" s="7">
        <v>10000</v>
      </c>
      <c r="O657" s="51">
        <f t="shared" si="11"/>
        <v>0</v>
      </c>
      <c r="X657" s="7">
        <v>10000</v>
      </c>
      <c r="Y657" s="42"/>
    </row>
    <row r="658" spans="1:25" ht="14.25" customHeight="1" x14ac:dyDescent="0.25">
      <c r="A658" s="37">
        <v>38935</v>
      </c>
      <c r="B658" s="10">
        <v>1128</v>
      </c>
      <c r="C658" s="10" t="s">
        <v>64</v>
      </c>
      <c r="D658" s="7">
        <v>1000</v>
      </c>
      <c r="E658" s="9" t="s">
        <v>6332</v>
      </c>
      <c r="F658" s="10" t="s">
        <v>23</v>
      </c>
      <c r="G658" s="10" t="s">
        <v>3578</v>
      </c>
      <c r="H658" s="41" t="s">
        <v>25</v>
      </c>
      <c r="I658" s="41"/>
      <c r="J658" s="42"/>
      <c r="K658" s="7">
        <v>10691</v>
      </c>
      <c r="L658" s="7">
        <f>10991-300</f>
        <v>10691</v>
      </c>
      <c r="M658" s="58">
        <f>300/10991</f>
        <v>2.7295059594213446E-2</v>
      </c>
      <c r="N658" s="9" t="s">
        <v>6289</v>
      </c>
      <c r="O658" s="51">
        <f t="shared" si="11"/>
        <v>291.81148212173593</v>
      </c>
      <c r="X658" s="7">
        <v>10691</v>
      </c>
      <c r="Y658" s="42"/>
    </row>
    <row r="659" spans="1:25" ht="14.25" customHeight="1" x14ac:dyDescent="0.25">
      <c r="A659" s="37">
        <v>38935</v>
      </c>
      <c r="B659" s="10">
        <v>6</v>
      </c>
      <c r="C659" s="10" t="s">
        <v>31</v>
      </c>
      <c r="D659" s="7" t="s">
        <v>27</v>
      </c>
      <c r="E659" s="9" t="s">
        <v>6333</v>
      </c>
      <c r="F659" s="10" t="s">
        <v>33</v>
      </c>
      <c r="G659" s="10" t="s">
        <v>3587</v>
      </c>
      <c r="H659" s="41" t="s">
        <v>25</v>
      </c>
      <c r="I659" s="41"/>
      <c r="J659" s="42"/>
      <c r="K659" s="7" t="s">
        <v>27</v>
      </c>
      <c r="O659" s="51">
        <f t="shared" si="11"/>
        <v>0</v>
      </c>
      <c r="X659" s="7" t="s">
        <v>27</v>
      </c>
      <c r="Y659" s="42"/>
    </row>
    <row r="660" spans="1:25" ht="14.25" customHeight="1" x14ac:dyDescent="0.25">
      <c r="A660" s="37">
        <v>38935</v>
      </c>
      <c r="B660" s="10">
        <v>852</v>
      </c>
      <c r="C660" s="10" t="s">
        <v>26</v>
      </c>
      <c r="D660" s="7">
        <v>20000</v>
      </c>
      <c r="E660" s="9" t="s">
        <v>6334</v>
      </c>
      <c r="F660" s="10" t="s">
        <v>33</v>
      </c>
      <c r="G660" s="10" t="s">
        <v>3578</v>
      </c>
      <c r="H660" s="41" t="s">
        <v>25</v>
      </c>
      <c r="I660" s="41"/>
      <c r="J660" s="42"/>
      <c r="K660" s="7">
        <v>20000</v>
      </c>
      <c r="O660" s="51">
        <f t="shared" si="11"/>
        <v>0</v>
      </c>
      <c r="X660" s="7">
        <v>20000</v>
      </c>
      <c r="Y660" s="42"/>
    </row>
    <row r="661" spans="1:25" ht="14.25" customHeight="1" x14ac:dyDescent="0.25">
      <c r="A661" s="37">
        <v>38935</v>
      </c>
      <c r="B661" s="10">
        <v>1202</v>
      </c>
      <c r="C661" s="10" t="s">
        <v>203</v>
      </c>
      <c r="D661" s="7">
        <v>1500</v>
      </c>
      <c r="E661" s="9" t="s">
        <v>6335</v>
      </c>
      <c r="F661" s="10" t="s">
        <v>63</v>
      </c>
      <c r="G661" s="10" t="s">
        <v>3610</v>
      </c>
      <c r="H661" s="41" t="s">
        <v>25</v>
      </c>
      <c r="I661" s="41" t="s">
        <v>4334</v>
      </c>
      <c r="J661" s="42">
        <v>1500</v>
      </c>
      <c r="O661" s="51">
        <f t="shared" si="11"/>
        <v>0</v>
      </c>
      <c r="X661" s="42">
        <v>1500</v>
      </c>
    </row>
    <row r="662" spans="1:25" ht="14.25" customHeight="1" x14ac:dyDescent="0.25">
      <c r="A662" s="37">
        <v>38936</v>
      </c>
      <c r="B662" s="10">
        <v>1515</v>
      </c>
      <c r="C662" s="10" t="s">
        <v>68</v>
      </c>
      <c r="D662" s="7">
        <v>1500</v>
      </c>
      <c r="E662" s="9" t="s">
        <v>6336</v>
      </c>
      <c r="F662" s="10" t="s">
        <v>23</v>
      </c>
      <c r="G662" s="10" t="s">
        <v>3575</v>
      </c>
      <c r="H662" s="41" t="s">
        <v>25</v>
      </c>
      <c r="I662" s="41"/>
      <c r="J662" s="42"/>
      <c r="K662" s="7">
        <v>1500</v>
      </c>
      <c r="O662" s="51">
        <f t="shared" si="11"/>
        <v>0</v>
      </c>
      <c r="U662" s="9"/>
      <c r="X662" s="7">
        <v>1500</v>
      </c>
      <c r="Y662" s="42"/>
    </row>
    <row r="663" spans="1:25" ht="14.25" customHeight="1" x14ac:dyDescent="0.25">
      <c r="A663" s="37">
        <v>38936</v>
      </c>
      <c r="B663" s="10">
        <v>828</v>
      </c>
      <c r="C663" s="10" t="s">
        <v>70</v>
      </c>
      <c r="D663" s="7">
        <v>1670</v>
      </c>
      <c r="E663" s="9" t="s">
        <v>6337</v>
      </c>
      <c r="F663" s="10" t="s">
        <v>33</v>
      </c>
      <c r="G663" s="10" t="s">
        <v>3575</v>
      </c>
      <c r="H663" s="41" t="s">
        <v>25</v>
      </c>
      <c r="I663" s="41"/>
      <c r="J663" s="42"/>
      <c r="K663" s="7">
        <v>1670</v>
      </c>
      <c r="O663" s="51">
        <f t="shared" si="11"/>
        <v>0</v>
      </c>
      <c r="X663" s="7">
        <v>1670</v>
      </c>
      <c r="Y663" s="42"/>
    </row>
    <row r="664" spans="1:25" ht="14.25" customHeight="1" x14ac:dyDescent="0.25">
      <c r="A664" s="37">
        <v>38936</v>
      </c>
      <c r="B664" s="10">
        <v>2131</v>
      </c>
      <c r="C664" s="10" t="s">
        <v>31</v>
      </c>
      <c r="D664" s="7">
        <v>1500</v>
      </c>
      <c r="E664" s="9" t="s">
        <v>6338</v>
      </c>
      <c r="F664" s="10" t="s">
        <v>33</v>
      </c>
      <c r="G664" s="41" t="s">
        <v>3587</v>
      </c>
      <c r="H664" s="41" t="s">
        <v>25</v>
      </c>
      <c r="I664" s="41"/>
      <c r="J664" s="42"/>
      <c r="K664" s="7">
        <v>1500</v>
      </c>
      <c r="O664" s="51">
        <f t="shared" si="11"/>
        <v>0</v>
      </c>
      <c r="X664" s="7">
        <v>1500</v>
      </c>
      <c r="Y664" s="42"/>
    </row>
    <row r="665" spans="1:25" ht="14.25" customHeight="1" x14ac:dyDescent="0.25">
      <c r="A665" s="37">
        <v>38936</v>
      </c>
      <c r="B665" s="10">
        <v>1510</v>
      </c>
      <c r="C665" s="10" t="s">
        <v>162</v>
      </c>
      <c r="D665" s="7">
        <v>1</v>
      </c>
      <c r="E665" s="9" t="s">
        <v>6339</v>
      </c>
      <c r="F665" s="10" t="s">
        <v>37</v>
      </c>
      <c r="G665" s="10" t="s">
        <v>3582</v>
      </c>
      <c r="H665" s="41" t="s">
        <v>3582</v>
      </c>
      <c r="I665" s="41"/>
      <c r="J665" s="42"/>
      <c r="K665" s="7">
        <v>1</v>
      </c>
      <c r="O665" s="51">
        <f t="shared" si="11"/>
        <v>0</v>
      </c>
      <c r="U665" s="9"/>
      <c r="X665" s="7">
        <v>1</v>
      </c>
      <c r="Y665" s="42"/>
    </row>
    <row r="666" spans="1:25" ht="14.25" customHeight="1" x14ac:dyDescent="0.25">
      <c r="A666" s="37">
        <v>38936</v>
      </c>
      <c r="B666" s="10">
        <v>1257</v>
      </c>
      <c r="C666" s="10" t="s">
        <v>31</v>
      </c>
      <c r="D666" s="7">
        <v>10000</v>
      </c>
      <c r="E666" s="9" t="s">
        <v>6340</v>
      </c>
      <c r="F666" s="10" t="s">
        <v>37</v>
      </c>
      <c r="G666" s="10" t="s">
        <v>3587</v>
      </c>
      <c r="H666" s="41" t="s">
        <v>25</v>
      </c>
      <c r="I666" s="41"/>
      <c r="J666" s="42"/>
      <c r="K666" s="7">
        <v>10000</v>
      </c>
      <c r="O666" s="51">
        <f t="shared" si="11"/>
        <v>0</v>
      </c>
      <c r="U666" s="9"/>
      <c r="X666" s="7">
        <v>10000</v>
      </c>
      <c r="Y666" s="42"/>
    </row>
    <row r="667" spans="1:25" ht="14.25" customHeight="1" x14ac:dyDescent="0.25">
      <c r="A667" s="37">
        <v>38936</v>
      </c>
      <c r="B667" s="10">
        <v>1245</v>
      </c>
      <c r="C667" s="10" t="s">
        <v>70</v>
      </c>
      <c r="D667" s="7">
        <v>5000</v>
      </c>
      <c r="E667" s="9" t="s">
        <v>6341</v>
      </c>
      <c r="F667" s="10" t="s">
        <v>54</v>
      </c>
      <c r="G667" s="10" t="s">
        <v>3578</v>
      </c>
      <c r="H667" s="41" t="s">
        <v>25</v>
      </c>
      <c r="I667" s="41"/>
      <c r="J667" s="42"/>
      <c r="K667" s="7">
        <v>5000</v>
      </c>
      <c r="O667" s="51">
        <f t="shared" si="11"/>
        <v>0</v>
      </c>
      <c r="U667" s="9"/>
      <c r="X667" s="7">
        <v>5000</v>
      </c>
      <c r="Y667" s="42"/>
    </row>
    <row r="668" spans="1:25" ht="14.25" customHeight="1" x14ac:dyDescent="0.25">
      <c r="A668" s="37">
        <v>38936</v>
      </c>
      <c r="B668" s="10">
        <v>1348</v>
      </c>
      <c r="C668" s="10" t="s">
        <v>150</v>
      </c>
      <c r="D668" s="7">
        <v>2000</v>
      </c>
      <c r="E668" s="9" t="s">
        <v>6342</v>
      </c>
      <c r="F668" s="10" t="s">
        <v>2140</v>
      </c>
      <c r="G668" s="10" t="s">
        <v>3575</v>
      </c>
      <c r="H668" s="41" t="s">
        <v>25</v>
      </c>
      <c r="I668" s="41"/>
      <c r="J668" s="42"/>
      <c r="K668" s="7">
        <v>2000</v>
      </c>
      <c r="O668" s="51">
        <f t="shared" si="11"/>
        <v>0</v>
      </c>
      <c r="U668" s="9"/>
      <c r="X668" s="7">
        <v>2000</v>
      </c>
      <c r="Y668" s="42"/>
    </row>
    <row r="669" spans="1:25" ht="14.25" customHeight="1" x14ac:dyDescent="0.25">
      <c r="A669" s="37">
        <v>38937</v>
      </c>
      <c r="B669" s="10">
        <v>1039</v>
      </c>
      <c r="C669" s="10" t="s">
        <v>108</v>
      </c>
      <c r="D669" s="7">
        <v>3000</v>
      </c>
      <c r="E669" s="9" t="s">
        <v>6343</v>
      </c>
      <c r="F669" s="10" t="s">
        <v>33</v>
      </c>
      <c r="G669" s="10" t="s">
        <v>3610</v>
      </c>
      <c r="H669" s="41" t="s">
        <v>25</v>
      </c>
      <c r="I669" s="41"/>
      <c r="J669" s="42"/>
      <c r="K669" s="7">
        <v>3000</v>
      </c>
      <c r="O669" s="51">
        <f t="shared" si="11"/>
        <v>0</v>
      </c>
      <c r="U669" s="9"/>
      <c r="X669" s="7">
        <v>3000</v>
      </c>
      <c r="Y669" s="42"/>
    </row>
    <row r="670" spans="1:25" ht="14.25" customHeight="1" x14ac:dyDescent="0.25">
      <c r="A670" s="37">
        <v>38938</v>
      </c>
      <c r="B670" s="10">
        <v>857</v>
      </c>
      <c r="C670" s="10" t="s">
        <v>64</v>
      </c>
      <c r="D670" s="7">
        <v>1244</v>
      </c>
      <c r="E670" s="9" t="s">
        <v>6344</v>
      </c>
      <c r="F670" s="10" t="s">
        <v>23</v>
      </c>
      <c r="G670" s="10" t="s">
        <v>3578</v>
      </c>
      <c r="H670" s="41" t="s">
        <v>25</v>
      </c>
      <c r="I670" s="41"/>
      <c r="J670" s="42"/>
      <c r="K670" s="7">
        <v>1244</v>
      </c>
      <c r="L670" s="7">
        <v>1244</v>
      </c>
      <c r="M670" s="58">
        <v>0</v>
      </c>
      <c r="N670" s="9" t="s">
        <v>3566</v>
      </c>
      <c r="O670" s="51">
        <f t="shared" si="11"/>
        <v>0</v>
      </c>
      <c r="U670" s="9"/>
      <c r="X670" s="7">
        <v>1244</v>
      </c>
      <c r="Y670" s="42"/>
    </row>
    <row r="671" spans="1:25" ht="14.25" customHeight="1" x14ac:dyDescent="0.25">
      <c r="A671" s="37">
        <v>38938</v>
      </c>
      <c r="B671" s="10">
        <v>933</v>
      </c>
      <c r="C671" s="10" t="s">
        <v>64</v>
      </c>
      <c r="D671" s="7">
        <v>1000</v>
      </c>
      <c r="E671" s="9" t="s">
        <v>6345</v>
      </c>
      <c r="F671" s="10" t="s">
        <v>23</v>
      </c>
      <c r="G671" s="10" t="s">
        <v>3578</v>
      </c>
      <c r="H671" s="41" t="s">
        <v>25</v>
      </c>
      <c r="I671" s="41"/>
      <c r="J671" s="42"/>
      <c r="K671" s="7">
        <v>1000</v>
      </c>
      <c r="L671" s="7">
        <v>0</v>
      </c>
      <c r="M671" s="58">
        <v>1</v>
      </c>
      <c r="N671" s="9" t="s">
        <v>3566</v>
      </c>
      <c r="O671" s="51">
        <v>1000</v>
      </c>
      <c r="U671" s="9"/>
      <c r="X671" s="7">
        <v>1000</v>
      </c>
      <c r="Y671" s="42"/>
    </row>
    <row r="672" spans="1:25" ht="14.25" customHeight="1" x14ac:dyDescent="0.25">
      <c r="A672" s="37">
        <v>38938</v>
      </c>
      <c r="B672" s="10">
        <v>1319</v>
      </c>
      <c r="C672" s="10" t="s">
        <v>162</v>
      </c>
      <c r="D672" s="7">
        <v>12500</v>
      </c>
      <c r="E672" s="9" t="s">
        <v>6346</v>
      </c>
      <c r="F672" s="10" t="s">
        <v>23</v>
      </c>
      <c r="G672" s="10" t="s">
        <v>3582</v>
      </c>
      <c r="H672" s="41" t="s">
        <v>25</v>
      </c>
      <c r="I672" s="41"/>
      <c r="J672" s="42"/>
      <c r="K672" s="7">
        <v>12500</v>
      </c>
      <c r="O672" s="51">
        <f t="shared" ref="O672:O735" si="12">M672*L672</f>
        <v>0</v>
      </c>
      <c r="U672" s="9"/>
      <c r="X672" s="7">
        <v>12500</v>
      </c>
      <c r="Y672" s="42"/>
    </row>
    <row r="673" spans="1:25" ht="14.25" customHeight="1" x14ac:dyDescent="0.25">
      <c r="A673" s="37">
        <v>38938</v>
      </c>
      <c r="B673" s="10">
        <v>1320</v>
      </c>
      <c r="C673" s="10" t="s">
        <v>162</v>
      </c>
      <c r="D673" s="7">
        <v>200</v>
      </c>
      <c r="E673" s="9" t="s">
        <v>6347</v>
      </c>
      <c r="F673" s="10" t="s">
        <v>30</v>
      </c>
      <c r="G673" s="10" t="s">
        <v>3582</v>
      </c>
      <c r="H673" s="41" t="s">
        <v>3582</v>
      </c>
      <c r="I673" s="41"/>
      <c r="J673" s="42"/>
      <c r="K673" s="7">
        <v>200</v>
      </c>
      <c r="O673" s="51">
        <f t="shared" si="12"/>
        <v>0</v>
      </c>
      <c r="U673" s="9"/>
      <c r="X673" s="7">
        <v>200</v>
      </c>
      <c r="Y673" s="42"/>
    </row>
    <row r="674" spans="1:25" ht="14.25" customHeight="1" x14ac:dyDescent="0.25">
      <c r="A674" s="37">
        <v>38938</v>
      </c>
      <c r="B674" s="10">
        <v>1440</v>
      </c>
      <c r="C674" s="10" t="s">
        <v>42</v>
      </c>
      <c r="D674" s="7">
        <v>30</v>
      </c>
      <c r="E674" s="9" t="s">
        <v>6348</v>
      </c>
      <c r="F674" s="10" t="s">
        <v>33</v>
      </c>
      <c r="G674" s="10" t="s">
        <v>3582</v>
      </c>
      <c r="H674" s="41" t="s">
        <v>3582</v>
      </c>
      <c r="I674" s="41"/>
      <c r="J674" s="42"/>
      <c r="K674" s="7">
        <v>30</v>
      </c>
      <c r="O674" s="51">
        <f t="shared" si="12"/>
        <v>0</v>
      </c>
      <c r="U674" s="9"/>
      <c r="X674" s="7">
        <v>30</v>
      </c>
      <c r="Y674" s="42"/>
    </row>
    <row r="675" spans="1:25" ht="14.25" customHeight="1" x14ac:dyDescent="0.25">
      <c r="A675" s="37">
        <v>38938</v>
      </c>
      <c r="B675" s="10">
        <v>1125</v>
      </c>
      <c r="C675" s="10" t="s">
        <v>200</v>
      </c>
      <c r="D675" s="7">
        <v>37500</v>
      </c>
      <c r="E675" s="9" t="s">
        <v>6349</v>
      </c>
      <c r="F675" s="10" t="s">
        <v>3869</v>
      </c>
      <c r="G675" s="10" t="s">
        <v>3575</v>
      </c>
      <c r="H675" s="41" t="s">
        <v>25</v>
      </c>
      <c r="I675" s="41" t="s">
        <v>4334</v>
      </c>
      <c r="J675" s="42">
        <v>37500</v>
      </c>
      <c r="O675" s="51">
        <f t="shared" si="12"/>
        <v>0</v>
      </c>
      <c r="U675" s="9"/>
      <c r="X675" s="42">
        <v>37500</v>
      </c>
    </row>
    <row r="676" spans="1:25" ht="14.25" customHeight="1" x14ac:dyDescent="0.25">
      <c r="A676" s="37">
        <v>38939</v>
      </c>
      <c r="B676" s="10">
        <v>1441</v>
      </c>
      <c r="C676" s="10" t="s">
        <v>46</v>
      </c>
      <c r="D676" s="7">
        <v>3000</v>
      </c>
      <c r="E676" s="9" t="s">
        <v>6350</v>
      </c>
      <c r="F676" s="10" t="s">
        <v>30</v>
      </c>
      <c r="G676" s="10" t="s">
        <v>3575</v>
      </c>
      <c r="H676" s="41" t="s">
        <v>25</v>
      </c>
      <c r="I676" s="41"/>
      <c r="J676" s="42"/>
      <c r="K676" s="7">
        <v>3000</v>
      </c>
      <c r="O676" s="51">
        <f t="shared" si="12"/>
        <v>0</v>
      </c>
      <c r="U676" s="9"/>
      <c r="X676" s="7">
        <v>3000</v>
      </c>
      <c r="Y676" s="42"/>
    </row>
    <row r="677" spans="1:25" ht="14.25" customHeight="1" x14ac:dyDescent="0.25">
      <c r="A677" s="37">
        <v>38939</v>
      </c>
      <c r="B677" s="10">
        <v>1711</v>
      </c>
      <c r="C677" s="10" t="s">
        <v>35</v>
      </c>
      <c r="D677" s="7">
        <v>120</v>
      </c>
      <c r="E677" s="9" t="s">
        <v>6351</v>
      </c>
      <c r="F677" s="10" t="s">
        <v>33</v>
      </c>
      <c r="G677" s="10" t="s">
        <v>3580</v>
      </c>
      <c r="H677" s="41" t="s">
        <v>25</v>
      </c>
      <c r="I677" s="41"/>
      <c r="J677" s="42"/>
      <c r="K677" s="7">
        <v>120</v>
      </c>
      <c r="O677" s="51">
        <f t="shared" si="12"/>
        <v>0</v>
      </c>
      <c r="X677" s="7">
        <v>120</v>
      </c>
      <c r="Y677" s="42"/>
    </row>
    <row r="678" spans="1:25" ht="14.25" customHeight="1" x14ac:dyDescent="0.25">
      <c r="A678" s="37">
        <v>38939</v>
      </c>
      <c r="B678" s="10">
        <v>1424</v>
      </c>
      <c r="C678" s="10" t="s">
        <v>70</v>
      </c>
      <c r="D678" s="7" t="s">
        <v>27</v>
      </c>
      <c r="E678" s="9" t="s">
        <v>6352</v>
      </c>
      <c r="F678" s="10" t="s">
        <v>67</v>
      </c>
      <c r="G678" s="10" t="s">
        <v>3575</v>
      </c>
      <c r="H678" s="41" t="s">
        <v>25</v>
      </c>
      <c r="I678" s="41"/>
      <c r="J678" s="42"/>
      <c r="K678" s="7" t="s">
        <v>27</v>
      </c>
      <c r="O678" s="51">
        <f t="shared" si="12"/>
        <v>0</v>
      </c>
      <c r="X678" s="7" t="s">
        <v>27</v>
      </c>
      <c r="Y678" s="42"/>
    </row>
    <row r="679" spans="1:25" ht="14.25" customHeight="1" x14ac:dyDescent="0.25">
      <c r="A679" s="37">
        <v>38940</v>
      </c>
      <c r="B679" s="10">
        <v>730</v>
      </c>
      <c r="C679" s="10" t="s">
        <v>162</v>
      </c>
      <c r="D679" s="7">
        <v>800</v>
      </c>
      <c r="E679" s="9" t="s">
        <v>6353</v>
      </c>
      <c r="F679" s="10" t="s">
        <v>23</v>
      </c>
      <c r="G679" s="10" t="s">
        <v>3582</v>
      </c>
      <c r="H679" s="41" t="s">
        <v>3582</v>
      </c>
      <c r="I679" s="41"/>
      <c r="J679" s="42"/>
      <c r="K679" s="7">
        <v>800</v>
      </c>
      <c r="O679" s="51">
        <f t="shared" si="12"/>
        <v>0</v>
      </c>
      <c r="U679" s="9"/>
      <c r="X679" s="7">
        <v>800</v>
      </c>
      <c r="Y679" s="42"/>
    </row>
    <row r="680" spans="1:25" ht="14.25" customHeight="1" x14ac:dyDescent="0.25">
      <c r="A680" s="37">
        <v>38940</v>
      </c>
      <c r="B680" s="10">
        <v>1637</v>
      </c>
      <c r="C680" s="10" t="s">
        <v>200</v>
      </c>
      <c r="D680" s="7">
        <v>11000</v>
      </c>
      <c r="E680" s="9" t="s">
        <v>6354</v>
      </c>
      <c r="F680" s="10" t="s">
        <v>23</v>
      </c>
      <c r="G680" s="10" t="s">
        <v>3575</v>
      </c>
      <c r="H680" s="41" t="s">
        <v>25</v>
      </c>
      <c r="I680" s="41"/>
      <c r="J680" s="42"/>
      <c r="K680" s="7">
        <v>11000</v>
      </c>
      <c r="O680" s="51">
        <f t="shared" si="12"/>
        <v>0</v>
      </c>
      <c r="X680" s="7">
        <v>11000</v>
      </c>
      <c r="Y680" s="42"/>
    </row>
    <row r="681" spans="1:25" ht="14.25" customHeight="1" x14ac:dyDescent="0.25">
      <c r="A681" s="37">
        <v>38940</v>
      </c>
      <c r="B681" s="10">
        <v>729</v>
      </c>
      <c r="C681" s="10" t="s">
        <v>200</v>
      </c>
      <c r="D681" s="7">
        <v>2000</v>
      </c>
      <c r="E681" s="9" t="s">
        <v>6355</v>
      </c>
      <c r="F681" s="10" t="s">
        <v>33</v>
      </c>
      <c r="G681" s="10" t="s">
        <v>3575</v>
      </c>
      <c r="H681" s="41" t="s">
        <v>25</v>
      </c>
      <c r="I681" s="41"/>
      <c r="J681" s="42"/>
      <c r="K681" s="7">
        <v>2000</v>
      </c>
      <c r="O681" s="51">
        <f t="shared" si="12"/>
        <v>0</v>
      </c>
      <c r="U681" s="9"/>
      <c r="X681" s="7">
        <v>2000</v>
      </c>
      <c r="Y681" s="42"/>
    </row>
    <row r="682" spans="1:25" ht="14.25" customHeight="1" x14ac:dyDescent="0.25">
      <c r="A682" s="37">
        <v>38940</v>
      </c>
      <c r="B682" s="10">
        <v>1227</v>
      </c>
      <c r="C682" s="10" t="s">
        <v>21</v>
      </c>
      <c r="D682" s="7">
        <v>1250</v>
      </c>
      <c r="E682" s="9" t="s">
        <v>6356</v>
      </c>
      <c r="F682" s="10" t="s">
        <v>33</v>
      </c>
      <c r="G682" s="10" t="s">
        <v>3610</v>
      </c>
      <c r="H682" s="41" t="s">
        <v>25</v>
      </c>
      <c r="I682" s="41"/>
      <c r="J682" s="42"/>
      <c r="K682" s="7">
        <v>1250</v>
      </c>
      <c r="O682" s="51">
        <f t="shared" si="12"/>
        <v>0</v>
      </c>
      <c r="U682" s="9"/>
      <c r="X682" s="7">
        <v>1250</v>
      </c>
      <c r="Y682" s="42"/>
    </row>
    <row r="683" spans="1:25" ht="14.25" customHeight="1" x14ac:dyDescent="0.25">
      <c r="A683" s="37">
        <v>38940</v>
      </c>
      <c r="B683" s="10">
        <v>1233</v>
      </c>
      <c r="C683" s="10" t="s">
        <v>51</v>
      </c>
      <c r="D683" s="7">
        <v>2000</v>
      </c>
      <c r="E683" s="9" t="s">
        <v>6357</v>
      </c>
      <c r="F683" s="10" t="s">
        <v>190</v>
      </c>
      <c r="G683" s="10" t="s">
        <v>3610</v>
      </c>
      <c r="H683" s="41" t="s">
        <v>25</v>
      </c>
      <c r="I683" s="41"/>
      <c r="J683" s="42"/>
      <c r="K683" s="7">
        <v>2000</v>
      </c>
      <c r="O683" s="51">
        <f t="shared" si="12"/>
        <v>0</v>
      </c>
      <c r="U683" s="9"/>
      <c r="X683" s="7">
        <v>2000</v>
      </c>
      <c r="Y683" s="42"/>
    </row>
    <row r="684" spans="1:25" ht="14.25" customHeight="1" x14ac:dyDescent="0.25">
      <c r="A684" s="37">
        <v>38940</v>
      </c>
      <c r="B684" s="10">
        <v>1625</v>
      </c>
      <c r="C684" s="10" t="s">
        <v>42</v>
      </c>
      <c r="D684" s="7">
        <v>100</v>
      </c>
      <c r="E684" s="9" t="s">
        <v>6358</v>
      </c>
      <c r="F684" s="10" t="s">
        <v>3869</v>
      </c>
      <c r="G684" s="10" t="s">
        <v>3582</v>
      </c>
      <c r="H684" s="41" t="s">
        <v>25</v>
      </c>
      <c r="I684" s="41" t="s">
        <v>4334</v>
      </c>
      <c r="J684" s="42">
        <v>100</v>
      </c>
      <c r="O684" s="51">
        <f t="shared" si="12"/>
        <v>0</v>
      </c>
      <c r="U684" s="9"/>
      <c r="X684" s="42">
        <v>100</v>
      </c>
    </row>
    <row r="685" spans="1:25" ht="14.25" customHeight="1" x14ac:dyDescent="0.25">
      <c r="A685" s="37">
        <v>38940</v>
      </c>
      <c r="B685" s="10">
        <v>1110</v>
      </c>
      <c r="C685" s="10" t="s">
        <v>35</v>
      </c>
      <c r="D685" s="7">
        <v>150</v>
      </c>
      <c r="E685" s="9" t="s">
        <v>6359</v>
      </c>
      <c r="F685" s="10" t="s">
        <v>67</v>
      </c>
      <c r="G685" s="10" t="s">
        <v>3580</v>
      </c>
      <c r="H685" s="41" t="s">
        <v>25</v>
      </c>
      <c r="I685" s="41"/>
      <c r="J685" s="42"/>
      <c r="K685" s="7">
        <v>150</v>
      </c>
      <c r="O685" s="51">
        <f t="shared" si="12"/>
        <v>0</v>
      </c>
      <c r="U685" s="9"/>
      <c r="X685" s="7">
        <v>150</v>
      </c>
      <c r="Y685" s="42"/>
    </row>
    <row r="686" spans="1:25" ht="14.25" customHeight="1" x14ac:dyDescent="0.25">
      <c r="A686" s="37">
        <v>38940</v>
      </c>
      <c r="B686" s="10">
        <v>838</v>
      </c>
      <c r="C686" s="10" t="s">
        <v>200</v>
      </c>
      <c r="D686" s="7">
        <v>2000</v>
      </c>
      <c r="E686" s="9" t="s">
        <v>6360</v>
      </c>
      <c r="F686" s="10" t="s">
        <v>325</v>
      </c>
      <c r="G686" s="10" t="s">
        <v>3575</v>
      </c>
      <c r="H686" s="41" t="s">
        <v>25</v>
      </c>
      <c r="I686" s="41"/>
      <c r="J686" s="42"/>
      <c r="K686" s="7">
        <v>2000</v>
      </c>
      <c r="O686" s="51">
        <f t="shared" si="12"/>
        <v>0</v>
      </c>
      <c r="U686" s="9"/>
      <c r="X686" s="7">
        <v>2000</v>
      </c>
      <c r="Y686" s="42"/>
    </row>
    <row r="687" spans="1:25" ht="14.25" customHeight="1" x14ac:dyDescent="0.25">
      <c r="A687" s="37">
        <v>38941</v>
      </c>
      <c r="B687" s="10">
        <v>1240</v>
      </c>
      <c r="C687" s="10" t="s">
        <v>64</v>
      </c>
      <c r="D687" s="7">
        <v>1000</v>
      </c>
      <c r="E687" s="9" t="s">
        <v>6361</v>
      </c>
      <c r="F687" s="10" t="s">
        <v>23</v>
      </c>
      <c r="G687" s="10" t="s">
        <v>3578</v>
      </c>
      <c r="H687" s="41" t="s">
        <v>25</v>
      </c>
      <c r="I687" s="41"/>
      <c r="J687" s="42"/>
      <c r="K687" s="7">
        <v>930000</v>
      </c>
      <c r="L687" s="7">
        <f>1122000-192000</f>
        <v>930000</v>
      </c>
      <c r="M687" s="58">
        <f>192000/1122000</f>
        <v>0.17112299465240641</v>
      </c>
      <c r="N687" s="9" t="s">
        <v>5793</v>
      </c>
      <c r="O687" s="51">
        <f t="shared" si="12"/>
        <v>159144.38502673796</v>
      </c>
      <c r="U687" s="9"/>
      <c r="X687" s="7">
        <v>930000</v>
      </c>
      <c r="Y687" s="42"/>
    </row>
    <row r="688" spans="1:25" ht="14.25" customHeight="1" x14ac:dyDescent="0.25">
      <c r="A688" s="37">
        <v>38941</v>
      </c>
      <c r="B688" s="10">
        <v>2151</v>
      </c>
      <c r="C688" s="10" t="s">
        <v>21</v>
      </c>
      <c r="D688" s="7">
        <v>500</v>
      </c>
      <c r="E688" s="9" t="s">
        <v>6362</v>
      </c>
      <c r="F688" s="10" t="s">
        <v>33</v>
      </c>
      <c r="G688" s="10" t="s">
        <v>3610</v>
      </c>
      <c r="H688" s="41" t="s">
        <v>25</v>
      </c>
      <c r="I688" s="41"/>
      <c r="J688" s="42"/>
      <c r="K688" s="7">
        <v>500</v>
      </c>
      <c r="O688" s="51">
        <f t="shared" si="12"/>
        <v>0</v>
      </c>
      <c r="U688" s="9"/>
      <c r="X688" s="7">
        <v>500</v>
      </c>
      <c r="Y688" s="42"/>
    </row>
    <row r="689" spans="1:25" ht="14.25" customHeight="1" x14ac:dyDescent="0.25">
      <c r="A689" s="37">
        <v>38942</v>
      </c>
      <c r="B689" s="10">
        <v>1623</v>
      </c>
      <c r="C689" s="10" t="s">
        <v>143</v>
      </c>
      <c r="D689" s="7">
        <v>8000</v>
      </c>
      <c r="E689" s="9" t="s">
        <v>6363</v>
      </c>
      <c r="F689" s="10" t="s">
        <v>23</v>
      </c>
      <c r="G689" s="10" t="s">
        <v>3575</v>
      </c>
      <c r="H689" s="41" t="s">
        <v>25</v>
      </c>
      <c r="I689" s="41"/>
      <c r="J689" s="42"/>
      <c r="K689" s="7">
        <v>8000</v>
      </c>
      <c r="O689" s="51">
        <f t="shared" si="12"/>
        <v>0</v>
      </c>
      <c r="U689" s="9"/>
      <c r="X689" s="7">
        <v>8000</v>
      </c>
      <c r="Y689" s="42"/>
    </row>
    <row r="690" spans="1:25" ht="14.25" customHeight="1" x14ac:dyDescent="0.25">
      <c r="A690" s="37">
        <v>38942</v>
      </c>
      <c r="B690" s="10">
        <v>121</v>
      </c>
      <c r="C690" s="10" t="s">
        <v>99</v>
      </c>
      <c r="D690" s="7">
        <v>1</v>
      </c>
      <c r="E690" s="9" t="s">
        <v>6364</v>
      </c>
      <c r="F690" s="10" t="s">
        <v>190</v>
      </c>
      <c r="G690" s="10" t="s">
        <v>3610</v>
      </c>
      <c r="H690" s="41" t="s">
        <v>25</v>
      </c>
      <c r="I690" s="41"/>
      <c r="J690" s="42"/>
      <c r="K690" s="7">
        <v>1</v>
      </c>
      <c r="O690" s="51">
        <f t="shared" si="12"/>
        <v>0</v>
      </c>
      <c r="U690" s="9"/>
      <c r="X690" s="7">
        <v>1</v>
      </c>
      <c r="Y690" s="42"/>
    </row>
    <row r="691" spans="1:25" ht="14.25" customHeight="1" x14ac:dyDescent="0.25">
      <c r="A691" s="37">
        <v>38943</v>
      </c>
      <c r="B691" s="10">
        <v>1454</v>
      </c>
      <c r="C691" s="10" t="s">
        <v>35</v>
      </c>
      <c r="D691" s="7">
        <v>200</v>
      </c>
      <c r="E691" s="9" t="s">
        <v>6365</v>
      </c>
      <c r="F691" s="10" t="s">
        <v>23</v>
      </c>
      <c r="G691" s="10" t="s">
        <v>3580</v>
      </c>
      <c r="H691" s="41" t="s">
        <v>25</v>
      </c>
      <c r="I691" s="41"/>
      <c r="J691" s="42"/>
      <c r="K691" s="7">
        <v>200</v>
      </c>
      <c r="O691" s="51">
        <f t="shared" si="12"/>
        <v>0</v>
      </c>
      <c r="X691" s="7">
        <v>200</v>
      </c>
      <c r="Y691" s="42"/>
    </row>
    <row r="692" spans="1:25" ht="14.25" customHeight="1" x14ac:dyDescent="0.25">
      <c r="A692" s="37">
        <v>38943</v>
      </c>
      <c r="B692" s="10">
        <v>849</v>
      </c>
      <c r="C692" s="10" t="s">
        <v>46</v>
      </c>
      <c r="D692" s="7">
        <v>2000</v>
      </c>
      <c r="E692" s="9" t="s">
        <v>6366</v>
      </c>
      <c r="F692" s="10" t="s">
        <v>359</v>
      </c>
      <c r="G692" s="10" t="s">
        <v>3575</v>
      </c>
      <c r="H692" s="41" t="s">
        <v>25</v>
      </c>
      <c r="I692" s="41"/>
      <c r="J692" s="42"/>
      <c r="K692" s="7">
        <v>2000</v>
      </c>
      <c r="O692" s="51">
        <f t="shared" si="12"/>
        <v>0</v>
      </c>
      <c r="U692" s="9"/>
      <c r="X692" s="7">
        <v>2000</v>
      </c>
      <c r="Y692" s="42"/>
    </row>
    <row r="693" spans="1:25" ht="14.25" customHeight="1" x14ac:dyDescent="0.25">
      <c r="A693" s="37">
        <v>38944</v>
      </c>
      <c r="B693" s="10">
        <v>941</v>
      </c>
      <c r="C693" s="10" t="s">
        <v>61</v>
      </c>
      <c r="D693" s="7">
        <v>20000</v>
      </c>
      <c r="E693" s="9" t="s">
        <v>6367</v>
      </c>
      <c r="F693" s="10" t="s">
        <v>23</v>
      </c>
      <c r="G693" s="10" t="s">
        <v>3575</v>
      </c>
      <c r="H693" s="41" t="s">
        <v>25</v>
      </c>
      <c r="I693" s="41"/>
      <c r="J693" s="42"/>
      <c r="K693" s="7">
        <v>20000</v>
      </c>
      <c r="O693" s="51">
        <f t="shared" si="12"/>
        <v>0</v>
      </c>
      <c r="U693" s="9"/>
      <c r="X693" s="7">
        <v>20000</v>
      </c>
      <c r="Y693" s="42"/>
    </row>
    <row r="694" spans="1:25" ht="14.25" customHeight="1" x14ac:dyDescent="0.25">
      <c r="A694" s="37">
        <v>38944</v>
      </c>
      <c r="B694" s="10">
        <v>845</v>
      </c>
      <c r="C694" s="10" t="s">
        <v>46</v>
      </c>
      <c r="D694" s="7">
        <v>10000</v>
      </c>
      <c r="E694" s="9" t="s">
        <v>6368</v>
      </c>
      <c r="F694" s="10" t="s">
        <v>63</v>
      </c>
      <c r="G694" s="10" t="s">
        <v>3575</v>
      </c>
      <c r="H694" s="41" t="s">
        <v>25</v>
      </c>
      <c r="I694" s="41"/>
      <c r="J694" s="42"/>
      <c r="K694" s="7">
        <v>10000</v>
      </c>
      <c r="O694" s="51">
        <f t="shared" si="12"/>
        <v>0</v>
      </c>
      <c r="U694" s="9"/>
      <c r="X694" s="7">
        <v>10000</v>
      </c>
      <c r="Y694" s="42"/>
    </row>
    <row r="695" spans="1:25" ht="14.25" customHeight="1" x14ac:dyDescent="0.25">
      <c r="A695" s="37">
        <v>38944</v>
      </c>
      <c r="B695" s="10">
        <v>1610</v>
      </c>
      <c r="C695" s="10" t="s">
        <v>56</v>
      </c>
      <c r="D695" s="7">
        <v>750</v>
      </c>
      <c r="E695" s="9" t="s">
        <v>6369</v>
      </c>
      <c r="F695" s="10" t="s">
        <v>54</v>
      </c>
      <c r="G695" s="10" t="s">
        <v>3587</v>
      </c>
      <c r="H695" s="41" t="s">
        <v>25</v>
      </c>
      <c r="I695" s="41"/>
      <c r="J695" s="42"/>
      <c r="K695" s="7">
        <v>750</v>
      </c>
      <c r="O695" s="51">
        <f t="shared" si="12"/>
        <v>0</v>
      </c>
      <c r="U695" s="9"/>
      <c r="X695" s="7">
        <v>750</v>
      </c>
      <c r="Y695" s="42"/>
    </row>
    <row r="696" spans="1:25" ht="14.25" customHeight="1" x14ac:dyDescent="0.25">
      <c r="A696" s="37">
        <v>38945</v>
      </c>
      <c r="B696" s="10">
        <v>800</v>
      </c>
      <c r="C696" s="10" t="s">
        <v>26</v>
      </c>
      <c r="D696" s="7" t="s">
        <v>27</v>
      </c>
      <c r="E696" s="9" t="s">
        <v>6370</v>
      </c>
      <c r="F696" s="10" t="s">
        <v>23</v>
      </c>
      <c r="G696" s="10" t="s">
        <v>3578</v>
      </c>
      <c r="H696" s="41" t="s">
        <v>25</v>
      </c>
      <c r="I696" s="41"/>
      <c r="J696" s="42"/>
      <c r="K696" s="7" t="s">
        <v>27</v>
      </c>
      <c r="O696" s="51">
        <f t="shared" si="12"/>
        <v>0</v>
      </c>
      <c r="U696" s="9"/>
      <c r="X696" s="7" t="s">
        <v>27</v>
      </c>
      <c r="Y696" s="42"/>
    </row>
    <row r="697" spans="1:25" ht="14.25" customHeight="1" x14ac:dyDescent="0.25">
      <c r="A697" s="37">
        <v>38945</v>
      </c>
      <c r="B697" s="10">
        <v>1601</v>
      </c>
      <c r="C697" s="10" t="s">
        <v>1138</v>
      </c>
      <c r="D697" s="7" t="s">
        <v>27</v>
      </c>
      <c r="E697" s="9" t="s">
        <v>6371</v>
      </c>
      <c r="F697" s="10" t="s">
        <v>23</v>
      </c>
      <c r="G697" s="10" t="s">
        <v>3610</v>
      </c>
      <c r="H697" s="41" t="s">
        <v>25</v>
      </c>
      <c r="I697" s="41"/>
      <c r="J697" s="42"/>
      <c r="K697" s="7" t="s">
        <v>27</v>
      </c>
      <c r="O697" s="51">
        <f t="shared" si="12"/>
        <v>0</v>
      </c>
      <c r="X697" s="7" t="s">
        <v>27</v>
      </c>
      <c r="Y697" s="42"/>
    </row>
    <row r="698" spans="1:25" ht="14.25" customHeight="1" x14ac:dyDescent="0.25">
      <c r="A698" s="37">
        <v>38945</v>
      </c>
      <c r="B698" s="10">
        <v>1933</v>
      </c>
      <c r="C698" s="10" t="s">
        <v>3611</v>
      </c>
      <c r="D698" s="7">
        <v>1000</v>
      </c>
      <c r="E698" s="9" t="s">
        <v>6372</v>
      </c>
      <c r="F698" s="10" t="s">
        <v>33</v>
      </c>
      <c r="G698" s="10" t="s">
        <v>3587</v>
      </c>
      <c r="H698" s="41" t="s">
        <v>25</v>
      </c>
      <c r="I698" s="41"/>
      <c r="J698" s="42"/>
      <c r="K698" s="7">
        <v>1000</v>
      </c>
      <c r="O698" s="51">
        <f t="shared" si="12"/>
        <v>0</v>
      </c>
      <c r="U698" s="9"/>
      <c r="X698" s="7">
        <v>1000</v>
      </c>
      <c r="Y698" s="42"/>
    </row>
    <row r="699" spans="1:25" ht="14.25" customHeight="1" x14ac:dyDescent="0.25">
      <c r="A699" s="37">
        <v>38945</v>
      </c>
      <c r="B699" s="10">
        <v>928</v>
      </c>
      <c r="C699" s="10" t="s">
        <v>70</v>
      </c>
      <c r="D699" s="7">
        <v>20000</v>
      </c>
      <c r="E699" s="9" t="s">
        <v>6373</v>
      </c>
      <c r="F699" s="10" t="s">
        <v>359</v>
      </c>
      <c r="G699" s="10" t="s">
        <v>3578</v>
      </c>
      <c r="H699" s="41" t="s">
        <v>25</v>
      </c>
      <c r="I699" s="41" t="s">
        <v>4334</v>
      </c>
      <c r="J699" s="42">
        <v>20000</v>
      </c>
      <c r="O699" s="51">
        <f t="shared" si="12"/>
        <v>0</v>
      </c>
      <c r="U699" s="9"/>
      <c r="X699" s="42">
        <v>20000</v>
      </c>
    </row>
    <row r="700" spans="1:25" ht="14.25" customHeight="1" x14ac:dyDescent="0.25">
      <c r="A700" s="37">
        <v>38945</v>
      </c>
      <c r="B700" s="10">
        <v>1134</v>
      </c>
      <c r="C700" s="10" t="s">
        <v>70</v>
      </c>
      <c r="D700" s="7">
        <v>1500</v>
      </c>
      <c r="E700" s="9" t="s">
        <v>6374</v>
      </c>
      <c r="F700" s="10" t="s">
        <v>359</v>
      </c>
      <c r="G700" s="10" t="s">
        <v>3575</v>
      </c>
      <c r="H700" s="41" t="s">
        <v>25</v>
      </c>
      <c r="I700" s="41"/>
      <c r="J700" s="42"/>
      <c r="K700" s="7">
        <v>1500</v>
      </c>
      <c r="O700" s="51">
        <f t="shared" si="12"/>
        <v>0</v>
      </c>
      <c r="X700" s="7">
        <v>1500</v>
      </c>
      <c r="Y700" s="42"/>
    </row>
    <row r="701" spans="1:25" ht="14.25" customHeight="1" x14ac:dyDescent="0.25">
      <c r="A701" s="37">
        <v>38945</v>
      </c>
      <c r="B701" s="10">
        <v>930</v>
      </c>
      <c r="C701" s="10" t="s">
        <v>2050</v>
      </c>
      <c r="D701" s="7">
        <v>500</v>
      </c>
      <c r="E701" s="9" t="s">
        <v>6375</v>
      </c>
      <c r="F701" s="10" t="s">
        <v>67</v>
      </c>
      <c r="G701" s="10" t="s">
        <v>3580</v>
      </c>
      <c r="H701" s="41" t="s">
        <v>25</v>
      </c>
      <c r="I701" s="41"/>
      <c r="J701" s="42"/>
      <c r="K701" s="7">
        <v>500</v>
      </c>
      <c r="O701" s="51">
        <f t="shared" si="12"/>
        <v>0</v>
      </c>
      <c r="X701" s="7">
        <v>500</v>
      </c>
      <c r="Y701" s="42"/>
    </row>
    <row r="702" spans="1:25" ht="14.25" customHeight="1" x14ac:dyDescent="0.25">
      <c r="A702" s="37">
        <v>38945</v>
      </c>
      <c r="B702" s="10">
        <v>2128</v>
      </c>
      <c r="C702" s="10" t="s">
        <v>248</v>
      </c>
      <c r="D702" s="7">
        <v>9000</v>
      </c>
      <c r="E702" s="9" t="s">
        <v>6376</v>
      </c>
      <c r="F702" s="10" t="s">
        <v>67</v>
      </c>
      <c r="G702" s="10" t="s">
        <v>3610</v>
      </c>
      <c r="H702" s="41" t="s">
        <v>25</v>
      </c>
      <c r="I702" s="41"/>
      <c r="J702" s="42"/>
      <c r="K702" s="7">
        <v>9000</v>
      </c>
      <c r="O702" s="51">
        <f t="shared" si="12"/>
        <v>0</v>
      </c>
      <c r="U702" s="9"/>
      <c r="X702" s="7">
        <v>9000</v>
      </c>
      <c r="Y702" s="42"/>
    </row>
    <row r="703" spans="1:25" ht="14.25" customHeight="1" x14ac:dyDescent="0.25">
      <c r="A703" s="37">
        <v>38946</v>
      </c>
      <c r="B703" s="10">
        <v>846</v>
      </c>
      <c r="C703" s="10" t="s">
        <v>68</v>
      </c>
      <c r="D703" s="7">
        <v>8000</v>
      </c>
      <c r="E703" s="9" t="s">
        <v>6377</v>
      </c>
      <c r="F703" s="10" t="s">
        <v>23</v>
      </c>
      <c r="G703" s="10" t="s">
        <v>3575</v>
      </c>
      <c r="H703" s="41" t="s">
        <v>25</v>
      </c>
      <c r="I703" s="41"/>
      <c r="J703" s="42"/>
      <c r="K703" s="7">
        <v>8000</v>
      </c>
      <c r="O703" s="51">
        <f t="shared" si="12"/>
        <v>0</v>
      </c>
      <c r="U703" s="9"/>
      <c r="X703" s="7">
        <v>8000</v>
      </c>
      <c r="Y703" s="42"/>
    </row>
    <row r="704" spans="1:25" ht="14.25" customHeight="1" x14ac:dyDescent="0.25">
      <c r="A704" s="37">
        <v>38947</v>
      </c>
      <c r="B704" s="10">
        <v>1255</v>
      </c>
      <c r="C704" s="10" t="s">
        <v>46</v>
      </c>
      <c r="D704" s="7">
        <v>2000</v>
      </c>
      <c r="E704" s="9" t="s">
        <v>6378</v>
      </c>
      <c r="F704" s="10" t="s">
        <v>23</v>
      </c>
      <c r="G704" s="10" t="s">
        <v>3575</v>
      </c>
      <c r="H704" s="41" t="s">
        <v>25</v>
      </c>
      <c r="I704" s="41"/>
      <c r="J704" s="42"/>
      <c r="K704" s="7">
        <v>2000</v>
      </c>
      <c r="O704" s="51">
        <f t="shared" si="12"/>
        <v>0</v>
      </c>
      <c r="U704" s="9"/>
      <c r="X704" s="7">
        <v>2000</v>
      </c>
      <c r="Y704" s="42"/>
    </row>
    <row r="705" spans="1:25" ht="14.25" customHeight="1" x14ac:dyDescent="0.25">
      <c r="A705" s="37">
        <v>38947</v>
      </c>
      <c r="B705" s="10">
        <v>1537</v>
      </c>
      <c r="C705" s="10" t="s">
        <v>42</v>
      </c>
      <c r="D705" s="7">
        <v>100</v>
      </c>
      <c r="E705" s="9" t="s">
        <v>6379</v>
      </c>
      <c r="F705" s="10" t="s">
        <v>30</v>
      </c>
      <c r="G705" s="10" t="s">
        <v>3582</v>
      </c>
      <c r="H705" s="41" t="s">
        <v>3582</v>
      </c>
      <c r="I705" s="41"/>
      <c r="J705" s="42"/>
      <c r="K705" s="7">
        <v>100</v>
      </c>
      <c r="O705" s="51">
        <f t="shared" si="12"/>
        <v>0</v>
      </c>
      <c r="U705" s="9"/>
      <c r="X705" s="7">
        <v>100</v>
      </c>
      <c r="Y705" s="42"/>
    </row>
    <row r="706" spans="1:25" ht="14.25" customHeight="1" x14ac:dyDescent="0.25">
      <c r="A706" s="37">
        <v>38947</v>
      </c>
      <c r="B706" s="10">
        <v>1353</v>
      </c>
      <c r="C706" s="10" t="s">
        <v>46</v>
      </c>
      <c r="D706" s="7" t="s">
        <v>27</v>
      </c>
      <c r="E706" s="9" t="s">
        <v>6380</v>
      </c>
      <c r="F706" s="10" t="s">
        <v>90</v>
      </c>
      <c r="G706" s="10" t="s">
        <v>3575</v>
      </c>
      <c r="H706" s="41" t="s">
        <v>25</v>
      </c>
      <c r="I706" s="41"/>
      <c r="J706" s="42"/>
      <c r="K706" s="7" t="s">
        <v>27</v>
      </c>
      <c r="O706" s="51">
        <f t="shared" si="12"/>
        <v>0</v>
      </c>
      <c r="U706" s="9"/>
      <c r="X706" s="7" t="s">
        <v>27</v>
      </c>
      <c r="Y706" s="42"/>
    </row>
    <row r="707" spans="1:25" ht="14.25" customHeight="1" x14ac:dyDescent="0.25">
      <c r="A707" s="37">
        <v>38947</v>
      </c>
      <c r="B707" s="10">
        <v>1719</v>
      </c>
      <c r="C707" s="10" t="s">
        <v>141</v>
      </c>
      <c r="D707" s="7">
        <v>4500</v>
      </c>
      <c r="E707" s="9" t="s">
        <v>6381</v>
      </c>
      <c r="F707" s="10" t="s">
        <v>63</v>
      </c>
      <c r="G707" s="10" t="s">
        <v>3578</v>
      </c>
      <c r="H707" s="41" t="s">
        <v>25</v>
      </c>
      <c r="I707" s="41"/>
      <c r="J707" s="42"/>
      <c r="K707" s="7">
        <v>4500</v>
      </c>
      <c r="O707" s="51">
        <f t="shared" si="12"/>
        <v>0</v>
      </c>
      <c r="X707" s="7">
        <v>4500</v>
      </c>
      <c r="Y707" s="42"/>
    </row>
    <row r="708" spans="1:25" ht="14.25" customHeight="1" x14ac:dyDescent="0.25">
      <c r="A708" s="37">
        <v>38947</v>
      </c>
      <c r="B708" s="10">
        <v>803</v>
      </c>
      <c r="C708" s="10" t="s">
        <v>448</v>
      </c>
      <c r="D708" s="7">
        <v>7000</v>
      </c>
      <c r="E708" s="9" t="s">
        <v>6382</v>
      </c>
      <c r="F708" s="10" t="s">
        <v>54</v>
      </c>
      <c r="G708" s="10" t="s">
        <v>3575</v>
      </c>
      <c r="H708" s="41" t="s">
        <v>25</v>
      </c>
      <c r="I708" s="41"/>
      <c r="J708" s="42"/>
      <c r="K708" s="7">
        <v>7000</v>
      </c>
      <c r="O708" s="51">
        <f t="shared" si="12"/>
        <v>0</v>
      </c>
      <c r="U708" s="9"/>
      <c r="X708" s="7">
        <v>7000</v>
      </c>
      <c r="Y708" s="42"/>
    </row>
    <row r="709" spans="1:25" ht="14.25" customHeight="1" x14ac:dyDescent="0.25">
      <c r="A709" s="37">
        <v>38947</v>
      </c>
      <c r="B709" s="10">
        <v>1316</v>
      </c>
      <c r="C709" s="10" t="s">
        <v>46</v>
      </c>
      <c r="D709" s="7">
        <v>2000</v>
      </c>
      <c r="E709" s="9" t="s">
        <v>6383</v>
      </c>
      <c r="F709" s="10" t="s">
        <v>54</v>
      </c>
      <c r="G709" s="10" t="s">
        <v>3575</v>
      </c>
      <c r="H709" s="41" t="s">
        <v>25</v>
      </c>
      <c r="I709" s="41"/>
      <c r="J709" s="42"/>
      <c r="K709" s="7">
        <v>2000</v>
      </c>
      <c r="O709" s="51">
        <f t="shared" si="12"/>
        <v>0</v>
      </c>
      <c r="U709" s="9"/>
      <c r="X709" s="7">
        <v>2000</v>
      </c>
      <c r="Y709" s="42"/>
    </row>
    <row r="710" spans="1:25" ht="14.25" customHeight="1" x14ac:dyDescent="0.25">
      <c r="A710" s="37">
        <v>38948</v>
      </c>
      <c r="B710" s="10">
        <v>313</v>
      </c>
      <c r="C710" s="10" t="s">
        <v>108</v>
      </c>
      <c r="D710" s="7">
        <v>4000</v>
      </c>
      <c r="E710" s="9" t="s">
        <v>6384</v>
      </c>
      <c r="F710" s="10" t="s">
        <v>37</v>
      </c>
      <c r="G710" s="10" t="s">
        <v>3610</v>
      </c>
      <c r="H710" s="41" t="s">
        <v>25</v>
      </c>
      <c r="I710" s="41"/>
      <c r="J710" s="42"/>
      <c r="K710" s="7">
        <v>4000</v>
      </c>
      <c r="O710" s="51">
        <f t="shared" si="12"/>
        <v>0</v>
      </c>
      <c r="U710" s="9"/>
      <c r="X710" s="7">
        <v>4000</v>
      </c>
      <c r="Y710" s="42"/>
    </row>
    <row r="711" spans="1:25" ht="14.25" customHeight="1" x14ac:dyDescent="0.25">
      <c r="A711" s="37">
        <v>38948</v>
      </c>
      <c r="B711" s="10">
        <v>400</v>
      </c>
      <c r="C711" s="10" t="s">
        <v>42</v>
      </c>
      <c r="D711" s="7">
        <v>3500</v>
      </c>
      <c r="E711" s="9" t="s">
        <v>6385</v>
      </c>
      <c r="F711" s="10" t="s">
        <v>359</v>
      </c>
      <c r="G711" s="10" t="s">
        <v>3582</v>
      </c>
      <c r="H711" s="41" t="s">
        <v>25</v>
      </c>
      <c r="I711" s="41"/>
      <c r="J711" s="42"/>
      <c r="K711" s="7" t="s">
        <v>27</v>
      </c>
      <c r="O711" s="51">
        <f t="shared" si="12"/>
        <v>0</v>
      </c>
      <c r="U711" s="9"/>
      <c r="X711" s="7" t="s">
        <v>27</v>
      </c>
      <c r="Y711" s="42"/>
    </row>
    <row r="712" spans="1:25" ht="14.25" customHeight="1" x14ac:dyDescent="0.25">
      <c r="A712" s="37">
        <v>38948</v>
      </c>
      <c r="B712" s="10">
        <v>400</v>
      </c>
      <c r="C712" s="10" t="s">
        <v>42</v>
      </c>
      <c r="D712" s="7">
        <v>3500</v>
      </c>
      <c r="E712" s="9" t="s">
        <v>6386</v>
      </c>
      <c r="F712" s="10" t="s">
        <v>54</v>
      </c>
      <c r="G712" s="10" t="s">
        <v>3582</v>
      </c>
      <c r="H712" s="41" t="s">
        <v>25</v>
      </c>
      <c r="I712" s="41"/>
      <c r="J712" s="42"/>
      <c r="K712" s="7">
        <v>1000</v>
      </c>
      <c r="O712" s="51">
        <f t="shared" si="12"/>
        <v>0</v>
      </c>
      <c r="U712" s="9"/>
      <c r="X712" s="7">
        <v>1000</v>
      </c>
      <c r="Y712" s="42"/>
    </row>
    <row r="713" spans="1:25" ht="14.25" customHeight="1" x14ac:dyDescent="0.25">
      <c r="A713" s="37">
        <v>38949</v>
      </c>
      <c r="B713" s="10">
        <v>129</v>
      </c>
      <c r="C713" s="10" t="s">
        <v>91</v>
      </c>
      <c r="D713" s="7">
        <v>200000</v>
      </c>
      <c r="E713" s="9" t="s">
        <v>6387</v>
      </c>
      <c r="F713" s="10" t="s">
        <v>23</v>
      </c>
      <c r="G713" s="10" t="s">
        <v>3578</v>
      </c>
      <c r="H713" s="41" t="s">
        <v>25</v>
      </c>
      <c r="I713" s="41"/>
      <c r="J713" s="42"/>
      <c r="K713" s="7">
        <v>200000</v>
      </c>
      <c r="O713" s="51">
        <f t="shared" si="12"/>
        <v>0</v>
      </c>
      <c r="U713" s="9"/>
      <c r="X713" s="7">
        <v>200000</v>
      </c>
      <c r="Y713" s="42"/>
    </row>
    <row r="714" spans="1:25" ht="14.25" customHeight="1" x14ac:dyDescent="0.25">
      <c r="A714" s="37">
        <v>38949</v>
      </c>
      <c r="B714" s="10">
        <v>410</v>
      </c>
      <c r="C714" s="10" t="s">
        <v>141</v>
      </c>
      <c r="D714" s="7">
        <v>1800</v>
      </c>
      <c r="E714" s="9" t="s">
        <v>6388</v>
      </c>
      <c r="F714" s="10" t="s">
        <v>23</v>
      </c>
      <c r="G714" s="10" t="s">
        <v>3578</v>
      </c>
      <c r="H714" s="41" t="s">
        <v>25</v>
      </c>
      <c r="I714" s="41"/>
      <c r="J714" s="42"/>
      <c r="K714" s="7">
        <v>1800</v>
      </c>
      <c r="O714" s="51">
        <f t="shared" si="12"/>
        <v>0</v>
      </c>
      <c r="U714" s="9"/>
      <c r="X714" s="7">
        <v>1800</v>
      </c>
      <c r="Y714" s="42"/>
    </row>
    <row r="715" spans="1:25" ht="14.25" customHeight="1" x14ac:dyDescent="0.25">
      <c r="A715" s="37">
        <v>38950</v>
      </c>
      <c r="B715" s="10">
        <v>1359</v>
      </c>
      <c r="C715" s="10" t="s">
        <v>64</v>
      </c>
      <c r="D715" s="7">
        <v>1000</v>
      </c>
      <c r="E715" s="9" t="s">
        <v>6389</v>
      </c>
      <c r="F715" s="10" t="s">
        <v>23</v>
      </c>
      <c r="G715" s="10" t="s">
        <v>3578</v>
      </c>
      <c r="H715" s="41" t="s">
        <v>25</v>
      </c>
      <c r="I715" s="41"/>
      <c r="J715" s="42"/>
      <c r="K715" s="7">
        <v>1576</v>
      </c>
      <c r="L715" s="7">
        <v>1576</v>
      </c>
      <c r="M715" s="58">
        <f>300/1876</f>
        <v>0.15991471215351813</v>
      </c>
      <c r="N715" s="9" t="s">
        <v>5793</v>
      </c>
      <c r="O715" s="51">
        <f t="shared" si="12"/>
        <v>252.02558635394456</v>
      </c>
      <c r="U715" s="9"/>
      <c r="X715" s="7">
        <v>1576</v>
      </c>
      <c r="Y715" s="42"/>
    </row>
    <row r="716" spans="1:25" ht="14.25" customHeight="1" x14ac:dyDescent="0.25">
      <c r="A716" s="37">
        <v>38950</v>
      </c>
      <c r="B716" s="10">
        <v>1441</v>
      </c>
      <c r="C716" s="10" t="s">
        <v>46</v>
      </c>
      <c r="D716" s="7">
        <v>1000</v>
      </c>
      <c r="E716" s="9" t="s">
        <v>6390</v>
      </c>
      <c r="F716" s="10" t="s">
        <v>23</v>
      </c>
      <c r="G716" s="10" t="s">
        <v>3575</v>
      </c>
      <c r="H716" s="41" t="s">
        <v>25</v>
      </c>
      <c r="I716" s="41"/>
      <c r="J716" s="42"/>
      <c r="K716" s="7">
        <v>1000</v>
      </c>
      <c r="O716" s="51">
        <f t="shared" si="12"/>
        <v>0</v>
      </c>
      <c r="U716" s="9"/>
      <c r="X716" s="7">
        <v>1000</v>
      </c>
      <c r="Y716" s="42"/>
    </row>
    <row r="717" spans="1:25" ht="14.25" customHeight="1" x14ac:dyDescent="0.25">
      <c r="A717" s="37">
        <v>38950</v>
      </c>
      <c r="B717" s="10">
        <v>1205</v>
      </c>
      <c r="C717" s="10" t="s">
        <v>162</v>
      </c>
      <c r="D717" s="7">
        <v>500</v>
      </c>
      <c r="E717" s="9" t="s">
        <v>6391</v>
      </c>
      <c r="F717" s="10" t="s">
        <v>33</v>
      </c>
      <c r="G717" s="10" t="s">
        <v>3582</v>
      </c>
      <c r="H717" s="41" t="s">
        <v>3582</v>
      </c>
      <c r="I717" s="41"/>
      <c r="J717" s="42"/>
      <c r="K717" s="7">
        <v>500</v>
      </c>
      <c r="O717" s="51">
        <f t="shared" si="12"/>
        <v>0</v>
      </c>
      <c r="U717" s="9"/>
      <c r="X717" s="7">
        <v>500</v>
      </c>
      <c r="Y717" s="42"/>
    </row>
    <row r="718" spans="1:25" ht="14.25" customHeight="1" x14ac:dyDescent="0.25">
      <c r="A718" s="37">
        <v>38950</v>
      </c>
      <c r="B718" s="10">
        <v>1950</v>
      </c>
      <c r="C718" s="10" t="s">
        <v>162</v>
      </c>
      <c r="D718" s="7">
        <v>60000</v>
      </c>
      <c r="E718" s="9" t="s">
        <v>6392</v>
      </c>
      <c r="F718" s="10" t="s">
        <v>54</v>
      </c>
      <c r="G718" s="10" t="s">
        <v>3582</v>
      </c>
      <c r="H718" s="41" t="s">
        <v>25</v>
      </c>
      <c r="I718" s="41"/>
      <c r="J718" s="42"/>
      <c r="K718" s="7">
        <v>60000</v>
      </c>
      <c r="O718" s="51">
        <f t="shared" si="12"/>
        <v>0</v>
      </c>
      <c r="U718" s="9"/>
      <c r="X718" s="7">
        <v>60000</v>
      </c>
      <c r="Y718" s="42"/>
    </row>
    <row r="719" spans="1:25" ht="14.25" customHeight="1" x14ac:dyDescent="0.25">
      <c r="A719" s="37">
        <v>38951</v>
      </c>
      <c r="B719" s="10">
        <v>855</v>
      </c>
      <c r="C719" s="10" t="s">
        <v>141</v>
      </c>
      <c r="D719" s="7">
        <v>14000</v>
      </c>
      <c r="E719" s="9" t="s">
        <v>6393</v>
      </c>
      <c r="F719" s="10" t="s">
        <v>23</v>
      </c>
      <c r="G719" s="10" t="s">
        <v>3578</v>
      </c>
      <c r="H719" s="41" t="s">
        <v>25</v>
      </c>
      <c r="I719" s="41"/>
      <c r="J719" s="42"/>
      <c r="K719" s="7">
        <v>14000</v>
      </c>
      <c r="O719" s="51">
        <f t="shared" si="12"/>
        <v>0</v>
      </c>
      <c r="U719" s="9"/>
      <c r="X719" s="7">
        <v>14000</v>
      </c>
      <c r="Y719" s="42"/>
    </row>
    <row r="720" spans="1:25" ht="14.25" customHeight="1" x14ac:dyDescent="0.25">
      <c r="A720" s="37">
        <v>38951</v>
      </c>
      <c r="B720" s="10">
        <v>1141</v>
      </c>
      <c r="C720" s="10" t="s">
        <v>70</v>
      </c>
      <c r="D720" s="7" t="s">
        <v>27</v>
      </c>
      <c r="E720" s="9" t="s">
        <v>6394</v>
      </c>
      <c r="F720" s="10" t="s">
        <v>23</v>
      </c>
      <c r="G720" s="10" t="s">
        <v>3575</v>
      </c>
      <c r="H720" s="41" t="s">
        <v>25</v>
      </c>
      <c r="I720" s="41"/>
      <c r="J720" s="42"/>
      <c r="K720" s="7" t="s">
        <v>27</v>
      </c>
      <c r="O720" s="51">
        <f t="shared" si="12"/>
        <v>0</v>
      </c>
      <c r="U720" s="9"/>
      <c r="X720" s="7" t="s">
        <v>27</v>
      </c>
      <c r="Y720" s="42"/>
    </row>
    <row r="721" spans="1:25" ht="14.25" customHeight="1" x14ac:dyDescent="0.25">
      <c r="A721" s="37">
        <v>38951</v>
      </c>
      <c r="B721" s="10">
        <v>1426</v>
      </c>
      <c r="C721" s="10" t="s">
        <v>64</v>
      </c>
      <c r="D721" s="7">
        <v>50000</v>
      </c>
      <c r="E721" s="9" t="s">
        <v>6395</v>
      </c>
      <c r="F721" s="10" t="s">
        <v>37</v>
      </c>
      <c r="G721" s="10" t="s">
        <v>3578</v>
      </c>
      <c r="H721" s="41" t="s">
        <v>25</v>
      </c>
      <c r="I721" s="41"/>
      <c r="J721" s="42"/>
      <c r="K721" s="7">
        <v>50000</v>
      </c>
      <c r="L721" s="7">
        <v>50000</v>
      </c>
      <c r="M721" s="58">
        <v>0</v>
      </c>
      <c r="N721" s="9" t="s">
        <v>6396</v>
      </c>
      <c r="O721" s="51">
        <f t="shared" si="12"/>
        <v>0</v>
      </c>
      <c r="U721" s="9"/>
      <c r="X721" s="7">
        <v>50000</v>
      </c>
      <c r="Y721" s="42"/>
    </row>
    <row r="722" spans="1:25" ht="14.25" customHeight="1" x14ac:dyDescent="0.25">
      <c r="A722" s="37">
        <v>38951</v>
      </c>
      <c r="B722" s="10">
        <v>902</v>
      </c>
      <c r="C722" s="10" t="s">
        <v>70</v>
      </c>
      <c r="D722" s="7">
        <v>20000</v>
      </c>
      <c r="E722" s="9" t="s">
        <v>6397</v>
      </c>
      <c r="F722" s="10" t="s">
        <v>359</v>
      </c>
      <c r="G722" s="10" t="s">
        <v>3575</v>
      </c>
      <c r="H722" s="41" t="s">
        <v>25</v>
      </c>
      <c r="I722" s="41" t="s">
        <v>4334</v>
      </c>
      <c r="J722" s="42">
        <v>20000</v>
      </c>
      <c r="O722" s="51">
        <f t="shared" si="12"/>
        <v>0</v>
      </c>
      <c r="U722" s="9"/>
      <c r="X722" s="42">
        <v>20000</v>
      </c>
    </row>
    <row r="723" spans="1:25" ht="14.25" customHeight="1" x14ac:dyDescent="0.25">
      <c r="A723" s="37">
        <v>38951</v>
      </c>
      <c r="B723" s="10">
        <v>2228</v>
      </c>
      <c r="C723" s="10" t="s">
        <v>61</v>
      </c>
      <c r="D723" s="7">
        <v>2000</v>
      </c>
      <c r="E723" s="9" t="s">
        <v>6398</v>
      </c>
      <c r="F723" s="10" t="s">
        <v>190</v>
      </c>
      <c r="G723" s="10" t="s">
        <v>3575</v>
      </c>
      <c r="H723" s="41" t="s">
        <v>25</v>
      </c>
      <c r="I723" s="41"/>
      <c r="J723" s="42"/>
      <c r="K723" s="7">
        <v>2000</v>
      </c>
      <c r="O723" s="51">
        <f t="shared" si="12"/>
        <v>0</v>
      </c>
      <c r="U723" s="9"/>
      <c r="X723" s="7">
        <v>2000</v>
      </c>
      <c r="Y723" s="42"/>
    </row>
    <row r="724" spans="1:25" ht="14.25" customHeight="1" x14ac:dyDescent="0.25">
      <c r="A724" s="37">
        <v>38951</v>
      </c>
      <c r="B724" s="10">
        <v>1502</v>
      </c>
      <c r="C724" s="10" t="s">
        <v>31</v>
      </c>
      <c r="D724" s="7">
        <v>25000</v>
      </c>
      <c r="E724" s="9" t="s">
        <v>6399</v>
      </c>
      <c r="F724" s="10" t="s">
        <v>67</v>
      </c>
      <c r="G724" s="10" t="s">
        <v>3587</v>
      </c>
      <c r="H724" s="41" t="s">
        <v>25</v>
      </c>
      <c r="I724" s="41"/>
      <c r="J724" s="42"/>
      <c r="K724" s="7">
        <v>25000</v>
      </c>
      <c r="O724" s="51">
        <f t="shared" si="12"/>
        <v>0</v>
      </c>
      <c r="U724" s="9"/>
      <c r="X724" s="7">
        <v>25000</v>
      </c>
      <c r="Y724" s="42"/>
    </row>
    <row r="725" spans="1:25" ht="14.25" customHeight="1" x14ac:dyDescent="0.25">
      <c r="A725" s="37">
        <v>38951</v>
      </c>
      <c r="B725" s="10">
        <v>1536</v>
      </c>
      <c r="C725" s="10" t="s">
        <v>35</v>
      </c>
      <c r="D725" s="7" t="s">
        <v>27</v>
      </c>
      <c r="E725" s="9" t="s">
        <v>6400</v>
      </c>
      <c r="F725" s="10" t="s">
        <v>67</v>
      </c>
      <c r="G725" s="10" t="s">
        <v>3580</v>
      </c>
      <c r="H725" s="41" t="s">
        <v>25</v>
      </c>
      <c r="I725" s="41"/>
      <c r="J725" s="42"/>
      <c r="K725" s="7" t="s">
        <v>27</v>
      </c>
      <c r="O725" s="51">
        <f t="shared" si="12"/>
        <v>0</v>
      </c>
      <c r="U725" s="9"/>
      <c r="X725" s="7" t="s">
        <v>27</v>
      </c>
      <c r="Y725" s="42"/>
    </row>
    <row r="726" spans="1:25" ht="14.25" customHeight="1" x14ac:dyDescent="0.25">
      <c r="A726" s="37">
        <v>38951</v>
      </c>
      <c r="B726" s="10">
        <v>1706</v>
      </c>
      <c r="C726" s="10" t="s">
        <v>68</v>
      </c>
      <c r="D726" s="7">
        <v>5000</v>
      </c>
      <c r="E726" s="9" t="s">
        <v>6401</v>
      </c>
      <c r="F726" s="10" t="s">
        <v>67</v>
      </c>
      <c r="G726" s="10" t="s">
        <v>3575</v>
      </c>
      <c r="H726" s="41" t="s">
        <v>25</v>
      </c>
      <c r="I726" s="41"/>
      <c r="J726" s="42"/>
      <c r="K726" s="7">
        <v>5000</v>
      </c>
      <c r="O726" s="51">
        <f t="shared" si="12"/>
        <v>0</v>
      </c>
      <c r="U726" s="9"/>
      <c r="X726" s="7">
        <v>5000</v>
      </c>
      <c r="Y726" s="42"/>
    </row>
    <row r="727" spans="1:25" ht="14.25" customHeight="1" x14ac:dyDescent="0.25">
      <c r="A727" s="37">
        <v>38952</v>
      </c>
      <c r="B727" s="10">
        <v>817</v>
      </c>
      <c r="C727" s="10" t="s">
        <v>70</v>
      </c>
      <c r="D727" s="7">
        <v>20000</v>
      </c>
      <c r="E727" s="9" t="s">
        <v>6402</v>
      </c>
      <c r="F727" s="10" t="s">
        <v>23</v>
      </c>
      <c r="G727" s="10" t="s">
        <v>3575</v>
      </c>
      <c r="H727" s="41" t="s">
        <v>25</v>
      </c>
      <c r="I727" s="41"/>
      <c r="J727" s="42"/>
      <c r="K727" s="7">
        <v>20000</v>
      </c>
      <c r="O727" s="51">
        <f t="shared" si="12"/>
        <v>0</v>
      </c>
      <c r="U727" s="9"/>
      <c r="X727" s="7">
        <v>20000</v>
      </c>
      <c r="Y727" s="42"/>
    </row>
    <row r="728" spans="1:25" ht="14.25" customHeight="1" x14ac:dyDescent="0.25">
      <c r="A728" s="37">
        <v>38952</v>
      </c>
      <c r="B728" s="10">
        <v>1247</v>
      </c>
      <c r="C728" s="10" t="s">
        <v>51</v>
      </c>
      <c r="D728" s="7">
        <v>1000</v>
      </c>
      <c r="E728" s="9" t="s">
        <v>6403</v>
      </c>
      <c r="F728" s="10" t="s">
        <v>37</v>
      </c>
      <c r="G728" s="10" t="s">
        <v>3610</v>
      </c>
      <c r="H728" s="41" t="s">
        <v>25</v>
      </c>
      <c r="I728" s="41"/>
      <c r="J728" s="42"/>
      <c r="K728" s="7">
        <v>1000</v>
      </c>
      <c r="O728" s="51">
        <f t="shared" si="12"/>
        <v>0</v>
      </c>
      <c r="U728" s="9"/>
      <c r="X728" s="7">
        <v>1000</v>
      </c>
      <c r="Y728" s="42"/>
    </row>
    <row r="729" spans="1:25" ht="14.25" customHeight="1" x14ac:dyDescent="0.25">
      <c r="A729" s="37">
        <v>38952</v>
      </c>
      <c r="B729" s="10">
        <v>1055</v>
      </c>
      <c r="C729" s="10" t="s">
        <v>206</v>
      </c>
      <c r="D729" s="7">
        <v>211111</v>
      </c>
      <c r="E729" s="9" t="s">
        <v>6404</v>
      </c>
      <c r="F729" s="10" t="s">
        <v>54</v>
      </c>
      <c r="G729" s="10" t="s">
        <v>3580</v>
      </c>
      <c r="H729" s="41" t="s">
        <v>25</v>
      </c>
      <c r="I729" s="41"/>
      <c r="J729" s="42"/>
      <c r="K729" s="7">
        <v>211111</v>
      </c>
      <c r="O729" s="51">
        <f t="shared" si="12"/>
        <v>0</v>
      </c>
      <c r="U729" s="9"/>
      <c r="X729" s="7">
        <v>211111</v>
      </c>
      <c r="Y729" s="42"/>
    </row>
    <row r="730" spans="1:25" ht="14.25" customHeight="1" x14ac:dyDescent="0.25">
      <c r="A730" s="37">
        <v>38952</v>
      </c>
      <c r="B730" s="10">
        <v>1452</v>
      </c>
      <c r="C730" s="10" t="s">
        <v>141</v>
      </c>
      <c r="D730" s="7">
        <v>12000</v>
      </c>
      <c r="E730" s="9" t="s">
        <v>6405</v>
      </c>
      <c r="F730" s="10" t="s">
        <v>325</v>
      </c>
      <c r="G730" s="10" t="s">
        <v>3578</v>
      </c>
      <c r="H730" s="41" t="s">
        <v>25</v>
      </c>
      <c r="I730" s="49"/>
      <c r="J730" s="50"/>
      <c r="K730" s="7">
        <v>12000</v>
      </c>
      <c r="O730" s="51">
        <f t="shared" si="12"/>
        <v>0</v>
      </c>
      <c r="U730" s="9"/>
      <c r="X730" s="7">
        <v>12000</v>
      </c>
      <c r="Y730" s="50"/>
    </row>
    <row r="731" spans="1:25" ht="14.25" customHeight="1" x14ac:dyDescent="0.25">
      <c r="A731" s="37">
        <v>38953</v>
      </c>
      <c r="B731" s="10">
        <v>1701</v>
      </c>
      <c r="C731" s="10" t="s">
        <v>347</v>
      </c>
      <c r="D731" s="7">
        <v>6000</v>
      </c>
      <c r="E731" s="9" t="s">
        <v>6406</v>
      </c>
      <c r="F731" s="10" t="s">
        <v>33</v>
      </c>
      <c r="G731" s="10" t="s">
        <v>3580</v>
      </c>
      <c r="H731" s="41" t="s">
        <v>25</v>
      </c>
      <c r="I731" s="49" t="s">
        <v>4334</v>
      </c>
      <c r="J731" s="50">
        <v>6000</v>
      </c>
      <c r="O731" s="51">
        <f t="shared" si="12"/>
        <v>0</v>
      </c>
      <c r="U731" s="9"/>
      <c r="X731" s="50">
        <v>6000</v>
      </c>
    </row>
    <row r="732" spans="1:25" ht="14.25" customHeight="1" x14ac:dyDescent="0.25">
      <c r="A732" s="37">
        <v>38953</v>
      </c>
      <c r="B732" s="10">
        <v>2022</v>
      </c>
      <c r="C732" s="10" t="s">
        <v>35</v>
      </c>
      <c r="D732" s="7">
        <v>3600</v>
      </c>
      <c r="E732" s="9" t="s">
        <v>6407</v>
      </c>
      <c r="F732" s="10" t="s">
        <v>33</v>
      </c>
      <c r="G732" s="10" t="s">
        <v>3580</v>
      </c>
      <c r="H732" s="41" t="s">
        <v>25</v>
      </c>
      <c r="I732" s="49"/>
      <c r="J732" s="50"/>
      <c r="K732" s="7">
        <v>3600</v>
      </c>
      <c r="O732" s="51">
        <f t="shared" si="12"/>
        <v>0</v>
      </c>
      <c r="U732" s="9"/>
      <c r="X732" s="7">
        <v>3600</v>
      </c>
      <c r="Y732" s="50"/>
    </row>
    <row r="733" spans="1:25" ht="14.25" customHeight="1" x14ac:dyDescent="0.25">
      <c r="A733" s="37">
        <v>38953</v>
      </c>
      <c r="B733" s="10">
        <v>1526</v>
      </c>
      <c r="C733" s="10" t="s">
        <v>46</v>
      </c>
      <c r="D733" s="7">
        <v>15000</v>
      </c>
      <c r="E733" s="9" t="s">
        <v>6408</v>
      </c>
      <c r="F733" s="10" t="s">
        <v>29</v>
      </c>
      <c r="G733" s="10" t="s">
        <v>3575</v>
      </c>
      <c r="H733" s="41" t="s">
        <v>25</v>
      </c>
      <c r="I733" s="49"/>
      <c r="J733" s="50"/>
      <c r="K733" s="7">
        <v>15000</v>
      </c>
      <c r="O733" s="51">
        <f t="shared" si="12"/>
        <v>0</v>
      </c>
      <c r="U733" s="9"/>
      <c r="X733" s="7">
        <v>15000</v>
      </c>
      <c r="Y733" s="50"/>
    </row>
    <row r="734" spans="1:25" ht="14.25" customHeight="1" x14ac:dyDescent="0.25">
      <c r="A734" s="37">
        <v>38953</v>
      </c>
      <c r="B734" s="10">
        <v>914</v>
      </c>
      <c r="C734" s="10" t="s">
        <v>70</v>
      </c>
      <c r="D734" s="7">
        <v>12000</v>
      </c>
      <c r="E734" s="9" t="s">
        <v>6409</v>
      </c>
      <c r="F734" s="10" t="s">
        <v>67</v>
      </c>
      <c r="G734" s="10" t="s">
        <v>3575</v>
      </c>
      <c r="H734" s="41" t="s">
        <v>25</v>
      </c>
      <c r="I734" s="49"/>
      <c r="J734" s="50"/>
      <c r="K734" s="7">
        <v>12000</v>
      </c>
      <c r="O734" s="51">
        <f t="shared" si="12"/>
        <v>0</v>
      </c>
      <c r="U734" s="9"/>
      <c r="X734" s="7">
        <v>12000</v>
      </c>
      <c r="Y734" s="50"/>
    </row>
    <row r="735" spans="1:25" ht="14.25" customHeight="1" x14ac:dyDescent="0.25">
      <c r="A735" s="37">
        <v>38953</v>
      </c>
      <c r="B735" s="10">
        <v>1124</v>
      </c>
      <c r="C735" s="10" t="s">
        <v>51</v>
      </c>
      <c r="D735" s="7">
        <v>1500</v>
      </c>
      <c r="E735" s="9" t="s">
        <v>6410</v>
      </c>
      <c r="F735" s="10" t="s">
        <v>67</v>
      </c>
      <c r="G735" s="10" t="s">
        <v>3610</v>
      </c>
      <c r="H735" s="41" t="s">
        <v>25</v>
      </c>
      <c r="I735" s="49"/>
      <c r="J735" s="50"/>
      <c r="K735" s="7">
        <v>1500</v>
      </c>
      <c r="O735" s="51">
        <f t="shared" si="12"/>
        <v>0</v>
      </c>
      <c r="U735" s="9"/>
      <c r="X735" s="7">
        <v>1500</v>
      </c>
      <c r="Y735" s="50"/>
    </row>
    <row r="736" spans="1:25" ht="14.25" customHeight="1" x14ac:dyDescent="0.25">
      <c r="A736" s="37">
        <v>38954</v>
      </c>
      <c r="B736" s="10">
        <v>813</v>
      </c>
      <c r="C736" s="10" t="s">
        <v>31</v>
      </c>
      <c r="D736" s="7">
        <v>1000</v>
      </c>
      <c r="E736" s="9" t="s">
        <v>6411</v>
      </c>
      <c r="F736" s="10" t="s">
        <v>23</v>
      </c>
      <c r="G736" s="10" t="s">
        <v>3587</v>
      </c>
      <c r="H736" s="41" t="s">
        <v>25</v>
      </c>
      <c r="I736" s="49"/>
      <c r="J736" s="50"/>
      <c r="K736" s="7">
        <v>1000</v>
      </c>
      <c r="O736" s="51">
        <f t="shared" ref="O736:O799" si="13">M736*L736</f>
        <v>0</v>
      </c>
      <c r="U736" s="9"/>
      <c r="X736" s="7">
        <v>1000</v>
      </c>
      <c r="Y736" s="50"/>
    </row>
    <row r="737" spans="1:25" ht="14.25" customHeight="1" x14ac:dyDescent="0.25">
      <c r="A737" s="37">
        <v>38954</v>
      </c>
      <c r="B737" s="10">
        <v>1831</v>
      </c>
      <c r="C737" s="10" t="s">
        <v>46</v>
      </c>
      <c r="D737" s="7">
        <v>2000</v>
      </c>
      <c r="E737" s="9" t="s">
        <v>6412</v>
      </c>
      <c r="F737" s="10" t="s">
        <v>23</v>
      </c>
      <c r="G737" s="10" t="s">
        <v>3575</v>
      </c>
      <c r="H737" s="41" t="s">
        <v>25</v>
      </c>
      <c r="I737" s="49"/>
      <c r="J737" s="50"/>
      <c r="K737" s="7">
        <v>2000</v>
      </c>
      <c r="O737" s="51">
        <f t="shared" si="13"/>
        <v>0</v>
      </c>
      <c r="U737" s="9"/>
      <c r="X737" s="7">
        <v>2000</v>
      </c>
      <c r="Y737" s="50"/>
    </row>
    <row r="738" spans="1:25" ht="14.25" customHeight="1" x14ac:dyDescent="0.25">
      <c r="A738" s="37">
        <v>38954</v>
      </c>
      <c r="B738" s="10">
        <v>1352</v>
      </c>
      <c r="C738" s="10" t="s">
        <v>46</v>
      </c>
      <c r="D738" s="7">
        <v>3000</v>
      </c>
      <c r="E738" s="9" t="s">
        <v>6413</v>
      </c>
      <c r="F738" s="10" t="s">
        <v>30</v>
      </c>
      <c r="G738" s="10" t="s">
        <v>3575</v>
      </c>
      <c r="H738" s="41" t="s">
        <v>25</v>
      </c>
      <c r="I738" s="49"/>
      <c r="J738" s="50"/>
      <c r="K738" s="7">
        <v>3000</v>
      </c>
      <c r="O738" s="51">
        <f t="shared" si="13"/>
        <v>0</v>
      </c>
      <c r="U738" s="9"/>
      <c r="X738" s="7">
        <v>3000</v>
      </c>
      <c r="Y738" s="50"/>
    </row>
    <row r="739" spans="1:25" ht="14.25" customHeight="1" x14ac:dyDescent="0.25">
      <c r="A739" s="37">
        <v>38954</v>
      </c>
      <c r="B739" s="10">
        <v>1123</v>
      </c>
      <c r="C739" s="10" t="s">
        <v>46</v>
      </c>
      <c r="D739" s="7">
        <v>6000</v>
      </c>
      <c r="E739" s="9" t="s">
        <v>6414</v>
      </c>
      <c r="F739" s="10" t="s">
        <v>63</v>
      </c>
      <c r="G739" s="10" t="s">
        <v>3575</v>
      </c>
      <c r="H739" s="41" t="s">
        <v>25</v>
      </c>
      <c r="I739" s="49" t="s">
        <v>4334</v>
      </c>
      <c r="J739" s="50">
        <v>6000</v>
      </c>
      <c r="O739" s="51">
        <f t="shared" si="13"/>
        <v>0</v>
      </c>
      <c r="U739" s="9"/>
      <c r="X739" s="50">
        <v>6000</v>
      </c>
    </row>
    <row r="740" spans="1:25" ht="14.25" customHeight="1" x14ac:dyDescent="0.25">
      <c r="A740" s="37">
        <v>38954</v>
      </c>
      <c r="B740" s="10">
        <v>1249</v>
      </c>
      <c r="C740" s="10" t="s">
        <v>70</v>
      </c>
      <c r="D740" s="7">
        <v>140000</v>
      </c>
      <c r="E740" s="9" t="s">
        <v>6415</v>
      </c>
      <c r="F740" s="10" t="s">
        <v>54</v>
      </c>
      <c r="G740" s="10" t="s">
        <v>3578</v>
      </c>
      <c r="H740" s="41" t="s">
        <v>25</v>
      </c>
      <c r="I740" s="49" t="s">
        <v>4334</v>
      </c>
      <c r="J740" s="50">
        <v>140000</v>
      </c>
      <c r="O740" s="51">
        <f t="shared" si="13"/>
        <v>0</v>
      </c>
      <c r="P740" s="9" t="s">
        <v>6416</v>
      </c>
      <c r="U740" s="9"/>
      <c r="X740" s="50">
        <v>140000</v>
      </c>
    </row>
    <row r="741" spans="1:25" ht="14.25" customHeight="1" x14ac:dyDescent="0.25">
      <c r="A741" s="37">
        <v>38954</v>
      </c>
      <c r="B741" s="10">
        <v>1015</v>
      </c>
      <c r="C741" s="10" t="s">
        <v>68</v>
      </c>
      <c r="D741" s="7">
        <v>8000</v>
      </c>
      <c r="E741" s="9" t="s">
        <v>6417</v>
      </c>
      <c r="F741" s="10" t="s">
        <v>3869</v>
      </c>
      <c r="G741" s="10" t="s">
        <v>3575</v>
      </c>
      <c r="H741" s="41" t="s">
        <v>25</v>
      </c>
      <c r="I741" s="49" t="s">
        <v>4334</v>
      </c>
      <c r="J741" s="50">
        <v>8000</v>
      </c>
      <c r="O741" s="51">
        <f t="shared" si="13"/>
        <v>0</v>
      </c>
      <c r="U741" s="9"/>
      <c r="X741" s="50">
        <v>8000</v>
      </c>
    </row>
    <row r="742" spans="1:25" ht="14.25" customHeight="1" x14ac:dyDescent="0.25">
      <c r="A742" s="37">
        <v>38955</v>
      </c>
      <c r="B742" s="10">
        <v>1132</v>
      </c>
      <c r="C742" s="10" t="s">
        <v>121</v>
      </c>
      <c r="D742" s="7">
        <v>4000</v>
      </c>
      <c r="E742" s="9" t="s">
        <v>6418</v>
      </c>
      <c r="F742" s="10" t="s">
        <v>359</v>
      </c>
      <c r="G742" s="10" t="s">
        <v>3582</v>
      </c>
      <c r="H742" s="41" t="s">
        <v>25</v>
      </c>
      <c r="I742" s="49"/>
      <c r="J742" s="50"/>
      <c r="K742" s="7">
        <v>4000</v>
      </c>
      <c r="O742" s="51">
        <f t="shared" si="13"/>
        <v>0</v>
      </c>
      <c r="U742" s="9"/>
      <c r="X742" s="7">
        <v>4000</v>
      </c>
      <c r="Y742" s="50"/>
    </row>
    <row r="743" spans="1:25" ht="14.25" customHeight="1" x14ac:dyDescent="0.25">
      <c r="A743" s="37">
        <v>38955</v>
      </c>
      <c r="B743" s="10">
        <v>1137</v>
      </c>
      <c r="C743" s="10" t="s">
        <v>121</v>
      </c>
      <c r="D743" s="7">
        <v>8000</v>
      </c>
      <c r="E743" s="9" t="s">
        <v>6419</v>
      </c>
      <c r="F743" s="10" t="s">
        <v>359</v>
      </c>
      <c r="G743" s="10" t="s">
        <v>3582</v>
      </c>
      <c r="H743" s="41" t="s">
        <v>25</v>
      </c>
      <c r="I743" s="49"/>
      <c r="J743" s="50"/>
      <c r="K743" s="7">
        <v>8000</v>
      </c>
      <c r="O743" s="51">
        <f t="shared" si="13"/>
        <v>0</v>
      </c>
      <c r="U743" s="9"/>
      <c r="X743" s="7">
        <v>8000</v>
      </c>
      <c r="Y743" s="50"/>
    </row>
    <row r="744" spans="1:25" ht="14.25" customHeight="1" x14ac:dyDescent="0.25">
      <c r="A744" s="37">
        <v>38956</v>
      </c>
      <c r="B744" s="10">
        <v>1911</v>
      </c>
      <c r="C744" s="10" t="s">
        <v>35</v>
      </c>
      <c r="D744" s="7">
        <v>400</v>
      </c>
      <c r="E744" s="9" t="s">
        <v>6420</v>
      </c>
      <c r="F744" s="10" t="s">
        <v>33</v>
      </c>
      <c r="G744" s="10" t="s">
        <v>3580</v>
      </c>
      <c r="H744" s="41" t="s">
        <v>25</v>
      </c>
      <c r="I744" s="49"/>
      <c r="J744" s="50"/>
      <c r="K744" s="7">
        <v>400</v>
      </c>
      <c r="O744" s="51">
        <f t="shared" si="13"/>
        <v>0</v>
      </c>
      <c r="U744" s="9"/>
      <c r="X744" s="7">
        <v>400</v>
      </c>
      <c r="Y744" s="50"/>
    </row>
    <row r="745" spans="1:25" ht="14.25" customHeight="1" x14ac:dyDescent="0.25">
      <c r="A745" s="37">
        <v>38956</v>
      </c>
      <c r="B745" s="10">
        <v>1344</v>
      </c>
      <c r="C745" s="10" t="s">
        <v>64</v>
      </c>
      <c r="D745" s="7">
        <v>1000</v>
      </c>
      <c r="E745" s="9" t="s">
        <v>6421</v>
      </c>
      <c r="F745" s="10" t="s">
        <v>54</v>
      </c>
      <c r="G745" s="10" t="s">
        <v>3578</v>
      </c>
      <c r="H745" s="41" t="s">
        <v>25</v>
      </c>
      <c r="I745" s="49"/>
      <c r="J745" s="50"/>
      <c r="K745" s="7">
        <v>4033</v>
      </c>
      <c r="L745" s="7">
        <v>4033</v>
      </c>
      <c r="M745" s="58">
        <v>0</v>
      </c>
      <c r="N745" s="9" t="s">
        <v>3566</v>
      </c>
      <c r="O745" s="51">
        <f t="shared" si="13"/>
        <v>0</v>
      </c>
      <c r="U745" s="9"/>
      <c r="X745" s="7">
        <v>4033</v>
      </c>
      <c r="Y745" s="50"/>
    </row>
    <row r="746" spans="1:25" ht="14.25" customHeight="1" x14ac:dyDescent="0.25">
      <c r="A746" s="37">
        <v>38957</v>
      </c>
      <c r="B746" s="10">
        <v>1552</v>
      </c>
      <c r="C746" s="10" t="s">
        <v>79</v>
      </c>
      <c r="D746" s="7">
        <v>2500</v>
      </c>
      <c r="E746" s="9" t="s">
        <v>6422</v>
      </c>
      <c r="F746" s="10" t="s">
        <v>23</v>
      </c>
      <c r="G746" s="10" t="s">
        <v>3578</v>
      </c>
      <c r="H746" s="41" t="s">
        <v>25</v>
      </c>
      <c r="I746" s="41"/>
      <c r="J746" s="42"/>
      <c r="K746" s="7">
        <v>2500</v>
      </c>
      <c r="O746" s="51">
        <f t="shared" si="13"/>
        <v>0</v>
      </c>
      <c r="X746" s="7">
        <v>2500</v>
      </c>
      <c r="Y746" s="42"/>
    </row>
    <row r="747" spans="1:25" ht="14.25" customHeight="1" x14ac:dyDescent="0.25">
      <c r="A747" s="37">
        <v>38957</v>
      </c>
      <c r="B747" s="10">
        <v>1618</v>
      </c>
      <c r="C747" s="10" t="s">
        <v>70</v>
      </c>
      <c r="D747" s="7">
        <v>60000</v>
      </c>
      <c r="E747" s="9" t="s">
        <v>6423</v>
      </c>
      <c r="F747" s="10" t="s">
        <v>23</v>
      </c>
      <c r="G747" s="10" t="s">
        <v>3575</v>
      </c>
      <c r="H747" s="41" t="s">
        <v>25</v>
      </c>
      <c r="I747" s="41"/>
      <c r="J747" s="42"/>
      <c r="K747" s="7">
        <v>60000</v>
      </c>
      <c r="O747" s="51">
        <f t="shared" si="13"/>
        <v>0</v>
      </c>
      <c r="X747" s="7">
        <v>60000</v>
      </c>
      <c r="Y747" s="42"/>
    </row>
    <row r="748" spans="1:25" ht="14.25" customHeight="1" x14ac:dyDescent="0.25">
      <c r="A748" s="37">
        <v>38957</v>
      </c>
      <c r="B748" s="57">
        <v>1330</v>
      </c>
      <c r="C748" s="10" t="s">
        <v>162</v>
      </c>
      <c r="D748" s="7">
        <v>800</v>
      </c>
      <c r="E748" s="9" t="s">
        <v>6424</v>
      </c>
      <c r="F748" s="10" t="s">
        <v>30</v>
      </c>
      <c r="G748" s="7" t="s">
        <v>3582</v>
      </c>
      <c r="H748" s="41" t="s">
        <v>3582</v>
      </c>
      <c r="I748" s="41"/>
      <c r="J748" s="42"/>
      <c r="K748" s="7">
        <v>800</v>
      </c>
      <c r="O748" s="51">
        <f t="shared" si="13"/>
        <v>0</v>
      </c>
      <c r="U748" s="9"/>
      <c r="X748" s="7">
        <v>800</v>
      </c>
      <c r="Y748" s="42"/>
    </row>
    <row r="749" spans="1:25" ht="14.25" customHeight="1" x14ac:dyDescent="0.25">
      <c r="A749" s="37">
        <v>38957</v>
      </c>
      <c r="B749" s="57">
        <v>1330</v>
      </c>
      <c r="C749" s="10" t="s">
        <v>162</v>
      </c>
      <c r="D749" s="7">
        <v>100</v>
      </c>
      <c r="E749" s="9" t="s">
        <v>6425</v>
      </c>
      <c r="F749" s="10" t="s">
        <v>33</v>
      </c>
      <c r="G749" s="7" t="s">
        <v>3582</v>
      </c>
      <c r="H749" s="41" t="s">
        <v>3582</v>
      </c>
      <c r="I749" s="41"/>
      <c r="J749" s="42"/>
      <c r="K749" s="7">
        <v>100</v>
      </c>
      <c r="O749" s="51">
        <f t="shared" si="13"/>
        <v>0</v>
      </c>
      <c r="U749" s="9"/>
      <c r="X749" s="7">
        <v>100</v>
      </c>
      <c r="Y749" s="42"/>
    </row>
    <row r="750" spans="1:25" ht="14.25" customHeight="1" x14ac:dyDescent="0.25">
      <c r="A750" s="37">
        <v>38957</v>
      </c>
      <c r="B750" s="10">
        <v>1124</v>
      </c>
      <c r="C750" s="10" t="s">
        <v>70</v>
      </c>
      <c r="D750" s="7">
        <v>50000</v>
      </c>
      <c r="E750" s="9" t="s">
        <v>6426</v>
      </c>
      <c r="F750" s="10" t="s">
        <v>33</v>
      </c>
      <c r="G750" s="10" t="s">
        <v>3575</v>
      </c>
      <c r="H750" s="41" t="s">
        <v>25</v>
      </c>
      <c r="I750" s="49" t="s">
        <v>4334</v>
      </c>
      <c r="J750" s="50">
        <v>50000</v>
      </c>
      <c r="O750" s="51">
        <f t="shared" si="13"/>
        <v>0</v>
      </c>
      <c r="U750" s="9"/>
      <c r="X750" s="50">
        <v>50000</v>
      </c>
    </row>
    <row r="751" spans="1:25" ht="14.25" customHeight="1" x14ac:dyDescent="0.25">
      <c r="A751" s="37">
        <v>38957</v>
      </c>
      <c r="B751" s="57">
        <v>1030</v>
      </c>
      <c r="C751" s="10" t="s">
        <v>162</v>
      </c>
      <c r="D751" s="7">
        <v>100</v>
      </c>
      <c r="E751" s="9" t="s">
        <v>6427</v>
      </c>
      <c r="F751" s="10" t="s">
        <v>54</v>
      </c>
      <c r="G751" s="7" t="s">
        <v>3582</v>
      </c>
      <c r="H751" s="41" t="s">
        <v>3582</v>
      </c>
      <c r="I751" s="41"/>
      <c r="J751" s="42"/>
      <c r="K751" s="7">
        <v>100</v>
      </c>
      <c r="O751" s="51">
        <f t="shared" si="13"/>
        <v>0</v>
      </c>
      <c r="U751" s="9"/>
      <c r="X751" s="7">
        <v>100</v>
      </c>
      <c r="Y751" s="42"/>
    </row>
    <row r="752" spans="1:25" ht="14.25" customHeight="1" x14ac:dyDescent="0.25">
      <c r="A752" s="37">
        <v>38957</v>
      </c>
      <c r="B752" s="10">
        <v>1519</v>
      </c>
      <c r="C752" s="10" t="s">
        <v>68</v>
      </c>
      <c r="D752" s="7">
        <v>15000</v>
      </c>
      <c r="E752" s="9" t="s">
        <v>6428</v>
      </c>
      <c r="F752" s="10" t="s">
        <v>67</v>
      </c>
      <c r="G752" s="10" t="s">
        <v>3575</v>
      </c>
      <c r="H752" s="41" t="s">
        <v>25</v>
      </c>
      <c r="I752" s="41"/>
      <c r="J752" s="42"/>
      <c r="K752" s="7">
        <v>15000</v>
      </c>
      <c r="O752" s="51">
        <f t="shared" si="13"/>
        <v>0</v>
      </c>
      <c r="X752" s="7">
        <v>15000</v>
      </c>
      <c r="Y752" s="42"/>
    </row>
    <row r="753" spans="1:25" ht="14.25" customHeight="1" x14ac:dyDescent="0.25">
      <c r="A753" s="37">
        <v>38958</v>
      </c>
      <c r="B753" s="57">
        <v>1409</v>
      </c>
      <c r="C753" s="10" t="s">
        <v>42</v>
      </c>
      <c r="D753" s="7">
        <v>1000</v>
      </c>
      <c r="E753" s="9" t="s">
        <v>6429</v>
      </c>
      <c r="F753" s="10" t="s">
        <v>30</v>
      </c>
      <c r="G753" s="7" t="s">
        <v>3582</v>
      </c>
      <c r="H753" s="41" t="s">
        <v>3582</v>
      </c>
      <c r="I753" s="41"/>
      <c r="J753" s="42"/>
      <c r="K753" s="7">
        <v>1000</v>
      </c>
      <c r="O753" s="51">
        <f t="shared" si="13"/>
        <v>0</v>
      </c>
      <c r="U753" s="9"/>
      <c r="X753" s="7">
        <v>1000</v>
      </c>
      <c r="Y753" s="42"/>
    </row>
    <row r="754" spans="1:25" ht="14.25" customHeight="1" x14ac:dyDescent="0.25">
      <c r="A754" s="37">
        <v>38958</v>
      </c>
      <c r="B754" s="10">
        <v>1419</v>
      </c>
      <c r="C754" s="10" t="s">
        <v>42</v>
      </c>
      <c r="D754" s="7">
        <v>1000</v>
      </c>
      <c r="E754" s="9" t="s">
        <v>6430</v>
      </c>
      <c r="F754" s="10" t="s">
        <v>33</v>
      </c>
      <c r="G754" s="10" t="s">
        <v>3582</v>
      </c>
      <c r="H754" s="41" t="s">
        <v>25</v>
      </c>
      <c r="I754" s="41"/>
      <c r="J754" s="42"/>
      <c r="K754" s="7">
        <v>1000</v>
      </c>
      <c r="O754" s="51">
        <f t="shared" si="13"/>
        <v>0</v>
      </c>
      <c r="X754" s="7">
        <v>1000</v>
      </c>
      <c r="Y754" s="42"/>
    </row>
    <row r="755" spans="1:25" ht="14.25" customHeight="1" x14ac:dyDescent="0.25">
      <c r="A755" s="37">
        <v>38959</v>
      </c>
      <c r="B755" s="57">
        <v>1210</v>
      </c>
      <c r="C755" s="10" t="s">
        <v>162</v>
      </c>
      <c r="D755" s="7">
        <v>300</v>
      </c>
      <c r="E755" s="9" t="s">
        <v>6431</v>
      </c>
      <c r="F755" s="10" t="s">
        <v>23</v>
      </c>
      <c r="G755" s="7" t="s">
        <v>3582</v>
      </c>
      <c r="H755" s="41" t="s">
        <v>3582</v>
      </c>
      <c r="I755" s="41"/>
      <c r="J755" s="42"/>
      <c r="K755" s="7">
        <v>300</v>
      </c>
      <c r="O755" s="51">
        <f t="shared" si="13"/>
        <v>0</v>
      </c>
      <c r="U755" s="9"/>
      <c r="X755" s="7">
        <v>300</v>
      </c>
      <c r="Y755" s="42"/>
    </row>
    <row r="756" spans="1:25" ht="14.25" customHeight="1" x14ac:dyDescent="0.25">
      <c r="A756" s="37">
        <v>38959</v>
      </c>
      <c r="B756" s="10">
        <v>1006</v>
      </c>
      <c r="C756" s="10" t="s">
        <v>64</v>
      </c>
      <c r="D756" s="7">
        <v>1000</v>
      </c>
      <c r="E756" s="9" t="s">
        <v>6432</v>
      </c>
      <c r="F756" s="10" t="s">
        <v>23</v>
      </c>
      <c r="G756" s="10" t="s">
        <v>3578</v>
      </c>
      <c r="H756" s="41" t="s">
        <v>25</v>
      </c>
      <c r="I756" s="41"/>
      <c r="J756" s="42"/>
      <c r="K756" s="7">
        <v>3524</v>
      </c>
      <c r="L756" s="7">
        <v>3524</v>
      </c>
      <c r="M756" s="58">
        <f>400/3924</f>
        <v>0.1019367991845056</v>
      </c>
      <c r="N756" s="9" t="s">
        <v>6289</v>
      </c>
      <c r="O756" s="51">
        <f t="shared" si="13"/>
        <v>359.22528032619772</v>
      </c>
      <c r="X756" s="7">
        <v>3524</v>
      </c>
      <c r="Y756" s="42"/>
    </row>
    <row r="757" spans="1:25" ht="14.25" customHeight="1" x14ac:dyDescent="0.25">
      <c r="A757" s="37">
        <v>38959</v>
      </c>
      <c r="B757" s="10">
        <v>1436</v>
      </c>
      <c r="C757" s="10" t="s">
        <v>31</v>
      </c>
      <c r="D757" s="7">
        <v>2200</v>
      </c>
      <c r="E757" s="9" t="s">
        <v>6433</v>
      </c>
      <c r="F757" s="10" t="s">
        <v>23</v>
      </c>
      <c r="G757" s="10" t="s">
        <v>3587</v>
      </c>
      <c r="H757" s="41" t="s">
        <v>25</v>
      </c>
      <c r="I757" s="41"/>
      <c r="J757" s="42"/>
      <c r="K757" s="7">
        <v>2200</v>
      </c>
      <c r="O757" s="51">
        <f t="shared" si="13"/>
        <v>0</v>
      </c>
      <c r="X757" s="7">
        <v>2200</v>
      </c>
      <c r="Y757" s="42"/>
    </row>
    <row r="758" spans="1:25" ht="14.25" customHeight="1" x14ac:dyDescent="0.25">
      <c r="A758" s="37">
        <v>38959</v>
      </c>
      <c r="C758" s="10" t="s">
        <v>94</v>
      </c>
      <c r="D758" s="7">
        <v>25</v>
      </c>
      <c r="E758" s="9" t="s">
        <v>6434</v>
      </c>
      <c r="F758" s="10" t="s">
        <v>33</v>
      </c>
      <c r="G758" s="7" t="s">
        <v>3582</v>
      </c>
      <c r="H758" s="41" t="s">
        <v>3582</v>
      </c>
      <c r="I758" s="41"/>
      <c r="J758" s="42"/>
      <c r="K758" s="7">
        <v>25</v>
      </c>
      <c r="O758" s="51">
        <f t="shared" si="13"/>
        <v>0</v>
      </c>
      <c r="U758" s="9"/>
      <c r="X758" s="7">
        <v>25</v>
      </c>
      <c r="Y758" s="42"/>
    </row>
    <row r="759" spans="1:25" ht="14.25" customHeight="1" x14ac:dyDescent="0.25">
      <c r="A759" s="37">
        <v>38959</v>
      </c>
      <c r="B759" s="10">
        <v>1147</v>
      </c>
      <c r="C759" s="10" t="s">
        <v>68</v>
      </c>
      <c r="D759" s="7">
        <v>2500</v>
      </c>
      <c r="E759" s="9" t="s">
        <v>6435</v>
      </c>
      <c r="F759" s="10" t="s">
        <v>33</v>
      </c>
      <c r="G759" s="10" t="s">
        <v>3575</v>
      </c>
      <c r="H759" s="41" t="s">
        <v>25</v>
      </c>
      <c r="I759" s="41"/>
      <c r="J759" s="42"/>
      <c r="K759" s="7">
        <v>2500</v>
      </c>
      <c r="O759" s="51">
        <f t="shared" si="13"/>
        <v>0</v>
      </c>
      <c r="X759" s="7">
        <v>2500</v>
      </c>
      <c r="Y759" s="42"/>
    </row>
    <row r="760" spans="1:25" ht="14.25" customHeight="1" x14ac:dyDescent="0.25">
      <c r="A760" s="37">
        <v>38959</v>
      </c>
      <c r="B760" s="10">
        <v>1453</v>
      </c>
      <c r="C760" s="10" t="s">
        <v>143</v>
      </c>
      <c r="D760" s="7">
        <v>3000</v>
      </c>
      <c r="E760" s="9" t="s">
        <v>6436</v>
      </c>
      <c r="F760" s="10" t="s">
        <v>190</v>
      </c>
      <c r="G760" s="10" t="s">
        <v>3575</v>
      </c>
      <c r="H760" s="41" t="s">
        <v>25</v>
      </c>
      <c r="I760" s="41"/>
      <c r="J760" s="42"/>
      <c r="K760" s="7">
        <v>3000</v>
      </c>
      <c r="O760" s="51">
        <f t="shared" si="13"/>
        <v>0</v>
      </c>
      <c r="X760" s="7">
        <v>3000</v>
      </c>
      <c r="Y760" s="42"/>
    </row>
    <row r="761" spans="1:25" ht="14.25" customHeight="1" x14ac:dyDescent="0.25">
      <c r="A761" s="37">
        <v>38959</v>
      </c>
      <c r="C761" s="10" t="s">
        <v>3995</v>
      </c>
      <c r="D761" s="7">
        <v>20000</v>
      </c>
      <c r="E761" s="9" t="s">
        <v>6437</v>
      </c>
      <c r="F761" s="10" t="s">
        <v>63</v>
      </c>
      <c r="G761" s="7" t="s">
        <v>3582</v>
      </c>
      <c r="H761" s="41" t="s">
        <v>3582</v>
      </c>
      <c r="I761" s="41"/>
      <c r="J761" s="42"/>
      <c r="K761" s="7">
        <v>20000</v>
      </c>
      <c r="O761" s="51">
        <f t="shared" si="13"/>
        <v>0</v>
      </c>
      <c r="U761" s="9"/>
      <c r="X761" s="7">
        <v>20000</v>
      </c>
      <c r="Y761" s="42"/>
    </row>
    <row r="762" spans="1:25" ht="14.25" customHeight="1" x14ac:dyDescent="0.25">
      <c r="A762" s="37">
        <v>38959</v>
      </c>
      <c r="B762" s="10">
        <v>2056</v>
      </c>
      <c r="C762" s="10" t="s">
        <v>64</v>
      </c>
      <c r="D762" s="7">
        <v>1000</v>
      </c>
      <c r="E762" s="9" t="s">
        <v>6438</v>
      </c>
      <c r="F762" s="10" t="s">
        <v>63</v>
      </c>
      <c r="G762" s="7" t="s">
        <v>3578</v>
      </c>
      <c r="H762" s="41" t="s">
        <v>25</v>
      </c>
      <c r="I762" s="41"/>
      <c r="J762" s="42"/>
      <c r="K762" s="7">
        <v>5000</v>
      </c>
      <c r="L762" s="7">
        <v>5000</v>
      </c>
      <c r="M762" s="58">
        <f>12000/17000</f>
        <v>0.70588235294117652</v>
      </c>
      <c r="N762" s="9" t="s">
        <v>6439</v>
      </c>
      <c r="O762" s="51">
        <f t="shared" si="13"/>
        <v>3529.4117647058824</v>
      </c>
      <c r="X762" s="7">
        <v>5000</v>
      </c>
      <c r="Y762" s="42"/>
    </row>
    <row r="763" spans="1:25" ht="14.25" customHeight="1" x14ac:dyDescent="0.25">
      <c r="A763" s="37">
        <v>38959</v>
      </c>
      <c r="B763" s="10">
        <v>2344</v>
      </c>
      <c r="C763" s="10" t="s">
        <v>21</v>
      </c>
      <c r="D763" s="7">
        <v>500</v>
      </c>
      <c r="E763" s="9" t="s">
        <v>6440</v>
      </c>
      <c r="F763" s="10" t="s">
        <v>54</v>
      </c>
      <c r="G763" s="7" t="s">
        <v>3610</v>
      </c>
      <c r="H763" s="41" t="s">
        <v>25</v>
      </c>
      <c r="I763" s="41"/>
      <c r="J763" s="42"/>
      <c r="K763" s="7">
        <v>500</v>
      </c>
      <c r="O763" s="51">
        <f t="shared" si="13"/>
        <v>0</v>
      </c>
      <c r="X763" s="7">
        <v>500</v>
      </c>
      <c r="Y763" s="42"/>
    </row>
    <row r="764" spans="1:25" ht="14.25" customHeight="1" x14ac:dyDescent="0.25">
      <c r="A764" s="37">
        <v>38959</v>
      </c>
      <c r="B764" s="10">
        <v>1130</v>
      </c>
      <c r="C764" s="10" t="s">
        <v>42</v>
      </c>
      <c r="D764" s="7">
        <v>70000</v>
      </c>
      <c r="E764" s="9" t="s">
        <v>6441</v>
      </c>
      <c r="F764" s="10" t="s">
        <v>3869</v>
      </c>
      <c r="G764" s="10" t="s">
        <v>3582</v>
      </c>
      <c r="H764" s="41" t="s">
        <v>25</v>
      </c>
      <c r="I764" s="41" t="s">
        <v>4334</v>
      </c>
      <c r="J764" s="42">
        <v>70000</v>
      </c>
      <c r="O764" s="51">
        <f t="shared" si="13"/>
        <v>0</v>
      </c>
      <c r="X764" s="42">
        <v>70000</v>
      </c>
    </row>
    <row r="765" spans="1:25" ht="14.25" customHeight="1" x14ac:dyDescent="0.25">
      <c r="A765" s="37">
        <v>38960</v>
      </c>
      <c r="B765" s="57">
        <v>900</v>
      </c>
      <c r="C765" s="10" t="s">
        <v>162</v>
      </c>
      <c r="D765" s="7">
        <v>9000</v>
      </c>
      <c r="E765" s="9" t="s">
        <v>6442</v>
      </c>
      <c r="F765" s="10" t="s">
        <v>23</v>
      </c>
      <c r="G765" s="7" t="s">
        <v>3582</v>
      </c>
      <c r="H765" s="41" t="s">
        <v>3582</v>
      </c>
      <c r="I765" s="41"/>
      <c r="J765" s="42"/>
      <c r="K765" s="7">
        <v>9000</v>
      </c>
      <c r="O765" s="51">
        <f t="shared" si="13"/>
        <v>0</v>
      </c>
      <c r="U765" s="9"/>
      <c r="X765" s="7">
        <v>9000</v>
      </c>
      <c r="Y765" s="42"/>
    </row>
    <row r="766" spans="1:25" ht="14.25" customHeight="1" x14ac:dyDescent="0.25">
      <c r="A766" s="37">
        <v>38960</v>
      </c>
      <c r="B766" s="10">
        <v>1046</v>
      </c>
      <c r="C766" s="10" t="s">
        <v>3611</v>
      </c>
      <c r="D766" s="7">
        <v>4000</v>
      </c>
      <c r="E766" s="9" t="s">
        <v>6443</v>
      </c>
      <c r="F766" s="10" t="s">
        <v>23</v>
      </c>
      <c r="G766" s="7" t="s">
        <v>3587</v>
      </c>
      <c r="H766" s="41" t="s">
        <v>25</v>
      </c>
      <c r="I766" s="41"/>
      <c r="J766" s="42"/>
      <c r="K766" s="7">
        <v>4000</v>
      </c>
      <c r="O766" s="51">
        <f t="shared" si="13"/>
        <v>0</v>
      </c>
      <c r="X766" s="7">
        <v>4000</v>
      </c>
      <c r="Y766" s="42"/>
    </row>
    <row r="767" spans="1:25" ht="14.25" customHeight="1" x14ac:dyDescent="0.25">
      <c r="A767" s="37">
        <v>38960</v>
      </c>
      <c r="B767" s="10">
        <v>1154</v>
      </c>
      <c r="C767" s="10" t="s">
        <v>91</v>
      </c>
      <c r="D767" s="7">
        <v>20000</v>
      </c>
      <c r="E767" s="9" t="s">
        <v>6444</v>
      </c>
      <c r="F767" s="10" t="s">
        <v>23</v>
      </c>
      <c r="G767" s="10" t="s">
        <v>3578</v>
      </c>
      <c r="H767" s="41" t="s">
        <v>25</v>
      </c>
      <c r="I767" s="41"/>
      <c r="J767" s="42"/>
      <c r="K767" s="7">
        <v>20000</v>
      </c>
      <c r="O767" s="51">
        <f t="shared" si="13"/>
        <v>0</v>
      </c>
      <c r="X767" s="7">
        <v>20000</v>
      </c>
      <c r="Y767" s="42"/>
    </row>
    <row r="768" spans="1:25" ht="14.25" customHeight="1" x14ac:dyDescent="0.25">
      <c r="A768" s="37">
        <v>38960</v>
      </c>
      <c r="B768" s="10">
        <v>1319</v>
      </c>
      <c r="C768" s="10" t="s">
        <v>91</v>
      </c>
      <c r="D768" s="7">
        <v>100</v>
      </c>
      <c r="E768" s="9" t="s">
        <v>6445</v>
      </c>
      <c r="F768" s="10" t="s">
        <v>23</v>
      </c>
      <c r="G768" s="7" t="s">
        <v>3578</v>
      </c>
      <c r="H768" s="41" t="s">
        <v>25</v>
      </c>
      <c r="I768" s="41"/>
      <c r="J768" s="42"/>
      <c r="K768" s="7">
        <v>100</v>
      </c>
      <c r="L768" s="10"/>
      <c r="N768" s="47"/>
      <c r="O768" s="51">
        <f t="shared" si="13"/>
        <v>0</v>
      </c>
      <c r="U768" s="9"/>
      <c r="X768" s="7">
        <v>100</v>
      </c>
      <c r="Y768" s="42"/>
    </row>
    <row r="769" spans="1:25" ht="14.25" customHeight="1" x14ac:dyDescent="0.25">
      <c r="A769" s="37">
        <v>38960</v>
      </c>
      <c r="B769" s="10">
        <v>1635</v>
      </c>
      <c r="C769" s="10" t="s">
        <v>162</v>
      </c>
      <c r="D769" s="7">
        <v>9000</v>
      </c>
      <c r="E769" s="9" t="s">
        <v>6446</v>
      </c>
      <c r="F769" s="10" t="s">
        <v>23</v>
      </c>
      <c r="G769" s="7" t="s">
        <v>3582</v>
      </c>
      <c r="H769" s="41" t="s">
        <v>25</v>
      </c>
      <c r="I769" s="41"/>
      <c r="J769" s="42"/>
      <c r="K769" s="7">
        <v>9000</v>
      </c>
      <c r="O769" s="51">
        <f t="shared" si="13"/>
        <v>0</v>
      </c>
      <c r="U769" s="9"/>
      <c r="X769" s="7">
        <v>9000</v>
      </c>
      <c r="Y769" s="42"/>
    </row>
    <row r="770" spans="1:25" ht="14.25" customHeight="1" x14ac:dyDescent="0.25">
      <c r="A770" s="37">
        <v>38960</v>
      </c>
      <c r="B770" s="10">
        <v>1041</v>
      </c>
      <c r="C770" s="10" t="s">
        <v>91</v>
      </c>
      <c r="D770" s="7">
        <v>2000</v>
      </c>
      <c r="E770" s="9" t="s">
        <v>6447</v>
      </c>
      <c r="F770" s="10" t="s">
        <v>33</v>
      </c>
      <c r="G770" s="7" t="s">
        <v>3578</v>
      </c>
      <c r="H770" s="41" t="s">
        <v>25</v>
      </c>
      <c r="I770" s="41"/>
      <c r="J770" s="42"/>
      <c r="K770" s="7">
        <v>2000</v>
      </c>
      <c r="O770" s="51">
        <f t="shared" si="13"/>
        <v>0</v>
      </c>
      <c r="X770" s="7">
        <v>2000</v>
      </c>
      <c r="Y770" s="42"/>
    </row>
    <row r="771" spans="1:25" ht="14.25" customHeight="1" x14ac:dyDescent="0.25">
      <c r="A771" s="37">
        <v>38960</v>
      </c>
      <c r="B771" s="10">
        <v>1616</v>
      </c>
      <c r="C771" s="10" t="s">
        <v>42</v>
      </c>
      <c r="D771" s="7">
        <v>3000</v>
      </c>
      <c r="E771" s="9" t="s">
        <v>6448</v>
      </c>
      <c r="F771" s="10" t="s">
        <v>359</v>
      </c>
      <c r="G771" s="7" t="s">
        <v>3582</v>
      </c>
      <c r="H771" s="41" t="s">
        <v>25</v>
      </c>
      <c r="I771" s="41"/>
      <c r="J771" s="42"/>
      <c r="K771" s="7">
        <v>3000</v>
      </c>
      <c r="O771" s="51">
        <f t="shared" si="13"/>
        <v>0</v>
      </c>
      <c r="U771" s="9"/>
      <c r="X771" s="7">
        <v>3000</v>
      </c>
      <c r="Y771" s="42"/>
    </row>
    <row r="772" spans="1:25" ht="14.25" customHeight="1" x14ac:dyDescent="0.25">
      <c r="A772" s="37">
        <v>38960</v>
      </c>
      <c r="B772" s="57">
        <v>1100</v>
      </c>
      <c r="C772" s="10" t="s">
        <v>162</v>
      </c>
      <c r="D772" s="7">
        <v>2000</v>
      </c>
      <c r="E772" s="9" t="s">
        <v>6449</v>
      </c>
      <c r="F772" s="10" t="s">
        <v>54</v>
      </c>
      <c r="G772" s="7" t="s">
        <v>3582</v>
      </c>
      <c r="H772" s="41" t="s">
        <v>3582</v>
      </c>
      <c r="I772" s="41"/>
      <c r="J772" s="42"/>
      <c r="K772" s="7">
        <v>2000</v>
      </c>
      <c r="O772" s="51">
        <f t="shared" si="13"/>
        <v>0</v>
      </c>
      <c r="U772" s="9"/>
      <c r="X772" s="7">
        <v>2000</v>
      </c>
      <c r="Y772" s="42"/>
    </row>
    <row r="773" spans="1:25" ht="14.25" customHeight="1" x14ac:dyDescent="0.25">
      <c r="A773" s="37">
        <v>38960</v>
      </c>
      <c r="B773" s="10">
        <v>1231</v>
      </c>
      <c r="C773" s="10" t="s">
        <v>162</v>
      </c>
      <c r="D773" s="7">
        <v>2000</v>
      </c>
      <c r="E773" s="9" t="s">
        <v>6450</v>
      </c>
      <c r="F773" s="10" t="s">
        <v>54</v>
      </c>
      <c r="G773" s="7" t="s">
        <v>3582</v>
      </c>
      <c r="H773" s="41" t="s">
        <v>25</v>
      </c>
      <c r="I773" s="41"/>
      <c r="J773" s="42"/>
      <c r="K773" s="7">
        <v>2000</v>
      </c>
      <c r="L773" s="10"/>
      <c r="N773" s="47"/>
      <c r="O773" s="51">
        <f t="shared" si="13"/>
        <v>0</v>
      </c>
      <c r="U773" s="9"/>
      <c r="X773" s="7">
        <v>2000</v>
      </c>
      <c r="Y773" s="42"/>
    </row>
    <row r="774" spans="1:25" ht="14.25" customHeight="1" x14ac:dyDescent="0.25">
      <c r="A774" s="37">
        <v>38960</v>
      </c>
      <c r="B774" s="10">
        <v>1518</v>
      </c>
      <c r="C774" s="10" t="s">
        <v>26</v>
      </c>
      <c r="D774" s="7">
        <v>400000</v>
      </c>
      <c r="E774" s="9" t="s">
        <v>6451</v>
      </c>
      <c r="F774" s="10" t="s">
        <v>54</v>
      </c>
      <c r="G774" s="7" t="s">
        <v>3578</v>
      </c>
      <c r="H774" s="41" t="s">
        <v>25</v>
      </c>
      <c r="I774" s="41" t="s">
        <v>4334</v>
      </c>
      <c r="J774" s="42">
        <v>400000</v>
      </c>
      <c r="L774" s="10"/>
      <c r="N774" s="47"/>
      <c r="O774" s="51">
        <f t="shared" si="13"/>
        <v>0</v>
      </c>
      <c r="U774" s="9"/>
      <c r="X774" s="42">
        <v>400000</v>
      </c>
    </row>
    <row r="775" spans="1:25" ht="14.25" customHeight="1" x14ac:dyDescent="0.25">
      <c r="A775" s="37">
        <v>38960</v>
      </c>
      <c r="B775" s="10">
        <v>1331</v>
      </c>
      <c r="C775" s="10" t="s">
        <v>31</v>
      </c>
      <c r="D775" s="7">
        <v>2000</v>
      </c>
      <c r="E775" s="9" t="s">
        <v>6452</v>
      </c>
      <c r="F775" s="10" t="s">
        <v>67</v>
      </c>
      <c r="G775" s="7" t="s">
        <v>3587</v>
      </c>
      <c r="H775" s="41" t="s">
        <v>25</v>
      </c>
      <c r="I775" s="41"/>
      <c r="J775" s="42"/>
      <c r="K775" s="7">
        <v>2000</v>
      </c>
      <c r="L775" s="10"/>
      <c r="N775" s="47"/>
      <c r="O775" s="51">
        <f t="shared" si="13"/>
        <v>0</v>
      </c>
      <c r="U775" s="9"/>
      <c r="X775" s="7">
        <v>2000</v>
      </c>
      <c r="Y775" s="42"/>
    </row>
    <row r="776" spans="1:25" ht="14.25" customHeight="1" x14ac:dyDescent="0.25">
      <c r="A776" s="37">
        <v>38961</v>
      </c>
      <c r="B776" s="10">
        <v>939</v>
      </c>
      <c r="C776" s="10" t="s">
        <v>162</v>
      </c>
      <c r="D776" s="7" t="s">
        <v>27</v>
      </c>
      <c r="E776" s="9" t="s">
        <v>6453</v>
      </c>
      <c r="F776" s="10" t="s">
        <v>359</v>
      </c>
      <c r="G776" s="7" t="s">
        <v>3582</v>
      </c>
      <c r="H776" s="41" t="s">
        <v>25</v>
      </c>
      <c r="I776" s="41"/>
      <c r="J776" s="42"/>
      <c r="K776" s="7" t="s">
        <v>27</v>
      </c>
      <c r="O776" s="51">
        <f t="shared" si="13"/>
        <v>0</v>
      </c>
      <c r="U776" s="9"/>
      <c r="X776" s="7" t="s">
        <v>27</v>
      </c>
      <c r="Y776" s="42"/>
    </row>
    <row r="777" spans="1:25" ht="14.25" customHeight="1" x14ac:dyDescent="0.25">
      <c r="A777" s="37">
        <v>38961</v>
      </c>
      <c r="B777" s="57">
        <v>930</v>
      </c>
      <c r="C777" s="10" t="s">
        <v>162</v>
      </c>
      <c r="D777" s="7" t="s">
        <v>5268</v>
      </c>
      <c r="E777" s="9" t="s">
        <v>6454</v>
      </c>
      <c r="F777" s="10" t="s">
        <v>63</v>
      </c>
      <c r="G777" s="7" t="s">
        <v>3582</v>
      </c>
      <c r="H777" s="41" t="s">
        <v>3582</v>
      </c>
      <c r="I777" s="41"/>
      <c r="J777" s="42"/>
      <c r="K777" s="7" t="s">
        <v>27</v>
      </c>
      <c r="O777" s="51">
        <f t="shared" si="13"/>
        <v>0</v>
      </c>
      <c r="U777" s="9"/>
      <c r="X777" s="7" t="s">
        <v>27</v>
      </c>
      <c r="Y777" s="42"/>
    </row>
    <row r="778" spans="1:25" ht="14.25" customHeight="1" x14ac:dyDescent="0.25">
      <c r="A778" s="37">
        <v>38961</v>
      </c>
      <c r="B778" s="10">
        <v>922</v>
      </c>
      <c r="C778" s="10" t="s">
        <v>130</v>
      </c>
      <c r="D778" s="7">
        <v>500</v>
      </c>
      <c r="E778" s="9" t="s">
        <v>6455</v>
      </c>
      <c r="F778" s="10" t="s">
        <v>63</v>
      </c>
      <c r="G778" s="7" t="s">
        <v>3578</v>
      </c>
      <c r="H778" s="41" t="s">
        <v>25</v>
      </c>
      <c r="I778" s="41"/>
      <c r="J778" s="42"/>
      <c r="K778" s="7">
        <v>500</v>
      </c>
      <c r="O778" s="51">
        <f t="shared" si="13"/>
        <v>0</v>
      </c>
      <c r="U778" s="9"/>
      <c r="X778" s="7">
        <v>500</v>
      </c>
      <c r="Y778" s="42"/>
    </row>
    <row r="779" spans="1:25" ht="14.25" customHeight="1" x14ac:dyDescent="0.25">
      <c r="A779" s="37">
        <v>38961</v>
      </c>
      <c r="B779" s="10">
        <v>1627</v>
      </c>
      <c r="C779" s="10" t="s">
        <v>46</v>
      </c>
      <c r="D779" s="7">
        <v>7000</v>
      </c>
      <c r="E779" s="9" t="s">
        <v>6456</v>
      </c>
      <c r="F779" s="10" t="s">
        <v>54</v>
      </c>
      <c r="G779" s="7" t="s">
        <v>3575</v>
      </c>
      <c r="H779" s="41" t="s">
        <v>25</v>
      </c>
      <c r="I779" s="41"/>
      <c r="J779" s="42"/>
      <c r="K779" s="7">
        <v>7000</v>
      </c>
      <c r="O779" s="51">
        <f t="shared" si="13"/>
        <v>0</v>
      </c>
      <c r="U779" s="9"/>
      <c r="X779" s="7">
        <v>7000</v>
      </c>
      <c r="Y779" s="42"/>
    </row>
    <row r="780" spans="1:25" ht="14.25" customHeight="1" x14ac:dyDescent="0.25">
      <c r="A780" s="37">
        <v>38962</v>
      </c>
      <c r="B780" s="10">
        <v>1236</v>
      </c>
      <c r="C780" s="10" t="s">
        <v>46</v>
      </c>
      <c r="D780" s="7">
        <v>30000</v>
      </c>
      <c r="E780" s="9" t="s">
        <v>6457</v>
      </c>
      <c r="F780" s="10" t="s">
        <v>23</v>
      </c>
      <c r="G780" s="7" t="s">
        <v>3575</v>
      </c>
      <c r="H780" s="41" t="s">
        <v>25</v>
      </c>
      <c r="I780" s="41"/>
      <c r="J780" s="42"/>
      <c r="K780" s="7">
        <v>30000</v>
      </c>
      <c r="O780" s="51">
        <f t="shared" si="13"/>
        <v>0</v>
      </c>
      <c r="U780" s="9"/>
      <c r="X780" s="7">
        <v>30000</v>
      </c>
      <c r="Y780" s="42"/>
    </row>
    <row r="781" spans="1:25" ht="14.25" customHeight="1" x14ac:dyDescent="0.25">
      <c r="A781" s="37">
        <v>38962</v>
      </c>
      <c r="B781" s="10">
        <v>1402</v>
      </c>
      <c r="C781" s="10" t="s">
        <v>141</v>
      </c>
      <c r="D781" s="7">
        <v>24000</v>
      </c>
      <c r="E781" s="9" t="s">
        <v>6458</v>
      </c>
      <c r="F781" s="10" t="s">
        <v>33</v>
      </c>
      <c r="G781" s="7" t="s">
        <v>3578</v>
      </c>
      <c r="H781" s="41" t="s">
        <v>25</v>
      </c>
      <c r="I781" s="41"/>
      <c r="J781" s="42"/>
      <c r="K781" s="7">
        <v>24000</v>
      </c>
      <c r="O781" s="51">
        <f t="shared" si="13"/>
        <v>0</v>
      </c>
      <c r="U781" s="9"/>
      <c r="X781" s="7">
        <v>24000</v>
      </c>
      <c r="Y781" s="42"/>
    </row>
    <row r="782" spans="1:25" ht="14.25" customHeight="1" x14ac:dyDescent="0.25">
      <c r="A782" s="37">
        <v>38963</v>
      </c>
      <c r="B782" s="10">
        <v>2350</v>
      </c>
      <c r="C782" s="10" t="s">
        <v>61</v>
      </c>
      <c r="D782" s="7">
        <v>1000</v>
      </c>
      <c r="E782" s="9" t="s">
        <v>6459</v>
      </c>
      <c r="F782" s="10" t="s">
        <v>359</v>
      </c>
      <c r="G782" s="7" t="s">
        <v>3575</v>
      </c>
      <c r="H782" s="41" t="s">
        <v>25</v>
      </c>
      <c r="I782" s="41"/>
      <c r="J782" s="42"/>
      <c r="K782" s="7">
        <v>1000</v>
      </c>
      <c r="O782" s="51">
        <f t="shared" si="13"/>
        <v>0</v>
      </c>
      <c r="U782" s="9"/>
      <c r="X782" s="7">
        <v>1000</v>
      </c>
      <c r="Y782" s="42"/>
    </row>
    <row r="783" spans="1:25" ht="14.25" customHeight="1" x14ac:dyDescent="0.25">
      <c r="A783" s="37">
        <v>38963</v>
      </c>
      <c r="B783" s="10">
        <v>1430</v>
      </c>
      <c r="C783" s="10" t="s">
        <v>61</v>
      </c>
      <c r="D783" s="7">
        <v>615</v>
      </c>
      <c r="E783" s="9" t="s">
        <v>6460</v>
      </c>
      <c r="F783" s="10" t="s">
        <v>63</v>
      </c>
      <c r="G783" s="7" t="s">
        <v>3575</v>
      </c>
      <c r="H783" s="41" t="s">
        <v>25</v>
      </c>
      <c r="I783" s="41"/>
      <c r="J783" s="42"/>
      <c r="K783" s="7">
        <v>615</v>
      </c>
      <c r="O783" s="51">
        <f t="shared" si="13"/>
        <v>0</v>
      </c>
      <c r="U783" s="9"/>
      <c r="X783" s="7">
        <v>615</v>
      </c>
      <c r="Y783" s="42"/>
    </row>
    <row r="784" spans="1:25" ht="14.25" customHeight="1" x14ac:dyDescent="0.25">
      <c r="A784" s="37">
        <v>38963</v>
      </c>
      <c r="B784" s="10">
        <v>1326</v>
      </c>
      <c r="C784" s="10" t="s">
        <v>35</v>
      </c>
      <c r="D784" s="7">
        <v>26250</v>
      </c>
      <c r="E784" s="9" t="s">
        <v>6461</v>
      </c>
      <c r="F784" s="10" t="s">
        <v>54</v>
      </c>
      <c r="G784" s="7" t="s">
        <v>3580</v>
      </c>
      <c r="H784" s="41" t="s">
        <v>25</v>
      </c>
      <c r="I784" s="41"/>
      <c r="J784" s="42"/>
      <c r="K784" s="7">
        <v>26250</v>
      </c>
      <c r="O784" s="51">
        <f t="shared" si="13"/>
        <v>0</v>
      </c>
      <c r="U784" s="9"/>
      <c r="X784" s="7">
        <v>26250</v>
      </c>
      <c r="Y784" s="42"/>
    </row>
    <row r="785" spans="1:25" ht="14.25" customHeight="1" x14ac:dyDescent="0.25">
      <c r="A785" s="37">
        <v>38964</v>
      </c>
      <c r="B785" s="10">
        <v>1233</v>
      </c>
      <c r="C785" s="10" t="s">
        <v>68</v>
      </c>
      <c r="D785" s="7">
        <v>10000</v>
      </c>
      <c r="E785" s="9" t="s">
        <v>6462</v>
      </c>
      <c r="F785" s="10" t="s">
        <v>23</v>
      </c>
      <c r="G785" s="10" t="s">
        <v>3575</v>
      </c>
      <c r="H785" s="41" t="s">
        <v>25</v>
      </c>
      <c r="I785" s="41"/>
      <c r="J785" s="42"/>
      <c r="K785" s="7">
        <v>10000</v>
      </c>
      <c r="O785" s="51">
        <f t="shared" si="13"/>
        <v>0</v>
      </c>
      <c r="X785" s="7">
        <v>10000</v>
      </c>
      <c r="Y785" s="42"/>
    </row>
    <row r="786" spans="1:25" ht="14.25" customHeight="1" x14ac:dyDescent="0.25">
      <c r="A786" s="37">
        <v>38965</v>
      </c>
      <c r="B786" s="10">
        <v>1426</v>
      </c>
      <c r="C786" s="10" t="s">
        <v>91</v>
      </c>
      <c r="D786" s="7">
        <v>1500</v>
      </c>
      <c r="E786" s="9" t="s">
        <v>6463</v>
      </c>
      <c r="F786" s="10" t="s">
        <v>23</v>
      </c>
      <c r="G786" s="7" t="s">
        <v>3578</v>
      </c>
      <c r="H786" s="41" t="s">
        <v>25</v>
      </c>
      <c r="I786" s="41"/>
      <c r="J786" s="42"/>
      <c r="K786" s="7">
        <v>1500</v>
      </c>
      <c r="O786" s="51">
        <f t="shared" si="13"/>
        <v>0</v>
      </c>
      <c r="U786" s="9"/>
      <c r="X786" s="7">
        <v>1500</v>
      </c>
      <c r="Y786" s="42"/>
    </row>
    <row r="787" spans="1:25" ht="14.25" customHeight="1" x14ac:dyDescent="0.25">
      <c r="A787" s="37">
        <v>38965</v>
      </c>
      <c r="B787" s="10">
        <v>826</v>
      </c>
      <c r="C787" s="10" t="s">
        <v>70</v>
      </c>
      <c r="D787" s="7">
        <v>51000</v>
      </c>
      <c r="E787" s="9" t="s">
        <v>6464</v>
      </c>
      <c r="F787" s="10" t="s">
        <v>33</v>
      </c>
      <c r="G787" s="7" t="s">
        <v>3575</v>
      </c>
      <c r="H787" s="41" t="s">
        <v>25</v>
      </c>
      <c r="I787" s="41"/>
      <c r="J787" s="42"/>
      <c r="K787" s="7">
        <v>51000</v>
      </c>
      <c r="O787" s="51">
        <f t="shared" si="13"/>
        <v>0</v>
      </c>
      <c r="U787" s="9"/>
      <c r="X787" s="7">
        <v>51000</v>
      </c>
      <c r="Y787" s="42"/>
    </row>
    <row r="788" spans="1:25" ht="14.25" customHeight="1" x14ac:dyDescent="0.25">
      <c r="A788" s="37">
        <v>38965</v>
      </c>
      <c r="B788" s="10">
        <v>1431</v>
      </c>
      <c r="C788" s="10" t="s">
        <v>46</v>
      </c>
      <c r="D788" s="7">
        <v>300</v>
      </c>
      <c r="E788" s="9" t="s">
        <v>6465</v>
      </c>
      <c r="F788" s="10" t="s">
        <v>33</v>
      </c>
      <c r="G788" s="7" t="s">
        <v>3575</v>
      </c>
      <c r="H788" s="41" t="s">
        <v>25</v>
      </c>
      <c r="I788" s="41"/>
      <c r="J788" s="42"/>
      <c r="K788" s="7">
        <v>300</v>
      </c>
      <c r="O788" s="51">
        <f t="shared" si="13"/>
        <v>0</v>
      </c>
      <c r="U788" s="9"/>
      <c r="X788" s="7">
        <v>300</v>
      </c>
      <c r="Y788" s="42"/>
    </row>
    <row r="789" spans="1:25" ht="14.25" customHeight="1" x14ac:dyDescent="0.25">
      <c r="A789" s="37">
        <v>38965</v>
      </c>
      <c r="B789" s="10">
        <v>524</v>
      </c>
      <c r="C789" s="10" t="s">
        <v>46</v>
      </c>
      <c r="D789" s="7">
        <v>1000</v>
      </c>
      <c r="E789" s="9" t="s">
        <v>6466</v>
      </c>
      <c r="F789" s="10" t="s">
        <v>359</v>
      </c>
      <c r="G789" s="7" t="s">
        <v>3575</v>
      </c>
      <c r="H789" s="41" t="s">
        <v>25</v>
      </c>
      <c r="I789" s="41"/>
      <c r="J789" s="42"/>
      <c r="K789" s="7">
        <v>1000</v>
      </c>
      <c r="O789" s="51">
        <f t="shared" si="13"/>
        <v>0</v>
      </c>
      <c r="U789" s="9"/>
      <c r="X789" s="7">
        <v>1000</v>
      </c>
      <c r="Y789" s="42"/>
    </row>
    <row r="790" spans="1:25" ht="14.25" customHeight="1" x14ac:dyDescent="0.25">
      <c r="A790" s="37">
        <v>38965</v>
      </c>
      <c r="B790" s="10">
        <v>1005</v>
      </c>
      <c r="C790" s="10" t="s">
        <v>61</v>
      </c>
      <c r="D790" s="7">
        <v>2400</v>
      </c>
      <c r="E790" s="9" t="s">
        <v>6467</v>
      </c>
      <c r="F790" s="10" t="s">
        <v>359</v>
      </c>
      <c r="G790" s="10" t="s">
        <v>3575</v>
      </c>
      <c r="H790" s="41" t="s">
        <v>25</v>
      </c>
      <c r="I790" s="41"/>
      <c r="J790" s="42"/>
      <c r="K790" s="7">
        <v>2400</v>
      </c>
      <c r="O790" s="51">
        <f t="shared" si="13"/>
        <v>0</v>
      </c>
      <c r="X790" s="7">
        <v>2400</v>
      </c>
      <c r="Y790" s="42"/>
    </row>
    <row r="791" spans="1:25" ht="14.25" customHeight="1" x14ac:dyDescent="0.25">
      <c r="A791" s="37">
        <v>38965</v>
      </c>
      <c r="B791" s="10">
        <v>1340</v>
      </c>
      <c r="C791" s="10" t="s">
        <v>72</v>
      </c>
      <c r="D791" s="7">
        <v>108</v>
      </c>
      <c r="E791" s="9" t="s">
        <v>6468</v>
      </c>
      <c r="F791" s="10" t="s">
        <v>29</v>
      </c>
      <c r="G791" s="7" t="s">
        <v>3575</v>
      </c>
      <c r="H791" s="41" t="s">
        <v>25</v>
      </c>
      <c r="I791" s="41"/>
      <c r="J791" s="42"/>
      <c r="K791" s="7">
        <v>108</v>
      </c>
      <c r="O791" s="51">
        <f t="shared" si="13"/>
        <v>0</v>
      </c>
      <c r="U791" s="9"/>
      <c r="X791" s="7">
        <v>108</v>
      </c>
      <c r="Y791" s="42"/>
    </row>
    <row r="792" spans="1:25" ht="14.25" customHeight="1" x14ac:dyDescent="0.25">
      <c r="A792" s="37">
        <v>38965</v>
      </c>
      <c r="B792" s="10">
        <v>1016</v>
      </c>
      <c r="C792" s="10" t="s">
        <v>70</v>
      </c>
      <c r="D792" s="7">
        <v>2200</v>
      </c>
      <c r="E792" s="9" t="s">
        <v>6469</v>
      </c>
      <c r="F792" s="10" t="s">
        <v>67</v>
      </c>
      <c r="G792" s="7" t="s">
        <v>3575</v>
      </c>
      <c r="H792" s="41" t="s">
        <v>25</v>
      </c>
      <c r="I792" s="41" t="s">
        <v>4334</v>
      </c>
      <c r="J792" s="42">
        <v>2200</v>
      </c>
      <c r="O792" s="51">
        <f t="shared" si="13"/>
        <v>0</v>
      </c>
      <c r="U792" s="9"/>
      <c r="X792" s="42">
        <v>2200</v>
      </c>
    </row>
    <row r="793" spans="1:25" ht="14.25" customHeight="1" x14ac:dyDescent="0.25">
      <c r="A793" s="37">
        <v>38966</v>
      </c>
      <c r="B793" s="57">
        <v>928</v>
      </c>
      <c r="C793" s="10" t="s">
        <v>162</v>
      </c>
      <c r="D793" s="7">
        <v>10</v>
      </c>
      <c r="E793" s="9" t="s">
        <v>6470</v>
      </c>
      <c r="F793" s="10" t="s">
        <v>23</v>
      </c>
      <c r="G793" s="10" t="s">
        <v>3582</v>
      </c>
      <c r="H793" s="41" t="s">
        <v>3582</v>
      </c>
      <c r="I793" s="41"/>
      <c r="J793" s="42"/>
      <c r="K793" s="42">
        <v>10</v>
      </c>
      <c r="O793" s="51">
        <f t="shared" si="13"/>
        <v>0</v>
      </c>
      <c r="X793" s="42">
        <v>10</v>
      </c>
      <c r="Y793" s="42"/>
    </row>
    <row r="794" spans="1:25" ht="14.25" customHeight="1" x14ac:dyDescent="0.25">
      <c r="A794" s="37">
        <v>38966</v>
      </c>
      <c r="B794" s="10">
        <v>1123</v>
      </c>
      <c r="C794" s="10" t="s">
        <v>46</v>
      </c>
      <c r="D794" s="7">
        <v>10000</v>
      </c>
      <c r="E794" s="9" t="s">
        <v>6471</v>
      </c>
      <c r="F794" s="10" t="s">
        <v>23</v>
      </c>
      <c r="G794" s="7" t="s">
        <v>3575</v>
      </c>
      <c r="H794" s="41" t="s">
        <v>25</v>
      </c>
      <c r="I794" s="41"/>
      <c r="J794" s="42"/>
      <c r="K794" s="7">
        <v>10000</v>
      </c>
      <c r="L794" s="10"/>
      <c r="N794" s="47"/>
      <c r="O794" s="51">
        <f t="shared" si="13"/>
        <v>0</v>
      </c>
      <c r="U794" s="9"/>
      <c r="W794" s="9"/>
      <c r="X794" s="7">
        <v>10000</v>
      </c>
      <c r="Y794" s="42"/>
    </row>
    <row r="795" spans="1:25" ht="14.25" customHeight="1" x14ac:dyDescent="0.25">
      <c r="A795" s="37">
        <v>38966</v>
      </c>
      <c r="B795" s="10">
        <v>1005</v>
      </c>
      <c r="C795" s="10" t="s">
        <v>3611</v>
      </c>
      <c r="D795" s="7">
        <v>10000</v>
      </c>
      <c r="E795" s="9" t="s">
        <v>6472</v>
      </c>
      <c r="F795" s="10" t="s">
        <v>30</v>
      </c>
      <c r="G795" s="7" t="s">
        <v>3587</v>
      </c>
      <c r="H795" s="41" t="s">
        <v>25</v>
      </c>
      <c r="I795" s="41"/>
      <c r="J795" s="42"/>
      <c r="K795" s="7">
        <v>10000</v>
      </c>
      <c r="O795" s="51">
        <f t="shared" si="13"/>
        <v>0</v>
      </c>
      <c r="U795" s="9"/>
      <c r="X795" s="7">
        <v>10000</v>
      </c>
      <c r="Y795" s="42"/>
    </row>
    <row r="796" spans="1:25" ht="14.25" customHeight="1" x14ac:dyDescent="0.25">
      <c r="A796" s="37">
        <v>38966</v>
      </c>
      <c r="B796" s="10">
        <v>1051</v>
      </c>
      <c r="C796" s="10" t="s">
        <v>61</v>
      </c>
      <c r="D796" s="7">
        <v>1000</v>
      </c>
      <c r="E796" s="9" t="s">
        <v>6473</v>
      </c>
      <c r="F796" s="10" t="s">
        <v>33</v>
      </c>
      <c r="G796" s="7" t="s">
        <v>3575</v>
      </c>
      <c r="H796" s="41" t="s">
        <v>25</v>
      </c>
      <c r="I796" s="41"/>
      <c r="J796" s="42"/>
      <c r="K796" s="7">
        <v>1000</v>
      </c>
      <c r="L796" s="10"/>
      <c r="N796" s="47"/>
      <c r="O796" s="51">
        <f t="shared" si="13"/>
        <v>0</v>
      </c>
      <c r="U796" s="9"/>
      <c r="W796" s="9"/>
      <c r="X796" s="7">
        <v>1000</v>
      </c>
      <c r="Y796" s="42"/>
    </row>
    <row r="797" spans="1:25" ht="14.25" customHeight="1" x14ac:dyDescent="0.25">
      <c r="A797" s="37">
        <v>38966</v>
      </c>
      <c r="B797" s="10">
        <v>1253</v>
      </c>
      <c r="C797" s="10" t="s">
        <v>3611</v>
      </c>
      <c r="D797" s="7">
        <v>1000</v>
      </c>
      <c r="E797" s="9" t="s">
        <v>6474</v>
      </c>
      <c r="F797" s="10" t="s">
        <v>33</v>
      </c>
      <c r="G797" s="7" t="s">
        <v>3587</v>
      </c>
      <c r="H797" s="41" t="s">
        <v>25</v>
      </c>
      <c r="I797" s="41"/>
      <c r="J797" s="42"/>
      <c r="K797" s="7">
        <v>1000</v>
      </c>
      <c r="L797" s="10"/>
      <c r="N797" s="47"/>
      <c r="O797" s="51">
        <f t="shared" si="13"/>
        <v>0</v>
      </c>
      <c r="U797" s="9"/>
      <c r="W797" s="9"/>
      <c r="X797" s="7">
        <v>1000</v>
      </c>
      <c r="Y797" s="42"/>
    </row>
    <row r="798" spans="1:25" ht="14.25" customHeight="1" x14ac:dyDescent="0.25">
      <c r="A798" s="37">
        <v>38966</v>
      </c>
      <c r="B798" s="10">
        <v>2030</v>
      </c>
      <c r="C798" s="10" t="s">
        <v>162</v>
      </c>
      <c r="D798" s="7">
        <v>300</v>
      </c>
      <c r="E798" s="9" t="s">
        <v>6475</v>
      </c>
      <c r="F798" s="10" t="s">
        <v>54</v>
      </c>
      <c r="G798" s="7" t="s">
        <v>3582</v>
      </c>
      <c r="H798" s="41" t="s">
        <v>3582</v>
      </c>
      <c r="I798" s="41"/>
      <c r="J798" s="42"/>
      <c r="K798" s="7">
        <v>300</v>
      </c>
      <c r="O798" s="51">
        <f t="shared" si="13"/>
        <v>0</v>
      </c>
      <c r="U798" s="9"/>
      <c r="X798" s="7">
        <v>300</v>
      </c>
      <c r="Y798" s="42"/>
    </row>
    <row r="799" spans="1:25" ht="14.25" customHeight="1" x14ac:dyDescent="0.25">
      <c r="A799" s="37">
        <v>38966</v>
      </c>
      <c r="B799" s="10">
        <v>1112</v>
      </c>
      <c r="C799" s="10" t="s">
        <v>42</v>
      </c>
      <c r="D799" s="7">
        <v>1000000</v>
      </c>
      <c r="E799" s="9" t="s">
        <v>6476</v>
      </c>
      <c r="F799" s="10" t="s">
        <v>3869</v>
      </c>
      <c r="G799" s="7" t="s">
        <v>3582</v>
      </c>
      <c r="H799" s="41" t="s">
        <v>25</v>
      </c>
      <c r="I799" s="41" t="s">
        <v>4334</v>
      </c>
      <c r="J799" s="42">
        <v>1000000</v>
      </c>
      <c r="L799" s="10"/>
      <c r="N799" s="47"/>
      <c r="O799" s="51">
        <f t="shared" si="13"/>
        <v>0</v>
      </c>
      <c r="U799" s="9"/>
      <c r="W799" s="9"/>
      <c r="X799" s="42">
        <v>1000000</v>
      </c>
    </row>
    <row r="800" spans="1:25" ht="14.25" customHeight="1" x14ac:dyDescent="0.25">
      <c r="A800" s="37">
        <v>38966</v>
      </c>
      <c r="B800" s="10">
        <v>1245</v>
      </c>
      <c r="C800" s="10" t="s">
        <v>91</v>
      </c>
      <c r="D800" s="7" t="s">
        <v>27</v>
      </c>
      <c r="E800" s="9" t="s">
        <v>6477</v>
      </c>
      <c r="F800" s="10" t="s">
        <v>3869</v>
      </c>
      <c r="G800" s="7" t="s">
        <v>3578</v>
      </c>
      <c r="H800" s="41" t="s">
        <v>25</v>
      </c>
      <c r="I800" s="41" t="s">
        <v>4334</v>
      </c>
      <c r="J800" s="42" t="s">
        <v>27</v>
      </c>
      <c r="L800" s="10"/>
      <c r="N800" s="47"/>
      <c r="O800" s="51">
        <f t="shared" ref="O800:O863" si="14">M800*L800</f>
        <v>0</v>
      </c>
      <c r="U800" s="9"/>
      <c r="W800" s="9"/>
      <c r="X800" s="42" t="s">
        <v>27</v>
      </c>
    </row>
    <row r="801" spans="1:25" ht="14.25" customHeight="1" x14ac:dyDescent="0.25">
      <c r="A801" s="37">
        <v>38966</v>
      </c>
      <c r="B801" s="10">
        <v>1535</v>
      </c>
      <c r="C801" s="10" t="s">
        <v>277</v>
      </c>
      <c r="D801" s="7">
        <v>5000</v>
      </c>
      <c r="E801" s="9" t="s">
        <v>6478</v>
      </c>
      <c r="F801" s="10" t="s">
        <v>67</v>
      </c>
      <c r="G801" s="7" t="s">
        <v>3580</v>
      </c>
      <c r="H801" s="41" t="s">
        <v>25</v>
      </c>
      <c r="I801" s="41"/>
      <c r="J801" s="42"/>
      <c r="K801" s="7">
        <v>5000</v>
      </c>
      <c r="L801" s="10"/>
      <c r="N801" s="47"/>
      <c r="O801" s="51">
        <f t="shared" si="14"/>
        <v>0</v>
      </c>
      <c r="U801" s="9"/>
      <c r="W801" s="9"/>
      <c r="X801" s="7">
        <v>5000</v>
      </c>
      <c r="Y801" s="42"/>
    </row>
    <row r="802" spans="1:25" ht="14.25" customHeight="1" x14ac:dyDescent="0.25">
      <c r="A802" s="37">
        <v>38967</v>
      </c>
      <c r="B802" s="10">
        <v>849</v>
      </c>
      <c r="C802" s="10" t="s">
        <v>91</v>
      </c>
      <c r="D802" s="7">
        <v>5000</v>
      </c>
      <c r="E802" s="9" t="s">
        <v>6479</v>
      </c>
      <c r="F802" s="10" t="s">
        <v>23</v>
      </c>
      <c r="G802" s="10" t="s">
        <v>3578</v>
      </c>
      <c r="H802" s="41" t="s">
        <v>25</v>
      </c>
      <c r="I802" s="41"/>
      <c r="J802" s="42"/>
      <c r="K802" s="7">
        <v>5000</v>
      </c>
      <c r="O802" s="51">
        <f t="shared" si="14"/>
        <v>0</v>
      </c>
      <c r="X802" s="7">
        <v>5000</v>
      </c>
      <c r="Y802" s="42"/>
    </row>
    <row r="803" spans="1:25" ht="14.25" customHeight="1" x14ac:dyDescent="0.25">
      <c r="A803" s="37">
        <v>38967</v>
      </c>
      <c r="B803" s="10">
        <v>839</v>
      </c>
      <c r="C803" s="10" t="s">
        <v>72</v>
      </c>
      <c r="D803" s="7">
        <v>2000</v>
      </c>
      <c r="E803" s="9" t="s">
        <v>6480</v>
      </c>
      <c r="F803" s="10" t="s">
        <v>359</v>
      </c>
      <c r="G803" s="7" t="s">
        <v>3575</v>
      </c>
      <c r="H803" s="41" t="s">
        <v>25</v>
      </c>
      <c r="I803" s="41"/>
      <c r="J803" s="42"/>
      <c r="K803" s="7">
        <v>2000</v>
      </c>
      <c r="L803" s="10"/>
      <c r="N803" s="47"/>
      <c r="O803" s="51">
        <f t="shared" si="14"/>
        <v>0</v>
      </c>
      <c r="U803" s="9"/>
      <c r="W803" s="9"/>
      <c r="X803" s="7">
        <v>2000</v>
      </c>
      <c r="Y803" s="42"/>
    </row>
    <row r="804" spans="1:25" ht="14.25" customHeight="1" x14ac:dyDescent="0.25">
      <c r="A804" s="37">
        <v>38967</v>
      </c>
      <c r="B804" s="10">
        <v>1230</v>
      </c>
      <c r="C804" s="10" t="s">
        <v>162</v>
      </c>
      <c r="D804" s="7">
        <v>400</v>
      </c>
      <c r="E804" s="9" t="s">
        <v>6481</v>
      </c>
      <c r="F804" s="10" t="s">
        <v>359</v>
      </c>
      <c r="G804" s="7" t="s">
        <v>3582</v>
      </c>
      <c r="H804" s="41" t="s">
        <v>3582</v>
      </c>
      <c r="I804" s="41"/>
      <c r="J804" s="42"/>
      <c r="K804" s="7">
        <v>400</v>
      </c>
      <c r="L804" s="10"/>
      <c r="N804" s="47"/>
      <c r="O804" s="51">
        <f t="shared" si="14"/>
        <v>0</v>
      </c>
      <c r="U804" s="9"/>
      <c r="W804" s="9"/>
      <c r="X804" s="7">
        <v>400</v>
      </c>
      <c r="Y804" s="42"/>
    </row>
    <row r="805" spans="1:25" ht="14.25" customHeight="1" x14ac:dyDescent="0.25">
      <c r="A805" s="37">
        <v>38967</v>
      </c>
      <c r="B805" s="10">
        <v>1020</v>
      </c>
      <c r="C805" s="10" t="s">
        <v>91</v>
      </c>
      <c r="D805" s="7">
        <v>5000</v>
      </c>
      <c r="E805" s="9" t="s">
        <v>6482</v>
      </c>
      <c r="F805" s="10" t="s">
        <v>359</v>
      </c>
      <c r="G805" s="10" t="s">
        <v>3578</v>
      </c>
      <c r="H805" s="41" t="s">
        <v>25</v>
      </c>
      <c r="I805" s="41"/>
      <c r="J805" s="42"/>
      <c r="K805" s="7">
        <v>5000</v>
      </c>
      <c r="O805" s="51">
        <f t="shared" si="14"/>
        <v>0</v>
      </c>
      <c r="X805" s="7">
        <v>5000</v>
      </c>
      <c r="Y805" s="42"/>
    </row>
    <row r="806" spans="1:25" ht="14.25" customHeight="1" x14ac:dyDescent="0.25">
      <c r="A806" s="37">
        <v>38967</v>
      </c>
      <c r="B806" s="10">
        <v>1204</v>
      </c>
      <c r="C806" s="10" t="s">
        <v>248</v>
      </c>
      <c r="D806" s="7">
        <v>2000</v>
      </c>
      <c r="E806" s="9" t="s">
        <v>6483</v>
      </c>
      <c r="F806" s="10" t="s">
        <v>190</v>
      </c>
      <c r="G806" s="7" t="s">
        <v>3610</v>
      </c>
      <c r="H806" s="41" t="s">
        <v>25</v>
      </c>
      <c r="I806" s="41"/>
      <c r="J806" s="42"/>
      <c r="K806" s="7">
        <v>2000</v>
      </c>
      <c r="L806" s="10"/>
      <c r="N806" s="47"/>
      <c r="O806" s="51">
        <f t="shared" si="14"/>
        <v>0</v>
      </c>
      <c r="U806" s="9"/>
      <c r="W806" s="9"/>
      <c r="X806" s="7">
        <v>2000</v>
      </c>
      <c r="Y806" s="42"/>
    </row>
    <row r="807" spans="1:25" ht="14.25" customHeight="1" x14ac:dyDescent="0.25">
      <c r="A807" s="37">
        <v>38967</v>
      </c>
      <c r="B807" s="10">
        <v>1357</v>
      </c>
      <c r="C807" s="10" t="s">
        <v>143</v>
      </c>
      <c r="D807" s="7">
        <v>100</v>
      </c>
      <c r="E807" s="9" t="s">
        <v>6484</v>
      </c>
      <c r="F807" s="10" t="s">
        <v>190</v>
      </c>
      <c r="G807" s="7" t="s">
        <v>3575</v>
      </c>
      <c r="H807" s="41" t="s">
        <v>25</v>
      </c>
      <c r="I807" s="41"/>
      <c r="J807" s="42"/>
      <c r="K807" s="7">
        <v>100</v>
      </c>
      <c r="L807" s="10"/>
      <c r="N807" s="47"/>
      <c r="O807" s="51">
        <f t="shared" si="14"/>
        <v>0</v>
      </c>
      <c r="U807" s="9"/>
      <c r="W807" s="9"/>
      <c r="X807" s="7">
        <v>100</v>
      </c>
      <c r="Y807" s="42"/>
    </row>
    <row r="808" spans="1:25" ht="14.25" customHeight="1" x14ac:dyDescent="0.25">
      <c r="A808" s="37">
        <v>38967</v>
      </c>
      <c r="B808" s="10">
        <v>2141</v>
      </c>
      <c r="C808" s="10" t="s">
        <v>64</v>
      </c>
      <c r="D808" s="7">
        <v>1000</v>
      </c>
      <c r="E808" s="9" t="s">
        <v>6485</v>
      </c>
      <c r="F808" s="10" t="s">
        <v>63</v>
      </c>
      <c r="G808" s="7" t="s">
        <v>3578</v>
      </c>
      <c r="H808" s="41" t="s">
        <v>25</v>
      </c>
      <c r="I808" s="41"/>
      <c r="J808" s="42"/>
      <c r="K808" s="7">
        <v>1000</v>
      </c>
      <c r="L808" s="10"/>
      <c r="N808" s="47"/>
      <c r="O808" s="51">
        <f t="shared" si="14"/>
        <v>0</v>
      </c>
      <c r="U808" s="9"/>
      <c r="W808" s="9"/>
      <c r="X808" s="7">
        <v>1000</v>
      </c>
      <c r="Y808" s="42"/>
    </row>
    <row r="809" spans="1:25" ht="14.25" customHeight="1" x14ac:dyDescent="0.25">
      <c r="A809" s="37">
        <v>38967</v>
      </c>
      <c r="B809" s="10">
        <v>2221</v>
      </c>
      <c r="C809" s="10" t="s">
        <v>46</v>
      </c>
      <c r="D809" s="7">
        <v>1000</v>
      </c>
      <c r="E809" s="9" t="s">
        <v>6486</v>
      </c>
      <c r="F809" s="10" t="s">
        <v>63</v>
      </c>
      <c r="G809" s="7" t="s">
        <v>3575</v>
      </c>
      <c r="H809" s="41" t="s">
        <v>25</v>
      </c>
      <c r="I809" s="41" t="s">
        <v>4334</v>
      </c>
      <c r="J809" s="42">
        <v>1000</v>
      </c>
      <c r="L809" s="10"/>
      <c r="N809" s="47"/>
      <c r="O809" s="51">
        <f t="shared" si="14"/>
        <v>0</v>
      </c>
      <c r="U809" s="9"/>
      <c r="W809" s="9"/>
      <c r="X809" s="42">
        <v>1000</v>
      </c>
    </row>
    <row r="810" spans="1:25" ht="14.25" customHeight="1" x14ac:dyDescent="0.25">
      <c r="A810" s="37">
        <v>38968</v>
      </c>
      <c r="B810" s="10">
        <v>1046</v>
      </c>
      <c r="C810" s="10" t="s">
        <v>99</v>
      </c>
      <c r="D810" s="7">
        <v>8000</v>
      </c>
      <c r="E810" s="9" t="s">
        <v>6487</v>
      </c>
      <c r="F810" s="10" t="s">
        <v>23</v>
      </c>
      <c r="G810" s="7" t="s">
        <v>3610</v>
      </c>
      <c r="H810" s="41" t="s">
        <v>25</v>
      </c>
      <c r="I810" s="41"/>
      <c r="J810" s="42"/>
      <c r="K810" s="7">
        <v>8000</v>
      </c>
      <c r="L810" s="10"/>
      <c r="N810" s="47"/>
      <c r="O810" s="51">
        <f t="shared" si="14"/>
        <v>0</v>
      </c>
      <c r="U810" s="9"/>
      <c r="W810" s="9"/>
      <c r="X810" s="7">
        <v>8000</v>
      </c>
      <c r="Y810" s="42"/>
    </row>
    <row r="811" spans="1:25" ht="14.25" customHeight="1" x14ac:dyDescent="0.25">
      <c r="A811" s="37">
        <v>38968</v>
      </c>
      <c r="B811" s="10">
        <v>1545</v>
      </c>
      <c r="C811" s="10" t="s">
        <v>35</v>
      </c>
      <c r="D811" s="7">
        <v>300</v>
      </c>
      <c r="E811" s="9" t="s">
        <v>6488</v>
      </c>
      <c r="F811" s="10" t="s">
        <v>23</v>
      </c>
      <c r="G811" s="7" t="s">
        <v>3580</v>
      </c>
      <c r="H811" s="41" t="s">
        <v>25</v>
      </c>
      <c r="I811" s="41"/>
      <c r="J811" s="42"/>
      <c r="K811" s="7">
        <v>300</v>
      </c>
      <c r="L811" s="10"/>
      <c r="N811" s="47"/>
      <c r="O811" s="51">
        <f t="shared" si="14"/>
        <v>0</v>
      </c>
      <c r="U811" s="9"/>
      <c r="W811" s="9"/>
      <c r="X811" s="7">
        <v>300</v>
      </c>
      <c r="Y811" s="42"/>
    </row>
    <row r="812" spans="1:25" ht="14.25" customHeight="1" x14ac:dyDescent="0.25">
      <c r="A812" s="37">
        <v>38968</v>
      </c>
      <c r="B812" s="10">
        <v>1100</v>
      </c>
      <c r="C812" s="10" t="s">
        <v>162</v>
      </c>
      <c r="D812" s="7">
        <v>100</v>
      </c>
      <c r="E812" s="9" t="s">
        <v>6489</v>
      </c>
      <c r="F812" s="10" t="s">
        <v>37</v>
      </c>
      <c r="G812" s="7" t="s">
        <v>3582</v>
      </c>
      <c r="H812" s="41" t="s">
        <v>3582</v>
      </c>
      <c r="I812" s="41"/>
      <c r="J812" s="42"/>
      <c r="K812" s="7">
        <v>100</v>
      </c>
      <c r="L812" s="10"/>
      <c r="N812" s="47"/>
      <c r="O812" s="51">
        <f t="shared" si="14"/>
        <v>0</v>
      </c>
      <c r="U812" s="9"/>
      <c r="W812" s="9"/>
      <c r="X812" s="7">
        <v>100</v>
      </c>
      <c r="Y812" s="42"/>
    </row>
    <row r="813" spans="1:25" ht="14.25" customHeight="1" x14ac:dyDescent="0.25">
      <c r="A813" s="37">
        <v>38968</v>
      </c>
      <c r="B813" s="10">
        <v>1453</v>
      </c>
      <c r="C813" s="10" t="s">
        <v>35</v>
      </c>
      <c r="D813" s="7">
        <v>11964</v>
      </c>
      <c r="E813" s="9" t="s">
        <v>6490</v>
      </c>
      <c r="F813" s="10" t="s">
        <v>63</v>
      </c>
      <c r="G813" s="7" t="s">
        <v>3580</v>
      </c>
      <c r="H813" s="41" t="s">
        <v>25</v>
      </c>
      <c r="I813" s="41"/>
      <c r="J813" s="42"/>
      <c r="K813" s="7">
        <v>11964</v>
      </c>
      <c r="L813" s="10"/>
      <c r="N813" s="47"/>
      <c r="O813" s="51">
        <f t="shared" si="14"/>
        <v>0</v>
      </c>
      <c r="U813" s="9"/>
      <c r="W813" s="9"/>
      <c r="X813" s="7">
        <v>11964</v>
      </c>
      <c r="Y813" s="42"/>
    </row>
    <row r="814" spans="1:25" ht="14.25" customHeight="1" x14ac:dyDescent="0.25">
      <c r="A814" s="37">
        <v>38969</v>
      </c>
      <c r="B814" s="10">
        <v>1640</v>
      </c>
      <c r="C814" s="10" t="s">
        <v>81</v>
      </c>
      <c r="D814" s="7">
        <v>1500</v>
      </c>
      <c r="E814" s="9" t="s">
        <v>6491</v>
      </c>
      <c r="F814" s="10" t="s">
        <v>33</v>
      </c>
      <c r="G814" s="7" t="s">
        <v>3578</v>
      </c>
      <c r="H814" s="41" t="s">
        <v>25</v>
      </c>
      <c r="I814" s="41"/>
      <c r="J814" s="42"/>
      <c r="K814" s="7">
        <v>1500</v>
      </c>
      <c r="L814" s="10"/>
      <c r="N814" s="47"/>
      <c r="O814" s="51">
        <f t="shared" si="14"/>
        <v>0</v>
      </c>
      <c r="U814" s="9"/>
      <c r="W814" s="9"/>
      <c r="X814" s="7">
        <v>1500</v>
      </c>
      <c r="Y814" s="42"/>
    </row>
    <row r="815" spans="1:25" ht="14.25" customHeight="1" x14ac:dyDescent="0.25">
      <c r="A815" s="37">
        <v>38969</v>
      </c>
      <c r="B815" s="10">
        <v>1423</v>
      </c>
      <c r="C815" s="10" t="s">
        <v>64</v>
      </c>
      <c r="D815" s="7">
        <v>1000</v>
      </c>
      <c r="E815" s="9" t="s">
        <v>6492</v>
      </c>
      <c r="F815" s="10" t="s">
        <v>190</v>
      </c>
      <c r="G815" s="10" t="s">
        <v>3578</v>
      </c>
      <c r="H815" s="41" t="s">
        <v>25</v>
      </c>
      <c r="I815" s="41"/>
      <c r="J815" s="42"/>
      <c r="K815" s="7">
        <v>79604</v>
      </c>
      <c r="L815" s="7">
        <v>79604</v>
      </c>
      <c r="M815" s="58">
        <v>9.0999999999999998E-2</v>
      </c>
      <c r="N815" s="9" t="s">
        <v>5793</v>
      </c>
      <c r="O815" s="51">
        <f t="shared" si="14"/>
        <v>7243.9639999999999</v>
      </c>
      <c r="X815" s="7">
        <v>79604</v>
      </c>
      <c r="Y815" s="42"/>
    </row>
    <row r="816" spans="1:25" ht="14.25" customHeight="1" x14ac:dyDescent="0.25">
      <c r="A816" s="37">
        <v>38970</v>
      </c>
      <c r="B816" s="10">
        <v>1047</v>
      </c>
      <c r="C816" s="10" t="s">
        <v>162</v>
      </c>
      <c r="D816" s="7">
        <v>3000</v>
      </c>
      <c r="E816" s="9" t="s">
        <v>6493</v>
      </c>
      <c r="F816" s="10" t="s">
        <v>30</v>
      </c>
      <c r="G816" s="7" t="s">
        <v>3582</v>
      </c>
      <c r="H816" s="41" t="s">
        <v>25</v>
      </c>
      <c r="I816" s="41"/>
      <c r="J816" s="42"/>
      <c r="K816" s="7">
        <v>3000</v>
      </c>
      <c r="L816" s="10"/>
      <c r="N816" s="47"/>
      <c r="O816" s="51">
        <f t="shared" si="14"/>
        <v>0</v>
      </c>
      <c r="U816" s="9"/>
      <c r="W816" s="9"/>
      <c r="X816" s="7">
        <v>3000</v>
      </c>
      <c r="Y816" s="42"/>
    </row>
    <row r="817" spans="1:25" ht="14.25" customHeight="1" x14ac:dyDescent="0.25">
      <c r="A817" s="37">
        <v>38970</v>
      </c>
      <c r="B817" s="10">
        <v>2158</v>
      </c>
      <c r="C817" s="10" t="s">
        <v>31</v>
      </c>
      <c r="D817" s="7">
        <v>20000</v>
      </c>
      <c r="E817" s="9" t="s">
        <v>6494</v>
      </c>
      <c r="F817" s="10" t="s">
        <v>33</v>
      </c>
      <c r="G817" s="7" t="s">
        <v>3587</v>
      </c>
      <c r="H817" s="41" t="s">
        <v>25</v>
      </c>
      <c r="I817" s="41"/>
      <c r="J817" s="42"/>
      <c r="K817" s="7">
        <v>20000</v>
      </c>
      <c r="L817" s="10"/>
      <c r="N817" s="47"/>
      <c r="O817" s="51">
        <f t="shared" si="14"/>
        <v>0</v>
      </c>
      <c r="U817" s="9"/>
      <c r="W817" s="9"/>
      <c r="X817" s="7">
        <v>20000</v>
      </c>
      <c r="Y817" s="42"/>
    </row>
    <row r="818" spans="1:25" ht="14.25" customHeight="1" x14ac:dyDescent="0.25">
      <c r="A818" s="37">
        <v>38970</v>
      </c>
      <c r="B818" s="10">
        <v>1013</v>
      </c>
      <c r="C818" s="10" t="s">
        <v>72</v>
      </c>
      <c r="D818" s="7">
        <v>1500</v>
      </c>
      <c r="E818" s="9" t="s">
        <v>6495</v>
      </c>
      <c r="F818" s="10" t="s">
        <v>63</v>
      </c>
      <c r="G818" s="7" t="s">
        <v>3575</v>
      </c>
      <c r="H818" s="41" t="s">
        <v>25</v>
      </c>
      <c r="I818" s="41"/>
      <c r="J818" s="42"/>
      <c r="K818" s="7">
        <v>1500</v>
      </c>
      <c r="L818" s="10"/>
      <c r="N818" s="47"/>
      <c r="O818" s="51">
        <f t="shared" si="14"/>
        <v>0</v>
      </c>
      <c r="U818" s="9"/>
      <c r="W818" s="9"/>
      <c r="X818" s="7">
        <v>1500</v>
      </c>
      <c r="Y818" s="42"/>
    </row>
    <row r="819" spans="1:25" ht="14.25" customHeight="1" x14ac:dyDescent="0.25">
      <c r="A819" s="37">
        <v>38970</v>
      </c>
      <c r="B819" s="10">
        <v>1407</v>
      </c>
      <c r="C819" s="10" t="s">
        <v>70</v>
      </c>
      <c r="D819" s="7">
        <v>1000</v>
      </c>
      <c r="E819" s="9" t="s">
        <v>6496</v>
      </c>
      <c r="F819" s="10" t="s">
        <v>63</v>
      </c>
      <c r="G819" s="10" t="s">
        <v>3575</v>
      </c>
      <c r="H819" s="41" t="s">
        <v>25</v>
      </c>
      <c r="I819" s="41"/>
      <c r="J819" s="42"/>
      <c r="K819" s="7">
        <v>1000</v>
      </c>
      <c r="O819" s="51">
        <f t="shared" si="14"/>
        <v>0</v>
      </c>
      <c r="X819" s="7">
        <v>1000</v>
      </c>
      <c r="Y819" s="42"/>
    </row>
    <row r="820" spans="1:25" ht="14.25" customHeight="1" x14ac:dyDescent="0.25">
      <c r="A820" s="37">
        <v>38970</v>
      </c>
      <c r="B820" s="10">
        <v>1226</v>
      </c>
      <c r="C820" s="10" t="s">
        <v>51</v>
      </c>
      <c r="D820" s="7" t="s">
        <v>27</v>
      </c>
      <c r="E820" s="9" t="s">
        <v>6497</v>
      </c>
      <c r="F820" s="10" t="s">
        <v>67</v>
      </c>
      <c r="G820" s="7" t="s">
        <v>3610</v>
      </c>
      <c r="H820" s="41" t="s">
        <v>25</v>
      </c>
      <c r="I820" s="41"/>
      <c r="J820" s="42"/>
      <c r="K820" s="7" t="s">
        <v>27</v>
      </c>
      <c r="L820" s="10"/>
      <c r="N820" s="47"/>
      <c r="O820" s="51">
        <f t="shared" si="14"/>
        <v>0</v>
      </c>
      <c r="U820" s="9"/>
      <c r="W820" s="9"/>
      <c r="X820" s="7" t="s">
        <v>27</v>
      </c>
      <c r="Y820" s="42"/>
    </row>
    <row r="821" spans="1:25" ht="14.25" customHeight="1" x14ac:dyDescent="0.25">
      <c r="A821" s="37">
        <v>38970</v>
      </c>
      <c r="B821" s="10">
        <v>1513</v>
      </c>
      <c r="C821" s="10" t="s">
        <v>200</v>
      </c>
      <c r="D821" s="7" t="s">
        <v>27</v>
      </c>
      <c r="E821" s="9" t="s">
        <v>6498</v>
      </c>
      <c r="F821" s="10" t="s">
        <v>67</v>
      </c>
      <c r="G821" s="7" t="s">
        <v>3575</v>
      </c>
      <c r="H821" s="41" t="s">
        <v>25</v>
      </c>
      <c r="I821" s="41"/>
      <c r="J821" s="42"/>
      <c r="K821" s="7" t="s">
        <v>27</v>
      </c>
      <c r="L821" s="10"/>
      <c r="N821" s="47"/>
      <c r="O821" s="51">
        <f t="shared" si="14"/>
        <v>0</v>
      </c>
      <c r="U821" s="9"/>
      <c r="W821" s="9"/>
      <c r="X821" s="7" t="s">
        <v>27</v>
      </c>
      <c r="Y821" s="42"/>
    </row>
    <row r="822" spans="1:25" ht="14.25" customHeight="1" x14ac:dyDescent="0.25">
      <c r="A822" s="37">
        <v>38971</v>
      </c>
      <c r="B822" s="10">
        <v>1000</v>
      </c>
      <c r="C822" s="10" t="s">
        <v>3611</v>
      </c>
      <c r="D822" s="7">
        <v>1000</v>
      </c>
      <c r="E822" s="9" t="s">
        <v>6499</v>
      </c>
      <c r="F822" s="10" t="s">
        <v>37</v>
      </c>
      <c r="G822" s="7" t="s">
        <v>3587</v>
      </c>
      <c r="H822" s="41" t="s">
        <v>25</v>
      </c>
      <c r="I822" s="41"/>
      <c r="J822" s="42"/>
      <c r="K822" s="7">
        <v>1000</v>
      </c>
      <c r="N822" s="47"/>
      <c r="O822" s="51">
        <f t="shared" si="14"/>
        <v>0</v>
      </c>
      <c r="U822" s="9"/>
      <c r="W822" s="9"/>
      <c r="X822" s="7">
        <v>1000</v>
      </c>
      <c r="Y822" s="42"/>
    </row>
    <row r="823" spans="1:25" ht="14.25" customHeight="1" x14ac:dyDescent="0.25">
      <c r="A823" s="37">
        <v>38971</v>
      </c>
      <c r="B823" s="10">
        <v>1836</v>
      </c>
      <c r="C823" s="10" t="s">
        <v>61</v>
      </c>
      <c r="D823" s="7">
        <v>180</v>
      </c>
      <c r="E823" s="9" t="s">
        <v>6500</v>
      </c>
      <c r="F823" s="10" t="s">
        <v>37</v>
      </c>
      <c r="G823" s="7" t="s">
        <v>3575</v>
      </c>
      <c r="H823" s="41" t="s">
        <v>25</v>
      </c>
      <c r="I823" s="41"/>
      <c r="J823" s="42"/>
      <c r="K823" s="7">
        <v>180</v>
      </c>
      <c r="N823" s="47"/>
      <c r="O823" s="51">
        <f t="shared" si="14"/>
        <v>0</v>
      </c>
      <c r="U823" s="9"/>
      <c r="W823" s="9"/>
      <c r="X823" s="7">
        <v>180</v>
      </c>
      <c r="Y823" s="42"/>
    </row>
    <row r="824" spans="1:25" ht="14.25" customHeight="1" x14ac:dyDescent="0.25">
      <c r="A824" s="37">
        <v>38971</v>
      </c>
      <c r="B824" s="10">
        <v>826</v>
      </c>
      <c r="C824" s="10" t="s">
        <v>72</v>
      </c>
      <c r="D824" s="7">
        <v>2000</v>
      </c>
      <c r="E824" s="9" t="s">
        <v>6501</v>
      </c>
      <c r="F824" s="10" t="s">
        <v>359</v>
      </c>
      <c r="G824" s="7" t="s">
        <v>3575</v>
      </c>
      <c r="H824" s="41" t="s">
        <v>25</v>
      </c>
      <c r="I824" s="41"/>
      <c r="J824" s="42"/>
      <c r="K824" s="7">
        <v>2000</v>
      </c>
      <c r="N824" s="47"/>
      <c r="O824" s="51">
        <f t="shared" si="14"/>
        <v>0</v>
      </c>
      <c r="U824" s="9"/>
      <c r="W824" s="9"/>
      <c r="X824" s="7">
        <v>2000</v>
      </c>
      <c r="Y824" s="42"/>
    </row>
    <row r="825" spans="1:25" ht="14.25" customHeight="1" x14ac:dyDescent="0.25">
      <c r="A825" s="37">
        <v>38971</v>
      </c>
      <c r="B825" s="10">
        <v>843</v>
      </c>
      <c r="C825" s="10" t="s">
        <v>70</v>
      </c>
      <c r="D825" s="7">
        <v>65000</v>
      </c>
      <c r="E825" s="9" t="s">
        <v>6502</v>
      </c>
      <c r="F825" s="10" t="s">
        <v>54</v>
      </c>
      <c r="G825" s="10" t="s">
        <v>3575</v>
      </c>
      <c r="H825" s="41" t="s">
        <v>25</v>
      </c>
      <c r="I825" s="41"/>
      <c r="J825" s="42"/>
      <c r="K825" s="7">
        <v>65000</v>
      </c>
      <c r="O825" s="51">
        <f t="shared" si="14"/>
        <v>0</v>
      </c>
      <c r="X825" s="7">
        <v>65000</v>
      </c>
      <c r="Y825" s="42"/>
    </row>
    <row r="826" spans="1:25" ht="14.25" customHeight="1" x14ac:dyDescent="0.25">
      <c r="A826" s="37">
        <v>38971</v>
      </c>
      <c r="B826" s="10">
        <v>938</v>
      </c>
      <c r="C826" s="10" t="s">
        <v>121</v>
      </c>
      <c r="D826" s="7">
        <v>300</v>
      </c>
      <c r="E826" s="9" t="s">
        <v>6503</v>
      </c>
      <c r="F826" s="10" t="s">
        <v>54</v>
      </c>
      <c r="G826" s="10" t="s">
        <v>3582</v>
      </c>
      <c r="H826" s="41" t="s">
        <v>3582</v>
      </c>
      <c r="I826" s="41"/>
      <c r="J826" s="42"/>
      <c r="K826" s="7">
        <v>300</v>
      </c>
      <c r="O826" s="51">
        <f t="shared" si="14"/>
        <v>0</v>
      </c>
      <c r="X826" s="7">
        <v>300</v>
      </c>
      <c r="Y826" s="42"/>
    </row>
    <row r="827" spans="1:25" ht="14.25" customHeight="1" x14ac:dyDescent="0.25">
      <c r="A827" s="37">
        <v>38971</v>
      </c>
      <c r="B827" s="10">
        <v>843</v>
      </c>
      <c r="C827" s="10" t="s">
        <v>70</v>
      </c>
      <c r="D827" s="7">
        <v>5000</v>
      </c>
      <c r="E827" s="9" t="s">
        <v>6504</v>
      </c>
      <c r="F827" s="10" t="s">
        <v>54</v>
      </c>
      <c r="G827" s="10" t="s">
        <v>3575</v>
      </c>
      <c r="H827" s="41" t="s">
        <v>25</v>
      </c>
      <c r="I827" s="41"/>
      <c r="J827" s="42"/>
      <c r="K827" s="7">
        <v>5000</v>
      </c>
      <c r="O827" s="51">
        <f t="shared" si="14"/>
        <v>0</v>
      </c>
      <c r="X827" s="7">
        <v>5000</v>
      </c>
      <c r="Y827" s="42"/>
    </row>
    <row r="828" spans="1:25" ht="14.25" customHeight="1" x14ac:dyDescent="0.25">
      <c r="A828" s="37">
        <v>38971</v>
      </c>
      <c r="B828" s="10">
        <v>1303</v>
      </c>
      <c r="C828" s="10" t="s">
        <v>68</v>
      </c>
      <c r="D828" s="7">
        <v>1500000</v>
      </c>
      <c r="E828" s="9" t="s">
        <v>6505</v>
      </c>
      <c r="F828" s="10" t="s">
        <v>3869</v>
      </c>
      <c r="G828" s="7" t="s">
        <v>3575</v>
      </c>
      <c r="H828" s="41" t="s">
        <v>25</v>
      </c>
      <c r="I828" s="41" t="s">
        <v>4334</v>
      </c>
      <c r="J828" s="42">
        <v>1600000</v>
      </c>
      <c r="L828" s="7">
        <v>1600000</v>
      </c>
      <c r="M828" s="58">
        <v>0.375</v>
      </c>
      <c r="N828" s="47"/>
      <c r="O828" s="51">
        <f t="shared" si="14"/>
        <v>600000</v>
      </c>
      <c r="U828" s="9"/>
      <c r="W828" s="9"/>
      <c r="X828" s="42">
        <v>1600000</v>
      </c>
    </row>
    <row r="829" spans="1:25" ht="14.25" customHeight="1" x14ac:dyDescent="0.25">
      <c r="A829" s="37">
        <v>38972</v>
      </c>
      <c r="B829" s="10">
        <v>1333</v>
      </c>
      <c r="C829" s="10" t="s">
        <v>426</v>
      </c>
      <c r="D829" s="7">
        <v>1000</v>
      </c>
      <c r="E829" s="9" t="s">
        <v>6506</v>
      </c>
      <c r="F829" s="10" t="s">
        <v>23</v>
      </c>
      <c r="G829" s="7" t="s">
        <v>3587</v>
      </c>
      <c r="H829" s="41" t="s">
        <v>25</v>
      </c>
      <c r="I829" s="41"/>
      <c r="J829" s="42"/>
      <c r="K829" s="7">
        <v>1000</v>
      </c>
      <c r="N829" s="47"/>
      <c r="O829" s="51">
        <f t="shared" si="14"/>
        <v>0</v>
      </c>
      <c r="U829" s="9"/>
      <c r="W829" s="9"/>
      <c r="X829" s="7">
        <v>1000</v>
      </c>
      <c r="Y829" s="42"/>
    </row>
    <row r="830" spans="1:25" ht="14.25" customHeight="1" x14ac:dyDescent="0.25">
      <c r="A830" s="37">
        <v>38972</v>
      </c>
      <c r="B830" s="10">
        <v>1400</v>
      </c>
      <c r="C830" s="10" t="s">
        <v>3611</v>
      </c>
      <c r="D830" s="7">
        <v>5000</v>
      </c>
      <c r="E830" s="9" t="s">
        <v>6507</v>
      </c>
      <c r="F830" s="10" t="s">
        <v>23</v>
      </c>
      <c r="G830" s="7" t="s">
        <v>3587</v>
      </c>
      <c r="H830" s="41" t="s">
        <v>25</v>
      </c>
      <c r="I830" s="41"/>
      <c r="J830" s="42"/>
      <c r="K830" s="7">
        <v>5000</v>
      </c>
      <c r="N830" s="47"/>
      <c r="O830" s="51">
        <f t="shared" si="14"/>
        <v>0</v>
      </c>
      <c r="U830" s="9"/>
      <c r="W830" s="9"/>
      <c r="X830" s="7">
        <v>5000</v>
      </c>
      <c r="Y830" s="42"/>
    </row>
    <row r="831" spans="1:25" ht="14.25" customHeight="1" x14ac:dyDescent="0.25">
      <c r="A831" s="37">
        <v>38972</v>
      </c>
      <c r="B831" s="10">
        <v>2350</v>
      </c>
      <c r="C831" s="10" t="s">
        <v>61</v>
      </c>
      <c r="D831" s="7" t="s">
        <v>27</v>
      </c>
      <c r="E831" s="9" t="s">
        <v>6508</v>
      </c>
      <c r="F831" s="10" t="s">
        <v>23</v>
      </c>
      <c r="G831" s="7" t="s">
        <v>3575</v>
      </c>
      <c r="H831" s="41" t="s">
        <v>25</v>
      </c>
      <c r="I831" s="41"/>
      <c r="J831" s="42"/>
      <c r="K831" s="7" t="s">
        <v>27</v>
      </c>
      <c r="N831" s="47"/>
      <c r="O831" s="51">
        <f t="shared" si="14"/>
        <v>0</v>
      </c>
      <c r="U831" s="9"/>
      <c r="W831" s="9"/>
      <c r="X831" s="7" t="s">
        <v>27</v>
      </c>
      <c r="Y831" s="42"/>
    </row>
    <row r="832" spans="1:25" ht="14.25" customHeight="1" x14ac:dyDescent="0.25">
      <c r="A832" s="37">
        <v>38972</v>
      </c>
      <c r="B832" s="10">
        <v>1159</v>
      </c>
      <c r="C832" s="10" t="s">
        <v>51</v>
      </c>
      <c r="D832" s="7">
        <v>1000</v>
      </c>
      <c r="E832" s="9" t="s">
        <v>6509</v>
      </c>
      <c r="F832" s="10" t="s">
        <v>37</v>
      </c>
      <c r="G832" s="10" t="s">
        <v>3610</v>
      </c>
      <c r="H832" s="41" t="s">
        <v>25</v>
      </c>
      <c r="I832" s="41"/>
      <c r="J832" s="42"/>
      <c r="K832" s="7">
        <v>1000</v>
      </c>
      <c r="O832" s="51">
        <f t="shared" si="14"/>
        <v>0</v>
      </c>
      <c r="X832" s="7">
        <v>1000</v>
      </c>
      <c r="Y832" s="42"/>
    </row>
    <row r="833" spans="1:25" ht="14.25" customHeight="1" x14ac:dyDescent="0.25">
      <c r="A833" s="37">
        <v>38972</v>
      </c>
      <c r="B833" s="10">
        <v>858</v>
      </c>
      <c r="C833" s="10" t="s">
        <v>121</v>
      </c>
      <c r="D833" s="7" t="s">
        <v>27</v>
      </c>
      <c r="E833" s="9" t="s">
        <v>6510</v>
      </c>
      <c r="F833" s="10" t="s">
        <v>190</v>
      </c>
      <c r="G833" s="7" t="s">
        <v>3582</v>
      </c>
      <c r="H833" s="41" t="s">
        <v>25</v>
      </c>
      <c r="I833" s="41"/>
      <c r="J833" s="42"/>
      <c r="K833" s="7" t="s">
        <v>27</v>
      </c>
      <c r="N833" s="47"/>
      <c r="O833" s="51">
        <f t="shared" si="14"/>
        <v>0</v>
      </c>
      <c r="U833" s="9"/>
      <c r="W833" s="9"/>
      <c r="X833" s="7" t="s">
        <v>27</v>
      </c>
      <c r="Y833" s="42"/>
    </row>
    <row r="834" spans="1:25" ht="14.25" customHeight="1" x14ac:dyDescent="0.25">
      <c r="A834" s="37">
        <v>38972</v>
      </c>
      <c r="B834" s="10">
        <v>1053</v>
      </c>
      <c r="C834" s="10" t="s">
        <v>21</v>
      </c>
      <c r="D834" s="7">
        <v>1000</v>
      </c>
      <c r="E834" s="9" t="s">
        <v>6511</v>
      </c>
      <c r="F834" s="10" t="s">
        <v>63</v>
      </c>
      <c r="G834" s="7" t="s">
        <v>3610</v>
      </c>
      <c r="H834" s="41" t="s">
        <v>25</v>
      </c>
      <c r="I834" s="41"/>
      <c r="J834" s="42"/>
      <c r="K834" s="7">
        <v>1000</v>
      </c>
      <c r="N834" s="47"/>
      <c r="O834" s="51">
        <f t="shared" si="14"/>
        <v>0</v>
      </c>
      <c r="U834" s="9"/>
      <c r="W834" s="9"/>
      <c r="X834" s="7">
        <v>1000</v>
      </c>
      <c r="Y834" s="42"/>
    </row>
    <row r="835" spans="1:25" ht="14.25" customHeight="1" x14ac:dyDescent="0.25">
      <c r="A835" s="37">
        <v>38972</v>
      </c>
      <c r="B835" s="10">
        <v>741</v>
      </c>
      <c r="C835" s="10" t="s">
        <v>85</v>
      </c>
      <c r="D835" s="7">
        <v>1000</v>
      </c>
      <c r="E835" s="9" t="s">
        <v>6512</v>
      </c>
      <c r="F835" s="10" t="s">
        <v>54</v>
      </c>
      <c r="G835" s="7" t="s">
        <v>3610</v>
      </c>
      <c r="H835" s="41" t="s">
        <v>25</v>
      </c>
      <c r="I835" s="41"/>
      <c r="J835" s="42"/>
      <c r="K835" s="7">
        <v>1000</v>
      </c>
      <c r="N835" s="47"/>
      <c r="O835" s="51">
        <f t="shared" si="14"/>
        <v>0</v>
      </c>
      <c r="U835" s="9"/>
      <c r="W835" s="9"/>
      <c r="X835" s="7">
        <v>1000</v>
      </c>
      <c r="Y835" s="42"/>
    </row>
    <row r="836" spans="1:25" ht="14.25" customHeight="1" x14ac:dyDescent="0.25">
      <c r="A836" s="37">
        <v>38972</v>
      </c>
      <c r="B836" s="10">
        <v>1634</v>
      </c>
      <c r="C836" s="10" t="s">
        <v>91</v>
      </c>
      <c r="D836" s="7">
        <v>2000</v>
      </c>
      <c r="E836" s="9" t="s">
        <v>6513</v>
      </c>
      <c r="F836" s="10" t="s">
        <v>3869</v>
      </c>
      <c r="G836" s="7" t="s">
        <v>3578</v>
      </c>
      <c r="H836" s="41" t="s">
        <v>25</v>
      </c>
      <c r="I836" s="41" t="s">
        <v>4334</v>
      </c>
      <c r="J836" s="42">
        <v>2000</v>
      </c>
      <c r="N836" s="47"/>
      <c r="O836" s="51">
        <f t="shared" si="14"/>
        <v>0</v>
      </c>
      <c r="U836" s="9"/>
      <c r="W836" s="9"/>
      <c r="X836" s="42">
        <v>2000</v>
      </c>
    </row>
    <row r="837" spans="1:25" ht="14.25" customHeight="1" x14ac:dyDescent="0.25">
      <c r="A837" s="37">
        <v>38973</v>
      </c>
      <c r="B837" s="10">
        <v>1252</v>
      </c>
      <c r="C837" s="10" t="s">
        <v>64</v>
      </c>
      <c r="D837" s="7">
        <v>9000</v>
      </c>
      <c r="E837" s="9" t="s">
        <v>6514</v>
      </c>
      <c r="F837" s="10" t="s">
        <v>23</v>
      </c>
      <c r="G837" s="7" t="s">
        <v>3578</v>
      </c>
      <c r="H837" s="41" t="s">
        <v>25</v>
      </c>
      <c r="I837" s="41"/>
      <c r="J837" s="42"/>
      <c r="K837" s="7">
        <v>9000</v>
      </c>
      <c r="N837" s="47"/>
      <c r="O837" s="51">
        <f t="shared" si="14"/>
        <v>0</v>
      </c>
      <c r="U837" s="9"/>
      <c r="W837" s="9"/>
      <c r="X837" s="7">
        <v>9000</v>
      </c>
      <c r="Y837" s="42"/>
    </row>
    <row r="838" spans="1:25" ht="14.25" customHeight="1" x14ac:dyDescent="0.25">
      <c r="A838" s="37">
        <v>38973</v>
      </c>
      <c r="B838" s="10">
        <v>1427</v>
      </c>
      <c r="C838" s="10" t="s">
        <v>51</v>
      </c>
      <c r="D838" s="7" t="s">
        <v>27</v>
      </c>
      <c r="E838" s="9" t="s">
        <v>6515</v>
      </c>
      <c r="F838" s="10" t="s">
        <v>23</v>
      </c>
      <c r="G838" s="10" t="s">
        <v>3610</v>
      </c>
      <c r="H838" s="41" t="s">
        <v>25</v>
      </c>
      <c r="I838" s="41"/>
      <c r="J838" s="42"/>
      <c r="K838" s="7" t="s">
        <v>27</v>
      </c>
      <c r="O838" s="51">
        <f t="shared" si="14"/>
        <v>0</v>
      </c>
      <c r="U838" s="9"/>
      <c r="X838" s="7" t="s">
        <v>27</v>
      </c>
      <c r="Y838" s="42"/>
    </row>
    <row r="839" spans="1:25" ht="14.25" customHeight="1" x14ac:dyDescent="0.25">
      <c r="A839" s="37">
        <v>38973</v>
      </c>
      <c r="B839" s="10">
        <v>1752</v>
      </c>
      <c r="C839" s="10" t="s">
        <v>59</v>
      </c>
      <c r="D839" s="7">
        <v>1000</v>
      </c>
      <c r="E839" s="9" t="s">
        <v>6516</v>
      </c>
      <c r="F839" s="10" t="s">
        <v>23</v>
      </c>
      <c r="G839" s="10" t="s">
        <v>3580</v>
      </c>
      <c r="H839" s="41" t="s">
        <v>25</v>
      </c>
      <c r="I839" s="41"/>
      <c r="J839" s="42"/>
      <c r="K839" s="7">
        <v>1000</v>
      </c>
      <c r="O839" s="51">
        <f t="shared" si="14"/>
        <v>0</v>
      </c>
      <c r="X839" s="7">
        <v>1000</v>
      </c>
      <c r="Y839" s="42"/>
    </row>
    <row r="840" spans="1:25" ht="14.25" customHeight="1" x14ac:dyDescent="0.25">
      <c r="A840" s="37">
        <v>38973</v>
      </c>
      <c r="B840" s="10">
        <v>800</v>
      </c>
      <c r="C840" s="10" t="s">
        <v>70</v>
      </c>
      <c r="D840" s="7">
        <v>6000</v>
      </c>
      <c r="E840" s="9" t="s">
        <v>6517</v>
      </c>
      <c r="F840" s="10" t="s">
        <v>37</v>
      </c>
      <c r="G840" s="7" t="s">
        <v>3575</v>
      </c>
      <c r="H840" s="41" t="s">
        <v>25</v>
      </c>
      <c r="I840" s="41"/>
      <c r="J840" s="42"/>
      <c r="K840" s="7">
        <v>6000</v>
      </c>
      <c r="N840" s="47"/>
      <c r="O840" s="51">
        <f t="shared" si="14"/>
        <v>0</v>
      </c>
      <c r="U840" s="9"/>
      <c r="W840" s="9"/>
      <c r="X840" s="7">
        <v>6000</v>
      </c>
      <c r="Y840" s="42"/>
    </row>
    <row r="841" spans="1:25" ht="14.25" customHeight="1" x14ac:dyDescent="0.25">
      <c r="A841" s="37">
        <v>38973</v>
      </c>
      <c r="B841" s="10">
        <v>854</v>
      </c>
      <c r="C841" s="10" t="s">
        <v>68</v>
      </c>
      <c r="D841" s="7" t="s">
        <v>27</v>
      </c>
      <c r="E841" s="9" t="s">
        <v>6518</v>
      </c>
      <c r="F841" s="10" t="s">
        <v>63</v>
      </c>
      <c r="G841" s="7" t="s">
        <v>3575</v>
      </c>
      <c r="H841" s="41" t="s">
        <v>25</v>
      </c>
      <c r="I841" s="41" t="s">
        <v>4334</v>
      </c>
      <c r="J841" s="42" t="s">
        <v>27</v>
      </c>
      <c r="N841" s="47"/>
      <c r="O841" s="51">
        <f t="shared" si="14"/>
        <v>0</v>
      </c>
      <c r="U841" s="9"/>
      <c r="W841" s="9"/>
      <c r="X841" s="42" t="s">
        <v>27</v>
      </c>
    </row>
    <row r="842" spans="1:25" ht="14.25" customHeight="1" x14ac:dyDescent="0.25">
      <c r="A842" s="37">
        <v>38973</v>
      </c>
      <c r="B842" s="10">
        <v>1537</v>
      </c>
      <c r="C842" s="10" t="s">
        <v>42</v>
      </c>
      <c r="D842" s="7">
        <v>1000</v>
      </c>
      <c r="E842" s="9" t="s">
        <v>6519</v>
      </c>
      <c r="F842" s="10" t="s">
        <v>3869</v>
      </c>
      <c r="G842" s="10" t="s">
        <v>3582</v>
      </c>
      <c r="H842" s="41" t="s">
        <v>25</v>
      </c>
      <c r="I842" s="41" t="s">
        <v>4334</v>
      </c>
      <c r="J842" s="42">
        <v>1000</v>
      </c>
      <c r="O842" s="51">
        <f t="shared" si="14"/>
        <v>0</v>
      </c>
      <c r="X842" s="42">
        <v>1000</v>
      </c>
    </row>
    <row r="843" spans="1:25" ht="14.25" customHeight="1" x14ac:dyDescent="0.25">
      <c r="A843" s="37">
        <v>38974</v>
      </c>
      <c r="B843" s="10">
        <v>317</v>
      </c>
      <c r="C843" s="10" t="s">
        <v>70</v>
      </c>
      <c r="D843" s="7">
        <v>2000</v>
      </c>
      <c r="E843" s="9" t="s">
        <v>6520</v>
      </c>
      <c r="F843" s="10" t="s">
        <v>23</v>
      </c>
      <c r="G843" s="10" t="s">
        <v>3575</v>
      </c>
      <c r="H843" s="41" t="s">
        <v>25</v>
      </c>
      <c r="I843" s="41"/>
      <c r="J843" s="42"/>
      <c r="K843" s="7">
        <v>2000</v>
      </c>
      <c r="O843" s="51">
        <f t="shared" si="14"/>
        <v>0</v>
      </c>
      <c r="U843" s="9"/>
      <c r="X843" s="7">
        <v>2000</v>
      </c>
      <c r="Y843" s="42"/>
    </row>
    <row r="844" spans="1:25" ht="14.25" customHeight="1" x14ac:dyDescent="0.25">
      <c r="A844" s="37">
        <v>38974</v>
      </c>
      <c r="B844" s="10">
        <v>1522</v>
      </c>
      <c r="C844" s="10" t="s">
        <v>35</v>
      </c>
      <c r="D844" s="7">
        <v>50</v>
      </c>
      <c r="E844" s="9" t="s">
        <v>6521</v>
      </c>
      <c r="F844" s="10" t="s">
        <v>23</v>
      </c>
      <c r="G844" s="10" t="s">
        <v>3580</v>
      </c>
      <c r="H844" s="41" t="s">
        <v>25</v>
      </c>
      <c r="I844" s="41"/>
      <c r="J844" s="42"/>
      <c r="K844" s="7">
        <v>50</v>
      </c>
      <c r="O844" s="51">
        <f t="shared" si="14"/>
        <v>0</v>
      </c>
      <c r="U844" s="9"/>
      <c r="X844" s="7">
        <v>50</v>
      </c>
      <c r="Y844" s="42"/>
    </row>
    <row r="845" spans="1:25" ht="14.25" customHeight="1" x14ac:dyDescent="0.25">
      <c r="A845" s="37">
        <v>38974</v>
      </c>
      <c r="B845" s="10">
        <v>741</v>
      </c>
      <c r="C845" s="10" t="s">
        <v>26</v>
      </c>
      <c r="D845" s="7" t="s">
        <v>27</v>
      </c>
      <c r="E845" s="9" t="s">
        <v>6522</v>
      </c>
      <c r="F845" s="10" t="s">
        <v>90</v>
      </c>
      <c r="G845" s="10" t="s">
        <v>3578</v>
      </c>
      <c r="H845" s="41" t="s">
        <v>25</v>
      </c>
      <c r="I845" s="41"/>
      <c r="J845" s="42"/>
      <c r="K845" s="7" t="s">
        <v>27</v>
      </c>
      <c r="O845" s="51">
        <f t="shared" si="14"/>
        <v>0</v>
      </c>
      <c r="X845" s="7" t="s">
        <v>27</v>
      </c>
      <c r="Y845" s="42"/>
    </row>
    <row r="846" spans="1:25" s="63" customFormat="1" ht="14.25" customHeight="1" x14ac:dyDescent="0.25">
      <c r="A846" s="37">
        <v>38974</v>
      </c>
      <c r="B846" s="10">
        <v>1153</v>
      </c>
      <c r="C846" s="10" t="s">
        <v>1138</v>
      </c>
      <c r="D846" s="7">
        <v>1000</v>
      </c>
      <c r="E846" s="9" t="s">
        <v>6523</v>
      </c>
      <c r="F846" s="10" t="s">
        <v>63</v>
      </c>
      <c r="G846" s="10" t="s">
        <v>3610</v>
      </c>
      <c r="H846" s="41" t="s">
        <v>25</v>
      </c>
      <c r="I846" s="41"/>
      <c r="J846" s="42"/>
      <c r="K846" s="7">
        <v>1000</v>
      </c>
      <c r="L846" s="7"/>
      <c r="M846" s="58"/>
      <c r="N846" s="9"/>
      <c r="O846" s="51">
        <f t="shared" si="14"/>
        <v>0</v>
      </c>
      <c r="P846" s="9"/>
      <c r="Q846" s="9"/>
      <c r="R846" s="9"/>
      <c r="S846" s="9"/>
      <c r="T846" s="9"/>
      <c r="U846" s="10"/>
      <c r="V846" s="9"/>
      <c r="W846" s="11"/>
      <c r="X846" s="7">
        <v>1000</v>
      </c>
      <c r="Y846" s="42"/>
    </row>
    <row r="847" spans="1:25" ht="14.25" customHeight="1" x14ac:dyDescent="0.25">
      <c r="A847" s="37">
        <v>38974</v>
      </c>
      <c r="B847" s="10">
        <v>1628</v>
      </c>
      <c r="C847" s="10" t="s">
        <v>319</v>
      </c>
      <c r="D847" s="7">
        <v>5</v>
      </c>
      <c r="E847" s="9" t="s">
        <v>6524</v>
      </c>
      <c r="F847" s="10" t="s">
        <v>63</v>
      </c>
      <c r="G847" s="10" t="s">
        <v>3610</v>
      </c>
      <c r="H847" s="41" t="s">
        <v>25</v>
      </c>
      <c r="I847" s="41"/>
      <c r="J847" s="42"/>
      <c r="K847" s="7">
        <v>5</v>
      </c>
      <c r="O847" s="51">
        <f t="shared" si="14"/>
        <v>0</v>
      </c>
      <c r="U847" s="9"/>
      <c r="X847" s="7">
        <v>5</v>
      </c>
      <c r="Y847" s="42"/>
    </row>
    <row r="848" spans="1:25" ht="14.25" customHeight="1" x14ac:dyDescent="0.25">
      <c r="A848" s="37">
        <v>38975</v>
      </c>
      <c r="B848" s="10">
        <v>1030</v>
      </c>
      <c r="C848" s="10" t="s">
        <v>21</v>
      </c>
      <c r="D848" s="7">
        <v>3000</v>
      </c>
      <c r="E848" s="9" t="s">
        <v>6525</v>
      </c>
      <c r="F848" s="10" t="s">
        <v>67</v>
      </c>
      <c r="G848" s="10" t="s">
        <v>3610</v>
      </c>
      <c r="H848" s="41" t="s">
        <v>25</v>
      </c>
      <c r="I848" s="41"/>
      <c r="J848" s="42"/>
      <c r="K848" s="7">
        <v>3000</v>
      </c>
      <c r="O848" s="51">
        <f t="shared" si="14"/>
        <v>0</v>
      </c>
      <c r="U848" s="9"/>
      <c r="X848" s="7">
        <v>3000</v>
      </c>
      <c r="Y848" s="42"/>
    </row>
    <row r="849" spans="1:25" ht="14.25" customHeight="1" x14ac:dyDescent="0.25">
      <c r="A849" s="37">
        <v>38976</v>
      </c>
      <c r="B849" s="10">
        <v>1307</v>
      </c>
      <c r="C849" s="10" t="s">
        <v>200</v>
      </c>
      <c r="D849" s="7">
        <v>9900</v>
      </c>
      <c r="E849" s="9" t="s">
        <v>6526</v>
      </c>
      <c r="F849" s="10" t="s">
        <v>33</v>
      </c>
      <c r="G849" s="10" t="s">
        <v>3575</v>
      </c>
      <c r="H849" s="41" t="s">
        <v>25</v>
      </c>
      <c r="I849" s="41"/>
      <c r="J849" s="42"/>
      <c r="K849" s="7">
        <v>9900</v>
      </c>
      <c r="O849" s="51">
        <f t="shared" si="14"/>
        <v>0</v>
      </c>
      <c r="U849" s="9"/>
      <c r="X849" s="7">
        <v>9900</v>
      </c>
      <c r="Y849" s="42"/>
    </row>
    <row r="850" spans="1:25" ht="14.25" customHeight="1" x14ac:dyDescent="0.25">
      <c r="A850" s="37">
        <v>38976</v>
      </c>
      <c r="B850" s="10">
        <v>543</v>
      </c>
      <c r="C850" s="10" t="s">
        <v>64</v>
      </c>
      <c r="D850" s="7">
        <v>1000</v>
      </c>
      <c r="E850" s="9" t="s">
        <v>6527</v>
      </c>
      <c r="F850" s="10" t="s">
        <v>63</v>
      </c>
      <c r="G850" s="10" t="s">
        <v>3578</v>
      </c>
      <c r="H850" s="41" t="s">
        <v>25</v>
      </c>
      <c r="I850" s="41"/>
      <c r="J850" s="42"/>
      <c r="K850" s="7">
        <v>1000</v>
      </c>
      <c r="O850" s="51">
        <f t="shared" si="14"/>
        <v>0</v>
      </c>
      <c r="U850" s="9"/>
      <c r="X850" s="7">
        <v>1000</v>
      </c>
      <c r="Y850" s="42"/>
    </row>
    <row r="851" spans="1:25" ht="14.25" customHeight="1" x14ac:dyDescent="0.25">
      <c r="A851" s="37">
        <v>38976</v>
      </c>
      <c r="B851" s="10">
        <v>1738</v>
      </c>
      <c r="C851" s="10" t="s">
        <v>35</v>
      </c>
      <c r="D851" s="7">
        <v>50</v>
      </c>
      <c r="E851" s="9" t="s">
        <v>6528</v>
      </c>
      <c r="F851" s="10" t="s">
        <v>63</v>
      </c>
      <c r="G851" s="10" t="s">
        <v>3580</v>
      </c>
      <c r="H851" s="41" t="s">
        <v>25</v>
      </c>
      <c r="I851" s="41"/>
      <c r="J851" s="42"/>
      <c r="K851" s="7">
        <v>50</v>
      </c>
      <c r="O851" s="51">
        <f t="shared" si="14"/>
        <v>0</v>
      </c>
      <c r="U851" s="9"/>
      <c r="X851" s="7">
        <v>50</v>
      </c>
      <c r="Y851" s="42"/>
    </row>
    <row r="852" spans="1:25" ht="14.25" customHeight="1" x14ac:dyDescent="0.25">
      <c r="A852" s="37">
        <v>38977</v>
      </c>
      <c r="B852" s="10">
        <v>1009</v>
      </c>
      <c r="C852" s="10" t="s">
        <v>200</v>
      </c>
      <c r="D852" s="7">
        <v>13000</v>
      </c>
      <c r="E852" s="9" t="s">
        <v>6529</v>
      </c>
      <c r="F852" s="10" t="s">
        <v>54</v>
      </c>
      <c r="G852" s="10" t="s">
        <v>3575</v>
      </c>
      <c r="H852" s="41" t="s">
        <v>25</v>
      </c>
      <c r="I852" s="41"/>
      <c r="J852" s="42"/>
      <c r="K852" s="7">
        <v>13000</v>
      </c>
      <c r="O852" s="51">
        <f t="shared" si="14"/>
        <v>0</v>
      </c>
      <c r="U852" s="9"/>
      <c r="X852" s="7">
        <v>13000</v>
      </c>
      <c r="Y852" s="42"/>
    </row>
    <row r="853" spans="1:25" ht="14.25" customHeight="1" x14ac:dyDescent="0.25">
      <c r="A853" s="37">
        <v>38977</v>
      </c>
      <c r="B853" s="10"/>
      <c r="C853" s="10" t="s">
        <v>116</v>
      </c>
      <c r="D853" s="7">
        <v>500</v>
      </c>
      <c r="E853" s="9" t="s">
        <v>6530</v>
      </c>
      <c r="F853" s="10" t="s">
        <v>54</v>
      </c>
      <c r="G853" s="10" t="s">
        <v>3582</v>
      </c>
      <c r="H853" s="41" t="s">
        <v>3582</v>
      </c>
      <c r="I853" s="41"/>
      <c r="J853" s="42"/>
      <c r="K853" s="7">
        <v>500</v>
      </c>
      <c r="O853" s="51">
        <f t="shared" si="14"/>
        <v>0</v>
      </c>
      <c r="U853" s="9"/>
      <c r="X853" s="7">
        <v>500</v>
      </c>
      <c r="Y853" s="42"/>
    </row>
    <row r="854" spans="1:25" ht="14.25" customHeight="1" x14ac:dyDescent="0.25">
      <c r="A854" s="37">
        <v>38977</v>
      </c>
      <c r="B854" s="10">
        <v>1344</v>
      </c>
      <c r="C854" s="10" t="s">
        <v>35</v>
      </c>
      <c r="D854" s="7">
        <v>35000</v>
      </c>
      <c r="E854" s="9" t="s">
        <v>6531</v>
      </c>
      <c r="F854" s="10" t="s">
        <v>54</v>
      </c>
      <c r="G854" s="10" t="s">
        <v>3580</v>
      </c>
      <c r="H854" s="41" t="s">
        <v>25</v>
      </c>
      <c r="I854" s="41"/>
      <c r="J854" s="42"/>
      <c r="K854" s="7">
        <v>35000</v>
      </c>
      <c r="O854" s="51">
        <f t="shared" si="14"/>
        <v>0</v>
      </c>
      <c r="U854" s="9"/>
      <c r="X854" s="7">
        <v>35000</v>
      </c>
      <c r="Y854" s="42"/>
    </row>
    <row r="855" spans="1:25" ht="14.25" customHeight="1" x14ac:dyDescent="0.25">
      <c r="A855" s="37">
        <v>38978</v>
      </c>
      <c r="B855" s="10">
        <v>824</v>
      </c>
      <c r="C855" s="10" t="s">
        <v>72</v>
      </c>
      <c r="D855" s="7">
        <v>100</v>
      </c>
      <c r="E855" s="9" t="s">
        <v>6532</v>
      </c>
      <c r="F855" s="10" t="s">
        <v>23</v>
      </c>
      <c r="G855" s="10" t="s">
        <v>3575</v>
      </c>
      <c r="H855" s="41" t="s">
        <v>25</v>
      </c>
      <c r="I855" s="41"/>
      <c r="J855" s="42"/>
      <c r="K855" s="7">
        <v>100</v>
      </c>
      <c r="M855" s="8"/>
      <c r="O855" s="51">
        <f t="shared" si="14"/>
        <v>0</v>
      </c>
      <c r="X855" s="7">
        <v>100</v>
      </c>
      <c r="Y855" s="42"/>
    </row>
    <row r="856" spans="1:25" ht="14.25" customHeight="1" x14ac:dyDescent="0.25">
      <c r="A856" s="37">
        <v>38978</v>
      </c>
      <c r="B856" s="10">
        <v>744</v>
      </c>
      <c r="C856" s="10" t="s">
        <v>72</v>
      </c>
      <c r="D856" s="7">
        <v>1500</v>
      </c>
      <c r="E856" s="9" t="s">
        <v>6533</v>
      </c>
      <c r="F856" s="10" t="s">
        <v>37</v>
      </c>
      <c r="G856" s="10" t="s">
        <v>3575</v>
      </c>
      <c r="H856" s="41" t="s">
        <v>25</v>
      </c>
      <c r="I856" s="41"/>
      <c r="J856" s="42"/>
      <c r="K856" s="7">
        <v>1500</v>
      </c>
      <c r="M856" s="47"/>
      <c r="O856" s="51">
        <f t="shared" si="14"/>
        <v>0</v>
      </c>
      <c r="U856" s="9"/>
      <c r="X856" s="7">
        <v>1500</v>
      </c>
      <c r="Y856" s="42"/>
    </row>
    <row r="857" spans="1:25" ht="14.25" customHeight="1" x14ac:dyDescent="0.25">
      <c r="A857" s="37">
        <v>38978</v>
      </c>
      <c r="B857" s="10">
        <v>914</v>
      </c>
      <c r="C857" s="10" t="s">
        <v>70</v>
      </c>
      <c r="D857" s="7">
        <v>17000</v>
      </c>
      <c r="E857" s="9" t="s">
        <v>6534</v>
      </c>
      <c r="F857" s="10" t="s">
        <v>29</v>
      </c>
      <c r="G857" s="10" t="s">
        <v>3575</v>
      </c>
      <c r="H857" s="41" t="s">
        <v>25</v>
      </c>
      <c r="I857" s="41" t="s">
        <v>4334</v>
      </c>
      <c r="J857" s="42">
        <v>17000</v>
      </c>
      <c r="M857" s="47"/>
      <c r="O857" s="51">
        <f t="shared" si="14"/>
        <v>0</v>
      </c>
      <c r="U857" s="9"/>
      <c r="X857" s="42">
        <v>17000</v>
      </c>
    </row>
    <row r="858" spans="1:25" ht="14.25" customHeight="1" x14ac:dyDescent="0.25">
      <c r="A858" s="37">
        <v>38978</v>
      </c>
      <c r="B858" s="10">
        <v>156</v>
      </c>
      <c r="C858" s="10" t="s">
        <v>3611</v>
      </c>
      <c r="D858" s="7">
        <v>1000</v>
      </c>
      <c r="E858" s="9" t="s">
        <v>6535</v>
      </c>
      <c r="F858" s="10" t="s">
        <v>54</v>
      </c>
      <c r="G858" s="10" t="s">
        <v>3587</v>
      </c>
      <c r="H858" s="41" t="s">
        <v>25</v>
      </c>
      <c r="I858" s="41"/>
      <c r="J858" s="42"/>
      <c r="K858" s="7">
        <v>1000</v>
      </c>
      <c r="M858" s="47"/>
      <c r="O858" s="51">
        <f t="shared" si="14"/>
        <v>0</v>
      </c>
      <c r="U858" s="9"/>
      <c r="X858" s="7">
        <v>1000</v>
      </c>
      <c r="Y858" s="42"/>
    </row>
    <row r="859" spans="1:25" ht="14.25" customHeight="1" x14ac:dyDescent="0.25">
      <c r="A859" s="37">
        <v>38978</v>
      </c>
      <c r="B859" s="10">
        <v>122</v>
      </c>
      <c r="C859" s="10" t="s">
        <v>1138</v>
      </c>
      <c r="D859" s="7" t="s">
        <v>27</v>
      </c>
      <c r="E859" s="9" t="s">
        <v>6536</v>
      </c>
      <c r="F859" s="10" t="s">
        <v>67</v>
      </c>
      <c r="G859" s="10" t="s">
        <v>3610</v>
      </c>
      <c r="H859" s="41" t="s">
        <v>25</v>
      </c>
      <c r="I859" s="41"/>
      <c r="J859" s="42"/>
      <c r="K859" s="7" t="s">
        <v>27</v>
      </c>
      <c r="M859" s="47"/>
      <c r="O859" s="51">
        <f t="shared" si="14"/>
        <v>0</v>
      </c>
      <c r="U859" s="9"/>
      <c r="X859" s="7" t="s">
        <v>27</v>
      </c>
      <c r="Y859" s="42"/>
    </row>
    <row r="860" spans="1:25" ht="14.25" customHeight="1" x14ac:dyDescent="0.25">
      <c r="A860" s="37">
        <v>38979</v>
      </c>
      <c r="B860" s="10">
        <v>748</v>
      </c>
      <c r="C860" s="10" t="s">
        <v>200</v>
      </c>
      <c r="D860" s="7">
        <v>5000</v>
      </c>
      <c r="E860" s="9" t="s">
        <v>6537</v>
      </c>
      <c r="F860" s="10" t="s">
        <v>23</v>
      </c>
      <c r="G860" s="10" t="s">
        <v>3575</v>
      </c>
      <c r="H860" s="41" t="s">
        <v>25</v>
      </c>
      <c r="I860" s="41"/>
      <c r="J860" s="42"/>
      <c r="K860" s="7">
        <v>5000</v>
      </c>
      <c r="M860" s="47"/>
      <c r="O860" s="51">
        <f t="shared" si="14"/>
        <v>0</v>
      </c>
      <c r="U860" s="9"/>
      <c r="X860" s="7">
        <v>5000</v>
      </c>
      <c r="Y860" s="42"/>
    </row>
    <row r="861" spans="1:25" ht="14.25" customHeight="1" x14ac:dyDescent="0.25">
      <c r="A861" s="37">
        <v>38979</v>
      </c>
      <c r="B861" s="10">
        <v>414</v>
      </c>
      <c r="C861" s="10" t="s">
        <v>68</v>
      </c>
      <c r="D861" s="7">
        <v>2000</v>
      </c>
      <c r="E861" s="9" t="s">
        <v>6538</v>
      </c>
      <c r="F861" s="10" t="s">
        <v>23</v>
      </c>
      <c r="G861" s="10" t="s">
        <v>3575</v>
      </c>
      <c r="H861" s="41" t="s">
        <v>25</v>
      </c>
      <c r="I861" s="41"/>
      <c r="J861" s="42"/>
      <c r="K861" s="7">
        <v>2000</v>
      </c>
      <c r="M861" s="47"/>
      <c r="O861" s="51">
        <f t="shared" si="14"/>
        <v>0</v>
      </c>
      <c r="U861" s="9"/>
      <c r="X861" s="7">
        <v>2000</v>
      </c>
      <c r="Y861" s="42"/>
    </row>
    <row r="862" spans="1:25" ht="14.25" customHeight="1" x14ac:dyDescent="0.25">
      <c r="A862" s="37">
        <v>38979</v>
      </c>
      <c r="B862" s="10">
        <v>651</v>
      </c>
      <c r="C862" s="10" t="s">
        <v>3611</v>
      </c>
      <c r="D862" s="7">
        <v>2000</v>
      </c>
      <c r="E862" s="9" t="s">
        <v>6539</v>
      </c>
      <c r="F862" s="10" t="s">
        <v>23</v>
      </c>
      <c r="G862" s="10" t="s">
        <v>3587</v>
      </c>
      <c r="H862" s="41" t="s">
        <v>25</v>
      </c>
      <c r="I862" s="41"/>
      <c r="J862" s="42"/>
      <c r="K862" s="7">
        <v>2000</v>
      </c>
      <c r="M862" s="8"/>
      <c r="O862" s="51">
        <f t="shared" si="14"/>
        <v>0</v>
      </c>
      <c r="X862" s="7">
        <v>2000</v>
      </c>
      <c r="Y862" s="42"/>
    </row>
    <row r="863" spans="1:25" ht="14.25" customHeight="1" x14ac:dyDescent="0.25">
      <c r="A863" s="37">
        <v>38979</v>
      </c>
      <c r="B863" s="10">
        <v>759</v>
      </c>
      <c r="C863" s="10" t="s">
        <v>91</v>
      </c>
      <c r="D863" s="7">
        <v>5000</v>
      </c>
      <c r="E863" s="9" t="s">
        <v>6540</v>
      </c>
      <c r="F863" s="10" t="s">
        <v>30</v>
      </c>
      <c r="G863" s="10" t="s">
        <v>3578</v>
      </c>
      <c r="H863" s="41" t="s">
        <v>25</v>
      </c>
      <c r="I863" s="41" t="s">
        <v>4334</v>
      </c>
      <c r="J863" s="42">
        <v>5000</v>
      </c>
      <c r="M863" s="47"/>
      <c r="O863" s="51">
        <f t="shared" si="14"/>
        <v>0</v>
      </c>
      <c r="U863" s="9"/>
      <c r="X863" s="42">
        <v>5000</v>
      </c>
    </row>
    <row r="864" spans="1:25" ht="14.25" customHeight="1" x14ac:dyDescent="0.25">
      <c r="A864" s="37">
        <v>38979</v>
      </c>
      <c r="B864" s="10">
        <v>730</v>
      </c>
      <c r="C864" s="10" t="s">
        <v>162</v>
      </c>
      <c r="D864" s="7">
        <v>500</v>
      </c>
      <c r="E864" s="9" t="s">
        <v>6541</v>
      </c>
      <c r="F864" s="10" t="s">
        <v>54</v>
      </c>
      <c r="G864" s="10" t="s">
        <v>3582</v>
      </c>
      <c r="H864" s="41" t="s">
        <v>3582</v>
      </c>
      <c r="I864" s="41"/>
      <c r="J864" s="42"/>
      <c r="K864" s="7">
        <v>500</v>
      </c>
      <c r="M864" s="47"/>
      <c r="O864" s="51">
        <f t="shared" ref="O864:O927" si="15">M864*L864</f>
        <v>0</v>
      </c>
      <c r="U864" s="9"/>
      <c r="X864" s="7">
        <v>500</v>
      </c>
      <c r="Y864" s="42"/>
    </row>
    <row r="865" spans="1:25" ht="14.25" customHeight="1" x14ac:dyDescent="0.25">
      <c r="A865" s="37">
        <v>38979</v>
      </c>
      <c r="B865" s="10">
        <v>248</v>
      </c>
      <c r="C865" s="10" t="s">
        <v>42</v>
      </c>
      <c r="D865" s="7">
        <v>5000</v>
      </c>
      <c r="E865" s="9" t="s">
        <v>6542</v>
      </c>
      <c r="F865" s="10" t="s">
        <v>3869</v>
      </c>
      <c r="G865" s="10" t="s">
        <v>3582</v>
      </c>
      <c r="H865" s="41" t="s">
        <v>25</v>
      </c>
      <c r="I865" s="41" t="s">
        <v>4334</v>
      </c>
      <c r="J865" s="42">
        <v>5000</v>
      </c>
      <c r="M865" s="47"/>
      <c r="O865" s="51">
        <f t="shared" si="15"/>
        <v>0</v>
      </c>
      <c r="U865" s="9"/>
      <c r="X865" s="7">
        <v>5000</v>
      </c>
      <c r="Y865" s="42"/>
    </row>
    <row r="866" spans="1:25" ht="14.25" customHeight="1" x14ac:dyDescent="0.25">
      <c r="A866" s="37">
        <v>38980</v>
      </c>
      <c r="B866" s="10">
        <v>1400</v>
      </c>
      <c r="C866" s="10" t="s">
        <v>162</v>
      </c>
      <c r="D866" s="7">
        <v>600</v>
      </c>
      <c r="E866" s="9" t="s">
        <v>6543</v>
      </c>
      <c r="F866" s="10" t="s">
        <v>30</v>
      </c>
      <c r="G866" s="10" t="s">
        <v>3582</v>
      </c>
      <c r="H866" s="41" t="s">
        <v>3582</v>
      </c>
      <c r="I866" s="41"/>
      <c r="J866" s="42"/>
      <c r="K866" s="7">
        <v>600</v>
      </c>
      <c r="M866" s="8"/>
      <c r="O866" s="51">
        <f t="shared" si="15"/>
        <v>0</v>
      </c>
      <c r="X866" s="7">
        <v>600</v>
      </c>
      <c r="Y866" s="42"/>
    </row>
    <row r="867" spans="1:25" ht="14.25" customHeight="1" x14ac:dyDescent="0.25">
      <c r="A867" s="37">
        <v>38980</v>
      </c>
      <c r="B867" s="10">
        <v>751</v>
      </c>
      <c r="C867" s="10" t="s">
        <v>72</v>
      </c>
      <c r="D867" s="7">
        <v>5000</v>
      </c>
      <c r="E867" s="9" t="s">
        <v>6544</v>
      </c>
      <c r="F867" s="10" t="s">
        <v>359</v>
      </c>
      <c r="G867" s="10" t="s">
        <v>3575</v>
      </c>
      <c r="H867" s="41" t="s">
        <v>25</v>
      </c>
      <c r="I867" s="41"/>
      <c r="J867" s="42"/>
      <c r="K867" s="7">
        <v>5000</v>
      </c>
      <c r="M867" s="8"/>
      <c r="O867" s="51">
        <f t="shared" si="15"/>
        <v>0</v>
      </c>
      <c r="X867" s="7">
        <v>5000</v>
      </c>
      <c r="Y867" s="42"/>
    </row>
    <row r="868" spans="1:25" ht="14.25" customHeight="1" x14ac:dyDescent="0.25">
      <c r="A868" s="37">
        <v>38980</v>
      </c>
      <c r="B868" s="10">
        <v>758</v>
      </c>
      <c r="C868" s="10" t="s">
        <v>72</v>
      </c>
      <c r="D868" s="7">
        <v>5000</v>
      </c>
      <c r="E868" s="9" t="s">
        <v>6545</v>
      </c>
      <c r="F868" s="10" t="s">
        <v>359</v>
      </c>
      <c r="G868" s="10" t="s">
        <v>3575</v>
      </c>
      <c r="H868" s="41" t="s">
        <v>25</v>
      </c>
      <c r="I868" s="41"/>
      <c r="J868" s="42"/>
      <c r="K868" s="7">
        <v>5000</v>
      </c>
      <c r="M868" s="8"/>
      <c r="O868" s="51">
        <f t="shared" si="15"/>
        <v>0</v>
      </c>
      <c r="X868" s="7">
        <v>5000</v>
      </c>
      <c r="Y868" s="42"/>
    </row>
    <row r="869" spans="1:25" ht="14.25" customHeight="1" x14ac:dyDescent="0.25">
      <c r="A869" s="37">
        <v>38980</v>
      </c>
      <c r="B869" s="10">
        <v>520</v>
      </c>
      <c r="C869" s="10" t="s">
        <v>61</v>
      </c>
      <c r="D869" s="7">
        <v>1000</v>
      </c>
      <c r="E869" s="9" t="s">
        <v>6546</v>
      </c>
      <c r="F869" s="10" t="s">
        <v>63</v>
      </c>
      <c r="G869" s="10" t="s">
        <v>3575</v>
      </c>
      <c r="H869" s="41" t="s">
        <v>25</v>
      </c>
      <c r="I869" s="41"/>
      <c r="J869" s="42"/>
      <c r="K869" s="7">
        <v>1000</v>
      </c>
      <c r="M869" s="8"/>
      <c r="O869" s="51">
        <f t="shared" si="15"/>
        <v>0</v>
      </c>
      <c r="X869" s="7">
        <v>1000</v>
      </c>
      <c r="Y869" s="42"/>
    </row>
    <row r="870" spans="1:25" ht="14.25" customHeight="1" x14ac:dyDescent="0.25">
      <c r="A870" s="37">
        <v>38980</v>
      </c>
      <c r="B870" s="10">
        <v>720</v>
      </c>
      <c r="C870" s="10" t="s">
        <v>64</v>
      </c>
      <c r="D870" s="7">
        <v>2500</v>
      </c>
      <c r="E870" s="9" t="s">
        <v>6547</v>
      </c>
      <c r="F870" s="10" t="s">
        <v>54</v>
      </c>
      <c r="G870" s="10" t="s">
        <v>3578</v>
      </c>
      <c r="H870" s="41" t="s">
        <v>25</v>
      </c>
      <c r="I870" s="41"/>
      <c r="J870" s="42"/>
      <c r="K870" s="7">
        <v>2500</v>
      </c>
      <c r="M870" s="8"/>
      <c r="O870" s="51">
        <f t="shared" si="15"/>
        <v>0</v>
      </c>
      <c r="X870" s="7">
        <v>2500</v>
      </c>
      <c r="Y870" s="42"/>
    </row>
    <row r="871" spans="1:25" ht="14.25" customHeight="1" x14ac:dyDescent="0.25">
      <c r="A871" s="37">
        <v>38981</v>
      </c>
      <c r="B871" s="10">
        <v>940</v>
      </c>
      <c r="C871" s="10" t="s">
        <v>31</v>
      </c>
      <c r="D871" s="7">
        <v>20000</v>
      </c>
      <c r="E871" s="9" t="s">
        <v>6548</v>
      </c>
      <c r="F871" s="10" t="s">
        <v>23</v>
      </c>
      <c r="G871" s="10" t="s">
        <v>3587</v>
      </c>
      <c r="H871" s="41" t="s">
        <v>25</v>
      </c>
      <c r="I871" s="41"/>
      <c r="J871" s="42"/>
      <c r="K871" s="7">
        <v>20000</v>
      </c>
      <c r="M871" s="8"/>
      <c r="O871" s="51">
        <f t="shared" si="15"/>
        <v>0</v>
      </c>
      <c r="X871" s="7">
        <v>20000</v>
      </c>
      <c r="Y871" s="42"/>
    </row>
    <row r="872" spans="1:25" ht="14.25" customHeight="1" x14ac:dyDescent="0.25">
      <c r="A872" s="37">
        <v>38981</v>
      </c>
      <c r="B872" s="10">
        <v>1004</v>
      </c>
      <c r="C872" s="10" t="s">
        <v>70</v>
      </c>
      <c r="D872" s="7">
        <v>1500</v>
      </c>
      <c r="E872" s="9" t="s">
        <v>6549</v>
      </c>
      <c r="F872" s="10" t="s">
        <v>23</v>
      </c>
      <c r="G872" s="10" t="s">
        <v>3575</v>
      </c>
      <c r="H872" s="41" t="s">
        <v>25</v>
      </c>
      <c r="I872" s="41"/>
      <c r="J872" s="42"/>
      <c r="K872" s="7">
        <v>1500</v>
      </c>
      <c r="M872" s="8"/>
      <c r="O872" s="51">
        <f t="shared" si="15"/>
        <v>0</v>
      </c>
      <c r="X872" s="7">
        <v>1500</v>
      </c>
      <c r="Y872" s="42"/>
    </row>
    <row r="873" spans="1:25" ht="14.25" customHeight="1" x14ac:dyDescent="0.25">
      <c r="A873" s="37">
        <v>38981</v>
      </c>
      <c r="B873" s="10">
        <v>1423</v>
      </c>
      <c r="C873" s="10" t="s">
        <v>61</v>
      </c>
      <c r="D873" s="7">
        <v>10000</v>
      </c>
      <c r="E873" s="9" t="s">
        <v>6550</v>
      </c>
      <c r="F873" s="10" t="s">
        <v>23</v>
      </c>
      <c r="G873" s="10" t="s">
        <v>3575</v>
      </c>
      <c r="H873" s="41" t="s">
        <v>25</v>
      </c>
      <c r="I873" s="41"/>
      <c r="J873" s="42"/>
      <c r="K873" s="7">
        <v>10000</v>
      </c>
      <c r="M873" s="8"/>
      <c r="O873" s="51">
        <f t="shared" si="15"/>
        <v>0</v>
      </c>
      <c r="X873" s="7">
        <v>10000</v>
      </c>
      <c r="Y873" s="42"/>
    </row>
    <row r="874" spans="1:25" ht="14.25" customHeight="1" x14ac:dyDescent="0.25">
      <c r="A874" s="37">
        <v>38981</v>
      </c>
      <c r="B874" s="10">
        <v>1504</v>
      </c>
      <c r="C874" s="10" t="s">
        <v>162</v>
      </c>
      <c r="D874" s="7">
        <v>15</v>
      </c>
      <c r="E874" s="9" t="s">
        <v>6551</v>
      </c>
      <c r="F874" s="10" t="s">
        <v>37</v>
      </c>
      <c r="G874" s="10" t="s">
        <v>3582</v>
      </c>
      <c r="H874" s="41" t="s">
        <v>3582</v>
      </c>
      <c r="I874" s="41"/>
      <c r="J874" s="42"/>
      <c r="K874" s="7">
        <v>15</v>
      </c>
      <c r="M874" s="8"/>
      <c r="O874" s="51">
        <f t="shared" si="15"/>
        <v>0</v>
      </c>
      <c r="X874" s="7">
        <v>15</v>
      </c>
      <c r="Y874" s="42"/>
    </row>
    <row r="875" spans="1:25" ht="14.25" customHeight="1" x14ac:dyDescent="0.25">
      <c r="A875" s="37">
        <v>38981</v>
      </c>
      <c r="B875" s="10">
        <v>1025</v>
      </c>
      <c r="C875" s="10" t="s">
        <v>108</v>
      </c>
      <c r="D875" s="7">
        <v>2000</v>
      </c>
      <c r="E875" s="9" t="s">
        <v>6552</v>
      </c>
      <c r="F875" s="10" t="s">
        <v>359</v>
      </c>
      <c r="G875" s="10" t="s">
        <v>3610</v>
      </c>
      <c r="H875" s="41" t="s">
        <v>25</v>
      </c>
      <c r="I875" s="41"/>
      <c r="J875" s="42"/>
      <c r="K875" s="7">
        <v>2000</v>
      </c>
      <c r="M875" s="8"/>
      <c r="O875" s="51">
        <f t="shared" si="15"/>
        <v>0</v>
      </c>
      <c r="X875" s="7">
        <v>2000</v>
      </c>
      <c r="Y875" s="42"/>
    </row>
    <row r="876" spans="1:25" ht="14.25" customHeight="1" x14ac:dyDescent="0.25">
      <c r="A876" s="37">
        <v>38981</v>
      </c>
      <c r="B876" s="10">
        <v>745</v>
      </c>
      <c r="C876" s="10" t="s">
        <v>46</v>
      </c>
      <c r="D876" s="7">
        <v>1000000</v>
      </c>
      <c r="E876" s="9" t="s">
        <v>6553</v>
      </c>
      <c r="F876" s="10" t="s">
        <v>190</v>
      </c>
      <c r="G876" s="10" t="s">
        <v>3575</v>
      </c>
      <c r="H876" s="41" t="s">
        <v>25</v>
      </c>
      <c r="I876" s="41" t="s">
        <v>4334</v>
      </c>
      <c r="J876" s="42">
        <v>1600000</v>
      </c>
      <c r="L876" s="7">
        <v>1600000</v>
      </c>
      <c r="M876" s="8"/>
      <c r="O876" s="51">
        <f t="shared" si="15"/>
        <v>0</v>
      </c>
      <c r="X876" s="42">
        <v>1600000</v>
      </c>
    </row>
    <row r="877" spans="1:25" ht="14.25" customHeight="1" x14ac:dyDescent="0.25">
      <c r="A877" s="37">
        <v>38981</v>
      </c>
      <c r="B877" s="10">
        <v>1633</v>
      </c>
      <c r="C877" s="10" t="s">
        <v>72</v>
      </c>
      <c r="D877" s="7">
        <v>4000</v>
      </c>
      <c r="E877" s="9" t="s">
        <v>6554</v>
      </c>
      <c r="F877" s="10" t="s">
        <v>190</v>
      </c>
      <c r="G877" s="10" t="s">
        <v>3575</v>
      </c>
      <c r="H877" s="41" t="s">
        <v>25</v>
      </c>
      <c r="I877" s="41"/>
      <c r="J877" s="42"/>
      <c r="K877" s="7">
        <v>4000</v>
      </c>
      <c r="M877" s="8"/>
      <c r="O877" s="51">
        <f t="shared" si="15"/>
        <v>0</v>
      </c>
      <c r="X877" s="7">
        <v>4000</v>
      </c>
      <c r="Y877" s="42"/>
    </row>
    <row r="878" spans="1:25" ht="14.25" customHeight="1" x14ac:dyDescent="0.25">
      <c r="A878" s="37">
        <v>38981</v>
      </c>
      <c r="B878" s="10">
        <v>935</v>
      </c>
      <c r="C878" s="10" t="s">
        <v>46</v>
      </c>
      <c r="D878" s="7" t="s">
        <v>27</v>
      </c>
      <c r="E878" s="9" t="s">
        <v>6555</v>
      </c>
      <c r="F878" s="10" t="s">
        <v>63</v>
      </c>
      <c r="G878" s="10" t="s">
        <v>3575</v>
      </c>
      <c r="H878" s="41" t="s">
        <v>25</v>
      </c>
      <c r="I878" s="41" t="s">
        <v>4334</v>
      </c>
      <c r="J878" s="42" t="s">
        <v>27</v>
      </c>
      <c r="M878" s="8"/>
      <c r="O878" s="51">
        <f t="shared" si="15"/>
        <v>0</v>
      </c>
      <c r="X878" s="42" t="s">
        <v>27</v>
      </c>
    </row>
    <row r="879" spans="1:25" ht="14.25" customHeight="1" x14ac:dyDescent="0.25">
      <c r="A879" s="37">
        <v>38981</v>
      </c>
      <c r="B879" s="10">
        <v>2112</v>
      </c>
      <c r="C879" s="10" t="s">
        <v>3611</v>
      </c>
      <c r="D879" s="7">
        <v>2500</v>
      </c>
      <c r="E879" s="9" t="s">
        <v>6556</v>
      </c>
      <c r="F879" s="10" t="s">
        <v>63</v>
      </c>
      <c r="G879" s="10" t="s">
        <v>3587</v>
      </c>
      <c r="H879" s="41" t="s">
        <v>25</v>
      </c>
      <c r="I879" s="41"/>
      <c r="J879" s="42"/>
      <c r="K879" s="7">
        <v>2500</v>
      </c>
      <c r="M879" s="8"/>
      <c r="O879" s="51">
        <f t="shared" si="15"/>
        <v>0</v>
      </c>
      <c r="X879" s="7">
        <v>2500</v>
      </c>
      <c r="Y879" s="42"/>
    </row>
    <row r="880" spans="1:25" ht="14.25" customHeight="1" x14ac:dyDescent="0.25">
      <c r="A880" s="37">
        <v>38981</v>
      </c>
      <c r="B880" s="10">
        <v>1140</v>
      </c>
      <c r="C880" s="10" t="s">
        <v>132</v>
      </c>
      <c r="D880" s="7">
        <v>5520</v>
      </c>
      <c r="E880" s="9" t="s">
        <v>6557</v>
      </c>
      <c r="F880" s="10" t="s">
        <v>3869</v>
      </c>
      <c r="G880" s="10" t="s">
        <v>3580</v>
      </c>
      <c r="H880" s="41" t="s">
        <v>25</v>
      </c>
      <c r="I880" s="41" t="s">
        <v>4334</v>
      </c>
      <c r="J880" s="42">
        <v>5520</v>
      </c>
      <c r="M880" s="8"/>
      <c r="O880" s="51">
        <f t="shared" si="15"/>
        <v>0</v>
      </c>
      <c r="X880" s="42">
        <v>5520</v>
      </c>
    </row>
    <row r="881" spans="1:25" ht="14.25" customHeight="1" x14ac:dyDescent="0.25">
      <c r="A881" s="37">
        <v>38982</v>
      </c>
      <c r="B881" s="10">
        <v>1427</v>
      </c>
      <c r="C881" s="10" t="s">
        <v>162</v>
      </c>
      <c r="D881" s="7">
        <v>2300</v>
      </c>
      <c r="E881" s="9" t="s">
        <v>6558</v>
      </c>
      <c r="F881" s="10" t="s">
        <v>23</v>
      </c>
      <c r="G881" s="10" t="s">
        <v>3582</v>
      </c>
      <c r="H881" s="41" t="s">
        <v>25</v>
      </c>
      <c r="I881" s="41"/>
      <c r="J881" s="42"/>
      <c r="K881" s="7">
        <v>2300</v>
      </c>
      <c r="M881" s="8"/>
      <c r="O881" s="51">
        <f t="shared" si="15"/>
        <v>0</v>
      </c>
      <c r="X881" s="7">
        <v>2300</v>
      </c>
      <c r="Y881" s="42"/>
    </row>
    <row r="882" spans="1:25" ht="14.25" customHeight="1" x14ac:dyDescent="0.25">
      <c r="A882" s="37">
        <v>38982</v>
      </c>
      <c r="B882" s="10">
        <v>1633</v>
      </c>
      <c r="C882" s="10" t="s">
        <v>132</v>
      </c>
      <c r="D882" s="7">
        <v>12000</v>
      </c>
      <c r="E882" s="9" t="s">
        <v>6559</v>
      </c>
      <c r="F882" s="10" t="s">
        <v>30</v>
      </c>
      <c r="G882" s="10" t="s">
        <v>3580</v>
      </c>
      <c r="H882" s="41" t="s">
        <v>25</v>
      </c>
      <c r="I882" s="41" t="s">
        <v>4334</v>
      </c>
      <c r="J882" s="42">
        <v>12000</v>
      </c>
      <c r="M882" s="8"/>
      <c r="O882" s="51">
        <f t="shared" si="15"/>
        <v>0</v>
      </c>
      <c r="X882" s="42">
        <v>12000</v>
      </c>
    </row>
    <row r="883" spans="1:25" ht="14.25" customHeight="1" x14ac:dyDescent="0.25">
      <c r="A883" s="37">
        <v>38983</v>
      </c>
      <c r="B883" s="10">
        <v>1534</v>
      </c>
      <c r="C883" s="10" t="s">
        <v>121</v>
      </c>
      <c r="D883" s="7">
        <v>3000</v>
      </c>
      <c r="E883" s="9" t="s">
        <v>6560</v>
      </c>
      <c r="F883" s="10" t="s">
        <v>33</v>
      </c>
      <c r="G883" s="10" t="s">
        <v>3582</v>
      </c>
      <c r="H883" s="41" t="s">
        <v>25</v>
      </c>
      <c r="I883" s="41"/>
      <c r="J883" s="42"/>
      <c r="K883" s="7">
        <v>3000</v>
      </c>
      <c r="M883" s="8"/>
      <c r="O883" s="51">
        <f t="shared" si="15"/>
        <v>0</v>
      </c>
      <c r="X883" s="7">
        <v>3000</v>
      </c>
      <c r="Y883" s="42"/>
    </row>
    <row r="884" spans="1:25" ht="14.25" customHeight="1" x14ac:dyDescent="0.25">
      <c r="A884" s="37">
        <v>38983</v>
      </c>
      <c r="B884" s="10">
        <v>1202</v>
      </c>
      <c r="C884" s="10" t="s">
        <v>31</v>
      </c>
      <c r="D884" s="7">
        <v>1000</v>
      </c>
      <c r="E884" s="9" t="s">
        <v>6561</v>
      </c>
      <c r="F884" s="10" t="s">
        <v>37</v>
      </c>
      <c r="G884" s="10" t="s">
        <v>3587</v>
      </c>
      <c r="H884" s="41" t="s">
        <v>25</v>
      </c>
      <c r="I884" s="41"/>
      <c r="J884" s="42"/>
      <c r="K884" s="7">
        <v>1000</v>
      </c>
      <c r="M884" s="8"/>
      <c r="O884" s="51">
        <f t="shared" si="15"/>
        <v>0</v>
      </c>
      <c r="X884" s="7">
        <v>1000</v>
      </c>
      <c r="Y884" s="42"/>
    </row>
    <row r="885" spans="1:25" ht="14.25" customHeight="1" x14ac:dyDescent="0.25">
      <c r="A885" s="37">
        <v>38984</v>
      </c>
      <c r="B885" s="10">
        <v>1249</v>
      </c>
      <c r="C885" s="10" t="s">
        <v>91</v>
      </c>
      <c r="D885" s="7">
        <v>1000</v>
      </c>
      <c r="E885" s="9" t="s">
        <v>6562</v>
      </c>
      <c r="F885" s="8" t="s">
        <v>23</v>
      </c>
      <c r="G885" s="10" t="s">
        <v>3578</v>
      </c>
      <c r="H885" s="41" t="s">
        <v>25</v>
      </c>
      <c r="K885" s="7">
        <v>1000</v>
      </c>
      <c r="M885" s="9"/>
      <c r="O885" s="51">
        <f t="shared" si="15"/>
        <v>0</v>
      </c>
      <c r="P885" s="10"/>
      <c r="R885" s="11"/>
      <c r="U885" s="9"/>
      <c r="W885" s="9"/>
      <c r="X885" s="7">
        <v>1000</v>
      </c>
      <c r="Y885" s="7"/>
    </row>
    <row r="886" spans="1:25" ht="14.25" customHeight="1" x14ac:dyDescent="0.25">
      <c r="A886" s="37">
        <v>38984</v>
      </c>
      <c r="B886" s="10">
        <v>802</v>
      </c>
      <c r="C886" s="10" t="s">
        <v>203</v>
      </c>
      <c r="D886" s="10">
        <v>500</v>
      </c>
      <c r="E886" s="9" t="s">
        <v>6563</v>
      </c>
      <c r="F886" s="10" t="s">
        <v>23</v>
      </c>
      <c r="G886" s="10" t="s">
        <v>3610</v>
      </c>
      <c r="H886" s="41" t="s">
        <v>25</v>
      </c>
      <c r="I886" s="41"/>
      <c r="J886" s="42"/>
      <c r="K886" s="10">
        <v>500</v>
      </c>
      <c r="M886" s="8"/>
      <c r="O886" s="51">
        <f t="shared" si="15"/>
        <v>0</v>
      </c>
      <c r="X886" s="10">
        <v>500</v>
      </c>
      <c r="Y886" s="42"/>
    </row>
    <row r="887" spans="1:25" ht="14.25" customHeight="1" x14ac:dyDescent="0.25">
      <c r="A887" s="37">
        <v>38984</v>
      </c>
      <c r="B887" s="10">
        <v>933</v>
      </c>
      <c r="C887" s="10" t="s">
        <v>64</v>
      </c>
      <c r="D887" s="10" t="s">
        <v>27</v>
      </c>
      <c r="E887" s="9" t="s">
        <v>6564</v>
      </c>
      <c r="F887" s="10" t="s">
        <v>33</v>
      </c>
      <c r="G887" s="10" t="s">
        <v>3578</v>
      </c>
      <c r="H887" s="41" t="s">
        <v>25</v>
      </c>
      <c r="I887" s="41"/>
      <c r="J887" s="42"/>
      <c r="K887" s="10" t="s">
        <v>27</v>
      </c>
      <c r="M887" s="8"/>
      <c r="O887" s="51">
        <f t="shared" si="15"/>
        <v>0</v>
      </c>
      <c r="X887" s="10" t="s">
        <v>27</v>
      </c>
      <c r="Y887" s="42"/>
    </row>
    <row r="888" spans="1:25" ht="14.25" customHeight="1" x14ac:dyDescent="0.25">
      <c r="A888" s="37">
        <v>38984</v>
      </c>
      <c r="B888" s="10">
        <v>1549</v>
      </c>
      <c r="C888" s="10" t="s">
        <v>319</v>
      </c>
      <c r="D888" s="10">
        <v>100</v>
      </c>
      <c r="E888" s="9" t="s">
        <v>6565</v>
      </c>
      <c r="F888" s="10" t="s">
        <v>37</v>
      </c>
      <c r="G888" s="10" t="s">
        <v>3610</v>
      </c>
      <c r="H888" s="41" t="s">
        <v>25</v>
      </c>
      <c r="I888" s="41"/>
      <c r="J888" s="42"/>
      <c r="K888" s="10">
        <v>100</v>
      </c>
      <c r="M888" s="8"/>
      <c r="O888" s="51">
        <f t="shared" si="15"/>
        <v>0</v>
      </c>
      <c r="X888" s="10">
        <v>100</v>
      </c>
      <c r="Y888" s="42"/>
    </row>
    <row r="889" spans="1:25" ht="14.25" customHeight="1" x14ac:dyDescent="0.25">
      <c r="A889" s="37">
        <v>38984</v>
      </c>
      <c r="B889" s="10">
        <v>1303</v>
      </c>
      <c r="C889" s="10" t="s">
        <v>203</v>
      </c>
      <c r="D889" s="10">
        <v>6000</v>
      </c>
      <c r="E889" s="9" t="s">
        <v>6566</v>
      </c>
      <c r="F889" s="10" t="s">
        <v>63</v>
      </c>
      <c r="G889" s="10" t="s">
        <v>3610</v>
      </c>
      <c r="H889" s="41" t="s">
        <v>25</v>
      </c>
      <c r="I889" s="41"/>
      <c r="J889" s="42"/>
      <c r="K889" s="10">
        <v>6000</v>
      </c>
      <c r="M889" s="8"/>
      <c r="O889" s="51">
        <f t="shared" si="15"/>
        <v>0</v>
      </c>
      <c r="X889" s="10">
        <v>6000</v>
      </c>
      <c r="Y889" s="42"/>
    </row>
    <row r="890" spans="1:25" ht="14.25" customHeight="1" x14ac:dyDescent="0.25">
      <c r="A890" s="37">
        <v>38985</v>
      </c>
      <c r="B890" s="10">
        <v>51</v>
      </c>
      <c r="C890" s="10" t="s">
        <v>3611</v>
      </c>
      <c r="D890" s="7">
        <v>1500</v>
      </c>
      <c r="E890" s="9" t="s">
        <v>6567</v>
      </c>
      <c r="F890" s="10" t="s">
        <v>23</v>
      </c>
      <c r="G890" s="10" t="s">
        <v>3587</v>
      </c>
      <c r="H890" s="41" t="s">
        <v>25</v>
      </c>
      <c r="I890" s="41"/>
      <c r="J890" s="42"/>
      <c r="K890" s="7">
        <v>1500</v>
      </c>
      <c r="M890" s="8"/>
      <c r="O890" s="51">
        <f t="shared" si="15"/>
        <v>0</v>
      </c>
      <c r="X890" s="7">
        <v>1500</v>
      </c>
      <c r="Y890" s="42"/>
    </row>
    <row r="891" spans="1:25" ht="14.25" customHeight="1" x14ac:dyDescent="0.25">
      <c r="A891" s="37">
        <v>38985</v>
      </c>
      <c r="B891" s="10">
        <v>342</v>
      </c>
      <c r="C891" s="10" t="s">
        <v>526</v>
      </c>
      <c r="D891" s="7">
        <v>2000</v>
      </c>
      <c r="E891" s="9" t="s">
        <v>6568</v>
      </c>
      <c r="F891" s="10" t="s">
        <v>23</v>
      </c>
      <c r="G891" s="10" t="s">
        <v>3580</v>
      </c>
      <c r="H891" s="41" t="s">
        <v>25</v>
      </c>
      <c r="I891" s="41"/>
      <c r="J891" s="42"/>
      <c r="K891" s="7">
        <v>2000</v>
      </c>
      <c r="M891" s="8"/>
      <c r="O891" s="51">
        <f t="shared" si="15"/>
        <v>0</v>
      </c>
      <c r="X891" s="7">
        <v>2000</v>
      </c>
      <c r="Y891" s="42"/>
    </row>
    <row r="892" spans="1:25" ht="14.25" customHeight="1" x14ac:dyDescent="0.25">
      <c r="A892" s="37">
        <v>38986</v>
      </c>
      <c r="B892" s="10">
        <v>1205</v>
      </c>
      <c r="C892" s="10" t="s">
        <v>162</v>
      </c>
      <c r="D892" s="7">
        <v>200</v>
      </c>
      <c r="E892" s="9" t="s">
        <v>6569</v>
      </c>
      <c r="F892" s="10" t="s">
        <v>23</v>
      </c>
      <c r="G892" s="10" t="s">
        <v>3582</v>
      </c>
      <c r="H892" s="41" t="s">
        <v>3582</v>
      </c>
      <c r="I892" s="41"/>
      <c r="J892" s="42"/>
      <c r="K892" s="7">
        <v>200</v>
      </c>
      <c r="M892" s="8"/>
      <c r="O892" s="51">
        <f t="shared" si="15"/>
        <v>0</v>
      </c>
      <c r="X892" s="7">
        <v>200</v>
      </c>
      <c r="Y892" s="42"/>
    </row>
    <row r="893" spans="1:25" ht="14.25" customHeight="1" x14ac:dyDescent="0.25">
      <c r="A893" s="37">
        <v>38986</v>
      </c>
      <c r="B893" s="10">
        <v>825</v>
      </c>
      <c r="C893" s="10" t="s">
        <v>319</v>
      </c>
      <c r="D893" s="7">
        <v>8000</v>
      </c>
      <c r="E893" s="9" t="s">
        <v>6570</v>
      </c>
      <c r="F893" s="10" t="s">
        <v>23</v>
      </c>
      <c r="G893" s="10" t="s">
        <v>3610</v>
      </c>
      <c r="H893" s="41" t="s">
        <v>25</v>
      </c>
      <c r="I893" s="41"/>
      <c r="J893" s="42"/>
      <c r="K893" s="7">
        <v>8000</v>
      </c>
      <c r="M893" s="8"/>
      <c r="O893" s="51">
        <f t="shared" si="15"/>
        <v>0</v>
      </c>
      <c r="X893" s="7">
        <v>8000</v>
      </c>
      <c r="Y893" s="42"/>
    </row>
    <row r="894" spans="1:25" ht="14.25" customHeight="1" x14ac:dyDescent="0.25">
      <c r="A894" s="37">
        <v>38986</v>
      </c>
      <c r="B894" s="10">
        <v>511</v>
      </c>
      <c r="C894" s="10" t="s">
        <v>121</v>
      </c>
      <c r="D894" s="7" t="s">
        <v>27</v>
      </c>
      <c r="E894" s="9" t="s">
        <v>6571</v>
      </c>
      <c r="F894" s="10" t="s">
        <v>23</v>
      </c>
      <c r="G894" s="10" t="s">
        <v>3582</v>
      </c>
      <c r="H894" s="41" t="s">
        <v>25</v>
      </c>
      <c r="I894" s="41"/>
      <c r="J894" s="42"/>
      <c r="K894" s="7" t="s">
        <v>27</v>
      </c>
      <c r="M894" s="8"/>
      <c r="O894" s="51">
        <f t="shared" si="15"/>
        <v>0</v>
      </c>
      <c r="X894" s="7" t="s">
        <v>27</v>
      </c>
      <c r="Y894" s="42"/>
    </row>
    <row r="895" spans="1:25" ht="14.25" customHeight="1" x14ac:dyDescent="0.25">
      <c r="A895" s="37">
        <v>38986</v>
      </c>
      <c r="B895" s="10">
        <v>849</v>
      </c>
      <c r="C895" s="10" t="s">
        <v>35</v>
      </c>
      <c r="D895" s="7">
        <v>2300</v>
      </c>
      <c r="E895" s="9" t="s">
        <v>6572</v>
      </c>
      <c r="F895" s="10" t="s">
        <v>23</v>
      </c>
      <c r="G895" s="10" t="s">
        <v>3580</v>
      </c>
      <c r="H895" s="41" t="s">
        <v>25</v>
      </c>
      <c r="I895" s="41" t="s">
        <v>4334</v>
      </c>
      <c r="J895" s="42">
        <v>2300</v>
      </c>
      <c r="M895" s="8"/>
      <c r="O895" s="51">
        <f t="shared" si="15"/>
        <v>0</v>
      </c>
      <c r="X895" s="42">
        <v>2300</v>
      </c>
    </row>
    <row r="896" spans="1:25" ht="14.25" customHeight="1" x14ac:dyDescent="0.25">
      <c r="A896" s="37">
        <v>38986</v>
      </c>
      <c r="B896" s="10">
        <v>819</v>
      </c>
      <c r="C896" s="10" t="s">
        <v>132</v>
      </c>
      <c r="D896" s="7">
        <v>3000</v>
      </c>
      <c r="E896" s="9" t="s">
        <v>6573</v>
      </c>
      <c r="F896" s="10" t="s">
        <v>33</v>
      </c>
      <c r="G896" s="10" t="s">
        <v>3580</v>
      </c>
      <c r="H896" s="41" t="s">
        <v>25</v>
      </c>
      <c r="I896" s="41"/>
      <c r="J896" s="42"/>
      <c r="K896" s="7">
        <v>3000</v>
      </c>
      <c r="M896" s="8"/>
      <c r="O896" s="51">
        <f t="shared" si="15"/>
        <v>0</v>
      </c>
      <c r="X896" s="7">
        <v>3000</v>
      </c>
      <c r="Y896" s="42"/>
    </row>
    <row r="897" spans="1:25" ht="14.25" customHeight="1" x14ac:dyDescent="0.25">
      <c r="A897" s="37">
        <v>38987</v>
      </c>
      <c r="B897" s="10">
        <v>708</v>
      </c>
      <c r="C897" s="10" t="s">
        <v>72</v>
      </c>
      <c r="D897" s="7">
        <v>5000</v>
      </c>
      <c r="E897" s="9" t="s">
        <v>6574</v>
      </c>
      <c r="F897" s="10" t="s">
        <v>30</v>
      </c>
      <c r="G897" s="10" t="s">
        <v>3575</v>
      </c>
      <c r="H897" s="41" t="s">
        <v>25</v>
      </c>
      <c r="I897" s="41"/>
      <c r="J897" s="42"/>
      <c r="K897" s="7">
        <v>5000</v>
      </c>
      <c r="M897" s="8"/>
      <c r="O897" s="51">
        <f t="shared" si="15"/>
        <v>0</v>
      </c>
      <c r="X897" s="7">
        <v>5000</v>
      </c>
      <c r="Y897" s="42"/>
    </row>
    <row r="898" spans="1:25" ht="14.25" customHeight="1" x14ac:dyDescent="0.25">
      <c r="A898" s="37">
        <v>38987</v>
      </c>
      <c r="B898" s="10">
        <v>412</v>
      </c>
      <c r="C898" s="10" t="s">
        <v>56</v>
      </c>
      <c r="D898" s="7">
        <v>4000</v>
      </c>
      <c r="E898" s="9" t="s">
        <v>6575</v>
      </c>
      <c r="F898" s="10" t="s">
        <v>30</v>
      </c>
      <c r="G898" s="10" t="s">
        <v>3587</v>
      </c>
      <c r="H898" s="41" t="s">
        <v>25</v>
      </c>
      <c r="I898" s="41"/>
      <c r="J898" s="42"/>
      <c r="K898" s="7">
        <v>4000</v>
      </c>
      <c r="M898" s="8"/>
      <c r="O898" s="51">
        <f t="shared" si="15"/>
        <v>0</v>
      </c>
      <c r="X898" s="7">
        <v>4000</v>
      </c>
      <c r="Y898" s="42"/>
    </row>
    <row r="899" spans="1:25" ht="14.25" customHeight="1" x14ac:dyDescent="0.25">
      <c r="A899" s="37">
        <v>38987</v>
      </c>
      <c r="B899" s="10">
        <v>634</v>
      </c>
      <c r="C899" s="10" t="s">
        <v>70</v>
      </c>
      <c r="D899" s="7">
        <v>1500</v>
      </c>
      <c r="E899" s="9" t="s">
        <v>6576</v>
      </c>
      <c r="F899" s="10" t="s">
        <v>63</v>
      </c>
      <c r="G899" s="10" t="s">
        <v>3575</v>
      </c>
      <c r="H899" s="41" t="s">
        <v>25</v>
      </c>
      <c r="I899" s="41"/>
      <c r="J899" s="42"/>
      <c r="K899" s="7">
        <v>1500</v>
      </c>
      <c r="M899" s="8"/>
      <c r="O899" s="51">
        <f t="shared" si="15"/>
        <v>0</v>
      </c>
      <c r="X899" s="7">
        <v>1500</v>
      </c>
      <c r="Y899" s="42"/>
    </row>
    <row r="900" spans="1:25" ht="14.25" customHeight="1" x14ac:dyDescent="0.25">
      <c r="A900" s="37">
        <v>38988</v>
      </c>
      <c r="B900" s="10">
        <v>1559</v>
      </c>
      <c r="C900" s="10" t="s">
        <v>200</v>
      </c>
      <c r="D900" s="7">
        <v>3600</v>
      </c>
      <c r="E900" s="9" t="s">
        <v>6577</v>
      </c>
      <c r="F900" s="10" t="s">
        <v>67</v>
      </c>
      <c r="G900" s="10" t="s">
        <v>3575</v>
      </c>
      <c r="H900" s="41" t="s">
        <v>25</v>
      </c>
      <c r="I900" s="41"/>
      <c r="J900" s="42"/>
      <c r="K900" s="7">
        <v>3600</v>
      </c>
      <c r="M900" s="8"/>
      <c r="O900" s="51">
        <f t="shared" si="15"/>
        <v>0</v>
      </c>
      <c r="X900" s="7">
        <v>3600</v>
      </c>
      <c r="Y900" s="42"/>
    </row>
    <row r="901" spans="1:25" ht="14.25" customHeight="1" x14ac:dyDescent="0.25">
      <c r="A901" s="37">
        <v>38989</v>
      </c>
      <c r="B901" s="10">
        <v>1937</v>
      </c>
      <c r="C901" s="10" t="s">
        <v>21</v>
      </c>
      <c r="D901" s="7">
        <v>500</v>
      </c>
      <c r="E901" s="9" t="s">
        <v>6578</v>
      </c>
      <c r="F901" s="10" t="s">
        <v>23</v>
      </c>
      <c r="G901" s="10" t="s">
        <v>3610</v>
      </c>
      <c r="H901" s="41" t="s">
        <v>25</v>
      </c>
      <c r="I901" s="41"/>
      <c r="J901" s="42"/>
      <c r="K901" s="7">
        <v>500</v>
      </c>
      <c r="M901" s="8"/>
      <c r="O901" s="51">
        <f t="shared" si="15"/>
        <v>0</v>
      </c>
      <c r="X901" s="7">
        <v>500</v>
      </c>
      <c r="Y901" s="42"/>
    </row>
    <row r="902" spans="1:25" ht="14.25" customHeight="1" x14ac:dyDescent="0.25">
      <c r="A902" s="37">
        <v>38989</v>
      </c>
      <c r="B902" s="10">
        <v>1132</v>
      </c>
      <c r="C902" s="10" t="s">
        <v>162</v>
      </c>
      <c r="D902" s="7">
        <v>3000</v>
      </c>
      <c r="E902" s="9" t="s">
        <v>6579</v>
      </c>
      <c r="F902" s="10" t="s">
        <v>30</v>
      </c>
      <c r="G902" s="10" t="s">
        <v>3582</v>
      </c>
      <c r="H902" s="41" t="s">
        <v>25</v>
      </c>
      <c r="I902" s="41"/>
      <c r="J902" s="42"/>
      <c r="K902" s="7">
        <v>3000</v>
      </c>
      <c r="M902" s="8"/>
      <c r="O902" s="51">
        <f t="shared" si="15"/>
        <v>0</v>
      </c>
      <c r="X902" s="7">
        <v>3000</v>
      </c>
      <c r="Y902" s="42"/>
    </row>
    <row r="903" spans="1:25" ht="14.25" customHeight="1" x14ac:dyDescent="0.25">
      <c r="A903" s="37">
        <v>38989</v>
      </c>
      <c r="B903" s="10">
        <v>1128</v>
      </c>
      <c r="C903" s="10" t="s">
        <v>35</v>
      </c>
      <c r="D903" s="7">
        <v>30</v>
      </c>
      <c r="E903" s="9" t="s">
        <v>6580</v>
      </c>
      <c r="F903" s="10" t="s">
        <v>63</v>
      </c>
      <c r="G903" s="10" t="s">
        <v>3580</v>
      </c>
      <c r="H903" s="41" t="s">
        <v>25</v>
      </c>
      <c r="I903" s="41"/>
      <c r="J903" s="42"/>
      <c r="K903" s="7">
        <v>30</v>
      </c>
      <c r="M903" s="8"/>
      <c r="O903" s="51">
        <f t="shared" si="15"/>
        <v>0</v>
      </c>
      <c r="X903" s="7">
        <v>30</v>
      </c>
      <c r="Y903" s="42"/>
    </row>
    <row r="904" spans="1:25" ht="14.25" customHeight="1" x14ac:dyDescent="0.25">
      <c r="A904" s="37">
        <v>38989</v>
      </c>
      <c r="B904" s="10">
        <v>1102</v>
      </c>
      <c r="C904" s="10" t="s">
        <v>141</v>
      </c>
      <c r="D904" s="7">
        <v>11000</v>
      </c>
      <c r="E904" s="9" t="s">
        <v>6581</v>
      </c>
      <c r="F904" s="10" t="s">
        <v>67</v>
      </c>
      <c r="G904" s="10" t="s">
        <v>3578</v>
      </c>
      <c r="H904" s="41" t="s">
        <v>25</v>
      </c>
      <c r="I904" s="41"/>
      <c r="J904" s="42"/>
      <c r="K904" s="7">
        <v>11000</v>
      </c>
      <c r="M904" s="8"/>
      <c r="O904" s="51">
        <f t="shared" si="15"/>
        <v>0</v>
      </c>
      <c r="X904" s="7">
        <v>11000</v>
      </c>
      <c r="Y904" s="42"/>
    </row>
    <row r="905" spans="1:25" ht="14.25" customHeight="1" x14ac:dyDescent="0.25">
      <c r="A905" s="37">
        <v>38990</v>
      </c>
      <c r="B905" s="10">
        <v>2324</v>
      </c>
      <c r="C905" s="10" t="s">
        <v>373</v>
      </c>
      <c r="D905" s="7">
        <v>1000</v>
      </c>
      <c r="E905" s="9" t="s">
        <v>6582</v>
      </c>
      <c r="F905" s="10" t="s">
        <v>23</v>
      </c>
      <c r="G905" s="10" t="s">
        <v>3580</v>
      </c>
      <c r="H905" s="41" t="s">
        <v>25</v>
      </c>
      <c r="I905" s="41"/>
      <c r="J905" s="42"/>
      <c r="K905" s="7">
        <v>1000</v>
      </c>
      <c r="M905" s="8"/>
      <c r="O905" s="51">
        <f t="shared" si="15"/>
        <v>0</v>
      </c>
      <c r="X905" s="7">
        <v>1000</v>
      </c>
      <c r="Y905" s="42"/>
    </row>
    <row r="906" spans="1:25" ht="14.25" customHeight="1" x14ac:dyDescent="0.25">
      <c r="A906" s="37">
        <v>38990</v>
      </c>
      <c r="B906" s="10">
        <v>1701</v>
      </c>
      <c r="C906" s="10" t="s">
        <v>200</v>
      </c>
      <c r="D906" s="7">
        <v>20000</v>
      </c>
      <c r="E906" s="9" t="s">
        <v>6583</v>
      </c>
      <c r="F906" s="10" t="s">
        <v>33</v>
      </c>
      <c r="G906" s="10" t="s">
        <v>3575</v>
      </c>
      <c r="H906" s="41" t="s">
        <v>25</v>
      </c>
      <c r="I906" s="41"/>
      <c r="J906" s="42"/>
      <c r="K906" s="7">
        <v>20000</v>
      </c>
      <c r="M906" s="8"/>
      <c r="O906" s="51">
        <f t="shared" si="15"/>
        <v>0</v>
      </c>
      <c r="X906" s="7">
        <v>20000</v>
      </c>
      <c r="Y906" s="42"/>
    </row>
    <row r="907" spans="1:25" ht="14.25" customHeight="1" x14ac:dyDescent="0.25">
      <c r="A907" s="37">
        <v>38992</v>
      </c>
      <c r="B907" s="10">
        <v>1601</v>
      </c>
      <c r="C907" s="10" t="s">
        <v>81</v>
      </c>
      <c r="D907" s="38">
        <v>300000</v>
      </c>
      <c r="E907" s="9" t="s">
        <v>6584</v>
      </c>
      <c r="F907" s="10" t="s">
        <v>23</v>
      </c>
      <c r="G907" s="10" t="s">
        <v>3578</v>
      </c>
      <c r="H907" s="41" t="s">
        <v>25</v>
      </c>
      <c r="I907" s="41"/>
      <c r="J907" s="42"/>
      <c r="K907" s="38">
        <v>300000</v>
      </c>
      <c r="M907" s="8"/>
      <c r="O907" s="51">
        <f t="shared" si="15"/>
        <v>0</v>
      </c>
      <c r="X907" s="38">
        <v>300000</v>
      </c>
      <c r="Y907" s="42"/>
    </row>
    <row r="908" spans="1:25" ht="14.25" customHeight="1" x14ac:dyDescent="0.25">
      <c r="A908" s="37">
        <v>38992</v>
      </c>
      <c r="B908" s="10">
        <v>1724</v>
      </c>
      <c r="C908" s="10" t="s">
        <v>3611</v>
      </c>
      <c r="D908" s="38">
        <v>1000</v>
      </c>
      <c r="E908" s="9" t="s">
        <v>6585</v>
      </c>
      <c r="F908" s="10" t="s">
        <v>30</v>
      </c>
      <c r="G908" s="10" t="s">
        <v>3587</v>
      </c>
      <c r="H908" s="41" t="s">
        <v>25</v>
      </c>
      <c r="I908" s="41"/>
      <c r="J908" s="42"/>
      <c r="K908" s="38">
        <v>1000</v>
      </c>
      <c r="M908" s="8"/>
      <c r="O908" s="51">
        <f t="shared" si="15"/>
        <v>0</v>
      </c>
      <c r="X908" s="38">
        <v>1000</v>
      </c>
      <c r="Y908" s="42"/>
    </row>
    <row r="909" spans="1:25" ht="14.25" customHeight="1" x14ac:dyDescent="0.25">
      <c r="A909" s="37">
        <v>38992</v>
      </c>
      <c r="B909" s="10">
        <v>1218</v>
      </c>
      <c r="C909" s="10" t="s">
        <v>130</v>
      </c>
      <c r="D909" s="38">
        <v>200000</v>
      </c>
      <c r="E909" s="9" t="s">
        <v>6586</v>
      </c>
      <c r="F909" s="10" t="s">
        <v>37</v>
      </c>
      <c r="G909" s="10" t="s">
        <v>3578</v>
      </c>
      <c r="H909" s="41" t="s">
        <v>25</v>
      </c>
      <c r="I909" s="41"/>
      <c r="J909" s="42"/>
      <c r="K909" s="38">
        <v>200000</v>
      </c>
      <c r="M909" s="8"/>
      <c r="O909" s="51">
        <f t="shared" si="15"/>
        <v>0</v>
      </c>
      <c r="X909" s="38">
        <v>200000</v>
      </c>
      <c r="Y909" s="42"/>
    </row>
    <row r="910" spans="1:25" ht="14.25" customHeight="1" x14ac:dyDescent="0.25">
      <c r="A910" s="37">
        <v>38994</v>
      </c>
      <c r="B910" s="10">
        <v>1548</v>
      </c>
      <c r="C910" s="10" t="s">
        <v>46</v>
      </c>
      <c r="D910" s="38">
        <v>3000</v>
      </c>
      <c r="E910" s="9" t="s">
        <v>6587</v>
      </c>
      <c r="F910" s="10" t="s">
        <v>23</v>
      </c>
      <c r="G910" s="10" t="s">
        <v>3575</v>
      </c>
      <c r="H910" s="41" t="s">
        <v>25</v>
      </c>
      <c r="I910" s="41"/>
      <c r="J910" s="42"/>
      <c r="K910" s="38">
        <v>3000</v>
      </c>
      <c r="M910" s="8"/>
      <c r="O910" s="51">
        <f t="shared" si="15"/>
        <v>0</v>
      </c>
      <c r="X910" s="38">
        <v>3000</v>
      </c>
      <c r="Y910" s="42"/>
    </row>
    <row r="911" spans="1:25" ht="14.25" customHeight="1" x14ac:dyDescent="0.25">
      <c r="A911" s="71">
        <v>38995</v>
      </c>
      <c r="B911" s="72">
        <v>1745</v>
      </c>
      <c r="C911" s="73" t="s">
        <v>162</v>
      </c>
      <c r="D911" s="7">
        <v>200</v>
      </c>
      <c r="E911" s="74" t="s">
        <v>6588</v>
      </c>
      <c r="F911" s="10" t="s">
        <v>23</v>
      </c>
      <c r="G911" s="10" t="s">
        <v>3582</v>
      </c>
      <c r="H911" s="41" t="s">
        <v>3582</v>
      </c>
      <c r="I911" s="41"/>
      <c r="J911" s="42"/>
      <c r="K911" s="42">
        <v>200</v>
      </c>
      <c r="O911" s="51">
        <f t="shared" si="15"/>
        <v>0</v>
      </c>
      <c r="X911" s="42">
        <v>200</v>
      </c>
      <c r="Y911" s="42"/>
    </row>
    <row r="912" spans="1:25" ht="14.25" customHeight="1" x14ac:dyDescent="0.25">
      <c r="A912" s="37">
        <v>38995</v>
      </c>
      <c r="B912" s="10">
        <v>1738</v>
      </c>
      <c r="C912" s="10" t="s">
        <v>68</v>
      </c>
      <c r="D912" s="38">
        <v>10000</v>
      </c>
      <c r="E912" s="9" t="s">
        <v>6589</v>
      </c>
      <c r="F912" s="10" t="s">
        <v>23</v>
      </c>
      <c r="G912" s="10" t="s">
        <v>3575</v>
      </c>
      <c r="H912" s="41" t="s">
        <v>25</v>
      </c>
      <c r="I912" s="41"/>
      <c r="J912" s="42"/>
      <c r="K912" s="38">
        <v>10000</v>
      </c>
      <c r="M912" s="8"/>
      <c r="O912" s="51">
        <f t="shared" si="15"/>
        <v>0</v>
      </c>
      <c r="X912" s="38">
        <v>10000</v>
      </c>
      <c r="Y912" s="42"/>
    </row>
    <row r="913" spans="1:25" ht="14.25" customHeight="1" x14ac:dyDescent="0.25">
      <c r="A913" s="37">
        <v>38995</v>
      </c>
      <c r="B913" s="10">
        <v>904</v>
      </c>
      <c r="C913" s="10" t="s">
        <v>21</v>
      </c>
      <c r="D913" s="38">
        <v>1000</v>
      </c>
      <c r="E913" s="9" t="s">
        <v>6590</v>
      </c>
      <c r="F913" s="10" t="s">
        <v>33</v>
      </c>
      <c r="G913" s="10" t="s">
        <v>3610</v>
      </c>
      <c r="H913" s="41" t="s">
        <v>25</v>
      </c>
      <c r="I913" s="41"/>
      <c r="J913" s="42"/>
      <c r="K913" s="38">
        <v>1000</v>
      </c>
      <c r="M913" s="8"/>
      <c r="O913" s="51">
        <f t="shared" si="15"/>
        <v>0</v>
      </c>
      <c r="X913" s="38">
        <v>1000</v>
      </c>
      <c r="Y913" s="42"/>
    </row>
    <row r="914" spans="1:25" ht="14.25" customHeight="1" x14ac:dyDescent="0.25">
      <c r="A914" s="37">
        <v>38995</v>
      </c>
      <c r="B914" s="10">
        <v>755</v>
      </c>
      <c r="C914" s="10" t="s">
        <v>61</v>
      </c>
      <c r="D914" s="38">
        <v>1000</v>
      </c>
      <c r="E914" s="9" t="s">
        <v>6591</v>
      </c>
      <c r="F914" s="10" t="s">
        <v>37</v>
      </c>
      <c r="G914" s="10" t="s">
        <v>3575</v>
      </c>
      <c r="H914" s="41" t="s">
        <v>25</v>
      </c>
      <c r="I914" s="41"/>
      <c r="J914" s="42"/>
      <c r="K914" s="38">
        <v>1000</v>
      </c>
      <c r="M914" s="8"/>
      <c r="O914" s="51">
        <f t="shared" si="15"/>
        <v>0</v>
      </c>
      <c r="X914" s="38">
        <v>1000</v>
      </c>
      <c r="Y914" s="42"/>
    </row>
    <row r="915" spans="1:25" ht="14.25" customHeight="1" x14ac:dyDescent="0.25">
      <c r="A915" s="37">
        <v>38995</v>
      </c>
      <c r="B915" s="10">
        <v>1037</v>
      </c>
      <c r="C915" s="10" t="s">
        <v>46</v>
      </c>
      <c r="D915" s="38" t="s">
        <v>27</v>
      </c>
      <c r="E915" s="9" t="s">
        <v>6592</v>
      </c>
      <c r="F915" s="10" t="s">
        <v>67</v>
      </c>
      <c r="G915" s="10" t="s">
        <v>3575</v>
      </c>
      <c r="H915" s="41" t="s">
        <v>25</v>
      </c>
      <c r="I915" s="41" t="s">
        <v>4334</v>
      </c>
      <c r="J915" s="42" t="s">
        <v>27</v>
      </c>
      <c r="K915" s="38"/>
      <c r="M915" s="8"/>
      <c r="O915" s="51">
        <f t="shared" si="15"/>
        <v>0</v>
      </c>
      <c r="X915" s="42" t="s">
        <v>27</v>
      </c>
    </row>
    <row r="916" spans="1:25" ht="14.25" customHeight="1" x14ac:dyDescent="0.25">
      <c r="A916" s="37">
        <v>38996</v>
      </c>
      <c r="B916" s="10">
        <v>1137</v>
      </c>
      <c r="C916" s="10" t="s">
        <v>319</v>
      </c>
      <c r="D916" s="38">
        <v>1000</v>
      </c>
      <c r="E916" s="9" t="s">
        <v>6593</v>
      </c>
      <c r="F916" s="10" t="s">
        <v>23</v>
      </c>
      <c r="G916" s="10" t="s">
        <v>3610</v>
      </c>
      <c r="H916" s="41" t="s">
        <v>25</v>
      </c>
      <c r="I916" s="41"/>
      <c r="J916" s="42"/>
      <c r="K916" s="38">
        <v>1000</v>
      </c>
      <c r="M916" s="8"/>
      <c r="O916" s="51">
        <f t="shared" si="15"/>
        <v>0</v>
      </c>
      <c r="X916" s="38">
        <v>1000</v>
      </c>
      <c r="Y916" s="42"/>
    </row>
    <row r="917" spans="1:25" ht="14.25" customHeight="1" x14ac:dyDescent="0.25">
      <c r="A917" s="37">
        <v>38996</v>
      </c>
      <c r="B917" s="10">
        <v>2151</v>
      </c>
      <c r="C917" s="10" t="s">
        <v>108</v>
      </c>
      <c r="D917" s="38" t="s">
        <v>27</v>
      </c>
      <c r="E917" s="9" t="s">
        <v>6594</v>
      </c>
      <c r="F917" s="10" t="s">
        <v>23</v>
      </c>
      <c r="G917" s="10" t="s">
        <v>3610</v>
      </c>
      <c r="H917" s="41" t="s">
        <v>25</v>
      </c>
      <c r="I917" s="41"/>
      <c r="J917" s="42"/>
      <c r="K917" s="38" t="s">
        <v>27</v>
      </c>
      <c r="M917" s="8"/>
      <c r="O917" s="51">
        <f t="shared" si="15"/>
        <v>0</v>
      </c>
      <c r="X917" s="38" t="s">
        <v>27</v>
      </c>
      <c r="Y917" s="42"/>
    </row>
    <row r="918" spans="1:25" ht="14.25" customHeight="1" x14ac:dyDescent="0.25">
      <c r="A918" s="37">
        <v>38996</v>
      </c>
      <c r="B918" s="10">
        <v>1348</v>
      </c>
      <c r="C918" s="10" t="s">
        <v>132</v>
      </c>
      <c r="D918" s="38">
        <v>3500</v>
      </c>
      <c r="E918" s="9" t="s">
        <v>6595</v>
      </c>
      <c r="F918" s="10" t="s">
        <v>30</v>
      </c>
      <c r="G918" s="10" t="s">
        <v>3580</v>
      </c>
      <c r="H918" s="41" t="s">
        <v>25</v>
      </c>
      <c r="I918" s="41"/>
      <c r="J918" s="42"/>
      <c r="K918" s="38">
        <v>3500</v>
      </c>
      <c r="M918" s="8"/>
      <c r="O918" s="51">
        <f t="shared" si="15"/>
        <v>0</v>
      </c>
      <c r="X918" s="38">
        <v>3500</v>
      </c>
      <c r="Y918" s="42"/>
    </row>
    <row r="919" spans="1:25" ht="14.25" customHeight="1" x14ac:dyDescent="0.25">
      <c r="A919" s="71">
        <v>38996</v>
      </c>
      <c r="B919" s="72">
        <v>1030</v>
      </c>
      <c r="C919" s="73" t="s">
        <v>42</v>
      </c>
      <c r="D919" s="7">
        <v>1000</v>
      </c>
      <c r="E919" s="74" t="s">
        <v>6596</v>
      </c>
      <c r="F919" s="10" t="s">
        <v>3869</v>
      </c>
      <c r="G919" s="10" t="s">
        <v>3582</v>
      </c>
      <c r="H919" s="41" t="s">
        <v>3582</v>
      </c>
      <c r="I919" s="41" t="s">
        <v>4334</v>
      </c>
      <c r="J919" s="42">
        <v>1000</v>
      </c>
      <c r="K919" s="42"/>
      <c r="O919" s="51">
        <f t="shared" si="15"/>
        <v>0</v>
      </c>
      <c r="X919" s="42">
        <v>1000</v>
      </c>
    </row>
    <row r="920" spans="1:25" ht="14.25" customHeight="1" x14ac:dyDescent="0.25">
      <c r="A920" s="37">
        <v>38996</v>
      </c>
      <c r="B920" s="10">
        <v>1141</v>
      </c>
      <c r="C920" s="10" t="s">
        <v>42</v>
      </c>
      <c r="D920" s="38">
        <v>1000</v>
      </c>
      <c r="E920" s="9" t="s">
        <v>6597</v>
      </c>
      <c r="F920" s="10" t="s">
        <v>3869</v>
      </c>
      <c r="G920" s="10" t="s">
        <v>3582</v>
      </c>
      <c r="H920" s="41" t="s">
        <v>25</v>
      </c>
      <c r="I920" s="41" t="s">
        <v>4334</v>
      </c>
      <c r="J920" s="42">
        <v>1000</v>
      </c>
      <c r="K920" s="38"/>
      <c r="M920" s="8"/>
      <c r="O920" s="51">
        <f t="shared" si="15"/>
        <v>0</v>
      </c>
      <c r="X920" s="42">
        <v>1000</v>
      </c>
    </row>
    <row r="921" spans="1:25" ht="14.25" customHeight="1" x14ac:dyDescent="0.25">
      <c r="A921" s="37">
        <v>38997</v>
      </c>
      <c r="B921" s="10">
        <v>1818</v>
      </c>
      <c r="C921" s="10" t="s">
        <v>61</v>
      </c>
      <c r="D921" s="38">
        <v>1700</v>
      </c>
      <c r="E921" s="9" t="s">
        <v>6598</v>
      </c>
      <c r="F921" s="10" t="s">
        <v>63</v>
      </c>
      <c r="G921" s="10" t="s">
        <v>3575</v>
      </c>
      <c r="H921" s="41" t="s">
        <v>25</v>
      </c>
      <c r="I921" s="41"/>
      <c r="J921" s="42"/>
      <c r="K921" s="38">
        <v>1700</v>
      </c>
      <c r="M921" s="8"/>
      <c r="O921" s="51">
        <f t="shared" si="15"/>
        <v>0</v>
      </c>
      <c r="X921" s="38">
        <v>1700</v>
      </c>
      <c r="Y921" s="42"/>
    </row>
    <row r="922" spans="1:25" ht="14.25" customHeight="1" x14ac:dyDescent="0.25">
      <c r="A922" s="37">
        <v>38998</v>
      </c>
      <c r="B922" s="10">
        <v>1305</v>
      </c>
      <c r="C922" s="10" t="s">
        <v>46</v>
      </c>
      <c r="D922" s="38">
        <v>10000</v>
      </c>
      <c r="E922" s="9" t="s">
        <v>6599</v>
      </c>
      <c r="F922" s="10" t="s">
        <v>54</v>
      </c>
      <c r="G922" s="10" t="s">
        <v>3575</v>
      </c>
      <c r="H922" s="41" t="s">
        <v>25</v>
      </c>
      <c r="I922" s="41"/>
      <c r="J922" s="42"/>
      <c r="K922" s="38">
        <v>10000</v>
      </c>
      <c r="M922" s="8"/>
      <c r="O922" s="51">
        <f t="shared" si="15"/>
        <v>0</v>
      </c>
      <c r="X922" s="38">
        <v>10000</v>
      </c>
      <c r="Y922" s="42"/>
    </row>
    <row r="923" spans="1:25" ht="14.25" customHeight="1" x14ac:dyDescent="0.25">
      <c r="A923" s="37">
        <v>38999</v>
      </c>
      <c r="B923" s="10">
        <v>1755</v>
      </c>
      <c r="C923" s="10" t="s">
        <v>162</v>
      </c>
      <c r="D923" s="38">
        <v>50</v>
      </c>
      <c r="E923" s="9" t="s">
        <v>6600</v>
      </c>
      <c r="F923" s="10" t="s">
        <v>23</v>
      </c>
      <c r="G923" s="10" t="s">
        <v>3582</v>
      </c>
      <c r="H923" s="41" t="s">
        <v>3582</v>
      </c>
      <c r="I923" s="41"/>
      <c r="J923" s="42"/>
      <c r="K923" s="38">
        <v>50</v>
      </c>
      <c r="M923" s="8"/>
      <c r="O923" s="51">
        <f t="shared" si="15"/>
        <v>0</v>
      </c>
      <c r="X923" s="38">
        <v>50</v>
      </c>
      <c r="Y923" s="42"/>
    </row>
    <row r="924" spans="1:25" ht="14.25" customHeight="1" x14ac:dyDescent="0.25">
      <c r="A924" s="37">
        <v>38999</v>
      </c>
      <c r="B924" s="10">
        <v>1003</v>
      </c>
      <c r="C924" s="10" t="s">
        <v>46</v>
      </c>
      <c r="D924" s="38">
        <v>3000</v>
      </c>
      <c r="E924" s="9" t="s">
        <v>6601</v>
      </c>
      <c r="F924" s="10" t="s">
        <v>23</v>
      </c>
      <c r="G924" s="10" t="s">
        <v>3575</v>
      </c>
      <c r="H924" s="41" t="s">
        <v>25</v>
      </c>
      <c r="I924" s="41"/>
      <c r="J924" s="42"/>
      <c r="K924" s="38">
        <v>3000</v>
      </c>
      <c r="M924" s="8"/>
      <c r="O924" s="51">
        <f t="shared" si="15"/>
        <v>0</v>
      </c>
      <c r="X924" s="38">
        <v>3000</v>
      </c>
      <c r="Y924" s="42"/>
    </row>
    <row r="925" spans="1:25" ht="14.25" customHeight="1" x14ac:dyDescent="0.25">
      <c r="A925" s="37">
        <v>38999</v>
      </c>
      <c r="B925" s="10">
        <v>1220</v>
      </c>
      <c r="C925" s="10" t="s">
        <v>46</v>
      </c>
      <c r="D925" s="38">
        <v>30000</v>
      </c>
      <c r="E925" s="9" t="s">
        <v>6602</v>
      </c>
      <c r="F925" s="10" t="s">
        <v>23</v>
      </c>
      <c r="G925" s="10" t="s">
        <v>3575</v>
      </c>
      <c r="H925" s="41" t="s">
        <v>25</v>
      </c>
      <c r="I925" s="41"/>
      <c r="J925" s="42"/>
      <c r="K925" s="38">
        <v>30000</v>
      </c>
      <c r="M925" s="8"/>
      <c r="O925" s="51">
        <f t="shared" si="15"/>
        <v>0</v>
      </c>
      <c r="X925" s="38">
        <v>30000</v>
      </c>
      <c r="Y925" s="42"/>
    </row>
    <row r="926" spans="1:25" ht="14.25" customHeight="1" x14ac:dyDescent="0.25">
      <c r="A926" s="37">
        <v>38999</v>
      </c>
      <c r="B926" s="10">
        <v>1600</v>
      </c>
      <c r="C926" s="10" t="s">
        <v>162</v>
      </c>
      <c r="D926" s="38">
        <v>80</v>
      </c>
      <c r="E926" s="9" t="s">
        <v>6603</v>
      </c>
      <c r="F926" s="10" t="s">
        <v>30</v>
      </c>
      <c r="G926" s="10" t="s">
        <v>3582</v>
      </c>
      <c r="H926" s="41" t="s">
        <v>3582</v>
      </c>
      <c r="I926" s="41"/>
      <c r="J926" s="42"/>
      <c r="K926" s="38">
        <v>80</v>
      </c>
      <c r="M926" s="8"/>
      <c r="O926" s="51">
        <f t="shared" si="15"/>
        <v>0</v>
      </c>
      <c r="X926" s="38">
        <v>80</v>
      </c>
      <c r="Y926" s="42"/>
    </row>
    <row r="927" spans="1:25" ht="14.25" customHeight="1" x14ac:dyDescent="0.25">
      <c r="A927" s="37">
        <v>38999</v>
      </c>
      <c r="B927" s="10">
        <v>1823</v>
      </c>
      <c r="C927" s="10" t="s">
        <v>132</v>
      </c>
      <c r="D927" s="38">
        <v>50</v>
      </c>
      <c r="E927" s="9" t="s">
        <v>6604</v>
      </c>
      <c r="F927" s="10" t="s">
        <v>37</v>
      </c>
      <c r="G927" s="10" t="s">
        <v>3580</v>
      </c>
      <c r="H927" s="41" t="s">
        <v>25</v>
      </c>
      <c r="I927" s="41"/>
      <c r="J927" s="42"/>
      <c r="K927" s="38">
        <v>50</v>
      </c>
      <c r="M927" s="8"/>
      <c r="O927" s="51">
        <f t="shared" si="15"/>
        <v>0</v>
      </c>
      <c r="X927" s="38">
        <v>50</v>
      </c>
      <c r="Y927" s="42"/>
    </row>
    <row r="928" spans="1:25" ht="14.25" customHeight="1" x14ac:dyDescent="0.25">
      <c r="A928" s="37">
        <v>38999</v>
      </c>
      <c r="B928" s="10">
        <v>854</v>
      </c>
      <c r="C928" s="10" t="s">
        <v>319</v>
      </c>
      <c r="D928" s="38">
        <v>1500</v>
      </c>
      <c r="E928" s="9" t="s">
        <v>6605</v>
      </c>
      <c r="F928" s="10" t="s">
        <v>67</v>
      </c>
      <c r="G928" s="10" t="s">
        <v>3610</v>
      </c>
      <c r="H928" s="41" t="s">
        <v>25</v>
      </c>
      <c r="I928" s="41"/>
      <c r="J928" s="42"/>
      <c r="K928" s="38">
        <v>1500</v>
      </c>
      <c r="M928" s="8"/>
      <c r="O928" s="51">
        <f t="shared" ref="O928:O991" si="16">M928*L928</f>
        <v>0</v>
      </c>
      <c r="X928" s="38">
        <v>1500</v>
      </c>
      <c r="Y928" s="42"/>
    </row>
    <row r="929" spans="1:25" ht="14.25" customHeight="1" x14ac:dyDescent="0.25">
      <c r="A929" s="37">
        <v>39000</v>
      </c>
      <c r="B929" s="10">
        <v>1606</v>
      </c>
      <c r="C929" s="10" t="s">
        <v>42</v>
      </c>
      <c r="D929" s="38">
        <v>50000</v>
      </c>
      <c r="E929" s="9" t="s">
        <v>6606</v>
      </c>
      <c r="F929" s="10" t="s">
        <v>23</v>
      </c>
      <c r="G929" s="10" t="s">
        <v>3582</v>
      </c>
      <c r="H929" s="41" t="s">
        <v>25</v>
      </c>
      <c r="I929" s="41" t="s">
        <v>4334</v>
      </c>
      <c r="J929" s="42">
        <v>50000</v>
      </c>
      <c r="K929" s="38"/>
      <c r="M929" s="8"/>
      <c r="O929" s="51">
        <f t="shared" si="16"/>
        <v>0</v>
      </c>
      <c r="X929" s="42">
        <v>50000</v>
      </c>
    </row>
    <row r="930" spans="1:25" ht="14.25" customHeight="1" x14ac:dyDescent="0.25">
      <c r="A930" s="37">
        <v>39001</v>
      </c>
      <c r="B930" s="10">
        <v>1603</v>
      </c>
      <c r="C930" s="10" t="s">
        <v>302</v>
      </c>
      <c r="D930" s="38">
        <v>3000</v>
      </c>
      <c r="E930" s="9" t="s">
        <v>6607</v>
      </c>
      <c r="F930" s="10" t="s">
        <v>23</v>
      </c>
      <c r="G930" s="10" t="s">
        <v>3587</v>
      </c>
      <c r="H930" s="41" t="s">
        <v>25</v>
      </c>
      <c r="I930" s="41"/>
      <c r="J930" s="42"/>
      <c r="K930" s="38">
        <v>3000</v>
      </c>
      <c r="M930" s="8"/>
      <c r="O930" s="51">
        <f t="shared" si="16"/>
        <v>0</v>
      </c>
      <c r="X930" s="38">
        <v>3000</v>
      </c>
      <c r="Y930" s="42"/>
    </row>
    <row r="931" spans="1:25" ht="14.25" customHeight="1" x14ac:dyDescent="0.25">
      <c r="A931" s="37">
        <v>39001</v>
      </c>
      <c r="B931" s="10">
        <v>1726</v>
      </c>
      <c r="C931" s="10" t="s">
        <v>70</v>
      </c>
      <c r="D931" s="38">
        <v>6000</v>
      </c>
      <c r="E931" s="9" t="s">
        <v>6608</v>
      </c>
      <c r="F931" s="10" t="s">
        <v>23</v>
      </c>
      <c r="G931" s="10" t="s">
        <v>3575</v>
      </c>
      <c r="H931" s="41" t="s">
        <v>25</v>
      </c>
      <c r="I931" s="41"/>
      <c r="J931" s="42"/>
      <c r="K931" s="38">
        <v>6000</v>
      </c>
      <c r="M931" s="8"/>
      <c r="O931" s="51">
        <f t="shared" si="16"/>
        <v>0</v>
      </c>
      <c r="X931" s="38">
        <v>6000</v>
      </c>
      <c r="Y931" s="42"/>
    </row>
    <row r="932" spans="1:25" ht="14.25" customHeight="1" x14ac:dyDescent="0.25">
      <c r="A932" s="37">
        <v>39001</v>
      </c>
      <c r="B932" s="10">
        <v>731</v>
      </c>
      <c r="C932" s="10" t="s">
        <v>61</v>
      </c>
      <c r="D932" s="38" t="s">
        <v>27</v>
      </c>
      <c r="E932" s="9" t="s">
        <v>6609</v>
      </c>
      <c r="F932" s="10" t="s">
        <v>63</v>
      </c>
      <c r="G932" s="10" t="s">
        <v>3575</v>
      </c>
      <c r="H932" s="41" t="s">
        <v>25</v>
      </c>
      <c r="I932" s="41"/>
      <c r="J932" s="42"/>
      <c r="K932" s="38" t="s">
        <v>27</v>
      </c>
      <c r="M932" s="8"/>
      <c r="O932" s="51">
        <f t="shared" si="16"/>
        <v>0</v>
      </c>
      <c r="X932" s="38" t="s">
        <v>27</v>
      </c>
      <c r="Y932" s="42"/>
    </row>
    <row r="933" spans="1:25" ht="14.25" customHeight="1" x14ac:dyDescent="0.25">
      <c r="A933" s="37">
        <v>39001</v>
      </c>
      <c r="B933" s="10">
        <v>1735</v>
      </c>
      <c r="C933" s="10" t="s">
        <v>70</v>
      </c>
      <c r="D933" s="38">
        <v>1425</v>
      </c>
      <c r="E933" s="9" t="s">
        <v>6610</v>
      </c>
      <c r="F933" s="10" t="s">
        <v>63</v>
      </c>
      <c r="G933" s="10" t="s">
        <v>3575</v>
      </c>
      <c r="H933" s="41" t="s">
        <v>25</v>
      </c>
      <c r="I933" s="41"/>
      <c r="J933" s="42"/>
      <c r="K933" s="38">
        <v>1425</v>
      </c>
      <c r="M933" s="8"/>
      <c r="O933" s="51">
        <f t="shared" si="16"/>
        <v>0</v>
      </c>
      <c r="X933" s="38">
        <v>1425</v>
      </c>
      <c r="Y933" s="42"/>
    </row>
    <row r="934" spans="1:25" ht="14.25" customHeight="1" x14ac:dyDescent="0.25">
      <c r="A934" s="37">
        <v>39002</v>
      </c>
      <c r="B934" s="10">
        <v>1019</v>
      </c>
      <c r="C934" s="10" t="s">
        <v>51</v>
      </c>
      <c r="D934" s="38">
        <v>1000</v>
      </c>
      <c r="E934" s="9" t="s">
        <v>6611</v>
      </c>
      <c r="F934" s="10" t="s">
        <v>23</v>
      </c>
      <c r="G934" s="10" t="s">
        <v>3610</v>
      </c>
      <c r="H934" s="41" t="s">
        <v>25</v>
      </c>
      <c r="I934" s="41"/>
      <c r="J934" s="42"/>
      <c r="K934" s="38">
        <v>1000</v>
      </c>
      <c r="M934" s="8"/>
      <c r="O934" s="51">
        <f t="shared" si="16"/>
        <v>0</v>
      </c>
      <c r="X934" s="38">
        <v>1000</v>
      </c>
      <c r="Y934" s="42"/>
    </row>
    <row r="935" spans="1:25" ht="14.25" customHeight="1" x14ac:dyDescent="0.25">
      <c r="A935" s="37">
        <v>39002</v>
      </c>
      <c r="B935" s="10">
        <v>1156</v>
      </c>
      <c r="C935" s="10" t="s">
        <v>46</v>
      </c>
      <c r="D935" s="38">
        <v>2000</v>
      </c>
      <c r="E935" s="9" t="s">
        <v>6612</v>
      </c>
      <c r="F935" s="10" t="s">
        <v>23</v>
      </c>
      <c r="G935" s="10" t="s">
        <v>3575</v>
      </c>
      <c r="H935" s="41" t="s">
        <v>25</v>
      </c>
      <c r="I935" s="41"/>
      <c r="J935" s="42"/>
      <c r="K935" s="38">
        <v>2000</v>
      </c>
      <c r="M935" s="8"/>
      <c r="O935" s="51">
        <f t="shared" si="16"/>
        <v>0</v>
      </c>
      <c r="X935" s="38">
        <v>2000</v>
      </c>
      <c r="Y935" s="42"/>
    </row>
    <row r="936" spans="1:25" ht="14.25" customHeight="1" x14ac:dyDescent="0.25">
      <c r="A936" s="37">
        <v>39002</v>
      </c>
      <c r="B936" s="10">
        <v>1512</v>
      </c>
      <c r="C936" s="10" t="s">
        <v>64</v>
      </c>
      <c r="D936" s="38">
        <v>1000</v>
      </c>
      <c r="E936" s="9" t="s">
        <v>6613</v>
      </c>
      <c r="F936" s="10" t="s">
        <v>63</v>
      </c>
      <c r="G936" s="10" t="s">
        <v>3578</v>
      </c>
      <c r="H936" s="41" t="s">
        <v>25</v>
      </c>
      <c r="I936" s="41"/>
      <c r="J936" s="42"/>
      <c r="K936" s="38">
        <v>150000</v>
      </c>
      <c r="L936" s="7">
        <v>150000</v>
      </c>
      <c r="M936" s="8">
        <v>0</v>
      </c>
      <c r="N936" s="9" t="s">
        <v>3860</v>
      </c>
      <c r="O936" s="51">
        <f t="shared" si="16"/>
        <v>0</v>
      </c>
      <c r="X936" s="38">
        <v>150000</v>
      </c>
      <c r="Y936" s="42"/>
    </row>
    <row r="937" spans="1:25" ht="14.25" customHeight="1" x14ac:dyDescent="0.25">
      <c r="A937" s="37">
        <v>39002</v>
      </c>
      <c r="B937" s="10">
        <v>1651</v>
      </c>
      <c r="C937" s="10" t="s">
        <v>51</v>
      </c>
      <c r="D937" s="38">
        <v>1000</v>
      </c>
      <c r="E937" s="9" t="s">
        <v>6614</v>
      </c>
      <c r="F937" s="10" t="s">
        <v>67</v>
      </c>
      <c r="G937" s="10" t="s">
        <v>3610</v>
      </c>
      <c r="H937" s="41" t="s">
        <v>25</v>
      </c>
      <c r="I937" s="41"/>
      <c r="J937" s="42"/>
      <c r="K937" s="38">
        <v>1000</v>
      </c>
      <c r="M937" s="8"/>
      <c r="O937" s="51">
        <f t="shared" si="16"/>
        <v>0</v>
      </c>
      <c r="X937" s="38">
        <v>1000</v>
      </c>
      <c r="Y937" s="42"/>
    </row>
    <row r="938" spans="1:25" ht="14.25" customHeight="1" x14ac:dyDescent="0.25">
      <c r="A938" s="37">
        <v>39003</v>
      </c>
      <c r="B938" s="10">
        <v>637</v>
      </c>
      <c r="C938" s="10" t="s">
        <v>31</v>
      </c>
      <c r="D938" s="38">
        <v>5000</v>
      </c>
      <c r="E938" s="9" t="s">
        <v>6615</v>
      </c>
      <c r="F938" s="10" t="s">
        <v>23</v>
      </c>
      <c r="G938" s="10" t="s">
        <v>3587</v>
      </c>
      <c r="H938" s="41" t="s">
        <v>25</v>
      </c>
      <c r="I938" s="41"/>
      <c r="J938" s="42"/>
      <c r="K938" s="38">
        <v>5000</v>
      </c>
      <c r="M938" s="8"/>
      <c r="O938" s="51">
        <f t="shared" si="16"/>
        <v>0</v>
      </c>
      <c r="X938" s="38">
        <v>5000</v>
      </c>
      <c r="Y938" s="42"/>
    </row>
    <row r="939" spans="1:25" ht="14.25" customHeight="1" x14ac:dyDescent="0.25">
      <c r="A939" s="37">
        <v>39003</v>
      </c>
      <c r="B939" s="10">
        <v>2231</v>
      </c>
      <c r="C939" s="10" t="s">
        <v>3611</v>
      </c>
      <c r="D939" s="38">
        <v>10458</v>
      </c>
      <c r="E939" s="9" t="s">
        <v>6616</v>
      </c>
      <c r="F939" s="10" t="s">
        <v>23</v>
      </c>
      <c r="G939" s="10" t="s">
        <v>3587</v>
      </c>
      <c r="H939" s="41" t="s">
        <v>25</v>
      </c>
      <c r="I939" s="41"/>
      <c r="J939" s="42"/>
      <c r="K939" s="38">
        <v>10458</v>
      </c>
      <c r="M939" s="8"/>
      <c r="O939" s="51">
        <f t="shared" si="16"/>
        <v>0</v>
      </c>
      <c r="X939" s="38">
        <v>10458</v>
      </c>
      <c r="Y939" s="42"/>
    </row>
    <row r="940" spans="1:25" ht="14.25" customHeight="1" x14ac:dyDescent="0.25">
      <c r="A940" s="37">
        <v>39003</v>
      </c>
      <c r="B940" s="10">
        <v>2038</v>
      </c>
      <c r="C940" s="10" t="s">
        <v>56</v>
      </c>
      <c r="D940" s="38">
        <v>5000</v>
      </c>
      <c r="E940" s="9" t="s">
        <v>6617</v>
      </c>
      <c r="F940" s="10" t="s">
        <v>30</v>
      </c>
      <c r="G940" s="10" t="s">
        <v>3587</v>
      </c>
      <c r="H940" s="41" t="s">
        <v>25</v>
      </c>
      <c r="I940" s="41"/>
      <c r="J940" s="42"/>
      <c r="K940" s="38">
        <v>5000</v>
      </c>
      <c r="M940" s="8"/>
      <c r="O940" s="51">
        <f t="shared" si="16"/>
        <v>0</v>
      </c>
      <c r="X940" s="38">
        <v>5000</v>
      </c>
      <c r="Y940" s="42"/>
    </row>
    <row r="941" spans="1:25" ht="14.25" customHeight="1" x14ac:dyDescent="0.25">
      <c r="A941" s="37">
        <v>39004</v>
      </c>
      <c r="B941" s="10">
        <v>1053</v>
      </c>
      <c r="C941" s="10" t="s">
        <v>56</v>
      </c>
      <c r="D941" s="38">
        <v>250</v>
      </c>
      <c r="E941" s="9" t="s">
        <v>6618</v>
      </c>
      <c r="F941" s="10" t="s">
        <v>33</v>
      </c>
      <c r="G941" s="10" t="s">
        <v>3587</v>
      </c>
      <c r="H941" s="41" t="s">
        <v>25</v>
      </c>
      <c r="I941" s="41"/>
      <c r="J941" s="42"/>
      <c r="K941" s="38">
        <v>250</v>
      </c>
      <c r="M941" s="8"/>
      <c r="O941" s="51">
        <f t="shared" si="16"/>
        <v>0</v>
      </c>
      <c r="X941" s="38">
        <v>250</v>
      </c>
      <c r="Y941" s="42"/>
    </row>
    <row r="942" spans="1:25" ht="14.25" customHeight="1" x14ac:dyDescent="0.25">
      <c r="A942" s="37">
        <v>39004</v>
      </c>
      <c r="B942" s="10">
        <v>17</v>
      </c>
      <c r="C942" s="10" t="s">
        <v>21</v>
      </c>
      <c r="D942" s="38">
        <v>50</v>
      </c>
      <c r="E942" s="9" t="s">
        <v>6619</v>
      </c>
      <c r="F942" s="10" t="s">
        <v>67</v>
      </c>
      <c r="G942" s="10" t="s">
        <v>3610</v>
      </c>
      <c r="H942" s="41" t="s">
        <v>25</v>
      </c>
      <c r="I942" s="41"/>
      <c r="J942" s="42"/>
      <c r="K942" s="38">
        <v>50</v>
      </c>
      <c r="M942" s="8"/>
      <c r="O942" s="51">
        <f t="shared" si="16"/>
        <v>0</v>
      </c>
      <c r="X942" s="38">
        <v>50</v>
      </c>
      <c r="Y942" s="42"/>
    </row>
    <row r="943" spans="1:25" ht="14.25" customHeight="1" x14ac:dyDescent="0.25">
      <c r="A943" s="37">
        <v>39005</v>
      </c>
      <c r="B943" s="10">
        <v>1144</v>
      </c>
      <c r="C943" s="10" t="s">
        <v>35</v>
      </c>
      <c r="D943" s="38">
        <v>100</v>
      </c>
      <c r="E943" s="9" t="s">
        <v>6620</v>
      </c>
      <c r="F943" s="10" t="s">
        <v>37</v>
      </c>
      <c r="G943" s="10" t="s">
        <v>3580</v>
      </c>
      <c r="H943" s="41" t="s">
        <v>25</v>
      </c>
      <c r="I943" s="41"/>
      <c r="J943" s="42"/>
      <c r="K943" s="38">
        <v>100</v>
      </c>
      <c r="M943" s="8"/>
      <c r="O943" s="51">
        <f t="shared" si="16"/>
        <v>0</v>
      </c>
      <c r="X943" s="38">
        <v>100</v>
      </c>
      <c r="Y943" s="42"/>
    </row>
    <row r="944" spans="1:25" ht="14.25" customHeight="1" x14ac:dyDescent="0.25">
      <c r="A944" s="37">
        <v>39006</v>
      </c>
      <c r="B944" s="10">
        <v>1327</v>
      </c>
      <c r="C944" s="10" t="s">
        <v>162</v>
      </c>
      <c r="D944" s="38">
        <v>2000</v>
      </c>
      <c r="E944" s="9" t="s">
        <v>6621</v>
      </c>
      <c r="F944" s="10" t="s">
        <v>33</v>
      </c>
      <c r="G944" s="10" t="s">
        <v>3582</v>
      </c>
      <c r="H944" s="41" t="s">
        <v>25</v>
      </c>
      <c r="I944" s="41"/>
      <c r="J944" s="42"/>
      <c r="K944" s="38">
        <v>2000</v>
      </c>
      <c r="O944" s="51">
        <f t="shared" si="16"/>
        <v>0</v>
      </c>
      <c r="X944" s="38">
        <v>2000</v>
      </c>
      <c r="Y944" s="42"/>
    </row>
    <row r="945" spans="1:25" ht="14.25" customHeight="1" x14ac:dyDescent="0.25">
      <c r="A945" s="37">
        <v>39006</v>
      </c>
      <c r="B945" s="10">
        <v>2258</v>
      </c>
      <c r="C945" s="10" t="s">
        <v>79</v>
      </c>
      <c r="D945" s="38">
        <v>1000</v>
      </c>
      <c r="E945" s="9" t="s">
        <v>6622</v>
      </c>
      <c r="F945" s="10" t="s">
        <v>33</v>
      </c>
      <c r="G945" s="10" t="s">
        <v>3578</v>
      </c>
      <c r="H945" s="41" t="s">
        <v>25</v>
      </c>
      <c r="I945" s="41"/>
      <c r="J945" s="42"/>
      <c r="K945" s="38">
        <v>1000</v>
      </c>
      <c r="O945" s="51">
        <f t="shared" si="16"/>
        <v>0</v>
      </c>
      <c r="X945" s="38">
        <v>1000</v>
      </c>
      <c r="Y945" s="42"/>
    </row>
    <row r="946" spans="1:25" ht="14.25" customHeight="1" x14ac:dyDescent="0.25">
      <c r="A946" s="37">
        <v>39006</v>
      </c>
      <c r="B946" s="10">
        <v>901</v>
      </c>
      <c r="C946" s="10" t="s">
        <v>99</v>
      </c>
      <c r="D946" s="38">
        <v>1500</v>
      </c>
      <c r="E946" s="9" t="s">
        <v>6623</v>
      </c>
      <c r="F946" s="10" t="s">
        <v>54</v>
      </c>
      <c r="G946" s="10" t="s">
        <v>3610</v>
      </c>
      <c r="H946" s="41" t="s">
        <v>25</v>
      </c>
      <c r="I946" s="41"/>
      <c r="J946" s="42"/>
      <c r="K946" s="38">
        <v>1500</v>
      </c>
      <c r="O946" s="51">
        <f t="shared" si="16"/>
        <v>0</v>
      </c>
      <c r="X946" s="38">
        <v>1500</v>
      </c>
      <c r="Y946" s="42"/>
    </row>
    <row r="947" spans="1:25" ht="14.25" customHeight="1" x14ac:dyDescent="0.25">
      <c r="A947" s="37">
        <v>39006</v>
      </c>
      <c r="B947" s="10">
        <v>1519</v>
      </c>
      <c r="C947" s="10" t="s">
        <v>46</v>
      </c>
      <c r="D947" s="38">
        <v>12000</v>
      </c>
      <c r="E947" s="9" t="s">
        <v>6624</v>
      </c>
      <c r="F947" s="10" t="s">
        <v>67</v>
      </c>
      <c r="G947" s="10" t="s">
        <v>3575</v>
      </c>
      <c r="H947" s="41" t="s">
        <v>25</v>
      </c>
      <c r="I947" s="41" t="s">
        <v>4334</v>
      </c>
      <c r="J947" s="42">
        <v>12000</v>
      </c>
      <c r="K947" s="38"/>
      <c r="O947" s="51">
        <f t="shared" si="16"/>
        <v>0</v>
      </c>
      <c r="X947" s="42">
        <v>12000</v>
      </c>
    </row>
    <row r="948" spans="1:25" ht="14.25" customHeight="1" x14ac:dyDescent="0.25">
      <c r="A948" s="37">
        <v>39007</v>
      </c>
      <c r="B948" s="10">
        <v>1541</v>
      </c>
      <c r="C948" s="10" t="s">
        <v>68</v>
      </c>
      <c r="D948" s="38">
        <v>4000</v>
      </c>
      <c r="E948" s="9" t="s">
        <v>6625</v>
      </c>
      <c r="F948" s="10" t="s">
        <v>23</v>
      </c>
      <c r="G948" s="10" t="s">
        <v>3575</v>
      </c>
      <c r="H948" s="41" t="s">
        <v>25</v>
      </c>
      <c r="I948" s="41"/>
      <c r="J948" s="42"/>
      <c r="K948" s="38">
        <v>4000</v>
      </c>
      <c r="O948" s="51">
        <f t="shared" si="16"/>
        <v>0</v>
      </c>
      <c r="X948" s="38">
        <v>4000</v>
      </c>
      <c r="Y948" s="42"/>
    </row>
    <row r="949" spans="1:25" ht="14.25" customHeight="1" x14ac:dyDescent="0.25">
      <c r="A949" s="37">
        <v>39007</v>
      </c>
      <c r="B949" s="10">
        <v>2218</v>
      </c>
      <c r="C949" s="10" t="s">
        <v>3611</v>
      </c>
      <c r="D949" s="38" t="s">
        <v>27</v>
      </c>
      <c r="E949" s="9" t="s">
        <v>6626</v>
      </c>
      <c r="F949" s="10" t="s">
        <v>33</v>
      </c>
      <c r="G949" s="10" t="s">
        <v>3587</v>
      </c>
      <c r="H949" s="41" t="s">
        <v>25</v>
      </c>
      <c r="I949" s="41"/>
      <c r="J949" s="42"/>
      <c r="K949" s="38" t="s">
        <v>27</v>
      </c>
      <c r="O949" s="51">
        <f t="shared" si="16"/>
        <v>0</v>
      </c>
      <c r="X949" s="38" t="s">
        <v>27</v>
      </c>
      <c r="Y949" s="42"/>
    </row>
    <row r="950" spans="1:25" ht="14.25" customHeight="1" x14ac:dyDescent="0.25">
      <c r="A950" s="37">
        <v>39007</v>
      </c>
      <c r="B950" s="10">
        <v>1550</v>
      </c>
      <c r="C950" s="10" t="s">
        <v>56</v>
      </c>
      <c r="D950" s="38" t="s">
        <v>27</v>
      </c>
      <c r="E950" s="9" t="s">
        <v>6627</v>
      </c>
      <c r="F950" s="10" t="s">
        <v>190</v>
      </c>
      <c r="G950" s="10" t="s">
        <v>3587</v>
      </c>
      <c r="H950" s="41" t="s">
        <v>25</v>
      </c>
      <c r="I950" s="41"/>
      <c r="J950" s="42"/>
      <c r="K950" s="38" t="s">
        <v>27</v>
      </c>
      <c r="O950" s="51">
        <f t="shared" si="16"/>
        <v>0</v>
      </c>
      <c r="X950" s="38" t="s">
        <v>27</v>
      </c>
      <c r="Y950" s="42"/>
    </row>
    <row r="951" spans="1:25" ht="14.25" customHeight="1" x14ac:dyDescent="0.25">
      <c r="A951" s="37">
        <v>39007</v>
      </c>
      <c r="B951" s="10">
        <v>1618</v>
      </c>
      <c r="C951" s="10" t="s">
        <v>26</v>
      </c>
      <c r="D951" s="38" t="s">
        <v>27</v>
      </c>
      <c r="E951" s="9" t="s">
        <v>6628</v>
      </c>
      <c r="F951" s="10" t="s">
        <v>190</v>
      </c>
      <c r="G951" s="10" t="s">
        <v>3578</v>
      </c>
      <c r="H951" s="41" t="s">
        <v>25</v>
      </c>
      <c r="I951" s="41"/>
      <c r="J951" s="42"/>
      <c r="K951" s="38" t="s">
        <v>27</v>
      </c>
      <c r="O951" s="51">
        <f t="shared" si="16"/>
        <v>0</v>
      </c>
      <c r="X951" s="38" t="s">
        <v>27</v>
      </c>
      <c r="Y951" s="42"/>
    </row>
    <row r="952" spans="1:25" ht="14.25" customHeight="1" x14ac:dyDescent="0.25">
      <c r="A952" s="37">
        <v>39007</v>
      </c>
      <c r="B952" s="10">
        <v>940</v>
      </c>
      <c r="C952" s="10" t="s">
        <v>162</v>
      </c>
      <c r="D952" s="38">
        <v>50</v>
      </c>
      <c r="E952" s="9" t="s">
        <v>6629</v>
      </c>
      <c r="F952" s="10" t="s">
        <v>63</v>
      </c>
      <c r="G952" s="10" t="s">
        <v>3582</v>
      </c>
      <c r="H952" s="41" t="s">
        <v>25</v>
      </c>
      <c r="I952" s="41"/>
      <c r="J952" s="42"/>
      <c r="K952" s="38">
        <v>30</v>
      </c>
      <c r="O952" s="51">
        <f t="shared" si="16"/>
        <v>0</v>
      </c>
      <c r="X952" s="38">
        <v>30</v>
      </c>
      <c r="Y952" s="42"/>
    </row>
    <row r="953" spans="1:25" ht="14.25" customHeight="1" x14ac:dyDescent="0.25">
      <c r="A953" s="37">
        <v>39007</v>
      </c>
      <c r="B953" s="10">
        <v>1720</v>
      </c>
      <c r="C953" s="10" t="s">
        <v>42</v>
      </c>
      <c r="D953" s="38">
        <v>70000</v>
      </c>
      <c r="E953" s="9" t="s">
        <v>6630</v>
      </c>
      <c r="F953" s="10" t="s">
        <v>3869</v>
      </c>
      <c r="G953" s="10" t="s">
        <v>3582</v>
      </c>
      <c r="H953" s="41" t="s">
        <v>25</v>
      </c>
      <c r="I953" s="41" t="s">
        <v>4334</v>
      </c>
      <c r="J953" s="42">
        <v>70000</v>
      </c>
      <c r="K953" s="38"/>
      <c r="O953" s="51">
        <f t="shared" si="16"/>
        <v>0</v>
      </c>
      <c r="X953" s="42">
        <v>70000</v>
      </c>
    </row>
    <row r="954" spans="1:25" ht="14.25" customHeight="1" x14ac:dyDescent="0.25">
      <c r="A954" s="37">
        <v>39008</v>
      </c>
      <c r="B954" s="10">
        <v>813</v>
      </c>
      <c r="C954" s="10" t="s">
        <v>108</v>
      </c>
      <c r="D954" s="38">
        <v>4200</v>
      </c>
      <c r="E954" s="9" t="s">
        <v>6631</v>
      </c>
      <c r="F954" s="10" t="s">
        <v>23</v>
      </c>
      <c r="G954" s="10" t="s">
        <v>3610</v>
      </c>
      <c r="H954" s="41" t="s">
        <v>25</v>
      </c>
      <c r="I954" s="41"/>
      <c r="J954" s="42"/>
      <c r="K954" s="38">
        <v>4200</v>
      </c>
      <c r="O954" s="51">
        <f t="shared" si="16"/>
        <v>0</v>
      </c>
      <c r="X954" s="38">
        <v>4200</v>
      </c>
      <c r="Y954" s="42"/>
    </row>
    <row r="955" spans="1:25" ht="14.25" customHeight="1" x14ac:dyDescent="0.25">
      <c r="A955" s="37">
        <v>39008</v>
      </c>
      <c r="B955" s="10">
        <v>1531</v>
      </c>
      <c r="C955" s="10" t="s">
        <v>35</v>
      </c>
      <c r="D955" s="38">
        <v>22500</v>
      </c>
      <c r="E955" s="9" t="s">
        <v>6632</v>
      </c>
      <c r="F955" s="10" t="s">
        <v>23</v>
      </c>
      <c r="G955" s="10" t="s">
        <v>3580</v>
      </c>
      <c r="H955" s="41" t="s">
        <v>25</v>
      </c>
      <c r="I955" s="41"/>
      <c r="J955" s="42"/>
      <c r="K955" s="38">
        <v>22500</v>
      </c>
      <c r="O955" s="51">
        <f t="shared" si="16"/>
        <v>0</v>
      </c>
      <c r="X955" s="38">
        <v>22500</v>
      </c>
      <c r="Y955" s="42"/>
    </row>
    <row r="956" spans="1:25" ht="14.25" customHeight="1" x14ac:dyDescent="0.25">
      <c r="A956" s="37">
        <v>39008</v>
      </c>
      <c r="B956" s="10">
        <v>1727</v>
      </c>
      <c r="C956" s="10" t="s">
        <v>46</v>
      </c>
      <c r="D956" s="38">
        <v>1000</v>
      </c>
      <c r="E956" s="9" t="s">
        <v>6633</v>
      </c>
      <c r="F956" s="10" t="s">
        <v>23</v>
      </c>
      <c r="G956" s="10" t="s">
        <v>3575</v>
      </c>
      <c r="H956" s="41" t="s">
        <v>25</v>
      </c>
      <c r="I956" s="41"/>
      <c r="J956" s="42"/>
      <c r="K956" s="38">
        <v>1000</v>
      </c>
      <c r="O956" s="51">
        <f t="shared" si="16"/>
        <v>0</v>
      </c>
      <c r="X956" s="38">
        <v>1000</v>
      </c>
      <c r="Y956" s="42"/>
    </row>
    <row r="957" spans="1:25" ht="14.25" customHeight="1" x14ac:dyDescent="0.25">
      <c r="A957" s="37">
        <v>39008</v>
      </c>
      <c r="B957" s="10">
        <v>1816</v>
      </c>
      <c r="C957" s="10" t="s">
        <v>426</v>
      </c>
      <c r="D957" s="38">
        <v>10000</v>
      </c>
      <c r="E957" s="9" t="s">
        <v>6634</v>
      </c>
      <c r="F957" s="10" t="s">
        <v>23</v>
      </c>
      <c r="G957" s="10" t="s">
        <v>3587</v>
      </c>
      <c r="H957" s="41" t="s">
        <v>25</v>
      </c>
      <c r="I957" s="41"/>
      <c r="J957" s="42"/>
      <c r="K957" s="38">
        <v>10000</v>
      </c>
      <c r="O957" s="51">
        <f t="shared" si="16"/>
        <v>0</v>
      </c>
      <c r="X957" s="38">
        <v>10000</v>
      </c>
      <c r="Y957" s="42"/>
    </row>
    <row r="958" spans="1:25" ht="14.25" customHeight="1" x14ac:dyDescent="0.25">
      <c r="A958" s="37">
        <v>39009</v>
      </c>
      <c r="B958" s="10">
        <v>300</v>
      </c>
      <c r="C958" s="10" t="s">
        <v>42</v>
      </c>
      <c r="D958" s="38">
        <v>600</v>
      </c>
      <c r="E958" s="9" t="s">
        <v>6635</v>
      </c>
      <c r="F958" s="10" t="s">
        <v>30</v>
      </c>
      <c r="G958" s="10" t="s">
        <v>3582</v>
      </c>
      <c r="H958" s="41" t="s">
        <v>3582</v>
      </c>
      <c r="I958" s="41"/>
      <c r="J958" s="42"/>
      <c r="K958" s="38">
        <v>600</v>
      </c>
      <c r="O958" s="51">
        <f t="shared" si="16"/>
        <v>0</v>
      </c>
      <c r="X958" s="38">
        <v>600</v>
      </c>
      <c r="Y958" s="42"/>
    </row>
    <row r="959" spans="1:25" ht="14.25" customHeight="1" x14ac:dyDescent="0.25">
      <c r="A959" s="37">
        <v>39010</v>
      </c>
      <c r="B959" s="10">
        <v>11</v>
      </c>
      <c r="C959" s="10" t="s">
        <v>200</v>
      </c>
      <c r="D959" s="38" t="s">
        <v>27</v>
      </c>
      <c r="E959" s="9" t="s">
        <v>6636</v>
      </c>
      <c r="F959" s="10" t="s">
        <v>23</v>
      </c>
      <c r="G959" s="10" t="s">
        <v>3575</v>
      </c>
      <c r="H959" s="41" t="s">
        <v>25</v>
      </c>
      <c r="I959" s="41"/>
      <c r="J959" s="42"/>
      <c r="K959" s="38" t="s">
        <v>27</v>
      </c>
      <c r="O959" s="51">
        <f t="shared" si="16"/>
        <v>0</v>
      </c>
      <c r="X959" s="38" t="s">
        <v>27</v>
      </c>
      <c r="Y959" s="42"/>
    </row>
    <row r="960" spans="1:25" ht="14.25" customHeight="1" x14ac:dyDescent="0.25">
      <c r="A960" s="37">
        <v>39010</v>
      </c>
      <c r="B960" s="10">
        <v>1151</v>
      </c>
      <c r="C960" s="10" t="s">
        <v>91</v>
      </c>
      <c r="D960" s="38">
        <v>1000</v>
      </c>
      <c r="E960" s="9" t="s">
        <v>6637</v>
      </c>
      <c r="F960" s="10" t="s">
        <v>23</v>
      </c>
      <c r="G960" s="10" t="s">
        <v>3578</v>
      </c>
      <c r="H960" s="41" t="s">
        <v>25</v>
      </c>
      <c r="I960" s="41"/>
      <c r="J960" s="42"/>
      <c r="K960" s="38">
        <v>1000</v>
      </c>
      <c r="O960" s="51">
        <f t="shared" si="16"/>
        <v>0</v>
      </c>
      <c r="X960" s="38">
        <v>1000</v>
      </c>
      <c r="Y960" s="42"/>
    </row>
    <row r="961" spans="1:25" ht="14.25" customHeight="1" x14ac:dyDescent="0.25">
      <c r="A961" s="37">
        <v>39010</v>
      </c>
      <c r="B961" s="10">
        <v>1740</v>
      </c>
      <c r="C961" s="10" t="s">
        <v>3611</v>
      </c>
      <c r="D961" s="38">
        <v>12788</v>
      </c>
      <c r="E961" s="9" t="s">
        <v>6638</v>
      </c>
      <c r="F961" s="10" t="s">
        <v>23</v>
      </c>
      <c r="G961" s="10" t="s">
        <v>3587</v>
      </c>
      <c r="H961" s="41" t="s">
        <v>25</v>
      </c>
      <c r="I961" s="41"/>
      <c r="J961" s="42"/>
      <c r="K961" s="38">
        <v>12788</v>
      </c>
      <c r="O961" s="51">
        <f t="shared" si="16"/>
        <v>0</v>
      </c>
      <c r="X961" s="38">
        <v>12788</v>
      </c>
      <c r="Y961" s="42"/>
    </row>
    <row r="962" spans="1:25" ht="14.25" customHeight="1" x14ac:dyDescent="0.25">
      <c r="A962" s="37">
        <v>39010</v>
      </c>
      <c r="B962" s="10">
        <v>1019</v>
      </c>
      <c r="C962" s="10" t="s">
        <v>56</v>
      </c>
      <c r="D962" s="38">
        <v>3000</v>
      </c>
      <c r="E962" s="9" t="s">
        <v>6639</v>
      </c>
      <c r="F962" s="10" t="s">
        <v>30</v>
      </c>
      <c r="G962" s="10" t="s">
        <v>3587</v>
      </c>
      <c r="H962" s="41" t="s">
        <v>25</v>
      </c>
      <c r="I962" s="41"/>
      <c r="J962" s="42"/>
      <c r="K962" s="38">
        <v>3000</v>
      </c>
      <c r="O962" s="51">
        <f t="shared" si="16"/>
        <v>0</v>
      </c>
      <c r="X962" s="38">
        <v>3000</v>
      </c>
      <c r="Y962" s="42"/>
    </row>
    <row r="963" spans="1:25" ht="14.25" customHeight="1" x14ac:dyDescent="0.25">
      <c r="A963" s="37">
        <v>39010</v>
      </c>
      <c r="B963" s="10">
        <v>1333</v>
      </c>
      <c r="C963" s="10" t="s">
        <v>35</v>
      </c>
      <c r="D963" s="38">
        <v>1750</v>
      </c>
      <c r="E963" s="9" t="s">
        <v>6640</v>
      </c>
      <c r="F963" s="10" t="s">
        <v>67</v>
      </c>
      <c r="G963" s="10" t="s">
        <v>3580</v>
      </c>
      <c r="H963" s="41" t="s">
        <v>25</v>
      </c>
      <c r="I963" s="41"/>
      <c r="J963" s="42"/>
      <c r="K963" s="38">
        <v>1750</v>
      </c>
      <c r="O963" s="51">
        <f t="shared" si="16"/>
        <v>0</v>
      </c>
      <c r="X963" s="38">
        <v>1750</v>
      </c>
      <c r="Y963" s="42"/>
    </row>
    <row r="964" spans="1:25" ht="14.25" customHeight="1" x14ac:dyDescent="0.25">
      <c r="A964" s="37">
        <v>39011</v>
      </c>
      <c r="B964" s="10">
        <v>1816</v>
      </c>
      <c r="C964" s="10" t="s">
        <v>3611</v>
      </c>
      <c r="D964" s="38">
        <v>30000</v>
      </c>
      <c r="E964" s="9" t="s">
        <v>6641</v>
      </c>
      <c r="F964" s="10" t="s">
        <v>23</v>
      </c>
      <c r="G964" s="10" t="s">
        <v>3587</v>
      </c>
      <c r="H964" s="41" t="s">
        <v>25</v>
      </c>
      <c r="I964" s="41"/>
      <c r="J964" s="42"/>
      <c r="K964" s="38">
        <v>30000</v>
      </c>
      <c r="O964" s="51">
        <f t="shared" si="16"/>
        <v>0</v>
      </c>
      <c r="X964" s="38">
        <v>30000</v>
      </c>
      <c r="Y964" s="42"/>
    </row>
    <row r="965" spans="1:25" ht="14.25" customHeight="1" x14ac:dyDescent="0.25">
      <c r="A965" s="37">
        <v>39011</v>
      </c>
      <c r="B965" s="10">
        <v>951</v>
      </c>
      <c r="C965" s="10" t="s">
        <v>56</v>
      </c>
      <c r="D965" s="38">
        <v>2400</v>
      </c>
      <c r="E965" s="9" t="s">
        <v>6642</v>
      </c>
      <c r="F965" s="10" t="s">
        <v>30</v>
      </c>
      <c r="G965" s="10" t="s">
        <v>3587</v>
      </c>
      <c r="H965" s="41" t="s">
        <v>25</v>
      </c>
      <c r="I965" s="41"/>
      <c r="J965" s="42"/>
      <c r="K965" s="38">
        <v>2400</v>
      </c>
      <c r="O965" s="51">
        <f t="shared" si="16"/>
        <v>0</v>
      </c>
      <c r="X965" s="38">
        <v>2400</v>
      </c>
      <c r="Y965" s="42"/>
    </row>
    <row r="966" spans="1:25" ht="14.25" customHeight="1" x14ac:dyDescent="0.25">
      <c r="A966" s="37">
        <v>39011</v>
      </c>
      <c r="B966" s="10">
        <v>1851</v>
      </c>
      <c r="C966" s="10" t="s">
        <v>26</v>
      </c>
      <c r="D966" s="38">
        <v>1000</v>
      </c>
      <c r="E966" s="9" t="s">
        <v>6643</v>
      </c>
      <c r="F966" s="10" t="s">
        <v>33</v>
      </c>
      <c r="G966" s="10" t="s">
        <v>3578</v>
      </c>
      <c r="H966" s="41" t="s">
        <v>25</v>
      </c>
      <c r="I966" s="41"/>
      <c r="J966" s="42"/>
      <c r="K966" s="38">
        <v>1000</v>
      </c>
      <c r="O966" s="51">
        <f t="shared" si="16"/>
        <v>0</v>
      </c>
      <c r="X966" s="38">
        <v>1000</v>
      </c>
      <c r="Y966" s="42"/>
    </row>
    <row r="967" spans="1:25" ht="14.25" customHeight="1" x14ac:dyDescent="0.25">
      <c r="A967" s="37">
        <v>39012</v>
      </c>
      <c r="B967" s="10">
        <v>1103</v>
      </c>
      <c r="C967" s="10" t="s">
        <v>46</v>
      </c>
      <c r="D967" s="38">
        <v>5000</v>
      </c>
      <c r="E967" s="9" t="s">
        <v>6644</v>
      </c>
      <c r="F967" s="10" t="s">
        <v>23</v>
      </c>
      <c r="G967" s="10" t="s">
        <v>3575</v>
      </c>
      <c r="H967" s="41" t="s">
        <v>25</v>
      </c>
      <c r="I967" s="41"/>
      <c r="J967" s="42"/>
      <c r="K967" s="38">
        <v>5000</v>
      </c>
      <c r="O967" s="51">
        <f t="shared" si="16"/>
        <v>0</v>
      </c>
      <c r="X967" s="38">
        <v>5000</v>
      </c>
      <c r="Y967" s="42"/>
    </row>
    <row r="968" spans="1:25" ht="14.25" customHeight="1" x14ac:dyDescent="0.25">
      <c r="A968" s="37">
        <v>39012</v>
      </c>
      <c r="B968" s="10">
        <v>1530</v>
      </c>
      <c r="C968" s="10" t="s">
        <v>31</v>
      </c>
      <c r="D968" s="38">
        <v>700</v>
      </c>
      <c r="E968" s="9" t="s">
        <v>6645</v>
      </c>
      <c r="F968" s="10" t="s">
        <v>23</v>
      </c>
      <c r="G968" s="10" t="s">
        <v>3587</v>
      </c>
      <c r="H968" s="41" t="s">
        <v>25</v>
      </c>
      <c r="I968" s="41"/>
      <c r="J968" s="42"/>
      <c r="K968" s="38">
        <v>700</v>
      </c>
      <c r="O968" s="51">
        <f t="shared" si="16"/>
        <v>0</v>
      </c>
      <c r="X968" s="38">
        <v>700</v>
      </c>
      <c r="Y968" s="42"/>
    </row>
    <row r="969" spans="1:25" ht="14.25" customHeight="1" x14ac:dyDescent="0.25">
      <c r="A969" s="60">
        <v>39013</v>
      </c>
      <c r="B969" s="61">
        <v>809</v>
      </c>
      <c r="C969" s="61" t="s">
        <v>70</v>
      </c>
      <c r="D969" s="38">
        <v>1500</v>
      </c>
      <c r="E969" s="63" t="s">
        <v>6646</v>
      </c>
      <c r="F969" s="10" t="s">
        <v>23</v>
      </c>
      <c r="G969" s="10" t="s">
        <v>3575</v>
      </c>
      <c r="H969" s="41" t="s">
        <v>25</v>
      </c>
      <c r="I969" s="41"/>
      <c r="J969" s="42"/>
      <c r="K969" s="38">
        <v>1500</v>
      </c>
      <c r="M969" s="8"/>
      <c r="O969" s="51">
        <f t="shared" si="16"/>
        <v>0</v>
      </c>
      <c r="X969" s="38">
        <v>1500</v>
      </c>
      <c r="Y969" s="42"/>
    </row>
    <row r="970" spans="1:25" ht="14.25" customHeight="1" x14ac:dyDescent="0.25">
      <c r="A970" s="37">
        <v>39014</v>
      </c>
      <c r="B970" s="10">
        <v>1613</v>
      </c>
      <c r="C970" s="10" t="s">
        <v>81</v>
      </c>
      <c r="D970" s="38">
        <v>1200</v>
      </c>
      <c r="E970" s="9" t="s">
        <v>6647</v>
      </c>
      <c r="F970" s="10" t="s">
        <v>23</v>
      </c>
      <c r="G970" s="10" t="s">
        <v>3578</v>
      </c>
      <c r="H970" s="41" t="s">
        <v>25</v>
      </c>
      <c r="I970" s="41"/>
      <c r="J970" s="42"/>
      <c r="K970" s="38">
        <v>1200</v>
      </c>
      <c r="M970" s="8"/>
      <c r="O970" s="51">
        <f t="shared" si="16"/>
        <v>0</v>
      </c>
      <c r="X970" s="38">
        <v>1200</v>
      </c>
      <c r="Y970" s="42"/>
    </row>
    <row r="971" spans="1:25" ht="14.25" customHeight="1" x14ac:dyDescent="0.25">
      <c r="A971" s="37">
        <v>39015</v>
      </c>
      <c r="B971" s="10">
        <v>853</v>
      </c>
      <c r="C971" s="10" t="s">
        <v>91</v>
      </c>
      <c r="D971" s="38">
        <v>3000</v>
      </c>
      <c r="E971" s="9" t="s">
        <v>6648</v>
      </c>
      <c r="F971" s="10" t="s">
        <v>23</v>
      </c>
      <c r="G971" s="10" t="s">
        <v>3578</v>
      </c>
      <c r="H971" s="41" t="s">
        <v>25</v>
      </c>
      <c r="I971" s="41"/>
      <c r="J971" s="42"/>
      <c r="K971" s="38">
        <v>3000</v>
      </c>
      <c r="M971" s="8"/>
      <c r="O971" s="51">
        <f t="shared" si="16"/>
        <v>0</v>
      </c>
      <c r="X971" s="38">
        <v>3000</v>
      </c>
      <c r="Y971" s="42"/>
    </row>
    <row r="972" spans="1:25" ht="14.25" customHeight="1" x14ac:dyDescent="0.25">
      <c r="A972" s="37">
        <v>39015</v>
      </c>
      <c r="B972" s="10"/>
      <c r="C972" s="10" t="s">
        <v>121</v>
      </c>
      <c r="D972" s="38" t="s">
        <v>27</v>
      </c>
      <c r="E972" s="9" t="s">
        <v>6649</v>
      </c>
      <c r="F972" s="10" t="s">
        <v>23</v>
      </c>
      <c r="G972" s="10" t="s">
        <v>3582</v>
      </c>
      <c r="H972" s="41" t="s">
        <v>3582</v>
      </c>
      <c r="I972" s="41"/>
      <c r="J972" s="42"/>
      <c r="K972" s="38" t="s">
        <v>27</v>
      </c>
      <c r="M972" s="8"/>
      <c r="O972" s="51">
        <f t="shared" si="16"/>
        <v>0</v>
      </c>
      <c r="X972" s="38" t="s">
        <v>27</v>
      </c>
      <c r="Y972" s="42"/>
    </row>
    <row r="973" spans="1:25" ht="14.25" customHeight="1" x14ac:dyDescent="0.25">
      <c r="A973" s="37">
        <v>39015</v>
      </c>
      <c r="B973" s="10">
        <v>1303</v>
      </c>
      <c r="C973" s="10" t="s">
        <v>162</v>
      </c>
      <c r="D973" s="38">
        <v>250</v>
      </c>
      <c r="E973" s="9" t="s">
        <v>6650</v>
      </c>
      <c r="F973" s="10" t="s">
        <v>23</v>
      </c>
      <c r="G973" s="10" t="s">
        <v>3582</v>
      </c>
      <c r="H973" s="41" t="s">
        <v>25</v>
      </c>
      <c r="I973" s="41"/>
      <c r="J973" s="42"/>
      <c r="K973" s="38">
        <v>250</v>
      </c>
      <c r="M973" s="8"/>
      <c r="O973" s="51">
        <f t="shared" si="16"/>
        <v>0</v>
      </c>
      <c r="X973" s="38">
        <v>250</v>
      </c>
      <c r="Y973" s="42"/>
    </row>
    <row r="974" spans="1:25" ht="14.25" customHeight="1" x14ac:dyDescent="0.25">
      <c r="A974" s="37">
        <v>39015</v>
      </c>
      <c r="B974" s="10">
        <v>1030</v>
      </c>
      <c r="C974" s="10" t="s">
        <v>162</v>
      </c>
      <c r="D974" s="38">
        <v>100</v>
      </c>
      <c r="E974" s="9" t="s">
        <v>6651</v>
      </c>
      <c r="F974" s="10" t="s">
        <v>33</v>
      </c>
      <c r="G974" s="10" t="s">
        <v>3582</v>
      </c>
      <c r="H974" s="41" t="s">
        <v>3582</v>
      </c>
      <c r="I974" s="41"/>
      <c r="J974" s="42"/>
      <c r="K974" s="38">
        <v>100</v>
      </c>
      <c r="M974" s="8"/>
      <c r="O974" s="51">
        <f t="shared" si="16"/>
        <v>0</v>
      </c>
      <c r="X974" s="38">
        <v>100</v>
      </c>
      <c r="Y974" s="42"/>
    </row>
    <row r="975" spans="1:25" ht="14.25" customHeight="1" x14ac:dyDescent="0.25">
      <c r="A975" s="37">
        <v>39015</v>
      </c>
      <c r="B975" s="10">
        <v>1715</v>
      </c>
      <c r="C975" s="10" t="s">
        <v>46</v>
      </c>
      <c r="D975" s="38" t="s">
        <v>27</v>
      </c>
      <c r="E975" s="9" t="s">
        <v>6652</v>
      </c>
      <c r="F975" s="10" t="s">
        <v>67</v>
      </c>
      <c r="G975" s="10" t="s">
        <v>3575</v>
      </c>
      <c r="H975" s="41" t="s">
        <v>25</v>
      </c>
      <c r="I975" s="41"/>
      <c r="J975" s="42"/>
      <c r="K975" s="38" t="s">
        <v>27</v>
      </c>
      <c r="M975" s="8"/>
      <c r="O975" s="51">
        <f t="shared" si="16"/>
        <v>0</v>
      </c>
      <c r="X975" s="38" t="s">
        <v>27</v>
      </c>
      <c r="Y975" s="42"/>
    </row>
    <row r="976" spans="1:25" ht="14.25" customHeight="1" x14ac:dyDescent="0.25">
      <c r="A976" s="37">
        <v>39016</v>
      </c>
      <c r="B976" s="10">
        <v>1408</v>
      </c>
      <c r="C976" s="10" t="s">
        <v>3611</v>
      </c>
      <c r="D976" s="38">
        <v>4980</v>
      </c>
      <c r="E976" s="9" t="s">
        <v>6653</v>
      </c>
      <c r="F976" s="10" t="s">
        <v>23</v>
      </c>
      <c r="G976" s="10" t="s">
        <v>3587</v>
      </c>
      <c r="H976" s="41" t="s">
        <v>25</v>
      </c>
      <c r="I976" s="41"/>
      <c r="J976" s="42"/>
      <c r="K976" s="38">
        <v>4980</v>
      </c>
      <c r="M976" s="8"/>
      <c r="O976" s="51">
        <f t="shared" si="16"/>
        <v>0</v>
      </c>
      <c r="X976" s="38">
        <v>4980</v>
      </c>
      <c r="Y976" s="42"/>
    </row>
    <row r="977" spans="1:25" ht="14.25" customHeight="1" x14ac:dyDescent="0.25">
      <c r="A977" s="37">
        <v>39016</v>
      </c>
      <c r="B977" s="10">
        <v>927</v>
      </c>
      <c r="C977" s="10" t="s">
        <v>319</v>
      </c>
      <c r="D977" s="38" t="s">
        <v>27</v>
      </c>
      <c r="E977" s="9" t="s">
        <v>6654</v>
      </c>
      <c r="F977" s="10" t="s">
        <v>67</v>
      </c>
      <c r="G977" s="10" t="s">
        <v>3610</v>
      </c>
      <c r="H977" s="41" t="s">
        <v>25</v>
      </c>
      <c r="I977" s="41"/>
      <c r="J977" s="42"/>
      <c r="K977" s="38" t="s">
        <v>27</v>
      </c>
      <c r="M977" s="8"/>
      <c r="O977" s="51">
        <f t="shared" si="16"/>
        <v>0</v>
      </c>
      <c r="X977" s="38" t="s">
        <v>27</v>
      </c>
      <c r="Y977" s="42"/>
    </row>
    <row r="978" spans="1:25" ht="14.25" customHeight="1" x14ac:dyDescent="0.25">
      <c r="A978" s="37">
        <v>39017</v>
      </c>
      <c r="B978" s="10">
        <v>1600</v>
      </c>
      <c r="C978" s="10" t="s">
        <v>162</v>
      </c>
      <c r="D978" s="38">
        <v>100</v>
      </c>
      <c r="E978" s="9" t="s">
        <v>6655</v>
      </c>
      <c r="F978" s="10" t="s">
        <v>23</v>
      </c>
      <c r="G978" s="10" t="s">
        <v>3582</v>
      </c>
      <c r="H978" s="41" t="s">
        <v>3582</v>
      </c>
      <c r="I978" s="41"/>
      <c r="J978" s="42"/>
      <c r="K978" s="38">
        <v>100</v>
      </c>
      <c r="M978" s="8"/>
      <c r="O978" s="51">
        <f t="shared" si="16"/>
        <v>0</v>
      </c>
      <c r="X978" s="38">
        <v>100</v>
      </c>
      <c r="Y978" s="42"/>
    </row>
    <row r="979" spans="1:25" ht="14.25" customHeight="1" x14ac:dyDescent="0.25">
      <c r="A979" s="37">
        <v>39017</v>
      </c>
      <c r="B979" s="10">
        <v>1013</v>
      </c>
      <c r="C979" s="10" t="s">
        <v>42</v>
      </c>
      <c r="D979" s="38">
        <v>300</v>
      </c>
      <c r="E979" s="9" t="s">
        <v>6656</v>
      </c>
      <c r="F979" s="10" t="s">
        <v>23</v>
      </c>
      <c r="G979" s="10" t="s">
        <v>3582</v>
      </c>
      <c r="H979" s="41" t="s">
        <v>25</v>
      </c>
      <c r="I979" s="41"/>
      <c r="J979" s="42"/>
      <c r="K979" s="38">
        <v>300</v>
      </c>
      <c r="M979" s="8"/>
      <c r="O979" s="51">
        <f t="shared" si="16"/>
        <v>0</v>
      </c>
      <c r="X979" s="38">
        <v>300</v>
      </c>
      <c r="Y979" s="42"/>
    </row>
    <row r="980" spans="1:25" ht="14.25" customHeight="1" x14ac:dyDescent="0.25">
      <c r="A980" s="37">
        <v>39017</v>
      </c>
      <c r="B980" s="10">
        <v>801</v>
      </c>
      <c r="C980" s="10" t="s">
        <v>130</v>
      </c>
      <c r="D980" s="38">
        <v>60000</v>
      </c>
      <c r="E980" s="9" t="s">
        <v>6657</v>
      </c>
      <c r="F980" s="10" t="s">
        <v>30</v>
      </c>
      <c r="G980" s="10" t="s">
        <v>3578</v>
      </c>
      <c r="H980" s="41" t="s">
        <v>25</v>
      </c>
      <c r="I980" s="41"/>
      <c r="J980" s="42"/>
      <c r="K980" s="38">
        <v>60000</v>
      </c>
      <c r="M980" s="8"/>
      <c r="O980" s="51">
        <f t="shared" si="16"/>
        <v>0</v>
      </c>
      <c r="X980" s="38">
        <v>60000</v>
      </c>
      <c r="Y980" s="42"/>
    </row>
    <row r="981" spans="1:25" ht="14.25" customHeight="1" x14ac:dyDescent="0.25">
      <c r="A981" s="37">
        <v>39017</v>
      </c>
      <c r="B981" s="10">
        <v>1716</v>
      </c>
      <c r="C981" s="10" t="s">
        <v>130</v>
      </c>
      <c r="D981" s="38">
        <v>500</v>
      </c>
      <c r="E981" s="9" t="s">
        <v>6658</v>
      </c>
      <c r="F981" s="10" t="s">
        <v>37</v>
      </c>
      <c r="G981" s="10" t="s">
        <v>3578</v>
      </c>
      <c r="H981" s="41" t="s">
        <v>25</v>
      </c>
      <c r="I981" s="41"/>
      <c r="J981" s="42"/>
      <c r="K981" s="38">
        <v>500</v>
      </c>
      <c r="M981" s="8"/>
      <c r="O981" s="51">
        <f t="shared" si="16"/>
        <v>0</v>
      </c>
      <c r="X981" s="38">
        <v>500</v>
      </c>
      <c r="Y981" s="42"/>
    </row>
    <row r="982" spans="1:25" ht="14.25" customHeight="1" x14ac:dyDescent="0.25">
      <c r="A982" s="37">
        <v>39017</v>
      </c>
      <c r="B982" s="10">
        <v>1028</v>
      </c>
      <c r="C982" s="10" t="s">
        <v>70</v>
      </c>
      <c r="D982" s="38">
        <v>2000</v>
      </c>
      <c r="E982" s="9" t="s">
        <v>6659</v>
      </c>
      <c r="F982" s="10" t="s">
        <v>190</v>
      </c>
      <c r="G982" s="10" t="s">
        <v>3575</v>
      </c>
      <c r="H982" s="41" t="s">
        <v>25</v>
      </c>
      <c r="I982" s="41" t="s">
        <v>4334</v>
      </c>
      <c r="J982" s="42">
        <v>2000</v>
      </c>
      <c r="K982" s="38"/>
      <c r="M982" s="8"/>
      <c r="O982" s="51">
        <f t="shared" si="16"/>
        <v>0</v>
      </c>
      <c r="X982" s="42">
        <v>2000</v>
      </c>
    </row>
    <row r="983" spans="1:25" ht="14.25" customHeight="1" x14ac:dyDescent="0.25">
      <c r="A983" s="37">
        <v>39017</v>
      </c>
      <c r="B983" s="10">
        <v>1527</v>
      </c>
      <c r="C983" s="10" t="s">
        <v>46</v>
      </c>
      <c r="D983" s="38">
        <v>2500</v>
      </c>
      <c r="E983" s="9" t="s">
        <v>6660</v>
      </c>
      <c r="F983" s="10" t="s">
        <v>3869</v>
      </c>
      <c r="G983" s="10" t="s">
        <v>3575</v>
      </c>
      <c r="H983" s="41" t="s">
        <v>25</v>
      </c>
      <c r="I983" s="41" t="s">
        <v>4334</v>
      </c>
      <c r="J983" s="42">
        <v>2500</v>
      </c>
      <c r="K983" s="38"/>
      <c r="M983" s="8"/>
      <c r="O983" s="51">
        <f t="shared" si="16"/>
        <v>0</v>
      </c>
      <c r="X983" s="42">
        <v>2500</v>
      </c>
    </row>
    <row r="984" spans="1:25" ht="14.25" customHeight="1" x14ac:dyDescent="0.25">
      <c r="A984" s="37">
        <v>39018</v>
      </c>
      <c r="B984" s="10">
        <v>1449</v>
      </c>
      <c r="C984" s="10" t="s">
        <v>64</v>
      </c>
      <c r="D984" s="38">
        <v>1000</v>
      </c>
      <c r="E984" s="9" t="s">
        <v>6661</v>
      </c>
      <c r="F984" s="10" t="s">
        <v>33</v>
      </c>
      <c r="G984" s="10" t="s">
        <v>3578</v>
      </c>
      <c r="H984" s="41" t="s">
        <v>25</v>
      </c>
      <c r="I984" s="41"/>
      <c r="J984" s="42"/>
      <c r="K984" s="38">
        <v>1000</v>
      </c>
      <c r="M984" s="8"/>
      <c r="O984" s="51">
        <f t="shared" si="16"/>
        <v>0</v>
      </c>
      <c r="X984" s="38">
        <v>1000</v>
      </c>
      <c r="Y984" s="42"/>
    </row>
    <row r="985" spans="1:25" ht="14.25" customHeight="1" x14ac:dyDescent="0.25">
      <c r="A985" s="37">
        <v>39018</v>
      </c>
      <c r="B985" s="10">
        <v>40</v>
      </c>
      <c r="C985" s="10" t="s">
        <v>35</v>
      </c>
      <c r="D985" s="38">
        <v>150</v>
      </c>
      <c r="E985" s="9" t="s">
        <v>6662</v>
      </c>
      <c r="F985" s="10" t="s">
        <v>37</v>
      </c>
      <c r="G985" s="10" t="s">
        <v>3580</v>
      </c>
      <c r="H985" s="41" t="s">
        <v>25</v>
      </c>
      <c r="I985" s="41"/>
      <c r="J985" s="42"/>
      <c r="K985" s="38">
        <v>150</v>
      </c>
      <c r="M985" s="8"/>
      <c r="O985" s="51">
        <f t="shared" si="16"/>
        <v>0</v>
      </c>
      <c r="X985" s="38">
        <v>150</v>
      </c>
      <c r="Y985" s="42"/>
    </row>
    <row r="986" spans="1:25" ht="14.25" customHeight="1" x14ac:dyDescent="0.25">
      <c r="A986" s="37">
        <v>39020</v>
      </c>
      <c r="B986" s="10">
        <v>1016</v>
      </c>
      <c r="C986" s="10" t="s">
        <v>3611</v>
      </c>
      <c r="D986" s="38" t="s">
        <v>27</v>
      </c>
      <c r="E986" s="9" t="s">
        <v>6663</v>
      </c>
      <c r="F986" s="10" t="s">
        <v>23</v>
      </c>
      <c r="G986" s="10" t="s">
        <v>3587</v>
      </c>
      <c r="H986" s="41" t="s">
        <v>25</v>
      </c>
      <c r="I986" s="41"/>
      <c r="J986" s="42"/>
      <c r="K986" s="38" t="s">
        <v>27</v>
      </c>
      <c r="M986" s="8"/>
      <c r="O986" s="51">
        <f t="shared" si="16"/>
        <v>0</v>
      </c>
      <c r="X986" s="38" t="s">
        <v>27</v>
      </c>
      <c r="Y986" s="42"/>
    </row>
    <row r="987" spans="1:25" ht="14.25" customHeight="1" x14ac:dyDescent="0.25">
      <c r="A987" s="37">
        <v>39020</v>
      </c>
      <c r="B987" s="10">
        <v>1605</v>
      </c>
      <c r="C987" s="10" t="s">
        <v>162</v>
      </c>
      <c r="D987" s="38">
        <v>15000</v>
      </c>
      <c r="E987" s="9" t="s">
        <v>6664</v>
      </c>
      <c r="F987" s="10" t="s">
        <v>30</v>
      </c>
      <c r="G987" s="10" t="s">
        <v>3582</v>
      </c>
      <c r="H987" s="41" t="s">
        <v>25</v>
      </c>
      <c r="I987" s="41"/>
      <c r="J987" s="42"/>
      <c r="K987" s="38">
        <v>15000</v>
      </c>
      <c r="M987" s="8"/>
      <c r="O987" s="51">
        <f t="shared" si="16"/>
        <v>0</v>
      </c>
      <c r="X987" s="38">
        <v>15000</v>
      </c>
      <c r="Y987" s="42"/>
    </row>
    <row r="988" spans="1:25" ht="14.25" customHeight="1" x14ac:dyDescent="0.25">
      <c r="A988" s="37">
        <v>39020</v>
      </c>
      <c r="B988" s="10">
        <v>1629</v>
      </c>
      <c r="C988" s="10" t="s">
        <v>526</v>
      </c>
      <c r="D988" s="38">
        <v>2000</v>
      </c>
      <c r="E988" s="9" t="s">
        <v>6665</v>
      </c>
      <c r="F988" s="10" t="s">
        <v>30</v>
      </c>
      <c r="G988" s="10" t="s">
        <v>3580</v>
      </c>
      <c r="H988" s="41" t="s">
        <v>25</v>
      </c>
      <c r="I988" s="41"/>
      <c r="J988" s="42"/>
      <c r="K988" s="38">
        <v>2000</v>
      </c>
      <c r="M988" s="8"/>
      <c r="O988" s="51">
        <f t="shared" si="16"/>
        <v>0</v>
      </c>
      <c r="X988" s="38">
        <v>2000</v>
      </c>
      <c r="Y988" s="42"/>
    </row>
    <row r="989" spans="1:25" ht="14.25" customHeight="1" x14ac:dyDescent="0.25">
      <c r="A989" s="37">
        <v>39020</v>
      </c>
      <c r="B989" s="10">
        <v>1530</v>
      </c>
      <c r="C989" s="10" t="s">
        <v>162</v>
      </c>
      <c r="D989" s="38">
        <v>400</v>
      </c>
      <c r="E989" s="9" t="s">
        <v>6666</v>
      </c>
      <c r="F989" s="10" t="s">
        <v>33</v>
      </c>
      <c r="G989" s="10" t="s">
        <v>3582</v>
      </c>
      <c r="H989" s="41" t="s">
        <v>3582</v>
      </c>
      <c r="I989" s="41"/>
      <c r="J989" s="42"/>
      <c r="K989" s="38">
        <v>400</v>
      </c>
      <c r="M989" s="8"/>
      <c r="O989" s="51">
        <f t="shared" si="16"/>
        <v>0</v>
      </c>
      <c r="X989" s="38">
        <v>400</v>
      </c>
      <c r="Y989" s="42"/>
    </row>
    <row r="990" spans="1:25" ht="14.25" customHeight="1" x14ac:dyDescent="0.25">
      <c r="A990" s="37">
        <v>39020</v>
      </c>
      <c r="B990" s="10">
        <v>818</v>
      </c>
      <c r="C990" s="10" t="s">
        <v>108</v>
      </c>
      <c r="D990" s="38">
        <v>7000</v>
      </c>
      <c r="E990" s="9" t="s">
        <v>6667</v>
      </c>
      <c r="F990" s="10" t="s">
        <v>54</v>
      </c>
      <c r="G990" s="10" t="s">
        <v>3610</v>
      </c>
      <c r="H990" s="41" t="s">
        <v>25</v>
      </c>
      <c r="I990" s="41"/>
      <c r="J990" s="42"/>
      <c r="K990" s="38">
        <v>7000</v>
      </c>
      <c r="M990" s="8"/>
      <c r="O990" s="51">
        <f t="shared" si="16"/>
        <v>0</v>
      </c>
      <c r="X990" s="38">
        <v>7000</v>
      </c>
      <c r="Y990" s="42"/>
    </row>
    <row r="991" spans="1:25" ht="14.25" customHeight="1" x14ac:dyDescent="0.25">
      <c r="A991" s="37">
        <v>39020</v>
      </c>
      <c r="B991" s="10">
        <v>1556</v>
      </c>
      <c r="C991" s="10" t="s">
        <v>35</v>
      </c>
      <c r="D991" s="38">
        <v>1000</v>
      </c>
      <c r="E991" s="9" t="s">
        <v>6668</v>
      </c>
      <c r="F991" s="10" t="s">
        <v>54</v>
      </c>
      <c r="G991" s="10" t="s">
        <v>3580</v>
      </c>
      <c r="H991" s="41" t="s">
        <v>25</v>
      </c>
      <c r="I991" s="41"/>
      <c r="J991" s="42"/>
      <c r="K991" s="38">
        <v>1000</v>
      </c>
      <c r="M991" s="8"/>
      <c r="O991" s="51">
        <f t="shared" si="16"/>
        <v>0</v>
      </c>
      <c r="X991" s="38">
        <v>1000</v>
      </c>
      <c r="Y991" s="42"/>
    </row>
    <row r="992" spans="1:25" ht="14.25" customHeight="1" x14ac:dyDescent="0.25">
      <c r="A992" s="37">
        <v>39021</v>
      </c>
      <c r="B992" s="10">
        <v>1403</v>
      </c>
      <c r="C992" s="10" t="s">
        <v>31</v>
      </c>
      <c r="D992" s="38">
        <v>1000000</v>
      </c>
      <c r="E992" s="9" t="s">
        <v>6669</v>
      </c>
      <c r="F992" s="10" t="s">
        <v>23</v>
      </c>
      <c r="G992" s="10" t="s">
        <v>3587</v>
      </c>
      <c r="H992" s="41" t="s">
        <v>25</v>
      </c>
      <c r="I992" s="41"/>
      <c r="J992" s="42"/>
      <c r="K992" s="38">
        <v>1000000</v>
      </c>
      <c r="M992" s="8"/>
      <c r="O992" s="51">
        <f t="shared" ref="O992:O1055" si="17">M992*L992</f>
        <v>0</v>
      </c>
      <c r="X992" s="38">
        <v>1000000</v>
      </c>
      <c r="Y992" s="42"/>
    </row>
    <row r="993" spans="1:25" ht="14.25" customHeight="1" x14ac:dyDescent="0.25">
      <c r="A993" s="37">
        <v>39021</v>
      </c>
      <c r="B993" s="10">
        <v>1020</v>
      </c>
      <c r="C993" s="10" t="s">
        <v>99</v>
      </c>
      <c r="D993" s="38">
        <v>1500</v>
      </c>
      <c r="E993" s="9" t="s">
        <v>6670</v>
      </c>
      <c r="F993" s="10" t="s">
        <v>33</v>
      </c>
      <c r="G993" s="10" t="s">
        <v>3610</v>
      </c>
      <c r="H993" s="41" t="s">
        <v>25</v>
      </c>
      <c r="I993" s="41"/>
      <c r="J993" s="42"/>
      <c r="K993" s="38">
        <v>1500</v>
      </c>
      <c r="M993" s="8"/>
      <c r="O993" s="51">
        <f t="shared" si="17"/>
        <v>0</v>
      </c>
      <c r="X993" s="38">
        <v>1500</v>
      </c>
      <c r="Y993" s="42"/>
    </row>
    <row r="994" spans="1:25" ht="14.25" customHeight="1" x14ac:dyDescent="0.25">
      <c r="A994" s="37">
        <v>39021</v>
      </c>
      <c r="B994" s="10">
        <v>1225</v>
      </c>
      <c r="C994" s="10" t="s">
        <v>46</v>
      </c>
      <c r="D994" s="38">
        <v>2500</v>
      </c>
      <c r="E994" s="9" t="s">
        <v>6671</v>
      </c>
      <c r="F994" s="10" t="s">
        <v>3869</v>
      </c>
      <c r="G994" s="10" t="s">
        <v>3575</v>
      </c>
      <c r="H994" s="41" t="s">
        <v>25</v>
      </c>
      <c r="I994" s="41" t="s">
        <v>4334</v>
      </c>
      <c r="J994" s="42">
        <v>2500</v>
      </c>
      <c r="K994" s="38"/>
      <c r="M994" s="8"/>
      <c r="O994" s="51">
        <f t="shared" si="17"/>
        <v>0</v>
      </c>
      <c r="X994" s="42">
        <v>2500</v>
      </c>
    </row>
    <row r="995" spans="1:25" ht="14.25" customHeight="1" x14ac:dyDescent="0.25">
      <c r="A995" s="37">
        <v>39022</v>
      </c>
      <c r="B995" s="10">
        <v>1858</v>
      </c>
      <c r="C995" s="10" t="s">
        <v>3611</v>
      </c>
      <c r="D995" s="38">
        <v>11000</v>
      </c>
      <c r="E995" s="9" t="s">
        <v>6672</v>
      </c>
      <c r="F995" s="10" t="s">
        <v>23</v>
      </c>
      <c r="G995" s="10" t="s">
        <v>3587</v>
      </c>
      <c r="H995" s="41" t="s">
        <v>25</v>
      </c>
      <c r="I995" s="41"/>
      <c r="J995" s="42"/>
      <c r="K995" s="38">
        <v>11000</v>
      </c>
      <c r="M995" s="8"/>
      <c r="O995" s="51">
        <f t="shared" si="17"/>
        <v>0</v>
      </c>
      <c r="X995" s="38">
        <v>11000</v>
      </c>
      <c r="Y995" s="42"/>
    </row>
    <row r="996" spans="1:25" ht="14.25" customHeight="1" x14ac:dyDescent="0.25">
      <c r="A996" s="37">
        <v>39022</v>
      </c>
      <c r="B996" s="10">
        <v>2204</v>
      </c>
      <c r="C996" s="10" t="s">
        <v>64</v>
      </c>
      <c r="D996" s="38">
        <v>162000</v>
      </c>
      <c r="E996" s="9" t="s">
        <v>6673</v>
      </c>
      <c r="F996" s="10" t="s">
        <v>23</v>
      </c>
      <c r="G996" s="10" t="s">
        <v>3578</v>
      </c>
      <c r="H996" s="41" t="s">
        <v>25</v>
      </c>
      <c r="I996" s="41"/>
      <c r="J996" s="42"/>
      <c r="K996" s="38">
        <v>162000</v>
      </c>
      <c r="M996" s="8"/>
      <c r="O996" s="51">
        <f t="shared" si="17"/>
        <v>0</v>
      </c>
      <c r="X996" s="38">
        <v>162000</v>
      </c>
      <c r="Y996" s="42"/>
    </row>
    <row r="997" spans="1:25" ht="14.25" customHeight="1" x14ac:dyDescent="0.25">
      <c r="A997" s="37">
        <v>39022</v>
      </c>
      <c r="B997" s="10">
        <v>730</v>
      </c>
      <c r="C997" s="10" t="s">
        <v>162</v>
      </c>
      <c r="D997" s="38">
        <v>300</v>
      </c>
      <c r="E997" s="9" t="s">
        <v>6635</v>
      </c>
      <c r="F997" s="10" t="s">
        <v>30</v>
      </c>
      <c r="G997" s="10" t="s">
        <v>3582</v>
      </c>
      <c r="H997" s="41" t="s">
        <v>3582</v>
      </c>
      <c r="I997" s="41"/>
      <c r="J997" s="42"/>
      <c r="K997" s="38">
        <v>300</v>
      </c>
      <c r="M997" s="8"/>
      <c r="O997" s="51">
        <f t="shared" si="17"/>
        <v>0</v>
      </c>
      <c r="X997" s="38">
        <v>300</v>
      </c>
      <c r="Y997" s="42"/>
    </row>
    <row r="998" spans="1:25" ht="14.25" customHeight="1" x14ac:dyDescent="0.25">
      <c r="A998" s="37">
        <v>39022</v>
      </c>
      <c r="B998" s="10">
        <v>1401</v>
      </c>
      <c r="C998" s="10" t="s">
        <v>162</v>
      </c>
      <c r="D998" s="38">
        <v>50</v>
      </c>
      <c r="E998" s="9" t="s">
        <v>6674</v>
      </c>
      <c r="F998" s="10" t="s">
        <v>54</v>
      </c>
      <c r="G998" s="10" t="s">
        <v>3582</v>
      </c>
      <c r="H998" s="41" t="s">
        <v>3582</v>
      </c>
      <c r="I998" s="41"/>
      <c r="J998" s="42"/>
      <c r="K998" s="38">
        <v>50</v>
      </c>
      <c r="M998" s="8"/>
      <c r="O998" s="51">
        <f t="shared" si="17"/>
        <v>0</v>
      </c>
      <c r="X998" s="38">
        <v>50</v>
      </c>
      <c r="Y998" s="42"/>
    </row>
    <row r="999" spans="1:25" ht="14.25" customHeight="1" x14ac:dyDescent="0.25">
      <c r="A999" s="37">
        <v>39022</v>
      </c>
      <c r="B999" s="10">
        <v>1531</v>
      </c>
      <c r="C999" s="10" t="s">
        <v>79</v>
      </c>
      <c r="D999" s="38">
        <v>29000</v>
      </c>
      <c r="E999" s="9" t="s">
        <v>6675</v>
      </c>
      <c r="F999" s="10" t="s">
        <v>54</v>
      </c>
      <c r="G999" s="10" t="s">
        <v>3578</v>
      </c>
      <c r="H999" s="41" t="s">
        <v>25</v>
      </c>
      <c r="I999" s="41"/>
      <c r="J999" s="42"/>
      <c r="K999" s="38">
        <v>29000</v>
      </c>
      <c r="M999" s="8"/>
      <c r="O999" s="51">
        <f t="shared" si="17"/>
        <v>0</v>
      </c>
      <c r="X999" s="38">
        <v>29000</v>
      </c>
      <c r="Y999" s="42"/>
    </row>
    <row r="1000" spans="1:25" ht="14.25" customHeight="1" x14ac:dyDescent="0.25">
      <c r="A1000" s="37">
        <v>39022</v>
      </c>
      <c r="B1000" s="10">
        <v>1047</v>
      </c>
      <c r="C1000" s="10" t="s">
        <v>79</v>
      </c>
      <c r="D1000" s="38">
        <v>500</v>
      </c>
      <c r="E1000" s="9" t="s">
        <v>6676</v>
      </c>
      <c r="F1000" s="10" t="s">
        <v>67</v>
      </c>
      <c r="G1000" s="10" t="s">
        <v>3578</v>
      </c>
      <c r="H1000" s="41" t="s">
        <v>25</v>
      </c>
      <c r="I1000" s="41"/>
      <c r="J1000" s="42"/>
      <c r="K1000" s="38">
        <v>500</v>
      </c>
      <c r="M1000" s="8"/>
      <c r="O1000" s="51">
        <f t="shared" si="17"/>
        <v>0</v>
      </c>
      <c r="X1000" s="38">
        <v>500</v>
      </c>
      <c r="Y1000" s="42"/>
    </row>
    <row r="1001" spans="1:25" ht="14.25" customHeight="1" x14ac:dyDescent="0.25">
      <c r="A1001" s="37">
        <v>39023</v>
      </c>
      <c r="B1001" s="10">
        <v>1914</v>
      </c>
      <c r="C1001" s="10" t="s">
        <v>3611</v>
      </c>
      <c r="D1001" s="38">
        <v>2000</v>
      </c>
      <c r="E1001" s="9" t="s">
        <v>6677</v>
      </c>
      <c r="F1001" s="10" t="s">
        <v>23</v>
      </c>
      <c r="G1001" s="10" t="s">
        <v>3587</v>
      </c>
      <c r="H1001" s="41" t="s">
        <v>25</v>
      </c>
      <c r="I1001" s="41"/>
      <c r="J1001" s="42"/>
      <c r="K1001" s="38">
        <v>2000</v>
      </c>
      <c r="M1001" s="8"/>
      <c r="O1001" s="51">
        <f t="shared" si="17"/>
        <v>0</v>
      </c>
      <c r="X1001" s="38">
        <v>2000</v>
      </c>
      <c r="Y1001" s="42"/>
    </row>
    <row r="1002" spans="1:25" ht="14.25" customHeight="1" x14ac:dyDescent="0.25">
      <c r="A1002" s="37">
        <v>39023</v>
      </c>
      <c r="B1002" s="10">
        <v>757</v>
      </c>
      <c r="C1002" s="10" t="s">
        <v>46</v>
      </c>
      <c r="D1002" s="38">
        <v>2000</v>
      </c>
      <c r="E1002" s="9" t="s">
        <v>6678</v>
      </c>
      <c r="F1002" s="10" t="s">
        <v>30</v>
      </c>
      <c r="G1002" s="10" t="s">
        <v>3575</v>
      </c>
      <c r="H1002" s="41" t="s">
        <v>25</v>
      </c>
      <c r="I1002" s="41" t="s">
        <v>4334</v>
      </c>
      <c r="J1002" s="42">
        <v>2000</v>
      </c>
      <c r="K1002" s="38"/>
      <c r="M1002" s="8"/>
      <c r="O1002" s="51">
        <f t="shared" si="17"/>
        <v>0</v>
      </c>
      <c r="X1002" s="42">
        <v>2000</v>
      </c>
    </row>
    <row r="1003" spans="1:25" ht="14.25" customHeight="1" x14ac:dyDescent="0.25">
      <c r="A1003" s="37">
        <v>39023</v>
      </c>
      <c r="B1003" s="10">
        <v>950</v>
      </c>
      <c r="C1003" s="10" t="s">
        <v>70</v>
      </c>
      <c r="D1003" s="38">
        <v>2500</v>
      </c>
      <c r="E1003" s="9" t="s">
        <v>6679</v>
      </c>
      <c r="F1003" s="10" t="s">
        <v>30</v>
      </c>
      <c r="G1003" s="10" t="s">
        <v>3575</v>
      </c>
      <c r="H1003" s="41" t="s">
        <v>25</v>
      </c>
      <c r="I1003" s="41"/>
      <c r="J1003" s="42"/>
      <c r="K1003" s="38">
        <v>2500</v>
      </c>
      <c r="M1003" s="8"/>
      <c r="O1003" s="51">
        <f t="shared" si="17"/>
        <v>0</v>
      </c>
      <c r="X1003" s="38">
        <v>2500</v>
      </c>
      <c r="Y1003" s="42"/>
    </row>
    <row r="1004" spans="1:25" ht="14.25" customHeight="1" x14ac:dyDescent="0.25">
      <c r="A1004" s="37">
        <v>39023</v>
      </c>
      <c r="B1004" s="10">
        <v>1655</v>
      </c>
      <c r="C1004" s="10" t="s">
        <v>319</v>
      </c>
      <c r="D1004" s="38">
        <v>1000</v>
      </c>
      <c r="E1004" s="9" t="s">
        <v>6680</v>
      </c>
      <c r="F1004" s="10" t="s">
        <v>37</v>
      </c>
      <c r="G1004" s="10" t="s">
        <v>3610</v>
      </c>
      <c r="H1004" s="41" t="s">
        <v>25</v>
      </c>
      <c r="I1004" s="41"/>
      <c r="J1004" s="42"/>
      <c r="K1004" s="38">
        <v>1000</v>
      </c>
      <c r="M1004" s="8"/>
      <c r="O1004" s="51">
        <f t="shared" si="17"/>
        <v>0</v>
      </c>
      <c r="X1004" s="38">
        <v>1000</v>
      </c>
      <c r="Y1004" s="42"/>
    </row>
    <row r="1005" spans="1:25" ht="14.25" customHeight="1" x14ac:dyDescent="0.25">
      <c r="A1005" s="37">
        <v>39023</v>
      </c>
      <c r="B1005" s="10">
        <v>1319</v>
      </c>
      <c r="C1005" s="10" t="s">
        <v>79</v>
      </c>
      <c r="D1005" s="38">
        <v>60</v>
      </c>
      <c r="E1005" s="9" t="s">
        <v>6681</v>
      </c>
      <c r="F1005" s="10" t="s">
        <v>325</v>
      </c>
      <c r="G1005" s="10" t="s">
        <v>3575</v>
      </c>
      <c r="H1005" s="41" t="s">
        <v>25</v>
      </c>
      <c r="I1005" s="41"/>
      <c r="J1005" s="42"/>
      <c r="K1005" s="38">
        <v>60</v>
      </c>
      <c r="M1005" s="8"/>
      <c r="O1005" s="51">
        <f t="shared" si="17"/>
        <v>0</v>
      </c>
      <c r="X1005" s="38">
        <v>60</v>
      </c>
      <c r="Y1005" s="42"/>
    </row>
    <row r="1006" spans="1:25" ht="14.25" customHeight="1" x14ac:dyDescent="0.25">
      <c r="A1006" s="37">
        <v>39024</v>
      </c>
      <c r="B1006" s="10">
        <v>1628</v>
      </c>
      <c r="C1006" s="10" t="s">
        <v>143</v>
      </c>
      <c r="D1006" s="38">
        <v>2500</v>
      </c>
      <c r="E1006" s="9" t="s">
        <v>6682</v>
      </c>
      <c r="F1006" s="10" t="s">
        <v>23</v>
      </c>
      <c r="G1006" s="10" t="s">
        <v>3575</v>
      </c>
      <c r="H1006" s="41" t="s">
        <v>25</v>
      </c>
      <c r="I1006" s="41"/>
      <c r="J1006" s="42"/>
      <c r="K1006" s="38">
        <v>2500</v>
      </c>
      <c r="M1006" s="8"/>
      <c r="O1006" s="51">
        <f t="shared" si="17"/>
        <v>0</v>
      </c>
      <c r="X1006" s="38">
        <v>2500</v>
      </c>
      <c r="Y1006" s="42"/>
    </row>
    <row r="1007" spans="1:25" ht="14.25" customHeight="1" x14ac:dyDescent="0.25">
      <c r="A1007" s="37">
        <v>39025</v>
      </c>
      <c r="B1007" s="10">
        <v>938</v>
      </c>
      <c r="C1007" s="10" t="s">
        <v>91</v>
      </c>
      <c r="D1007" s="38">
        <v>2000000</v>
      </c>
      <c r="E1007" s="9" t="s">
        <v>6683</v>
      </c>
      <c r="F1007" s="10" t="s">
        <v>23</v>
      </c>
      <c r="G1007" s="10" t="s">
        <v>3578</v>
      </c>
      <c r="H1007" s="41" t="s">
        <v>25</v>
      </c>
      <c r="I1007" s="41" t="s">
        <v>4334</v>
      </c>
      <c r="J1007" s="42">
        <v>2000000</v>
      </c>
      <c r="K1007" s="38"/>
      <c r="M1007" s="8"/>
      <c r="O1007" s="51">
        <f t="shared" si="17"/>
        <v>0</v>
      </c>
      <c r="X1007" s="42">
        <v>2000000</v>
      </c>
    </row>
    <row r="1008" spans="1:25" ht="14.25" customHeight="1" x14ac:dyDescent="0.25">
      <c r="A1008" s="37">
        <v>39025</v>
      </c>
      <c r="B1008" s="10">
        <v>1347</v>
      </c>
      <c r="C1008" s="10" t="s">
        <v>162</v>
      </c>
      <c r="D1008" s="38">
        <v>5000</v>
      </c>
      <c r="E1008" s="9" t="s">
        <v>6684</v>
      </c>
      <c r="F1008" s="10" t="s">
        <v>23</v>
      </c>
      <c r="G1008" s="10" t="s">
        <v>3582</v>
      </c>
      <c r="H1008" s="41" t="s">
        <v>25</v>
      </c>
      <c r="I1008" s="41"/>
      <c r="J1008" s="42"/>
      <c r="K1008" s="38">
        <v>5000</v>
      </c>
      <c r="M1008" s="8"/>
      <c r="O1008" s="51">
        <f t="shared" si="17"/>
        <v>0</v>
      </c>
      <c r="X1008" s="38">
        <v>5000</v>
      </c>
      <c r="Y1008" s="42"/>
    </row>
    <row r="1009" spans="1:25" ht="14.25" customHeight="1" x14ac:dyDescent="0.25">
      <c r="A1009" s="37">
        <v>39026</v>
      </c>
      <c r="B1009" s="10">
        <v>1331</v>
      </c>
      <c r="C1009" s="10" t="s">
        <v>42</v>
      </c>
      <c r="D1009" s="38">
        <v>7500</v>
      </c>
      <c r="E1009" s="9" t="s">
        <v>6685</v>
      </c>
      <c r="F1009" s="10" t="s">
        <v>30</v>
      </c>
      <c r="G1009" s="10" t="s">
        <v>3582</v>
      </c>
      <c r="H1009" s="41" t="s">
        <v>25</v>
      </c>
      <c r="I1009" s="41"/>
      <c r="J1009" s="42"/>
      <c r="K1009" s="38">
        <v>7500</v>
      </c>
      <c r="M1009" s="8"/>
      <c r="O1009" s="51">
        <f t="shared" si="17"/>
        <v>0</v>
      </c>
      <c r="X1009" s="38">
        <v>7500</v>
      </c>
      <c r="Y1009" s="42"/>
    </row>
    <row r="1010" spans="1:25" ht="14.25" customHeight="1" x14ac:dyDescent="0.25">
      <c r="A1010" s="37">
        <v>39026</v>
      </c>
      <c r="B1010" s="10">
        <v>1011</v>
      </c>
      <c r="C1010" s="10" t="s">
        <v>3231</v>
      </c>
      <c r="D1010" s="38">
        <v>15000</v>
      </c>
      <c r="E1010" s="9" t="s">
        <v>6686</v>
      </c>
      <c r="F1010" s="10" t="s">
        <v>54</v>
      </c>
      <c r="G1010" s="10" t="s">
        <v>3610</v>
      </c>
      <c r="H1010" s="41" t="s">
        <v>25</v>
      </c>
      <c r="I1010" s="41"/>
      <c r="J1010" s="42"/>
      <c r="K1010" s="38">
        <v>15000</v>
      </c>
      <c r="M1010" s="8"/>
      <c r="O1010" s="51">
        <f t="shared" si="17"/>
        <v>0</v>
      </c>
      <c r="X1010" s="38">
        <v>15000</v>
      </c>
      <c r="Y1010" s="42"/>
    </row>
    <row r="1011" spans="1:25" ht="14.25" customHeight="1" x14ac:dyDescent="0.25">
      <c r="A1011" s="75">
        <v>39027</v>
      </c>
      <c r="B1011" s="10">
        <v>1119</v>
      </c>
      <c r="C1011" s="10" t="s">
        <v>91</v>
      </c>
      <c r="D1011" s="7">
        <v>20000</v>
      </c>
      <c r="E1011" s="9" t="s">
        <v>6687</v>
      </c>
      <c r="F1011" s="10" t="s">
        <v>23</v>
      </c>
      <c r="G1011" s="10" t="s">
        <v>3578</v>
      </c>
      <c r="H1011" s="41" t="s">
        <v>25</v>
      </c>
      <c r="I1011" s="41"/>
      <c r="J1011" s="42"/>
      <c r="K1011" s="7">
        <v>20000</v>
      </c>
      <c r="O1011" s="51">
        <f t="shared" si="17"/>
        <v>0</v>
      </c>
      <c r="X1011" s="7">
        <v>20000</v>
      </c>
      <c r="Y1011" s="42"/>
    </row>
    <row r="1012" spans="1:25" ht="14.25" customHeight="1" x14ac:dyDescent="0.25">
      <c r="A1012" s="75">
        <v>39027</v>
      </c>
      <c r="B1012" s="10">
        <v>1249</v>
      </c>
      <c r="C1012" s="10" t="s">
        <v>319</v>
      </c>
      <c r="D1012" s="7">
        <v>800</v>
      </c>
      <c r="E1012" s="9" t="s">
        <v>6688</v>
      </c>
      <c r="F1012" s="10" t="s">
        <v>23</v>
      </c>
      <c r="G1012" s="10" t="s">
        <v>3610</v>
      </c>
      <c r="H1012" s="41" t="s">
        <v>25</v>
      </c>
      <c r="I1012" s="41"/>
      <c r="J1012" s="42"/>
      <c r="K1012" s="7">
        <v>800</v>
      </c>
      <c r="O1012" s="51">
        <f t="shared" si="17"/>
        <v>0</v>
      </c>
      <c r="X1012" s="7">
        <v>800</v>
      </c>
      <c r="Y1012" s="42"/>
    </row>
    <row r="1013" spans="1:25" ht="14.25" customHeight="1" x14ac:dyDescent="0.25">
      <c r="A1013" s="75">
        <v>39027</v>
      </c>
      <c r="B1013" s="10">
        <v>1507</v>
      </c>
      <c r="C1013" s="10" t="s">
        <v>70</v>
      </c>
      <c r="D1013" s="7">
        <v>10000</v>
      </c>
      <c r="E1013" s="9" t="s">
        <v>6689</v>
      </c>
      <c r="F1013" s="10" t="s">
        <v>23</v>
      </c>
      <c r="G1013" s="10" t="s">
        <v>3575</v>
      </c>
      <c r="H1013" s="41" t="s">
        <v>25</v>
      </c>
      <c r="I1013" s="41"/>
      <c r="J1013" s="42"/>
      <c r="K1013" s="7">
        <v>10000</v>
      </c>
      <c r="O1013" s="51">
        <f t="shared" si="17"/>
        <v>0</v>
      </c>
      <c r="X1013" s="7">
        <v>10000</v>
      </c>
      <c r="Y1013" s="42"/>
    </row>
    <row r="1014" spans="1:25" ht="14.25" customHeight="1" x14ac:dyDescent="0.25">
      <c r="A1014" s="75">
        <v>39027</v>
      </c>
      <c r="B1014" s="10">
        <v>717</v>
      </c>
      <c r="C1014" s="10" t="s">
        <v>162</v>
      </c>
      <c r="D1014" s="7">
        <v>1500</v>
      </c>
      <c r="E1014" s="9" t="s">
        <v>6690</v>
      </c>
      <c r="F1014" s="10" t="s">
        <v>37</v>
      </c>
      <c r="G1014" s="10" t="s">
        <v>3582</v>
      </c>
      <c r="H1014" s="41" t="s">
        <v>25</v>
      </c>
      <c r="I1014" s="41"/>
      <c r="J1014" s="42"/>
      <c r="K1014" s="42">
        <v>1500</v>
      </c>
      <c r="O1014" s="51">
        <f t="shared" si="17"/>
        <v>0</v>
      </c>
      <c r="X1014" s="42">
        <v>1500</v>
      </c>
      <c r="Y1014" s="42"/>
    </row>
    <row r="1015" spans="1:25" ht="14.25" customHeight="1" x14ac:dyDescent="0.25">
      <c r="A1015" s="75">
        <v>39027</v>
      </c>
      <c r="B1015" s="10">
        <v>1436</v>
      </c>
      <c r="C1015" s="10" t="s">
        <v>35</v>
      </c>
      <c r="D1015" s="7">
        <v>110</v>
      </c>
      <c r="E1015" s="9" t="s">
        <v>6691</v>
      </c>
      <c r="F1015" s="10" t="s">
        <v>37</v>
      </c>
      <c r="G1015" s="10" t="s">
        <v>3580</v>
      </c>
      <c r="H1015" s="41" t="s">
        <v>25</v>
      </c>
      <c r="I1015" s="41"/>
      <c r="J1015" s="42"/>
      <c r="K1015" s="7">
        <v>110</v>
      </c>
      <c r="O1015" s="51">
        <f t="shared" si="17"/>
        <v>0</v>
      </c>
      <c r="X1015" s="7">
        <v>110</v>
      </c>
      <c r="Y1015" s="42"/>
    </row>
    <row r="1016" spans="1:25" ht="14.25" customHeight="1" x14ac:dyDescent="0.25">
      <c r="A1016" s="75">
        <v>39027</v>
      </c>
      <c r="B1016" s="10">
        <v>1633</v>
      </c>
      <c r="C1016" s="10" t="s">
        <v>61</v>
      </c>
      <c r="D1016" s="7">
        <v>10800</v>
      </c>
      <c r="E1016" s="9" t="s">
        <v>6692</v>
      </c>
      <c r="F1016" s="10" t="s">
        <v>54</v>
      </c>
      <c r="G1016" s="10" t="s">
        <v>3575</v>
      </c>
      <c r="H1016" s="41" t="s">
        <v>25</v>
      </c>
      <c r="I1016" s="41"/>
      <c r="J1016" s="42"/>
      <c r="K1016" s="7">
        <v>10800</v>
      </c>
      <c r="O1016" s="51">
        <f t="shared" si="17"/>
        <v>0</v>
      </c>
      <c r="X1016" s="7">
        <v>10800</v>
      </c>
      <c r="Y1016" s="42"/>
    </row>
    <row r="1017" spans="1:25" ht="14.25" customHeight="1" x14ac:dyDescent="0.25">
      <c r="A1017" s="75">
        <v>39028</v>
      </c>
      <c r="B1017" s="10">
        <v>924</v>
      </c>
      <c r="C1017" s="10" t="s">
        <v>42</v>
      </c>
      <c r="D1017" s="7">
        <v>250000</v>
      </c>
      <c r="E1017" s="9" t="s">
        <v>6693</v>
      </c>
      <c r="F1017" s="10" t="s">
        <v>3869</v>
      </c>
      <c r="G1017" s="10" t="s">
        <v>3582</v>
      </c>
      <c r="H1017" s="41" t="s">
        <v>25</v>
      </c>
      <c r="I1017" s="41" t="s">
        <v>4334</v>
      </c>
      <c r="J1017" s="42">
        <v>250000</v>
      </c>
      <c r="O1017" s="51">
        <f t="shared" si="17"/>
        <v>0</v>
      </c>
      <c r="X1017" s="42">
        <v>250000</v>
      </c>
    </row>
    <row r="1018" spans="1:25" ht="14.25" customHeight="1" x14ac:dyDescent="0.25">
      <c r="A1018" s="75">
        <v>39028</v>
      </c>
      <c r="B1018" s="10">
        <v>730</v>
      </c>
      <c r="C1018" s="10" t="s">
        <v>121</v>
      </c>
      <c r="D1018" s="7">
        <v>1000</v>
      </c>
      <c r="E1018" s="9" t="s">
        <v>6694</v>
      </c>
      <c r="F1018" s="10" t="s">
        <v>67</v>
      </c>
      <c r="G1018" s="10" t="s">
        <v>3575</v>
      </c>
      <c r="H1018" s="41" t="s">
        <v>25</v>
      </c>
      <c r="I1018" s="41"/>
      <c r="J1018" s="42"/>
      <c r="K1018" s="7">
        <v>1000</v>
      </c>
      <c r="O1018" s="51">
        <f t="shared" si="17"/>
        <v>0</v>
      </c>
      <c r="X1018" s="7">
        <v>1000</v>
      </c>
      <c r="Y1018" s="42"/>
    </row>
    <row r="1019" spans="1:25" ht="14.25" customHeight="1" x14ac:dyDescent="0.25">
      <c r="A1019" s="75">
        <v>39029</v>
      </c>
      <c r="B1019" s="10">
        <v>1543</v>
      </c>
      <c r="C1019" s="10" t="s">
        <v>3611</v>
      </c>
      <c r="D1019" s="7">
        <v>2000</v>
      </c>
      <c r="E1019" s="9" t="s">
        <v>6695</v>
      </c>
      <c r="F1019" s="10" t="s">
        <v>33</v>
      </c>
      <c r="G1019" s="10" t="s">
        <v>3587</v>
      </c>
      <c r="H1019" s="41" t="s">
        <v>25</v>
      </c>
      <c r="I1019" s="41"/>
      <c r="J1019" s="42"/>
      <c r="K1019" s="7">
        <v>2000</v>
      </c>
      <c r="O1019" s="51">
        <f t="shared" si="17"/>
        <v>0</v>
      </c>
      <c r="X1019" s="7">
        <v>2000</v>
      </c>
      <c r="Y1019" s="42"/>
    </row>
    <row r="1020" spans="1:25" ht="14.25" customHeight="1" x14ac:dyDescent="0.25">
      <c r="A1020" s="75">
        <v>39030</v>
      </c>
      <c r="B1020" s="10">
        <v>1015</v>
      </c>
      <c r="C1020" s="10" t="s">
        <v>162</v>
      </c>
      <c r="D1020" s="7">
        <v>100</v>
      </c>
      <c r="E1020" s="9" t="s">
        <v>6696</v>
      </c>
      <c r="F1020" s="10" t="s">
        <v>23</v>
      </c>
      <c r="G1020" s="10" t="s">
        <v>3582</v>
      </c>
      <c r="H1020" s="41" t="s">
        <v>3582</v>
      </c>
      <c r="I1020" s="41"/>
      <c r="J1020" s="42"/>
      <c r="K1020" s="7">
        <v>100</v>
      </c>
      <c r="O1020" s="51">
        <f t="shared" si="17"/>
        <v>0</v>
      </c>
      <c r="X1020" s="7">
        <v>100</v>
      </c>
      <c r="Y1020" s="42"/>
    </row>
    <row r="1021" spans="1:25" ht="14.25" customHeight="1" x14ac:dyDescent="0.25">
      <c r="A1021" s="75">
        <v>39030</v>
      </c>
      <c r="B1021" s="10">
        <v>1845</v>
      </c>
      <c r="C1021" s="10" t="s">
        <v>3611</v>
      </c>
      <c r="D1021" s="7">
        <v>89280</v>
      </c>
      <c r="E1021" s="9" t="s">
        <v>6697</v>
      </c>
      <c r="F1021" s="10" t="s">
        <v>23</v>
      </c>
      <c r="G1021" s="10" t="s">
        <v>3587</v>
      </c>
      <c r="H1021" s="41" t="s">
        <v>25</v>
      </c>
      <c r="I1021" s="41"/>
      <c r="J1021" s="42"/>
      <c r="K1021" s="7">
        <v>89280</v>
      </c>
      <c r="O1021" s="51">
        <f t="shared" si="17"/>
        <v>0</v>
      </c>
      <c r="X1021" s="7">
        <v>89280</v>
      </c>
      <c r="Y1021" s="42"/>
    </row>
    <row r="1022" spans="1:25" ht="14.25" customHeight="1" x14ac:dyDescent="0.25">
      <c r="A1022" s="75">
        <v>39030</v>
      </c>
      <c r="B1022" s="10">
        <v>2131</v>
      </c>
      <c r="C1022" s="10" t="s">
        <v>35</v>
      </c>
      <c r="D1022" s="7">
        <v>1000</v>
      </c>
      <c r="E1022" s="9" t="s">
        <v>6698</v>
      </c>
      <c r="F1022" s="10" t="s">
        <v>23</v>
      </c>
      <c r="G1022" s="10" t="s">
        <v>3580</v>
      </c>
      <c r="H1022" s="41" t="s">
        <v>25</v>
      </c>
      <c r="I1022" s="41" t="s">
        <v>4334</v>
      </c>
      <c r="J1022" s="42">
        <v>1000</v>
      </c>
      <c r="O1022" s="51">
        <f t="shared" si="17"/>
        <v>0</v>
      </c>
      <c r="X1022" s="42">
        <v>1000</v>
      </c>
    </row>
    <row r="1023" spans="1:25" ht="14.25" customHeight="1" x14ac:dyDescent="0.25">
      <c r="A1023" s="75">
        <v>39030</v>
      </c>
      <c r="B1023" s="10">
        <v>1833</v>
      </c>
      <c r="C1023" s="10" t="s">
        <v>70</v>
      </c>
      <c r="D1023" s="7">
        <v>1100</v>
      </c>
      <c r="E1023" s="9" t="s">
        <v>6699</v>
      </c>
      <c r="F1023" s="10" t="s">
        <v>37</v>
      </c>
      <c r="G1023" s="10" t="s">
        <v>3575</v>
      </c>
      <c r="H1023" s="41" t="s">
        <v>25</v>
      </c>
      <c r="I1023" s="41"/>
      <c r="J1023" s="42"/>
      <c r="K1023" s="7">
        <v>1100</v>
      </c>
      <c r="O1023" s="51">
        <f t="shared" si="17"/>
        <v>0</v>
      </c>
      <c r="X1023" s="7">
        <v>1100</v>
      </c>
      <c r="Y1023" s="42"/>
    </row>
    <row r="1024" spans="1:25" ht="14.25" customHeight="1" x14ac:dyDescent="0.25">
      <c r="A1024" s="75">
        <v>39030</v>
      </c>
      <c r="B1024" s="10">
        <v>1228</v>
      </c>
      <c r="C1024" s="10" t="s">
        <v>162</v>
      </c>
      <c r="D1024" s="7">
        <v>25</v>
      </c>
      <c r="E1024" s="9" t="s">
        <v>6700</v>
      </c>
      <c r="F1024" s="10" t="s">
        <v>37</v>
      </c>
      <c r="G1024" s="10" t="s">
        <v>3582</v>
      </c>
      <c r="H1024" s="41" t="s">
        <v>3582</v>
      </c>
      <c r="I1024" s="41"/>
      <c r="J1024" s="42"/>
      <c r="K1024" s="7">
        <v>25</v>
      </c>
      <c r="O1024" s="51">
        <f t="shared" si="17"/>
        <v>0</v>
      </c>
      <c r="X1024" s="7">
        <v>25</v>
      </c>
      <c r="Y1024" s="42"/>
    </row>
    <row r="1025" spans="1:25" ht="14.25" customHeight="1" x14ac:dyDescent="0.25">
      <c r="A1025" s="75">
        <v>39031</v>
      </c>
      <c r="B1025" s="10">
        <v>1316</v>
      </c>
      <c r="C1025" s="10" t="s">
        <v>141</v>
      </c>
      <c r="D1025" s="7">
        <v>9600</v>
      </c>
      <c r="E1025" s="9" t="s">
        <v>6701</v>
      </c>
      <c r="F1025" s="10" t="s">
        <v>33</v>
      </c>
      <c r="G1025" s="10" t="s">
        <v>3578</v>
      </c>
      <c r="H1025" s="41" t="s">
        <v>25</v>
      </c>
      <c r="I1025" s="41" t="s">
        <v>4334</v>
      </c>
      <c r="J1025" s="42">
        <v>9600</v>
      </c>
      <c r="O1025" s="51">
        <f t="shared" si="17"/>
        <v>0</v>
      </c>
      <c r="X1025" s="42">
        <v>9600</v>
      </c>
    </row>
    <row r="1026" spans="1:25" ht="14.25" customHeight="1" x14ac:dyDescent="0.25">
      <c r="A1026" s="75">
        <v>39033</v>
      </c>
      <c r="B1026" s="10">
        <v>1907</v>
      </c>
      <c r="C1026" s="10" t="s">
        <v>35</v>
      </c>
      <c r="D1026" s="7" t="s">
        <v>27</v>
      </c>
      <c r="E1026" s="9" t="s">
        <v>6702</v>
      </c>
      <c r="F1026" s="10" t="s">
        <v>37</v>
      </c>
      <c r="G1026" s="10" t="s">
        <v>3580</v>
      </c>
      <c r="H1026" s="41" t="s">
        <v>25</v>
      </c>
      <c r="I1026" s="41"/>
      <c r="J1026" s="42"/>
      <c r="K1026" s="7" t="s">
        <v>27</v>
      </c>
      <c r="O1026" s="51">
        <f t="shared" si="17"/>
        <v>0</v>
      </c>
      <c r="X1026" s="7" t="s">
        <v>27</v>
      </c>
      <c r="Y1026" s="42"/>
    </row>
    <row r="1027" spans="1:25" ht="14.25" customHeight="1" x14ac:dyDescent="0.25">
      <c r="A1027" s="75">
        <v>39033</v>
      </c>
      <c r="B1027" s="10">
        <v>805</v>
      </c>
      <c r="C1027" s="10" t="s">
        <v>206</v>
      </c>
      <c r="D1027" s="7" t="s">
        <v>27</v>
      </c>
      <c r="E1027" s="9" t="s">
        <v>6703</v>
      </c>
      <c r="F1027" s="10" t="s">
        <v>67</v>
      </c>
      <c r="G1027" s="10" t="s">
        <v>3580</v>
      </c>
      <c r="H1027" s="41" t="s">
        <v>25</v>
      </c>
      <c r="I1027" s="41"/>
      <c r="J1027" s="42"/>
      <c r="K1027" s="7" t="s">
        <v>27</v>
      </c>
      <c r="O1027" s="51">
        <f t="shared" si="17"/>
        <v>0</v>
      </c>
      <c r="X1027" s="7" t="s">
        <v>27</v>
      </c>
      <c r="Y1027" s="42"/>
    </row>
    <row r="1028" spans="1:25" ht="14.25" customHeight="1" x14ac:dyDescent="0.25">
      <c r="A1028" s="37">
        <v>39034</v>
      </c>
      <c r="B1028" s="10">
        <v>1823</v>
      </c>
      <c r="C1028" s="10" t="s">
        <v>64</v>
      </c>
      <c r="D1028" s="38">
        <v>1000</v>
      </c>
      <c r="E1028" s="9" t="s">
        <v>6704</v>
      </c>
      <c r="F1028" s="10" t="s">
        <v>23</v>
      </c>
      <c r="G1028" s="10" t="s">
        <v>3578</v>
      </c>
      <c r="H1028" s="41" t="s">
        <v>25</v>
      </c>
      <c r="I1028" s="41"/>
      <c r="J1028" s="42"/>
      <c r="K1028" s="38">
        <v>1000</v>
      </c>
      <c r="M1028" s="8"/>
      <c r="O1028" s="51">
        <f t="shared" si="17"/>
        <v>0</v>
      </c>
      <c r="X1028" s="38">
        <v>1000</v>
      </c>
      <c r="Y1028" s="42"/>
    </row>
    <row r="1029" spans="1:25" ht="14.25" customHeight="1" x14ac:dyDescent="0.25">
      <c r="A1029" s="37">
        <v>39034</v>
      </c>
      <c r="B1029" s="10">
        <v>1320</v>
      </c>
      <c r="C1029" s="10" t="s">
        <v>70</v>
      </c>
      <c r="D1029" s="38">
        <v>1250000</v>
      </c>
      <c r="E1029" s="9" t="s">
        <v>6705</v>
      </c>
      <c r="F1029" s="10" t="s">
        <v>33</v>
      </c>
      <c r="G1029" s="10" t="s">
        <v>3575</v>
      </c>
      <c r="H1029" s="41" t="s">
        <v>25</v>
      </c>
      <c r="I1029" s="41"/>
      <c r="J1029" s="42"/>
      <c r="K1029" s="38">
        <v>1250000</v>
      </c>
      <c r="M1029" s="8"/>
      <c r="O1029" s="51">
        <f t="shared" si="17"/>
        <v>0</v>
      </c>
      <c r="X1029" s="38">
        <v>1250000</v>
      </c>
      <c r="Y1029" s="42"/>
    </row>
    <row r="1030" spans="1:25" ht="14.25" customHeight="1" x14ac:dyDescent="0.25">
      <c r="A1030" s="37">
        <v>39035</v>
      </c>
      <c r="B1030" s="10">
        <v>1404</v>
      </c>
      <c r="C1030" s="10" t="s">
        <v>64</v>
      </c>
      <c r="D1030" s="38">
        <v>3000000</v>
      </c>
      <c r="E1030" s="9" t="s">
        <v>6706</v>
      </c>
      <c r="F1030" s="10" t="s">
        <v>23</v>
      </c>
      <c r="G1030" s="10" t="s">
        <v>3578</v>
      </c>
      <c r="H1030" s="41" t="s">
        <v>25</v>
      </c>
      <c r="I1030" s="41" t="s">
        <v>4334</v>
      </c>
      <c r="J1030" s="42">
        <v>3500000</v>
      </c>
      <c r="K1030" s="38"/>
      <c r="L1030" s="7">
        <v>3500000</v>
      </c>
      <c r="M1030" s="8">
        <v>0</v>
      </c>
      <c r="O1030" s="51">
        <f t="shared" si="17"/>
        <v>0</v>
      </c>
      <c r="X1030" s="42">
        <v>3500000</v>
      </c>
    </row>
    <row r="1031" spans="1:25" ht="14.25" customHeight="1" x14ac:dyDescent="0.25">
      <c r="A1031" s="37">
        <v>39036</v>
      </c>
      <c r="B1031" s="10">
        <v>952</v>
      </c>
      <c r="C1031" s="10" t="s">
        <v>319</v>
      </c>
      <c r="D1031" s="38">
        <v>3000</v>
      </c>
      <c r="E1031" s="9" t="s">
        <v>6707</v>
      </c>
      <c r="F1031" s="10" t="s">
        <v>23</v>
      </c>
      <c r="G1031" s="10" t="s">
        <v>3610</v>
      </c>
      <c r="H1031" s="41" t="s">
        <v>25</v>
      </c>
      <c r="I1031" s="41"/>
      <c r="J1031" s="42"/>
      <c r="K1031" s="38">
        <v>3000</v>
      </c>
      <c r="M1031" s="8"/>
      <c r="O1031" s="51">
        <f t="shared" si="17"/>
        <v>0</v>
      </c>
      <c r="X1031" s="38">
        <v>3000</v>
      </c>
      <c r="Y1031" s="42"/>
    </row>
    <row r="1032" spans="1:25" ht="14.25" customHeight="1" x14ac:dyDescent="0.25">
      <c r="A1032" s="37">
        <v>39036</v>
      </c>
      <c r="B1032" s="10">
        <v>1007</v>
      </c>
      <c r="C1032" s="10" t="s">
        <v>31</v>
      </c>
      <c r="D1032" s="38">
        <v>5000</v>
      </c>
      <c r="E1032" s="9" t="s">
        <v>6708</v>
      </c>
      <c r="F1032" s="10" t="s">
        <v>23</v>
      </c>
      <c r="G1032" s="10" t="s">
        <v>3587</v>
      </c>
      <c r="H1032" s="41" t="s">
        <v>25</v>
      </c>
      <c r="I1032" s="41"/>
      <c r="J1032" s="42"/>
      <c r="K1032" s="38">
        <v>5000</v>
      </c>
      <c r="M1032" s="8"/>
      <c r="O1032" s="51">
        <f t="shared" si="17"/>
        <v>0</v>
      </c>
      <c r="X1032" s="38">
        <v>5000</v>
      </c>
      <c r="Y1032" s="42"/>
    </row>
    <row r="1033" spans="1:25" ht="14.25" customHeight="1" x14ac:dyDescent="0.25">
      <c r="A1033" s="37">
        <v>39036</v>
      </c>
      <c r="B1033" s="10">
        <v>1141</v>
      </c>
      <c r="C1033" s="10" t="s">
        <v>150</v>
      </c>
      <c r="D1033" s="38">
        <v>1001</v>
      </c>
      <c r="E1033" s="9" t="s">
        <v>6709</v>
      </c>
      <c r="F1033" s="10" t="s">
        <v>23</v>
      </c>
      <c r="G1033" s="10" t="s">
        <v>3575</v>
      </c>
      <c r="H1033" s="41" t="s">
        <v>25</v>
      </c>
      <c r="I1033" s="41"/>
      <c r="J1033" s="42"/>
      <c r="K1033" s="38">
        <v>1001</v>
      </c>
      <c r="M1033" s="8"/>
      <c r="O1033" s="51">
        <f t="shared" si="17"/>
        <v>0</v>
      </c>
      <c r="X1033" s="38">
        <v>1001</v>
      </c>
      <c r="Y1033" s="42"/>
    </row>
    <row r="1034" spans="1:25" ht="14.25" customHeight="1" x14ac:dyDescent="0.25">
      <c r="A1034" s="37">
        <v>39036</v>
      </c>
      <c r="B1034" s="10">
        <v>1449</v>
      </c>
      <c r="C1034" s="10" t="s">
        <v>72</v>
      </c>
      <c r="D1034" s="38">
        <v>26000</v>
      </c>
      <c r="E1034" s="9" t="s">
        <v>6710</v>
      </c>
      <c r="F1034" s="10" t="s">
        <v>23</v>
      </c>
      <c r="G1034" s="10" t="s">
        <v>3575</v>
      </c>
      <c r="H1034" s="41" t="s">
        <v>25</v>
      </c>
      <c r="I1034" s="41"/>
      <c r="J1034" s="42"/>
      <c r="K1034" s="38">
        <v>26000</v>
      </c>
      <c r="M1034" s="8"/>
      <c r="O1034" s="51">
        <f t="shared" si="17"/>
        <v>0</v>
      </c>
      <c r="X1034" s="38">
        <v>26000</v>
      </c>
      <c r="Y1034" s="42"/>
    </row>
    <row r="1035" spans="1:25" ht="14.25" customHeight="1" x14ac:dyDescent="0.25">
      <c r="A1035" s="37">
        <v>39037</v>
      </c>
      <c r="B1035" s="10">
        <v>1500</v>
      </c>
      <c r="C1035" s="10" t="s">
        <v>31</v>
      </c>
      <c r="D1035" s="38">
        <v>2000</v>
      </c>
      <c r="E1035" s="9" t="s">
        <v>6711</v>
      </c>
      <c r="F1035" s="10" t="s">
        <v>33</v>
      </c>
      <c r="G1035" s="10" t="s">
        <v>3587</v>
      </c>
      <c r="H1035" s="41" t="s">
        <v>25</v>
      </c>
      <c r="I1035" s="41"/>
      <c r="J1035" s="42"/>
      <c r="K1035" s="38">
        <v>2000</v>
      </c>
      <c r="M1035" s="8"/>
      <c r="O1035" s="51">
        <f t="shared" si="17"/>
        <v>0</v>
      </c>
      <c r="X1035" s="38">
        <v>2000</v>
      </c>
      <c r="Y1035" s="42"/>
    </row>
    <row r="1036" spans="1:25" ht="14.25" customHeight="1" x14ac:dyDescent="0.25">
      <c r="A1036" s="37">
        <v>39037</v>
      </c>
      <c r="B1036" s="10">
        <v>1351</v>
      </c>
      <c r="C1036" s="10" t="s">
        <v>35</v>
      </c>
      <c r="D1036" s="38">
        <v>3000</v>
      </c>
      <c r="E1036" s="9" t="s">
        <v>6712</v>
      </c>
      <c r="F1036" s="10" t="s">
        <v>37</v>
      </c>
      <c r="G1036" s="10" t="s">
        <v>3580</v>
      </c>
      <c r="H1036" s="41" t="s">
        <v>25</v>
      </c>
      <c r="I1036" s="41"/>
      <c r="J1036" s="42"/>
      <c r="K1036" s="38">
        <v>3000</v>
      </c>
      <c r="M1036" s="8"/>
      <c r="O1036" s="51">
        <f t="shared" si="17"/>
        <v>0</v>
      </c>
      <c r="X1036" s="38">
        <v>3000</v>
      </c>
      <c r="Y1036" s="42"/>
    </row>
    <row r="1037" spans="1:25" ht="14.25" customHeight="1" x14ac:dyDescent="0.25">
      <c r="A1037" s="37">
        <v>39037</v>
      </c>
      <c r="B1037" s="10">
        <v>1242</v>
      </c>
      <c r="C1037" s="10" t="s">
        <v>21</v>
      </c>
      <c r="D1037" s="38">
        <v>30000</v>
      </c>
      <c r="E1037" s="9" t="s">
        <v>6713</v>
      </c>
      <c r="F1037" s="10" t="s">
        <v>359</v>
      </c>
      <c r="G1037" s="10" t="s">
        <v>3610</v>
      </c>
      <c r="H1037" s="41" t="s">
        <v>25</v>
      </c>
      <c r="I1037" s="41"/>
      <c r="J1037" s="42"/>
      <c r="K1037" s="38">
        <v>30000</v>
      </c>
      <c r="M1037" s="8"/>
      <c r="O1037" s="51">
        <f t="shared" si="17"/>
        <v>0</v>
      </c>
      <c r="X1037" s="38">
        <v>30000</v>
      </c>
      <c r="Y1037" s="42"/>
    </row>
    <row r="1038" spans="1:25" ht="14.25" customHeight="1" x14ac:dyDescent="0.25">
      <c r="A1038" s="37">
        <v>39038</v>
      </c>
      <c r="B1038" s="10">
        <v>1235</v>
      </c>
      <c r="C1038" s="10" t="s">
        <v>46</v>
      </c>
      <c r="D1038" s="38">
        <v>15000</v>
      </c>
      <c r="E1038" s="9" t="s">
        <v>6714</v>
      </c>
      <c r="F1038" s="10" t="s">
        <v>23</v>
      </c>
      <c r="G1038" s="10" t="s">
        <v>3575</v>
      </c>
      <c r="H1038" s="41" t="s">
        <v>25</v>
      </c>
      <c r="I1038" s="41"/>
      <c r="J1038" s="42"/>
      <c r="K1038" s="38">
        <v>15000</v>
      </c>
      <c r="M1038" s="8"/>
      <c r="O1038" s="51">
        <f t="shared" si="17"/>
        <v>0</v>
      </c>
      <c r="X1038" s="38">
        <v>15000</v>
      </c>
      <c r="Y1038" s="42"/>
    </row>
    <row r="1039" spans="1:25" ht="14.25" customHeight="1" x14ac:dyDescent="0.25">
      <c r="A1039" s="37">
        <v>39038</v>
      </c>
      <c r="B1039" s="10">
        <v>1952</v>
      </c>
      <c r="C1039" s="10" t="s">
        <v>3611</v>
      </c>
      <c r="D1039" s="38">
        <v>100</v>
      </c>
      <c r="E1039" s="9" t="s">
        <v>6715</v>
      </c>
      <c r="F1039" s="10" t="s">
        <v>23</v>
      </c>
      <c r="G1039" s="10" t="s">
        <v>3587</v>
      </c>
      <c r="H1039" s="41" t="s">
        <v>25</v>
      </c>
      <c r="I1039" s="41"/>
      <c r="J1039" s="42"/>
      <c r="K1039" s="38">
        <v>100</v>
      </c>
      <c r="M1039" s="8"/>
      <c r="O1039" s="51">
        <f t="shared" si="17"/>
        <v>0</v>
      </c>
      <c r="X1039" s="38">
        <v>100</v>
      </c>
      <c r="Y1039" s="42"/>
    </row>
    <row r="1040" spans="1:25" ht="14.25" customHeight="1" x14ac:dyDescent="0.25">
      <c r="A1040" s="37">
        <v>39038</v>
      </c>
      <c r="B1040" s="10">
        <v>1104</v>
      </c>
      <c r="C1040" s="10" t="s">
        <v>46</v>
      </c>
      <c r="D1040" s="38">
        <v>5000</v>
      </c>
      <c r="E1040" s="9" t="s">
        <v>6716</v>
      </c>
      <c r="F1040" s="10" t="s">
        <v>33</v>
      </c>
      <c r="G1040" s="10" t="s">
        <v>3575</v>
      </c>
      <c r="H1040" s="41" t="s">
        <v>25</v>
      </c>
      <c r="I1040" s="41"/>
      <c r="J1040" s="42"/>
      <c r="K1040" s="38">
        <v>5000</v>
      </c>
      <c r="M1040" s="8"/>
      <c r="O1040" s="51">
        <f t="shared" si="17"/>
        <v>0</v>
      </c>
      <c r="X1040" s="38">
        <v>5000</v>
      </c>
      <c r="Y1040" s="42"/>
    </row>
    <row r="1041" spans="1:25" ht="14.25" customHeight="1" x14ac:dyDescent="0.25">
      <c r="A1041" s="37">
        <v>39039</v>
      </c>
      <c r="B1041" s="10">
        <v>943</v>
      </c>
      <c r="C1041" s="10" t="s">
        <v>448</v>
      </c>
      <c r="D1041" s="38">
        <v>900</v>
      </c>
      <c r="E1041" s="9" t="s">
        <v>6717</v>
      </c>
      <c r="F1041" s="10" t="s">
        <v>33</v>
      </c>
      <c r="G1041" s="10" t="s">
        <v>3575</v>
      </c>
      <c r="H1041" s="41" t="s">
        <v>25</v>
      </c>
      <c r="I1041" s="41"/>
      <c r="J1041" s="42"/>
      <c r="K1041" s="38">
        <v>900</v>
      </c>
      <c r="M1041" s="8"/>
      <c r="O1041" s="51">
        <f t="shared" si="17"/>
        <v>0</v>
      </c>
      <c r="X1041" s="38">
        <v>900</v>
      </c>
      <c r="Y1041" s="42"/>
    </row>
    <row r="1042" spans="1:25" ht="14.25" customHeight="1" x14ac:dyDescent="0.25">
      <c r="A1042" s="37">
        <v>39039</v>
      </c>
      <c r="B1042" s="10">
        <v>1756</v>
      </c>
      <c r="C1042" s="10" t="s">
        <v>21</v>
      </c>
      <c r="D1042" s="38">
        <v>300</v>
      </c>
      <c r="E1042" s="9" t="s">
        <v>6718</v>
      </c>
      <c r="F1042" s="10" t="s">
        <v>37</v>
      </c>
      <c r="G1042" s="10" t="s">
        <v>3610</v>
      </c>
      <c r="H1042" s="41" t="s">
        <v>25</v>
      </c>
      <c r="I1042" s="41"/>
      <c r="J1042" s="42"/>
      <c r="K1042" s="38">
        <v>300</v>
      </c>
      <c r="M1042" s="8"/>
      <c r="O1042" s="51">
        <f t="shared" si="17"/>
        <v>0</v>
      </c>
      <c r="X1042" s="38">
        <v>300</v>
      </c>
      <c r="Y1042" s="42"/>
    </row>
    <row r="1043" spans="1:25" ht="14.25" customHeight="1" x14ac:dyDescent="0.25">
      <c r="A1043" s="37">
        <v>39040</v>
      </c>
      <c r="B1043" s="10">
        <v>749</v>
      </c>
      <c r="C1043" s="10" t="s">
        <v>319</v>
      </c>
      <c r="D1043" s="38">
        <v>1000</v>
      </c>
      <c r="E1043" s="9" t="s">
        <v>6719</v>
      </c>
      <c r="F1043" s="10" t="s">
        <v>23</v>
      </c>
      <c r="G1043" s="10" t="s">
        <v>3610</v>
      </c>
      <c r="H1043" s="41" t="s">
        <v>25</v>
      </c>
      <c r="I1043" s="41" t="s">
        <v>4334</v>
      </c>
      <c r="J1043" s="42">
        <v>1000</v>
      </c>
      <c r="K1043" s="38"/>
      <c r="M1043" s="8"/>
      <c r="O1043" s="51">
        <f t="shared" si="17"/>
        <v>0</v>
      </c>
      <c r="X1043" s="42">
        <v>1000</v>
      </c>
    </row>
    <row r="1044" spans="1:25" ht="14.25" customHeight="1" x14ac:dyDescent="0.25">
      <c r="A1044" s="37">
        <v>39041</v>
      </c>
      <c r="B1044" s="10">
        <v>930</v>
      </c>
      <c r="C1044" s="10" t="s">
        <v>26</v>
      </c>
      <c r="D1044" s="38">
        <v>1500</v>
      </c>
      <c r="E1044" s="9" t="s">
        <v>6720</v>
      </c>
      <c r="F1044" s="10" t="s">
        <v>37</v>
      </c>
      <c r="G1044" s="10" t="s">
        <v>3578</v>
      </c>
      <c r="H1044" s="41" t="s">
        <v>25</v>
      </c>
      <c r="I1044" s="41"/>
      <c r="J1044" s="42"/>
      <c r="K1044" s="38">
        <v>1500</v>
      </c>
      <c r="M1044" s="8"/>
      <c r="O1044" s="51">
        <f t="shared" si="17"/>
        <v>0</v>
      </c>
      <c r="X1044" s="38">
        <v>1500</v>
      </c>
      <c r="Y1044" s="42"/>
    </row>
    <row r="1045" spans="1:25" ht="14.25" customHeight="1" x14ac:dyDescent="0.25">
      <c r="A1045" s="37">
        <v>39041</v>
      </c>
      <c r="B1045" s="10">
        <v>1700</v>
      </c>
      <c r="C1045" s="10" t="s">
        <v>162</v>
      </c>
      <c r="D1045" s="38">
        <v>750</v>
      </c>
      <c r="E1045" s="9" t="s">
        <v>6721</v>
      </c>
      <c r="F1045" s="10" t="s">
        <v>54</v>
      </c>
      <c r="G1045" s="10" t="s">
        <v>3582</v>
      </c>
      <c r="H1045" s="41" t="s">
        <v>3582</v>
      </c>
      <c r="I1045" s="41"/>
      <c r="J1045" s="42"/>
      <c r="K1045" s="38">
        <v>750</v>
      </c>
      <c r="M1045" s="8"/>
      <c r="O1045" s="51">
        <f t="shared" si="17"/>
        <v>0</v>
      </c>
      <c r="X1045" s="38">
        <v>750</v>
      </c>
      <c r="Y1045" s="42"/>
    </row>
    <row r="1046" spans="1:25" ht="14.25" customHeight="1" x14ac:dyDescent="0.25">
      <c r="A1046" s="37">
        <v>39041</v>
      </c>
      <c r="B1046" s="10">
        <v>106</v>
      </c>
      <c r="C1046" s="10" t="s">
        <v>162</v>
      </c>
      <c r="D1046" s="38">
        <v>20</v>
      </c>
      <c r="E1046" s="9" t="s">
        <v>6722</v>
      </c>
      <c r="F1046" s="10" t="s">
        <v>67</v>
      </c>
      <c r="G1046" s="10" t="s">
        <v>3582</v>
      </c>
      <c r="H1046" s="41" t="s">
        <v>3582</v>
      </c>
      <c r="I1046" s="41"/>
      <c r="J1046" s="42"/>
      <c r="K1046" s="38">
        <v>20</v>
      </c>
      <c r="M1046" s="8"/>
      <c r="O1046" s="51">
        <f t="shared" si="17"/>
        <v>0</v>
      </c>
      <c r="X1046" s="38">
        <v>20</v>
      </c>
      <c r="Y1046" s="42"/>
    </row>
    <row r="1047" spans="1:25" ht="14.25" customHeight="1" x14ac:dyDescent="0.25">
      <c r="A1047" s="37">
        <v>39041</v>
      </c>
      <c r="B1047" s="10">
        <v>1605</v>
      </c>
      <c r="C1047" s="10" t="s">
        <v>162</v>
      </c>
      <c r="D1047" s="38">
        <v>100</v>
      </c>
      <c r="E1047" s="9" t="s">
        <v>6723</v>
      </c>
      <c r="F1047" s="10" t="s">
        <v>67</v>
      </c>
      <c r="G1047" s="10" t="s">
        <v>3582</v>
      </c>
      <c r="H1047" s="41" t="s">
        <v>3582</v>
      </c>
      <c r="I1047" s="41"/>
      <c r="J1047" s="42"/>
      <c r="K1047" s="38">
        <v>100</v>
      </c>
      <c r="M1047" s="8"/>
      <c r="O1047" s="51">
        <f t="shared" si="17"/>
        <v>0</v>
      </c>
      <c r="X1047" s="38">
        <v>100</v>
      </c>
      <c r="Y1047" s="42"/>
    </row>
    <row r="1048" spans="1:25" ht="14.25" customHeight="1" x14ac:dyDescent="0.25">
      <c r="A1048" s="37">
        <v>39041</v>
      </c>
      <c r="B1048" s="10">
        <v>1335</v>
      </c>
      <c r="C1048" s="10" t="s">
        <v>42</v>
      </c>
      <c r="D1048" s="38">
        <v>1000</v>
      </c>
      <c r="E1048" s="9" t="s">
        <v>6724</v>
      </c>
      <c r="F1048" s="10" t="s">
        <v>67</v>
      </c>
      <c r="G1048" s="10" t="s">
        <v>3582</v>
      </c>
      <c r="H1048" s="41" t="s">
        <v>25</v>
      </c>
      <c r="I1048" s="41" t="s">
        <v>4334</v>
      </c>
      <c r="J1048" s="42">
        <v>1000</v>
      </c>
      <c r="K1048" s="38"/>
      <c r="M1048" s="8"/>
      <c r="O1048" s="51">
        <f t="shared" si="17"/>
        <v>0</v>
      </c>
      <c r="X1048" s="42">
        <v>1000</v>
      </c>
    </row>
    <row r="1049" spans="1:25" ht="14.25" customHeight="1" x14ac:dyDescent="0.25">
      <c r="A1049" s="37">
        <v>39042</v>
      </c>
      <c r="B1049" s="10">
        <v>1500</v>
      </c>
      <c r="C1049" s="10" t="s">
        <v>132</v>
      </c>
      <c r="D1049" s="38">
        <v>23000</v>
      </c>
      <c r="E1049" s="9" t="s">
        <v>6725</v>
      </c>
      <c r="F1049" s="10" t="s">
        <v>23</v>
      </c>
      <c r="G1049" s="10" t="s">
        <v>3580</v>
      </c>
      <c r="H1049" s="41" t="s">
        <v>25</v>
      </c>
      <c r="I1049" s="41"/>
      <c r="J1049" s="42"/>
      <c r="K1049" s="38">
        <v>23000</v>
      </c>
      <c r="M1049" s="8"/>
      <c r="O1049" s="51">
        <f t="shared" si="17"/>
        <v>0</v>
      </c>
      <c r="X1049" s="38">
        <v>23000</v>
      </c>
      <c r="Y1049" s="42"/>
    </row>
    <row r="1050" spans="1:25" ht="14.25" customHeight="1" x14ac:dyDescent="0.25">
      <c r="A1050" s="37">
        <v>39043</v>
      </c>
      <c r="B1050" s="10">
        <v>720</v>
      </c>
      <c r="C1050" s="10" t="s">
        <v>21</v>
      </c>
      <c r="D1050" s="38">
        <v>400</v>
      </c>
      <c r="E1050" s="9" t="s">
        <v>6726</v>
      </c>
      <c r="F1050" s="10" t="s">
        <v>30</v>
      </c>
      <c r="G1050" s="10" t="s">
        <v>3610</v>
      </c>
      <c r="H1050" s="41" t="s">
        <v>25</v>
      </c>
      <c r="I1050" s="41"/>
      <c r="J1050" s="42"/>
      <c r="K1050" s="38">
        <v>400</v>
      </c>
      <c r="M1050" s="8"/>
      <c r="O1050" s="51">
        <f t="shared" si="17"/>
        <v>0</v>
      </c>
      <c r="X1050" s="38">
        <v>400</v>
      </c>
      <c r="Y1050" s="42"/>
    </row>
    <row r="1051" spans="1:25" ht="14.25" customHeight="1" x14ac:dyDescent="0.25">
      <c r="A1051" s="37">
        <v>39043</v>
      </c>
      <c r="B1051" s="10">
        <v>1058</v>
      </c>
      <c r="C1051" s="10" t="s">
        <v>141</v>
      </c>
      <c r="D1051" s="38">
        <v>1000</v>
      </c>
      <c r="E1051" s="9" t="s">
        <v>6727</v>
      </c>
      <c r="F1051" s="10" t="s">
        <v>33</v>
      </c>
      <c r="G1051" s="10" t="s">
        <v>3578</v>
      </c>
      <c r="H1051" s="41" t="s">
        <v>25</v>
      </c>
      <c r="I1051" s="41"/>
      <c r="J1051" s="42"/>
      <c r="K1051" s="38">
        <v>1000</v>
      </c>
      <c r="M1051" s="8"/>
      <c r="O1051" s="51">
        <f t="shared" si="17"/>
        <v>0</v>
      </c>
      <c r="X1051" s="38">
        <v>1000</v>
      </c>
      <c r="Y1051" s="42"/>
    </row>
    <row r="1052" spans="1:25" ht="14.25" customHeight="1" x14ac:dyDescent="0.25">
      <c r="A1052" s="37">
        <v>39043</v>
      </c>
      <c r="B1052" s="10">
        <v>1134</v>
      </c>
      <c r="C1052" s="10" t="s">
        <v>51</v>
      </c>
      <c r="D1052" s="38">
        <v>4000</v>
      </c>
      <c r="E1052" s="9" t="s">
        <v>6728</v>
      </c>
      <c r="F1052" s="10" t="s">
        <v>33</v>
      </c>
      <c r="G1052" s="10" t="s">
        <v>3610</v>
      </c>
      <c r="H1052" s="41" t="s">
        <v>25</v>
      </c>
      <c r="I1052" s="41"/>
      <c r="J1052" s="42"/>
      <c r="K1052" s="38">
        <v>4000</v>
      </c>
      <c r="M1052" s="8"/>
      <c r="O1052" s="51">
        <f t="shared" si="17"/>
        <v>0</v>
      </c>
      <c r="X1052" s="38">
        <v>4000</v>
      </c>
      <c r="Y1052" s="42"/>
    </row>
    <row r="1053" spans="1:25" ht="14.25" customHeight="1" x14ac:dyDescent="0.25">
      <c r="A1053" s="37">
        <v>39044</v>
      </c>
      <c r="B1053" s="10">
        <v>1302</v>
      </c>
      <c r="C1053" s="10" t="s">
        <v>31</v>
      </c>
      <c r="D1053" s="38" t="s">
        <v>27</v>
      </c>
      <c r="E1053" s="9" t="s">
        <v>6729</v>
      </c>
      <c r="F1053" s="10" t="s">
        <v>67</v>
      </c>
      <c r="G1053" s="10" t="s">
        <v>3587</v>
      </c>
      <c r="H1053" s="41" t="s">
        <v>25</v>
      </c>
      <c r="I1053" s="41"/>
      <c r="J1053" s="42"/>
      <c r="K1053" s="38" t="s">
        <v>27</v>
      </c>
      <c r="M1053" s="8"/>
      <c r="O1053" s="51">
        <f t="shared" si="17"/>
        <v>0</v>
      </c>
      <c r="X1053" s="38" t="s">
        <v>27</v>
      </c>
      <c r="Y1053" s="42"/>
    </row>
    <row r="1054" spans="1:25" ht="14.25" customHeight="1" x14ac:dyDescent="0.25">
      <c r="A1054" s="37">
        <v>39045</v>
      </c>
      <c r="B1054" s="10">
        <v>2130</v>
      </c>
      <c r="C1054" s="10" t="s">
        <v>162</v>
      </c>
      <c r="D1054" s="38">
        <v>700</v>
      </c>
      <c r="E1054" s="9" t="s">
        <v>6730</v>
      </c>
      <c r="F1054" s="10" t="s">
        <v>23</v>
      </c>
      <c r="G1054" s="10" t="s">
        <v>3582</v>
      </c>
      <c r="H1054" s="41" t="s">
        <v>3582</v>
      </c>
      <c r="I1054" s="41"/>
      <c r="J1054" s="42"/>
      <c r="K1054" s="38">
        <v>700</v>
      </c>
      <c r="M1054" s="8"/>
      <c r="O1054" s="51">
        <f t="shared" si="17"/>
        <v>0</v>
      </c>
      <c r="X1054" s="38">
        <v>700</v>
      </c>
      <c r="Y1054" s="42"/>
    </row>
    <row r="1055" spans="1:25" ht="14.25" customHeight="1" x14ac:dyDescent="0.25">
      <c r="A1055" s="37">
        <v>39045</v>
      </c>
      <c r="B1055" s="10">
        <v>2007</v>
      </c>
      <c r="C1055" s="10" t="s">
        <v>64</v>
      </c>
      <c r="D1055" s="38">
        <v>1000</v>
      </c>
      <c r="E1055" s="9" t="s">
        <v>6731</v>
      </c>
      <c r="F1055" s="10" t="s">
        <v>23</v>
      </c>
      <c r="G1055" s="10" t="s">
        <v>3578</v>
      </c>
      <c r="H1055" s="41" t="s">
        <v>25</v>
      </c>
      <c r="I1055" s="41"/>
      <c r="J1055" s="42"/>
      <c r="K1055" s="38">
        <v>1000</v>
      </c>
      <c r="L1055" s="7">
        <v>195000</v>
      </c>
      <c r="M1055" s="8">
        <v>0</v>
      </c>
      <c r="N1055" s="9" t="s">
        <v>6732</v>
      </c>
      <c r="O1055" s="51">
        <f t="shared" si="17"/>
        <v>0</v>
      </c>
      <c r="X1055" s="38">
        <v>1000</v>
      </c>
      <c r="Y1055" s="42"/>
    </row>
    <row r="1056" spans="1:25" ht="14.25" customHeight="1" x14ac:dyDescent="0.25">
      <c r="A1056" s="37">
        <v>39045</v>
      </c>
      <c r="B1056" s="10">
        <v>1933</v>
      </c>
      <c r="C1056" s="10" t="s">
        <v>21</v>
      </c>
      <c r="D1056" s="38">
        <v>100</v>
      </c>
      <c r="E1056" s="9" t="s">
        <v>6733</v>
      </c>
      <c r="F1056" s="10" t="s">
        <v>37</v>
      </c>
      <c r="G1056" s="10" t="s">
        <v>3610</v>
      </c>
      <c r="H1056" s="41" t="s">
        <v>25</v>
      </c>
      <c r="I1056" s="41"/>
      <c r="J1056" s="42"/>
      <c r="K1056" s="38">
        <v>100</v>
      </c>
      <c r="M1056" s="8"/>
      <c r="O1056" s="51">
        <f t="shared" ref="O1056:O1119" si="18">M1056*L1056</f>
        <v>0</v>
      </c>
      <c r="X1056" s="38">
        <v>100</v>
      </c>
      <c r="Y1056" s="42"/>
    </row>
    <row r="1057" spans="1:25" ht="14.25" customHeight="1" x14ac:dyDescent="0.25">
      <c r="A1057" s="37">
        <v>39045</v>
      </c>
      <c r="B1057" s="10">
        <v>940</v>
      </c>
      <c r="C1057" s="10" t="s">
        <v>121</v>
      </c>
      <c r="D1057" s="38">
        <v>5000</v>
      </c>
      <c r="E1057" s="9" t="s">
        <v>6734</v>
      </c>
      <c r="F1057" s="10" t="s">
        <v>54</v>
      </c>
      <c r="G1057" s="10" t="s">
        <v>3582</v>
      </c>
      <c r="H1057" s="41" t="s">
        <v>25</v>
      </c>
      <c r="I1057" s="41"/>
      <c r="J1057" s="42"/>
      <c r="K1057" s="38">
        <v>5000</v>
      </c>
      <c r="M1057" s="8"/>
      <c r="O1057" s="51">
        <f t="shared" si="18"/>
        <v>0</v>
      </c>
      <c r="X1057" s="38">
        <v>5000</v>
      </c>
      <c r="Y1057" s="42"/>
    </row>
    <row r="1058" spans="1:25" ht="14.25" customHeight="1" x14ac:dyDescent="0.25">
      <c r="A1058" s="37">
        <v>39045</v>
      </c>
      <c r="B1058" s="10">
        <v>1407</v>
      </c>
      <c r="C1058" s="10" t="s">
        <v>319</v>
      </c>
      <c r="D1058" s="38">
        <v>400</v>
      </c>
      <c r="E1058" s="9" t="s">
        <v>6735</v>
      </c>
      <c r="F1058" s="10" t="s">
        <v>67</v>
      </c>
      <c r="G1058" s="10" t="s">
        <v>3610</v>
      </c>
      <c r="H1058" s="41" t="s">
        <v>25</v>
      </c>
      <c r="I1058" s="41"/>
      <c r="J1058" s="42"/>
      <c r="K1058" s="38">
        <v>400</v>
      </c>
      <c r="M1058" s="8"/>
      <c r="O1058" s="51">
        <f t="shared" si="18"/>
        <v>0</v>
      </c>
      <c r="X1058" s="38">
        <v>400</v>
      </c>
      <c r="Y1058" s="42"/>
    </row>
    <row r="1059" spans="1:25" ht="14.25" customHeight="1" x14ac:dyDescent="0.25">
      <c r="A1059" s="37">
        <v>39048</v>
      </c>
      <c r="B1059" s="10">
        <v>1217</v>
      </c>
      <c r="C1059" s="10" t="s">
        <v>3611</v>
      </c>
      <c r="D1059" s="38">
        <v>10000</v>
      </c>
      <c r="E1059" s="9" t="s">
        <v>6736</v>
      </c>
      <c r="F1059" s="10" t="s">
        <v>23</v>
      </c>
      <c r="G1059" s="10" t="s">
        <v>3587</v>
      </c>
      <c r="H1059" s="41" t="s">
        <v>25</v>
      </c>
      <c r="I1059" s="41"/>
      <c r="J1059" s="42"/>
      <c r="K1059" s="38">
        <v>10000</v>
      </c>
      <c r="M1059" s="8"/>
      <c r="O1059" s="51">
        <f t="shared" si="18"/>
        <v>0</v>
      </c>
      <c r="X1059" s="38">
        <v>10000</v>
      </c>
      <c r="Y1059" s="42"/>
    </row>
    <row r="1060" spans="1:25" ht="14.25" customHeight="1" x14ac:dyDescent="0.25">
      <c r="A1060" s="37">
        <v>39048</v>
      </c>
      <c r="B1060" s="10">
        <v>1558</v>
      </c>
      <c r="C1060" s="10" t="s">
        <v>94</v>
      </c>
      <c r="D1060" s="38">
        <v>5000</v>
      </c>
      <c r="E1060" s="9" t="s">
        <v>6737</v>
      </c>
      <c r="F1060" s="10" t="s">
        <v>33</v>
      </c>
      <c r="G1060" s="10" t="s">
        <v>3587</v>
      </c>
      <c r="H1060" s="41" t="s">
        <v>25</v>
      </c>
      <c r="I1060" s="41" t="s">
        <v>4334</v>
      </c>
      <c r="J1060" s="42">
        <v>5000</v>
      </c>
      <c r="K1060" s="38"/>
      <c r="M1060" s="8"/>
      <c r="O1060" s="51">
        <f t="shared" si="18"/>
        <v>0</v>
      </c>
      <c r="X1060" s="42">
        <v>5000</v>
      </c>
    </row>
    <row r="1061" spans="1:25" ht="14.25" customHeight="1" x14ac:dyDescent="0.25">
      <c r="A1061" s="37">
        <v>39048</v>
      </c>
      <c r="B1061" s="10">
        <v>1100</v>
      </c>
      <c r="C1061" s="10" t="s">
        <v>162</v>
      </c>
      <c r="D1061" s="38">
        <v>50</v>
      </c>
      <c r="E1061" s="9" t="s">
        <v>6738</v>
      </c>
      <c r="F1061" s="10" t="s">
        <v>90</v>
      </c>
      <c r="G1061" s="10" t="s">
        <v>3582</v>
      </c>
      <c r="H1061" s="41" t="s">
        <v>3582</v>
      </c>
      <c r="I1061" s="41"/>
      <c r="J1061" s="42"/>
      <c r="K1061" s="38">
        <v>50</v>
      </c>
      <c r="M1061" s="8"/>
      <c r="O1061" s="51">
        <f t="shared" si="18"/>
        <v>0</v>
      </c>
      <c r="X1061" s="38">
        <v>50</v>
      </c>
      <c r="Y1061" s="42"/>
    </row>
    <row r="1062" spans="1:25" ht="14.25" customHeight="1" x14ac:dyDescent="0.25">
      <c r="A1062" s="37">
        <v>39048</v>
      </c>
      <c r="B1062" s="10">
        <v>1120</v>
      </c>
      <c r="C1062" s="10" t="s">
        <v>116</v>
      </c>
      <c r="D1062" s="38">
        <v>300</v>
      </c>
      <c r="E1062" s="9" t="s">
        <v>6739</v>
      </c>
      <c r="F1062" s="10" t="s">
        <v>63</v>
      </c>
      <c r="G1062" s="10" t="s">
        <v>3582</v>
      </c>
      <c r="H1062" s="41" t="s">
        <v>3582</v>
      </c>
      <c r="I1062" s="41"/>
      <c r="J1062" s="42"/>
      <c r="K1062" s="38">
        <v>300</v>
      </c>
      <c r="M1062" s="8"/>
      <c r="O1062" s="51">
        <f t="shared" si="18"/>
        <v>0</v>
      </c>
      <c r="X1062" s="38">
        <v>300</v>
      </c>
      <c r="Y1062" s="42"/>
    </row>
    <row r="1063" spans="1:25" ht="14.25" customHeight="1" x14ac:dyDescent="0.25">
      <c r="A1063" s="37">
        <v>39049</v>
      </c>
      <c r="B1063" s="10">
        <v>1331</v>
      </c>
      <c r="C1063" s="10" t="s">
        <v>35</v>
      </c>
      <c r="D1063" s="38">
        <v>300</v>
      </c>
      <c r="E1063" s="9" t="s">
        <v>6740</v>
      </c>
      <c r="F1063" s="10" t="s">
        <v>23</v>
      </c>
      <c r="G1063" s="10" t="s">
        <v>3580</v>
      </c>
      <c r="H1063" s="41" t="s">
        <v>25</v>
      </c>
      <c r="I1063" s="41"/>
      <c r="J1063" s="42"/>
      <c r="K1063" s="38">
        <v>300</v>
      </c>
      <c r="M1063" s="8"/>
      <c r="O1063" s="51">
        <f t="shared" si="18"/>
        <v>0</v>
      </c>
      <c r="X1063" s="38">
        <v>300</v>
      </c>
      <c r="Y1063" s="42"/>
    </row>
    <row r="1064" spans="1:25" ht="14.25" customHeight="1" x14ac:dyDescent="0.25">
      <c r="A1064" s="37">
        <v>39049</v>
      </c>
      <c r="B1064" s="10">
        <v>1828</v>
      </c>
      <c r="C1064" s="10" t="s">
        <v>319</v>
      </c>
      <c r="D1064" s="38">
        <v>800</v>
      </c>
      <c r="E1064" s="9" t="s">
        <v>6741</v>
      </c>
      <c r="F1064" s="10" t="s">
        <v>37</v>
      </c>
      <c r="G1064" s="10" t="s">
        <v>3610</v>
      </c>
      <c r="H1064" s="41" t="s">
        <v>25</v>
      </c>
      <c r="I1064" s="41"/>
      <c r="J1064" s="42"/>
      <c r="K1064" s="38">
        <v>800</v>
      </c>
      <c r="M1064" s="8"/>
      <c r="O1064" s="51">
        <f t="shared" si="18"/>
        <v>0</v>
      </c>
      <c r="X1064" s="38">
        <v>800</v>
      </c>
      <c r="Y1064" s="42"/>
    </row>
    <row r="1065" spans="1:25" ht="14.25" customHeight="1" x14ac:dyDescent="0.25">
      <c r="A1065" s="37">
        <v>39050</v>
      </c>
      <c r="B1065" s="10">
        <v>808</v>
      </c>
      <c r="C1065" s="10" t="s">
        <v>64</v>
      </c>
      <c r="D1065" s="38">
        <v>300000</v>
      </c>
      <c r="E1065" s="9" t="s">
        <v>6742</v>
      </c>
      <c r="F1065" s="10" t="s">
        <v>23</v>
      </c>
      <c r="G1065" s="10" t="s">
        <v>3578</v>
      </c>
      <c r="H1065" s="41" t="s">
        <v>25</v>
      </c>
      <c r="I1065" s="41"/>
      <c r="J1065" s="42"/>
      <c r="K1065" s="38">
        <v>300000</v>
      </c>
      <c r="L1065" s="7">
        <v>125000</v>
      </c>
      <c r="M1065" s="8">
        <f>175000/K1065</f>
        <v>0.58333333333333337</v>
      </c>
      <c r="N1065" s="9" t="s">
        <v>6743</v>
      </c>
      <c r="O1065" s="51">
        <f t="shared" si="18"/>
        <v>72916.666666666672</v>
      </c>
      <c r="X1065" s="38">
        <v>300000</v>
      </c>
      <c r="Y1065" s="42"/>
    </row>
    <row r="1066" spans="1:25" ht="14.25" customHeight="1" x14ac:dyDescent="0.25">
      <c r="A1066" s="37">
        <v>39050</v>
      </c>
      <c r="B1066" s="10">
        <v>1004</v>
      </c>
      <c r="C1066" s="10" t="s">
        <v>56</v>
      </c>
      <c r="D1066" s="38">
        <v>1000</v>
      </c>
      <c r="E1066" s="9" t="s">
        <v>6744</v>
      </c>
      <c r="F1066" s="10" t="s">
        <v>23</v>
      </c>
      <c r="G1066" s="10" t="s">
        <v>3587</v>
      </c>
      <c r="H1066" s="41" t="s">
        <v>25</v>
      </c>
      <c r="I1066" s="41"/>
      <c r="J1066" s="42"/>
      <c r="K1066" s="38">
        <v>1000</v>
      </c>
      <c r="M1066" s="8"/>
      <c r="O1066" s="51">
        <f t="shared" si="18"/>
        <v>0</v>
      </c>
      <c r="X1066" s="38">
        <v>1000</v>
      </c>
      <c r="Y1066" s="42"/>
    </row>
    <row r="1067" spans="1:25" ht="14.25" customHeight="1" x14ac:dyDescent="0.25">
      <c r="A1067" s="37">
        <v>39050</v>
      </c>
      <c r="B1067" s="10">
        <v>1546</v>
      </c>
      <c r="C1067" s="10" t="s">
        <v>70</v>
      </c>
      <c r="D1067" s="38">
        <v>2500</v>
      </c>
      <c r="E1067" s="9" t="s">
        <v>6745</v>
      </c>
      <c r="F1067" s="10" t="s">
        <v>23</v>
      </c>
      <c r="G1067" s="10" t="s">
        <v>3575</v>
      </c>
      <c r="H1067" s="41" t="s">
        <v>25</v>
      </c>
      <c r="I1067" s="41" t="s">
        <v>4334</v>
      </c>
      <c r="J1067" s="42">
        <v>2500</v>
      </c>
      <c r="K1067" s="38"/>
      <c r="M1067" s="8"/>
      <c r="O1067" s="51">
        <f t="shared" si="18"/>
        <v>0</v>
      </c>
      <c r="X1067" s="42">
        <v>2500</v>
      </c>
    </row>
    <row r="1068" spans="1:25" ht="14.25" customHeight="1" x14ac:dyDescent="0.25">
      <c r="A1068" s="37">
        <v>39051</v>
      </c>
      <c r="B1068" s="10">
        <v>1325</v>
      </c>
      <c r="C1068" s="10" t="s">
        <v>79</v>
      </c>
      <c r="D1068" s="38">
        <v>20000</v>
      </c>
      <c r="E1068" s="9" t="s">
        <v>6746</v>
      </c>
      <c r="F1068" s="10" t="s">
        <v>23</v>
      </c>
      <c r="G1068" s="10" t="s">
        <v>3578</v>
      </c>
      <c r="H1068" s="41" t="s">
        <v>25</v>
      </c>
      <c r="I1068" s="41"/>
      <c r="J1068" s="42"/>
      <c r="K1068" s="38">
        <v>20000</v>
      </c>
      <c r="M1068" s="8"/>
      <c r="O1068" s="51">
        <f t="shared" si="18"/>
        <v>0</v>
      </c>
      <c r="X1068" s="38">
        <v>20000</v>
      </c>
      <c r="Y1068" s="42"/>
    </row>
    <row r="1069" spans="1:25" ht="14.25" customHeight="1" x14ac:dyDescent="0.25">
      <c r="A1069" s="37">
        <v>39051</v>
      </c>
      <c r="B1069" s="10">
        <v>1132</v>
      </c>
      <c r="C1069" s="10" t="s">
        <v>31</v>
      </c>
      <c r="D1069" s="38">
        <v>10000</v>
      </c>
      <c r="E1069" s="9" t="s">
        <v>6747</v>
      </c>
      <c r="F1069" s="10" t="s">
        <v>33</v>
      </c>
      <c r="G1069" s="10" t="s">
        <v>3587</v>
      </c>
      <c r="H1069" s="41" t="s">
        <v>25</v>
      </c>
      <c r="I1069" s="41" t="s">
        <v>4334</v>
      </c>
      <c r="J1069" s="42">
        <v>10000</v>
      </c>
      <c r="K1069" s="38"/>
      <c r="M1069" s="8"/>
      <c r="O1069" s="51">
        <f t="shared" si="18"/>
        <v>0</v>
      </c>
      <c r="X1069" s="42">
        <v>10000</v>
      </c>
    </row>
    <row r="1070" spans="1:25" ht="14.25" customHeight="1" x14ac:dyDescent="0.25">
      <c r="A1070" s="37">
        <v>39051</v>
      </c>
      <c r="B1070" s="10">
        <v>1354</v>
      </c>
      <c r="C1070" s="10" t="s">
        <v>200</v>
      </c>
      <c r="D1070" s="38">
        <v>285000</v>
      </c>
      <c r="E1070" s="9" t="s">
        <v>6748</v>
      </c>
      <c r="F1070" s="10" t="s">
        <v>33</v>
      </c>
      <c r="G1070" s="10" t="s">
        <v>3575</v>
      </c>
      <c r="H1070" s="41" t="s">
        <v>25</v>
      </c>
      <c r="I1070" s="41"/>
      <c r="J1070" s="42"/>
      <c r="K1070" s="38">
        <v>285000</v>
      </c>
      <c r="M1070" s="8"/>
      <c r="O1070" s="51">
        <f t="shared" si="18"/>
        <v>0</v>
      </c>
      <c r="X1070" s="38">
        <v>285000</v>
      </c>
      <c r="Y1070" s="42"/>
    </row>
    <row r="1071" spans="1:25" ht="14.25" customHeight="1" x14ac:dyDescent="0.25">
      <c r="A1071" s="37">
        <v>39051</v>
      </c>
      <c r="B1071" s="10">
        <v>1517</v>
      </c>
      <c r="C1071" s="10" t="s">
        <v>121</v>
      </c>
      <c r="D1071" s="38">
        <v>1000</v>
      </c>
      <c r="E1071" s="9" t="s">
        <v>6749</v>
      </c>
      <c r="F1071" s="10" t="s">
        <v>63</v>
      </c>
      <c r="G1071" s="10" t="s">
        <v>3582</v>
      </c>
      <c r="H1071" s="41" t="s">
        <v>3582</v>
      </c>
      <c r="I1071" s="41"/>
      <c r="J1071" s="42"/>
      <c r="K1071" s="38">
        <v>1000</v>
      </c>
      <c r="M1071" s="8"/>
      <c r="O1071" s="51">
        <f t="shared" si="18"/>
        <v>0</v>
      </c>
      <c r="X1071" s="38">
        <v>1000</v>
      </c>
      <c r="Y1071" s="42"/>
    </row>
    <row r="1072" spans="1:25" ht="14.25" customHeight="1" x14ac:dyDescent="0.25">
      <c r="A1072" s="37">
        <v>39052</v>
      </c>
      <c r="B1072" s="10">
        <v>1226</v>
      </c>
      <c r="C1072" s="10" t="s">
        <v>70</v>
      </c>
      <c r="D1072" s="38">
        <v>2000</v>
      </c>
      <c r="E1072" s="9" t="s">
        <v>6750</v>
      </c>
      <c r="F1072" s="10" t="s">
        <v>23</v>
      </c>
      <c r="G1072" s="10" t="s">
        <v>3575</v>
      </c>
      <c r="H1072" s="41" t="s">
        <v>25</v>
      </c>
      <c r="I1072" s="41"/>
      <c r="J1072" s="42"/>
      <c r="K1072" s="38">
        <v>2000</v>
      </c>
      <c r="M1072" s="8"/>
      <c r="O1072" s="51">
        <f t="shared" si="18"/>
        <v>0</v>
      </c>
      <c r="X1072" s="38">
        <v>2000</v>
      </c>
      <c r="Y1072" s="42"/>
    </row>
    <row r="1073" spans="1:25" ht="14.25" customHeight="1" x14ac:dyDescent="0.25">
      <c r="A1073" s="37">
        <v>39052</v>
      </c>
      <c r="B1073" s="10">
        <v>1653</v>
      </c>
      <c r="C1073" s="10" t="s">
        <v>81</v>
      </c>
      <c r="D1073" s="38">
        <v>17921</v>
      </c>
      <c r="E1073" s="9" t="s">
        <v>6751</v>
      </c>
      <c r="F1073" s="10" t="s">
        <v>23</v>
      </c>
      <c r="G1073" s="10" t="s">
        <v>3578</v>
      </c>
      <c r="H1073" s="41" t="s">
        <v>25</v>
      </c>
      <c r="I1073" s="41"/>
      <c r="J1073" s="42"/>
      <c r="K1073" s="38">
        <v>17921</v>
      </c>
      <c r="M1073" s="8"/>
      <c r="O1073" s="51">
        <f t="shared" si="18"/>
        <v>0</v>
      </c>
      <c r="X1073" s="38">
        <v>17921</v>
      </c>
      <c r="Y1073" s="42"/>
    </row>
    <row r="1074" spans="1:25" ht="14.25" customHeight="1" x14ac:dyDescent="0.25">
      <c r="A1074" s="37">
        <v>39053</v>
      </c>
      <c r="B1074" s="10">
        <v>2045</v>
      </c>
      <c r="C1074" s="10" t="s">
        <v>61</v>
      </c>
      <c r="D1074" s="38">
        <v>25000</v>
      </c>
      <c r="E1074" s="9" t="s">
        <v>6752</v>
      </c>
      <c r="F1074" s="10" t="s">
        <v>23</v>
      </c>
      <c r="G1074" s="10" t="s">
        <v>3575</v>
      </c>
      <c r="H1074" s="41" t="s">
        <v>25</v>
      </c>
      <c r="I1074" s="41"/>
      <c r="J1074" s="42"/>
      <c r="K1074" s="38">
        <v>25000</v>
      </c>
      <c r="M1074" s="8"/>
      <c r="O1074" s="51">
        <f t="shared" si="18"/>
        <v>0</v>
      </c>
      <c r="X1074" s="38">
        <v>25000</v>
      </c>
      <c r="Y1074" s="42"/>
    </row>
    <row r="1075" spans="1:25" ht="14.25" customHeight="1" x14ac:dyDescent="0.25">
      <c r="A1075" s="37">
        <v>39053</v>
      </c>
      <c r="B1075" s="10">
        <v>1400</v>
      </c>
      <c r="C1075" s="10" t="s">
        <v>121</v>
      </c>
      <c r="D1075" s="38">
        <v>800</v>
      </c>
      <c r="E1075" s="9" t="s">
        <v>6753</v>
      </c>
      <c r="F1075" s="10" t="s">
        <v>30</v>
      </c>
      <c r="G1075" s="10" t="s">
        <v>3582</v>
      </c>
      <c r="H1075" s="41" t="s">
        <v>3582</v>
      </c>
      <c r="I1075" s="41"/>
      <c r="J1075" s="42"/>
      <c r="K1075" s="38">
        <v>800</v>
      </c>
      <c r="M1075" s="8"/>
      <c r="O1075" s="51">
        <f t="shared" si="18"/>
        <v>0</v>
      </c>
      <c r="X1075" s="38">
        <v>800</v>
      </c>
      <c r="Y1075" s="42"/>
    </row>
    <row r="1076" spans="1:25" ht="14.25" customHeight="1" x14ac:dyDescent="0.25">
      <c r="A1076" s="37">
        <v>39053</v>
      </c>
      <c r="B1076" s="10">
        <v>1348</v>
      </c>
      <c r="C1076" s="10" t="s">
        <v>46</v>
      </c>
      <c r="D1076" s="38">
        <v>5000</v>
      </c>
      <c r="E1076" s="9" t="s">
        <v>6754</v>
      </c>
      <c r="F1076" s="10" t="s">
        <v>33</v>
      </c>
      <c r="G1076" s="10" t="s">
        <v>3575</v>
      </c>
      <c r="H1076" s="41" t="s">
        <v>25</v>
      </c>
      <c r="I1076" s="41"/>
      <c r="J1076" s="42"/>
      <c r="K1076" s="38">
        <v>5000</v>
      </c>
      <c r="M1076" s="8"/>
      <c r="O1076" s="51">
        <f t="shared" si="18"/>
        <v>0</v>
      </c>
      <c r="X1076" s="38">
        <v>5000</v>
      </c>
      <c r="Y1076" s="42"/>
    </row>
    <row r="1077" spans="1:25" ht="14.25" customHeight="1" x14ac:dyDescent="0.25">
      <c r="A1077" s="37">
        <v>39053</v>
      </c>
      <c r="B1077" s="10">
        <v>1128</v>
      </c>
      <c r="C1077" s="10" t="s">
        <v>200</v>
      </c>
      <c r="D1077" s="38">
        <v>30000</v>
      </c>
      <c r="E1077" s="9" t="s">
        <v>6755</v>
      </c>
      <c r="F1077" s="10" t="s">
        <v>3869</v>
      </c>
      <c r="G1077" s="10" t="s">
        <v>3575</v>
      </c>
      <c r="H1077" s="41" t="s">
        <v>25</v>
      </c>
      <c r="I1077" s="41" t="s">
        <v>4334</v>
      </c>
      <c r="J1077" s="42">
        <v>30000</v>
      </c>
      <c r="K1077" s="38"/>
      <c r="M1077" s="8"/>
      <c r="O1077" s="51">
        <f t="shared" si="18"/>
        <v>0</v>
      </c>
      <c r="X1077" s="42">
        <v>30000</v>
      </c>
    </row>
    <row r="1078" spans="1:25" ht="14.25" customHeight="1" x14ac:dyDescent="0.25">
      <c r="A1078" s="37">
        <v>39053</v>
      </c>
      <c r="B1078" s="10">
        <v>1651</v>
      </c>
      <c r="C1078" s="10" t="s">
        <v>64</v>
      </c>
      <c r="D1078" s="38">
        <v>1000</v>
      </c>
      <c r="E1078" s="9" t="s">
        <v>6756</v>
      </c>
      <c r="F1078" s="10" t="s">
        <v>67</v>
      </c>
      <c r="G1078" s="10" t="s">
        <v>3578</v>
      </c>
      <c r="H1078" s="41" t="s">
        <v>25</v>
      </c>
      <c r="I1078" s="41"/>
      <c r="J1078" s="42"/>
      <c r="K1078" s="38">
        <v>31450</v>
      </c>
      <c r="L1078" s="7">
        <v>31450</v>
      </c>
      <c r="M1078" s="8">
        <v>0</v>
      </c>
      <c r="N1078" s="9" t="s">
        <v>6439</v>
      </c>
      <c r="O1078" s="51">
        <f t="shared" si="18"/>
        <v>0</v>
      </c>
      <c r="X1078" s="38">
        <v>31450</v>
      </c>
      <c r="Y1078" s="42"/>
    </row>
    <row r="1079" spans="1:25" ht="14.25" customHeight="1" x14ac:dyDescent="0.25">
      <c r="A1079" s="37">
        <v>39054</v>
      </c>
      <c r="B1079" s="10">
        <v>1349</v>
      </c>
      <c r="C1079" s="10" t="s">
        <v>21</v>
      </c>
      <c r="D1079" s="38" t="s">
        <v>27</v>
      </c>
      <c r="E1079" s="9" t="s">
        <v>6757</v>
      </c>
      <c r="F1079" s="10" t="s">
        <v>190</v>
      </c>
      <c r="G1079" s="10" t="s">
        <v>3610</v>
      </c>
      <c r="H1079" s="41" t="s">
        <v>25</v>
      </c>
      <c r="I1079" s="41"/>
      <c r="J1079" s="42"/>
      <c r="K1079" s="42" t="s">
        <v>27</v>
      </c>
      <c r="M1079" s="8"/>
      <c r="O1079" s="51">
        <f t="shared" si="18"/>
        <v>0</v>
      </c>
      <c r="X1079" s="42" t="s">
        <v>27</v>
      </c>
      <c r="Y1079" s="42"/>
    </row>
    <row r="1080" spans="1:25" ht="14.25" customHeight="1" x14ac:dyDescent="0.25">
      <c r="A1080" s="37">
        <v>39055</v>
      </c>
      <c r="B1080" s="10">
        <v>1431</v>
      </c>
      <c r="C1080" s="10" t="s">
        <v>141</v>
      </c>
      <c r="D1080" s="38">
        <v>5000</v>
      </c>
      <c r="E1080" s="9" t="s">
        <v>6758</v>
      </c>
      <c r="F1080" s="10" t="s">
        <v>23</v>
      </c>
      <c r="G1080" s="10" t="s">
        <v>3578</v>
      </c>
      <c r="H1080" s="41" t="s">
        <v>25</v>
      </c>
      <c r="I1080" s="41" t="s">
        <v>4334</v>
      </c>
      <c r="J1080" s="42">
        <v>5000</v>
      </c>
      <c r="K1080" s="38"/>
      <c r="M1080" s="8"/>
      <c r="O1080" s="51">
        <f t="shared" si="18"/>
        <v>0</v>
      </c>
      <c r="X1080" s="42">
        <v>5000</v>
      </c>
    </row>
    <row r="1081" spans="1:25" ht="14.25" customHeight="1" x14ac:dyDescent="0.25">
      <c r="A1081" s="37">
        <v>39055</v>
      </c>
      <c r="B1081" s="10">
        <v>1628</v>
      </c>
      <c r="C1081" s="10" t="s">
        <v>99</v>
      </c>
      <c r="D1081" s="38">
        <v>2000</v>
      </c>
      <c r="E1081" s="9" t="s">
        <v>6759</v>
      </c>
      <c r="F1081" s="10" t="s">
        <v>23</v>
      </c>
      <c r="G1081" s="10" t="s">
        <v>3610</v>
      </c>
      <c r="H1081" s="41" t="s">
        <v>25</v>
      </c>
      <c r="I1081" s="41"/>
      <c r="J1081" s="42"/>
      <c r="K1081" s="38">
        <v>2000</v>
      </c>
      <c r="M1081" s="8"/>
      <c r="O1081" s="51">
        <f t="shared" si="18"/>
        <v>0</v>
      </c>
      <c r="X1081" s="38">
        <v>2000</v>
      </c>
      <c r="Y1081" s="42"/>
    </row>
    <row r="1082" spans="1:25" ht="14.25" customHeight="1" x14ac:dyDescent="0.25">
      <c r="A1082" s="37">
        <v>39055</v>
      </c>
      <c r="B1082" s="10">
        <v>1745</v>
      </c>
      <c r="C1082" s="10" t="s">
        <v>21</v>
      </c>
      <c r="D1082" s="38">
        <v>2000</v>
      </c>
      <c r="E1082" s="9" t="s">
        <v>6760</v>
      </c>
      <c r="F1082" s="10" t="s">
        <v>23</v>
      </c>
      <c r="G1082" s="10" t="s">
        <v>3610</v>
      </c>
      <c r="H1082" s="41" t="s">
        <v>25</v>
      </c>
      <c r="I1082" s="41"/>
      <c r="J1082" s="42"/>
      <c r="K1082" s="38">
        <v>2000</v>
      </c>
      <c r="M1082" s="8"/>
      <c r="O1082" s="51">
        <f t="shared" si="18"/>
        <v>0</v>
      </c>
      <c r="X1082" s="38">
        <v>2000</v>
      </c>
      <c r="Y1082" s="42"/>
    </row>
    <row r="1083" spans="1:25" ht="14.25" customHeight="1" x14ac:dyDescent="0.25">
      <c r="A1083" s="37">
        <v>39055</v>
      </c>
      <c r="B1083" s="10">
        <v>1757</v>
      </c>
      <c r="C1083" s="10" t="s">
        <v>21</v>
      </c>
      <c r="D1083" s="38">
        <v>10000</v>
      </c>
      <c r="E1083" s="9" t="s">
        <v>6761</v>
      </c>
      <c r="F1083" s="10" t="s">
        <v>23</v>
      </c>
      <c r="G1083" s="10" t="s">
        <v>3610</v>
      </c>
      <c r="H1083" s="41" t="s">
        <v>25</v>
      </c>
      <c r="I1083" s="41"/>
      <c r="J1083" s="42"/>
      <c r="K1083" s="38">
        <v>10000</v>
      </c>
      <c r="M1083" s="8"/>
      <c r="O1083" s="51">
        <f t="shared" si="18"/>
        <v>0</v>
      </c>
      <c r="X1083" s="38">
        <v>10000</v>
      </c>
      <c r="Y1083" s="42"/>
    </row>
    <row r="1084" spans="1:25" ht="14.25" customHeight="1" x14ac:dyDescent="0.25">
      <c r="A1084" s="37">
        <v>39055</v>
      </c>
      <c r="B1084" s="10">
        <v>1545</v>
      </c>
      <c r="C1084" s="10" t="s">
        <v>70</v>
      </c>
      <c r="D1084" s="38">
        <v>5722</v>
      </c>
      <c r="E1084" s="9" t="s">
        <v>6762</v>
      </c>
      <c r="F1084" s="10" t="s">
        <v>33</v>
      </c>
      <c r="G1084" s="10" t="s">
        <v>3575</v>
      </c>
      <c r="H1084" s="41" t="s">
        <v>25</v>
      </c>
      <c r="I1084" s="41"/>
      <c r="J1084" s="42"/>
      <c r="K1084" s="38">
        <v>5722</v>
      </c>
      <c r="M1084" s="8"/>
      <c r="O1084" s="51">
        <f t="shared" si="18"/>
        <v>0</v>
      </c>
      <c r="X1084" s="38">
        <v>5722</v>
      </c>
      <c r="Y1084" s="42"/>
    </row>
    <row r="1085" spans="1:25" ht="14.25" customHeight="1" x14ac:dyDescent="0.25">
      <c r="A1085" s="37">
        <v>39055</v>
      </c>
      <c r="B1085" s="10">
        <v>1644</v>
      </c>
      <c r="C1085" s="10" t="s">
        <v>81</v>
      </c>
      <c r="D1085" s="38">
        <v>300</v>
      </c>
      <c r="E1085" s="9" t="s">
        <v>6763</v>
      </c>
      <c r="F1085" s="10" t="s">
        <v>37</v>
      </c>
      <c r="G1085" s="10" t="s">
        <v>3578</v>
      </c>
      <c r="H1085" s="41" t="s">
        <v>25</v>
      </c>
      <c r="I1085" s="41"/>
      <c r="J1085" s="42"/>
      <c r="K1085" s="38">
        <v>300</v>
      </c>
      <c r="M1085" s="8"/>
      <c r="O1085" s="51">
        <f t="shared" si="18"/>
        <v>0</v>
      </c>
      <c r="X1085" s="38">
        <v>300</v>
      </c>
      <c r="Y1085" s="42"/>
    </row>
    <row r="1086" spans="1:25" ht="14.25" customHeight="1" x14ac:dyDescent="0.25">
      <c r="A1086" s="37">
        <v>39055</v>
      </c>
      <c r="B1086" s="10">
        <v>1024</v>
      </c>
      <c r="C1086" s="10" t="s">
        <v>99</v>
      </c>
      <c r="D1086" s="38">
        <v>3000</v>
      </c>
      <c r="E1086" s="9" t="s">
        <v>6764</v>
      </c>
      <c r="F1086" s="10" t="s">
        <v>63</v>
      </c>
      <c r="G1086" s="10" t="s">
        <v>3610</v>
      </c>
      <c r="H1086" s="41" t="s">
        <v>25</v>
      </c>
      <c r="I1086" s="41"/>
      <c r="J1086" s="42"/>
      <c r="K1086" s="38">
        <v>3000</v>
      </c>
      <c r="M1086" s="8"/>
      <c r="O1086" s="51">
        <f t="shared" si="18"/>
        <v>0</v>
      </c>
      <c r="X1086" s="38">
        <v>3000</v>
      </c>
      <c r="Y1086" s="42"/>
    </row>
    <row r="1087" spans="1:25" ht="14.25" customHeight="1" x14ac:dyDescent="0.25">
      <c r="A1087" s="37">
        <v>39055</v>
      </c>
      <c r="B1087" s="10">
        <v>1411</v>
      </c>
      <c r="C1087" s="10" t="s">
        <v>35</v>
      </c>
      <c r="D1087" s="38">
        <v>1000000</v>
      </c>
      <c r="E1087" s="9" t="s">
        <v>6765</v>
      </c>
      <c r="F1087" s="10" t="s">
        <v>63</v>
      </c>
      <c r="G1087" s="10" t="s">
        <v>3580</v>
      </c>
      <c r="H1087" s="41" t="s">
        <v>25</v>
      </c>
      <c r="I1087" s="41" t="s">
        <v>4334</v>
      </c>
      <c r="J1087" s="42">
        <v>1000000</v>
      </c>
      <c r="K1087" s="38"/>
      <c r="M1087" s="8"/>
      <c r="O1087" s="51">
        <f t="shared" si="18"/>
        <v>0</v>
      </c>
      <c r="X1087" s="42">
        <v>1000000</v>
      </c>
    </row>
    <row r="1088" spans="1:25" ht="14.25" customHeight="1" x14ac:dyDescent="0.25">
      <c r="A1088" s="37">
        <v>39056</v>
      </c>
      <c r="B1088" s="10">
        <v>252</v>
      </c>
      <c r="C1088" s="10" t="s">
        <v>141</v>
      </c>
      <c r="D1088" s="38">
        <v>35000</v>
      </c>
      <c r="E1088" s="9" t="s">
        <v>6766</v>
      </c>
      <c r="F1088" s="10" t="s">
        <v>23</v>
      </c>
      <c r="G1088" s="10" t="s">
        <v>3578</v>
      </c>
      <c r="H1088" s="41" t="s">
        <v>25</v>
      </c>
      <c r="I1088" s="41" t="s">
        <v>4334</v>
      </c>
      <c r="J1088" s="42">
        <v>35000</v>
      </c>
      <c r="K1088" s="38"/>
      <c r="M1088" s="8"/>
      <c r="O1088" s="51">
        <f t="shared" si="18"/>
        <v>0</v>
      </c>
      <c r="X1088" s="42">
        <v>35000</v>
      </c>
    </row>
    <row r="1089" spans="1:25" ht="14.25" customHeight="1" x14ac:dyDescent="0.25">
      <c r="A1089" s="37">
        <v>39056</v>
      </c>
      <c r="B1089" s="10">
        <v>1641</v>
      </c>
      <c r="C1089" s="10" t="s">
        <v>21</v>
      </c>
      <c r="D1089" s="38">
        <v>2000</v>
      </c>
      <c r="E1089" s="9" t="s">
        <v>6767</v>
      </c>
      <c r="F1089" s="10" t="s">
        <v>23</v>
      </c>
      <c r="G1089" s="10" t="s">
        <v>3610</v>
      </c>
      <c r="H1089" s="41" t="s">
        <v>25</v>
      </c>
      <c r="I1089" s="41"/>
      <c r="J1089" s="42"/>
      <c r="K1089" s="38">
        <v>2000</v>
      </c>
      <c r="M1089" s="8"/>
      <c r="O1089" s="51">
        <f t="shared" si="18"/>
        <v>0</v>
      </c>
      <c r="X1089" s="38">
        <v>2000</v>
      </c>
      <c r="Y1089" s="42"/>
    </row>
    <row r="1090" spans="1:25" ht="14.25" customHeight="1" x14ac:dyDescent="0.25">
      <c r="A1090" s="37">
        <v>39057</v>
      </c>
      <c r="B1090" s="10">
        <v>1333</v>
      </c>
      <c r="C1090" s="10" t="s">
        <v>162</v>
      </c>
      <c r="D1090" s="38">
        <v>15000</v>
      </c>
      <c r="E1090" s="9" t="s">
        <v>6768</v>
      </c>
      <c r="F1090" s="10" t="s">
        <v>23</v>
      </c>
      <c r="G1090" s="10" t="s">
        <v>3582</v>
      </c>
      <c r="H1090" s="41" t="s">
        <v>25</v>
      </c>
      <c r="I1090" s="41"/>
      <c r="J1090" s="42"/>
      <c r="K1090" s="38">
        <v>5000</v>
      </c>
      <c r="M1090" s="8"/>
      <c r="O1090" s="51">
        <f t="shared" si="18"/>
        <v>0</v>
      </c>
      <c r="X1090" s="38">
        <v>5000</v>
      </c>
      <c r="Y1090" s="42"/>
    </row>
    <row r="1091" spans="1:25" ht="14.25" customHeight="1" x14ac:dyDescent="0.25">
      <c r="A1091" s="37">
        <v>39057</v>
      </c>
      <c r="B1091" s="10">
        <v>1425</v>
      </c>
      <c r="C1091" s="10" t="s">
        <v>35</v>
      </c>
      <c r="D1091" s="38">
        <v>3000</v>
      </c>
      <c r="E1091" s="9" t="s">
        <v>6769</v>
      </c>
      <c r="F1091" s="10" t="s">
        <v>23</v>
      </c>
      <c r="G1091" s="10" t="s">
        <v>3580</v>
      </c>
      <c r="H1091" s="41" t="s">
        <v>25</v>
      </c>
      <c r="I1091" s="41"/>
      <c r="J1091" s="42"/>
      <c r="K1091" s="38">
        <v>3000</v>
      </c>
      <c r="M1091" s="8"/>
      <c r="O1091" s="51">
        <f t="shared" si="18"/>
        <v>0</v>
      </c>
      <c r="X1091" s="38">
        <v>3000</v>
      </c>
      <c r="Y1091" s="42"/>
    </row>
    <row r="1092" spans="1:25" ht="14.25" customHeight="1" x14ac:dyDescent="0.25">
      <c r="A1092" s="37">
        <v>39057</v>
      </c>
      <c r="B1092" s="10">
        <v>1456</v>
      </c>
      <c r="C1092" s="10" t="s">
        <v>26</v>
      </c>
      <c r="D1092" s="38">
        <v>1000</v>
      </c>
      <c r="E1092" s="9" t="s">
        <v>6770</v>
      </c>
      <c r="F1092" s="10" t="s">
        <v>23</v>
      </c>
      <c r="G1092" s="10" t="s">
        <v>3578</v>
      </c>
      <c r="H1092" s="41" t="s">
        <v>25</v>
      </c>
      <c r="I1092" s="41"/>
      <c r="J1092" s="42"/>
      <c r="K1092" s="38">
        <v>1000</v>
      </c>
      <c r="M1092" s="8"/>
      <c r="O1092" s="51">
        <f t="shared" si="18"/>
        <v>0</v>
      </c>
      <c r="X1092" s="38">
        <v>1000</v>
      </c>
      <c r="Y1092" s="42"/>
    </row>
    <row r="1093" spans="1:25" ht="14.25" customHeight="1" x14ac:dyDescent="0.25">
      <c r="A1093" s="37">
        <v>39057</v>
      </c>
      <c r="B1093" s="10">
        <v>1522</v>
      </c>
      <c r="C1093" s="10" t="s">
        <v>35</v>
      </c>
      <c r="D1093" s="38">
        <v>552</v>
      </c>
      <c r="E1093" s="9" t="s">
        <v>6771</v>
      </c>
      <c r="F1093" s="10" t="s">
        <v>23</v>
      </c>
      <c r="G1093" s="10" t="s">
        <v>3580</v>
      </c>
      <c r="H1093" s="41" t="s">
        <v>25</v>
      </c>
      <c r="I1093" s="41"/>
      <c r="J1093" s="42"/>
      <c r="K1093" s="38">
        <v>552</v>
      </c>
      <c r="M1093" s="8"/>
      <c r="O1093" s="51">
        <f t="shared" si="18"/>
        <v>0</v>
      </c>
      <c r="X1093" s="38">
        <v>552</v>
      </c>
      <c r="Y1093" s="42"/>
    </row>
    <row r="1094" spans="1:25" ht="14.25" customHeight="1" x14ac:dyDescent="0.25">
      <c r="A1094" s="37">
        <v>39057</v>
      </c>
      <c r="B1094" s="10">
        <v>1628</v>
      </c>
      <c r="C1094" s="10" t="s">
        <v>91</v>
      </c>
      <c r="D1094" s="38">
        <v>10000</v>
      </c>
      <c r="E1094" s="9" t="s">
        <v>6772</v>
      </c>
      <c r="F1094" s="10" t="s">
        <v>23</v>
      </c>
      <c r="G1094" s="10" t="s">
        <v>3578</v>
      </c>
      <c r="H1094" s="41" t="s">
        <v>25</v>
      </c>
      <c r="I1094" s="41"/>
      <c r="J1094" s="42"/>
      <c r="K1094" s="38">
        <v>10000</v>
      </c>
      <c r="M1094" s="8"/>
      <c r="O1094" s="51">
        <f t="shared" si="18"/>
        <v>0</v>
      </c>
      <c r="X1094" s="38">
        <v>10000</v>
      </c>
      <c r="Y1094" s="42"/>
    </row>
    <row r="1095" spans="1:25" ht="14.25" customHeight="1" x14ac:dyDescent="0.25">
      <c r="A1095" s="37">
        <v>39057</v>
      </c>
      <c r="B1095" s="10">
        <v>2153</v>
      </c>
      <c r="C1095" s="10" t="s">
        <v>35</v>
      </c>
      <c r="D1095" s="38">
        <v>1000</v>
      </c>
      <c r="E1095" s="9" t="s">
        <v>6773</v>
      </c>
      <c r="F1095" s="10" t="s">
        <v>23</v>
      </c>
      <c r="G1095" s="10" t="s">
        <v>3580</v>
      </c>
      <c r="H1095" s="41" t="s">
        <v>25</v>
      </c>
      <c r="I1095" s="41"/>
      <c r="J1095" s="42"/>
      <c r="K1095" s="38">
        <v>1000</v>
      </c>
      <c r="M1095" s="8"/>
      <c r="O1095" s="51">
        <f t="shared" si="18"/>
        <v>0</v>
      </c>
      <c r="X1095" s="38">
        <v>1000</v>
      </c>
      <c r="Y1095" s="42"/>
    </row>
    <row r="1096" spans="1:25" ht="14.25" customHeight="1" x14ac:dyDescent="0.25">
      <c r="A1096" s="37">
        <v>39058</v>
      </c>
      <c r="B1096" s="10">
        <v>1005</v>
      </c>
      <c r="C1096" s="10" t="s">
        <v>162</v>
      </c>
      <c r="D1096" s="38">
        <v>25</v>
      </c>
      <c r="E1096" s="9" t="s">
        <v>6774</v>
      </c>
      <c r="F1096" s="10" t="s">
        <v>30</v>
      </c>
      <c r="G1096" s="10" t="s">
        <v>3582</v>
      </c>
      <c r="H1096" s="41" t="s">
        <v>3582</v>
      </c>
      <c r="I1096" s="41"/>
      <c r="J1096" s="42"/>
      <c r="K1096" s="38">
        <v>25</v>
      </c>
      <c r="M1096" s="8"/>
      <c r="O1096" s="51">
        <f t="shared" si="18"/>
        <v>0</v>
      </c>
      <c r="X1096" s="38">
        <v>25</v>
      </c>
      <c r="Y1096" s="42"/>
    </row>
    <row r="1097" spans="1:25" ht="14.25" customHeight="1" x14ac:dyDescent="0.25">
      <c r="A1097" s="37">
        <v>39058</v>
      </c>
      <c r="B1097" s="10">
        <v>129</v>
      </c>
      <c r="C1097" s="10" t="s">
        <v>35</v>
      </c>
      <c r="D1097" s="38" t="s">
        <v>27</v>
      </c>
      <c r="E1097" s="9" t="s">
        <v>6775</v>
      </c>
      <c r="F1097" s="10" t="s">
        <v>33</v>
      </c>
      <c r="G1097" s="10" t="s">
        <v>3580</v>
      </c>
      <c r="H1097" s="41" t="s">
        <v>25</v>
      </c>
      <c r="I1097" s="41"/>
      <c r="J1097" s="42"/>
      <c r="K1097" s="38" t="s">
        <v>27</v>
      </c>
      <c r="M1097" s="8"/>
      <c r="O1097" s="51">
        <f t="shared" si="18"/>
        <v>0</v>
      </c>
      <c r="X1097" s="38" t="s">
        <v>27</v>
      </c>
      <c r="Y1097" s="42"/>
    </row>
    <row r="1098" spans="1:25" ht="14.25" customHeight="1" x14ac:dyDescent="0.25">
      <c r="A1098" s="37">
        <v>39058</v>
      </c>
      <c r="B1098" s="10">
        <v>1045</v>
      </c>
      <c r="C1098" s="10" t="s">
        <v>132</v>
      </c>
      <c r="D1098" s="38">
        <v>7800</v>
      </c>
      <c r="E1098" s="9" t="s">
        <v>6776</v>
      </c>
      <c r="F1098" s="10" t="s">
        <v>37</v>
      </c>
      <c r="G1098" s="10" t="s">
        <v>3580</v>
      </c>
      <c r="H1098" s="41" t="s">
        <v>25</v>
      </c>
      <c r="I1098" s="41"/>
      <c r="J1098" s="42"/>
      <c r="K1098" s="38">
        <v>7800</v>
      </c>
      <c r="M1098" s="8"/>
      <c r="O1098" s="51">
        <f t="shared" si="18"/>
        <v>0</v>
      </c>
      <c r="X1098" s="38">
        <v>7800</v>
      </c>
      <c r="Y1098" s="42"/>
    </row>
    <row r="1099" spans="1:25" ht="14.25" customHeight="1" x14ac:dyDescent="0.25">
      <c r="A1099" s="37">
        <v>39058</v>
      </c>
      <c r="B1099" s="10">
        <v>2247</v>
      </c>
      <c r="C1099" s="10" t="s">
        <v>35</v>
      </c>
      <c r="D1099" s="38">
        <v>18000</v>
      </c>
      <c r="E1099" s="9" t="s">
        <v>6777</v>
      </c>
      <c r="F1099" s="10" t="s">
        <v>67</v>
      </c>
      <c r="G1099" s="10" t="s">
        <v>3580</v>
      </c>
      <c r="H1099" s="41" t="s">
        <v>25</v>
      </c>
      <c r="I1099" s="41"/>
      <c r="J1099" s="42"/>
      <c r="K1099" s="38">
        <v>18000</v>
      </c>
      <c r="M1099" s="8"/>
      <c r="O1099" s="51">
        <f t="shared" si="18"/>
        <v>0</v>
      </c>
      <c r="X1099" s="38">
        <v>18000</v>
      </c>
      <c r="Y1099" s="42"/>
    </row>
    <row r="1100" spans="1:25" ht="14.25" customHeight="1" x14ac:dyDescent="0.25">
      <c r="A1100" s="37">
        <v>39059</v>
      </c>
      <c r="B1100" s="10">
        <v>1206</v>
      </c>
      <c r="C1100" s="10" t="s">
        <v>70</v>
      </c>
      <c r="D1100" s="38">
        <v>25000</v>
      </c>
      <c r="E1100" s="9" t="s">
        <v>6778</v>
      </c>
      <c r="F1100" s="10" t="s">
        <v>23</v>
      </c>
      <c r="G1100" s="10" t="s">
        <v>3575</v>
      </c>
      <c r="H1100" s="41" t="s">
        <v>25</v>
      </c>
      <c r="I1100" s="41" t="s">
        <v>4334</v>
      </c>
      <c r="J1100" s="42">
        <v>25000</v>
      </c>
      <c r="K1100" s="38"/>
      <c r="M1100" s="8"/>
      <c r="O1100" s="51">
        <f t="shared" si="18"/>
        <v>0</v>
      </c>
      <c r="X1100" s="42">
        <v>25000</v>
      </c>
    </row>
    <row r="1101" spans="1:25" ht="14.25" customHeight="1" x14ac:dyDescent="0.25">
      <c r="A1101" s="37">
        <v>39059</v>
      </c>
      <c r="B1101" s="10">
        <v>1431</v>
      </c>
      <c r="C1101" s="10" t="s">
        <v>130</v>
      </c>
      <c r="D1101" s="38">
        <v>1200</v>
      </c>
      <c r="E1101" s="9" t="s">
        <v>6779</v>
      </c>
      <c r="F1101" s="10" t="s">
        <v>23</v>
      </c>
      <c r="G1101" s="10" t="s">
        <v>3578</v>
      </c>
      <c r="H1101" s="41" t="s">
        <v>25</v>
      </c>
      <c r="I1101" s="41"/>
      <c r="J1101" s="42"/>
      <c r="K1101" s="38">
        <v>1200</v>
      </c>
      <c r="M1101" s="8"/>
      <c r="O1101" s="51">
        <f t="shared" si="18"/>
        <v>0</v>
      </c>
      <c r="X1101" s="38">
        <v>1200</v>
      </c>
      <c r="Y1101" s="42"/>
    </row>
    <row r="1102" spans="1:25" ht="14.25" customHeight="1" x14ac:dyDescent="0.25">
      <c r="A1102" s="37">
        <v>39059</v>
      </c>
      <c r="B1102" s="10">
        <v>1441</v>
      </c>
      <c r="C1102" s="10" t="s">
        <v>121</v>
      </c>
      <c r="D1102" s="38">
        <v>1346</v>
      </c>
      <c r="E1102" s="9" t="s">
        <v>6780</v>
      </c>
      <c r="F1102" s="10" t="s">
        <v>23</v>
      </c>
      <c r="G1102" s="10" t="s">
        <v>3582</v>
      </c>
      <c r="H1102" s="41" t="s">
        <v>25</v>
      </c>
      <c r="I1102" s="41"/>
      <c r="J1102" s="42"/>
      <c r="K1102" s="38">
        <v>1346</v>
      </c>
      <c r="M1102" s="8"/>
      <c r="O1102" s="51">
        <f t="shared" si="18"/>
        <v>0</v>
      </c>
      <c r="X1102" s="38">
        <v>1346</v>
      </c>
      <c r="Y1102" s="42"/>
    </row>
    <row r="1103" spans="1:25" ht="14.25" customHeight="1" x14ac:dyDescent="0.25">
      <c r="A1103" s="37">
        <v>39059</v>
      </c>
      <c r="B1103" s="10">
        <v>49</v>
      </c>
      <c r="C1103" s="10" t="s">
        <v>448</v>
      </c>
      <c r="D1103" s="38">
        <v>2500</v>
      </c>
      <c r="E1103" s="9" t="s">
        <v>6781</v>
      </c>
      <c r="F1103" s="10" t="s">
        <v>33</v>
      </c>
      <c r="G1103" s="10" t="s">
        <v>3575</v>
      </c>
      <c r="H1103" s="41" t="s">
        <v>25</v>
      </c>
      <c r="I1103" s="41"/>
      <c r="J1103" s="42"/>
      <c r="K1103" s="38">
        <v>2500</v>
      </c>
      <c r="M1103" s="8"/>
      <c r="O1103" s="51">
        <f t="shared" si="18"/>
        <v>0</v>
      </c>
      <c r="X1103" s="38">
        <v>2500</v>
      </c>
      <c r="Y1103" s="42"/>
    </row>
    <row r="1104" spans="1:25" ht="14.25" customHeight="1" x14ac:dyDescent="0.25">
      <c r="A1104" s="37">
        <v>39059</v>
      </c>
      <c r="B1104" s="10">
        <v>852</v>
      </c>
      <c r="C1104" s="10" t="s">
        <v>108</v>
      </c>
      <c r="D1104" s="38">
        <v>2000</v>
      </c>
      <c r="E1104" s="9" t="s">
        <v>6782</v>
      </c>
      <c r="F1104" s="10" t="s">
        <v>37</v>
      </c>
      <c r="G1104" s="10" t="s">
        <v>3610</v>
      </c>
      <c r="H1104" s="41" t="s">
        <v>25</v>
      </c>
      <c r="I1104" s="41"/>
      <c r="J1104" s="42"/>
      <c r="K1104" s="38">
        <v>2000</v>
      </c>
      <c r="M1104" s="8"/>
      <c r="O1104" s="51">
        <f t="shared" si="18"/>
        <v>0</v>
      </c>
      <c r="X1104" s="38">
        <v>2000</v>
      </c>
      <c r="Y1104" s="42"/>
    </row>
    <row r="1105" spans="1:25" ht="14.25" customHeight="1" x14ac:dyDescent="0.25">
      <c r="A1105" s="37">
        <v>39059</v>
      </c>
      <c r="B1105" s="10">
        <v>1020</v>
      </c>
      <c r="C1105" s="10" t="s">
        <v>200</v>
      </c>
      <c r="D1105" s="38">
        <v>9000</v>
      </c>
      <c r="E1105" s="9" t="s">
        <v>6783</v>
      </c>
      <c r="F1105" s="10" t="s">
        <v>54</v>
      </c>
      <c r="G1105" s="10" t="s">
        <v>3575</v>
      </c>
      <c r="H1105" s="41" t="s">
        <v>25</v>
      </c>
      <c r="I1105" s="41"/>
      <c r="J1105" s="42"/>
      <c r="K1105" s="38">
        <v>9000</v>
      </c>
      <c r="M1105" s="8"/>
      <c r="O1105" s="51">
        <f t="shared" si="18"/>
        <v>0</v>
      </c>
      <c r="X1105" s="38">
        <v>9000</v>
      </c>
      <c r="Y1105" s="42"/>
    </row>
    <row r="1106" spans="1:25" ht="14.25" customHeight="1" x14ac:dyDescent="0.25">
      <c r="A1106" s="37">
        <v>39060</v>
      </c>
      <c r="B1106" s="10">
        <v>1312</v>
      </c>
      <c r="C1106" s="10" t="s">
        <v>46</v>
      </c>
      <c r="D1106" s="38">
        <v>1500</v>
      </c>
      <c r="E1106" s="9" t="s">
        <v>6784</v>
      </c>
      <c r="F1106" s="10" t="s">
        <v>33</v>
      </c>
      <c r="G1106" s="10" t="s">
        <v>3575</v>
      </c>
      <c r="H1106" s="41" t="s">
        <v>25</v>
      </c>
      <c r="I1106" s="41"/>
      <c r="J1106" s="42"/>
      <c r="K1106" s="38">
        <v>1500</v>
      </c>
      <c r="M1106" s="8"/>
      <c r="O1106" s="51">
        <f t="shared" si="18"/>
        <v>0</v>
      </c>
      <c r="X1106" s="38">
        <v>1500</v>
      </c>
      <c r="Y1106" s="42"/>
    </row>
    <row r="1107" spans="1:25" ht="14.25" customHeight="1" x14ac:dyDescent="0.25">
      <c r="A1107" s="37">
        <v>39060</v>
      </c>
      <c r="B1107" s="10">
        <v>1445</v>
      </c>
      <c r="C1107" s="10" t="s">
        <v>203</v>
      </c>
      <c r="D1107" s="38">
        <v>5000</v>
      </c>
      <c r="E1107" s="9" t="s">
        <v>6785</v>
      </c>
      <c r="F1107" s="10" t="s">
        <v>33</v>
      </c>
      <c r="G1107" s="10" t="s">
        <v>3610</v>
      </c>
      <c r="H1107" s="41" t="s">
        <v>25</v>
      </c>
      <c r="I1107" s="41"/>
      <c r="J1107" s="42"/>
      <c r="K1107" s="38">
        <v>5000</v>
      </c>
      <c r="M1107" s="8"/>
      <c r="O1107" s="51">
        <f t="shared" si="18"/>
        <v>0</v>
      </c>
      <c r="X1107" s="38">
        <v>5000</v>
      </c>
      <c r="Y1107" s="42"/>
    </row>
    <row r="1108" spans="1:25" ht="14.25" customHeight="1" x14ac:dyDescent="0.25">
      <c r="A1108" s="37">
        <v>39060</v>
      </c>
      <c r="B1108" s="10">
        <v>1219</v>
      </c>
      <c r="C1108" s="10" t="s">
        <v>26</v>
      </c>
      <c r="D1108" s="38" t="s">
        <v>27</v>
      </c>
      <c r="E1108" s="9" t="s">
        <v>6786</v>
      </c>
      <c r="F1108" s="10" t="s">
        <v>67</v>
      </c>
      <c r="G1108" s="10" t="s">
        <v>3578</v>
      </c>
      <c r="H1108" s="41" t="s">
        <v>25</v>
      </c>
      <c r="I1108" s="41"/>
      <c r="J1108" s="42"/>
      <c r="K1108" s="38" t="s">
        <v>27</v>
      </c>
      <c r="M1108" s="8"/>
      <c r="O1108" s="51">
        <f t="shared" si="18"/>
        <v>0</v>
      </c>
      <c r="X1108" s="38" t="s">
        <v>27</v>
      </c>
      <c r="Y1108" s="42"/>
    </row>
    <row r="1109" spans="1:25" ht="14.25" customHeight="1" x14ac:dyDescent="0.25">
      <c r="A1109" s="37">
        <v>39062</v>
      </c>
      <c r="B1109" s="10">
        <v>1232</v>
      </c>
      <c r="C1109" s="10" t="s">
        <v>79</v>
      </c>
      <c r="D1109" s="38">
        <v>500</v>
      </c>
      <c r="E1109" s="9" t="s">
        <v>6787</v>
      </c>
      <c r="F1109" s="10" t="s">
        <v>23</v>
      </c>
      <c r="G1109" s="10" t="s">
        <v>3578</v>
      </c>
      <c r="H1109" s="41" t="s">
        <v>25</v>
      </c>
      <c r="I1109" s="41"/>
      <c r="J1109" s="42"/>
      <c r="K1109" s="38">
        <v>500</v>
      </c>
      <c r="M1109" s="8"/>
      <c r="O1109" s="51">
        <f t="shared" si="18"/>
        <v>0</v>
      </c>
      <c r="X1109" s="38">
        <v>500</v>
      </c>
      <c r="Y1109" s="42"/>
    </row>
    <row r="1110" spans="1:25" ht="14.25" customHeight="1" x14ac:dyDescent="0.25">
      <c r="A1110" s="37">
        <v>39062</v>
      </c>
      <c r="B1110" s="10">
        <v>1518</v>
      </c>
      <c r="C1110" s="10" t="s">
        <v>31</v>
      </c>
      <c r="D1110" s="38">
        <v>1000</v>
      </c>
      <c r="E1110" s="9" t="s">
        <v>6788</v>
      </c>
      <c r="F1110" s="10" t="s">
        <v>23</v>
      </c>
      <c r="G1110" s="10" t="s">
        <v>3587</v>
      </c>
      <c r="H1110" s="41" t="s">
        <v>25</v>
      </c>
      <c r="I1110" s="41"/>
      <c r="J1110" s="42"/>
      <c r="K1110" s="38">
        <v>1000</v>
      </c>
      <c r="M1110" s="8"/>
      <c r="O1110" s="51">
        <f t="shared" si="18"/>
        <v>0</v>
      </c>
      <c r="X1110" s="38">
        <v>1000</v>
      </c>
      <c r="Y1110" s="42"/>
    </row>
    <row r="1111" spans="1:25" ht="14.25" customHeight="1" x14ac:dyDescent="0.25">
      <c r="A1111" s="37">
        <v>39062</v>
      </c>
      <c r="B1111" s="10">
        <v>948</v>
      </c>
      <c r="C1111" s="10" t="s">
        <v>302</v>
      </c>
      <c r="D1111" s="38">
        <v>50</v>
      </c>
      <c r="E1111" s="9" t="s">
        <v>6789</v>
      </c>
      <c r="F1111" s="10" t="s">
        <v>63</v>
      </c>
      <c r="G1111" s="10" t="s">
        <v>3587</v>
      </c>
      <c r="H1111" s="41" t="s">
        <v>25</v>
      </c>
      <c r="I1111" s="41"/>
      <c r="J1111" s="42"/>
      <c r="K1111" s="38">
        <v>50</v>
      </c>
      <c r="M1111" s="8"/>
      <c r="O1111" s="51">
        <f t="shared" si="18"/>
        <v>0</v>
      </c>
      <c r="X1111" s="38">
        <v>50</v>
      </c>
      <c r="Y1111" s="42"/>
    </row>
    <row r="1112" spans="1:25" ht="14.25" customHeight="1" x14ac:dyDescent="0.25">
      <c r="A1112" s="37">
        <v>39062</v>
      </c>
      <c r="B1112" s="10">
        <v>1701</v>
      </c>
      <c r="C1112" s="10" t="s">
        <v>200</v>
      </c>
      <c r="D1112" s="38">
        <v>50000</v>
      </c>
      <c r="E1112" s="9" t="s">
        <v>6790</v>
      </c>
      <c r="F1112" s="10" t="s">
        <v>54</v>
      </c>
      <c r="G1112" s="10" t="s">
        <v>3575</v>
      </c>
      <c r="H1112" s="41" t="s">
        <v>25</v>
      </c>
      <c r="K1112" s="38">
        <v>50000</v>
      </c>
      <c r="M1112" s="8"/>
      <c r="O1112" s="51">
        <f t="shared" si="18"/>
        <v>0</v>
      </c>
      <c r="X1112" s="38">
        <v>50000</v>
      </c>
      <c r="Y1112" s="7"/>
    </row>
    <row r="1113" spans="1:25" ht="14.25" customHeight="1" x14ac:dyDescent="0.25">
      <c r="A1113" s="37">
        <v>39063</v>
      </c>
      <c r="B1113" s="10">
        <v>901</v>
      </c>
      <c r="C1113" s="10" t="s">
        <v>59</v>
      </c>
      <c r="D1113" s="38">
        <v>5000</v>
      </c>
      <c r="E1113" s="9" t="s">
        <v>6791</v>
      </c>
      <c r="F1113" s="10" t="s">
        <v>23</v>
      </c>
      <c r="G1113" s="10" t="s">
        <v>3580</v>
      </c>
      <c r="H1113" s="41" t="s">
        <v>25</v>
      </c>
      <c r="I1113" s="41"/>
      <c r="J1113" s="42"/>
      <c r="K1113" s="38">
        <v>5000</v>
      </c>
      <c r="M1113" s="8"/>
      <c r="O1113" s="51">
        <f t="shared" si="18"/>
        <v>0</v>
      </c>
      <c r="X1113" s="38">
        <v>5000</v>
      </c>
      <c r="Y1113" s="42"/>
    </row>
    <row r="1114" spans="1:25" ht="14.25" customHeight="1" x14ac:dyDescent="0.25">
      <c r="A1114" s="37">
        <v>39063</v>
      </c>
      <c r="B1114" s="57">
        <v>830</v>
      </c>
      <c r="C1114" s="10" t="s">
        <v>162</v>
      </c>
      <c r="D1114" s="7">
        <v>1000</v>
      </c>
      <c r="E1114" s="9" t="s">
        <v>6792</v>
      </c>
      <c r="F1114" s="10" t="s">
        <v>33</v>
      </c>
      <c r="G1114" s="10" t="s">
        <v>3582</v>
      </c>
      <c r="H1114" s="41" t="s">
        <v>3582</v>
      </c>
      <c r="I1114" s="41"/>
      <c r="J1114" s="42"/>
      <c r="K1114" s="42">
        <v>1000</v>
      </c>
      <c r="O1114" s="51">
        <f t="shared" si="18"/>
        <v>0</v>
      </c>
      <c r="X1114" s="42">
        <v>1000</v>
      </c>
      <c r="Y1114" s="42"/>
    </row>
    <row r="1115" spans="1:25" ht="14.25" customHeight="1" x14ac:dyDescent="0.25">
      <c r="A1115" s="37">
        <v>39063</v>
      </c>
      <c r="B1115" s="57">
        <v>1945</v>
      </c>
      <c r="C1115" s="10" t="s">
        <v>121</v>
      </c>
      <c r="D1115" s="7">
        <v>4000</v>
      </c>
      <c r="E1115" s="54" t="s">
        <v>6793</v>
      </c>
      <c r="F1115" s="10" t="s">
        <v>33</v>
      </c>
      <c r="G1115" s="10" t="s">
        <v>3582</v>
      </c>
      <c r="H1115" s="41" t="s">
        <v>3582</v>
      </c>
      <c r="I1115" s="41"/>
      <c r="J1115" s="42"/>
      <c r="K1115" s="42">
        <v>4000</v>
      </c>
      <c r="O1115" s="51">
        <f t="shared" si="18"/>
        <v>0</v>
      </c>
      <c r="X1115" s="42">
        <v>4000</v>
      </c>
      <c r="Y1115" s="42"/>
    </row>
    <row r="1116" spans="1:25" ht="14.25" customHeight="1" x14ac:dyDescent="0.25">
      <c r="A1116" s="37">
        <v>39063</v>
      </c>
      <c r="B1116" s="10">
        <v>839</v>
      </c>
      <c r="C1116" s="10" t="s">
        <v>162</v>
      </c>
      <c r="D1116" s="38">
        <v>1000</v>
      </c>
      <c r="E1116" s="9" t="s">
        <v>6794</v>
      </c>
      <c r="F1116" s="10" t="s">
        <v>33</v>
      </c>
      <c r="G1116" s="10" t="s">
        <v>3582</v>
      </c>
      <c r="H1116" s="41" t="s">
        <v>25</v>
      </c>
      <c r="I1116" s="41"/>
      <c r="J1116" s="42"/>
      <c r="K1116" s="38">
        <v>1000</v>
      </c>
      <c r="M1116" s="8"/>
      <c r="O1116" s="51">
        <f t="shared" si="18"/>
        <v>0</v>
      </c>
      <c r="X1116" s="38">
        <v>1000</v>
      </c>
      <c r="Y1116" s="42"/>
    </row>
    <row r="1117" spans="1:25" ht="14.25" customHeight="1" x14ac:dyDescent="0.25">
      <c r="A1117" s="37">
        <v>39063</v>
      </c>
      <c r="B1117" s="10">
        <v>2211</v>
      </c>
      <c r="C1117" s="10" t="s">
        <v>121</v>
      </c>
      <c r="D1117" s="38">
        <v>4000</v>
      </c>
      <c r="E1117" s="9" t="s">
        <v>6795</v>
      </c>
      <c r="F1117" s="10" t="s">
        <v>33</v>
      </c>
      <c r="G1117" s="10" t="s">
        <v>3582</v>
      </c>
      <c r="H1117" s="41" t="s">
        <v>25</v>
      </c>
      <c r="I1117" s="41"/>
      <c r="J1117" s="42"/>
      <c r="K1117" s="38">
        <v>4000</v>
      </c>
      <c r="M1117" s="8"/>
      <c r="O1117" s="51">
        <f t="shared" si="18"/>
        <v>0</v>
      </c>
      <c r="X1117" s="38">
        <v>4000</v>
      </c>
      <c r="Y1117" s="42"/>
    </row>
    <row r="1118" spans="1:25" ht="14.25" customHeight="1" x14ac:dyDescent="0.25">
      <c r="A1118" s="37">
        <v>39063</v>
      </c>
      <c r="B1118" s="10">
        <v>813</v>
      </c>
      <c r="C1118" s="10" t="s">
        <v>70</v>
      </c>
      <c r="D1118" s="38">
        <v>87000</v>
      </c>
      <c r="E1118" s="9" t="s">
        <v>6796</v>
      </c>
      <c r="F1118" s="10" t="s">
        <v>190</v>
      </c>
      <c r="G1118" s="10" t="s">
        <v>3575</v>
      </c>
      <c r="H1118" s="41" t="s">
        <v>25</v>
      </c>
      <c r="I1118" s="41" t="s">
        <v>4334</v>
      </c>
      <c r="J1118" s="42">
        <v>87000</v>
      </c>
      <c r="K1118" s="38"/>
      <c r="M1118" s="8"/>
      <c r="O1118" s="51">
        <f t="shared" si="18"/>
        <v>0</v>
      </c>
      <c r="X1118" s="42">
        <v>87000</v>
      </c>
    </row>
    <row r="1119" spans="1:25" ht="14.25" customHeight="1" x14ac:dyDescent="0.25">
      <c r="A1119" s="37">
        <v>39064</v>
      </c>
      <c r="B1119" s="57">
        <v>1420</v>
      </c>
      <c r="C1119" s="10" t="s">
        <v>162</v>
      </c>
      <c r="D1119" s="7">
        <v>50</v>
      </c>
      <c r="E1119" s="9" t="s">
        <v>6797</v>
      </c>
      <c r="F1119" s="10" t="s">
        <v>23</v>
      </c>
      <c r="G1119" s="10" t="s">
        <v>3582</v>
      </c>
      <c r="H1119" s="41" t="s">
        <v>3582</v>
      </c>
      <c r="I1119" s="41"/>
      <c r="J1119" s="42"/>
      <c r="K1119" s="42">
        <v>50</v>
      </c>
      <c r="O1119" s="51">
        <f t="shared" si="18"/>
        <v>0</v>
      </c>
      <c r="X1119" s="42">
        <v>50</v>
      </c>
      <c r="Y1119" s="42"/>
    </row>
    <row r="1120" spans="1:25" ht="14.25" customHeight="1" x14ac:dyDescent="0.25">
      <c r="A1120" s="60">
        <v>39064</v>
      </c>
      <c r="B1120" s="61">
        <v>730</v>
      </c>
      <c r="C1120" s="61" t="s">
        <v>162</v>
      </c>
      <c r="D1120" s="62">
        <v>450</v>
      </c>
      <c r="E1120" s="63" t="s">
        <v>6798</v>
      </c>
      <c r="F1120" s="61" t="s">
        <v>23</v>
      </c>
      <c r="G1120" s="61" t="s">
        <v>3582</v>
      </c>
      <c r="H1120" s="65" t="s">
        <v>6799</v>
      </c>
      <c r="I1120" s="65"/>
      <c r="J1120" s="66"/>
      <c r="K1120" s="62">
        <v>450</v>
      </c>
      <c r="L1120" s="62"/>
      <c r="M1120" s="67"/>
      <c r="N1120" s="63"/>
      <c r="O1120" s="68"/>
      <c r="P1120" s="63"/>
      <c r="Q1120" s="63"/>
      <c r="R1120" s="63"/>
      <c r="S1120" s="63"/>
      <c r="T1120" s="63"/>
      <c r="U1120" s="61"/>
      <c r="V1120" s="63"/>
      <c r="W1120" s="69"/>
      <c r="X1120" s="62">
        <v>450</v>
      </c>
      <c r="Y1120" s="66"/>
    </row>
    <row r="1121" spans="1:25" ht="14.25" customHeight="1" x14ac:dyDescent="0.25">
      <c r="A1121" s="37">
        <v>39064</v>
      </c>
      <c r="B1121" s="10">
        <v>1041</v>
      </c>
      <c r="C1121" s="10" t="s">
        <v>162</v>
      </c>
      <c r="D1121" s="38">
        <v>4233</v>
      </c>
      <c r="E1121" s="9" t="s">
        <v>6800</v>
      </c>
      <c r="F1121" s="10" t="s">
        <v>30</v>
      </c>
      <c r="G1121" s="10" t="s">
        <v>3582</v>
      </c>
      <c r="H1121" s="41" t="s">
        <v>25</v>
      </c>
      <c r="I1121" s="41"/>
      <c r="J1121" s="42"/>
      <c r="K1121" s="38">
        <v>4233</v>
      </c>
      <c r="M1121" s="8"/>
      <c r="O1121" s="51">
        <f>M1121*L1121</f>
        <v>0</v>
      </c>
      <c r="X1121" s="38">
        <v>4233</v>
      </c>
      <c r="Y1121" s="42"/>
    </row>
    <row r="1122" spans="1:25" ht="14.25" customHeight="1" x14ac:dyDescent="0.25">
      <c r="A1122" s="60">
        <v>39064</v>
      </c>
      <c r="B1122" s="61">
        <v>1041</v>
      </c>
      <c r="C1122" s="61" t="s">
        <v>162</v>
      </c>
      <c r="D1122" s="76">
        <v>4233</v>
      </c>
      <c r="E1122" s="63" t="s">
        <v>6801</v>
      </c>
      <c r="F1122" s="61" t="s">
        <v>30</v>
      </c>
      <c r="G1122" s="61" t="s">
        <v>3582</v>
      </c>
      <c r="H1122" s="65" t="s">
        <v>25</v>
      </c>
      <c r="I1122" s="65" t="s">
        <v>4334</v>
      </c>
      <c r="J1122" s="66">
        <v>4233</v>
      </c>
      <c r="K1122" s="76"/>
      <c r="L1122" s="62"/>
      <c r="M1122" s="67"/>
      <c r="N1122" s="63"/>
      <c r="O1122" s="68"/>
      <c r="P1122" s="63"/>
      <c r="Q1122" s="63"/>
      <c r="R1122" s="63"/>
      <c r="S1122" s="63"/>
      <c r="T1122" s="63"/>
      <c r="U1122" s="61"/>
      <c r="V1122" s="63"/>
      <c r="W1122" s="69"/>
      <c r="X1122" s="66">
        <v>4233</v>
      </c>
    </row>
    <row r="1123" spans="1:25" ht="14.25" customHeight="1" x14ac:dyDescent="0.25">
      <c r="A1123" s="37">
        <v>39064</v>
      </c>
      <c r="B1123" s="10">
        <v>1623</v>
      </c>
      <c r="C1123" s="10" t="s">
        <v>248</v>
      </c>
      <c r="D1123" s="38">
        <v>3000</v>
      </c>
      <c r="E1123" s="9" t="s">
        <v>6802</v>
      </c>
      <c r="F1123" s="10" t="s">
        <v>33</v>
      </c>
      <c r="G1123" s="10" t="s">
        <v>3610</v>
      </c>
      <c r="H1123" s="41" t="s">
        <v>25</v>
      </c>
      <c r="I1123" s="41" t="s">
        <v>4334</v>
      </c>
      <c r="J1123" s="42">
        <v>3000</v>
      </c>
      <c r="K1123" s="38"/>
      <c r="M1123" s="8"/>
      <c r="O1123" s="51">
        <f t="shared" ref="O1123:O1144" si="19">M1123*L1123</f>
        <v>0</v>
      </c>
      <c r="X1123" s="42">
        <v>3000</v>
      </c>
    </row>
    <row r="1124" spans="1:25" ht="14.25" customHeight="1" x14ac:dyDescent="0.25">
      <c r="A1124" s="37">
        <v>39064</v>
      </c>
      <c r="B1124" s="10">
        <v>847</v>
      </c>
      <c r="C1124" s="10" t="s">
        <v>81</v>
      </c>
      <c r="D1124" s="38">
        <v>2000</v>
      </c>
      <c r="E1124" s="9" t="s">
        <v>6803</v>
      </c>
      <c r="F1124" s="10" t="s">
        <v>37</v>
      </c>
      <c r="G1124" s="10" t="s">
        <v>3578</v>
      </c>
      <c r="H1124" s="41" t="s">
        <v>25</v>
      </c>
      <c r="I1124" s="41"/>
      <c r="J1124" s="42"/>
      <c r="K1124" s="38">
        <v>2000</v>
      </c>
      <c r="M1124" s="8"/>
      <c r="O1124" s="51">
        <f t="shared" si="19"/>
        <v>0</v>
      </c>
      <c r="X1124" s="38">
        <v>2000</v>
      </c>
      <c r="Y1124" s="42"/>
    </row>
    <row r="1125" spans="1:25" ht="14.25" customHeight="1" x14ac:dyDescent="0.25">
      <c r="A1125" s="37">
        <v>39064</v>
      </c>
      <c r="B1125" s="10">
        <v>905</v>
      </c>
      <c r="C1125" s="10" t="s">
        <v>152</v>
      </c>
      <c r="D1125" s="38">
        <v>500</v>
      </c>
      <c r="E1125" s="9" t="s">
        <v>6804</v>
      </c>
      <c r="F1125" s="10" t="s">
        <v>37</v>
      </c>
      <c r="G1125" s="10" t="s">
        <v>3580</v>
      </c>
      <c r="H1125" s="41" t="s">
        <v>25</v>
      </c>
      <c r="I1125" s="41"/>
      <c r="J1125" s="42"/>
      <c r="K1125" s="38">
        <v>500</v>
      </c>
      <c r="M1125" s="8"/>
      <c r="O1125" s="51">
        <f t="shared" si="19"/>
        <v>0</v>
      </c>
      <c r="X1125" s="38">
        <v>500</v>
      </c>
      <c r="Y1125" s="42"/>
    </row>
    <row r="1126" spans="1:25" ht="14.25" customHeight="1" x14ac:dyDescent="0.25">
      <c r="A1126" s="37">
        <v>39064</v>
      </c>
      <c r="B1126" s="10">
        <v>1359</v>
      </c>
      <c r="C1126" s="10" t="s">
        <v>277</v>
      </c>
      <c r="D1126" s="38">
        <v>14000</v>
      </c>
      <c r="E1126" s="9" t="s">
        <v>6805</v>
      </c>
      <c r="F1126" s="10" t="s">
        <v>29</v>
      </c>
      <c r="G1126" s="10" t="s">
        <v>3580</v>
      </c>
      <c r="H1126" s="41" t="s">
        <v>25</v>
      </c>
      <c r="I1126" s="41"/>
      <c r="J1126" s="42"/>
      <c r="K1126" s="38">
        <v>14000</v>
      </c>
      <c r="M1126" s="8"/>
      <c r="O1126" s="51">
        <f t="shared" si="19"/>
        <v>0</v>
      </c>
      <c r="X1126" s="38">
        <v>14000</v>
      </c>
      <c r="Y1126" s="42"/>
    </row>
    <row r="1127" spans="1:25" ht="14.25" customHeight="1" x14ac:dyDescent="0.25">
      <c r="A1127" s="37">
        <v>39064</v>
      </c>
      <c r="B1127" s="10">
        <v>1618</v>
      </c>
      <c r="C1127" s="10" t="s">
        <v>200</v>
      </c>
      <c r="D1127" s="38">
        <v>5000</v>
      </c>
      <c r="E1127" s="9" t="s">
        <v>6806</v>
      </c>
      <c r="F1127" s="10" t="s">
        <v>3869</v>
      </c>
      <c r="G1127" s="10" t="s">
        <v>3575</v>
      </c>
      <c r="H1127" s="41" t="s">
        <v>25</v>
      </c>
      <c r="I1127" s="41" t="s">
        <v>4334</v>
      </c>
      <c r="J1127" s="42">
        <v>5000</v>
      </c>
      <c r="K1127" s="38"/>
      <c r="M1127" s="8"/>
      <c r="O1127" s="51">
        <f t="shared" si="19"/>
        <v>0</v>
      </c>
      <c r="X1127" s="42">
        <v>5000</v>
      </c>
    </row>
    <row r="1128" spans="1:25" ht="14.25" customHeight="1" x14ac:dyDescent="0.25">
      <c r="A1128" s="37">
        <v>39064</v>
      </c>
      <c r="B1128" s="10">
        <v>1200</v>
      </c>
      <c r="C1128" s="10" t="s">
        <v>35</v>
      </c>
      <c r="D1128" s="38">
        <v>300</v>
      </c>
      <c r="E1128" s="9" t="s">
        <v>6807</v>
      </c>
      <c r="F1128" s="10" t="s">
        <v>67</v>
      </c>
      <c r="G1128" s="10" t="s">
        <v>3580</v>
      </c>
      <c r="H1128" s="41" t="s">
        <v>25</v>
      </c>
      <c r="I1128" s="41"/>
      <c r="J1128" s="42"/>
      <c r="K1128" s="38">
        <v>300</v>
      </c>
      <c r="M1128" s="8"/>
      <c r="O1128" s="51">
        <f t="shared" si="19"/>
        <v>0</v>
      </c>
      <c r="X1128" s="38">
        <v>300</v>
      </c>
      <c r="Y1128" s="42"/>
    </row>
    <row r="1129" spans="1:25" ht="14.25" customHeight="1" x14ac:dyDescent="0.25">
      <c r="A1129" s="37">
        <v>39065</v>
      </c>
      <c r="B1129" s="10">
        <v>223</v>
      </c>
      <c r="C1129" s="10" t="s">
        <v>141</v>
      </c>
      <c r="D1129" s="38">
        <v>1000</v>
      </c>
      <c r="E1129" s="9" t="s">
        <v>6808</v>
      </c>
      <c r="F1129" s="10" t="s">
        <v>33</v>
      </c>
      <c r="G1129" s="10" t="s">
        <v>3578</v>
      </c>
      <c r="H1129" s="41" t="s">
        <v>25</v>
      </c>
      <c r="I1129" s="41" t="s">
        <v>4334</v>
      </c>
      <c r="J1129" s="42">
        <v>1000</v>
      </c>
      <c r="K1129" s="38"/>
      <c r="M1129" s="8"/>
      <c r="O1129" s="51">
        <f t="shared" si="19"/>
        <v>0</v>
      </c>
      <c r="X1129" s="42">
        <v>1000</v>
      </c>
    </row>
    <row r="1130" spans="1:25" ht="14.25" customHeight="1" x14ac:dyDescent="0.25">
      <c r="A1130" s="37">
        <v>39065</v>
      </c>
      <c r="B1130" s="10">
        <v>1527</v>
      </c>
      <c r="C1130" s="10" t="s">
        <v>150</v>
      </c>
      <c r="D1130" s="38">
        <v>12000</v>
      </c>
      <c r="E1130" s="9" t="s">
        <v>6809</v>
      </c>
      <c r="F1130" s="10" t="s">
        <v>67</v>
      </c>
      <c r="G1130" s="10" t="s">
        <v>3575</v>
      </c>
      <c r="H1130" s="41" t="s">
        <v>25</v>
      </c>
      <c r="I1130" s="10" t="s">
        <v>4382</v>
      </c>
      <c r="J1130" s="7">
        <v>12000</v>
      </c>
      <c r="K1130" s="38"/>
      <c r="M1130" s="8"/>
      <c r="O1130" s="51">
        <f t="shared" si="19"/>
        <v>0</v>
      </c>
      <c r="X1130" s="7">
        <v>12000</v>
      </c>
    </row>
    <row r="1131" spans="1:25" ht="14.25" customHeight="1" x14ac:dyDescent="0.25">
      <c r="A1131" s="37">
        <v>39066</v>
      </c>
      <c r="B1131" s="57">
        <v>1600</v>
      </c>
      <c r="C1131" s="10" t="s">
        <v>391</v>
      </c>
      <c r="D1131" s="7">
        <v>60</v>
      </c>
      <c r="E1131" s="9" t="s">
        <v>6810</v>
      </c>
      <c r="F1131" s="10" t="s">
        <v>23</v>
      </c>
      <c r="G1131" s="10" t="s">
        <v>3582</v>
      </c>
      <c r="H1131" s="41" t="s">
        <v>3582</v>
      </c>
      <c r="I1131" s="41"/>
      <c r="J1131" s="42"/>
      <c r="K1131" s="42">
        <v>60</v>
      </c>
      <c r="O1131" s="51">
        <f t="shared" si="19"/>
        <v>0</v>
      </c>
      <c r="X1131" s="42">
        <v>60</v>
      </c>
      <c r="Y1131" s="42"/>
    </row>
    <row r="1132" spans="1:25" ht="14.25" customHeight="1" x14ac:dyDescent="0.25">
      <c r="A1132" s="37">
        <v>39066</v>
      </c>
      <c r="B1132" s="10">
        <v>1756</v>
      </c>
      <c r="C1132" s="10" t="s">
        <v>150</v>
      </c>
      <c r="D1132" s="38">
        <v>50000</v>
      </c>
      <c r="E1132" s="9" t="s">
        <v>6811</v>
      </c>
      <c r="F1132" s="10" t="s">
        <v>23</v>
      </c>
      <c r="G1132" s="10" t="s">
        <v>3575</v>
      </c>
      <c r="H1132" s="41" t="s">
        <v>25</v>
      </c>
      <c r="I1132" s="41"/>
      <c r="J1132" s="42"/>
      <c r="K1132" s="38">
        <v>50000</v>
      </c>
      <c r="M1132" s="8"/>
      <c r="O1132" s="51">
        <f t="shared" si="19"/>
        <v>0</v>
      </c>
      <c r="X1132" s="38">
        <v>50000</v>
      </c>
      <c r="Y1132" s="42"/>
    </row>
    <row r="1133" spans="1:25" ht="14.25" customHeight="1" x14ac:dyDescent="0.25">
      <c r="A1133" s="37">
        <v>39066</v>
      </c>
      <c r="B1133" s="10">
        <v>1550</v>
      </c>
      <c r="C1133" s="10" t="s">
        <v>31</v>
      </c>
      <c r="D1133" s="38">
        <v>2000</v>
      </c>
      <c r="E1133" s="9" t="s">
        <v>6812</v>
      </c>
      <c r="F1133" s="10" t="s">
        <v>30</v>
      </c>
      <c r="G1133" s="10" t="s">
        <v>3587</v>
      </c>
      <c r="H1133" s="41" t="s">
        <v>25</v>
      </c>
      <c r="I1133" s="41"/>
      <c r="J1133" s="42"/>
      <c r="K1133" s="38">
        <v>2000</v>
      </c>
      <c r="M1133" s="8"/>
      <c r="O1133" s="51">
        <f t="shared" si="19"/>
        <v>0</v>
      </c>
      <c r="X1133" s="38">
        <v>2000</v>
      </c>
      <c r="Y1133" s="42"/>
    </row>
    <row r="1134" spans="1:25" ht="14.25" customHeight="1" x14ac:dyDescent="0.25">
      <c r="A1134" s="37">
        <v>39066</v>
      </c>
      <c r="B1134" s="10">
        <v>1600</v>
      </c>
      <c r="C1134" s="10" t="s">
        <v>91</v>
      </c>
      <c r="D1134" s="38">
        <v>50</v>
      </c>
      <c r="E1134" s="9" t="s">
        <v>6813</v>
      </c>
      <c r="F1134" s="10" t="s">
        <v>33</v>
      </c>
      <c r="G1134" s="10" t="s">
        <v>3578</v>
      </c>
      <c r="H1134" s="41" t="s">
        <v>25</v>
      </c>
      <c r="I1134" s="41"/>
      <c r="J1134" s="42"/>
      <c r="K1134" s="38">
        <v>50</v>
      </c>
      <c r="M1134" s="8"/>
      <c r="O1134" s="51">
        <f t="shared" si="19"/>
        <v>0</v>
      </c>
      <c r="X1134" s="38">
        <v>50</v>
      </c>
      <c r="Y1134" s="42"/>
    </row>
    <row r="1135" spans="1:25" ht="14.25" customHeight="1" x14ac:dyDescent="0.25">
      <c r="A1135" s="37">
        <v>39066</v>
      </c>
      <c r="B1135" s="10">
        <v>1038</v>
      </c>
      <c r="C1135" s="10" t="s">
        <v>31</v>
      </c>
      <c r="D1135" s="38">
        <v>18000</v>
      </c>
      <c r="E1135" s="9" t="s">
        <v>6814</v>
      </c>
      <c r="F1135" s="10" t="s">
        <v>359</v>
      </c>
      <c r="G1135" s="10" t="s">
        <v>3587</v>
      </c>
      <c r="H1135" s="41" t="s">
        <v>25</v>
      </c>
      <c r="I1135" s="41"/>
      <c r="J1135" s="42"/>
      <c r="K1135" s="38">
        <v>18000</v>
      </c>
      <c r="M1135" s="8"/>
      <c r="O1135" s="51">
        <f t="shared" si="19"/>
        <v>0</v>
      </c>
      <c r="X1135" s="38">
        <v>18000</v>
      </c>
      <c r="Y1135" s="42"/>
    </row>
    <row r="1136" spans="1:25" ht="14.25" customHeight="1" x14ac:dyDescent="0.25">
      <c r="A1136" s="37">
        <v>39066</v>
      </c>
      <c r="B1136" s="10">
        <v>1516</v>
      </c>
      <c r="C1136" s="10" t="s">
        <v>200</v>
      </c>
      <c r="D1136" s="38">
        <v>16000</v>
      </c>
      <c r="E1136" s="9" t="s">
        <v>6815</v>
      </c>
      <c r="F1136" s="10" t="s">
        <v>63</v>
      </c>
      <c r="G1136" s="10" t="s">
        <v>3575</v>
      </c>
      <c r="H1136" s="41" t="s">
        <v>25</v>
      </c>
      <c r="I1136" s="41"/>
      <c r="J1136" s="42"/>
      <c r="K1136" s="38">
        <v>16000</v>
      </c>
      <c r="M1136" s="8"/>
      <c r="O1136" s="51">
        <f t="shared" si="19"/>
        <v>0</v>
      </c>
      <c r="X1136" s="38">
        <v>16000</v>
      </c>
      <c r="Y1136" s="42"/>
    </row>
    <row r="1137" spans="1:25" ht="14.25" customHeight="1" x14ac:dyDescent="0.25">
      <c r="A1137" s="37">
        <v>39066</v>
      </c>
      <c r="B1137" s="10">
        <v>1106</v>
      </c>
      <c r="C1137" s="10" t="s">
        <v>31</v>
      </c>
      <c r="D1137" s="38">
        <v>10000</v>
      </c>
      <c r="E1137" s="9" t="s">
        <v>6816</v>
      </c>
      <c r="F1137" s="10" t="s">
        <v>67</v>
      </c>
      <c r="G1137" s="10" t="s">
        <v>3587</v>
      </c>
      <c r="H1137" s="41" t="s">
        <v>25</v>
      </c>
      <c r="I1137" s="41"/>
      <c r="J1137" s="42"/>
      <c r="K1137" s="38">
        <v>10000</v>
      </c>
      <c r="M1137" s="8"/>
      <c r="O1137" s="51">
        <f t="shared" si="19"/>
        <v>0</v>
      </c>
      <c r="X1137" s="38">
        <v>10000</v>
      </c>
      <c r="Y1137" s="42"/>
    </row>
    <row r="1138" spans="1:25" ht="14.25" customHeight="1" x14ac:dyDescent="0.25">
      <c r="A1138" s="37">
        <v>39067</v>
      </c>
      <c r="B1138" s="10">
        <v>1521</v>
      </c>
      <c r="C1138" s="10" t="s">
        <v>42</v>
      </c>
      <c r="D1138" s="38">
        <v>1000000</v>
      </c>
      <c r="E1138" s="9" t="s">
        <v>6817</v>
      </c>
      <c r="F1138" s="10" t="s">
        <v>3869</v>
      </c>
      <c r="G1138" s="10" t="s">
        <v>3582</v>
      </c>
      <c r="H1138" s="41" t="s">
        <v>25</v>
      </c>
      <c r="I1138" s="41" t="s">
        <v>4334</v>
      </c>
      <c r="J1138" s="42">
        <v>1000000</v>
      </c>
      <c r="K1138" s="38"/>
      <c r="M1138" s="8"/>
      <c r="O1138" s="51">
        <f t="shared" si="19"/>
        <v>0</v>
      </c>
      <c r="X1138" s="42">
        <v>1000000</v>
      </c>
    </row>
    <row r="1139" spans="1:25" ht="14.25" customHeight="1" x14ac:dyDescent="0.25">
      <c r="A1139" s="37">
        <v>39068</v>
      </c>
      <c r="B1139" s="10">
        <v>2358</v>
      </c>
      <c r="C1139" s="10" t="s">
        <v>200</v>
      </c>
      <c r="D1139" s="38">
        <v>25000</v>
      </c>
      <c r="E1139" s="9" t="s">
        <v>6818</v>
      </c>
      <c r="F1139" s="10" t="s">
        <v>33</v>
      </c>
      <c r="G1139" s="10" t="s">
        <v>3575</v>
      </c>
      <c r="H1139" s="41" t="s">
        <v>25</v>
      </c>
      <c r="I1139" s="41"/>
      <c r="J1139" s="42"/>
      <c r="K1139" s="38">
        <v>25000</v>
      </c>
      <c r="M1139" s="8"/>
      <c r="O1139" s="51">
        <f t="shared" si="19"/>
        <v>0</v>
      </c>
      <c r="X1139" s="38">
        <v>25000</v>
      </c>
      <c r="Y1139" s="42"/>
    </row>
    <row r="1140" spans="1:25" ht="14.25" customHeight="1" x14ac:dyDescent="0.25">
      <c r="A1140" s="37">
        <v>39068</v>
      </c>
      <c r="B1140" s="10">
        <v>26</v>
      </c>
      <c r="C1140" s="10" t="s">
        <v>35</v>
      </c>
      <c r="D1140" s="38">
        <v>1600</v>
      </c>
      <c r="E1140" s="9" t="s">
        <v>6819</v>
      </c>
      <c r="F1140" s="10" t="s">
        <v>37</v>
      </c>
      <c r="G1140" s="10" t="s">
        <v>3580</v>
      </c>
      <c r="H1140" s="41" t="s">
        <v>25</v>
      </c>
      <c r="I1140" s="41"/>
      <c r="J1140" s="42"/>
      <c r="K1140" s="38">
        <v>1600</v>
      </c>
      <c r="M1140" s="8"/>
      <c r="O1140" s="51">
        <f t="shared" si="19"/>
        <v>0</v>
      </c>
      <c r="X1140" s="38">
        <v>1600</v>
      </c>
      <c r="Y1140" s="42"/>
    </row>
    <row r="1141" spans="1:25" ht="14.25" customHeight="1" x14ac:dyDescent="0.25">
      <c r="A1141" s="37">
        <v>39068</v>
      </c>
      <c r="B1141" s="10">
        <v>2207</v>
      </c>
      <c r="C1141" s="10" t="s">
        <v>35</v>
      </c>
      <c r="D1141" s="38">
        <v>2400</v>
      </c>
      <c r="E1141" s="9" t="s">
        <v>6820</v>
      </c>
      <c r="F1141" s="10" t="s">
        <v>37</v>
      </c>
      <c r="G1141" s="10" t="s">
        <v>3580</v>
      </c>
      <c r="H1141" s="41" t="s">
        <v>25</v>
      </c>
      <c r="I1141" s="41"/>
      <c r="J1141" s="42"/>
      <c r="K1141" s="38">
        <v>2400</v>
      </c>
      <c r="M1141" s="8"/>
      <c r="O1141" s="51">
        <f t="shared" si="19"/>
        <v>0</v>
      </c>
      <c r="X1141" s="38">
        <v>2400</v>
      </c>
      <c r="Y1141" s="42"/>
    </row>
    <row r="1142" spans="1:25" ht="14.25" customHeight="1" x14ac:dyDescent="0.25">
      <c r="A1142" s="37">
        <v>39070</v>
      </c>
      <c r="B1142" s="57">
        <v>1100</v>
      </c>
      <c r="C1142" s="10" t="s">
        <v>121</v>
      </c>
      <c r="D1142" s="7">
        <v>1050</v>
      </c>
      <c r="E1142" s="9" t="s">
        <v>6821</v>
      </c>
      <c r="F1142" s="10" t="s">
        <v>23</v>
      </c>
      <c r="G1142" s="10" t="s">
        <v>3582</v>
      </c>
      <c r="H1142" s="10" t="s">
        <v>3582</v>
      </c>
      <c r="I1142" s="41"/>
      <c r="J1142" s="42"/>
      <c r="K1142" s="42">
        <v>1050</v>
      </c>
      <c r="O1142" s="51">
        <f t="shared" si="19"/>
        <v>0</v>
      </c>
      <c r="X1142" s="42">
        <v>1050</v>
      </c>
      <c r="Y1142" s="42"/>
    </row>
    <row r="1143" spans="1:25" ht="14.25" customHeight="1" x14ac:dyDescent="0.25">
      <c r="A1143" s="37">
        <v>39070</v>
      </c>
      <c r="B1143" s="57">
        <v>800</v>
      </c>
      <c r="C1143" s="10" t="s">
        <v>162</v>
      </c>
      <c r="D1143" s="7">
        <v>1000</v>
      </c>
      <c r="E1143" s="9" t="s">
        <v>6822</v>
      </c>
      <c r="F1143" s="10" t="s">
        <v>23</v>
      </c>
      <c r="G1143" s="10" t="s">
        <v>3582</v>
      </c>
      <c r="H1143" s="10" t="s">
        <v>3582</v>
      </c>
      <c r="I1143" s="41"/>
      <c r="J1143" s="42"/>
      <c r="K1143" s="38">
        <v>1000</v>
      </c>
      <c r="O1143" s="51">
        <f t="shared" si="19"/>
        <v>0</v>
      </c>
      <c r="X1143" s="38">
        <v>1000</v>
      </c>
      <c r="Y1143" s="42"/>
    </row>
    <row r="1144" spans="1:25" ht="14.25" customHeight="1" x14ac:dyDescent="0.25">
      <c r="A1144" s="37">
        <v>39070</v>
      </c>
      <c r="B1144" s="57">
        <v>2130</v>
      </c>
      <c r="C1144" s="10" t="s">
        <v>162</v>
      </c>
      <c r="D1144" s="7">
        <v>4000</v>
      </c>
      <c r="E1144" s="77" t="s">
        <v>6823</v>
      </c>
      <c r="F1144" s="10" t="s">
        <v>23</v>
      </c>
      <c r="G1144" s="10" t="s">
        <v>3582</v>
      </c>
      <c r="H1144" s="10" t="s">
        <v>3582</v>
      </c>
      <c r="I1144" s="41"/>
      <c r="J1144" s="42"/>
      <c r="K1144" s="38">
        <v>4000</v>
      </c>
      <c r="O1144" s="51">
        <f t="shared" si="19"/>
        <v>0</v>
      </c>
      <c r="X1144" s="38">
        <v>4000</v>
      </c>
      <c r="Y1144" s="42"/>
    </row>
    <row r="1145" spans="1:25" ht="14.25" customHeight="1" x14ac:dyDescent="0.25">
      <c r="A1145" s="60">
        <v>39070</v>
      </c>
      <c r="B1145" s="61">
        <v>1640</v>
      </c>
      <c r="C1145" s="61" t="s">
        <v>121</v>
      </c>
      <c r="D1145" s="76">
        <v>592</v>
      </c>
      <c r="E1145" s="63" t="s">
        <v>6824</v>
      </c>
      <c r="F1145" s="61" t="s">
        <v>23</v>
      </c>
      <c r="G1145" s="61" t="s">
        <v>3582</v>
      </c>
      <c r="H1145" s="65" t="s">
        <v>6825</v>
      </c>
      <c r="I1145" s="65" t="s">
        <v>4334</v>
      </c>
      <c r="J1145" s="66">
        <v>592</v>
      </c>
      <c r="K1145" s="76"/>
      <c r="L1145" s="62"/>
      <c r="M1145" s="67"/>
      <c r="N1145" s="63"/>
      <c r="O1145" s="68"/>
      <c r="P1145" s="63"/>
      <c r="Q1145" s="63"/>
      <c r="R1145" s="63"/>
      <c r="S1145" s="63"/>
      <c r="T1145" s="63"/>
      <c r="U1145" s="61"/>
      <c r="V1145" s="63"/>
      <c r="W1145" s="69"/>
      <c r="X1145" s="66">
        <v>592</v>
      </c>
    </row>
    <row r="1146" spans="1:25" ht="14.25" customHeight="1" x14ac:dyDescent="0.25">
      <c r="A1146" s="37">
        <v>39070</v>
      </c>
      <c r="B1146" s="57">
        <v>2130</v>
      </c>
      <c r="C1146" s="10" t="s">
        <v>162</v>
      </c>
      <c r="D1146" s="7">
        <v>25000</v>
      </c>
      <c r="E1146" s="77" t="s">
        <v>6826</v>
      </c>
      <c r="F1146" s="10" t="s">
        <v>30</v>
      </c>
      <c r="G1146" s="10" t="s">
        <v>3582</v>
      </c>
      <c r="H1146" s="10" t="s">
        <v>3582</v>
      </c>
      <c r="I1146" s="41"/>
      <c r="J1146" s="42"/>
      <c r="K1146" s="38">
        <v>25000</v>
      </c>
      <c r="O1146" s="51">
        <f t="shared" ref="O1146:O1166" si="20">M1146*L1146</f>
        <v>0</v>
      </c>
      <c r="X1146" s="38">
        <v>25000</v>
      </c>
      <c r="Y1146" s="42"/>
    </row>
    <row r="1147" spans="1:25" ht="14.25" customHeight="1" x14ac:dyDescent="0.25">
      <c r="A1147" s="37">
        <v>39073</v>
      </c>
      <c r="B1147" s="57">
        <v>1000</v>
      </c>
      <c r="C1147" s="10" t="s">
        <v>162</v>
      </c>
      <c r="D1147" s="7">
        <v>5</v>
      </c>
      <c r="E1147" s="9" t="s">
        <v>6827</v>
      </c>
      <c r="F1147" s="10" t="s">
        <v>37</v>
      </c>
      <c r="G1147" s="10" t="s">
        <v>3582</v>
      </c>
      <c r="H1147" s="10" t="s">
        <v>3582</v>
      </c>
      <c r="I1147" s="41"/>
      <c r="J1147" s="42"/>
      <c r="K1147" s="38">
        <v>5</v>
      </c>
      <c r="O1147" s="51">
        <f t="shared" si="20"/>
        <v>0</v>
      </c>
      <c r="X1147" s="38">
        <v>5</v>
      </c>
      <c r="Y1147" s="42"/>
    </row>
    <row r="1148" spans="1:25" ht="14.25" customHeight="1" x14ac:dyDescent="0.25">
      <c r="A1148" s="78">
        <v>39076</v>
      </c>
      <c r="B1148" s="10">
        <v>1605</v>
      </c>
      <c r="C1148" s="10" t="s">
        <v>426</v>
      </c>
      <c r="D1148" s="38">
        <v>1500</v>
      </c>
      <c r="E1148" s="9" t="s">
        <v>6828</v>
      </c>
      <c r="F1148" s="10" t="s">
        <v>33</v>
      </c>
      <c r="G1148" s="10" t="s">
        <v>3587</v>
      </c>
      <c r="H1148" s="41" t="s">
        <v>25</v>
      </c>
      <c r="I1148" s="41"/>
      <c r="J1148" s="42"/>
      <c r="K1148" s="38">
        <v>1500</v>
      </c>
      <c r="M1148" s="8"/>
      <c r="O1148" s="51">
        <f t="shared" si="20"/>
        <v>0</v>
      </c>
      <c r="X1148" s="38">
        <v>1500</v>
      </c>
      <c r="Y1148" s="42"/>
    </row>
    <row r="1149" spans="1:25" ht="14.25" customHeight="1" x14ac:dyDescent="0.25">
      <c r="A1149" s="78">
        <v>39077</v>
      </c>
      <c r="B1149" s="10">
        <v>27</v>
      </c>
      <c r="C1149" s="10" t="s">
        <v>46</v>
      </c>
      <c r="D1149" s="38">
        <v>100</v>
      </c>
      <c r="E1149" s="9" t="s">
        <v>6829</v>
      </c>
      <c r="F1149" s="10" t="s">
        <v>33</v>
      </c>
      <c r="G1149" s="10" t="s">
        <v>3575</v>
      </c>
      <c r="H1149" s="41" t="s">
        <v>25</v>
      </c>
      <c r="I1149" s="41"/>
      <c r="J1149" s="42"/>
      <c r="K1149" s="38">
        <v>100</v>
      </c>
      <c r="M1149" s="8"/>
      <c r="O1149" s="51">
        <f t="shared" si="20"/>
        <v>0</v>
      </c>
      <c r="X1149" s="38">
        <v>100</v>
      </c>
      <c r="Y1149" s="42"/>
    </row>
    <row r="1150" spans="1:25" ht="14.25" customHeight="1" x14ac:dyDescent="0.25">
      <c r="A1150" s="78">
        <v>39077</v>
      </c>
      <c r="B1150" s="10">
        <v>1657</v>
      </c>
      <c r="C1150" s="10" t="s">
        <v>46</v>
      </c>
      <c r="D1150" s="38">
        <v>2000</v>
      </c>
      <c r="E1150" s="9" t="s">
        <v>6830</v>
      </c>
      <c r="F1150" s="10" t="s">
        <v>33</v>
      </c>
      <c r="G1150" s="10" t="s">
        <v>3575</v>
      </c>
      <c r="H1150" s="41" t="s">
        <v>25</v>
      </c>
      <c r="I1150" s="41" t="s">
        <v>4334</v>
      </c>
      <c r="J1150" s="42">
        <v>2000</v>
      </c>
      <c r="K1150" s="38"/>
      <c r="M1150" s="8"/>
      <c r="O1150" s="51">
        <f t="shared" si="20"/>
        <v>0</v>
      </c>
      <c r="X1150" s="42">
        <v>2000</v>
      </c>
    </row>
    <row r="1151" spans="1:25" ht="14.25" customHeight="1" x14ac:dyDescent="0.25">
      <c r="A1151" s="78">
        <v>39077</v>
      </c>
      <c r="B1151" s="10">
        <v>1843</v>
      </c>
      <c r="C1151" s="10" t="s">
        <v>51</v>
      </c>
      <c r="D1151" s="38">
        <v>500</v>
      </c>
      <c r="E1151" s="9" t="s">
        <v>6831</v>
      </c>
      <c r="F1151" s="10" t="s">
        <v>54</v>
      </c>
      <c r="G1151" s="10" t="s">
        <v>3610</v>
      </c>
      <c r="H1151" s="41" t="s">
        <v>25</v>
      </c>
      <c r="I1151" s="41"/>
      <c r="J1151" s="42"/>
      <c r="K1151" s="38">
        <v>500</v>
      </c>
      <c r="M1151" s="8"/>
      <c r="O1151" s="51">
        <f t="shared" si="20"/>
        <v>0</v>
      </c>
      <c r="X1151" s="38">
        <v>500</v>
      </c>
      <c r="Y1151" s="42"/>
    </row>
    <row r="1152" spans="1:25" ht="14.25" customHeight="1" x14ac:dyDescent="0.25">
      <c r="A1152" s="78">
        <v>39078</v>
      </c>
      <c r="B1152" s="10">
        <v>31</v>
      </c>
      <c r="C1152" s="10" t="s">
        <v>200</v>
      </c>
      <c r="D1152" s="38">
        <v>14250</v>
      </c>
      <c r="E1152" s="9" t="s">
        <v>6832</v>
      </c>
      <c r="F1152" s="10" t="s">
        <v>23</v>
      </c>
      <c r="G1152" s="10" t="s">
        <v>3575</v>
      </c>
      <c r="H1152" s="41" t="s">
        <v>25</v>
      </c>
      <c r="I1152" s="41"/>
      <c r="J1152" s="42"/>
      <c r="K1152" s="38">
        <v>14250</v>
      </c>
      <c r="M1152" s="8"/>
      <c r="O1152" s="51">
        <f t="shared" si="20"/>
        <v>0</v>
      </c>
      <c r="X1152" s="38">
        <v>14250</v>
      </c>
      <c r="Y1152" s="42"/>
    </row>
    <row r="1153" spans="1:25" ht="14.25" customHeight="1" x14ac:dyDescent="0.25">
      <c r="A1153" s="78">
        <v>39078</v>
      </c>
      <c r="B1153" s="10">
        <v>1421</v>
      </c>
      <c r="C1153" s="10" t="s">
        <v>42</v>
      </c>
      <c r="D1153" s="38">
        <v>1000</v>
      </c>
      <c r="E1153" s="9" t="s">
        <v>6833</v>
      </c>
      <c r="F1153" s="10" t="s">
        <v>23</v>
      </c>
      <c r="G1153" s="10" t="s">
        <v>3582</v>
      </c>
      <c r="H1153" s="41" t="s">
        <v>25</v>
      </c>
      <c r="I1153" s="41"/>
      <c r="J1153" s="42"/>
      <c r="K1153" s="38">
        <v>1000</v>
      </c>
      <c r="M1153" s="8"/>
      <c r="O1153" s="51">
        <f t="shared" si="20"/>
        <v>0</v>
      </c>
      <c r="X1153" s="38">
        <v>1000</v>
      </c>
      <c r="Y1153" s="42"/>
    </row>
    <row r="1154" spans="1:25" ht="14.25" customHeight="1" x14ac:dyDescent="0.25">
      <c r="A1154" s="78">
        <v>39078</v>
      </c>
      <c r="B1154" s="10">
        <v>1505</v>
      </c>
      <c r="C1154" s="10" t="s">
        <v>200</v>
      </c>
      <c r="D1154" s="38">
        <v>55000</v>
      </c>
      <c r="E1154" s="9" t="s">
        <v>6834</v>
      </c>
      <c r="F1154" s="10" t="s">
        <v>33</v>
      </c>
      <c r="G1154" s="10" t="s">
        <v>3575</v>
      </c>
      <c r="H1154" s="41" t="s">
        <v>25</v>
      </c>
      <c r="I1154" s="41"/>
      <c r="J1154" s="42"/>
      <c r="K1154" s="38">
        <v>55000</v>
      </c>
      <c r="M1154" s="8"/>
      <c r="O1154" s="51">
        <f t="shared" si="20"/>
        <v>0</v>
      </c>
      <c r="X1154" s="38">
        <v>55000</v>
      </c>
      <c r="Y1154" s="42"/>
    </row>
    <row r="1155" spans="1:25" ht="14.25" customHeight="1" x14ac:dyDescent="0.25">
      <c r="A1155" s="78">
        <v>39078</v>
      </c>
      <c r="B1155" s="10">
        <v>1122</v>
      </c>
      <c r="C1155" s="10" t="s">
        <v>130</v>
      </c>
      <c r="D1155" s="38">
        <v>50</v>
      </c>
      <c r="E1155" s="9" t="s">
        <v>6835</v>
      </c>
      <c r="F1155" s="10" t="s">
        <v>37</v>
      </c>
      <c r="G1155" s="10" t="s">
        <v>3578</v>
      </c>
      <c r="H1155" s="41" t="s">
        <v>25</v>
      </c>
      <c r="I1155" s="41"/>
      <c r="J1155" s="42"/>
      <c r="K1155" s="38">
        <v>50</v>
      </c>
      <c r="M1155" s="8"/>
      <c r="O1155" s="51">
        <f t="shared" si="20"/>
        <v>0</v>
      </c>
      <c r="X1155" s="38">
        <v>50</v>
      </c>
      <c r="Y1155" s="42"/>
    </row>
    <row r="1156" spans="1:25" ht="14.25" customHeight="1" x14ac:dyDescent="0.25">
      <c r="A1156" s="78">
        <v>39078</v>
      </c>
      <c r="B1156" s="10">
        <v>1745</v>
      </c>
      <c r="C1156" s="10" t="s">
        <v>35</v>
      </c>
      <c r="D1156" s="38">
        <v>2000</v>
      </c>
      <c r="E1156" s="9" t="s">
        <v>6836</v>
      </c>
      <c r="F1156" s="10" t="s">
        <v>37</v>
      </c>
      <c r="G1156" s="10" t="s">
        <v>3580</v>
      </c>
      <c r="H1156" s="41" t="s">
        <v>25</v>
      </c>
      <c r="I1156" s="41"/>
      <c r="J1156" s="42"/>
      <c r="K1156" s="38">
        <v>2000</v>
      </c>
      <c r="M1156" s="8"/>
      <c r="O1156" s="51">
        <f t="shared" si="20"/>
        <v>0</v>
      </c>
      <c r="X1156" s="38">
        <v>2000</v>
      </c>
      <c r="Y1156" s="42"/>
    </row>
    <row r="1157" spans="1:25" ht="14.25" customHeight="1" x14ac:dyDescent="0.25">
      <c r="A1157" s="78">
        <v>39079</v>
      </c>
      <c r="B1157" s="10">
        <v>1618</v>
      </c>
      <c r="C1157" s="10" t="s">
        <v>361</v>
      </c>
      <c r="D1157" s="38">
        <v>2000</v>
      </c>
      <c r="E1157" s="9" t="s">
        <v>6837</v>
      </c>
      <c r="F1157" s="10" t="s">
        <v>23</v>
      </c>
      <c r="G1157" s="10" t="s">
        <v>3580</v>
      </c>
      <c r="H1157" s="41" t="s">
        <v>25</v>
      </c>
      <c r="I1157" s="41"/>
      <c r="J1157" s="42"/>
      <c r="K1157" s="38">
        <v>2000</v>
      </c>
      <c r="M1157" s="8"/>
      <c r="O1157" s="51">
        <f t="shared" si="20"/>
        <v>0</v>
      </c>
      <c r="X1157" s="38">
        <v>2000</v>
      </c>
      <c r="Y1157" s="42"/>
    </row>
    <row r="1158" spans="1:25" ht="14.25" customHeight="1" x14ac:dyDescent="0.25">
      <c r="A1158" s="78">
        <v>39079</v>
      </c>
      <c r="B1158" s="10">
        <v>754</v>
      </c>
      <c r="C1158" s="10" t="s">
        <v>162</v>
      </c>
      <c r="D1158" s="38">
        <v>2000</v>
      </c>
      <c r="E1158" s="9" t="s">
        <v>6838</v>
      </c>
      <c r="F1158" s="10" t="s">
        <v>30</v>
      </c>
      <c r="G1158" s="10" t="s">
        <v>3582</v>
      </c>
      <c r="H1158" s="41" t="s">
        <v>25</v>
      </c>
      <c r="I1158" s="41"/>
      <c r="J1158" s="42"/>
      <c r="K1158" s="38">
        <v>2000</v>
      </c>
      <c r="M1158" s="8"/>
      <c r="O1158" s="51">
        <f t="shared" si="20"/>
        <v>0</v>
      </c>
      <c r="X1158" s="38">
        <v>2000</v>
      </c>
      <c r="Y1158" s="42"/>
    </row>
    <row r="1159" spans="1:25" ht="14.25" customHeight="1" x14ac:dyDescent="0.25">
      <c r="A1159" s="78">
        <v>39080</v>
      </c>
      <c r="B1159" s="10">
        <v>1516</v>
      </c>
      <c r="C1159" s="10" t="s">
        <v>46</v>
      </c>
      <c r="D1159" s="38">
        <v>150000</v>
      </c>
      <c r="E1159" s="9" t="s">
        <v>6839</v>
      </c>
      <c r="F1159" s="10" t="s">
        <v>30</v>
      </c>
      <c r="G1159" s="10" t="s">
        <v>3575</v>
      </c>
      <c r="H1159" s="41" t="s">
        <v>25</v>
      </c>
      <c r="I1159" s="41"/>
      <c r="J1159" s="42"/>
      <c r="K1159" s="38">
        <v>150000</v>
      </c>
      <c r="M1159" s="8"/>
      <c r="O1159" s="51">
        <f t="shared" si="20"/>
        <v>0</v>
      </c>
      <c r="X1159" s="38">
        <v>150000</v>
      </c>
      <c r="Y1159" s="42"/>
    </row>
    <row r="1160" spans="1:25" ht="14.25" customHeight="1" x14ac:dyDescent="0.25">
      <c r="A1160" s="78">
        <v>39080</v>
      </c>
      <c r="B1160" s="10">
        <v>1059</v>
      </c>
      <c r="C1160" s="10" t="s">
        <v>91</v>
      </c>
      <c r="D1160" s="38">
        <v>250</v>
      </c>
      <c r="E1160" s="9" t="s">
        <v>6840</v>
      </c>
      <c r="F1160" s="10" t="s">
        <v>37</v>
      </c>
      <c r="G1160" s="10" t="s">
        <v>3578</v>
      </c>
      <c r="H1160" s="41" t="s">
        <v>25</v>
      </c>
      <c r="I1160" s="41"/>
      <c r="J1160" s="42"/>
      <c r="K1160" s="38">
        <v>250</v>
      </c>
      <c r="M1160" s="8"/>
      <c r="O1160" s="51">
        <f t="shared" si="20"/>
        <v>0</v>
      </c>
      <c r="X1160" s="38">
        <v>250</v>
      </c>
      <c r="Y1160" s="42"/>
    </row>
    <row r="1161" spans="1:25" ht="14.25" customHeight="1" x14ac:dyDescent="0.25">
      <c r="A1161" s="78">
        <v>39080</v>
      </c>
      <c r="B1161" s="10">
        <v>214</v>
      </c>
      <c r="C1161" s="10" t="s">
        <v>61</v>
      </c>
      <c r="D1161" s="38">
        <v>2000</v>
      </c>
      <c r="E1161" s="9" t="s">
        <v>6841</v>
      </c>
      <c r="F1161" s="10" t="s">
        <v>190</v>
      </c>
      <c r="G1161" s="10" t="s">
        <v>3575</v>
      </c>
      <c r="H1161" s="41" t="s">
        <v>25</v>
      </c>
      <c r="I1161" s="41" t="s">
        <v>4334</v>
      </c>
      <c r="J1161" s="42">
        <v>2000</v>
      </c>
      <c r="K1161" s="38"/>
      <c r="M1161" s="8"/>
      <c r="O1161" s="51">
        <f t="shared" si="20"/>
        <v>0</v>
      </c>
      <c r="X1161" s="42">
        <v>2000</v>
      </c>
    </row>
    <row r="1162" spans="1:25" ht="14.25" customHeight="1" x14ac:dyDescent="0.25">
      <c r="A1162" s="78">
        <v>39080</v>
      </c>
      <c r="B1162" s="10">
        <v>929</v>
      </c>
      <c r="C1162" s="10" t="s">
        <v>42</v>
      </c>
      <c r="D1162" s="38">
        <v>2000</v>
      </c>
      <c r="E1162" s="9" t="s">
        <v>6842</v>
      </c>
      <c r="F1162" s="10" t="s">
        <v>3869</v>
      </c>
      <c r="G1162" s="10" t="s">
        <v>3582</v>
      </c>
      <c r="H1162" s="41" t="s">
        <v>25</v>
      </c>
      <c r="I1162" s="41" t="s">
        <v>4334</v>
      </c>
      <c r="J1162" s="42">
        <v>2000</v>
      </c>
      <c r="K1162" s="38"/>
      <c r="M1162" s="8"/>
      <c r="O1162" s="51">
        <f t="shared" si="20"/>
        <v>0</v>
      </c>
      <c r="X1162" s="42">
        <v>2000</v>
      </c>
    </row>
    <row r="1163" spans="1:25" ht="14.25" customHeight="1" x14ac:dyDescent="0.25">
      <c r="A1163" s="78">
        <v>39081</v>
      </c>
      <c r="B1163" s="10">
        <v>1740</v>
      </c>
      <c r="C1163" s="10" t="s">
        <v>61</v>
      </c>
      <c r="D1163" s="38">
        <v>1500</v>
      </c>
      <c r="E1163" s="9" t="s">
        <v>6843</v>
      </c>
      <c r="F1163" s="10" t="s">
        <v>54</v>
      </c>
      <c r="G1163" s="10" t="s">
        <v>3575</v>
      </c>
      <c r="H1163" s="41" t="s">
        <v>25</v>
      </c>
      <c r="I1163" s="41"/>
      <c r="J1163" s="42"/>
      <c r="K1163" s="38">
        <v>1500</v>
      </c>
      <c r="M1163" s="8"/>
      <c r="O1163" s="51">
        <f t="shared" si="20"/>
        <v>0</v>
      </c>
      <c r="X1163" s="38">
        <v>1500</v>
      </c>
    </row>
    <row r="1164" spans="1:25" ht="14.25" customHeight="1" x14ac:dyDescent="0.25">
      <c r="A1164" s="78">
        <v>39082</v>
      </c>
      <c r="B1164" s="10">
        <v>1639</v>
      </c>
      <c r="C1164" s="10" t="s">
        <v>42</v>
      </c>
      <c r="D1164" s="38">
        <v>200</v>
      </c>
      <c r="E1164" s="9" t="s">
        <v>6844</v>
      </c>
      <c r="F1164" s="10" t="s">
        <v>190</v>
      </c>
      <c r="G1164" s="10" t="s">
        <v>3582</v>
      </c>
      <c r="H1164" s="41" t="s">
        <v>25</v>
      </c>
      <c r="I1164" s="41"/>
      <c r="J1164" s="42"/>
      <c r="K1164" s="38">
        <v>200</v>
      </c>
      <c r="M1164" s="8"/>
      <c r="O1164" s="51">
        <f t="shared" si="20"/>
        <v>0</v>
      </c>
      <c r="X1164" s="38">
        <v>200</v>
      </c>
    </row>
    <row r="1165" spans="1:25" ht="14.25" customHeight="1" x14ac:dyDescent="0.25">
      <c r="A1165" s="78">
        <v>39082</v>
      </c>
      <c r="B1165" s="10">
        <v>1308</v>
      </c>
      <c r="C1165" s="10" t="s">
        <v>21</v>
      </c>
      <c r="D1165" s="38">
        <v>1000</v>
      </c>
      <c r="E1165" s="9" t="s">
        <v>6845</v>
      </c>
      <c r="F1165" s="10" t="s">
        <v>63</v>
      </c>
      <c r="G1165" s="10" t="s">
        <v>3610</v>
      </c>
      <c r="H1165" s="41" t="s">
        <v>25</v>
      </c>
      <c r="I1165" s="41"/>
      <c r="J1165" s="42"/>
      <c r="K1165" s="38">
        <v>1000</v>
      </c>
      <c r="M1165" s="8"/>
      <c r="O1165" s="51">
        <f t="shared" si="20"/>
        <v>0</v>
      </c>
      <c r="X1165" s="38">
        <v>1000</v>
      </c>
    </row>
    <row r="1166" spans="1:25" ht="14.25" customHeight="1" x14ac:dyDescent="0.25">
      <c r="A1166" s="78">
        <v>39082</v>
      </c>
      <c r="B1166" s="10">
        <v>1406</v>
      </c>
      <c r="C1166" s="10" t="s">
        <v>35</v>
      </c>
      <c r="D1166" s="38">
        <v>2000</v>
      </c>
      <c r="E1166" s="9" t="s">
        <v>6846</v>
      </c>
      <c r="F1166" s="10" t="s">
        <v>54</v>
      </c>
      <c r="G1166" s="10" t="s">
        <v>3580</v>
      </c>
      <c r="H1166" s="41" t="s">
        <v>25</v>
      </c>
      <c r="I1166" s="41"/>
      <c r="J1166" s="42"/>
      <c r="K1166" s="38">
        <v>2000</v>
      </c>
      <c r="M1166" s="8"/>
      <c r="O1166" s="51">
        <f t="shared" si="20"/>
        <v>0</v>
      </c>
      <c r="X1166" s="38">
        <v>2000</v>
      </c>
    </row>
    <row r="1167" spans="1:25" ht="14.25" customHeight="1" x14ac:dyDescent="0.25">
      <c r="H1167" s="41"/>
      <c r="J1167" s="7">
        <f>SUM(J2:J1166)</f>
        <v>19309637</v>
      </c>
      <c r="K1167" s="38"/>
    </row>
    <row r="1168" spans="1:25" ht="14.25" customHeight="1" x14ac:dyDescent="0.25">
      <c r="D1168" s="7">
        <f>SUM(D2:D1166)</f>
        <v>33787852</v>
      </c>
      <c r="H1168" s="41"/>
      <c r="K1168" s="38"/>
      <c r="X1168" s="7">
        <f>SUM(X2:X1166)</f>
        <v>36636456</v>
      </c>
    </row>
    <row r="1169" spans="8:11" ht="14.25" customHeight="1" x14ac:dyDescent="0.25">
      <c r="H1169" s="41"/>
      <c r="K1169" s="38"/>
    </row>
    <row r="1170" spans="8:11" ht="14.25" customHeight="1" x14ac:dyDescent="0.25">
      <c r="H1170" s="41"/>
      <c r="K1170" s="38"/>
    </row>
    <row r="1171" spans="8:11" ht="14.25" customHeight="1" x14ac:dyDescent="0.25">
      <c r="H1171" s="41"/>
    </row>
    <row r="1172" spans="8:11" ht="14.25" customHeight="1" x14ac:dyDescent="0.25">
      <c r="H1172" s="41"/>
    </row>
    <row r="1173" spans="8:11" ht="14.25" customHeight="1" x14ac:dyDescent="0.25">
      <c r="H1173" s="41"/>
    </row>
    <row r="1174" spans="8:11" ht="14.25" customHeight="1" x14ac:dyDescent="0.25">
      <c r="H1174" s="41"/>
      <c r="K1174" s="38"/>
    </row>
    <row r="1175" spans="8:11" ht="14.25" customHeight="1" x14ac:dyDescent="0.25">
      <c r="H1175" s="41"/>
      <c r="K1175" s="38"/>
    </row>
    <row r="1176" spans="8:11" ht="14.25" customHeight="1" x14ac:dyDescent="0.25">
      <c r="H1176" s="41"/>
      <c r="K1176" s="38"/>
    </row>
    <row r="1177" spans="8:11" ht="14.25" customHeight="1" x14ac:dyDescent="0.25">
      <c r="H1177" s="41"/>
      <c r="K1177" s="38"/>
    </row>
    <row r="1178" spans="8:11" ht="14.25" customHeight="1" x14ac:dyDescent="0.25">
      <c r="H1178" s="41"/>
      <c r="K1178" s="38"/>
    </row>
    <row r="1179" spans="8:11" ht="14.25" customHeight="1" x14ac:dyDescent="0.25">
      <c r="H1179" s="41"/>
    </row>
    <row r="1180" spans="8:11" ht="14.25" customHeight="1" x14ac:dyDescent="0.25">
      <c r="H1180" s="41"/>
      <c r="K1180" s="38"/>
    </row>
    <row r="1181" spans="8:11" ht="14.25" customHeight="1" x14ac:dyDescent="0.25">
      <c r="H1181" s="41"/>
      <c r="K1181" s="38"/>
    </row>
    <row r="1182" spans="8:11" ht="14.25" customHeight="1" x14ac:dyDescent="0.25">
      <c r="H1182" s="41"/>
      <c r="K1182" s="38"/>
    </row>
    <row r="1183" spans="8:11" ht="14.25" customHeight="1" x14ac:dyDescent="0.25">
      <c r="H1183" s="41"/>
      <c r="K1183" s="38"/>
    </row>
    <row r="1184" spans="8:11" ht="14.25" customHeight="1" x14ac:dyDescent="0.25">
      <c r="H1184" s="41"/>
      <c r="K1184" s="38"/>
    </row>
    <row r="1185" spans="8:11" ht="14.25" customHeight="1" x14ac:dyDescent="0.25">
      <c r="H1185" s="41"/>
      <c r="K1185" s="38"/>
    </row>
    <row r="1186" spans="8:11" ht="14.25" customHeight="1" x14ac:dyDescent="0.25">
      <c r="H1186" s="41"/>
      <c r="K1186" s="38"/>
    </row>
    <row r="1187" spans="8:11" ht="14.25" customHeight="1" x14ac:dyDescent="0.25">
      <c r="H1187" s="41"/>
      <c r="K1187" s="38"/>
    </row>
    <row r="1188" spans="8:11" ht="14.25" customHeight="1" x14ac:dyDescent="0.25">
      <c r="H1188" s="41"/>
      <c r="K1188" s="38"/>
    </row>
    <row r="1189" spans="8:11" ht="14.25" customHeight="1" x14ac:dyDescent="0.25">
      <c r="H1189" s="41"/>
      <c r="K1189" s="38"/>
    </row>
    <row r="1190" spans="8:11" ht="14.25" customHeight="1" x14ac:dyDescent="0.25">
      <c r="H1190" s="41"/>
      <c r="K1190" s="38"/>
    </row>
    <row r="1191" spans="8:11" ht="14.25" customHeight="1" x14ac:dyDescent="0.25">
      <c r="H1191" s="41"/>
      <c r="K1191" s="38"/>
    </row>
    <row r="1192" spans="8:11" ht="14.25" customHeight="1" x14ac:dyDescent="0.25">
      <c r="H1192" s="41"/>
      <c r="K1192" s="38"/>
    </row>
    <row r="1193" spans="8:11" ht="14.25" customHeight="1" x14ac:dyDescent="0.25">
      <c r="H1193" s="41"/>
      <c r="K1193" s="38"/>
    </row>
    <row r="1194" spans="8:11" ht="14.25" customHeight="1" x14ac:dyDescent="0.25">
      <c r="H1194" s="41"/>
      <c r="K1194" s="38"/>
    </row>
    <row r="1195" spans="8:11" ht="14.25" customHeight="1" x14ac:dyDescent="0.25">
      <c r="H1195" s="41"/>
      <c r="K1195" s="38"/>
    </row>
    <row r="1196" spans="8:11" ht="14.25" customHeight="1" x14ac:dyDescent="0.25">
      <c r="H1196" s="41"/>
      <c r="K1196" s="38"/>
    </row>
    <row r="1197" spans="8:11" ht="14.25" customHeight="1" x14ac:dyDescent="0.25">
      <c r="H1197" s="41"/>
      <c r="K1197" s="38"/>
    </row>
    <row r="1198" spans="8:11" ht="14.25" customHeight="1" x14ac:dyDescent="0.25">
      <c r="H1198" s="41"/>
      <c r="K1198" s="38"/>
    </row>
    <row r="1199" spans="8:11" ht="14.25" customHeight="1" x14ac:dyDescent="0.25">
      <c r="H1199" s="41"/>
    </row>
    <row r="1200" spans="8:11" ht="14.25" customHeight="1" x14ac:dyDescent="0.25">
      <c r="H1200" s="41"/>
      <c r="K1200" s="38"/>
    </row>
    <row r="1201" spans="8:11" ht="14.25" customHeight="1" x14ac:dyDescent="0.25">
      <c r="H1201" s="41"/>
      <c r="K1201" s="38"/>
    </row>
    <row r="1202" spans="8:11" ht="14.25" customHeight="1" x14ac:dyDescent="0.25">
      <c r="H1202" s="41"/>
    </row>
    <row r="1203" spans="8:11" ht="14.25" customHeight="1" x14ac:dyDescent="0.25">
      <c r="H1203" s="41"/>
      <c r="K1203" s="38"/>
    </row>
    <row r="1204" spans="8:11" ht="14.25" customHeight="1" x14ac:dyDescent="0.25">
      <c r="H1204" s="41"/>
      <c r="K1204" s="38"/>
    </row>
    <row r="1205" spans="8:11" ht="14.25" customHeight="1" x14ac:dyDescent="0.25">
      <c r="H1205" s="41"/>
      <c r="K1205" s="38"/>
    </row>
    <row r="1206" spans="8:11" ht="14.25" customHeight="1" x14ac:dyDescent="0.25">
      <c r="H1206" s="41"/>
      <c r="K1206" s="38"/>
    </row>
    <row r="1207" spans="8:11" ht="14.25" customHeight="1" x14ac:dyDescent="0.25">
      <c r="H1207" s="41"/>
      <c r="K1207" s="38"/>
    </row>
    <row r="1208" spans="8:11" ht="14.25" customHeight="1" x14ac:dyDescent="0.25">
      <c r="H1208" s="41"/>
      <c r="K1208" s="38"/>
    </row>
    <row r="1209" spans="8:11" ht="14.25" customHeight="1" x14ac:dyDescent="0.25">
      <c r="H1209" s="41"/>
    </row>
    <row r="1210" spans="8:11" ht="14.25" customHeight="1" x14ac:dyDescent="0.25">
      <c r="H1210" s="41"/>
      <c r="K1210" s="38"/>
    </row>
    <row r="1211" spans="8:11" ht="14.25" customHeight="1" x14ac:dyDescent="0.25">
      <c r="H1211" s="41"/>
      <c r="K1211" s="38"/>
    </row>
    <row r="1212" spans="8:11" ht="14.25" customHeight="1" x14ac:dyDescent="0.25">
      <c r="H1212" s="41"/>
      <c r="K1212" s="38"/>
    </row>
    <row r="1213" spans="8:11" ht="14.25" customHeight="1" x14ac:dyDescent="0.25">
      <c r="H1213" s="41"/>
      <c r="K1213" s="38"/>
    </row>
    <row r="1214" spans="8:11" ht="14.25" customHeight="1" x14ac:dyDescent="0.25">
      <c r="H1214" s="41"/>
      <c r="K1214" s="38"/>
    </row>
    <row r="1215" spans="8:11" ht="14.25" customHeight="1" x14ac:dyDescent="0.25">
      <c r="H1215" s="41"/>
    </row>
    <row r="1216" spans="8:11" ht="14.25" customHeight="1" x14ac:dyDescent="0.25">
      <c r="H1216" s="41"/>
      <c r="K1216" s="38"/>
    </row>
    <row r="1217" spans="8:11" ht="14.25" customHeight="1" x14ac:dyDescent="0.25">
      <c r="H1217" s="41"/>
      <c r="K1217" s="38"/>
    </row>
    <row r="1218" spans="8:11" ht="14.25" customHeight="1" x14ac:dyDescent="0.25">
      <c r="H1218" s="41"/>
    </row>
    <row r="1219" spans="8:11" ht="14.25" customHeight="1" x14ac:dyDescent="0.25">
      <c r="H1219" s="41"/>
      <c r="I1219" s="38"/>
      <c r="K1219" s="38"/>
    </row>
    <row r="1220" spans="8:11" ht="14.25" customHeight="1" x14ac:dyDescent="0.25">
      <c r="H1220" s="41"/>
      <c r="I1220" s="38"/>
      <c r="K1220" s="38"/>
    </row>
    <row r="1221" spans="8:11" ht="14.25" customHeight="1" x14ac:dyDescent="0.25">
      <c r="H1221" s="41"/>
      <c r="I1221" s="38"/>
      <c r="K1221" s="38"/>
    </row>
    <row r="1222" spans="8:11" ht="14.25" customHeight="1" x14ac:dyDescent="0.25">
      <c r="H1222" s="41"/>
      <c r="I1222" s="38"/>
      <c r="K1222" s="38"/>
    </row>
    <row r="1223" spans="8:11" ht="14.25" customHeight="1" x14ac:dyDescent="0.25">
      <c r="H1223" s="41"/>
      <c r="I1223" s="38"/>
      <c r="K1223" s="38"/>
    </row>
    <row r="1224" spans="8:11" ht="14.25" customHeight="1" x14ac:dyDescent="0.25">
      <c r="H1224" s="41"/>
      <c r="I1224" s="38"/>
      <c r="K1224" s="38"/>
    </row>
    <row r="1225" spans="8:11" ht="14.25" customHeight="1" x14ac:dyDescent="0.25">
      <c r="H1225" s="41"/>
      <c r="K1225" s="38"/>
    </row>
    <row r="1226" spans="8:11" ht="14.25" customHeight="1" x14ac:dyDescent="0.25">
      <c r="H1226" s="41"/>
      <c r="K1226" s="38"/>
    </row>
    <row r="1227" spans="8:11" ht="14.25" customHeight="1" x14ac:dyDescent="0.25">
      <c r="H1227" s="41"/>
      <c r="K1227" s="38"/>
    </row>
    <row r="1228" spans="8:11" ht="14.25" customHeight="1" x14ac:dyDescent="0.25">
      <c r="H1228" s="41"/>
      <c r="K1228" s="38"/>
    </row>
    <row r="1229" spans="8:11" ht="14.25" customHeight="1" x14ac:dyDescent="0.25">
      <c r="H1229" s="41"/>
      <c r="K1229" s="38"/>
    </row>
    <row r="1230" spans="8:11" ht="14.25" customHeight="1" x14ac:dyDescent="0.25">
      <c r="H1230" s="41"/>
    </row>
    <row r="1231" spans="8:11" ht="14.25" customHeight="1" x14ac:dyDescent="0.25">
      <c r="H1231" s="41"/>
      <c r="K1231" s="38"/>
    </row>
    <row r="1232" spans="8:11" ht="14.25" customHeight="1" x14ac:dyDescent="0.25">
      <c r="H1232" s="41"/>
      <c r="K1232" s="38"/>
    </row>
    <row r="1233" spans="8:11" ht="14.25" customHeight="1" x14ac:dyDescent="0.25">
      <c r="H1233" s="41"/>
      <c r="K1233" s="38"/>
    </row>
    <row r="1234" spans="8:11" ht="14.25" customHeight="1" x14ac:dyDescent="0.25">
      <c r="H1234" s="41"/>
      <c r="K1234" s="38"/>
    </row>
    <row r="1235" spans="8:11" ht="14.25" customHeight="1" x14ac:dyDescent="0.25">
      <c r="H1235" s="41"/>
      <c r="K1235" s="38"/>
    </row>
    <row r="1236" spans="8:11" ht="14.25" customHeight="1" x14ac:dyDescent="0.25">
      <c r="H1236" s="41"/>
      <c r="K1236" s="38"/>
    </row>
    <row r="1237" spans="8:11" ht="14.25" customHeight="1" x14ac:dyDescent="0.25">
      <c r="H1237" s="41"/>
      <c r="K1237" s="38"/>
    </row>
    <row r="1238" spans="8:11" ht="14.25" customHeight="1" x14ac:dyDescent="0.25">
      <c r="H1238" s="41"/>
      <c r="K1238" s="38"/>
    </row>
    <row r="1239" spans="8:11" ht="14.25" customHeight="1" x14ac:dyDescent="0.25">
      <c r="H1239" s="41"/>
      <c r="K1239" s="38"/>
    </row>
    <row r="1240" spans="8:11" ht="14.25" customHeight="1" x14ac:dyDescent="0.25">
      <c r="H1240" s="41"/>
      <c r="K1240" s="38"/>
    </row>
    <row r="1241" spans="8:11" ht="14.25" customHeight="1" x14ac:dyDescent="0.25">
      <c r="H1241" s="41"/>
      <c r="K1241" s="38"/>
    </row>
    <row r="1242" spans="8:11" ht="14.25" customHeight="1" x14ac:dyDescent="0.25">
      <c r="H1242" s="41"/>
      <c r="K1242" s="38"/>
    </row>
    <row r="1243" spans="8:11" ht="14.25" customHeight="1" x14ac:dyDescent="0.25">
      <c r="H1243" s="41"/>
      <c r="K1243" s="38"/>
    </row>
    <row r="1244" spans="8:11" ht="14.25" customHeight="1" x14ac:dyDescent="0.25">
      <c r="H1244" s="41"/>
    </row>
    <row r="1245" spans="8:11" ht="14.25" customHeight="1" x14ac:dyDescent="0.25">
      <c r="H1245" s="41"/>
      <c r="K1245" s="38"/>
    </row>
    <row r="1246" spans="8:11" ht="14.25" customHeight="1" x14ac:dyDescent="0.25">
      <c r="H1246" s="41"/>
      <c r="K1246" s="38"/>
    </row>
    <row r="1247" spans="8:11" ht="14.25" customHeight="1" x14ac:dyDescent="0.25">
      <c r="H1247" s="41"/>
    </row>
    <row r="1248" spans="8:11" ht="14.25" customHeight="1" x14ac:dyDescent="0.25">
      <c r="H1248" s="41"/>
      <c r="K1248" s="38"/>
    </row>
    <row r="1249" spans="1:11" ht="14.25" customHeight="1" x14ac:dyDescent="0.25">
      <c r="H1249" s="41"/>
      <c r="K1249" s="38"/>
    </row>
    <row r="1250" spans="1:11" ht="14.25" customHeight="1" x14ac:dyDescent="0.25">
      <c r="H1250" s="41"/>
      <c r="K1250" s="38"/>
    </row>
    <row r="1251" spans="1:11" ht="14.25" customHeight="1" x14ac:dyDescent="0.25">
      <c r="H1251" s="41"/>
      <c r="K1251" s="38"/>
    </row>
    <row r="1252" spans="1:11" ht="14.25" customHeight="1" x14ac:dyDescent="0.25">
      <c r="H1252" s="41"/>
      <c r="K1252" s="38"/>
    </row>
    <row r="1253" spans="1:11" ht="14.25" customHeight="1" x14ac:dyDescent="0.25">
      <c r="H1253" s="41"/>
    </row>
    <row r="1254" spans="1:11" ht="14.25" customHeight="1" x14ac:dyDescent="0.25">
      <c r="H1254" s="41"/>
      <c r="K1254" s="38"/>
    </row>
    <row r="1255" spans="1:11" ht="14.25" customHeight="1" x14ac:dyDescent="0.25">
      <c r="H1255" s="41"/>
      <c r="K1255" s="38"/>
    </row>
    <row r="1256" spans="1:11" ht="14.25" customHeight="1" x14ac:dyDescent="0.3">
      <c r="A1256" s="79"/>
      <c r="B1256" s="80"/>
      <c r="C1256" s="81"/>
      <c r="E1256" s="82"/>
      <c r="H1256" s="41"/>
    </row>
    <row r="1257" spans="1:11" ht="14.25" customHeight="1" x14ac:dyDescent="0.3">
      <c r="A1257" s="79"/>
      <c r="B1257" s="80"/>
      <c r="C1257" s="81"/>
      <c r="E1257" s="82"/>
      <c r="H1257" s="41"/>
    </row>
    <row r="1258" spans="1:11" ht="14.25" customHeight="1" x14ac:dyDescent="0.3">
      <c r="A1258" s="79"/>
      <c r="B1258" s="80"/>
      <c r="C1258" s="81"/>
      <c r="E1258" s="82"/>
      <c r="H1258" s="41"/>
    </row>
    <row r="1259" spans="1:11" ht="14.25" customHeight="1" x14ac:dyDescent="0.3">
      <c r="A1259" s="79"/>
      <c r="B1259" s="80"/>
      <c r="C1259" s="81"/>
      <c r="E1259" s="82"/>
      <c r="H1259" s="41"/>
    </row>
    <row r="1260" spans="1:11" ht="14.25" customHeight="1" x14ac:dyDescent="0.3">
      <c r="A1260" s="79"/>
      <c r="B1260" s="80"/>
      <c r="C1260" s="81"/>
      <c r="E1260" s="82"/>
      <c r="H1260" s="41"/>
    </row>
    <row r="1261" spans="1:11" ht="14.25" customHeight="1" x14ac:dyDescent="0.3">
      <c r="A1261" s="79"/>
      <c r="B1261" s="80"/>
      <c r="C1261" s="81"/>
      <c r="E1261" s="82"/>
      <c r="H1261" s="41"/>
    </row>
    <row r="1262" spans="1:11" ht="14.25" customHeight="1" x14ac:dyDescent="0.3">
      <c r="A1262" s="79"/>
      <c r="B1262" s="80"/>
      <c r="C1262" s="81"/>
      <c r="E1262" s="82"/>
      <c r="H1262" s="41"/>
    </row>
    <row r="1263" spans="1:11" ht="14.25" customHeight="1" x14ac:dyDescent="0.3">
      <c r="A1263" s="79"/>
      <c r="B1263" s="80"/>
      <c r="C1263" s="81"/>
      <c r="E1263" s="82"/>
      <c r="H1263" s="41"/>
    </row>
    <row r="1264" spans="1:11" ht="14.25" customHeight="1" x14ac:dyDescent="0.3">
      <c r="A1264" s="79"/>
      <c r="B1264" s="80"/>
      <c r="C1264" s="81"/>
      <c r="E1264" s="82"/>
      <c r="H1264" s="41"/>
    </row>
    <row r="1265" spans="1:8" ht="14.25" customHeight="1" x14ac:dyDescent="0.3">
      <c r="A1265" s="79"/>
      <c r="B1265" s="80"/>
      <c r="C1265" s="81"/>
      <c r="E1265" s="82"/>
      <c r="H1265" s="41"/>
    </row>
    <row r="1266" spans="1:8" ht="14.25" customHeight="1" x14ac:dyDescent="0.3">
      <c r="A1266" s="79"/>
      <c r="B1266" s="80"/>
      <c r="C1266" s="81"/>
      <c r="E1266" s="82"/>
      <c r="H1266" s="41"/>
    </row>
    <row r="1267" spans="1:8" ht="14.25" customHeight="1" x14ac:dyDescent="0.3">
      <c r="A1267" s="79"/>
      <c r="B1267" s="80"/>
      <c r="C1267" s="81"/>
      <c r="E1267" s="82"/>
      <c r="H1267" s="41"/>
    </row>
    <row r="1268" spans="1:8" ht="14.25" customHeight="1" x14ac:dyDescent="0.3">
      <c r="A1268" s="79"/>
      <c r="B1268" s="80"/>
      <c r="C1268" s="81"/>
      <c r="E1268" s="82"/>
      <c r="H1268" s="41"/>
    </row>
    <row r="1269" spans="1:8" ht="14.25" customHeight="1" x14ac:dyDescent="0.3">
      <c r="A1269" s="79"/>
      <c r="B1269" s="80"/>
      <c r="C1269" s="81"/>
      <c r="E1269" s="82"/>
      <c r="H1269" s="41"/>
    </row>
    <row r="1270" spans="1:8" ht="14.25" customHeight="1" x14ac:dyDescent="0.25">
      <c r="H1270" s="41"/>
    </row>
    <row r="1271" spans="1:8" ht="14.25" customHeight="1" x14ac:dyDescent="0.25">
      <c r="H1271" s="41"/>
    </row>
    <row r="1272" spans="1:8" ht="14.25" customHeight="1" x14ac:dyDescent="0.25">
      <c r="H1272" s="41"/>
    </row>
    <row r="1273" spans="1:8" ht="14.25" customHeight="1" x14ac:dyDescent="0.25">
      <c r="H1273" s="41"/>
    </row>
    <row r="1274" spans="1:8" ht="14.25" customHeight="1" x14ac:dyDescent="0.25">
      <c r="H1274" s="41"/>
    </row>
    <row r="1275" spans="1:8" ht="14.25" customHeight="1" x14ac:dyDescent="0.25">
      <c r="H1275" s="41"/>
    </row>
    <row r="1276" spans="1:8" ht="14.25" customHeight="1" x14ac:dyDescent="0.25">
      <c r="H1276" s="41"/>
    </row>
    <row r="1277" spans="1:8" ht="14.25" customHeight="1" x14ac:dyDescent="0.25">
      <c r="H1277" s="41"/>
    </row>
    <row r="1278" spans="1:8" ht="14.25" customHeight="1" x14ac:dyDescent="0.25">
      <c r="H1278" s="41"/>
    </row>
    <row r="1279" spans="1:8" ht="14.25" customHeight="1" x14ac:dyDescent="0.25">
      <c r="H1279" s="41"/>
    </row>
    <row r="1280" spans="1:8" ht="14.25" customHeight="1" x14ac:dyDescent="0.25">
      <c r="H1280" s="41"/>
    </row>
    <row r="1281" spans="8:8" ht="14.25" customHeight="1" x14ac:dyDescent="0.25">
      <c r="H1281" s="41"/>
    </row>
    <row r="1282" spans="8:8" ht="14.25" customHeight="1" x14ac:dyDescent="0.25">
      <c r="H1282" s="41"/>
    </row>
    <row r="1283" spans="8:8" ht="14.25" customHeight="1" x14ac:dyDescent="0.25">
      <c r="H1283" s="41"/>
    </row>
    <row r="1284" spans="8:8" ht="14.25" customHeight="1" x14ac:dyDescent="0.25">
      <c r="H1284" s="41"/>
    </row>
    <row r="1285" spans="8:8" ht="14.25" customHeight="1" x14ac:dyDescent="0.25">
      <c r="H1285" s="41"/>
    </row>
    <row r="1286" spans="8:8" ht="14.25" customHeight="1" x14ac:dyDescent="0.25">
      <c r="H1286" s="4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F9ACF-8ACE-4266-A9DC-17C623AA5895}">
  <dimension ref="A1:Y1284"/>
  <sheetViews>
    <sheetView workbookViewId="0">
      <selection activeCell="E21" sqref="E21"/>
    </sheetView>
  </sheetViews>
  <sheetFormatPr defaultColWidth="9.109375" defaultRowHeight="15" x14ac:dyDescent="0.25"/>
  <cols>
    <col min="1" max="1" width="12.33203125" style="60" bestFit="1" customWidth="1"/>
    <col min="2" max="2" width="8.5546875" style="129" customWidth="1"/>
    <col min="3" max="3" width="15.44140625" style="61" customWidth="1"/>
    <col min="4" max="4" width="21.5546875" style="62" customWidth="1"/>
    <col min="5" max="5" width="125.6640625" style="63" customWidth="1"/>
    <col min="6" max="6" width="14.44140625" style="61" customWidth="1"/>
    <col min="7" max="7" width="12.109375" style="62" customWidth="1"/>
    <col min="8" max="8" width="13.6640625" style="61" bestFit="1" customWidth="1"/>
    <col min="9" max="9" width="15.33203125" style="61" customWidth="1"/>
    <col min="10" max="10" width="18.33203125" style="61" customWidth="1"/>
    <col min="11" max="11" width="19.88671875" style="62" customWidth="1"/>
    <col min="12" max="12" width="17.88671875" style="62" customWidth="1"/>
    <col min="13" max="13" width="18.33203125" style="131" customWidth="1"/>
    <col min="14" max="15" width="18.109375" style="63" customWidth="1"/>
    <col min="16" max="17" width="22" style="63" customWidth="1"/>
    <col min="18" max="18" width="20.109375" style="63" customWidth="1"/>
    <col min="19" max="19" width="17.109375" style="63" customWidth="1"/>
    <col min="20" max="20" width="12" style="63" customWidth="1"/>
    <col min="21" max="21" width="14.44140625" style="61" customWidth="1"/>
    <col min="22" max="22" width="13" style="63" customWidth="1"/>
    <col min="23" max="23" width="27.44140625" style="69" customWidth="1"/>
    <col min="24" max="24" width="18.33203125" style="62" bestFit="1" customWidth="1"/>
    <col min="25" max="25" width="19.5546875" style="61" customWidth="1"/>
    <col min="26" max="256" width="9.109375" style="63"/>
    <col min="257" max="257" width="12.33203125" style="63" bestFit="1" customWidth="1"/>
    <col min="258" max="258" width="8.5546875" style="63" customWidth="1"/>
    <col min="259" max="259" width="15.44140625" style="63" customWidth="1"/>
    <col min="260" max="260" width="21.5546875" style="63" customWidth="1"/>
    <col min="261" max="261" width="125.6640625" style="63" customWidth="1"/>
    <col min="262" max="262" width="14.44140625" style="63" customWidth="1"/>
    <col min="263" max="263" width="12.109375" style="63" customWidth="1"/>
    <col min="264" max="264" width="13.6640625" style="63" bestFit="1" customWidth="1"/>
    <col min="265" max="265" width="15.33203125" style="63" customWidth="1"/>
    <col min="266" max="266" width="18.33203125" style="63" customWidth="1"/>
    <col min="267" max="267" width="19.88671875" style="63" customWidth="1"/>
    <col min="268" max="268" width="17.88671875" style="63" customWidth="1"/>
    <col min="269" max="269" width="18.33203125" style="63" customWidth="1"/>
    <col min="270" max="271" width="18.109375" style="63" customWidth="1"/>
    <col min="272" max="273" width="22" style="63" customWidth="1"/>
    <col min="274" max="274" width="20.109375" style="63" customWidth="1"/>
    <col min="275" max="275" width="17.109375" style="63" customWidth="1"/>
    <col min="276" max="276" width="12" style="63" customWidth="1"/>
    <col min="277" max="277" width="14.44140625" style="63" customWidth="1"/>
    <col min="278" max="278" width="13" style="63" customWidth="1"/>
    <col min="279" max="279" width="27.44140625" style="63" customWidth="1"/>
    <col min="280" max="280" width="18.33203125" style="63" bestFit="1" customWidth="1"/>
    <col min="281" max="281" width="19.5546875" style="63" customWidth="1"/>
    <col min="282" max="512" width="9.109375" style="63"/>
    <col min="513" max="513" width="12.33203125" style="63" bestFit="1" customWidth="1"/>
    <col min="514" max="514" width="8.5546875" style="63" customWidth="1"/>
    <col min="515" max="515" width="15.44140625" style="63" customWidth="1"/>
    <col min="516" max="516" width="21.5546875" style="63" customWidth="1"/>
    <col min="517" max="517" width="125.6640625" style="63" customWidth="1"/>
    <col min="518" max="518" width="14.44140625" style="63" customWidth="1"/>
    <col min="519" max="519" width="12.109375" style="63" customWidth="1"/>
    <col min="520" max="520" width="13.6640625" style="63" bestFit="1" customWidth="1"/>
    <col min="521" max="521" width="15.33203125" style="63" customWidth="1"/>
    <col min="522" max="522" width="18.33203125" style="63" customWidth="1"/>
    <col min="523" max="523" width="19.88671875" style="63" customWidth="1"/>
    <col min="524" max="524" width="17.88671875" style="63" customWidth="1"/>
    <col min="525" max="525" width="18.33203125" style="63" customWidth="1"/>
    <col min="526" max="527" width="18.109375" style="63" customWidth="1"/>
    <col min="528" max="529" width="22" style="63" customWidth="1"/>
    <col min="530" max="530" width="20.109375" style="63" customWidth="1"/>
    <col min="531" max="531" width="17.109375" style="63" customWidth="1"/>
    <col min="532" max="532" width="12" style="63" customWidth="1"/>
    <col min="533" max="533" width="14.44140625" style="63" customWidth="1"/>
    <col min="534" max="534" width="13" style="63" customWidth="1"/>
    <col min="535" max="535" width="27.44140625" style="63" customWidth="1"/>
    <col min="536" max="536" width="18.33203125" style="63" bestFit="1" customWidth="1"/>
    <col min="537" max="537" width="19.5546875" style="63" customWidth="1"/>
    <col min="538" max="768" width="9.109375" style="63"/>
    <col min="769" max="769" width="12.33203125" style="63" bestFit="1" customWidth="1"/>
    <col min="770" max="770" width="8.5546875" style="63" customWidth="1"/>
    <col min="771" max="771" width="15.44140625" style="63" customWidth="1"/>
    <col min="772" max="772" width="21.5546875" style="63" customWidth="1"/>
    <col min="773" max="773" width="125.6640625" style="63" customWidth="1"/>
    <col min="774" max="774" width="14.44140625" style="63" customWidth="1"/>
    <col min="775" max="775" width="12.109375" style="63" customWidth="1"/>
    <col min="776" max="776" width="13.6640625" style="63" bestFit="1" customWidth="1"/>
    <col min="777" max="777" width="15.33203125" style="63" customWidth="1"/>
    <col min="778" max="778" width="18.33203125" style="63" customWidth="1"/>
    <col min="779" max="779" width="19.88671875" style="63" customWidth="1"/>
    <col min="780" max="780" width="17.88671875" style="63" customWidth="1"/>
    <col min="781" max="781" width="18.33203125" style="63" customWidth="1"/>
    <col min="782" max="783" width="18.109375" style="63" customWidth="1"/>
    <col min="784" max="785" width="22" style="63" customWidth="1"/>
    <col min="786" max="786" width="20.109375" style="63" customWidth="1"/>
    <col min="787" max="787" width="17.109375" style="63" customWidth="1"/>
    <col min="788" max="788" width="12" style="63" customWidth="1"/>
    <col min="789" max="789" width="14.44140625" style="63" customWidth="1"/>
    <col min="790" max="790" width="13" style="63" customWidth="1"/>
    <col min="791" max="791" width="27.44140625" style="63" customWidth="1"/>
    <col min="792" max="792" width="18.33203125" style="63" bestFit="1" customWidth="1"/>
    <col min="793" max="793" width="19.5546875" style="63" customWidth="1"/>
    <col min="794" max="1024" width="9.109375" style="63"/>
    <col min="1025" max="1025" width="12.33203125" style="63" bestFit="1" customWidth="1"/>
    <col min="1026" max="1026" width="8.5546875" style="63" customWidth="1"/>
    <col min="1027" max="1027" width="15.44140625" style="63" customWidth="1"/>
    <col min="1028" max="1028" width="21.5546875" style="63" customWidth="1"/>
    <col min="1029" max="1029" width="125.6640625" style="63" customWidth="1"/>
    <col min="1030" max="1030" width="14.44140625" style="63" customWidth="1"/>
    <col min="1031" max="1031" width="12.109375" style="63" customWidth="1"/>
    <col min="1032" max="1032" width="13.6640625" style="63" bestFit="1" customWidth="1"/>
    <col min="1033" max="1033" width="15.33203125" style="63" customWidth="1"/>
    <col min="1034" max="1034" width="18.33203125" style="63" customWidth="1"/>
    <col min="1035" max="1035" width="19.88671875" style="63" customWidth="1"/>
    <col min="1036" max="1036" width="17.88671875" style="63" customWidth="1"/>
    <col min="1037" max="1037" width="18.33203125" style="63" customWidth="1"/>
    <col min="1038" max="1039" width="18.109375" style="63" customWidth="1"/>
    <col min="1040" max="1041" width="22" style="63" customWidth="1"/>
    <col min="1042" max="1042" width="20.109375" style="63" customWidth="1"/>
    <col min="1043" max="1043" width="17.109375" style="63" customWidth="1"/>
    <col min="1044" max="1044" width="12" style="63" customWidth="1"/>
    <col min="1045" max="1045" width="14.44140625" style="63" customWidth="1"/>
    <col min="1046" max="1046" width="13" style="63" customWidth="1"/>
    <col min="1047" max="1047" width="27.44140625" style="63" customWidth="1"/>
    <col min="1048" max="1048" width="18.33203125" style="63" bestFit="1" customWidth="1"/>
    <col min="1049" max="1049" width="19.5546875" style="63" customWidth="1"/>
    <col min="1050" max="1280" width="9.109375" style="63"/>
    <col min="1281" max="1281" width="12.33203125" style="63" bestFit="1" customWidth="1"/>
    <col min="1282" max="1282" width="8.5546875" style="63" customWidth="1"/>
    <col min="1283" max="1283" width="15.44140625" style="63" customWidth="1"/>
    <col min="1284" max="1284" width="21.5546875" style="63" customWidth="1"/>
    <col min="1285" max="1285" width="125.6640625" style="63" customWidth="1"/>
    <col min="1286" max="1286" width="14.44140625" style="63" customWidth="1"/>
    <col min="1287" max="1287" width="12.109375" style="63" customWidth="1"/>
    <col min="1288" max="1288" width="13.6640625" style="63" bestFit="1" customWidth="1"/>
    <col min="1289" max="1289" width="15.33203125" style="63" customWidth="1"/>
    <col min="1290" max="1290" width="18.33203125" style="63" customWidth="1"/>
    <col min="1291" max="1291" width="19.88671875" style="63" customWidth="1"/>
    <col min="1292" max="1292" width="17.88671875" style="63" customWidth="1"/>
    <col min="1293" max="1293" width="18.33203125" style="63" customWidth="1"/>
    <col min="1294" max="1295" width="18.109375" style="63" customWidth="1"/>
    <col min="1296" max="1297" width="22" style="63" customWidth="1"/>
    <col min="1298" max="1298" width="20.109375" style="63" customWidth="1"/>
    <col min="1299" max="1299" width="17.109375" style="63" customWidth="1"/>
    <col min="1300" max="1300" width="12" style="63" customWidth="1"/>
    <col min="1301" max="1301" width="14.44140625" style="63" customWidth="1"/>
    <col min="1302" max="1302" width="13" style="63" customWidth="1"/>
    <col min="1303" max="1303" width="27.44140625" style="63" customWidth="1"/>
    <col min="1304" max="1304" width="18.33203125" style="63" bestFit="1" customWidth="1"/>
    <col min="1305" max="1305" width="19.5546875" style="63" customWidth="1"/>
    <col min="1306" max="1536" width="9.109375" style="63"/>
    <col min="1537" max="1537" width="12.33203125" style="63" bestFit="1" customWidth="1"/>
    <col min="1538" max="1538" width="8.5546875" style="63" customWidth="1"/>
    <col min="1539" max="1539" width="15.44140625" style="63" customWidth="1"/>
    <col min="1540" max="1540" width="21.5546875" style="63" customWidth="1"/>
    <col min="1541" max="1541" width="125.6640625" style="63" customWidth="1"/>
    <col min="1542" max="1542" width="14.44140625" style="63" customWidth="1"/>
    <col min="1543" max="1543" width="12.109375" style="63" customWidth="1"/>
    <col min="1544" max="1544" width="13.6640625" style="63" bestFit="1" customWidth="1"/>
    <col min="1545" max="1545" width="15.33203125" style="63" customWidth="1"/>
    <col min="1546" max="1546" width="18.33203125" style="63" customWidth="1"/>
    <col min="1547" max="1547" width="19.88671875" style="63" customWidth="1"/>
    <col min="1548" max="1548" width="17.88671875" style="63" customWidth="1"/>
    <col min="1549" max="1549" width="18.33203125" style="63" customWidth="1"/>
    <col min="1550" max="1551" width="18.109375" style="63" customWidth="1"/>
    <col min="1552" max="1553" width="22" style="63" customWidth="1"/>
    <col min="1554" max="1554" width="20.109375" style="63" customWidth="1"/>
    <col min="1555" max="1555" width="17.109375" style="63" customWidth="1"/>
    <col min="1556" max="1556" width="12" style="63" customWidth="1"/>
    <col min="1557" max="1557" width="14.44140625" style="63" customWidth="1"/>
    <col min="1558" max="1558" width="13" style="63" customWidth="1"/>
    <col min="1559" max="1559" width="27.44140625" style="63" customWidth="1"/>
    <col min="1560" max="1560" width="18.33203125" style="63" bestFit="1" customWidth="1"/>
    <col min="1561" max="1561" width="19.5546875" style="63" customWidth="1"/>
    <col min="1562" max="1792" width="9.109375" style="63"/>
    <col min="1793" max="1793" width="12.33203125" style="63" bestFit="1" customWidth="1"/>
    <col min="1794" max="1794" width="8.5546875" style="63" customWidth="1"/>
    <col min="1795" max="1795" width="15.44140625" style="63" customWidth="1"/>
    <col min="1796" max="1796" width="21.5546875" style="63" customWidth="1"/>
    <col min="1797" max="1797" width="125.6640625" style="63" customWidth="1"/>
    <col min="1798" max="1798" width="14.44140625" style="63" customWidth="1"/>
    <col min="1799" max="1799" width="12.109375" style="63" customWidth="1"/>
    <col min="1800" max="1800" width="13.6640625" style="63" bestFit="1" customWidth="1"/>
    <col min="1801" max="1801" width="15.33203125" style="63" customWidth="1"/>
    <col min="1802" max="1802" width="18.33203125" style="63" customWidth="1"/>
    <col min="1803" max="1803" width="19.88671875" style="63" customWidth="1"/>
    <col min="1804" max="1804" width="17.88671875" style="63" customWidth="1"/>
    <col min="1805" max="1805" width="18.33203125" style="63" customWidth="1"/>
    <col min="1806" max="1807" width="18.109375" style="63" customWidth="1"/>
    <col min="1808" max="1809" width="22" style="63" customWidth="1"/>
    <col min="1810" max="1810" width="20.109375" style="63" customWidth="1"/>
    <col min="1811" max="1811" width="17.109375" style="63" customWidth="1"/>
    <col min="1812" max="1812" width="12" style="63" customWidth="1"/>
    <col min="1813" max="1813" width="14.44140625" style="63" customWidth="1"/>
    <col min="1814" max="1814" width="13" style="63" customWidth="1"/>
    <col min="1815" max="1815" width="27.44140625" style="63" customWidth="1"/>
    <col min="1816" max="1816" width="18.33203125" style="63" bestFit="1" customWidth="1"/>
    <col min="1817" max="1817" width="19.5546875" style="63" customWidth="1"/>
    <col min="1818" max="2048" width="9.109375" style="63"/>
    <col min="2049" max="2049" width="12.33203125" style="63" bestFit="1" customWidth="1"/>
    <col min="2050" max="2050" width="8.5546875" style="63" customWidth="1"/>
    <col min="2051" max="2051" width="15.44140625" style="63" customWidth="1"/>
    <col min="2052" max="2052" width="21.5546875" style="63" customWidth="1"/>
    <col min="2053" max="2053" width="125.6640625" style="63" customWidth="1"/>
    <col min="2054" max="2054" width="14.44140625" style="63" customWidth="1"/>
    <col min="2055" max="2055" width="12.109375" style="63" customWidth="1"/>
    <col min="2056" max="2056" width="13.6640625" style="63" bestFit="1" customWidth="1"/>
    <col min="2057" max="2057" width="15.33203125" style="63" customWidth="1"/>
    <col min="2058" max="2058" width="18.33203125" style="63" customWidth="1"/>
    <col min="2059" max="2059" width="19.88671875" style="63" customWidth="1"/>
    <col min="2060" max="2060" width="17.88671875" style="63" customWidth="1"/>
    <col min="2061" max="2061" width="18.33203125" style="63" customWidth="1"/>
    <col min="2062" max="2063" width="18.109375" style="63" customWidth="1"/>
    <col min="2064" max="2065" width="22" style="63" customWidth="1"/>
    <col min="2066" max="2066" width="20.109375" style="63" customWidth="1"/>
    <col min="2067" max="2067" width="17.109375" style="63" customWidth="1"/>
    <col min="2068" max="2068" width="12" style="63" customWidth="1"/>
    <col min="2069" max="2069" width="14.44140625" style="63" customWidth="1"/>
    <col min="2070" max="2070" width="13" style="63" customWidth="1"/>
    <col min="2071" max="2071" width="27.44140625" style="63" customWidth="1"/>
    <col min="2072" max="2072" width="18.33203125" style="63" bestFit="1" customWidth="1"/>
    <col min="2073" max="2073" width="19.5546875" style="63" customWidth="1"/>
    <col min="2074" max="2304" width="9.109375" style="63"/>
    <col min="2305" max="2305" width="12.33203125" style="63" bestFit="1" customWidth="1"/>
    <col min="2306" max="2306" width="8.5546875" style="63" customWidth="1"/>
    <col min="2307" max="2307" width="15.44140625" style="63" customWidth="1"/>
    <col min="2308" max="2308" width="21.5546875" style="63" customWidth="1"/>
    <col min="2309" max="2309" width="125.6640625" style="63" customWidth="1"/>
    <col min="2310" max="2310" width="14.44140625" style="63" customWidth="1"/>
    <col min="2311" max="2311" width="12.109375" style="63" customWidth="1"/>
    <col min="2312" max="2312" width="13.6640625" style="63" bestFit="1" customWidth="1"/>
    <col min="2313" max="2313" width="15.33203125" style="63" customWidth="1"/>
    <col min="2314" max="2314" width="18.33203125" style="63" customWidth="1"/>
    <col min="2315" max="2315" width="19.88671875" style="63" customWidth="1"/>
    <col min="2316" max="2316" width="17.88671875" style="63" customWidth="1"/>
    <col min="2317" max="2317" width="18.33203125" style="63" customWidth="1"/>
    <col min="2318" max="2319" width="18.109375" style="63" customWidth="1"/>
    <col min="2320" max="2321" width="22" style="63" customWidth="1"/>
    <col min="2322" max="2322" width="20.109375" style="63" customWidth="1"/>
    <col min="2323" max="2323" width="17.109375" style="63" customWidth="1"/>
    <col min="2324" max="2324" width="12" style="63" customWidth="1"/>
    <col min="2325" max="2325" width="14.44140625" style="63" customWidth="1"/>
    <col min="2326" max="2326" width="13" style="63" customWidth="1"/>
    <col min="2327" max="2327" width="27.44140625" style="63" customWidth="1"/>
    <col min="2328" max="2328" width="18.33203125" style="63" bestFit="1" customWidth="1"/>
    <col min="2329" max="2329" width="19.5546875" style="63" customWidth="1"/>
    <col min="2330" max="2560" width="9.109375" style="63"/>
    <col min="2561" max="2561" width="12.33203125" style="63" bestFit="1" customWidth="1"/>
    <col min="2562" max="2562" width="8.5546875" style="63" customWidth="1"/>
    <col min="2563" max="2563" width="15.44140625" style="63" customWidth="1"/>
    <col min="2564" max="2564" width="21.5546875" style="63" customWidth="1"/>
    <col min="2565" max="2565" width="125.6640625" style="63" customWidth="1"/>
    <col min="2566" max="2566" width="14.44140625" style="63" customWidth="1"/>
    <col min="2567" max="2567" width="12.109375" style="63" customWidth="1"/>
    <col min="2568" max="2568" width="13.6640625" style="63" bestFit="1" customWidth="1"/>
    <col min="2569" max="2569" width="15.33203125" style="63" customWidth="1"/>
    <col min="2570" max="2570" width="18.33203125" style="63" customWidth="1"/>
    <col min="2571" max="2571" width="19.88671875" style="63" customWidth="1"/>
    <col min="2572" max="2572" width="17.88671875" style="63" customWidth="1"/>
    <col min="2573" max="2573" width="18.33203125" style="63" customWidth="1"/>
    <col min="2574" max="2575" width="18.109375" style="63" customWidth="1"/>
    <col min="2576" max="2577" width="22" style="63" customWidth="1"/>
    <col min="2578" max="2578" width="20.109375" style="63" customWidth="1"/>
    <col min="2579" max="2579" width="17.109375" style="63" customWidth="1"/>
    <col min="2580" max="2580" width="12" style="63" customWidth="1"/>
    <col min="2581" max="2581" width="14.44140625" style="63" customWidth="1"/>
    <col min="2582" max="2582" width="13" style="63" customWidth="1"/>
    <col min="2583" max="2583" width="27.44140625" style="63" customWidth="1"/>
    <col min="2584" max="2584" width="18.33203125" style="63" bestFit="1" customWidth="1"/>
    <col min="2585" max="2585" width="19.5546875" style="63" customWidth="1"/>
    <col min="2586" max="2816" width="9.109375" style="63"/>
    <col min="2817" max="2817" width="12.33203125" style="63" bestFit="1" customWidth="1"/>
    <col min="2818" max="2818" width="8.5546875" style="63" customWidth="1"/>
    <col min="2819" max="2819" width="15.44140625" style="63" customWidth="1"/>
    <col min="2820" max="2820" width="21.5546875" style="63" customWidth="1"/>
    <col min="2821" max="2821" width="125.6640625" style="63" customWidth="1"/>
    <col min="2822" max="2822" width="14.44140625" style="63" customWidth="1"/>
    <col min="2823" max="2823" width="12.109375" style="63" customWidth="1"/>
    <col min="2824" max="2824" width="13.6640625" style="63" bestFit="1" customWidth="1"/>
    <col min="2825" max="2825" width="15.33203125" style="63" customWidth="1"/>
    <col min="2826" max="2826" width="18.33203125" style="63" customWidth="1"/>
    <col min="2827" max="2827" width="19.88671875" style="63" customWidth="1"/>
    <col min="2828" max="2828" width="17.88671875" style="63" customWidth="1"/>
    <col min="2829" max="2829" width="18.33203125" style="63" customWidth="1"/>
    <col min="2830" max="2831" width="18.109375" style="63" customWidth="1"/>
    <col min="2832" max="2833" width="22" style="63" customWidth="1"/>
    <col min="2834" max="2834" width="20.109375" style="63" customWidth="1"/>
    <col min="2835" max="2835" width="17.109375" style="63" customWidth="1"/>
    <col min="2836" max="2836" width="12" style="63" customWidth="1"/>
    <col min="2837" max="2837" width="14.44140625" style="63" customWidth="1"/>
    <col min="2838" max="2838" width="13" style="63" customWidth="1"/>
    <col min="2839" max="2839" width="27.44140625" style="63" customWidth="1"/>
    <col min="2840" max="2840" width="18.33203125" style="63" bestFit="1" customWidth="1"/>
    <col min="2841" max="2841" width="19.5546875" style="63" customWidth="1"/>
    <col min="2842" max="3072" width="9.109375" style="63"/>
    <col min="3073" max="3073" width="12.33203125" style="63" bestFit="1" customWidth="1"/>
    <col min="3074" max="3074" width="8.5546875" style="63" customWidth="1"/>
    <col min="3075" max="3075" width="15.44140625" style="63" customWidth="1"/>
    <col min="3076" max="3076" width="21.5546875" style="63" customWidth="1"/>
    <col min="3077" max="3077" width="125.6640625" style="63" customWidth="1"/>
    <col min="3078" max="3078" width="14.44140625" style="63" customWidth="1"/>
    <col min="3079" max="3079" width="12.109375" style="63" customWidth="1"/>
    <col min="3080" max="3080" width="13.6640625" style="63" bestFit="1" customWidth="1"/>
    <col min="3081" max="3081" width="15.33203125" style="63" customWidth="1"/>
    <col min="3082" max="3082" width="18.33203125" style="63" customWidth="1"/>
    <col min="3083" max="3083" width="19.88671875" style="63" customWidth="1"/>
    <col min="3084" max="3084" width="17.88671875" style="63" customWidth="1"/>
    <col min="3085" max="3085" width="18.33203125" style="63" customWidth="1"/>
    <col min="3086" max="3087" width="18.109375" style="63" customWidth="1"/>
    <col min="3088" max="3089" width="22" style="63" customWidth="1"/>
    <col min="3090" max="3090" width="20.109375" style="63" customWidth="1"/>
    <col min="3091" max="3091" width="17.109375" style="63" customWidth="1"/>
    <col min="3092" max="3092" width="12" style="63" customWidth="1"/>
    <col min="3093" max="3093" width="14.44140625" style="63" customWidth="1"/>
    <col min="3094" max="3094" width="13" style="63" customWidth="1"/>
    <col min="3095" max="3095" width="27.44140625" style="63" customWidth="1"/>
    <col min="3096" max="3096" width="18.33203125" style="63" bestFit="1" customWidth="1"/>
    <col min="3097" max="3097" width="19.5546875" style="63" customWidth="1"/>
    <col min="3098" max="3328" width="9.109375" style="63"/>
    <col min="3329" max="3329" width="12.33203125" style="63" bestFit="1" customWidth="1"/>
    <col min="3330" max="3330" width="8.5546875" style="63" customWidth="1"/>
    <col min="3331" max="3331" width="15.44140625" style="63" customWidth="1"/>
    <col min="3332" max="3332" width="21.5546875" style="63" customWidth="1"/>
    <col min="3333" max="3333" width="125.6640625" style="63" customWidth="1"/>
    <col min="3334" max="3334" width="14.44140625" style="63" customWidth="1"/>
    <col min="3335" max="3335" width="12.109375" style="63" customWidth="1"/>
    <col min="3336" max="3336" width="13.6640625" style="63" bestFit="1" customWidth="1"/>
    <col min="3337" max="3337" width="15.33203125" style="63" customWidth="1"/>
    <col min="3338" max="3338" width="18.33203125" style="63" customWidth="1"/>
    <col min="3339" max="3339" width="19.88671875" style="63" customWidth="1"/>
    <col min="3340" max="3340" width="17.88671875" style="63" customWidth="1"/>
    <col min="3341" max="3341" width="18.33203125" style="63" customWidth="1"/>
    <col min="3342" max="3343" width="18.109375" style="63" customWidth="1"/>
    <col min="3344" max="3345" width="22" style="63" customWidth="1"/>
    <col min="3346" max="3346" width="20.109375" style="63" customWidth="1"/>
    <col min="3347" max="3347" width="17.109375" style="63" customWidth="1"/>
    <col min="3348" max="3348" width="12" style="63" customWidth="1"/>
    <col min="3349" max="3349" width="14.44140625" style="63" customWidth="1"/>
    <col min="3350" max="3350" width="13" style="63" customWidth="1"/>
    <col min="3351" max="3351" width="27.44140625" style="63" customWidth="1"/>
    <col min="3352" max="3352" width="18.33203125" style="63" bestFit="1" customWidth="1"/>
    <col min="3353" max="3353" width="19.5546875" style="63" customWidth="1"/>
    <col min="3354" max="3584" width="9.109375" style="63"/>
    <col min="3585" max="3585" width="12.33203125" style="63" bestFit="1" customWidth="1"/>
    <col min="3586" max="3586" width="8.5546875" style="63" customWidth="1"/>
    <col min="3587" max="3587" width="15.44140625" style="63" customWidth="1"/>
    <col min="3588" max="3588" width="21.5546875" style="63" customWidth="1"/>
    <col min="3589" max="3589" width="125.6640625" style="63" customWidth="1"/>
    <col min="3590" max="3590" width="14.44140625" style="63" customWidth="1"/>
    <col min="3591" max="3591" width="12.109375" style="63" customWidth="1"/>
    <col min="3592" max="3592" width="13.6640625" style="63" bestFit="1" customWidth="1"/>
    <col min="3593" max="3593" width="15.33203125" style="63" customWidth="1"/>
    <col min="3594" max="3594" width="18.33203125" style="63" customWidth="1"/>
    <col min="3595" max="3595" width="19.88671875" style="63" customWidth="1"/>
    <col min="3596" max="3596" width="17.88671875" style="63" customWidth="1"/>
    <col min="3597" max="3597" width="18.33203125" style="63" customWidth="1"/>
    <col min="3598" max="3599" width="18.109375" style="63" customWidth="1"/>
    <col min="3600" max="3601" width="22" style="63" customWidth="1"/>
    <col min="3602" max="3602" width="20.109375" style="63" customWidth="1"/>
    <col min="3603" max="3603" width="17.109375" style="63" customWidth="1"/>
    <col min="3604" max="3604" width="12" style="63" customWidth="1"/>
    <col min="3605" max="3605" width="14.44140625" style="63" customWidth="1"/>
    <col min="3606" max="3606" width="13" style="63" customWidth="1"/>
    <col min="3607" max="3607" width="27.44140625" style="63" customWidth="1"/>
    <col min="3608" max="3608" width="18.33203125" style="63" bestFit="1" customWidth="1"/>
    <col min="3609" max="3609" width="19.5546875" style="63" customWidth="1"/>
    <col min="3610" max="3840" width="9.109375" style="63"/>
    <col min="3841" max="3841" width="12.33203125" style="63" bestFit="1" customWidth="1"/>
    <col min="3842" max="3842" width="8.5546875" style="63" customWidth="1"/>
    <col min="3843" max="3843" width="15.44140625" style="63" customWidth="1"/>
    <col min="3844" max="3844" width="21.5546875" style="63" customWidth="1"/>
    <col min="3845" max="3845" width="125.6640625" style="63" customWidth="1"/>
    <col min="3846" max="3846" width="14.44140625" style="63" customWidth="1"/>
    <col min="3847" max="3847" width="12.109375" style="63" customWidth="1"/>
    <col min="3848" max="3848" width="13.6640625" style="63" bestFit="1" customWidth="1"/>
    <col min="3849" max="3849" width="15.33203125" style="63" customWidth="1"/>
    <col min="3850" max="3850" width="18.33203125" style="63" customWidth="1"/>
    <col min="3851" max="3851" width="19.88671875" style="63" customWidth="1"/>
    <col min="3852" max="3852" width="17.88671875" style="63" customWidth="1"/>
    <col min="3853" max="3853" width="18.33203125" style="63" customWidth="1"/>
    <col min="3854" max="3855" width="18.109375" style="63" customWidth="1"/>
    <col min="3856" max="3857" width="22" style="63" customWidth="1"/>
    <col min="3858" max="3858" width="20.109375" style="63" customWidth="1"/>
    <col min="3859" max="3859" width="17.109375" style="63" customWidth="1"/>
    <col min="3860" max="3860" width="12" style="63" customWidth="1"/>
    <col min="3861" max="3861" width="14.44140625" style="63" customWidth="1"/>
    <col min="3862" max="3862" width="13" style="63" customWidth="1"/>
    <col min="3863" max="3863" width="27.44140625" style="63" customWidth="1"/>
    <col min="3864" max="3864" width="18.33203125" style="63" bestFit="1" customWidth="1"/>
    <col min="3865" max="3865" width="19.5546875" style="63" customWidth="1"/>
    <col min="3866" max="4096" width="9.109375" style="63"/>
    <col min="4097" max="4097" width="12.33203125" style="63" bestFit="1" customWidth="1"/>
    <col min="4098" max="4098" width="8.5546875" style="63" customWidth="1"/>
    <col min="4099" max="4099" width="15.44140625" style="63" customWidth="1"/>
    <col min="4100" max="4100" width="21.5546875" style="63" customWidth="1"/>
    <col min="4101" max="4101" width="125.6640625" style="63" customWidth="1"/>
    <col min="4102" max="4102" width="14.44140625" style="63" customWidth="1"/>
    <col min="4103" max="4103" width="12.109375" style="63" customWidth="1"/>
    <col min="4104" max="4104" width="13.6640625" style="63" bestFit="1" customWidth="1"/>
    <col min="4105" max="4105" width="15.33203125" style="63" customWidth="1"/>
    <col min="4106" max="4106" width="18.33203125" style="63" customWidth="1"/>
    <col min="4107" max="4107" width="19.88671875" style="63" customWidth="1"/>
    <col min="4108" max="4108" width="17.88671875" style="63" customWidth="1"/>
    <col min="4109" max="4109" width="18.33203125" style="63" customWidth="1"/>
    <col min="4110" max="4111" width="18.109375" style="63" customWidth="1"/>
    <col min="4112" max="4113" width="22" style="63" customWidth="1"/>
    <col min="4114" max="4114" width="20.109375" style="63" customWidth="1"/>
    <col min="4115" max="4115" width="17.109375" style="63" customWidth="1"/>
    <col min="4116" max="4116" width="12" style="63" customWidth="1"/>
    <col min="4117" max="4117" width="14.44140625" style="63" customWidth="1"/>
    <col min="4118" max="4118" width="13" style="63" customWidth="1"/>
    <col min="4119" max="4119" width="27.44140625" style="63" customWidth="1"/>
    <col min="4120" max="4120" width="18.33203125" style="63" bestFit="1" customWidth="1"/>
    <col min="4121" max="4121" width="19.5546875" style="63" customWidth="1"/>
    <col min="4122" max="4352" width="9.109375" style="63"/>
    <col min="4353" max="4353" width="12.33203125" style="63" bestFit="1" customWidth="1"/>
    <col min="4354" max="4354" width="8.5546875" style="63" customWidth="1"/>
    <col min="4355" max="4355" width="15.44140625" style="63" customWidth="1"/>
    <col min="4356" max="4356" width="21.5546875" style="63" customWidth="1"/>
    <col min="4357" max="4357" width="125.6640625" style="63" customWidth="1"/>
    <col min="4358" max="4358" width="14.44140625" style="63" customWidth="1"/>
    <col min="4359" max="4359" width="12.109375" style="63" customWidth="1"/>
    <col min="4360" max="4360" width="13.6640625" style="63" bestFit="1" customWidth="1"/>
    <col min="4361" max="4361" width="15.33203125" style="63" customWidth="1"/>
    <col min="4362" max="4362" width="18.33203125" style="63" customWidth="1"/>
    <col min="4363" max="4363" width="19.88671875" style="63" customWidth="1"/>
    <col min="4364" max="4364" width="17.88671875" style="63" customWidth="1"/>
    <col min="4365" max="4365" width="18.33203125" style="63" customWidth="1"/>
    <col min="4366" max="4367" width="18.109375" style="63" customWidth="1"/>
    <col min="4368" max="4369" width="22" style="63" customWidth="1"/>
    <col min="4370" max="4370" width="20.109375" style="63" customWidth="1"/>
    <col min="4371" max="4371" width="17.109375" style="63" customWidth="1"/>
    <col min="4372" max="4372" width="12" style="63" customWidth="1"/>
    <col min="4373" max="4373" width="14.44140625" style="63" customWidth="1"/>
    <col min="4374" max="4374" width="13" style="63" customWidth="1"/>
    <col min="4375" max="4375" width="27.44140625" style="63" customWidth="1"/>
    <col min="4376" max="4376" width="18.33203125" style="63" bestFit="1" customWidth="1"/>
    <col min="4377" max="4377" width="19.5546875" style="63" customWidth="1"/>
    <col min="4378" max="4608" width="9.109375" style="63"/>
    <col min="4609" max="4609" width="12.33203125" style="63" bestFit="1" customWidth="1"/>
    <col min="4610" max="4610" width="8.5546875" style="63" customWidth="1"/>
    <col min="4611" max="4611" width="15.44140625" style="63" customWidth="1"/>
    <col min="4612" max="4612" width="21.5546875" style="63" customWidth="1"/>
    <col min="4613" max="4613" width="125.6640625" style="63" customWidth="1"/>
    <col min="4614" max="4614" width="14.44140625" style="63" customWidth="1"/>
    <col min="4615" max="4615" width="12.109375" style="63" customWidth="1"/>
    <col min="4616" max="4616" width="13.6640625" style="63" bestFit="1" customWidth="1"/>
    <col min="4617" max="4617" width="15.33203125" style="63" customWidth="1"/>
    <col min="4618" max="4618" width="18.33203125" style="63" customWidth="1"/>
    <col min="4619" max="4619" width="19.88671875" style="63" customWidth="1"/>
    <col min="4620" max="4620" width="17.88671875" style="63" customWidth="1"/>
    <col min="4621" max="4621" width="18.33203125" style="63" customWidth="1"/>
    <col min="4622" max="4623" width="18.109375" style="63" customWidth="1"/>
    <col min="4624" max="4625" width="22" style="63" customWidth="1"/>
    <col min="4626" max="4626" width="20.109375" style="63" customWidth="1"/>
    <col min="4627" max="4627" width="17.109375" style="63" customWidth="1"/>
    <col min="4628" max="4628" width="12" style="63" customWidth="1"/>
    <col min="4629" max="4629" width="14.44140625" style="63" customWidth="1"/>
    <col min="4630" max="4630" width="13" style="63" customWidth="1"/>
    <col min="4631" max="4631" width="27.44140625" style="63" customWidth="1"/>
    <col min="4632" max="4632" width="18.33203125" style="63" bestFit="1" customWidth="1"/>
    <col min="4633" max="4633" width="19.5546875" style="63" customWidth="1"/>
    <col min="4634" max="4864" width="9.109375" style="63"/>
    <col min="4865" max="4865" width="12.33203125" style="63" bestFit="1" customWidth="1"/>
    <col min="4866" max="4866" width="8.5546875" style="63" customWidth="1"/>
    <col min="4867" max="4867" width="15.44140625" style="63" customWidth="1"/>
    <col min="4868" max="4868" width="21.5546875" style="63" customWidth="1"/>
    <col min="4869" max="4869" width="125.6640625" style="63" customWidth="1"/>
    <col min="4870" max="4870" width="14.44140625" style="63" customWidth="1"/>
    <col min="4871" max="4871" width="12.109375" style="63" customWidth="1"/>
    <col min="4872" max="4872" width="13.6640625" style="63" bestFit="1" customWidth="1"/>
    <col min="4873" max="4873" width="15.33203125" style="63" customWidth="1"/>
    <col min="4874" max="4874" width="18.33203125" style="63" customWidth="1"/>
    <col min="4875" max="4875" width="19.88671875" style="63" customWidth="1"/>
    <col min="4876" max="4876" width="17.88671875" style="63" customWidth="1"/>
    <col min="4877" max="4877" width="18.33203125" style="63" customWidth="1"/>
    <col min="4878" max="4879" width="18.109375" style="63" customWidth="1"/>
    <col min="4880" max="4881" width="22" style="63" customWidth="1"/>
    <col min="4882" max="4882" width="20.109375" style="63" customWidth="1"/>
    <col min="4883" max="4883" width="17.109375" style="63" customWidth="1"/>
    <col min="4884" max="4884" width="12" style="63" customWidth="1"/>
    <col min="4885" max="4885" width="14.44140625" style="63" customWidth="1"/>
    <col min="4886" max="4886" width="13" style="63" customWidth="1"/>
    <col min="4887" max="4887" width="27.44140625" style="63" customWidth="1"/>
    <col min="4888" max="4888" width="18.33203125" style="63" bestFit="1" customWidth="1"/>
    <col min="4889" max="4889" width="19.5546875" style="63" customWidth="1"/>
    <col min="4890" max="5120" width="9.109375" style="63"/>
    <col min="5121" max="5121" width="12.33203125" style="63" bestFit="1" customWidth="1"/>
    <col min="5122" max="5122" width="8.5546875" style="63" customWidth="1"/>
    <col min="5123" max="5123" width="15.44140625" style="63" customWidth="1"/>
    <col min="5124" max="5124" width="21.5546875" style="63" customWidth="1"/>
    <col min="5125" max="5125" width="125.6640625" style="63" customWidth="1"/>
    <col min="5126" max="5126" width="14.44140625" style="63" customWidth="1"/>
    <col min="5127" max="5127" width="12.109375" style="63" customWidth="1"/>
    <col min="5128" max="5128" width="13.6640625" style="63" bestFit="1" customWidth="1"/>
    <col min="5129" max="5129" width="15.33203125" style="63" customWidth="1"/>
    <col min="5130" max="5130" width="18.33203125" style="63" customWidth="1"/>
    <col min="5131" max="5131" width="19.88671875" style="63" customWidth="1"/>
    <col min="5132" max="5132" width="17.88671875" style="63" customWidth="1"/>
    <col min="5133" max="5133" width="18.33203125" style="63" customWidth="1"/>
    <col min="5134" max="5135" width="18.109375" style="63" customWidth="1"/>
    <col min="5136" max="5137" width="22" style="63" customWidth="1"/>
    <col min="5138" max="5138" width="20.109375" style="63" customWidth="1"/>
    <col min="5139" max="5139" width="17.109375" style="63" customWidth="1"/>
    <col min="5140" max="5140" width="12" style="63" customWidth="1"/>
    <col min="5141" max="5141" width="14.44140625" style="63" customWidth="1"/>
    <col min="5142" max="5142" width="13" style="63" customWidth="1"/>
    <col min="5143" max="5143" width="27.44140625" style="63" customWidth="1"/>
    <col min="5144" max="5144" width="18.33203125" style="63" bestFit="1" customWidth="1"/>
    <col min="5145" max="5145" width="19.5546875" style="63" customWidth="1"/>
    <col min="5146" max="5376" width="9.109375" style="63"/>
    <col min="5377" max="5377" width="12.33203125" style="63" bestFit="1" customWidth="1"/>
    <col min="5378" max="5378" width="8.5546875" style="63" customWidth="1"/>
    <col min="5379" max="5379" width="15.44140625" style="63" customWidth="1"/>
    <col min="5380" max="5380" width="21.5546875" style="63" customWidth="1"/>
    <col min="5381" max="5381" width="125.6640625" style="63" customWidth="1"/>
    <col min="5382" max="5382" width="14.44140625" style="63" customWidth="1"/>
    <col min="5383" max="5383" width="12.109375" style="63" customWidth="1"/>
    <col min="5384" max="5384" width="13.6640625" style="63" bestFit="1" customWidth="1"/>
    <col min="5385" max="5385" width="15.33203125" style="63" customWidth="1"/>
    <col min="5386" max="5386" width="18.33203125" style="63" customWidth="1"/>
    <col min="5387" max="5387" width="19.88671875" style="63" customWidth="1"/>
    <col min="5388" max="5388" width="17.88671875" style="63" customWidth="1"/>
    <col min="5389" max="5389" width="18.33203125" style="63" customWidth="1"/>
    <col min="5390" max="5391" width="18.109375" style="63" customWidth="1"/>
    <col min="5392" max="5393" width="22" style="63" customWidth="1"/>
    <col min="5394" max="5394" width="20.109375" style="63" customWidth="1"/>
    <col min="5395" max="5395" width="17.109375" style="63" customWidth="1"/>
    <col min="5396" max="5396" width="12" style="63" customWidth="1"/>
    <col min="5397" max="5397" width="14.44140625" style="63" customWidth="1"/>
    <col min="5398" max="5398" width="13" style="63" customWidth="1"/>
    <col min="5399" max="5399" width="27.44140625" style="63" customWidth="1"/>
    <col min="5400" max="5400" width="18.33203125" style="63" bestFit="1" customWidth="1"/>
    <col min="5401" max="5401" width="19.5546875" style="63" customWidth="1"/>
    <col min="5402" max="5632" width="9.109375" style="63"/>
    <col min="5633" max="5633" width="12.33203125" style="63" bestFit="1" customWidth="1"/>
    <col min="5634" max="5634" width="8.5546875" style="63" customWidth="1"/>
    <col min="5635" max="5635" width="15.44140625" style="63" customWidth="1"/>
    <col min="5636" max="5636" width="21.5546875" style="63" customWidth="1"/>
    <col min="5637" max="5637" width="125.6640625" style="63" customWidth="1"/>
    <col min="5638" max="5638" width="14.44140625" style="63" customWidth="1"/>
    <col min="5639" max="5639" width="12.109375" style="63" customWidth="1"/>
    <col min="5640" max="5640" width="13.6640625" style="63" bestFit="1" customWidth="1"/>
    <col min="5641" max="5641" width="15.33203125" style="63" customWidth="1"/>
    <col min="5642" max="5642" width="18.33203125" style="63" customWidth="1"/>
    <col min="5643" max="5643" width="19.88671875" style="63" customWidth="1"/>
    <col min="5644" max="5644" width="17.88671875" style="63" customWidth="1"/>
    <col min="5645" max="5645" width="18.33203125" style="63" customWidth="1"/>
    <col min="5646" max="5647" width="18.109375" style="63" customWidth="1"/>
    <col min="5648" max="5649" width="22" style="63" customWidth="1"/>
    <col min="5650" max="5650" width="20.109375" style="63" customWidth="1"/>
    <col min="5651" max="5651" width="17.109375" style="63" customWidth="1"/>
    <col min="5652" max="5652" width="12" style="63" customWidth="1"/>
    <col min="5653" max="5653" width="14.44140625" style="63" customWidth="1"/>
    <col min="5654" max="5654" width="13" style="63" customWidth="1"/>
    <col min="5655" max="5655" width="27.44140625" style="63" customWidth="1"/>
    <col min="5656" max="5656" width="18.33203125" style="63" bestFit="1" customWidth="1"/>
    <col min="5657" max="5657" width="19.5546875" style="63" customWidth="1"/>
    <col min="5658" max="5888" width="9.109375" style="63"/>
    <col min="5889" max="5889" width="12.33203125" style="63" bestFit="1" customWidth="1"/>
    <col min="5890" max="5890" width="8.5546875" style="63" customWidth="1"/>
    <col min="5891" max="5891" width="15.44140625" style="63" customWidth="1"/>
    <col min="5892" max="5892" width="21.5546875" style="63" customWidth="1"/>
    <col min="5893" max="5893" width="125.6640625" style="63" customWidth="1"/>
    <col min="5894" max="5894" width="14.44140625" style="63" customWidth="1"/>
    <col min="5895" max="5895" width="12.109375" style="63" customWidth="1"/>
    <col min="5896" max="5896" width="13.6640625" style="63" bestFit="1" customWidth="1"/>
    <col min="5897" max="5897" width="15.33203125" style="63" customWidth="1"/>
    <col min="5898" max="5898" width="18.33203125" style="63" customWidth="1"/>
    <col min="5899" max="5899" width="19.88671875" style="63" customWidth="1"/>
    <col min="5900" max="5900" width="17.88671875" style="63" customWidth="1"/>
    <col min="5901" max="5901" width="18.33203125" style="63" customWidth="1"/>
    <col min="5902" max="5903" width="18.109375" style="63" customWidth="1"/>
    <col min="5904" max="5905" width="22" style="63" customWidth="1"/>
    <col min="5906" max="5906" width="20.109375" style="63" customWidth="1"/>
    <col min="5907" max="5907" width="17.109375" style="63" customWidth="1"/>
    <col min="5908" max="5908" width="12" style="63" customWidth="1"/>
    <col min="5909" max="5909" width="14.44140625" style="63" customWidth="1"/>
    <col min="5910" max="5910" width="13" style="63" customWidth="1"/>
    <col min="5911" max="5911" width="27.44140625" style="63" customWidth="1"/>
    <col min="5912" max="5912" width="18.33203125" style="63" bestFit="1" customWidth="1"/>
    <col min="5913" max="5913" width="19.5546875" style="63" customWidth="1"/>
    <col min="5914" max="6144" width="9.109375" style="63"/>
    <col min="6145" max="6145" width="12.33203125" style="63" bestFit="1" customWidth="1"/>
    <col min="6146" max="6146" width="8.5546875" style="63" customWidth="1"/>
    <col min="6147" max="6147" width="15.44140625" style="63" customWidth="1"/>
    <col min="6148" max="6148" width="21.5546875" style="63" customWidth="1"/>
    <col min="6149" max="6149" width="125.6640625" style="63" customWidth="1"/>
    <col min="6150" max="6150" width="14.44140625" style="63" customWidth="1"/>
    <col min="6151" max="6151" width="12.109375" style="63" customWidth="1"/>
    <col min="6152" max="6152" width="13.6640625" style="63" bestFit="1" customWidth="1"/>
    <col min="6153" max="6153" width="15.33203125" style="63" customWidth="1"/>
    <col min="6154" max="6154" width="18.33203125" style="63" customWidth="1"/>
    <col min="6155" max="6155" width="19.88671875" style="63" customWidth="1"/>
    <col min="6156" max="6156" width="17.88671875" style="63" customWidth="1"/>
    <col min="6157" max="6157" width="18.33203125" style="63" customWidth="1"/>
    <col min="6158" max="6159" width="18.109375" style="63" customWidth="1"/>
    <col min="6160" max="6161" width="22" style="63" customWidth="1"/>
    <col min="6162" max="6162" width="20.109375" style="63" customWidth="1"/>
    <col min="6163" max="6163" width="17.109375" style="63" customWidth="1"/>
    <col min="6164" max="6164" width="12" style="63" customWidth="1"/>
    <col min="6165" max="6165" width="14.44140625" style="63" customWidth="1"/>
    <col min="6166" max="6166" width="13" style="63" customWidth="1"/>
    <col min="6167" max="6167" width="27.44140625" style="63" customWidth="1"/>
    <col min="6168" max="6168" width="18.33203125" style="63" bestFit="1" customWidth="1"/>
    <col min="6169" max="6169" width="19.5546875" style="63" customWidth="1"/>
    <col min="6170" max="6400" width="9.109375" style="63"/>
    <col min="6401" max="6401" width="12.33203125" style="63" bestFit="1" customWidth="1"/>
    <col min="6402" max="6402" width="8.5546875" style="63" customWidth="1"/>
    <col min="6403" max="6403" width="15.44140625" style="63" customWidth="1"/>
    <col min="6404" max="6404" width="21.5546875" style="63" customWidth="1"/>
    <col min="6405" max="6405" width="125.6640625" style="63" customWidth="1"/>
    <col min="6406" max="6406" width="14.44140625" style="63" customWidth="1"/>
    <col min="6407" max="6407" width="12.109375" style="63" customWidth="1"/>
    <col min="6408" max="6408" width="13.6640625" style="63" bestFit="1" customWidth="1"/>
    <col min="6409" max="6409" width="15.33203125" style="63" customWidth="1"/>
    <col min="6410" max="6410" width="18.33203125" style="63" customWidth="1"/>
    <col min="6411" max="6411" width="19.88671875" style="63" customWidth="1"/>
    <col min="6412" max="6412" width="17.88671875" style="63" customWidth="1"/>
    <col min="6413" max="6413" width="18.33203125" style="63" customWidth="1"/>
    <col min="6414" max="6415" width="18.109375" style="63" customWidth="1"/>
    <col min="6416" max="6417" width="22" style="63" customWidth="1"/>
    <col min="6418" max="6418" width="20.109375" style="63" customWidth="1"/>
    <col min="6419" max="6419" width="17.109375" style="63" customWidth="1"/>
    <col min="6420" max="6420" width="12" style="63" customWidth="1"/>
    <col min="6421" max="6421" width="14.44140625" style="63" customWidth="1"/>
    <col min="6422" max="6422" width="13" style="63" customWidth="1"/>
    <col min="6423" max="6423" width="27.44140625" style="63" customWidth="1"/>
    <col min="6424" max="6424" width="18.33203125" style="63" bestFit="1" customWidth="1"/>
    <col min="6425" max="6425" width="19.5546875" style="63" customWidth="1"/>
    <col min="6426" max="6656" width="9.109375" style="63"/>
    <col min="6657" max="6657" width="12.33203125" style="63" bestFit="1" customWidth="1"/>
    <col min="6658" max="6658" width="8.5546875" style="63" customWidth="1"/>
    <col min="6659" max="6659" width="15.44140625" style="63" customWidth="1"/>
    <col min="6660" max="6660" width="21.5546875" style="63" customWidth="1"/>
    <col min="6661" max="6661" width="125.6640625" style="63" customWidth="1"/>
    <col min="6662" max="6662" width="14.44140625" style="63" customWidth="1"/>
    <col min="6663" max="6663" width="12.109375" style="63" customWidth="1"/>
    <col min="6664" max="6664" width="13.6640625" style="63" bestFit="1" customWidth="1"/>
    <col min="6665" max="6665" width="15.33203125" style="63" customWidth="1"/>
    <col min="6666" max="6666" width="18.33203125" style="63" customWidth="1"/>
    <col min="6667" max="6667" width="19.88671875" style="63" customWidth="1"/>
    <col min="6668" max="6668" width="17.88671875" style="63" customWidth="1"/>
    <col min="6669" max="6669" width="18.33203125" style="63" customWidth="1"/>
    <col min="6670" max="6671" width="18.109375" style="63" customWidth="1"/>
    <col min="6672" max="6673" width="22" style="63" customWidth="1"/>
    <col min="6674" max="6674" width="20.109375" style="63" customWidth="1"/>
    <col min="6675" max="6675" width="17.109375" style="63" customWidth="1"/>
    <col min="6676" max="6676" width="12" style="63" customWidth="1"/>
    <col min="6677" max="6677" width="14.44140625" style="63" customWidth="1"/>
    <col min="6678" max="6678" width="13" style="63" customWidth="1"/>
    <col min="6679" max="6679" width="27.44140625" style="63" customWidth="1"/>
    <col min="6680" max="6680" width="18.33203125" style="63" bestFit="1" customWidth="1"/>
    <col min="6681" max="6681" width="19.5546875" style="63" customWidth="1"/>
    <col min="6682" max="6912" width="9.109375" style="63"/>
    <col min="6913" max="6913" width="12.33203125" style="63" bestFit="1" customWidth="1"/>
    <col min="6914" max="6914" width="8.5546875" style="63" customWidth="1"/>
    <col min="6915" max="6915" width="15.44140625" style="63" customWidth="1"/>
    <col min="6916" max="6916" width="21.5546875" style="63" customWidth="1"/>
    <col min="6917" max="6917" width="125.6640625" style="63" customWidth="1"/>
    <col min="6918" max="6918" width="14.44140625" style="63" customWidth="1"/>
    <col min="6919" max="6919" width="12.109375" style="63" customWidth="1"/>
    <col min="6920" max="6920" width="13.6640625" style="63" bestFit="1" customWidth="1"/>
    <col min="6921" max="6921" width="15.33203125" style="63" customWidth="1"/>
    <col min="6922" max="6922" width="18.33203125" style="63" customWidth="1"/>
    <col min="6923" max="6923" width="19.88671875" style="63" customWidth="1"/>
    <col min="6924" max="6924" width="17.88671875" style="63" customWidth="1"/>
    <col min="6925" max="6925" width="18.33203125" style="63" customWidth="1"/>
    <col min="6926" max="6927" width="18.109375" style="63" customWidth="1"/>
    <col min="6928" max="6929" width="22" style="63" customWidth="1"/>
    <col min="6930" max="6930" width="20.109375" style="63" customWidth="1"/>
    <col min="6931" max="6931" width="17.109375" style="63" customWidth="1"/>
    <col min="6932" max="6932" width="12" style="63" customWidth="1"/>
    <col min="6933" max="6933" width="14.44140625" style="63" customWidth="1"/>
    <col min="6934" max="6934" width="13" style="63" customWidth="1"/>
    <col min="6935" max="6935" width="27.44140625" style="63" customWidth="1"/>
    <col min="6936" max="6936" width="18.33203125" style="63" bestFit="1" customWidth="1"/>
    <col min="6937" max="6937" width="19.5546875" style="63" customWidth="1"/>
    <col min="6938" max="7168" width="9.109375" style="63"/>
    <col min="7169" max="7169" width="12.33203125" style="63" bestFit="1" customWidth="1"/>
    <col min="7170" max="7170" width="8.5546875" style="63" customWidth="1"/>
    <col min="7171" max="7171" width="15.44140625" style="63" customWidth="1"/>
    <col min="7172" max="7172" width="21.5546875" style="63" customWidth="1"/>
    <col min="7173" max="7173" width="125.6640625" style="63" customWidth="1"/>
    <col min="7174" max="7174" width="14.44140625" style="63" customWidth="1"/>
    <col min="7175" max="7175" width="12.109375" style="63" customWidth="1"/>
    <col min="7176" max="7176" width="13.6640625" style="63" bestFit="1" customWidth="1"/>
    <col min="7177" max="7177" width="15.33203125" style="63" customWidth="1"/>
    <col min="7178" max="7178" width="18.33203125" style="63" customWidth="1"/>
    <col min="7179" max="7179" width="19.88671875" style="63" customWidth="1"/>
    <col min="7180" max="7180" width="17.88671875" style="63" customWidth="1"/>
    <col min="7181" max="7181" width="18.33203125" style="63" customWidth="1"/>
    <col min="7182" max="7183" width="18.109375" style="63" customWidth="1"/>
    <col min="7184" max="7185" width="22" style="63" customWidth="1"/>
    <col min="7186" max="7186" width="20.109375" style="63" customWidth="1"/>
    <col min="7187" max="7187" width="17.109375" style="63" customWidth="1"/>
    <col min="7188" max="7188" width="12" style="63" customWidth="1"/>
    <col min="7189" max="7189" width="14.44140625" style="63" customWidth="1"/>
    <col min="7190" max="7190" width="13" style="63" customWidth="1"/>
    <col min="7191" max="7191" width="27.44140625" style="63" customWidth="1"/>
    <col min="7192" max="7192" width="18.33203125" style="63" bestFit="1" customWidth="1"/>
    <col min="7193" max="7193" width="19.5546875" style="63" customWidth="1"/>
    <col min="7194" max="7424" width="9.109375" style="63"/>
    <col min="7425" max="7425" width="12.33203125" style="63" bestFit="1" customWidth="1"/>
    <col min="7426" max="7426" width="8.5546875" style="63" customWidth="1"/>
    <col min="7427" max="7427" width="15.44140625" style="63" customWidth="1"/>
    <col min="7428" max="7428" width="21.5546875" style="63" customWidth="1"/>
    <col min="7429" max="7429" width="125.6640625" style="63" customWidth="1"/>
    <col min="7430" max="7430" width="14.44140625" style="63" customWidth="1"/>
    <col min="7431" max="7431" width="12.109375" style="63" customWidth="1"/>
    <col min="7432" max="7432" width="13.6640625" style="63" bestFit="1" customWidth="1"/>
    <col min="7433" max="7433" width="15.33203125" style="63" customWidth="1"/>
    <col min="7434" max="7434" width="18.33203125" style="63" customWidth="1"/>
    <col min="7435" max="7435" width="19.88671875" style="63" customWidth="1"/>
    <col min="7436" max="7436" width="17.88671875" style="63" customWidth="1"/>
    <col min="7437" max="7437" width="18.33203125" style="63" customWidth="1"/>
    <col min="7438" max="7439" width="18.109375" style="63" customWidth="1"/>
    <col min="7440" max="7441" width="22" style="63" customWidth="1"/>
    <col min="7442" max="7442" width="20.109375" style="63" customWidth="1"/>
    <col min="7443" max="7443" width="17.109375" style="63" customWidth="1"/>
    <col min="7444" max="7444" width="12" style="63" customWidth="1"/>
    <col min="7445" max="7445" width="14.44140625" style="63" customWidth="1"/>
    <col min="7446" max="7446" width="13" style="63" customWidth="1"/>
    <col min="7447" max="7447" width="27.44140625" style="63" customWidth="1"/>
    <col min="7448" max="7448" width="18.33203125" style="63" bestFit="1" customWidth="1"/>
    <col min="7449" max="7449" width="19.5546875" style="63" customWidth="1"/>
    <col min="7450" max="7680" width="9.109375" style="63"/>
    <col min="7681" max="7681" width="12.33203125" style="63" bestFit="1" customWidth="1"/>
    <col min="7682" max="7682" width="8.5546875" style="63" customWidth="1"/>
    <col min="7683" max="7683" width="15.44140625" style="63" customWidth="1"/>
    <col min="7684" max="7684" width="21.5546875" style="63" customWidth="1"/>
    <col min="7685" max="7685" width="125.6640625" style="63" customWidth="1"/>
    <col min="7686" max="7686" width="14.44140625" style="63" customWidth="1"/>
    <col min="7687" max="7687" width="12.109375" style="63" customWidth="1"/>
    <col min="7688" max="7688" width="13.6640625" style="63" bestFit="1" customWidth="1"/>
    <col min="7689" max="7689" width="15.33203125" style="63" customWidth="1"/>
    <col min="7690" max="7690" width="18.33203125" style="63" customWidth="1"/>
    <col min="7691" max="7691" width="19.88671875" style="63" customWidth="1"/>
    <col min="7692" max="7692" width="17.88671875" style="63" customWidth="1"/>
    <col min="7693" max="7693" width="18.33203125" style="63" customWidth="1"/>
    <col min="7694" max="7695" width="18.109375" style="63" customWidth="1"/>
    <col min="7696" max="7697" width="22" style="63" customWidth="1"/>
    <col min="7698" max="7698" width="20.109375" style="63" customWidth="1"/>
    <col min="7699" max="7699" width="17.109375" style="63" customWidth="1"/>
    <col min="7700" max="7700" width="12" style="63" customWidth="1"/>
    <col min="7701" max="7701" width="14.44140625" style="63" customWidth="1"/>
    <col min="7702" max="7702" width="13" style="63" customWidth="1"/>
    <col min="7703" max="7703" width="27.44140625" style="63" customWidth="1"/>
    <col min="7704" max="7704" width="18.33203125" style="63" bestFit="1" customWidth="1"/>
    <col min="7705" max="7705" width="19.5546875" style="63" customWidth="1"/>
    <col min="7706" max="7936" width="9.109375" style="63"/>
    <col min="7937" max="7937" width="12.33203125" style="63" bestFit="1" customWidth="1"/>
    <col min="7938" max="7938" width="8.5546875" style="63" customWidth="1"/>
    <col min="7939" max="7939" width="15.44140625" style="63" customWidth="1"/>
    <col min="7940" max="7940" width="21.5546875" style="63" customWidth="1"/>
    <col min="7941" max="7941" width="125.6640625" style="63" customWidth="1"/>
    <col min="7942" max="7942" width="14.44140625" style="63" customWidth="1"/>
    <col min="7943" max="7943" width="12.109375" style="63" customWidth="1"/>
    <col min="7944" max="7944" width="13.6640625" style="63" bestFit="1" customWidth="1"/>
    <col min="7945" max="7945" width="15.33203125" style="63" customWidth="1"/>
    <col min="7946" max="7946" width="18.33203125" style="63" customWidth="1"/>
    <col min="7947" max="7947" width="19.88671875" style="63" customWidth="1"/>
    <col min="7948" max="7948" width="17.88671875" style="63" customWidth="1"/>
    <col min="7949" max="7949" width="18.33203125" style="63" customWidth="1"/>
    <col min="7950" max="7951" width="18.109375" style="63" customWidth="1"/>
    <col min="7952" max="7953" width="22" style="63" customWidth="1"/>
    <col min="7954" max="7954" width="20.109375" style="63" customWidth="1"/>
    <col min="7955" max="7955" width="17.109375" style="63" customWidth="1"/>
    <col min="7956" max="7956" width="12" style="63" customWidth="1"/>
    <col min="7957" max="7957" width="14.44140625" style="63" customWidth="1"/>
    <col min="7958" max="7958" width="13" style="63" customWidth="1"/>
    <col min="7959" max="7959" width="27.44140625" style="63" customWidth="1"/>
    <col min="7960" max="7960" width="18.33203125" style="63" bestFit="1" customWidth="1"/>
    <col min="7961" max="7961" width="19.5546875" style="63" customWidth="1"/>
    <col min="7962" max="8192" width="9.109375" style="63"/>
    <col min="8193" max="8193" width="12.33203125" style="63" bestFit="1" customWidth="1"/>
    <col min="8194" max="8194" width="8.5546875" style="63" customWidth="1"/>
    <col min="8195" max="8195" width="15.44140625" style="63" customWidth="1"/>
    <col min="8196" max="8196" width="21.5546875" style="63" customWidth="1"/>
    <col min="8197" max="8197" width="125.6640625" style="63" customWidth="1"/>
    <col min="8198" max="8198" width="14.44140625" style="63" customWidth="1"/>
    <col min="8199" max="8199" width="12.109375" style="63" customWidth="1"/>
    <col min="8200" max="8200" width="13.6640625" style="63" bestFit="1" customWidth="1"/>
    <col min="8201" max="8201" width="15.33203125" style="63" customWidth="1"/>
    <col min="8202" max="8202" width="18.33203125" style="63" customWidth="1"/>
    <col min="8203" max="8203" width="19.88671875" style="63" customWidth="1"/>
    <col min="8204" max="8204" width="17.88671875" style="63" customWidth="1"/>
    <col min="8205" max="8205" width="18.33203125" style="63" customWidth="1"/>
    <col min="8206" max="8207" width="18.109375" style="63" customWidth="1"/>
    <col min="8208" max="8209" width="22" style="63" customWidth="1"/>
    <col min="8210" max="8210" width="20.109375" style="63" customWidth="1"/>
    <col min="8211" max="8211" width="17.109375" style="63" customWidth="1"/>
    <col min="8212" max="8212" width="12" style="63" customWidth="1"/>
    <col min="8213" max="8213" width="14.44140625" style="63" customWidth="1"/>
    <col min="8214" max="8214" width="13" style="63" customWidth="1"/>
    <col min="8215" max="8215" width="27.44140625" style="63" customWidth="1"/>
    <col min="8216" max="8216" width="18.33203125" style="63" bestFit="1" customWidth="1"/>
    <col min="8217" max="8217" width="19.5546875" style="63" customWidth="1"/>
    <col min="8218" max="8448" width="9.109375" style="63"/>
    <col min="8449" max="8449" width="12.33203125" style="63" bestFit="1" customWidth="1"/>
    <col min="8450" max="8450" width="8.5546875" style="63" customWidth="1"/>
    <col min="8451" max="8451" width="15.44140625" style="63" customWidth="1"/>
    <col min="8452" max="8452" width="21.5546875" style="63" customWidth="1"/>
    <col min="8453" max="8453" width="125.6640625" style="63" customWidth="1"/>
    <col min="8454" max="8454" width="14.44140625" style="63" customWidth="1"/>
    <col min="8455" max="8455" width="12.109375" style="63" customWidth="1"/>
    <col min="8456" max="8456" width="13.6640625" style="63" bestFit="1" customWidth="1"/>
    <col min="8457" max="8457" width="15.33203125" style="63" customWidth="1"/>
    <col min="8458" max="8458" width="18.33203125" style="63" customWidth="1"/>
    <col min="8459" max="8459" width="19.88671875" style="63" customWidth="1"/>
    <col min="8460" max="8460" width="17.88671875" style="63" customWidth="1"/>
    <col min="8461" max="8461" width="18.33203125" style="63" customWidth="1"/>
    <col min="8462" max="8463" width="18.109375" style="63" customWidth="1"/>
    <col min="8464" max="8465" width="22" style="63" customWidth="1"/>
    <col min="8466" max="8466" width="20.109375" style="63" customWidth="1"/>
    <col min="8467" max="8467" width="17.109375" style="63" customWidth="1"/>
    <col min="8468" max="8468" width="12" style="63" customWidth="1"/>
    <col min="8469" max="8469" width="14.44140625" style="63" customWidth="1"/>
    <col min="8470" max="8470" width="13" style="63" customWidth="1"/>
    <col min="8471" max="8471" width="27.44140625" style="63" customWidth="1"/>
    <col min="8472" max="8472" width="18.33203125" style="63" bestFit="1" customWidth="1"/>
    <col min="8473" max="8473" width="19.5546875" style="63" customWidth="1"/>
    <col min="8474" max="8704" width="9.109375" style="63"/>
    <col min="8705" max="8705" width="12.33203125" style="63" bestFit="1" customWidth="1"/>
    <col min="8706" max="8706" width="8.5546875" style="63" customWidth="1"/>
    <col min="8707" max="8707" width="15.44140625" style="63" customWidth="1"/>
    <col min="8708" max="8708" width="21.5546875" style="63" customWidth="1"/>
    <col min="8709" max="8709" width="125.6640625" style="63" customWidth="1"/>
    <col min="8710" max="8710" width="14.44140625" style="63" customWidth="1"/>
    <col min="8711" max="8711" width="12.109375" style="63" customWidth="1"/>
    <col min="8712" max="8712" width="13.6640625" style="63" bestFit="1" customWidth="1"/>
    <col min="8713" max="8713" width="15.33203125" style="63" customWidth="1"/>
    <col min="8714" max="8714" width="18.33203125" style="63" customWidth="1"/>
    <col min="8715" max="8715" width="19.88671875" style="63" customWidth="1"/>
    <col min="8716" max="8716" width="17.88671875" style="63" customWidth="1"/>
    <col min="8717" max="8717" width="18.33203125" style="63" customWidth="1"/>
    <col min="8718" max="8719" width="18.109375" style="63" customWidth="1"/>
    <col min="8720" max="8721" width="22" style="63" customWidth="1"/>
    <col min="8722" max="8722" width="20.109375" style="63" customWidth="1"/>
    <col min="8723" max="8723" width="17.109375" style="63" customWidth="1"/>
    <col min="8724" max="8724" width="12" style="63" customWidth="1"/>
    <col min="8725" max="8725" width="14.44140625" style="63" customWidth="1"/>
    <col min="8726" max="8726" width="13" style="63" customWidth="1"/>
    <col min="8727" max="8727" width="27.44140625" style="63" customWidth="1"/>
    <col min="8728" max="8728" width="18.33203125" style="63" bestFit="1" customWidth="1"/>
    <col min="8729" max="8729" width="19.5546875" style="63" customWidth="1"/>
    <col min="8730" max="8960" width="9.109375" style="63"/>
    <col min="8961" max="8961" width="12.33203125" style="63" bestFit="1" customWidth="1"/>
    <col min="8962" max="8962" width="8.5546875" style="63" customWidth="1"/>
    <col min="8963" max="8963" width="15.44140625" style="63" customWidth="1"/>
    <col min="8964" max="8964" width="21.5546875" style="63" customWidth="1"/>
    <col min="8965" max="8965" width="125.6640625" style="63" customWidth="1"/>
    <col min="8966" max="8966" width="14.44140625" style="63" customWidth="1"/>
    <col min="8967" max="8967" width="12.109375" style="63" customWidth="1"/>
    <col min="8968" max="8968" width="13.6640625" style="63" bestFit="1" customWidth="1"/>
    <col min="8969" max="8969" width="15.33203125" style="63" customWidth="1"/>
    <col min="8970" max="8970" width="18.33203125" style="63" customWidth="1"/>
    <col min="8971" max="8971" width="19.88671875" style="63" customWidth="1"/>
    <col min="8972" max="8972" width="17.88671875" style="63" customWidth="1"/>
    <col min="8973" max="8973" width="18.33203125" style="63" customWidth="1"/>
    <col min="8974" max="8975" width="18.109375" style="63" customWidth="1"/>
    <col min="8976" max="8977" width="22" style="63" customWidth="1"/>
    <col min="8978" max="8978" width="20.109375" style="63" customWidth="1"/>
    <col min="8979" max="8979" width="17.109375" style="63" customWidth="1"/>
    <col min="8980" max="8980" width="12" style="63" customWidth="1"/>
    <col min="8981" max="8981" width="14.44140625" style="63" customWidth="1"/>
    <col min="8982" max="8982" width="13" style="63" customWidth="1"/>
    <col min="8983" max="8983" width="27.44140625" style="63" customWidth="1"/>
    <col min="8984" max="8984" width="18.33203125" style="63" bestFit="1" customWidth="1"/>
    <col min="8985" max="8985" width="19.5546875" style="63" customWidth="1"/>
    <col min="8986" max="9216" width="9.109375" style="63"/>
    <col min="9217" max="9217" width="12.33203125" style="63" bestFit="1" customWidth="1"/>
    <col min="9218" max="9218" width="8.5546875" style="63" customWidth="1"/>
    <col min="9219" max="9219" width="15.44140625" style="63" customWidth="1"/>
    <col min="9220" max="9220" width="21.5546875" style="63" customWidth="1"/>
    <col min="9221" max="9221" width="125.6640625" style="63" customWidth="1"/>
    <col min="9222" max="9222" width="14.44140625" style="63" customWidth="1"/>
    <col min="9223" max="9223" width="12.109375" style="63" customWidth="1"/>
    <col min="9224" max="9224" width="13.6640625" style="63" bestFit="1" customWidth="1"/>
    <col min="9225" max="9225" width="15.33203125" style="63" customWidth="1"/>
    <col min="9226" max="9226" width="18.33203125" style="63" customWidth="1"/>
    <col min="9227" max="9227" width="19.88671875" style="63" customWidth="1"/>
    <col min="9228" max="9228" width="17.88671875" style="63" customWidth="1"/>
    <col min="9229" max="9229" width="18.33203125" style="63" customWidth="1"/>
    <col min="9230" max="9231" width="18.109375" style="63" customWidth="1"/>
    <col min="9232" max="9233" width="22" style="63" customWidth="1"/>
    <col min="9234" max="9234" width="20.109375" style="63" customWidth="1"/>
    <col min="9235" max="9235" width="17.109375" style="63" customWidth="1"/>
    <col min="9236" max="9236" width="12" style="63" customWidth="1"/>
    <col min="9237" max="9237" width="14.44140625" style="63" customWidth="1"/>
    <col min="9238" max="9238" width="13" style="63" customWidth="1"/>
    <col min="9239" max="9239" width="27.44140625" style="63" customWidth="1"/>
    <col min="9240" max="9240" width="18.33203125" style="63" bestFit="1" customWidth="1"/>
    <col min="9241" max="9241" width="19.5546875" style="63" customWidth="1"/>
    <col min="9242" max="9472" width="9.109375" style="63"/>
    <col min="9473" max="9473" width="12.33203125" style="63" bestFit="1" customWidth="1"/>
    <col min="9474" max="9474" width="8.5546875" style="63" customWidth="1"/>
    <col min="9475" max="9475" width="15.44140625" style="63" customWidth="1"/>
    <col min="9476" max="9476" width="21.5546875" style="63" customWidth="1"/>
    <col min="9477" max="9477" width="125.6640625" style="63" customWidth="1"/>
    <col min="9478" max="9478" width="14.44140625" style="63" customWidth="1"/>
    <col min="9479" max="9479" width="12.109375" style="63" customWidth="1"/>
    <col min="9480" max="9480" width="13.6640625" style="63" bestFit="1" customWidth="1"/>
    <col min="9481" max="9481" width="15.33203125" style="63" customWidth="1"/>
    <col min="9482" max="9482" width="18.33203125" style="63" customWidth="1"/>
    <col min="9483" max="9483" width="19.88671875" style="63" customWidth="1"/>
    <col min="9484" max="9484" width="17.88671875" style="63" customWidth="1"/>
    <col min="9485" max="9485" width="18.33203125" style="63" customWidth="1"/>
    <col min="9486" max="9487" width="18.109375" style="63" customWidth="1"/>
    <col min="9488" max="9489" width="22" style="63" customWidth="1"/>
    <col min="9490" max="9490" width="20.109375" style="63" customWidth="1"/>
    <col min="9491" max="9491" width="17.109375" style="63" customWidth="1"/>
    <col min="9492" max="9492" width="12" style="63" customWidth="1"/>
    <col min="9493" max="9493" width="14.44140625" style="63" customWidth="1"/>
    <col min="9494" max="9494" width="13" style="63" customWidth="1"/>
    <col min="9495" max="9495" width="27.44140625" style="63" customWidth="1"/>
    <col min="9496" max="9496" width="18.33203125" style="63" bestFit="1" customWidth="1"/>
    <col min="9497" max="9497" width="19.5546875" style="63" customWidth="1"/>
    <col min="9498" max="9728" width="9.109375" style="63"/>
    <col min="9729" max="9729" width="12.33203125" style="63" bestFit="1" customWidth="1"/>
    <col min="9730" max="9730" width="8.5546875" style="63" customWidth="1"/>
    <col min="9731" max="9731" width="15.44140625" style="63" customWidth="1"/>
    <col min="9732" max="9732" width="21.5546875" style="63" customWidth="1"/>
    <col min="9733" max="9733" width="125.6640625" style="63" customWidth="1"/>
    <col min="9734" max="9734" width="14.44140625" style="63" customWidth="1"/>
    <col min="9735" max="9735" width="12.109375" style="63" customWidth="1"/>
    <col min="9736" max="9736" width="13.6640625" style="63" bestFit="1" customWidth="1"/>
    <col min="9737" max="9737" width="15.33203125" style="63" customWidth="1"/>
    <col min="9738" max="9738" width="18.33203125" style="63" customWidth="1"/>
    <col min="9739" max="9739" width="19.88671875" style="63" customWidth="1"/>
    <col min="9740" max="9740" width="17.88671875" style="63" customWidth="1"/>
    <col min="9741" max="9741" width="18.33203125" style="63" customWidth="1"/>
    <col min="9742" max="9743" width="18.109375" style="63" customWidth="1"/>
    <col min="9744" max="9745" width="22" style="63" customWidth="1"/>
    <col min="9746" max="9746" width="20.109375" style="63" customWidth="1"/>
    <col min="9747" max="9747" width="17.109375" style="63" customWidth="1"/>
    <col min="9748" max="9748" width="12" style="63" customWidth="1"/>
    <col min="9749" max="9749" width="14.44140625" style="63" customWidth="1"/>
    <col min="9750" max="9750" width="13" style="63" customWidth="1"/>
    <col min="9751" max="9751" width="27.44140625" style="63" customWidth="1"/>
    <col min="9752" max="9752" width="18.33203125" style="63" bestFit="1" customWidth="1"/>
    <col min="9753" max="9753" width="19.5546875" style="63" customWidth="1"/>
    <col min="9754" max="9984" width="9.109375" style="63"/>
    <col min="9985" max="9985" width="12.33203125" style="63" bestFit="1" customWidth="1"/>
    <col min="9986" max="9986" width="8.5546875" style="63" customWidth="1"/>
    <col min="9987" max="9987" width="15.44140625" style="63" customWidth="1"/>
    <col min="9988" max="9988" width="21.5546875" style="63" customWidth="1"/>
    <col min="9989" max="9989" width="125.6640625" style="63" customWidth="1"/>
    <col min="9990" max="9990" width="14.44140625" style="63" customWidth="1"/>
    <col min="9991" max="9991" width="12.109375" style="63" customWidth="1"/>
    <col min="9992" max="9992" width="13.6640625" style="63" bestFit="1" customWidth="1"/>
    <col min="9993" max="9993" width="15.33203125" style="63" customWidth="1"/>
    <col min="9994" max="9994" width="18.33203125" style="63" customWidth="1"/>
    <col min="9995" max="9995" width="19.88671875" style="63" customWidth="1"/>
    <col min="9996" max="9996" width="17.88671875" style="63" customWidth="1"/>
    <col min="9997" max="9997" width="18.33203125" style="63" customWidth="1"/>
    <col min="9998" max="9999" width="18.109375" style="63" customWidth="1"/>
    <col min="10000" max="10001" width="22" style="63" customWidth="1"/>
    <col min="10002" max="10002" width="20.109375" style="63" customWidth="1"/>
    <col min="10003" max="10003" width="17.109375" style="63" customWidth="1"/>
    <col min="10004" max="10004" width="12" style="63" customWidth="1"/>
    <col min="10005" max="10005" width="14.44140625" style="63" customWidth="1"/>
    <col min="10006" max="10006" width="13" style="63" customWidth="1"/>
    <col min="10007" max="10007" width="27.44140625" style="63" customWidth="1"/>
    <col min="10008" max="10008" width="18.33203125" style="63" bestFit="1" customWidth="1"/>
    <col min="10009" max="10009" width="19.5546875" style="63" customWidth="1"/>
    <col min="10010" max="10240" width="9.109375" style="63"/>
    <col min="10241" max="10241" width="12.33203125" style="63" bestFit="1" customWidth="1"/>
    <col min="10242" max="10242" width="8.5546875" style="63" customWidth="1"/>
    <col min="10243" max="10243" width="15.44140625" style="63" customWidth="1"/>
    <col min="10244" max="10244" width="21.5546875" style="63" customWidth="1"/>
    <col min="10245" max="10245" width="125.6640625" style="63" customWidth="1"/>
    <col min="10246" max="10246" width="14.44140625" style="63" customWidth="1"/>
    <col min="10247" max="10247" width="12.109375" style="63" customWidth="1"/>
    <col min="10248" max="10248" width="13.6640625" style="63" bestFit="1" customWidth="1"/>
    <col min="10249" max="10249" width="15.33203125" style="63" customWidth="1"/>
    <col min="10250" max="10250" width="18.33203125" style="63" customWidth="1"/>
    <col min="10251" max="10251" width="19.88671875" style="63" customWidth="1"/>
    <col min="10252" max="10252" width="17.88671875" style="63" customWidth="1"/>
    <col min="10253" max="10253" width="18.33203125" style="63" customWidth="1"/>
    <col min="10254" max="10255" width="18.109375" style="63" customWidth="1"/>
    <col min="10256" max="10257" width="22" style="63" customWidth="1"/>
    <col min="10258" max="10258" width="20.109375" style="63" customWidth="1"/>
    <col min="10259" max="10259" width="17.109375" style="63" customWidth="1"/>
    <col min="10260" max="10260" width="12" style="63" customWidth="1"/>
    <col min="10261" max="10261" width="14.44140625" style="63" customWidth="1"/>
    <col min="10262" max="10262" width="13" style="63" customWidth="1"/>
    <col min="10263" max="10263" width="27.44140625" style="63" customWidth="1"/>
    <col min="10264" max="10264" width="18.33203125" style="63" bestFit="1" customWidth="1"/>
    <col min="10265" max="10265" width="19.5546875" style="63" customWidth="1"/>
    <col min="10266" max="10496" width="9.109375" style="63"/>
    <col min="10497" max="10497" width="12.33203125" style="63" bestFit="1" customWidth="1"/>
    <col min="10498" max="10498" width="8.5546875" style="63" customWidth="1"/>
    <col min="10499" max="10499" width="15.44140625" style="63" customWidth="1"/>
    <col min="10500" max="10500" width="21.5546875" style="63" customWidth="1"/>
    <col min="10501" max="10501" width="125.6640625" style="63" customWidth="1"/>
    <col min="10502" max="10502" width="14.44140625" style="63" customWidth="1"/>
    <col min="10503" max="10503" width="12.109375" style="63" customWidth="1"/>
    <col min="10504" max="10504" width="13.6640625" style="63" bestFit="1" customWidth="1"/>
    <col min="10505" max="10505" width="15.33203125" style="63" customWidth="1"/>
    <col min="10506" max="10506" width="18.33203125" style="63" customWidth="1"/>
    <col min="10507" max="10507" width="19.88671875" style="63" customWidth="1"/>
    <col min="10508" max="10508" width="17.88671875" style="63" customWidth="1"/>
    <col min="10509" max="10509" width="18.33203125" style="63" customWidth="1"/>
    <col min="10510" max="10511" width="18.109375" style="63" customWidth="1"/>
    <col min="10512" max="10513" width="22" style="63" customWidth="1"/>
    <col min="10514" max="10514" width="20.109375" style="63" customWidth="1"/>
    <col min="10515" max="10515" width="17.109375" style="63" customWidth="1"/>
    <col min="10516" max="10516" width="12" style="63" customWidth="1"/>
    <col min="10517" max="10517" width="14.44140625" style="63" customWidth="1"/>
    <col min="10518" max="10518" width="13" style="63" customWidth="1"/>
    <col min="10519" max="10519" width="27.44140625" style="63" customWidth="1"/>
    <col min="10520" max="10520" width="18.33203125" style="63" bestFit="1" customWidth="1"/>
    <col min="10521" max="10521" width="19.5546875" style="63" customWidth="1"/>
    <col min="10522" max="10752" width="9.109375" style="63"/>
    <col min="10753" max="10753" width="12.33203125" style="63" bestFit="1" customWidth="1"/>
    <col min="10754" max="10754" width="8.5546875" style="63" customWidth="1"/>
    <col min="10755" max="10755" width="15.44140625" style="63" customWidth="1"/>
    <col min="10756" max="10756" width="21.5546875" style="63" customWidth="1"/>
    <col min="10757" max="10757" width="125.6640625" style="63" customWidth="1"/>
    <col min="10758" max="10758" width="14.44140625" style="63" customWidth="1"/>
    <col min="10759" max="10759" width="12.109375" style="63" customWidth="1"/>
    <col min="10760" max="10760" width="13.6640625" style="63" bestFit="1" customWidth="1"/>
    <col min="10761" max="10761" width="15.33203125" style="63" customWidth="1"/>
    <col min="10762" max="10762" width="18.33203125" style="63" customWidth="1"/>
    <col min="10763" max="10763" width="19.88671875" style="63" customWidth="1"/>
    <col min="10764" max="10764" width="17.88671875" style="63" customWidth="1"/>
    <col min="10765" max="10765" width="18.33203125" style="63" customWidth="1"/>
    <col min="10766" max="10767" width="18.109375" style="63" customWidth="1"/>
    <col min="10768" max="10769" width="22" style="63" customWidth="1"/>
    <col min="10770" max="10770" width="20.109375" style="63" customWidth="1"/>
    <col min="10771" max="10771" width="17.109375" style="63" customWidth="1"/>
    <col min="10772" max="10772" width="12" style="63" customWidth="1"/>
    <col min="10773" max="10773" width="14.44140625" style="63" customWidth="1"/>
    <col min="10774" max="10774" width="13" style="63" customWidth="1"/>
    <col min="10775" max="10775" width="27.44140625" style="63" customWidth="1"/>
    <col min="10776" max="10776" width="18.33203125" style="63" bestFit="1" customWidth="1"/>
    <col min="10777" max="10777" width="19.5546875" style="63" customWidth="1"/>
    <col min="10778" max="11008" width="9.109375" style="63"/>
    <col min="11009" max="11009" width="12.33203125" style="63" bestFit="1" customWidth="1"/>
    <col min="11010" max="11010" width="8.5546875" style="63" customWidth="1"/>
    <col min="11011" max="11011" width="15.44140625" style="63" customWidth="1"/>
    <col min="11012" max="11012" width="21.5546875" style="63" customWidth="1"/>
    <col min="11013" max="11013" width="125.6640625" style="63" customWidth="1"/>
    <col min="11014" max="11014" width="14.44140625" style="63" customWidth="1"/>
    <col min="11015" max="11015" width="12.109375" style="63" customWidth="1"/>
    <col min="11016" max="11016" width="13.6640625" style="63" bestFit="1" customWidth="1"/>
    <col min="11017" max="11017" width="15.33203125" style="63" customWidth="1"/>
    <col min="11018" max="11018" width="18.33203125" style="63" customWidth="1"/>
    <col min="11019" max="11019" width="19.88671875" style="63" customWidth="1"/>
    <col min="11020" max="11020" width="17.88671875" style="63" customWidth="1"/>
    <col min="11021" max="11021" width="18.33203125" style="63" customWidth="1"/>
    <col min="11022" max="11023" width="18.109375" style="63" customWidth="1"/>
    <col min="11024" max="11025" width="22" style="63" customWidth="1"/>
    <col min="11026" max="11026" width="20.109375" style="63" customWidth="1"/>
    <col min="11027" max="11027" width="17.109375" style="63" customWidth="1"/>
    <col min="11028" max="11028" width="12" style="63" customWidth="1"/>
    <col min="11029" max="11029" width="14.44140625" style="63" customWidth="1"/>
    <col min="11030" max="11030" width="13" style="63" customWidth="1"/>
    <col min="11031" max="11031" width="27.44140625" style="63" customWidth="1"/>
    <col min="11032" max="11032" width="18.33203125" style="63" bestFit="1" customWidth="1"/>
    <col min="11033" max="11033" width="19.5546875" style="63" customWidth="1"/>
    <col min="11034" max="11264" width="9.109375" style="63"/>
    <col min="11265" max="11265" width="12.33203125" style="63" bestFit="1" customWidth="1"/>
    <col min="11266" max="11266" width="8.5546875" style="63" customWidth="1"/>
    <col min="11267" max="11267" width="15.44140625" style="63" customWidth="1"/>
    <col min="11268" max="11268" width="21.5546875" style="63" customWidth="1"/>
    <col min="11269" max="11269" width="125.6640625" style="63" customWidth="1"/>
    <col min="11270" max="11270" width="14.44140625" style="63" customWidth="1"/>
    <col min="11271" max="11271" width="12.109375" style="63" customWidth="1"/>
    <col min="11272" max="11272" width="13.6640625" style="63" bestFit="1" customWidth="1"/>
    <col min="11273" max="11273" width="15.33203125" style="63" customWidth="1"/>
    <col min="11274" max="11274" width="18.33203125" style="63" customWidth="1"/>
    <col min="11275" max="11275" width="19.88671875" style="63" customWidth="1"/>
    <col min="11276" max="11276" width="17.88671875" style="63" customWidth="1"/>
    <col min="11277" max="11277" width="18.33203125" style="63" customWidth="1"/>
    <col min="11278" max="11279" width="18.109375" style="63" customWidth="1"/>
    <col min="11280" max="11281" width="22" style="63" customWidth="1"/>
    <col min="11282" max="11282" width="20.109375" style="63" customWidth="1"/>
    <col min="11283" max="11283" width="17.109375" style="63" customWidth="1"/>
    <col min="11284" max="11284" width="12" style="63" customWidth="1"/>
    <col min="11285" max="11285" width="14.44140625" style="63" customWidth="1"/>
    <col min="11286" max="11286" width="13" style="63" customWidth="1"/>
    <col min="11287" max="11287" width="27.44140625" style="63" customWidth="1"/>
    <col min="11288" max="11288" width="18.33203125" style="63" bestFit="1" customWidth="1"/>
    <col min="11289" max="11289" width="19.5546875" style="63" customWidth="1"/>
    <col min="11290" max="11520" width="9.109375" style="63"/>
    <col min="11521" max="11521" width="12.33203125" style="63" bestFit="1" customWidth="1"/>
    <col min="11522" max="11522" width="8.5546875" style="63" customWidth="1"/>
    <col min="11523" max="11523" width="15.44140625" style="63" customWidth="1"/>
    <col min="11524" max="11524" width="21.5546875" style="63" customWidth="1"/>
    <col min="11525" max="11525" width="125.6640625" style="63" customWidth="1"/>
    <col min="11526" max="11526" width="14.44140625" style="63" customWidth="1"/>
    <col min="11527" max="11527" width="12.109375" style="63" customWidth="1"/>
    <col min="11528" max="11528" width="13.6640625" style="63" bestFit="1" customWidth="1"/>
    <col min="11529" max="11529" width="15.33203125" style="63" customWidth="1"/>
    <col min="11530" max="11530" width="18.33203125" style="63" customWidth="1"/>
    <col min="11531" max="11531" width="19.88671875" style="63" customWidth="1"/>
    <col min="11532" max="11532" width="17.88671875" style="63" customWidth="1"/>
    <col min="11533" max="11533" width="18.33203125" style="63" customWidth="1"/>
    <col min="11534" max="11535" width="18.109375" style="63" customWidth="1"/>
    <col min="11536" max="11537" width="22" style="63" customWidth="1"/>
    <col min="11538" max="11538" width="20.109375" style="63" customWidth="1"/>
    <col min="11539" max="11539" width="17.109375" style="63" customWidth="1"/>
    <col min="11540" max="11540" width="12" style="63" customWidth="1"/>
    <col min="11541" max="11541" width="14.44140625" style="63" customWidth="1"/>
    <col min="11542" max="11542" width="13" style="63" customWidth="1"/>
    <col min="11543" max="11543" width="27.44140625" style="63" customWidth="1"/>
    <col min="11544" max="11544" width="18.33203125" style="63" bestFit="1" customWidth="1"/>
    <col min="11545" max="11545" width="19.5546875" style="63" customWidth="1"/>
    <col min="11546" max="11776" width="9.109375" style="63"/>
    <col min="11777" max="11777" width="12.33203125" style="63" bestFit="1" customWidth="1"/>
    <col min="11778" max="11778" width="8.5546875" style="63" customWidth="1"/>
    <col min="11779" max="11779" width="15.44140625" style="63" customWidth="1"/>
    <col min="11780" max="11780" width="21.5546875" style="63" customWidth="1"/>
    <col min="11781" max="11781" width="125.6640625" style="63" customWidth="1"/>
    <col min="11782" max="11782" width="14.44140625" style="63" customWidth="1"/>
    <col min="11783" max="11783" width="12.109375" style="63" customWidth="1"/>
    <col min="11784" max="11784" width="13.6640625" style="63" bestFit="1" customWidth="1"/>
    <col min="11785" max="11785" width="15.33203125" style="63" customWidth="1"/>
    <col min="11786" max="11786" width="18.33203125" style="63" customWidth="1"/>
    <col min="11787" max="11787" width="19.88671875" style="63" customWidth="1"/>
    <col min="11788" max="11788" width="17.88671875" style="63" customWidth="1"/>
    <col min="11789" max="11789" width="18.33203125" style="63" customWidth="1"/>
    <col min="11790" max="11791" width="18.109375" style="63" customWidth="1"/>
    <col min="11792" max="11793" width="22" style="63" customWidth="1"/>
    <col min="11794" max="11794" width="20.109375" style="63" customWidth="1"/>
    <col min="11795" max="11795" width="17.109375" style="63" customWidth="1"/>
    <col min="11796" max="11796" width="12" style="63" customWidth="1"/>
    <col min="11797" max="11797" width="14.44140625" style="63" customWidth="1"/>
    <col min="11798" max="11798" width="13" style="63" customWidth="1"/>
    <col min="11799" max="11799" width="27.44140625" style="63" customWidth="1"/>
    <col min="11800" max="11800" width="18.33203125" style="63" bestFit="1" customWidth="1"/>
    <col min="11801" max="11801" width="19.5546875" style="63" customWidth="1"/>
    <col min="11802" max="12032" width="9.109375" style="63"/>
    <col min="12033" max="12033" width="12.33203125" style="63" bestFit="1" customWidth="1"/>
    <col min="12034" max="12034" width="8.5546875" style="63" customWidth="1"/>
    <col min="12035" max="12035" width="15.44140625" style="63" customWidth="1"/>
    <col min="12036" max="12036" width="21.5546875" style="63" customWidth="1"/>
    <col min="12037" max="12037" width="125.6640625" style="63" customWidth="1"/>
    <col min="12038" max="12038" width="14.44140625" style="63" customWidth="1"/>
    <col min="12039" max="12039" width="12.109375" style="63" customWidth="1"/>
    <col min="12040" max="12040" width="13.6640625" style="63" bestFit="1" customWidth="1"/>
    <col min="12041" max="12041" width="15.33203125" style="63" customWidth="1"/>
    <col min="12042" max="12042" width="18.33203125" style="63" customWidth="1"/>
    <col min="12043" max="12043" width="19.88671875" style="63" customWidth="1"/>
    <col min="12044" max="12044" width="17.88671875" style="63" customWidth="1"/>
    <col min="12045" max="12045" width="18.33203125" style="63" customWidth="1"/>
    <col min="12046" max="12047" width="18.109375" style="63" customWidth="1"/>
    <col min="12048" max="12049" width="22" style="63" customWidth="1"/>
    <col min="12050" max="12050" width="20.109375" style="63" customWidth="1"/>
    <col min="12051" max="12051" width="17.109375" style="63" customWidth="1"/>
    <col min="12052" max="12052" width="12" style="63" customWidth="1"/>
    <col min="12053" max="12053" width="14.44140625" style="63" customWidth="1"/>
    <col min="12054" max="12054" width="13" style="63" customWidth="1"/>
    <col min="12055" max="12055" width="27.44140625" style="63" customWidth="1"/>
    <col min="12056" max="12056" width="18.33203125" style="63" bestFit="1" customWidth="1"/>
    <col min="12057" max="12057" width="19.5546875" style="63" customWidth="1"/>
    <col min="12058" max="12288" width="9.109375" style="63"/>
    <col min="12289" max="12289" width="12.33203125" style="63" bestFit="1" customWidth="1"/>
    <col min="12290" max="12290" width="8.5546875" style="63" customWidth="1"/>
    <col min="12291" max="12291" width="15.44140625" style="63" customWidth="1"/>
    <col min="12292" max="12292" width="21.5546875" style="63" customWidth="1"/>
    <col min="12293" max="12293" width="125.6640625" style="63" customWidth="1"/>
    <col min="12294" max="12294" width="14.44140625" style="63" customWidth="1"/>
    <col min="12295" max="12295" width="12.109375" style="63" customWidth="1"/>
    <col min="12296" max="12296" width="13.6640625" style="63" bestFit="1" customWidth="1"/>
    <col min="12297" max="12297" width="15.33203125" style="63" customWidth="1"/>
    <col min="12298" max="12298" width="18.33203125" style="63" customWidth="1"/>
    <col min="12299" max="12299" width="19.88671875" style="63" customWidth="1"/>
    <col min="12300" max="12300" width="17.88671875" style="63" customWidth="1"/>
    <col min="12301" max="12301" width="18.33203125" style="63" customWidth="1"/>
    <col min="12302" max="12303" width="18.109375" style="63" customWidth="1"/>
    <col min="12304" max="12305" width="22" style="63" customWidth="1"/>
    <col min="12306" max="12306" width="20.109375" style="63" customWidth="1"/>
    <col min="12307" max="12307" width="17.109375" style="63" customWidth="1"/>
    <col min="12308" max="12308" width="12" style="63" customWidth="1"/>
    <col min="12309" max="12309" width="14.44140625" style="63" customWidth="1"/>
    <col min="12310" max="12310" width="13" style="63" customWidth="1"/>
    <col min="12311" max="12311" width="27.44140625" style="63" customWidth="1"/>
    <col min="12312" max="12312" width="18.33203125" style="63" bestFit="1" customWidth="1"/>
    <col min="12313" max="12313" width="19.5546875" style="63" customWidth="1"/>
    <col min="12314" max="12544" width="9.109375" style="63"/>
    <col min="12545" max="12545" width="12.33203125" style="63" bestFit="1" customWidth="1"/>
    <col min="12546" max="12546" width="8.5546875" style="63" customWidth="1"/>
    <col min="12547" max="12547" width="15.44140625" style="63" customWidth="1"/>
    <col min="12548" max="12548" width="21.5546875" style="63" customWidth="1"/>
    <col min="12549" max="12549" width="125.6640625" style="63" customWidth="1"/>
    <col min="12550" max="12550" width="14.44140625" style="63" customWidth="1"/>
    <col min="12551" max="12551" width="12.109375" style="63" customWidth="1"/>
    <col min="12552" max="12552" width="13.6640625" style="63" bestFit="1" customWidth="1"/>
    <col min="12553" max="12553" width="15.33203125" style="63" customWidth="1"/>
    <col min="12554" max="12554" width="18.33203125" style="63" customWidth="1"/>
    <col min="12555" max="12555" width="19.88671875" style="63" customWidth="1"/>
    <col min="12556" max="12556" width="17.88671875" style="63" customWidth="1"/>
    <col min="12557" max="12557" width="18.33203125" style="63" customWidth="1"/>
    <col min="12558" max="12559" width="18.109375" style="63" customWidth="1"/>
    <col min="12560" max="12561" width="22" style="63" customWidth="1"/>
    <col min="12562" max="12562" width="20.109375" style="63" customWidth="1"/>
    <col min="12563" max="12563" width="17.109375" style="63" customWidth="1"/>
    <col min="12564" max="12564" width="12" style="63" customWidth="1"/>
    <col min="12565" max="12565" width="14.44140625" style="63" customWidth="1"/>
    <col min="12566" max="12566" width="13" style="63" customWidth="1"/>
    <col min="12567" max="12567" width="27.44140625" style="63" customWidth="1"/>
    <col min="12568" max="12568" width="18.33203125" style="63" bestFit="1" customWidth="1"/>
    <col min="12569" max="12569" width="19.5546875" style="63" customWidth="1"/>
    <col min="12570" max="12800" width="9.109375" style="63"/>
    <col min="12801" max="12801" width="12.33203125" style="63" bestFit="1" customWidth="1"/>
    <col min="12802" max="12802" width="8.5546875" style="63" customWidth="1"/>
    <col min="12803" max="12803" width="15.44140625" style="63" customWidth="1"/>
    <col min="12804" max="12804" width="21.5546875" style="63" customWidth="1"/>
    <col min="12805" max="12805" width="125.6640625" style="63" customWidth="1"/>
    <col min="12806" max="12806" width="14.44140625" style="63" customWidth="1"/>
    <col min="12807" max="12807" width="12.109375" style="63" customWidth="1"/>
    <col min="12808" max="12808" width="13.6640625" style="63" bestFit="1" customWidth="1"/>
    <col min="12809" max="12809" width="15.33203125" style="63" customWidth="1"/>
    <col min="12810" max="12810" width="18.33203125" style="63" customWidth="1"/>
    <col min="12811" max="12811" width="19.88671875" style="63" customWidth="1"/>
    <col min="12812" max="12812" width="17.88671875" style="63" customWidth="1"/>
    <col min="12813" max="12813" width="18.33203125" style="63" customWidth="1"/>
    <col min="12814" max="12815" width="18.109375" style="63" customWidth="1"/>
    <col min="12816" max="12817" width="22" style="63" customWidth="1"/>
    <col min="12818" max="12818" width="20.109375" style="63" customWidth="1"/>
    <col min="12819" max="12819" width="17.109375" style="63" customWidth="1"/>
    <col min="12820" max="12820" width="12" style="63" customWidth="1"/>
    <col min="12821" max="12821" width="14.44140625" style="63" customWidth="1"/>
    <col min="12822" max="12822" width="13" style="63" customWidth="1"/>
    <col min="12823" max="12823" width="27.44140625" style="63" customWidth="1"/>
    <col min="12824" max="12824" width="18.33203125" style="63" bestFit="1" customWidth="1"/>
    <col min="12825" max="12825" width="19.5546875" style="63" customWidth="1"/>
    <col min="12826" max="13056" width="9.109375" style="63"/>
    <col min="13057" max="13057" width="12.33203125" style="63" bestFit="1" customWidth="1"/>
    <col min="13058" max="13058" width="8.5546875" style="63" customWidth="1"/>
    <col min="13059" max="13059" width="15.44140625" style="63" customWidth="1"/>
    <col min="13060" max="13060" width="21.5546875" style="63" customWidth="1"/>
    <col min="13061" max="13061" width="125.6640625" style="63" customWidth="1"/>
    <col min="13062" max="13062" width="14.44140625" style="63" customWidth="1"/>
    <col min="13063" max="13063" width="12.109375" style="63" customWidth="1"/>
    <col min="13064" max="13064" width="13.6640625" style="63" bestFit="1" customWidth="1"/>
    <col min="13065" max="13065" width="15.33203125" style="63" customWidth="1"/>
    <col min="13066" max="13066" width="18.33203125" style="63" customWidth="1"/>
    <col min="13067" max="13067" width="19.88671875" style="63" customWidth="1"/>
    <col min="13068" max="13068" width="17.88671875" style="63" customWidth="1"/>
    <col min="13069" max="13069" width="18.33203125" style="63" customWidth="1"/>
    <col min="13070" max="13071" width="18.109375" style="63" customWidth="1"/>
    <col min="13072" max="13073" width="22" style="63" customWidth="1"/>
    <col min="13074" max="13074" width="20.109375" style="63" customWidth="1"/>
    <col min="13075" max="13075" width="17.109375" style="63" customWidth="1"/>
    <col min="13076" max="13076" width="12" style="63" customWidth="1"/>
    <col min="13077" max="13077" width="14.44140625" style="63" customWidth="1"/>
    <col min="13078" max="13078" width="13" style="63" customWidth="1"/>
    <col min="13079" max="13079" width="27.44140625" style="63" customWidth="1"/>
    <col min="13080" max="13080" width="18.33203125" style="63" bestFit="1" customWidth="1"/>
    <col min="13081" max="13081" width="19.5546875" style="63" customWidth="1"/>
    <col min="13082" max="13312" width="9.109375" style="63"/>
    <col min="13313" max="13313" width="12.33203125" style="63" bestFit="1" customWidth="1"/>
    <col min="13314" max="13314" width="8.5546875" style="63" customWidth="1"/>
    <col min="13315" max="13315" width="15.44140625" style="63" customWidth="1"/>
    <col min="13316" max="13316" width="21.5546875" style="63" customWidth="1"/>
    <col min="13317" max="13317" width="125.6640625" style="63" customWidth="1"/>
    <col min="13318" max="13318" width="14.44140625" style="63" customWidth="1"/>
    <col min="13319" max="13319" width="12.109375" style="63" customWidth="1"/>
    <col min="13320" max="13320" width="13.6640625" style="63" bestFit="1" customWidth="1"/>
    <col min="13321" max="13321" width="15.33203125" style="63" customWidth="1"/>
    <col min="13322" max="13322" width="18.33203125" style="63" customWidth="1"/>
    <col min="13323" max="13323" width="19.88671875" style="63" customWidth="1"/>
    <col min="13324" max="13324" width="17.88671875" style="63" customWidth="1"/>
    <col min="13325" max="13325" width="18.33203125" style="63" customWidth="1"/>
    <col min="13326" max="13327" width="18.109375" style="63" customWidth="1"/>
    <col min="13328" max="13329" width="22" style="63" customWidth="1"/>
    <col min="13330" max="13330" width="20.109375" style="63" customWidth="1"/>
    <col min="13331" max="13331" width="17.109375" style="63" customWidth="1"/>
    <col min="13332" max="13332" width="12" style="63" customWidth="1"/>
    <col min="13333" max="13333" width="14.44140625" style="63" customWidth="1"/>
    <col min="13334" max="13334" width="13" style="63" customWidth="1"/>
    <col min="13335" max="13335" width="27.44140625" style="63" customWidth="1"/>
    <col min="13336" max="13336" width="18.33203125" style="63" bestFit="1" customWidth="1"/>
    <col min="13337" max="13337" width="19.5546875" style="63" customWidth="1"/>
    <col min="13338" max="13568" width="9.109375" style="63"/>
    <col min="13569" max="13569" width="12.33203125" style="63" bestFit="1" customWidth="1"/>
    <col min="13570" max="13570" width="8.5546875" style="63" customWidth="1"/>
    <col min="13571" max="13571" width="15.44140625" style="63" customWidth="1"/>
    <col min="13572" max="13572" width="21.5546875" style="63" customWidth="1"/>
    <col min="13573" max="13573" width="125.6640625" style="63" customWidth="1"/>
    <col min="13574" max="13574" width="14.44140625" style="63" customWidth="1"/>
    <col min="13575" max="13575" width="12.109375" style="63" customWidth="1"/>
    <col min="13576" max="13576" width="13.6640625" style="63" bestFit="1" customWidth="1"/>
    <col min="13577" max="13577" width="15.33203125" style="63" customWidth="1"/>
    <col min="13578" max="13578" width="18.33203125" style="63" customWidth="1"/>
    <col min="13579" max="13579" width="19.88671875" style="63" customWidth="1"/>
    <col min="13580" max="13580" width="17.88671875" style="63" customWidth="1"/>
    <col min="13581" max="13581" width="18.33203125" style="63" customWidth="1"/>
    <col min="13582" max="13583" width="18.109375" style="63" customWidth="1"/>
    <col min="13584" max="13585" width="22" style="63" customWidth="1"/>
    <col min="13586" max="13586" width="20.109375" style="63" customWidth="1"/>
    <col min="13587" max="13587" width="17.109375" style="63" customWidth="1"/>
    <col min="13588" max="13588" width="12" style="63" customWidth="1"/>
    <col min="13589" max="13589" width="14.44140625" style="63" customWidth="1"/>
    <col min="13590" max="13590" width="13" style="63" customWidth="1"/>
    <col min="13591" max="13591" width="27.44140625" style="63" customWidth="1"/>
    <col min="13592" max="13592" width="18.33203125" style="63" bestFit="1" customWidth="1"/>
    <col min="13593" max="13593" width="19.5546875" style="63" customWidth="1"/>
    <col min="13594" max="13824" width="9.109375" style="63"/>
    <col min="13825" max="13825" width="12.33203125" style="63" bestFit="1" customWidth="1"/>
    <col min="13826" max="13826" width="8.5546875" style="63" customWidth="1"/>
    <col min="13827" max="13827" width="15.44140625" style="63" customWidth="1"/>
    <col min="13828" max="13828" width="21.5546875" style="63" customWidth="1"/>
    <col min="13829" max="13829" width="125.6640625" style="63" customWidth="1"/>
    <col min="13830" max="13830" width="14.44140625" style="63" customWidth="1"/>
    <col min="13831" max="13831" width="12.109375" style="63" customWidth="1"/>
    <col min="13832" max="13832" width="13.6640625" style="63" bestFit="1" customWidth="1"/>
    <col min="13833" max="13833" width="15.33203125" style="63" customWidth="1"/>
    <col min="13834" max="13834" width="18.33203125" style="63" customWidth="1"/>
    <col min="13835" max="13835" width="19.88671875" style="63" customWidth="1"/>
    <col min="13836" max="13836" width="17.88671875" style="63" customWidth="1"/>
    <col min="13837" max="13837" width="18.33203125" style="63" customWidth="1"/>
    <col min="13838" max="13839" width="18.109375" style="63" customWidth="1"/>
    <col min="13840" max="13841" width="22" style="63" customWidth="1"/>
    <col min="13842" max="13842" width="20.109375" style="63" customWidth="1"/>
    <col min="13843" max="13843" width="17.109375" style="63" customWidth="1"/>
    <col min="13844" max="13844" width="12" style="63" customWidth="1"/>
    <col min="13845" max="13845" width="14.44140625" style="63" customWidth="1"/>
    <col min="13846" max="13846" width="13" style="63" customWidth="1"/>
    <col min="13847" max="13847" width="27.44140625" style="63" customWidth="1"/>
    <col min="13848" max="13848" width="18.33203125" style="63" bestFit="1" customWidth="1"/>
    <col min="13849" max="13849" width="19.5546875" style="63" customWidth="1"/>
    <col min="13850" max="14080" width="9.109375" style="63"/>
    <col min="14081" max="14081" width="12.33203125" style="63" bestFit="1" customWidth="1"/>
    <col min="14082" max="14082" width="8.5546875" style="63" customWidth="1"/>
    <col min="14083" max="14083" width="15.44140625" style="63" customWidth="1"/>
    <col min="14084" max="14084" width="21.5546875" style="63" customWidth="1"/>
    <col min="14085" max="14085" width="125.6640625" style="63" customWidth="1"/>
    <col min="14086" max="14086" width="14.44140625" style="63" customWidth="1"/>
    <col min="14087" max="14087" width="12.109375" style="63" customWidth="1"/>
    <col min="14088" max="14088" width="13.6640625" style="63" bestFit="1" customWidth="1"/>
    <col min="14089" max="14089" width="15.33203125" style="63" customWidth="1"/>
    <col min="14090" max="14090" width="18.33203125" style="63" customWidth="1"/>
    <col min="14091" max="14091" width="19.88671875" style="63" customWidth="1"/>
    <col min="14092" max="14092" width="17.88671875" style="63" customWidth="1"/>
    <col min="14093" max="14093" width="18.33203125" style="63" customWidth="1"/>
    <col min="14094" max="14095" width="18.109375" style="63" customWidth="1"/>
    <col min="14096" max="14097" width="22" style="63" customWidth="1"/>
    <col min="14098" max="14098" width="20.109375" style="63" customWidth="1"/>
    <col min="14099" max="14099" width="17.109375" style="63" customWidth="1"/>
    <col min="14100" max="14100" width="12" style="63" customWidth="1"/>
    <col min="14101" max="14101" width="14.44140625" style="63" customWidth="1"/>
    <col min="14102" max="14102" width="13" style="63" customWidth="1"/>
    <col min="14103" max="14103" width="27.44140625" style="63" customWidth="1"/>
    <col min="14104" max="14104" width="18.33203125" style="63" bestFit="1" customWidth="1"/>
    <col min="14105" max="14105" width="19.5546875" style="63" customWidth="1"/>
    <col min="14106" max="14336" width="9.109375" style="63"/>
    <col min="14337" max="14337" width="12.33203125" style="63" bestFit="1" customWidth="1"/>
    <col min="14338" max="14338" width="8.5546875" style="63" customWidth="1"/>
    <col min="14339" max="14339" width="15.44140625" style="63" customWidth="1"/>
    <col min="14340" max="14340" width="21.5546875" style="63" customWidth="1"/>
    <col min="14341" max="14341" width="125.6640625" style="63" customWidth="1"/>
    <col min="14342" max="14342" width="14.44140625" style="63" customWidth="1"/>
    <col min="14343" max="14343" width="12.109375" style="63" customWidth="1"/>
    <col min="14344" max="14344" width="13.6640625" style="63" bestFit="1" customWidth="1"/>
    <col min="14345" max="14345" width="15.33203125" style="63" customWidth="1"/>
    <col min="14346" max="14346" width="18.33203125" style="63" customWidth="1"/>
    <col min="14347" max="14347" width="19.88671875" style="63" customWidth="1"/>
    <col min="14348" max="14348" width="17.88671875" style="63" customWidth="1"/>
    <col min="14349" max="14349" width="18.33203125" style="63" customWidth="1"/>
    <col min="14350" max="14351" width="18.109375" style="63" customWidth="1"/>
    <col min="14352" max="14353" width="22" style="63" customWidth="1"/>
    <col min="14354" max="14354" width="20.109375" style="63" customWidth="1"/>
    <col min="14355" max="14355" width="17.109375" style="63" customWidth="1"/>
    <col min="14356" max="14356" width="12" style="63" customWidth="1"/>
    <col min="14357" max="14357" width="14.44140625" style="63" customWidth="1"/>
    <col min="14358" max="14358" width="13" style="63" customWidth="1"/>
    <col min="14359" max="14359" width="27.44140625" style="63" customWidth="1"/>
    <col min="14360" max="14360" width="18.33203125" style="63" bestFit="1" customWidth="1"/>
    <col min="14361" max="14361" width="19.5546875" style="63" customWidth="1"/>
    <col min="14362" max="14592" width="9.109375" style="63"/>
    <col min="14593" max="14593" width="12.33203125" style="63" bestFit="1" customWidth="1"/>
    <col min="14594" max="14594" width="8.5546875" style="63" customWidth="1"/>
    <col min="14595" max="14595" width="15.44140625" style="63" customWidth="1"/>
    <col min="14596" max="14596" width="21.5546875" style="63" customWidth="1"/>
    <col min="14597" max="14597" width="125.6640625" style="63" customWidth="1"/>
    <col min="14598" max="14598" width="14.44140625" style="63" customWidth="1"/>
    <col min="14599" max="14599" width="12.109375" style="63" customWidth="1"/>
    <col min="14600" max="14600" width="13.6640625" style="63" bestFit="1" customWidth="1"/>
    <col min="14601" max="14601" width="15.33203125" style="63" customWidth="1"/>
    <col min="14602" max="14602" width="18.33203125" style="63" customWidth="1"/>
    <col min="14603" max="14603" width="19.88671875" style="63" customWidth="1"/>
    <col min="14604" max="14604" width="17.88671875" style="63" customWidth="1"/>
    <col min="14605" max="14605" width="18.33203125" style="63" customWidth="1"/>
    <col min="14606" max="14607" width="18.109375" style="63" customWidth="1"/>
    <col min="14608" max="14609" width="22" style="63" customWidth="1"/>
    <col min="14610" max="14610" width="20.109375" style="63" customWidth="1"/>
    <col min="14611" max="14611" width="17.109375" style="63" customWidth="1"/>
    <col min="14612" max="14612" width="12" style="63" customWidth="1"/>
    <col min="14613" max="14613" width="14.44140625" style="63" customWidth="1"/>
    <col min="14614" max="14614" width="13" style="63" customWidth="1"/>
    <col min="14615" max="14615" width="27.44140625" style="63" customWidth="1"/>
    <col min="14616" max="14616" width="18.33203125" style="63" bestFit="1" customWidth="1"/>
    <col min="14617" max="14617" width="19.5546875" style="63" customWidth="1"/>
    <col min="14618" max="14848" width="9.109375" style="63"/>
    <col min="14849" max="14849" width="12.33203125" style="63" bestFit="1" customWidth="1"/>
    <col min="14850" max="14850" width="8.5546875" style="63" customWidth="1"/>
    <col min="14851" max="14851" width="15.44140625" style="63" customWidth="1"/>
    <col min="14852" max="14852" width="21.5546875" style="63" customWidth="1"/>
    <col min="14853" max="14853" width="125.6640625" style="63" customWidth="1"/>
    <col min="14854" max="14854" width="14.44140625" style="63" customWidth="1"/>
    <col min="14855" max="14855" width="12.109375" style="63" customWidth="1"/>
    <col min="14856" max="14856" width="13.6640625" style="63" bestFit="1" customWidth="1"/>
    <col min="14857" max="14857" width="15.33203125" style="63" customWidth="1"/>
    <col min="14858" max="14858" width="18.33203125" style="63" customWidth="1"/>
    <col min="14859" max="14859" width="19.88671875" style="63" customWidth="1"/>
    <col min="14860" max="14860" width="17.88671875" style="63" customWidth="1"/>
    <col min="14861" max="14861" width="18.33203125" style="63" customWidth="1"/>
    <col min="14862" max="14863" width="18.109375" style="63" customWidth="1"/>
    <col min="14864" max="14865" width="22" style="63" customWidth="1"/>
    <col min="14866" max="14866" width="20.109375" style="63" customWidth="1"/>
    <col min="14867" max="14867" width="17.109375" style="63" customWidth="1"/>
    <col min="14868" max="14868" width="12" style="63" customWidth="1"/>
    <col min="14869" max="14869" width="14.44140625" style="63" customWidth="1"/>
    <col min="14870" max="14870" width="13" style="63" customWidth="1"/>
    <col min="14871" max="14871" width="27.44140625" style="63" customWidth="1"/>
    <col min="14872" max="14872" width="18.33203125" style="63" bestFit="1" customWidth="1"/>
    <col min="14873" max="14873" width="19.5546875" style="63" customWidth="1"/>
    <col min="14874" max="15104" width="9.109375" style="63"/>
    <col min="15105" max="15105" width="12.33203125" style="63" bestFit="1" customWidth="1"/>
    <col min="15106" max="15106" width="8.5546875" style="63" customWidth="1"/>
    <col min="15107" max="15107" width="15.44140625" style="63" customWidth="1"/>
    <col min="15108" max="15108" width="21.5546875" style="63" customWidth="1"/>
    <col min="15109" max="15109" width="125.6640625" style="63" customWidth="1"/>
    <col min="15110" max="15110" width="14.44140625" style="63" customWidth="1"/>
    <col min="15111" max="15111" width="12.109375" style="63" customWidth="1"/>
    <col min="15112" max="15112" width="13.6640625" style="63" bestFit="1" customWidth="1"/>
    <col min="15113" max="15113" width="15.33203125" style="63" customWidth="1"/>
    <col min="15114" max="15114" width="18.33203125" style="63" customWidth="1"/>
    <col min="15115" max="15115" width="19.88671875" style="63" customWidth="1"/>
    <col min="15116" max="15116" width="17.88671875" style="63" customWidth="1"/>
    <col min="15117" max="15117" width="18.33203125" style="63" customWidth="1"/>
    <col min="15118" max="15119" width="18.109375" style="63" customWidth="1"/>
    <col min="15120" max="15121" width="22" style="63" customWidth="1"/>
    <col min="15122" max="15122" width="20.109375" style="63" customWidth="1"/>
    <col min="15123" max="15123" width="17.109375" style="63" customWidth="1"/>
    <col min="15124" max="15124" width="12" style="63" customWidth="1"/>
    <col min="15125" max="15125" width="14.44140625" style="63" customWidth="1"/>
    <col min="15126" max="15126" width="13" style="63" customWidth="1"/>
    <col min="15127" max="15127" width="27.44140625" style="63" customWidth="1"/>
    <col min="15128" max="15128" width="18.33203125" style="63" bestFit="1" customWidth="1"/>
    <col min="15129" max="15129" width="19.5546875" style="63" customWidth="1"/>
    <col min="15130" max="15360" width="9.109375" style="63"/>
    <col min="15361" max="15361" width="12.33203125" style="63" bestFit="1" customWidth="1"/>
    <col min="15362" max="15362" width="8.5546875" style="63" customWidth="1"/>
    <col min="15363" max="15363" width="15.44140625" style="63" customWidth="1"/>
    <col min="15364" max="15364" width="21.5546875" style="63" customWidth="1"/>
    <col min="15365" max="15365" width="125.6640625" style="63" customWidth="1"/>
    <col min="15366" max="15366" width="14.44140625" style="63" customWidth="1"/>
    <col min="15367" max="15367" width="12.109375" style="63" customWidth="1"/>
    <col min="15368" max="15368" width="13.6640625" style="63" bestFit="1" customWidth="1"/>
    <col min="15369" max="15369" width="15.33203125" style="63" customWidth="1"/>
    <col min="15370" max="15370" width="18.33203125" style="63" customWidth="1"/>
    <col min="15371" max="15371" width="19.88671875" style="63" customWidth="1"/>
    <col min="15372" max="15372" width="17.88671875" style="63" customWidth="1"/>
    <col min="15373" max="15373" width="18.33203125" style="63" customWidth="1"/>
    <col min="15374" max="15375" width="18.109375" style="63" customWidth="1"/>
    <col min="15376" max="15377" width="22" style="63" customWidth="1"/>
    <col min="15378" max="15378" width="20.109375" style="63" customWidth="1"/>
    <col min="15379" max="15379" width="17.109375" style="63" customWidth="1"/>
    <col min="15380" max="15380" width="12" style="63" customWidth="1"/>
    <col min="15381" max="15381" width="14.44140625" style="63" customWidth="1"/>
    <col min="15382" max="15382" width="13" style="63" customWidth="1"/>
    <col min="15383" max="15383" width="27.44140625" style="63" customWidth="1"/>
    <col min="15384" max="15384" width="18.33203125" style="63" bestFit="1" customWidth="1"/>
    <col min="15385" max="15385" width="19.5546875" style="63" customWidth="1"/>
    <col min="15386" max="15616" width="9.109375" style="63"/>
    <col min="15617" max="15617" width="12.33203125" style="63" bestFit="1" customWidth="1"/>
    <col min="15618" max="15618" width="8.5546875" style="63" customWidth="1"/>
    <col min="15619" max="15619" width="15.44140625" style="63" customWidth="1"/>
    <col min="15620" max="15620" width="21.5546875" style="63" customWidth="1"/>
    <col min="15621" max="15621" width="125.6640625" style="63" customWidth="1"/>
    <col min="15622" max="15622" width="14.44140625" style="63" customWidth="1"/>
    <col min="15623" max="15623" width="12.109375" style="63" customWidth="1"/>
    <col min="15624" max="15624" width="13.6640625" style="63" bestFit="1" customWidth="1"/>
    <col min="15625" max="15625" width="15.33203125" style="63" customWidth="1"/>
    <col min="15626" max="15626" width="18.33203125" style="63" customWidth="1"/>
    <col min="15627" max="15627" width="19.88671875" style="63" customWidth="1"/>
    <col min="15628" max="15628" width="17.88671875" style="63" customWidth="1"/>
    <col min="15629" max="15629" width="18.33203125" style="63" customWidth="1"/>
    <col min="15630" max="15631" width="18.109375" style="63" customWidth="1"/>
    <col min="15632" max="15633" width="22" style="63" customWidth="1"/>
    <col min="15634" max="15634" width="20.109375" style="63" customWidth="1"/>
    <col min="15635" max="15635" width="17.109375" style="63" customWidth="1"/>
    <col min="15636" max="15636" width="12" style="63" customWidth="1"/>
    <col min="15637" max="15637" width="14.44140625" style="63" customWidth="1"/>
    <col min="15638" max="15638" width="13" style="63" customWidth="1"/>
    <col min="15639" max="15639" width="27.44140625" style="63" customWidth="1"/>
    <col min="15640" max="15640" width="18.33203125" style="63" bestFit="1" customWidth="1"/>
    <col min="15641" max="15641" width="19.5546875" style="63" customWidth="1"/>
    <col min="15642" max="15872" width="9.109375" style="63"/>
    <col min="15873" max="15873" width="12.33203125" style="63" bestFit="1" customWidth="1"/>
    <col min="15874" max="15874" width="8.5546875" style="63" customWidth="1"/>
    <col min="15875" max="15875" width="15.44140625" style="63" customWidth="1"/>
    <col min="15876" max="15876" width="21.5546875" style="63" customWidth="1"/>
    <col min="15877" max="15877" width="125.6640625" style="63" customWidth="1"/>
    <col min="15878" max="15878" width="14.44140625" style="63" customWidth="1"/>
    <col min="15879" max="15879" width="12.109375" style="63" customWidth="1"/>
    <col min="15880" max="15880" width="13.6640625" style="63" bestFit="1" customWidth="1"/>
    <col min="15881" max="15881" width="15.33203125" style="63" customWidth="1"/>
    <col min="15882" max="15882" width="18.33203125" style="63" customWidth="1"/>
    <col min="15883" max="15883" width="19.88671875" style="63" customWidth="1"/>
    <col min="15884" max="15884" width="17.88671875" style="63" customWidth="1"/>
    <col min="15885" max="15885" width="18.33203125" style="63" customWidth="1"/>
    <col min="15886" max="15887" width="18.109375" style="63" customWidth="1"/>
    <col min="15888" max="15889" width="22" style="63" customWidth="1"/>
    <col min="15890" max="15890" width="20.109375" style="63" customWidth="1"/>
    <col min="15891" max="15891" width="17.109375" style="63" customWidth="1"/>
    <col min="15892" max="15892" width="12" style="63" customWidth="1"/>
    <col min="15893" max="15893" width="14.44140625" style="63" customWidth="1"/>
    <col min="15894" max="15894" width="13" style="63" customWidth="1"/>
    <col min="15895" max="15895" width="27.44140625" style="63" customWidth="1"/>
    <col min="15896" max="15896" width="18.33203125" style="63" bestFit="1" customWidth="1"/>
    <col min="15897" max="15897" width="19.5546875" style="63" customWidth="1"/>
    <col min="15898" max="16128" width="9.109375" style="63"/>
    <col min="16129" max="16129" width="12.33203125" style="63" bestFit="1" customWidth="1"/>
    <col min="16130" max="16130" width="8.5546875" style="63" customWidth="1"/>
    <col min="16131" max="16131" width="15.44140625" style="63" customWidth="1"/>
    <col min="16132" max="16132" width="21.5546875" style="63" customWidth="1"/>
    <col min="16133" max="16133" width="125.6640625" style="63" customWidth="1"/>
    <col min="16134" max="16134" width="14.44140625" style="63" customWidth="1"/>
    <col min="16135" max="16135" width="12.109375" style="63" customWidth="1"/>
    <col min="16136" max="16136" width="13.6640625" style="63" bestFit="1" customWidth="1"/>
    <col min="16137" max="16137" width="15.33203125" style="63" customWidth="1"/>
    <col min="16138" max="16138" width="18.33203125" style="63" customWidth="1"/>
    <col min="16139" max="16139" width="19.88671875" style="63" customWidth="1"/>
    <col min="16140" max="16140" width="17.88671875" style="63" customWidth="1"/>
    <col min="16141" max="16141" width="18.33203125" style="63" customWidth="1"/>
    <col min="16142" max="16143" width="18.109375" style="63" customWidth="1"/>
    <col min="16144" max="16145" width="22" style="63" customWidth="1"/>
    <col min="16146" max="16146" width="20.109375" style="63" customWidth="1"/>
    <col min="16147" max="16147" width="17.109375" style="63" customWidth="1"/>
    <col min="16148" max="16148" width="12" style="63" customWidth="1"/>
    <col min="16149" max="16149" width="14.44140625" style="63" customWidth="1"/>
    <col min="16150" max="16150" width="13" style="63" customWidth="1"/>
    <col min="16151" max="16151" width="27.44140625" style="63" customWidth="1"/>
    <col min="16152" max="16152" width="18.33203125" style="63" bestFit="1" customWidth="1"/>
    <col min="16153" max="16153" width="19.5546875" style="63" customWidth="1"/>
    <col min="16154" max="16384" width="9.109375" style="63"/>
  </cols>
  <sheetData>
    <row r="1" spans="1:25" s="91" customFormat="1" ht="15" customHeight="1" x14ac:dyDescent="0.3">
      <c r="A1" s="83" t="s">
        <v>3043</v>
      </c>
      <c r="B1" s="84" t="s">
        <v>1</v>
      </c>
      <c r="C1" s="85" t="s">
        <v>3044</v>
      </c>
      <c r="D1" s="86" t="s">
        <v>5663</v>
      </c>
      <c r="E1" s="85" t="s">
        <v>3046</v>
      </c>
      <c r="F1" s="85" t="s">
        <v>3047</v>
      </c>
      <c r="G1" s="86" t="s">
        <v>6</v>
      </c>
      <c r="H1" s="87" t="s">
        <v>7</v>
      </c>
      <c r="I1" s="87" t="s">
        <v>8</v>
      </c>
      <c r="J1" s="87" t="s">
        <v>5664</v>
      </c>
      <c r="K1" s="88" t="s">
        <v>9</v>
      </c>
      <c r="L1" s="86" t="s">
        <v>10</v>
      </c>
      <c r="M1" s="89" t="s">
        <v>11</v>
      </c>
      <c r="N1" s="85" t="s">
        <v>12</v>
      </c>
      <c r="O1" s="85" t="s">
        <v>5665</v>
      </c>
      <c r="P1" s="85" t="s">
        <v>13</v>
      </c>
      <c r="Q1" s="85" t="s">
        <v>14</v>
      </c>
      <c r="R1" s="85" t="s">
        <v>15</v>
      </c>
      <c r="S1" s="85" t="s">
        <v>16</v>
      </c>
      <c r="T1" s="85" t="s">
        <v>17</v>
      </c>
      <c r="U1" s="85" t="s">
        <v>18</v>
      </c>
      <c r="V1" s="85" t="s">
        <v>19</v>
      </c>
      <c r="W1" s="90" t="s">
        <v>20</v>
      </c>
      <c r="X1" s="86" t="s">
        <v>6847</v>
      </c>
      <c r="Y1" s="85" t="s">
        <v>6848</v>
      </c>
    </row>
    <row r="2" spans="1:25" ht="15" customHeight="1" x14ac:dyDescent="0.25">
      <c r="A2" s="92">
        <v>39083</v>
      </c>
      <c r="B2" s="93">
        <v>1304</v>
      </c>
      <c r="C2" s="93" t="s">
        <v>21</v>
      </c>
      <c r="D2" s="94">
        <v>400</v>
      </c>
      <c r="E2" s="95" t="s">
        <v>6849</v>
      </c>
      <c r="F2" s="93" t="s">
        <v>37</v>
      </c>
      <c r="G2" s="96" t="s">
        <v>3610</v>
      </c>
      <c r="H2" s="96" t="s">
        <v>25</v>
      </c>
      <c r="I2" s="96"/>
      <c r="J2" s="94"/>
      <c r="K2" s="94">
        <v>400</v>
      </c>
      <c r="L2" s="94"/>
      <c r="M2" s="97"/>
      <c r="N2" s="95"/>
      <c r="O2" s="95"/>
      <c r="P2" s="95"/>
      <c r="Q2" s="95"/>
      <c r="R2" s="95"/>
      <c r="S2" s="95"/>
      <c r="T2" s="95"/>
      <c r="U2" s="93"/>
      <c r="V2" s="95"/>
      <c r="W2" s="98"/>
      <c r="X2" s="94">
        <v>400</v>
      </c>
      <c r="Y2" s="94"/>
    </row>
    <row r="3" spans="1:25" ht="15" customHeight="1" x14ac:dyDescent="0.25">
      <c r="A3" s="92">
        <v>39083</v>
      </c>
      <c r="B3" s="93">
        <v>1341</v>
      </c>
      <c r="C3" s="93" t="s">
        <v>61</v>
      </c>
      <c r="D3" s="94">
        <v>14220</v>
      </c>
      <c r="E3" s="95" t="s">
        <v>6850</v>
      </c>
      <c r="F3" s="93" t="s">
        <v>37</v>
      </c>
      <c r="G3" s="96" t="s">
        <v>3575</v>
      </c>
      <c r="H3" s="96" t="s">
        <v>25</v>
      </c>
      <c r="I3" s="96"/>
      <c r="J3" s="94"/>
      <c r="K3" s="94">
        <v>14220</v>
      </c>
      <c r="L3" s="94"/>
      <c r="M3" s="97"/>
      <c r="N3" s="95"/>
      <c r="O3" s="95"/>
      <c r="P3" s="95"/>
      <c r="Q3" s="95"/>
      <c r="R3" s="95"/>
      <c r="S3" s="95"/>
      <c r="T3" s="95"/>
      <c r="U3" s="93"/>
      <c r="V3" s="95"/>
      <c r="W3" s="98"/>
      <c r="X3" s="94">
        <v>14220</v>
      </c>
      <c r="Y3" s="94"/>
    </row>
    <row r="4" spans="1:25" ht="15" customHeight="1" x14ac:dyDescent="0.25">
      <c r="A4" s="99">
        <v>39084</v>
      </c>
      <c r="B4" s="100">
        <v>1225</v>
      </c>
      <c r="C4" s="101" t="s">
        <v>162</v>
      </c>
      <c r="D4" s="94">
        <v>500</v>
      </c>
      <c r="E4" s="102" t="s">
        <v>6851</v>
      </c>
      <c r="F4" s="93" t="s">
        <v>23</v>
      </c>
      <c r="G4" s="93" t="s">
        <v>3582</v>
      </c>
      <c r="H4" s="96" t="s">
        <v>25</v>
      </c>
      <c r="I4" s="96"/>
      <c r="J4" s="94"/>
      <c r="K4" s="93">
        <v>500</v>
      </c>
      <c r="L4" s="94"/>
      <c r="M4" s="97"/>
      <c r="N4" s="95"/>
      <c r="O4" s="95"/>
      <c r="P4" s="95"/>
      <c r="Q4" s="95"/>
      <c r="R4" s="95"/>
      <c r="S4" s="95"/>
      <c r="T4" s="95"/>
      <c r="U4" s="93"/>
      <c r="V4" s="95"/>
      <c r="W4" s="98"/>
      <c r="X4" s="93">
        <v>500</v>
      </c>
      <c r="Y4" s="94"/>
    </row>
    <row r="5" spans="1:25" ht="15" customHeight="1" x14ac:dyDescent="0.25">
      <c r="A5" s="92">
        <v>39084</v>
      </c>
      <c r="B5" s="93">
        <v>730</v>
      </c>
      <c r="C5" s="93" t="s">
        <v>68</v>
      </c>
      <c r="D5" s="94">
        <v>9200</v>
      </c>
      <c r="E5" s="95" t="s">
        <v>6852</v>
      </c>
      <c r="F5" s="93" t="s">
        <v>23</v>
      </c>
      <c r="G5" s="96" t="s">
        <v>3575</v>
      </c>
      <c r="H5" s="96" t="s">
        <v>25</v>
      </c>
      <c r="I5" s="96" t="s">
        <v>4334</v>
      </c>
      <c r="J5" s="94">
        <v>9200</v>
      </c>
      <c r="K5" s="94"/>
      <c r="L5" s="94"/>
      <c r="M5" s="97"/>
      <c r="N5" s="95"/>
      <c r="O5" s="95"/>
      <c r="P5" s="95"/>
      <c r="Q5" s="95"/>
      <c r="R5" s="95"/>
      <c r="S5" s="95"/>
      <c r="T5" s="95"/>
      <c r="U5" s="93"/>
      <c r="V5" s="95"/>
      <c r="W5" s="98"/>
      <c r="X5" s="94">
        <v>9200</v>
      </c>
      <c r="Y5" s="94"/>
    </row>
    <row r="6" spans="1:25" ht="15" customHeight="1" x14ac:dyDescent="0.25">
      <c r="A6" s="92">
        <v>39084</v>
      </c>
      <c r="B6" s="93">
        <v>1013</v>
      </c>
      <c r="C6" s="93" t="s">
        <v>3995</v>
      </c>
      <c r="D6" s="94">
        <v>150</v>
      </c>
      <c r="E6" s="95" t="s">
        <v>5667</v>
      </c>
      <c r="F6" s="93" t="s">
        <v>33</v>
      </c>
      <c r="G6" s="96" t="s">
        <v>3582</v>
      </c>
      <c r="H6" s="96" t="s">
        <v>25</v>
      </c>
      <c r="I6" s="96"/>
      <c r="J6" s="94"/>
      <c r="K6" s="94">
        <v>150</v>
      </c>
      <c r="L6" s="94"/>
      <c r="M6" s="97"/>
      <c r="N6" s="95"/>
      <c r="O6" s="95"/>
      <c r="P6" s="95"/>
      <c r="Q6" s="95"/>
      <c r="R6" s="95"/>
      <c r="S6" s="95"/>
      <c r="T6" s="95"/>
      <c r="U6" s="93"/>
      <c r="V6" s="95"/>
      <c r="W6" s="98"/>
      <c r="X6" s="94">
        <v>150</v>
      </c>
      <c r="Y6" s="94"/>
    </row>
    <row r="7" spans="1:25" ht="15" customHeight="1" x14ac:dyDescent="0.25">
      <c r="A7" s="92">
        <v>39084</v>
      </c>
      <c r="B7" s="93">
        <v>1231</v>
      </c>
      <c r="C7" s="93" t="s">
        <v>81</v>
      </c>
      <c r="D7" s="94" t="s">
        <v>27</v>
      </c>
      <c r="E7" s="95" t="s">
        <v>5668</v>
      </c>
      <c r="F7" s="93" t="s">
        <v>63</v>
      </c>
      <c r="G7" s="93" t="s">
        <v>3578</v>
      </c>
      <c r="H7" s="96" t="s">
        <v>25</v>
      </c>
      <c r="I7" s="93"/>
      <c r="J7" s="94"/>
      <c r="K7" s="94" t="s">
        <v>27</v>
      </c>
      <c r="L7" s="94"/>
      <c r="M7" s="97"/>
      <c r="N7" s="95"/>
      <c r="O7" s="95"/>
      <c r="P7" s="95"/>
      <c r="Q7" s="95"/>
      <c r="R7" s="95"/>
      <c r="S7" s="95"/>
      <c r="T7" s="95"/>
      <c r="U7" s="93"/>
      <c r="V7" s="95"/>
      <c r="W7" s="98"/>
      <c r="X7" s="94" t="s">
        <v>27</v>
      </c>
      <c r="Y7" s="94">
        <v>1</v>
      </c>
    </row>
    <row r="8" spans="1:25" ht="15" customHeight="1" x14ac:dyDescent="0.25">
      <c r="A8" s="92">
        <v>39084</v>
      </c>
      <c r="B8" s="93">
        <v>930</v>
      </c>
      <c r="C8" s="93" t="s">
        <v>121</v>
      </c>
      <c r="D8" s="103">
        <v>50</v>
      </c>
      <c r="E8" s="95" t="s">
        <v>6853</v>
      </c>
      <c r="F8" s="93" t="s">
        <v>63</v>
      </c>
      <c r="G8" s="93" t="s">
        <v>3582</v>
      </c>
      <c r="H8" s="96" t="s">
        <v>25</v>
      </c>
      <c r="I8" s="96"/>
      <c r="J8" s="103"/>
      <c r="K8" s="103">
        <v>50</v>
      </c>
      <c r="L8" s="94"/>
      <c r="M8" s="104"/>
      <c r="N8" s="95"/>
      <c r="O8" s="95"/>
      <c r="P8" s="95"/>
      <c r="Q8" s="95"/>
      <c r="R8" s="95"/>
      <c r="S8" s="95"/>
      <c r="T8" s="95"/>
      <c r="U8" s="93"/>
      <c r="V8" s="95"/>
      <c r="W8" s="98"/>
      <c r="X8" s="103">
        <v>50</v>
      </c>
      <c r="Y8" s="103"/>
    </row>
    <row r="9" spans="1:25" ht="15" customHeight="1" x14ac:dyDescent="0.25">
      <c r="A9" s="92">
        <v>39084</v>
      </c>
      <c r="B9" s="93"/>
      <c r="C9" s="93" t="s">
        <v>42</v>
      </c>
      <c r="D9" s="103">
        <v>250</v>
      </c>
      <c r="E9" s="95" t="s">
        <v>6854</v>
      </c>
      <c r="F9" s="93" t="s">
        <v>67</v>
      </c>
      <c r="G9" s="93" t="s">
        <v>3582</v>
      </c>
      <c r="H9" s="96" t="s">
        <v>25</v>
      </c>
      <c r="I9" s="96"/>
      <c r="J9" s="103"/>
      <c r="K9" s="103">
        <v>250</v>
      </c>
      <c r="L9" s="94"/>
      <c r="M9" s="104"/>
      <c r="N9" s="95"/>
      <c r="O9" s="95"/>
      <c r="P9" s="95"/>
      <c r="Q9" s="95"/>
      <c r="R9" s="95"/>
      <c r="S9" s="95"/>
      <c r="T9" s="95"/>
      <c r="U9" s="93"/>
      <c r="V9" s="95"/>
      <c r="W9" s="98"/>
      <c r="X9" s="103">
        <v>250</v>
      </c>
      <c r="Y9" s="103"/>
    </row>
    <row r="10" spans="1:25" ht="15" customHeight="1" x14ac:dyDescent="0.25">
      <c r="A10" s="92">
        <v>39085</v>
      </c>
      <c r="B10" s="93">
        <v>753</v>
      </c>
      <c r="C10" s="93" t="s">
        <v>46</v>
      </c>
      <c r="D10" s="94">
        <v>2000</v>
      </c>
      <c r="E10" s="95" t="s">
        <v>6855</v>
      </c>
      <c r="F10" s="93" t="s">
        <v>23</v>
      </c>
      <c r="G10" s="93" t="s">
        <v>3575</v>
      </c>
      <c r="H10" s="96" t="s">
        <v>25</v>
      </c>
      <c r="I10" s="93"/>
      <c r="J10" s="94"/>
      <c r="K10" s="94">
        <v>2000</v>
      </c>
      <c r="L10" s="94"/>
      <c r="M10" s="97"/>
      <c r="N10" s="95"/>
      <c r="O10" s="95"/>
      <c r="P10" s="95"/>
      <c r="Q10" s="95"/>
      <c r="R10" s="95"/>
      <c r="S10" s="95"/>
      <c r="T10" s="95"/>
      <c r="U10" s="93"/>
      <c r="V10" s="95"/>
      <c r="W10" s="98"/>
      <c r="X10" s="94">
        <v>2000</v>
      </c>
      <c r="Y10" s="94"/>
    </row>
    <row r="11" spans="1:25" ht="15" customHeight="1" x14ac:dyDescent="0.25">
      <c r="A11" s="92">
        <v>39085</v>
      </c>
      <c r="B11" s="93">
        <v>910</v>
      </c>
      <c r="C11" s="93" t="s">
        <v>35</v>
      </c>
      <c r="D11" s="94">
        <v>30</v>
      </c>
      <c r="E11" s="95" t="s">
        <v>6856</v>
      </c>
      <c r="F11" s="93" t="s">
        <v>37</v>
      </c>
      <c r="G11" s="96" t="s">
        <v>3580</v>
      </c>
      <c r="H11" s="96" t="s">
        <v>25</v>
      </c>
      <c r="I11" s="96"/>
      <c r="J11" s="94"/>
      <c r="K11" s="94">
        <v>30</v>
      </c>
      <c r="L11" s="94"/>
      <c r="M11" s="97"/>
      <c r="N11" s="95"/>
      <c r="O11" s="95"/>
      <c r="P11" s="95"/>
      <c r="Q11" s="95"/>
      <c r="R11" s="95"/>
      <c r="S11" s="95"/>
      <c r="T11" s="95"/>
      <c r="U11" s="93"/>
      <c r="V11" s="95"/>
      <c r="W11" s="98"/>
      <c r="X11" s="94">
        <v>30</v>
      </c>
      <c r="Y11" s="94"/>
    </row>
    <row r="12" spans="1:25" ht="15" customHeight="1" x14ac:dyDescent="0.25">
      <c r="A12" s="92">
        <v>39085</v>
      </c>
      <c r="B12" s="93">
        <v>1830</v>
      </c>
      <c r="C12" s="93" t="s">
        <v>162</v>
      </c>
      <c r="D12" s="103">
        <v>300</v>
      </c>
      <c r="E12" s="95" t="s">
        <v>6857</v>
      </c>
      <c r="F12" s="93" t="s">
        <v>54</v>
      </c>
      <c r="G12" s="93" t="s">
        <v>3582</v>
      </c>
      <c r="H12" s="96" t="s">
        <v>25</v>
      </c>
      <c r="I12" s="96"/>
      <c r="J12" s="103"/>
      <c r="K12" s="103">
        <v>300</v>
      </c>
      <c r="L12" s="94"/>
      <c r="M12" s="104"/>
      <c r="N12" s="95"/>
      <c r="O12" s="95"/>
      <c r="P12" s="95"/>
      <c r="Q12" s="95"/>
      <c r="R12" s="95"/>
      <c r="S12" s="95"/>
      <c r="T12" s="95"/>
      <c r="U12" s="93"/>
      <c r="V12" s="95"/>
      <c r="W12" s="98"/>
      <c r="X12" s="103">
        <v>300</v>
      </c>
      <c r="Y12" s="103"/>
    </row>
    <row r="13" spans="1:25" ht="15" customHeight="1" x14ac:dyDescent="0.25">
      <c r="A13" s="92">
        <v>39085</v>
      </c>
      <c r="B13" s="93">
        <v>1449</v>
      </c>
      <c r="C13" s="93" t="s">
        <v>68</v>
      </c>
      <c r="D13" s="94">
        <v>1000</v>
      </c>
      <c r="E13" s="95" t="s">
        <v>6858</v>
      </c>
      <c r="F13" s="93" t="s">
        <v>3869</v>
      </c>
      <c r="G13" s="96" t="s">
        <v>3575</v>
      </c>
      <c r="H13" s="96" t="s">
        <v>25</v>
      </c>
      <c r="I13" s="96" t="s">
        <v>4334</v>
      </c>
      <c r="J13" s="94">
        <v>1000</v>
      </c>
      <c r="K13" s="94"/>
      <c r="L13" s="94"/>
      <c r="M13" s="97"/>
      <c r="N13" s="95"/>
      <c r="O13" s="95"/>
      <c r="P13" s="95"/>
      <c r="Q13" s="95"/>
      <c r="R13" s="95"/>
      <c r="S13" s="95"/>
      <c r="T13" s="95"/>
      <c r="U13" s="93"/>
      <c r="V13" s="95"/>
      <c r="W13" s="98"/>
      <c r="X13" s="94">
        <v>1000</v>
      </c>
      <c r="Y13" s="94"/>
    </row>
    <row r="14" spans="1:25" ht="15" customHeight="1" x14ac:dyDescent="0.25">
      <c r="A14" s="92">
        <v>39086</v>
      </c>
      <c r="B14" s="93">
        <v>817</v>
      </c>
      <c r="C14" s="93" t="s">
        <v>35</v>
      </c>
      <c r="D14" s="94">
        <v>200</v>
      </c>
      <c r="E14" s="95" t="s">
        <v>6859</v>
      </c>
      <c r="F14" s="93" t="s">
        <v>90</v>
      </c>
      <c r="G14" s="96" t="s">
        <v>3580</v>
      </c>
      <c r="H14" s="96" t="s">
        <v>25</v>
      </c>
      <c r="I14" s="96"/>
      <c r="J14" s="94"/>
      <c r="K14" s="94">
        <v>200</v>
      </c>
      <c r="L14" s="94"/>
      <c r="M14" s="97"/>
      <c r="N14" s="95"/>
      <c r="O14" s="95"/>
      <c r="P14" s="95"/>
      <c r="Q14" s="95"/>
      <c r="R14" s="95"/>
      <c r="S14" s="95"/>
      <c r="T14" s="95"/>
      <c r="U14" s="93"/>
      <c r="V14" s="95"/>
      <c r="W14" s="98"/>
      <c r="X14" s="94">
        <v>200</v>
      </c>
      <c r="Y14" s="94"/>
    </row>
    <row r="15" spans="1:25" ht="15" customHeight="1" x14ac:dyDescent="0.25">
      <c r="A15" s="92">
        <v>39087</v>
      </c>
      <c r="B15" s="93">
        <v>1426</v>
      </c>
      <c r="C15" s="93" t="s">
        <v>121</v>
      </c>
      <c r="D15" s="94">
        <v>20000</v>
      </c>
      <c r="E15" s="95" t="s">
        <v>6860</v>
      </c>
      <c r="F15" s="93" t="s">
        <v>33</v>
      </c>
      <c r="G15" s="96" t="s">
        <v>3582</v>
      </c>
      <c r="H15" s="96" t="s">
        <v>25</v>
      </c>
      <c r="I15" s="96"/>
      <c r="J15" s="94"/>
      <c r="K15" s="94">
        <v>20000</v>
      </c>
      <c r="L15" s="94"/>
      <c r="M15" s="97"/>
      <c r="N15" s="95"/>
      <c r="O15" s="95"/>
      <c r="P15" s="95"/>
      <c r="Q15" s="95"/>
      <c r="R15" s="95"/>
      <c r="S15" s="95"/>
      <c r="T15" s="95"/>
      <c r="U15" s="93"/>
      <c r="V15" s="95"/>
      <c r="W15" s="98"/>
      <c r="X15" s="94">
        <v>20000</v>
      </c>
      <c r="Y15" s="94"/>
    </row>
    <row r="16" spans="1:25" ht="15" customHeight="1" x14ac:dyDescent="0.25">
      <c r="A16" s="92">
        <v>39087</v>
      </c>
      <c r="B16" s="93">
        <v>2253</v>
      </c>
      <c r="C16" s="93" t="s">
        <v>21</v>
      </c>
      <c r="D16" s="94">
        <v>50</v>
      </c>
      <c r="E16" s="95" t="s">
        <v>6861</v>
      </c>
      <c r="F16" s="93" t="s">
        <v>37</v>
      </c>
      <c r="G16" s="96" t="s">
        <v>3610</v>
      </c>
      <c r="H16" s="96" t="s">
        <v>25</v>
      </c>
      <c r="I16" s="96"/>
      <c r="J16" s="94"/>
      <c r="K16" s="94">
        <v>50</v>
      </c>
      <c r="L16" s="94"/>
      <c r="M16" s="97"/>
      <c r="N16" s="95"/>
      <c r="O16" s="95"/>
      <c r="P16" s="95"/>
      <c r="Q16" s="95"/>
      <c r="R16" s="95"/>
      <c r="S16" s="95"/>
      <c r="T16" s="95"/>
      <c r="U16" s="93"/>
      <c r="V16" s="95"/>
      <c r="W16" s="98"/>
      <c r="X16" s="94">
        <v>50</v>
      </c>
      <c r="Y16" s="94"/>
    </row>
    <row r="17" spans="1:25" ht="15" customHeight="1" x14ac:dyDescent="0.25">
      <c r="A17" s="92">
        <v>39087</v>
      </c>
      <c r="B17" s="93">
        <v>1719</v>
      </c>
      <c r="C17" s="93" t="s">
        <v>31</v>
      </c>
      <c r="D17" s="94">
        <v>3500</v>
      </c>
      <c r="E17" s="95" t="s">
        <v>6862</v>
      </c>
      <c r="F17" s="93" t="s">
        <v>190</v>
      </c>
      <c r="G17" s="96" t="s">
        <v>3587</v>
      </c>
      <c r="H17" s="96" t="s">
        <v>25</v>
      </c>
      <c r="I17" s="96"/>
      <c r="J17" s="94"/>
      <c r="K17" s="94">
        <v>3500</v>
      </c>
      <c r="L17" s="94"/>
      <c r="M17" s="97"/>
      <c r="N17" s="95"/>
      <c r="O17" s="95"/>
      <c r="P17" s="95"/>
      <c r="Q17" s="95"/>
      <c r="R17" s="95"/>
      <c r="S17" s="95"/>
      <c r="T17" s="95"/>
      <c r="U17" s="93"/>
      <c r="V17" s="95"/>
      <c r="W17" s="98"/>
      <c r="X17" s="94">
        <v>3500</v>
      </c>
      <c r="Y17" s="94"/>
    </row>
    <row r="18" spans="1:25" ht="15" customHeight="1" x14ac:dyDescent="0.25">
      <c r="A18" s="92">
        <v>39087</v>
      </c>
      <c r="B18" s="93">
        <v>2159</v>
      </c>
      <c r="C18" s="93" t="s">
        <v>35</v>
      </c>
      <c r="D18" s="94">
        <v>500</v>
      </c>
      <c r="E18" s="95" t="s">
        <v>6863</v>
      </c>
      <c r="F18" s="93" t="s">
        <v>63</v>
      </c>
      <c r="G18" s="96" t="s">
        <v>3580</v>
      </c>
      <c r="H18" s="96" t="s">
        <v>25</v>
      </c>
      <c r="I18" s="96"/>
      <c r="J18" s="94"/>
      <c r="K18" s="94">
        <v>500</v>
      </c>
      <c r="L18" s="94"/>
      <c r="M18" s="97"/>
      <c r="N18" s="95"/>
      <c r="O18" s="95"/>
      <c r="P18" s="95"/>
      <c r="Q18" s="95"/>
      <c r="R18" s="95"/>
      <c r="S18" s="95"/>
      <c r="T18" s="95"/>
      <c r="U18" s="93"/>
      <c r="V18" s="95"/>
      <c r="W18" s="98"/>
      <c r="X18" s="94">
        <v>500</v>
      </c>
      <c r="Y18" s="94"/>
    </row>
    <row r="19" spans="1:25" ht="15" customHeight="1" x14ac:dyDescent="0.25">
      <c r="A19" s="92">
        <v>39087</v>
      </c>
      <c r="B19" s="93">
        <v>1430</v>
      </c>
      <c r="C19" s="93" t="s">
        <v>5905</v>
      </c>
      <c r="D19" s="103">
        <v>20000</v>
      </c>
      <c r="E19" s="95" t="s">
        <v>6864</v>
      </c>
      <c r="F19" s="93" t="s">
        <v>54</v>
      </c>
      <c r="G19" s="93" t="s">
        <v>3582</v>
      </c>
      <c r="H19" s="96" t="s">
        <v>25</v>
      </c>
      <c r="I19" s="96"/>
      <c r="J19" s="103"/>
      <c r="K19" s="103">
        <v>20000</v>
      </c>
      <c r="L19" s="94"/>
      <c r="M19" s="104"/>
      <c r="N19" s="95"/>
      <c r="O19" s="95"/>
      <c r="P19" s="95"/>
      <c r="Q19" s="95"/>
      <c r="R19" s="95"/>
      <c r="S19" s="95"/>
      <c r="T19" s="95"/>
      <c r="U19" s="93"/>
      <c r="V19" s="95"/>
      <c r="W19" s="98"/>
      <c r="X19" s="103">
        <v>20000</v>
      </c>
      <c r="Y19" s="103"/>
    </row>
    <row r="20" spans="1:25" ht="15" customHeight="1" x14ac:dyDescent="0.25">
      <c r="A20" s="92">
        <v>39089</v>
      </c>
      <c r="B20" s="93">
        <v>1136</v>
      </c>
      <c r="C20" s="93" t="s">
        <v>61</v>
      </c>
      <c r="D20" s="94">
        <v>2000</v>
      </c>
      <c r="E20" s="95" t="s">
        <v>6865</v>
      </c>
      <c r="F20" s="93" t="s">
        <v>23</v>
      </c>
      <c r="G20" s="96" t="s">
        <v>3575</v>
      </c>
      <c r="H20" s="96" t="s">
        <v>25</v>
      </c>
      <c r="I20" s="96"/>
      <c r="J20" s="94"/>
      <c r="K20" s="94">
        <v>2000</v>
      </c>
      <c r="L20" s="94"/>
      <c r="M20" s="97"/>
      <c r="N20" s="95"/>
      <c r="O20" s="95"/>
      <c r="P20" s="95"/>
      <c r="Q20" s="95"/>
      <c r="R20" s="95"/>
      <c r="S20" s="95"/>
      <c r="T20" s="95"/>
      <c r="U20" s="93"/>
      <c r="V20" s="95"/>
      <c r="W20" s="98"/>
      <c r="X20" s="94">
        <v>2000</v>
      </c>
      <c r="Y20" s="94"/>
    </row>
    <row r="21" spans="1:25" ht="15" customHeight="1" x14ac:dyDescent="0.25">
      <c r="A21" s="92">
        <v>39089</v>
      </c>
      <c r="B21" s="93">
        <v>2013</v>
      </c>
      <c r="C21" s="93" t="s">
        <v>1138</v>
      </c>
      <c r="D21" s="94">
        <v>2000</v>
      </c>
      <c r="E21" s="95" t="s">
        <v>6866</v>
      </c>
      <c r="F21" s="93" t="s">
        <v>37</v>
      </c>
      <c r="G21" s="96" t="s">
        <v>3610</v>
      </c>
      <c r="H21" s="96" t="s">
        <v>25</v>
      </c>
      <c r="I21" s="96"/>
      <c r="J21" s="94"/>
      <c r="K21" s="94">
        <v>2000</v>
      </c>
      <c r="L21" s="94"/>
      <c r="M21" s="97"/>
      <c r="N21" s="95"/>
      <c r="O21" s="95"/>
      <c r="P21" s="95"/>
      <c r="Q21" s="95"/>
      <c r="R21" s="95"/>
      <c r="S21" s="95"/>
      <c r="T21" s="95"/>
      <c r="U21" s="93"/>
      <c r="V21" s="95"/>
      <c r="W21" s="98"/>
      <c r="X21" s="94">
        <v>2000</v>
      </c>
      <c r="Y21" s="94"/>
    </row>
    <row r="22" spans="1:25" ht="15" customHeight="1" x14ac:dyDescent="0.25">
      <c r="A22" s="92">
        <v>39089</v>
      </c>
      <c r="B22" s="93">
        <v>943</v>
      </c>
      <c r="C22" s="93" t="s">
        <v>248</v>
      </c>
      <c r="D22" s="94">
        <v>2500</v>
      </c>
      <c r="E22" s="95" t="s">
        <v>6867</v>
      </c>
      <c r="F22" s="93" t="s">
        <v>54</v>
      </c>
      <c r="G22" s="93" t="s">
        <v>3610</v>
      </c>
      <c r="H22" s="96" t="s">
        <v>25</v>
      </c>
      <c r="I22" s="93"/>
      <c r="J22" s="94"/>
      <c r="K22" s="94">
        <v>2500</v>
      </c>
      <c r="L22" s="94"/>
      <c r="M22" s="97"/>
      <c r="N22" s="95"/>
      <c r="O22" s="95"/>
      <c r="P22" s="95"/>
      <c r="Q22" s="95"/>
      <c r="R22" s="95"/>
      <c r="S22" s="95"/>
      <c r="T22" s="95"/>
      <c r="U22" s="93"/>
      <c r="V22" s="95"/>
      <c r="W22" s="98"/>
      <c r="X22" s="94">
        <v>2500</v>
      </c>
      <c r="Y22" s="94"/>
    </row>
    <row r="23" spans="1:25" ht="15" customHeight="1" x14ac:dyDescent="0.25">
      <c r="A23" s="92">
        <v>39089</v>
      </c>
      <c r="B23" s="93">
        <v>1044</v>
      </c>
      <c r="C23" s="93" t="s">
        <v>130</v>
      </c>
      <c r="D23" s="94" t="s">
        <v>27</v>
      </c>
      <c r="E23" s="95" t="s">
        <v>6868</v>
      </c>
      <c r="F23" s="93" t="s">
        <v>67</v>
      </c>
      <c r="G23" s="96" t="s">
        <v>3578</v>
      </c>
      <c r="H23" s="96" t="s">
        <v>25</v>
      </c>
      <c r="I23" s="96"/>
      <c r="J23" s="94"/>
      <c r="K23" s="94" t="s">
        <v>27</v>
      </c>
      <c r="L23" s="94"/>
      <c r="M23" s="97"/>
      <c r="N23" s="95"/>
      <c r="O23" s="95"/>
      <c r="P23" s="95"/>
      <c r="Q23" s="95"/>
      <c r="R23" s="95"/>
      <c r="S23" s="95"/>
      <c r="T23" s="95"/>
      <c r="U23" s="93"/>
      <c r="V23" s="95"/>
      <c r="W23" s="98"/>
      <c r="X23" s="94" t="s">
        <v>27</v>
      </c>
      <c r="Y23" s="94">
        <v>1</v>
      </c>
    </row>
    <row r="24" spans="1:25" ht="15" customHeight="1" x14ac:dyDescent="0.25">
      <c r="A24" s="92">
        <v>39090</v>
      </c>
      <c r="B24" s="93">
        <v>2104</v>
      </c>
      <c r="C24" s="93" t="s">
        <v>35</v>
      </c>
      <c r="D24" s="94">
        <v>120</v>
      </c>
      <c r="E24" s="95" t="s">
        <v>6869</v>
      </c>
      <c r="F24" s="93" t="s">
        <v>37</v>
      </c>
      <c r="G24" s="96" t="s">
        <v>3580</v>
      </c>
      <c r="H24" s="96" t="s">
        <v>25</v>
      </c>
      <c r="I24" s="96"/>
      <c r="J24" s="94"/>
      <c r="K24" s="94">
        <v>120</v>
      </c>
      <c r="L24" s="94"/>
      <c r="M24" s="97"/>
      <c r="N24" s="95"/>
      <c r="O24" s="95"/>
      <c r="P24" s="95"/>
      <c r="Q24" s="95"/>
      <c r="R24" s="95"/>
      <c r="S24" s="95"/>
      <c r="T24" s="95"/>
      <c r="U24" s="93"/>
      <c r="V24" s="95"/>
      <c r="W24" s="98"/>
      <c r="X24" s="94">
        <v>120</v>
      </c>
      <c r="Y24" s="94"/>
    </row>
    <row r="25" spans="1:25" ht="15" customHeight="1" x14ac:dyDescent="0.25">
      <c r="A25" s="92">
        <v>39090</v>
      </c>
      <c r="B25" s="93">
        <v>1455</v>
      </c>
      <c r="C25" s="93" t="s">
        <v>61</v>
      </c>
      <c r="D25" s="94">
        <v>3000</v>
      </c>
      <c r="E25" s="95" t="s">
        <v>6870</v>
      </c>
      <c r="F25" s="93" t="s">
        <v>37</v>
      </c>
      <c r="G25" s="96" t="s">
        <v>3575</v>
      </c>
      <c r="H25" s="96" t="s">
        <v>25</v>
      </c>
      <c r="I25" s="96"/>
      <c r="J25" s="94"/>
      <c r="K25" s="94">
        <v>3000</v>
      </c>
      <c r="L25" s="94"/>
      <c r="M25" s="97"/>
      <c r="N25" s="95"/>
      <c r="O25" s="95"/>
      <c r="P25" s="95"/>
      <c r="Q25" s="95"/>
      <c r="R25" s="95"/>
      <c r="S25" s="95"/>
      <c r="T25" s="95"/>
      <c r="U25" s="93"/>
      <c r="V25" s="95"/>
      <c r="W25" s="98"/>
      <c r="X25" s="94">
        <v>3000</v>
      </c>
      <c r="Y25" s="94"/>
    </row>
    <row r="26" spans="1:25" ht="15" customHeight="1" x14ac:dyDescent="0.25">
      <c r="A26" s="92">
        <v>39090</v>
      </c>
      <c r="B26" s="93">
        <v>1716</v>
      </c>
      <c r="C26" s="93" t="s">
        <v>70</v>
      </c>
      <c r="D26" s="94">
        <v>5000</v>
      </c>
      <c r="E26" s="95" t="s">
        <v>6871</v>
      </c>
      <c r="F26" s="93" t="s">
        <v>67</v>
      </c>
      <c r="G26" s="96" t="s">
        <v>3575</v>
      </c>
      <c r="H26" s="96" t="s">
        <v>25</v>
      </c>
      <c r="I26" s="96"/>
      <c r="J26" s="94"/>
      <c r="K26" s="94">
        <v>5000</v>
      </c>
      <c r="L26" s="94"/>
      <c r="M26" s="97"/>
      <c r="N26" s="95"/>
      <c r="O26" s="95"/>
      <c r="P26" s="95"/>
      <c r="Q26" s="95"/>
      <c r="R26" s="95"/>
      <c r="S26" s="95"/>
      <c r="T26" s="95"/>
      <c r="U26" s="93"/>
      <c r="V26" s="95"/>
      <c r="W26" s="98"/>
      <c r="X26" s="94">
        <v>5000</v>
      </c>
      <c r="Y26" s="94"/>
    </row>
    <row r="27" spans="1:25" ht="15" customHeight="1" x14ac:dyDescent="0.25">
      <c r="A27" s="92">
        <v>39091</v>
      </c>
      <c r="B27" s="93">
        <v>922</v>
      </c>
      <c r="C27" s="93" t="s">
        <v>203</v>
      </c>
      <c r="D27" s="94">
        <v>3000</v>
      </c>
      <c r="E27" s="95" t="s">
        <v>6872</v>
      </c>
      <c r="F27" s="93" t="s">
        <v>33</v>
      </c>
      <c r="G27" s="96" t="s">
        <v>3610</v>
      </c>
      <c r="H27" s="96" t="s">
        <v>25</v>
      </c>
      <c r="I27" s="96" t="s">
        <v>4334</v>
      </c>
      <c r="J27" s="94">
        <v>3000</v>
      </c>
      <c r="K27" s="94"/>
      <c r="L27" s="94"/>
      <c r="M27" s="97"/>
      <c r="N27" s="95"/>
      <c r="O27" s="95"/>
      <c r="P27" s="95"/>
      <c r="Q27" s="95"/>
      <c r="R27" s="95"/>
      <c r="S27" s="95"/>
      <c r="T27" s="95"/>
      <c r="U27" s="93"/>
      <c r="V27" s="95"/>
      <c r="W27" s="98"/>
      <c r="X27" s="94">
        <v>3000</v>
      </c>
      <c r="Y27" s="94"/>
    </row>
    <row r="28" spans="1:25" ht="15" customHeight="1" x14ac:dyDescent="0.25">
      <c r="A28" s="92">
        <v>39091</v>
      </c>
      <c r="B28" s="93">
        <v>906</v>
      </c>
      <c r="C28" s="93" t="s">
        <v>56</v>
      </c>
      <c r="D28" s="94">
        <v>3000</v>
      </c>
      <c r="E28" s="95" t="s">
        <v>6873</v>
      </c>
      <c r="F28" s="93" t="s">
        <v>33</v>
      </c>
      <c r="G28" s="96" t="s">
        <v>3587</v>
      </c>
      <c r="H28" s="96" t="s">
        <v>25</v>
      </c>
      <c r="I28" s="96"/>
      <c r="J28" s="94"/>
      <c r="K28" s="94">
        <v>3000</v>
      </c>
      <c r="L28" s="94"/>
      <c r="M28" s="97"/>
      <c r="N28" s="95"/>
      <c r="O28" s="95"/>
      <c r="P28" s="95"/>
      <c r="Q28" s="95"/>
      <c r="R28" s="95"/>
      <c r="S28" s="95"/>
      <c r="T28" s="95"/>
      <c r="U28" s="93"/>
      <c r="V28" s="95"/>
      <c r="W28" s="98"/>
      <c r="X28" s="94">
        <v>3000</v>
      </c>
      <c r="Y28" s="94"/>
    </row>
    <row r="29" spans="1:25" ht="15" customHeight="1" x14ac:dyDescent="0.25">
      <c r="A29" s="92">
        <v>39091</v>
      </c>
      <c r="B29" s="93">
        <v>1051</v>
      </c>
      <c r="C29" s="93" t="s">
        <v>200</v>
      </c>
      <c r="D29" s="94">
        <v>100000</v>
      </c>
      <c r="E29" s="95" t="s">
        <v>6874</v>
      </c>
      <c r="F29" s="93" t="s">
        <v>3869</v>
      </c>
      <c r="G29" s="96" t="s">
        <v>3575</v>
      </c>
      <c r="H29" s="96" t="s">
        <v>25</v>
      </c>
      <c r="I29" s="96" t="s">
        <v>4334</v>
      </c>
      <c r="J29" s="94">
        <v>100000</v>
      </c>
      <c r="K29" s="94"/>
      <c r="L29" s="94"/>
      <c r="M29" s="97"/>
      <c r="N29" s="95"/>
      <c r="O29" s="95"/>
      <c r="P29" s="95"/>
      <c r="Q29" s="95"/>
      <c r="R29" s="95"/>
      <c r="S29" s="95"/>
      <c r="T29" s="95"/>
      <c r="U29" s="93"/>
      <c r="V29" s="95"/>
      <c r="W29" s="98"/>
      <c r="X29" s="94">
        <v>100000</v>
      </c>
      <c r="Y29" s="94"/>
    </row>
    <row r="30" spans="1:25" ht="15" customHeight="1" x14ac:dyDescent="0.25">
      <c r="A30" s="92">
        <v>39092</v>
      </c>
      <c r="B30" s="93">
        <v>946</v>
      </c>
      <c r="C30" s="93" t="s">
        <v>42</v>
      </c>
      <c r="D30" s="94">
        <v>15000</v>
      </c>
      <c r="E30" s="95" t="s">
        <v>6875</v>
      </c>
      <c r="F30" s="93" t="s">
        <v>30</v>
      </c>
      <c r="G30" s="93" t="s">
        <v>3582</v>
      </c>
      <c r="H30" s="96" t="s">
        <v>25</v>
      </c>
      <c r="I30" s="93"/>
      <c r="J30" s="94"/>
      <c r="K30" s="94">
        <v>15000</v>
      </c>
      <c r="L30" s="94"/>
      <c r="M30" s="97"/>
      <c r="N30" s="95"/>
      <c r="O30" s="95"/>
      <c r="P30" s="95"/>
      <c r="Q30" s="95"/>
      <c r="R30" s="95"/>
      <c r="S30" s="95"/>
      <c r="T30" s="95"/>
      <c r="U30" s="93"/>
      <c r="V30" s="95"/>
      <c r="W30" s="98"/>
      <c r="X30" s="94">
        <v>15000</v>
      </c>
      <c r="Y30" s="94"/>
    </row>
    <row r="31" spans="1:25" ht="15" customHeight="1" x14ac:dyDescent="0.25">
      <c r="A31" s="92">
        <v>39092</v>
      </c>
      <c r="B31" s="93">
        <v>2256</v>
      </c>
      <c r="C31" s="93" t="s">
        <v>141</v>
      </c>
      <c r="D31" s="94">
        <v>5000</v>
      </c>
      <c r="E31" s="95" t="s">
        <v>6876</v>
      </c>
      <c r="F31" s="93" t="s">
        <v>54</v>
      </c>
      <c r="G31" s="96" t="s">
        <v>3578</v>
      </c>
      <c r="H31" s="96" t="s">
        <v>25</v>
      </c>
      <c r="I31" s="96"/>
      <c r="J31" s="94"/>
      <c r="K31" s="94">
        <v>5000</v>
      </c>
      <c r="L31" s="94"/>
      <c r="M31" s="97"/>
      <c r="N31" s="95"/>
      <c r="O31" s="95"/>
      <c r="P31" s="95"/>
      <c r="Q31" s="95"/>
      <c r="R31" s="95"/>
      <c r="S31" s="95"/>
      <c r="T31" s="95"/>
      <c r="U31" s="93"/>
      <c r="V31" s="95"/>
      <c r="W31" s="98"/>
      <c r="X31" s="94">
        <v>5000</v>
      </c>
      <c r="Y31" s="94"/>
    </row>
    <row r="32" spans="1:25" ht="15" customHeight="1" x14ac:dyDescent="0.25">
      <c r="A32" s="92">
        <v>39093</v>
      </c>
      <c r="B32" s="93">
        <v>1104</v>
      </c>
      <c r="C32" s="93" t="s">
        <v>3611</v>
      </c>
      <c r="D32" s="94">
        <v>8004</v>
      </c>
      <c r="E32" s="95" t="s">
        <v>6877</v>
      </c>
      <c r="F32" s="93" t="s">
        <v>23</v>
      </c>
      <c r="G32" s="96" t="s">
        <v>3587</v>
      </c>
      <c r="H32" s="96" t="s">
        <v>25</v>
      </c>
      <c r="I32" s="96"/>
      <c r="J32" s="94"/>
      <c r="K32" s="94">
        <v>8004</v>
      </c>
      <c r="L32" s="94"/>
      <c r="M32" s="97"/>
      <c r="N32" s="95"/>
      <c r="O32" s="95"/>
      <c r="P32" s="95"/>
      <c r="Q32" s="95"/>
      <c r="R32" s="95"/>
      <c r="S32" s="95"/>
      <c r="T32" s="95"/>
      <c r="U32" s="93"/>
      <c r="V32" s="95"/>
      <c r="W32" s="98"/>
      <c r="X32" s="94">
        <v>8004</v>
      </c>
      <c r="Y32" s="94"/>
    </row>
    <row r="33" spans="1:25" ht="15" customHeight="1" x14ac:dyDescent="0.25">
      <c r="A33" s="92">
        <v>39093</v>
      </c>
      <c r="B33" s="93">
        <v>1112</v>
      </c>
      <c r="C33" s="93" t="s">
        <v>3611</v>
      </c>
      <c r="D33" s="94">
        <v>37440</v>
      </c>
      <c r="E33" s="95" t="s">
        <v>6878</v>
      </c>
      <c r="F33" s="93" t="s">
        <v>23</v>
      </c>
      <c r="G33" s="96" t="s">
        <v>3587</v>
      </c>
      <c r="H33" s="96" t="s">
        <v>25</v>
      </c>
      <c r="I33" s="96"/>
      <c r="J33" s="94"/>
      <c r="K33" s="94">
        <v>37440</v>
      </c>
      <c r="L33" s="94"/>
      <c r="M33" s="97"/>
      <c r="N33" s="95"/>
      <c r="O33" s="95"/>
      <c r="P33" s="95"/>
      <c r="Q33" s="95"/>
      <c r="R33" s="95"/>
      <c r="S33" s="95"/>
      <c r="T33" s="95"/>
      <c r="U33" s="93"/>
      <c r="V33" s="95"/>
      <c r="W33" s="98"/>
      <c r="X33" s="94">
        <v>37440</v>
      </c>
      <c r="Y33" s="94"/>
    </row>
    <row r="34" spans="1:25" ht="15" customHeight="1" x14ac:dyDescent="0.25">
      <c r="A34" s="92">
        <v>39093</v>
      </c>
      <c r="B34" s="93">
        <v>1625</v>
      </c>
      <c r="C34" s="93" t="s">
        <v>26</v>
      </c>
      <c r="D34" s="94">
        <v>75</v>
      </c>
      <c r="E34" s="95" t="s">
        <v>6879</v>
      </c>
      <c r="F34" s="93" t="s">
        <v>33</v>
      </c>
      <c r="G34" s="93" t="s">
        <v>3578</v>
      </c>
      <c r="H34" s="96" t="s">
        <v>25</v>
      </c>
      <c r="I34" s="93"/>
      <c r="J34" s="94"/>
      <c r="K34" s="94">
        <v>75</v>
      </c>
      <c r="L34" s="94"/>
      <c r="M34" s="97"/>
      <c r="N34" s="95"/>
      <c r="O34" s="95"/>
      <c r="P34" s="95"/>
      <c r="Q34" s="95"/>
      <c r="R34" s="95"/>
      <c r="S34" s="95"/>
      <c r="T34" s="95"/>
      <c r="U34" s="93"/>
      <c r="V34" s="95"/>
      <c r="W34" s="98"/>
      <c r="X34" s="94">
        <v>75</v>
      </c>
      <c r="Y34" s="94"/>
    </row>
    <row r="35" spans="1:25" ht="15" customHeight="1" x14ac:dyDescent="0.25">
      <c r="A35" s="92">
        <v>39094</v>
      </c>
      <c r="B35" s="93">
        <v>1424</v>
      </c>
      <c r="C35" s="93" t="s">
        <v>3611</v>
      </c>
      <c r="D35" s="94">
        <v>100</v>
      </c>
      <c r="E35" s="95" t="s">
        <v>6880</v>
      </c>
      <c r="F35" s="93" t="s">
        <v>23</v>
      </c>
      <c r="G35" s="96" t="s">
        <v>3580</v>
      </c>
      <c r="H35" s="96" t="s">
        <v>25</v>
      </c>
      <c r="I35" s="96"/>
      <c r="J35" s="94"/>
      <c r="K35" s="94">
        <v>100</v>
      </c>
      <c r="L35" s="94"/>
      <c r="M35" s="97"/>
      <c r="N35" s="95"/>
      <c r="O35" s="95"/>
      <c r="P35" s="95"/>
      <c r="Q35" s="95"/>
      <c r="R35" s="95"/>
      <c r="S35" s="95"/>
      <c r="T35" s="95"/>
      <c r="U35" s="93"/>
      <c r="V35" s="95"/>
      <c r="W35" s="98"/>
      <c r="X35" s="94">
        <v>100</v>
      </c>
      <c r="Y35" s="94"/>
    </row>
    <row r="36" spans="1:25" ht="15" customHeight="1" x14ac:dyDescent="0.25">
      <c r="A36" s="92">
        <v>39094</v>
      </c>
      <c r="B36" s="93">
        <v>1600</v>
      </c>
      <c r="C36" s="93" t="s">
        <v>21</v>
      </c>
      <c r="D36" s="94">
        <v>2000</v>
      </c>
      <c r="E36" s="95" t="s">
        <v>6881</v>
      </c>
      <c r="F36" s="93" t="s">
        <v>23</v>
      </c>
      <c r="G36" s="96" t="s">
        <v>3610</v>
      </c>
      <c r="H36" s="96" t="s">
        <v>25</v>
      </c>
      <c r="I36" s="96"/>
      <c r="J36" s="94"/>
      <c r="K36" s="94">
        <v>2000</v>
      </c>
      <c r="L36" s="94"/>
      <c r="M36" s="97"/>
      <c r="N36" s="95"/>
      <c r="O36" s="95"/>
      <c r="P36" s="95"/>
      <c r="Q36" s="95"/>
      <c r="R36" s="95"/>
      <c r="S36" s="95"/>
      <c r="T36" s="95"/>
      <c r="U36" s="93"/>
      <c r="V36" s="95"/>
      <c r="W36" s="98"/>
      <c r="X36" s="94">
        <v>2000</v>
      </c>
      <c r="Y36" s="94"/>
    </row>
    <row r="37" spans="1:25" ht="15" customHeight="1" x14ac:dyDescent="0.25">
      <c r="A37" s="92">
        <v>39094</v>
      </c>
      <c r="B37" s="93">
        <v>2148</v>
      </c>
      <c r="C37" s="93" t="s">
        <v>21</v>
      </c>
      <c r="D37" s="94">
        <v>2000</v>
      </c>
      <c r="E37" s="95" t="s">
        <v>6882</v>
      </c>
      <c r="F37" s="93" t="s">
        <v>23</v>
      </c>
      <c r="G37" s="96" t="s">
        <v>3610</v>
      </c>
      <c r="H37" s="96" t="s">
        <v>25</v>
      </c>
      <c r="I37" s="96"/>
      <c r="J37" s="94"/>
      <c r="K37" s="94">
        <v>2000</v>
      </c>
      <c r="L37" s="94"/>
      <c r="M37" s="97"/>
      <c r="N37" s="95"/>
      <c r="O37" s="95"/>
      <c r="P37" s="95"/>
      <c r="Q37" s="95"/>
      <c r="R37" s="95"/>
      <c r="S37" s="95"/>
      <c r="T37" s="95"/>
      <c r="U37" s="93"/>
      <c r="V37" s="95"/>
      <c r="W37" s="98"/>
      <c r="X37" s="94">
        <v>2000</v>
      </c>
      <c r="Y37" s="94"/>
    </row>
    <row r="38" spans="1:25" ht="15" customHeight="1" x14ac:dyDescent="0.25">
      <c r="A38" s="92">
        <v>39094</v>
      </c>
      <c r="B38" s="93">
        <v>1531</v>
      </c>
      <c r="C38" s="93" t="s">
        <v>68</v>
      </c>
      <c r="D38" s="94">
        <v>3135</v>
      </c>
      <c r="E38" s="95" t="s">
        <v>6883</v>
      </c>
      <c r="F38" s="93" t="s">
        <v>23</v>
      </c>
      <c r="G38" s="96" t="s">
        <v>3575</v>
      </c>
      <c r="H38" s="96" t="s">
        <v>25</v>
      </c>
      <c r="I38" s="96" t="s">
        <v>4334</v>
      </c>
      <c r="J38" s="94">
        <v>3135</v>
      </c>
      <c r="K38" s="94"/>
      <c r="L38" s="94"/>
      <c r="M38" s="97"/>
      <c r="N38" s="95"/>
      <c r="O38" s="95"/>
      <c r="P38" s="95"/>
      <c r="Q38" s="95"/>
      <c r="R38" s="95"/>
      <c r="S38" s="95"/>
      <c r="T38" s="95"/>
      <c r="U38" s="93"/>
      <c r="V38" s="95"/>
      <c r="W38" s="98"/>
      <c r="X38" s="94">
        <v>3135</v>
      </c>
      <c r="Y38" s="94"/>
    </row>
    <row r="39" spans="1:25" ht="15" customHeight="1" x14ac:dyDescent="0.25">
      <c r="A39" s="105">
        <v>39094</v>
      </c>
      <c r="B39" s="93">
        <v>930</v>
      </c>
      <c r="C39" s="93" t="s">
        <v>6884</v>
      </c>
      <c r="D39" s="94">
        <v>800</v>
      </c>
      <c r="E39" s="95" t="s">
        <v>6885</v>
      </c>
      <c r="F39" s="93" t="s">
        <v>30</v>
      </c>
      <c r="G39" s="93" t="s">
        <v>3582</v>
      </c>
      <c r="H39" s="96" t="s">
        <v>3582</v>
      </c>
      <c r="I39" s="96"/>
      <c r="J39" s="94"/>
      <c r="K39" s="94">
        <v>800</v>
      </c>
      <c r="L39" s="94"/>
      <c r="M39" s="97"/>
      <c r="N39" s="95"/>
      <c r="O39" s="95"/>
      <c r="P39" s="95" t="s">
        <v>6886</v>
      </c>
      <c r="Q39" s="95"/>
      <c r="R39" s="95"/>
      <c r="S39" s="95"/>
      <c r="T39" s="95"/>
      <c r="U39" s="93"/>
      <c r="V39" s="95"/>
      <c r="W39" s="98"/>
      <c r="X39" s="94">
        <v>800</v>
      </c>
      <c r="Y39" s="94"/>
    </row>
    <row r="40" spans="1:25" ht="15" customHeight="1" x14ac:dyDescent="0.25">
      <c r="A40" s="105">
        <v>39094</v>
      </c>
      <c r="B40" s="93">
        <v>1045</v>
      </c>
      <c r="C40" s="93" t="s">
        <v>162</v>
      </c>
      <c r="D40" s="94">
        <v>300</v>
      </c>
      <c r="E40" s="106" t="s">
        <v>6887</v>
      </c>
      <c r="F40" s="93" t="s">
        <v>30</v>
      </c>
      <c r="G40" s="93" t="s">
        <v>3582</v>
      </c>
      <c r="H40" s="96" t="s">
        <v>3582</v>
      </c>
      <c r="I40" s="96"/>
      <c r="J40" s="94"/>
      <c r="K40" s="94">
        <v>300</v>
      </c>
      <c r="L40" s="94"/>
      <c r="M40" s="97"/>
      <c r="N40" s="95"/>
      <c r="O40" s="95"/>
      <c r="P40" s="95"/>
      <c r="Q40" s="95"/>
      <c r="R40" s="95"/>
      <c r="S40" s="95"/>
      <c r="T40" s="95"/>
      <c r="U40" s="93"/>
      <c r="V40" s="95"/>
      <c r="W40" s="98"/>
      <c r="X40" s="94">
        <v>300</v>
      </c>
      <c r="Y40" s="94"/>
    </row>
    <row r="41" spans="1:25" ht="15" customHeight="1" x14ac:dyDescent="0.25">
      <c r="A41" s="92">
        <v>39094</v>
      </c>
      <c r="B41" s="93">
        <v>1309</v>
      </c>
      <c r="C41" s="93" t="s">
        <v>64</v>
      </c>
      <c r="D41" s="94" t="s">
        <v>27</v>
      </c>
      <c r="E41" s="95" t="s">
        <v>6888</v>
      </c>
      <c r="F41" s="93" t="s">
        <v>33</v>
      </c>
      <c r="G41" s="96" t="s">
        <v>3578</v>
      </c>
      <c r="H41" s="96" t="s">
        <v>25</v>
      </c>
      <c r="I41" s="96"/>
      <c r="J41" s="94"/>
      <c r="K41" s="94" t="s">
        <v>27</v>
      </c>
      <c r="L41" s="94"/>
      <c r="M41" s="97"/>
      <c r="N41" s="95"/>
      <c r="O41" s="95"/>
      <c r="P41" s="95"/>
      <c r="Q41" s="95"/>
      <c r="R41" s="95"/>
      <c r="S41" s="95"/>
      <c r="T41" s="95"/>
      <c r="U41" s="93"/>
      <c r="V41" s="95"/>
      <c r="W41" s="98"/>
      <c r="X41" s="94" t="s">
        <v>27</v>
      </c>
      <c r="Y41" s="94">
        <v>1</v>
      </c>
    </row>
    <row r="42" spans="1:25" ht="15" customHeight="1" x14ac:dyDescent="0.25">
      <c r="A42" s="92">
        <v>39094</v>
      </c>
      <c r="B42" s="93">
        <v>1859</v>
      </c>
      <c r="C42" s="93" t="s">
        <v>64</v>
      </c>
      <c r="D42" s="94">
        <v>4500</v>
      </c>
      <c r="E42" s="95" t="s">
        <v>6889</v>
      </c>
      <c r="F42" s="93" t="s">
        <v>37</v>
      </c>
      <c r="G42" s="96" t="s">
        <v>3578</v>
      </c>
      <c r="H42" s="96" t="s">
        <v>25</v>
      </c>
      <c r="I42" s="96"/>
      <c r="J42" s="94"/>
      <c r="K42" s="94">
        <v>4500</v>
      </c>
      <c r="L42" s="94"/>
      <c r="M42" s="97"/>
      <c r="N42" s="95"/>
      <c r="O42" s="95"/>
      <c r="P42" s="95"/>
      <c r="Q42" s="95"/>
      <c r="R42" s="95"/>
      <c r="S42" s="95"/>
      <c r="T42" s="95"/>
      <c r="U42" s="93"/>
      <c r="V42" s="95"/>
      <c r="W42" s="98"/>
      <c r="X42" s="94">
        <v>4500</v>
      </c>
      <c r="Y42" s="94"/>
    </row>
    <row r="43" spans="1:25" ht="15" customHeight="1" x14ac:dyDescent="0.25">
      <c r="A43" s="92">
        <v>39094</v>
      </c>
      <c r="B43" s="93">
        <v>1523</v>
      </c>
      <c r="C43" s="93" t="s">
        <v>319</v>
      </c>
      <c r="D43" s="94">
        <v>3000</v>
      </c>
      <c r="E43" s="95" t="s">
        <v>6890</v>
      </c>
      <c r="F43" s="93" t="s">
        <v>37</v>
      </c>
      <c r="G43" s="96" t="s">
        <v>3610</v>
      </c>
      <c r="H43" s="96" t="s">
        <v>25</v>
      </c>
      <c r="I43" s="96"/>
      <c r="J43" s="94"/>
      <c r="K43" s="94">
        <v>3000</v>
      </c>
      <c r="L43" s="94"/>
      <c r="M43" s="97"/>
      <c r="N43" s="95"/>
      <c r="O43" s="95"/>
      <c r="P43" s="95"/>
      <c r="Q43" s="95"/>
      <c r="R43" s="95"/>
      <c r="S43" s="95"/>
      <c r="T43" s="95"/>
      <c r="U43" s="93"/>
      <c r="V43" s="95"/>
      <c r="W43" s="98"/>
      <c r="X43" s="94">
        <v>3000</v>
      </c>
      <c r="Y43" s="94"/>
    </row>
    <row r="44" spans="1:25" ht="15" customHeight="1" x14ac:dyDescent="0.25">
      <c r="A44" s="92">
        <v>39095</v>
      </c>
      <c r="B44" s="93">
        <v>847</v>
      </c>
      <c r="C44" s="93" t="s">
        <v>21</v>
      </c>
      <c r="D44" s="94">
        <v>10000</v>
      </c>
      <c r="E44" s="95" t="s">
        <v>6891</v>
      </c>
      <c r="F44" s="93" t="s">
        <v>30</v>
      </c>
      <c r="G44" s="96" t="s">
        <v>3610</v>
      </c>
      <c r="H44" s="96" t="s">
        <v>25</v>
      </c>
      <c r="I44" s="96"/>
      <c r="J44" s="94"/>
      <c r="K44" s="94">
        <v>10000</v>
      </c>
      <c r="L44" s="94"/>
      <c r="M44" s="97"/>
      <c r="N44" s="95"/>
      <c r="O44" s="95"/>
      <c r="P44" s="95"/>
      <c r="Q44" s="95"/>
      <c r="R44" s="95"/>
      <c r="S44" s="95"/>
      <c r="T44" s="95"/>
      <c r="U44" s="93"/>
      <c r="V44" s="95"/>
      <c r="W44" s="98"/>
      <c r="X44" s="94">
        <v>10000</v>
      </c>
      <c r="Y44" s="94"/>
    </row>
    <row r="45" spans="1:25" ht="15" customHeight="1" x14ac:dyDescent="0.25">
      <c r="A45" s="92">
        <v>39095</v>
      </c>
      <c r="B45" s="93">
        <v>1259</v>
      </c>
      <c r="C45" s="93" t="s">
        <v>51</v>
      </c>
      <c r="D45" s="94">
        <v>2298</v>
      </c>
      <c r="E45" s="95" t="s">
        <v>6892</v>
      </c>
      <c r="F45" s="93" t="s">
        <v>33</v>
      </c>
      <c r="G45" s="96" t="s">
        <v>3610</v>
      </c>
      <c r="H45" s="96" t="s">
        <v>25</v>
      </c>
      <c r="I45" s="96" t="s">
        <v>4334</v>
      </c>
      <c r="J45" s="94">
        <v>2298</v>
      </c>
      <c r="K45" s="94"/>
      <c r="L45" s="94"/>
      <c r="M45" s="97"/>
      <c r="N45" s="95"/>
      <c r="O45" s="95"/>
      <c r="P45" s="95"/>
      <c r="Q45" s="95"/>
      <c r="R45" s="95"/>
      <c r="S45" s="95"/>
      <c r="T45" s="95"/>
      <c r="U45" s="93"/>
      <c r="V45" s="95"/>
      <c r="W45" s="98"/>
      <c r="X45" s="94">
        <v>2298</v>
      </c>
      <c r="Y45" s="94"/>
    </row>
    <row r="46" spans="1:25" ht="15" customHeight="1" x14ac:dyDescent="0.25">
      <c r="A46" s="92">
        <v>39095</v>
      </c>
      <c r="B46" s="93">
        <v>852</v>
      </c>
      <c r="C46" s="93" t="s">
        <v>162</v>
      </c>
      <c r="D46" s="94">
        <v>5000</v>
      </c>
      <c r="E46" s="95" t="s">
        <v>6893</v>
      </c>
      <c r="F46" s="93" t="s">
        <v>67</v>
      </c>
      <c r="G46" s="96" t="s">
        <v>3582</v>
      </c>
      <c r="H46" s="96" t="s">
        <v>25</v>
      </c>
      <c r="I46" s="96" t="s">
        <v>4382</v>
      </c>
      <c r="J46" s="94">
        <v>5000</v>
      </c>
      <c r="K46" s="94"/>
      <c r="L46" s="94"/>
      <c r="M46" s="97"/>
      <c r="N46" s="95"/>
      <c r="O46" s="95"/>
      <c r="P46" s="95"/>
      <c r="Q46" s="95"/>
      <c r="R46" s="95"/>
      <c r="S46" s="95"/>
      <c r="T46" s="95"/>
      <c r="U46" s="93"/>
      <c r="V46" s="95"/>
      <c r="W46" s="98"/>
      <c r="X46" s="94">
        <v>5000</v>
      </c>
      <c r="Y46" s="94"/>
    </row>
    <row r="47" spans="1:25" ht="15" customHeight="1" x14ac:dyDescent="0.25">
      <c r="A47" s="92">
        <v>39096</v>
      </c>
      <c r="B47" s="93">
        <v>1856</v>
      </c>
      <c r="C47" s="93" t="s">
        <v>21</v>
      </c>
      <c r="D47" s="94">
        <v>400</v>
      </c>
      <c r="E47" s="95" t="s">
        <v>6894</v>
      </c>
      <c r="F47" s="93" t="s">
        <v>37</v>
      </c>
      <c r="G47" s="93" t="s">
        <v>3610</v>
      </c>
      <c r="H47" s="96" t="s">
        <v>25</v>
      </c>
      <c r="I47" s="93"/>
      <c r="J47" s="94"/>
      <c r="K47" s="94">
        <v>400</v>
      </c>
      <c r="L47" s="94"/>
      <c r="M47" s="97"/>
      <c r="N47" s="95"/>
      <c r="O47" s="95"/>
      <c r="P47" s="95"/>
      <c r="Q47" s="95"/>
      <c r="R47" s="95"/>
      <c r="S47" s="95"/>
      <c r="T47" s="95"/>
      <c r="U47" s="93"/>
      <c r="V47" s="95"/>
      <c r="W47" s="98"/>
      <c r="X47" s="94">
        <v>400</v>
      </c>
      <c r="Y47" s="94"/>
    </row>
    <row r="48" spans="1:25" ht="15" customHeight="1" x14ac:dyDescent="0.25">
      <c r="A48" s="92">
        <v>39097</v>
      </c>
      <c r="B48" s="93">
        <v>1644</v>
      </c>
      <c r="C48" s="93" t="s">
        <v>35</v>
      </c>
      <c r="D48" s="94">
        <v>200</v>
      </c>
      <c r="E48" s="95" t="s">
        <v>6895</v>
      </c>
      <c r="F48" s="93" t="s">
        <v>23</v>
      </c>
      <c r="G48" s="96" t="s">
        <v>3580</v>
      </c>
      <c r="H48" s="96" t="s">
        <v>25</v>
      </c>
      <c r="I48" s="96"/>
      <c r="J48" s="94"/>
      <c r="K48" s="94">
        <v>200</v>
      </c>
      <c r="L48" s="94"/>
      <c r="M48" s="97"/>
      <c r="N48" s="95"/>
      <c r="O48" s="95"/>
      <c r="P48" s="95"/>
      <c r="Q48" s="95"/>
      <c r="R48" s="95"/>
      <c r="S48" s="95"/>
      <c r="T48" s="95"/>
      <c r="U48" s="93"/>
      <c r="V48" s="95"/>
      <c r="W48" s="98"/>
      <c r="X48" s="94">
        <v>200</v>
      </c>
      <c r="Y48" s="94"/>
    </row>
    <row r="49" spans="1:25" ht="15" customHeight="1" x14ac:dyDescent="0.25">
      <c r="A49" s="92">
        <v>39097</v>
      </c>
      <c r="B49" s="93">
        <v>1423</v>
      </c>
      <c r="C49" s="93" t="s">
        <v>68</v>
      </c>
      <c r="D49" s="94">
        <v>7000</v>
      </c>
      <c r="E49" s="95" t="s">
        <v>6896</v>
      </c>
      <c r="F49" s="93" t="s">
        <v>23</v>
      </c>
      <c r="G49" s="96" t="s">
        <v>3575</v>
      </c>
      <c r="H49" s="96" t="s">
        <v>25</v>
      </c>
      <c r="I49" s="96"/>
      <c r="J49" s="94"/>
      <c r="K49" s="94">
        <v>7000</v>
      </c>
      <c r="L49" s="94"/>
      <c r="M49" s="97"/>
      <c r="N49" s="95"/>
      <c r="O49" s="95"/>
      <c r="P49" s="95"/>
      <c r="Q49" s="95"/>
      <c r="R49" s="95"/>
      <c r="S49" s="95"/>
      <c r="T49" s="95"/>
      <c r="U49" s="93"/>
      <c r="V49" s="95"/>
      <c r="W49" s="98"/>
      <c r="X49" s="94">
        <v>7000</v>
      </c>
      <c r="Y49" s="94"/>
    </row>
    <row r="50" spans="1:25" ht="15" customHeight="1" x14ac:dyDescent="0.25">
      <c r="A50" s="92">
        <v>39097</v>
      </c>
      <c r="B50" s="93">
        <v>1041</v>
      </c>
      <c r="C50" s="93" t="s">
        <v>108</v>
      </c>
      <c r="D50" s="94">
        <v>30</v>
      </c>
      <c r="E50" s="95" t="s">
        <v>6897</v>
      </c>
      <c r="F50" s="93" t="s">
        <v>90</v>
      </c>
      <c r="G50" s="96" t="s">
        <v>3610</v>
      </c>
      <c r="H50" s="96" t="s">
        <v>25</v>
      </c>
      <c r="I50" s="96"/>
      <c r="J50" s="94"/>
      <c r="K50" s="94">
        <v>30</v>
      </c>
      <c r="L50" s="94"/>
      <c r="M50" s="97"/>
      <c r="N50" s="95"/>
      <c r="O50" s="95"/>
      <c r="P50" s="95"/>
      <c r="Q50" s="95"/>
      <c r="R50" s="95"/>
      <c r="S50" s="95"/>
      <c r="T50" s="95"/>
      <c r="U50" s="93"/>
      <c r="V50" s="95"/>
      <c r="W50" s="98"/>
      <c r="X50" s="94">
        <v>30</v>
      </c>
      <c r="Y50" s="94"/>
    </row>
    <row r="51" spans="1:25" ht="15" customHeight="1" x14ac:dyDescent="0.25">
      <c r="A51" s="92">
        <v>39097</v>
      </c>
      <c r="B51" s="93">
        <v>2238</v>
      </c>
      <c r="C51" s="93" t="s">
        <v>35</v>
      </c>
      <c r="D51" s="94">
        <v>30</v>
      </c>
      <c r="E51" s="95" t="s">
        <v>6898</v>
      </c>
      <c r="F51" s="93" t="s">
        <v>63</v>
      </c>
      <c r="G51" s="96" t="s">
        <v>3580</v>
      </c>
      <c r="H51" s="96" t="s">
        <v>25</v>
      </c>
      <c r="I51" s="96"/>
      <c r="J51" s="94"/>
      <c r="K51" s="94">
        <v>30</v>
      </c>
      <c r="L51" s="94"/>
      <c r="M51" s="97"/>
      <c r="N51" s="95"/>
      <c r="O51" s="95"/>
      <c r="P51" s="95"/>
      <c r="Q51" s="95"/>
      <c r="R51" s="95"/>
      <c r="S51" s="95"/>
      <c r="T51" s="95"/>
      <c r="U51" s="93"/>
      <c r="V51" s="95"/>
      <c r="W51" s="98"/>
      <c r="X51" s="94">
        <v>30</v>
      </c>
      <c r="Y51" s="94"/>
    </row>
    <row r="52" spans="1:25" ht="15" customHeight="1" x14ac:dyDescent="0.25">
      <c r="A52" s="92">
        <v>39098</v>
      </c>
      <c r="B52" s="93">
        <v>812</v>
      </c>
      <c r="C52" s="93" t="s">
        <v>64</v>
      </c>
      <c r="D52" s="94">
        <v>14000</v>
      </c>
      <c r="E52" s="95" t="s">
        <v>6899</v>
      </c>
      <c r="F52" s="93" t="s">
        <v>37</v>
      </c>
      <c r="G52" s="96" t="s">
        <v>3578</v>
      </c>
      <c r="H52" s="96" t="s">
        <v>25</v>
      </c>
      <c r="I52" s="96"/>
      <c r="J52" s="94"/>
      <c r="K52" s="94">
        <v>14000</v>
      </c>
      <c r="L52" s="94"/>
      <c r="M52" s="97"/>
      <c r="N52" s="95"/>
      <c r="O52" s="95"/>
      <c r="P52" s="95"/>
      <c r="Q52" s="95"/>
      <c r="R52" s="95"/>
      <c r="S52" s="95"/>
      <c r="T52" s="95"/>
      <c r="U52" s="93"/>
      <c r="V52" s="95"/>
      <c r="W52" s="98"/>
      <c r="X52" s="94">
        <v>14000</v>
      </c>
      <c r="Y52" s="94"/>
    </row>
    <row r="53" spans="1:25" ht="15" customHeight="1" x14ac:dyDescent="0.25">
      <c r="A53" s="92">
        <v>39098</v>
      </c>
      <c r="B53" s="93">
        <v>1734</v>
      </c>
      <c r="C53" s="93" t="s">
        <v>35</v>
      </c>
      <c r="D53" s="94">
        <v>50</v>
      </c>
      <c r="E53" s="95" t="s">
        <v>6900</v>
      </c>
      <c r="F53" s="93" t="s">
        <v>67</v>
      </c>
      <c r="G53" s="96" t="s">
        <v>3580</v>
      </c>
      <c r="H53" s="96" t="s">
        <v>25</v>
      </c>
      <c r="I53" s="96"/>
      <c r="J53" s="94"/>
      <c r="K53" s="94">
        <v>50</v>
      </c>
      <c r="L53" s="94"/>
      <c r="M53" s="97"/>
      <c r="N53" s="95"/>
      <c r="O53" s="95"/>
      <c r="P53" s="95"/>
      <c r="Q53" s="95"/>
      <c r="R53" s="95"/>
      <c r="S53" s="95"/>
      <c r="T53" s="95"/>
      <c r="U53" s="93"/>
      <c r="V53" s="95"/>
      <c r="W53" s="98"/>
      <c r="X53" s="94">
        <v>50</v>
      </c>
      <c r="Y53" s="94"/>
    </row>
    <row r="54" spans="1:25" ht="15" customHeight="1" x14ac:dyDescent="0.25">
      <c r="A54" s="92">
        <v>39099</v>
      </c>
      <c r="B54" s="93">
        <v>1127</v>
      </c>
      <c r="C54" s="93" t="s">
        <v>56</v>
      </c>
      <c r="D54" s="94">
        <v>5000</v>
      </c>
      <c r="E54" s="95" t="s">
        <v>6901</v>
      </c>
      <c r="F54" s="93" t="s">
        <v>23</v>
      </c>
      <c r="G54" s="96" t="s">
        <v>3587</v>
      </c>
      <c r="H54" s="96" t="s">
        <v>25</v>
      </c>
      <c r="I54" s="96"/>
      <c r="J54" s="94"/>
      <c r="K54" s="94">
        <v>5000</v>
      </c>
      <c r="L54" s="94"/>
      <c r="M54" s="97"/>
      <c r="N54" s="95"/>
      <c r="O54" s="95"/>
      <c r="P54" s="95"/>
      <c r="Q54" s="95"/>
      <c r="R54" s="95"/>
      <c r="S54" s="95"/>
      <c r="T54" s="95"/>
      <c r="U54" s="93"/>
      <c r="V54" s="95"/>
      <c r="W54" s="98"/>
      <c r="X54" s="94">
        <v>5000</v>
      </c>
      <c r="Y54" s="94"/>
    </row>
    <row r="55" spans="1:25" ht="15" customHeight="1" x14ac:dyDescent="0.25">
      <c r="A55" s="92">
        <v>39099</v>
      </c>
      <c r="B55" s="93">
        <v>2322</v>
      </c>
      <c r="C55" s="93" t="s">
        <v>3611</v>
      </c>
      <c r="D55" s="94">
        <v>261000</v>
      </c>
      <c r="E55" s="95" t="s">
        <v>6902</v>
      </c>
      <c r="F55" s="93" t="s">
        <v>23</v>
      </c>
      <c r="G55" s="96" t="s">
        <v>3587</v>
      </c>
      <c r="H55" s="96" t="s">
        <v>25</v>
      </c>
      <c r="I55" s="96"/>
      <c r="J55" s="94"/>
      <c r="K55" s="94">
        <v>261490</v>
      </c>
      <c r="L55" s="94">
        <v>261490</v>
      </c>
      <c r="M55" s="97"/>
      <c r="N55" s="95"/>
      <c r="O55" s="95"/>
      <c r="P55" s="95"/>
      <c r="Q55" s="95"/>
      <c r="R55" s="95"/>
      <c r="S55" s="95"/>
      <c r="T55" s="95"/>
      <c r="U55" s="93"/>
      <c r="V55" s="95"/>
      <c r="W55" s="98"/>
      <c r="X55" s="94">
        <v>261490</v>
      </c>
      <c r="Y55" s="94"/>
    </row>
    <row r="56" spans="1:25" ht="15" customHeight="1" x14ac:dyDescent="0.25">
      <c r="A56" s="92">
        <v>39099</v>
      </c>
      <c r="B56" s="93">
        <v>738</v>
      </c>
      <c r="C56" s="93" t="s">
        <v>200</v>
      </c>
      <c r="D56" s="94">
        <v>100000</v>
      </c>
      <c r="E56" s="95" t="s">
        <v>6903</v>
      </c>
      <c r="F56" s="93" t="s">
        <v>23</v>
      </c>
      <c r="G56" s="96" t="s">
        <v>3575</v>
      </c>
      <c r="H56" s="96" t="s">
        <v>25</v>
      </c>
      <c r="I56" s="96"/>
      <c r="J56" s="94"/>
      <c r="K56" s="94">
        <v>150000</v>
      </c>
      <c r="L56" s="94">
        <v>150000</v>
      </c>
      <c r="M56" s="97"/>
      <c r="N56" s="95"/>
      <c r="O56" s="95"/>
      <c r="P56" s="95"/>
      <c r="Q56" s="95"/>
      <c r="R56" s="95"/>
      <c r="S56" s="95"/>
      <c r="T56" s="95"/>
      <c r="U56" s="93"/>
      <c r="V56" s="95"/>
      <c r="W56" s="98"/>
      <c r="X56" s="94">
        <v>150000</v>
      </c>
      <c r="Y56" s="94"/>
    </row>
    <row r="57" spans="1:25" ht="15" customHeight="1" x14ac:dyDescent="0.25">
      <c r="A57" s="92">
        <v>39099</v>
      </c>
      <c r="B57" s="93">
        <v>1535</v>
      </c>
      <c r="C57" s="93" t="s">
        <v>46</v>
      </c>
      <c r="D57" s="94">
        <v>4500</v>
      </c>
      <c r="E57" s="95" t="s">
        <v>6904</v>
      </c>
      <c r="F57" s="93" t="s">
        <v>23</v>
      </c>
      <c r="G57" s="96" t="s">
        <v>3575</v>
      </c>
      <c r="H57" s="96" t="s">
        <v>25</v>
      </c>
      <c r="I57" s="96"/>
      <c r="J57" s="94"/>
      <c r="K57" s="94">
        <v>4500</v>
      </c>
      <c r="L57" s="94"/>
      <c r="M57" s="97"/>
      <c r="N57" s="95"/>
      <c r="O57" s="95"/>
      <c r="P57" s="95"/>
      <c r="Q57" s="95"/>
      <c r="R57" s="95"/>
      <c r="S57" s="95"/>
      <c r="T57" s="95"/>
      <c r="U57" s="93"/>
      <c r="V57" s="95"/>
      <c r="W57" s="98"/>
      <c r="X57" s="94">
        <v>4500</v>
      </c>
      <c r="Y57" s="94"/>
    </row>
    <row r="58" spans="1:25" ht="15" customHeight="1" x14ac:dyDescent="0.25">
      <c r="A58" s="92">
        <v>39099</v>
      </c>
      <c r="B58" s="93">
        <v>1100</v>
      </c>
      <c r="C58" s="93" t="s">
        <v>5905</v>
      </c>
      <c r="D58" s="103">
        <v>150</v>
      </c>
      <c r="E58" s="95" t="s">
        <v>6905</v>
      </c>
      <c r="F58" s="93" t="s">
        <v>30</v>
      </c>
      <c r="G58" s="93" t="s">
        <v>3582</v>
      </c>
      <c r="H58" s="96" t="s">
        <v>25</v>
      </c>
      <c r="I58" s="96"/>
      <c r="J58" s="103"/>
      <c r="K58" s="103">
        <v>150</v>
      </c>
      <c r="L58" s="94"/>
      <c r="M58" s="104"/>
      <c r="N58" s="95"/>
      <c r="O58" s="95"/>
      <c r="P58" s="95"/>
      <c r="Q58" s="95"/>
      <c r="R58" s="95"/>
      <c r="S58" s="95"/>
      <c r="T58" s="95"/>
      <c r="U58" s="93"/>
      <c r="V58" s="95"/>
      <c r="W58" s="98"/>
      <c r="X58" s="103">
        <v>150</v>
      </c>
      <c r="Y58" s="103"/>
    </row>
    <row r="59" spans="1:25" ht="15" customHeight="1" x14ac:dyDescent="0.25">
      <c r="A59" s="99">
        <v>39099</v>
      </c>
      <c r="B59" s="100">
        <v>600</v>
      </c>
      <c r="C59" s="101"/>
      <c r="D59" s="94">
        <v>2000</v>
      </c>
      <c r="E59" s="102" t="s">
        <v>6906</v>
      </c>
      <c r="F59" s="93" t="s">
        <v>30</v>
      </c>
      <c r="G59" s="93" t="s">
        <v>3582</v>
      </c>
      <c r="H59" s="96" t="s">
        <v>25</v>
      </c>
      <c r="I59" s="96"/>
      <c r="J59" s="94"/>
      <c r="K59" s="107">
        <v>2000</v>
      </c>
      <c r="L59" s="94"/>
      <c r="M59" s="97"/>
      <c r="N59" s="95"/>
      <c r="O59" s="95"/>
      <c r="P59" s="95"/>
      <c r="Q59" s="95"/>
      <c r="R59" s="95"/>
      <c r="S59" s="95"/>
      <c r="T59" s="95"/>
      <c r="U59" s="93"/>
      <c r="V59" s="95"/>
      <c r="W59" s="98"/>
      <c r="X59" s="107">
        <v>2000</v>
      </c>
      <c r="Y59" s="94"/>
    </row>
    <row r="60" spans="1:25" ht="15" customHeight="1" x14ac:dyDescent="0.25">
      <c r="A60" s="92">
        <v>39099</v>
      </c>
      <c r="B60" s="93">
        <v>844</v>
      </c>
      <c r="C60" s="93" t="s">
        <v>64</v>
      </c>
      <c r="D60" s="94">
        <v>350</v>
      </c>
      <c r="E60" s="95" t="s">
        <v>6907</v>
      </c>
      <c r="F60" s="94" t="s">
        <v>33</v>
      </c>
      <c r="G60" s="96" t="s">
        <v>3578</v>
      </c>
      <c r="H60" s="96" t="s">
        <v>25</v>
      </c>
      <c r="I60" s="96" t="s">
        <v>4334</v>
      </c>
      <c r="J60" s="94">
        <v>350</v>
      </c>
      <c r="K60" s="94"/>
      <c r="L60" s="104"/>
      <c r="M60" s="97"/>
      <c r="N60" s="95"/>
      <c r="O60" s="95"/>
      <c r="P60" s="95"/>
      <c r="Q60" s="95"/>
      <c r="R60" s="95"/>
      <c r="S60" s="95"/>
      <c r="T60" s="95"/>
      <c r="U60" s="93"/>
      <c r="V60" s="95"/>
      <c r="W60" s="98"/>
      <c r="X60" s="94">
        <v>350</v>
      </c>
      <c r="Y60" s="94"/>
    </row>
    <row r="61" spans="1:25" ht="15" customHeight="1" x14ac:dyDescent="0.25">
      <c r="A61" s="92">
        <v>39099</v>
      </c>
      <c r="B61" s="93">
        <v>1620</v>
      </c>
      <c r="C61" s="93" t="s">
        <v>319</v>
      </c>
      <c r="D61" s="94">
        <v>1000</v>
      </c>
      <c r="E61" s="95" t="s">
        <v>6908</v>
      </c>
      <c r="F61" s="93" t="s">
        <v>33</v>
      </c>
      <c r="G61" s="96" t="s">
        <v>3610</v>
      </c>
      <c r="H61" s="96" t="s">
        <v>25</v>
      </c>
      <c r="I61" s="96"/>
      <c r="J61" s="94"/>
      <c r="K61" s="94">
        <v>1000</v>
      </c>
      <c r="L61" s="94"/>
      <c r="M61" s="97"/>
      <c r="N61" s="95"/>
      <c r="O61" s="95"/>
      <c r="P61" s="95"/>
      <c r="Q61" s="95"/>
      <c r="R61" s="95"/>
      <c r="S61" s="95"/>
      <c r="T61" s="95"/>
      <c r="U61" s="93"/>
      <c r="V61" s="95"/>
      <c r="W61" s="98"/>
      <c r="X61" s="94">
        <v>1000</v>
      </c>
      <c r="Y61" s="94"/>
    </row>
    <row r="62" spans="1:25" ht="15" customHeight="1" x14ac:dyDescent="0.25">
      <c r="A62" s="92">
        <v>39099</v>
      </c>
      <c r="B62" s="93">
        <v>907</v>
      </c>
      <c r="C62" s="93" t="s">
        <v>46</v>
      </c>
      <c r="D62" s="94">
        <v>2000</v>
      </c>
      <c r="E62" s="95" t="s">
        <v>6909</v>
      </c>
      <c r="F62" s="93" t="s">
        <v>37</v>
      </c>
      <c r="G62" s="96" t="s">
        <v>3575</v>
      </c>
      <c r="H62" s="96" t="s">
        <v>25</v>
      </c>
      <c r="I62" s="96"/>
      <c r="J62" s="94"/>
      <c r="K62" s="94">
        <v>2000</v>
      </c>
      <c r="L62" s="94"/>
      <c r="M62" s="97"/>
      <c r="N62" s="95"/>
      <c r="O62" s="95"/>
      <c r="P62" s="95"/>
      <c r="Q62" s="95"/>
      <c r="R62" s="95"/>
      <c r="S62" s="95"/>
      <c r="T62" s="95"/>
      <c r="U62" s="93"/>
      <c r="V62" s="95"/>
      <c r="W62" s="98"/>
      <c r="X62" s="94">
        <v>2000</v>
      </c>
      <c r="Y62" s="94"/>
    </row>
    <row r="63" spans="1:25" ht="15" customHeight="1" x14ac:dyDescent="0.25">
      <c r="A63" s="92">
        <v>39100</v>
      </c>
      <c r="B63" s="93">
        <v>1612</v>
      </c>
      <c r="C63" s="93" t="s">
        <v>42</v>
      </c>
      <c r="D63" s="94">
        <v>1000</v>
      </c>
      <c r="E63" s="95" t="s">
        <v>6910</v>
      </c>
      <c r="F63" s="93" t="s">
        <v>23</v>
      </c>
      <c r="G63" s="96" t="s">
        <v>3582</v>
      </c>
      <c r="H63" s="96" t="s">
        <v>25</v>
      </c>
      <c r="I63" s="96"/>
      <c r="J63" s="94"/>
      <c r="K63" s="94">
        <v>1000</v>
      </c>
      <c r="L63" s="94"/>
      <c r="M63" s="97"/>
      <c r="N63" s="95"/>
      <c r="O63" s="95"/>
      <c r="P63" s="95"/>
      <c r="Q63" s="95"/>
      <c r="R63" s="95"/>
      <c r="S63" s="95"/>
      <c r="T63" s="95"/>
      <c r="U63" s="93"/>
      <c r="V63" s="95"/>
      <c r="W63" s="98"/>
      <c r="X63" s="94">
        <v>1000</v>
      </c>
      <c r="Y63" s="94"/>
    </row>
    <row r="64" spans="1:25" ht="15" customHeight="1" x14ac:dyDescent="0.25">
      <c r="A64" s="92">
        <v>39100</v>
      </c>
      <c r="B64" s="93">
        <v>735</v>
      </c>
      <c r="C64" s="93" t="s">
        <v>70</v>
      </c>
      <c r="D64" s="94">
        <v>3000</v>
      </c>
      <c r="E64" s="95" t="s">
        <v>6911</v>
      </c>
      <c r="F64" s="93" t="s">
        <v>23</v>
      </c>
      <c r="G64" s="93" t="s">
        <v>3575</v>
      </c>
      <c r="H64" s="96" t="s">
        <v>25</v>
      </c>
      <c r="I64" s="93"/>
      <c r="J64" s="94"/>
      <c r="K64" s="94">
        <v>3000</v>
      </c>
      <c r="L64" s="94"/>
      <c r="M64" s="97"/>
      <c r="N64" s="95"/>
      <c r="O64" s="95"/>
      <c r="P64" s="95"/>
      <c r="Q64" s="95"/>
      <c r="R64" s="95"/>
      <c r="S64" s="95"/>
      <c r="T64" s="95"/>
      <c r="U64" s="93"/>
      <c r="V64" s="95"/>
      <c r="W64" s="98"/>
      <c r="X64" s="94">
        <v>3000</v>
      </c>
      <c r="Y64" s="94"/>
    </row>
    <row r="65" spans="1:25" ht="15" customHeight="1" x14ac:dyDescent="0.25">
      <c r="A65" s="92">
        <v>39100</v>
      </c>
      <c r="B65" s="93">
        <v>1023</v>
      </c>
      <c r="C65" s="93" t="s">
        <v>61</v>
      </c>
      <c r="D65" s="94">
        <v>800</v>
      </c>
      <c r="E65" s="95" t="s">
        <v>6912</v>
      </c>
      <c r="F65" s="93" t="s">
        <v>37</v>
      </c>
      <c r="G65" s="96" t="s">
        <v>3575</v>
      </c>
      <c r="H65" s="96" t="s">
        <v>25</v>
      </c>
      <c r="I65" s="96"/>
      <c r="J65" s="94"/>
      <c r="K65" s="94">
        <v>800</v>
      </c>
      <c r="L65" s="94"/>
      <c r="M65" s="97"/>
      <c r="N65" s="95"/>
      <c r="O65" s="95"/>
      <c r="P65" s="95"/>
      <c r="Q65" s="95"/>
      <c r="R65" s="95"/>
      <c r="S65" s="95"/>
      <c r="T65" s="95"/>
      <c r="U65" s="93"/>
      <c r="V65" s="95"/>
      <c r="W65" s="98"/>
      <c r="X65" s="94">
        <v>800</v>
      </c>
      <c r="Y65" s="94"/>
    </row>
    <row r="66" spans="1:25" ht="15" customHeight="1" x14ac:dyDescent="0.25">
      <c r="A66" s="92">
        <v>39100</v>
      </c>
      <c r="B66" s="93">
        <v>1630</v>
      </c>
      <c r="C66" s="93" t="s">
        <v>56</v>
      </c>
      <c r="D66" s="94">
        <v>1000</v>
      </c>
      <c r="E66" s="95" t="s">
        <v>6913</v>
      </c>
      <c r="F66" s="93" t="s">
        <v>90</v>
      </c>
      <c r="G66" s="96" t="s">
        <v>3587</v>
      </c>
      <c r="H66" s="96" t="s">
        <v>25</v>
      </c>
      <c r="I66" s="96"/>
      <c r="J66" s="94"/>
      <c r="K66" s="94">
        <v>1000</v>
      </c>
      <c r="L66" s="94"/>
      <c r="M66" s="97"/>
      <c r="N66" s="95"/>
      <c r="O66" s="95"/>
      <c r="P66" s="95"/>
      <c r="Q66" s="95"/>
      <c r="R66" s="95"/>
      <c r="S66" s="95"/>
      <c r="T66" s="95"/>
      <c r="U66" s="93"/>
      <c r="V66" s="95"/>
      <c r="W66" s="98"/>
      <c r="X66" s="94">
        <v>1000</v>
      </c>
      <c r="Y66" s="94"/>
    </row>
    <row r="67" spans="1:25" ht="15" customHeight="1" x14ac:dyDescent="0.25">
      <c r="A67" s="92">
        <v>39100</v>
      </c>
      <c r="B67" s="93">
        <v>802</v>
      </c>
      <c r="C67" s="93" t="s">
        <v>46</v>
      </c>
      <c r="D67" s="94">
        <v>400</v>
      </c>
      <c r="E67" s="95" t="s">
        <v>6914</v>
      </c>
      <c r="F67" s="93" t="s">
        <v>90</v>
      </c>
      <c r="G67" s="96" t="s">
        <v>3575</v>
      </c>
      <c r="H67" s="96" t="s">
        <v>25</v>
      </c>
      <c r="I67" s="96"/>
      <c r="J67" s="94"/>
      <c r="K67" s="94">
        <v>400</v>
      </c>
      <c r="L67" s="94"/>
      <c r="M67" s="97"/>
      <c r="N67" s="95"/>
      <c r="O67" s="95"/>
      <c r="P67" s="95"/>
      <c r="Q67" s="95"/>
      <c r="R67" s="95"/>
      <c r="S67" s="95"/>
      <c r="T67" s="95"/>
      <c r="U67" s="93"/>
      <c r="V67" s="95"/>
      <c r="W67" s="98"/>
      <c r="X67" s="94">
        <v>400</v>
      </c>
      <c r="Y67" s="94"/>
    </row>
    <row r="68" spans="1:25" ht="15" customHeight="1" x14ac:dyDescent="0.25">
      <c r="A68" s="92">
        <v>39101</v>
      </c>
      <c r="B68" s="93">
        <v>830</v>
      </c>
      <c r="C68" s="93" t="s">
        <v>6915</v>
      </c>
      <c r="D68" s="94">
        <v>2000</v>
      </c>
      <c r="E68" s="95" t="s">
        <v>6916</v>
      </c>
      <c r="F68" s="93" t="s">
        <v>23</v>
      </c>
      <c r="G68" s="93" t="s">
        <v>3582</v>
      </c>
      <c r="H68" s="96" t="s">
        <v>25</v>
      </c>
      <c r="I68" s="96"/>
      <c r="J68" s="94"/>
      <c r="K68" s="94">
        <v>2000</v>
      </c>
      <c r="L68" s="94"/>
      <c r="M68" s="104"/>
      <c r="N68" s="95"/>
      <c r="O68" s="95"/>
      <c r="P68" s="95"/>
      <c r="Q68" s="95"/>
      <c r="R68" s="95"/>
      <c r="S68" s="95"/>
      <c r="T68" s="95"/>
      <c r="U68" s="93"/>
      <c r="V68" s="95"/>
      <c r="W68" s="98"/>
      <c r="X68" s="94">
        <v>2000</v>
      </c>
      <c r="Y68" s="94"/>
    </row>
    <row r="69" spans="1:25" ht="15" customHeight="1" x14ac:dyDescent="0.25">
      <c r="A69" s="92">
        <v>39101</v>
      </c>
      <c r="B69" s="93">
        <v>1506</v>
      </c>
      <c r="C69" s="93" t="s">
        <v>200</v>
      </c>
      <c r="D69" s="94">
        <v>1000</v>
      </c>
      <c r="E69" s="95" t="s">
        <v>6917</v>
      </c>
      <c r="F69" s="93" t="s">
        <v>23</v>
      </c>
      <c r="G69" s="96" t="s">
        <v>3575</v>
      </c>
      <c r="H69" s="96" t="s">
        <v>25</v>
      </c>
      <c r="I69" s="96"/>
      <c r="J69" s="94"/>
      <c r="K69" s="94">
        <v>1000</v>
      </c>
      <c r="L69" s="94"/>
      <c r="M69" s="97"/>
      <c r="N69" s="95"/>
      <c r="O69" s="95"/>
      <c r="P69" s="95"/>
      <c r="Q69" s="95"/>
      <c r="R69" s="95"/>
      <c r="S69" s="95"/>
      <c r="T69" s="95"/>
      <c r="U69" s="93"/>
      <c r="V69" s="95"/>
      <c r="W69" s="98"/>
      <c r="X69" s="94">
        <v>1000</v>
      </c>
      <c r="Y69" s="94"/>
    </row>
    <row r="70" spans="1:25" ht="15" customHeight="1" x14ac:dyDescent="0.25">
      <c r="A70" s="92">
        <v>39101</v>
      </c>
      <c r="B70" s="93">
        <v>1554</v>
      </c>
      <c r="C70" s="93" t="s">
        <v>302</v>
      </c>
      <c r="D70" s="94">
        <v>1000</v>
      </c>
      <c r="E70" s="95" t="s">
        <v>6918</v>
      </c>
      <c r="F70" s="93" t="s">
        <v>54</v>
      </c>
      <c r="G70" s="93" t="s">
        <v>3587</v>
      </c>
      <c r="H70" s="96" t="s">
        <v>25</v>
      </c>
      <c r="I70" s="93"/>
      <c r="J70" s="94"/>
      <c r="K70" s="94">
        <v>1000</v>
      </c>
      <c r="L70" s="94"/>
      <c r="M70" s="97"/>
      <c r="N70" s="95"/>
      <c r="O70" s="95"/>
      <c r="P70" s="95"/>
      <c r="Q70" s="95"/>
      <c r="R70" s="95"/>
      <c r="S70" s="95"/>
      <c r="T70" s="95"/>
      <c r="U70" s="93"/>
      <c r="V70" s="95"/>
      <c r="W70" s="98"/>
      <c r="X70" s="94">
        <v>1000</v>
      </c>
      <c r="Y70" s="94"/>
    </row>
    <row r="71" spans="1:25" ht="15" customHeight="1" x14ac:dyDescent="0.25">
      <c r="A71" s="92">
        <v>39101</v>
      </c>
      <c r="B71" s="93">
        <v>1334</v>
      </c>
      <c r="C71" s="93" t="s">
        <v>72</v>
      </c>
      <c r="D71" s="94">
        <v>900</v>
      </c>
      <c r="E71" s="95" t="s">
        <v>6919</v>
      </c>
      <c r="F71" s="93" t="s">
        <v>54</v>
      </c>
      <c r="G71" s="96" t="s">
        <v>3575</v>
      </c>
      <c r="H71" s="96" t="s">
        <v>25</v>
      </c>
      <c r="I71" s="96"/>
      <c r="J71" s="94"/>
      <c r="K71" s="94">
        <v>900</v>
      </c>
      <c r="L71" s="94"/>
      <c r="M71" s="97"/>
      <c r="N71" s="95"/>
      <c r="O71" s="95"/>
      <c r="P71" s="95"/>
      <c r="Q71" s="95"/>
      <c r="R71" s="95"/>
      <c r="S71" s="95"/>
      <c r="T71" s="95"/>
      <c r="U71" s="93"/>
      <c r="V71" s="95"/>
      <c r="W71" s="98"/>
      <c r="X71" s="94">
        <v>900</v>
      </c>
      <c r="Y71" s="94"/>
    </row>
    <row r="72" spans="1:25" ht="15" customHeight="1" x14ac:dyDescent="0.25">
      <c r="A72" s="92">
        <v>39102</v>
      </c>
      <c r="B72" s="93">
        <v>2036</v>
      </c>
      <c r="C72" s="93" t="s">
        <v>46</v>
      </c>
      <c r="D72" s="94">
        <v>60</v>
      </c>
      <c r="E72" s="95" t="s">
        <v>6920</v>
      </c>
      <c r="F72" s="93" t="s">
        <v>37</v>
      </c>
      <c r="G72" s="96" t="s">
        <v>3575</v>
      </c>
      <c r="H72" s="96" t="s">
        <v>25</v>
      </c>
      <c r="I72" s="96"/>
      <c r="J72" s="94"/>
      <c r="K72" s="94">
        <v>60</v>
      </c>
      <c r="L72" s="94"/>
      <c r="M72" s="97"/>
      <c r="N72" s="95"/>
      <c r="O72" s="95"/>
      <c r="P72" s="95"/>
      <c r="Q72" s="95"/>
      <c r="R72" s="95"/>
      <c r="S72" s="95"/>
      <c r="T72" s="95"/>
      <c r="U72" s="93"/>
      <c r="V72" s="95"/>
      <c r="W72" s="108"/>
      <c r="X72" s="94">
        <v>60</v>
      </c>
      <c r="Y72" s="94"/>
    </row>
    <row r="73" spans="1:25" ht="15" customHeight="1" x14ac:dyDescent="0.25">
      <c r="A73" s="92">
        <v>39103</v>
      </c>
      <c r="B73" s="93">
        <v>1420</v>
      </c>
      <c r="C73" s="93" t="s">
        <v>3611</v>
      </c>
      <c r="D73" s="94">
        <v>10000</v>
      </c>
      <c r="E73" s="95" t="s">
        <v>6921</v>
      </c>
      <c r="F73" s="93" t="s">
        <v>23</v>
      </c>
      <c r="G73" s="96" t="s">
        <v>3587</v>
      </c>
      <c r="H73" s="96" t="s">
        <v>25</v>
      </c>
      <c r="I73" s="96"/>
      <c r="J73" s="94"/>
      <c r="K73" s="94">
        <v>10000</v>
      </c>
      <c r="L73" s="94"/>
      <c r="M73" s="97"/>
      <c r="N73" s="95"/>
      <c r="O73" s="95"/>
      <c r="P73" s="95"/>
      <c r="Q73" s="95"/>
      <c r="R73" s="95"/>
      <c r="S73" s="95"/>
      <c r="T73" s="95"/>
      <c r="U73" s="93"/>
      <c r="V73" s="95"/>
      <c r="W73" s="98"/>
      <c r="X73" s="94">
        <v>10000</v>
      </c>
      <c r="Y73" s="94"/>
    </row>
    <row r="74" spans="1:25" ht="15" customHeight="1" x14ac:dyDescent="0.25">
      <c r="A74" s="92">
        <v>39103</v>
      </c>
      <c r="B74" s="93">
        <v>1439</v>
      </c>
      <c r="C74" s="93" t="s">
        <v>99</v>
      </c>
      <c r="D74" s="94">
        <v>50</v>
      </c>
      <c r="E74" s="95" t="s">
        <v>6922</v>
      </c>
      <c r="F74" s="93" t="s">
        <v>37</v>
      </c>
      <c r="G74" s="96" t="s">
        <v>3610</v>
      </c>
      <c r="H74" s="96" t="s">
        <v>25</v>
      </c>
      <c r="I74" s="96"/>
      <c r="J74" s="94"/>
      <c r="K74" s="94">
        <v>50</v>
      </c>
      <c r="L74" s="94"/>
      <c r="M74" s="97"/>
      <c r="N74" s="95"/>
      <c r="O74" s="95"/>
      <c r="P74" s="95"/>
      <c r="Q74" s="95"/>
      <c r="R74" s="95"/>
      <c r="S74" s="95"/>
      <c r="T74" s="95"/>
      <c r="U74" s="93"/>
      <c r="V74" s="95"/>
      <c r="W74" s="98"/>
      <c r="X74" s="94">
        <v>50</v>
      </c>
      <c r="Y74" s="94"/>
    </row>
    <row r="75" spans="1:25" ht="15" customHeight="1" x14ac:dyDescent="0.25">
      <c r="A75" s="92">
        <v>39103</v>
      </c>
      <c r="B75" s="93">
        <v>1308</v>
      </c>
      <c r="C75" s="93" t="s">
        <v>143</v>
      </c>
      <c r="D75" s="94">
        <v>500</v>
      </c>
      <c r="E75" s="95" t="s">
        <v>6923</v>
      </c>
      <c r="F75" s="93" t="s">
        <v>37</v>
      </c>
      <c r="G75" s="96" t="s">
        <v>3575</v>
      </c>
      <c r="H75" s="96" t="s">
        <v>25</v>
      </c>
      <c r="I75" s="96"/>
      <c r="J75" s="94"/>
      <c r="K75" s="94">
        <v>500</v>
      </c>
      <c r="L75" s="94"/>
      <c r="M75" s="97"/>
      <c r="N75" s="95"/>
      <c r="O75" s="95"/>
      <c r="P75" s="95"/>
      <c r="Q75" s="95"/>
      <c r="R75" s="95"/>
      <c r="S75" s="95"/>
      <c r="T75" s="95"/>
      <c r="U75" s="93"/>
      <c r="V75" s="95"/>
      <c r="W75" s="98"/>
      <c r="X75" s="94">
        <v>500</v>
      </c>
      <c r="Y75" s="94"/>
    </row>
    <row r="76" spans="1:25" ht="15" customHeight="1" x14ac:dyDescent="0.25">
      <c r="A76" s="92">
        <v>39103</v>
      </c>
      <c r="B76" s="93">
        <v>2304</v>
      </c>
      <c r="C76" s="93" t="s">
        <v>99</v>
      </c>
      <c r="D76" s="94" t="s">
        <v>27</v>
      </c>
      <c r="E76" s="95" t="s">
        <v>6924</v>
      </c>
      <c r="F76" s="93" t="s">
        <v>63</v>
      </c>
      <c r="G76" s="96" t="s">
        <v>3610</v>
      </c>
      <c r="H76" s="96" t="s">
        <v>25</v>
      </c>
      <c r="I76" s="96"/>
      <c r="J76" s="94"/>
      <c r="K76" s="94" t="s">
        <v>27</v>
      </c>
      <c r="L76" s="94"/>
      <c r="M76" s="97"/>
      <c r="N76" s="95"/>
      <c r="O76" s="95"/>
      <c r="P76" s="95"/>
      <c r="Q76" s="95"/>
      <c r="R76" s="95"/>
      <c r="S76" s="95"/>
      <c r="T76" s="95"/>
      <c r="U76" s="93"/>
      <c r="V76" s="95"/>
      <c r="W76" s="98"/>
      <c r="X76" s="94" t="s">
        <v>27</v>
      </c>
      <c r="Y76" s="94">
        <v>1</v>
      </c>
    </row>
    <row r="77" spans="1:25" ht="15" customHeight="1" x14ac:dyDescent="0.25">
      <c r="A77" s="92">
        <v>39104</v>
      </c>
      <c r="B77" s="93">
        <v>1547</v>
      </c>
      <c r="C77" s="93" t="s">
        <v>42</v>
      </c>
      <c r="D77" s="94">
        <v>1000</v>
      </c>
      <c r="E77" s="95" t="s">
        <v>6925</v>
      </c>
      <c r="F77" s="93" t="s">
        <v>23</v>
      </c>
      <c r="G77" s="96" t="s">
        <v>3582</v>
      </c>
      <c r="H77" s="96" t="s">
        <v>25</v>
      </c>
      <c r="I77" s="96" t="s">
        <v>4334</v>
      </c>
      <c r="J77" s="94">
        <v>1000</v>
      </c>
      <c r="K77" s="94"/>
      <c r="L77" s="94"/>
      <c r="M77" s="97"/>
      <c r="N77" s="95"/>
      <c r="O77" s="95"/>
      <c r="P77" s="95"/>
      <c r="Q77" s="95"/>
      <c r="R77" s="95"/>
      <c r="S77" s="95"/>
      <c r="T77" s="95"/>
      <c r="U77" s="93"/>
      <c r="V77" s="95"/>
      <c r="W77" s="98"/>
      <c r="X77" s="94">
        <v>1000</v>
      </c>
      <c r="Y77" s="94"/>
    </row>
    <row r="78" spans="1:25" ht="15" customHeight="1" x14ac:dyDescent="0.25">
      <c r="A78" s="92">
        <v>39104</v>
      </c>
      <c r="B78" s="93">
        <v>1313</v>
      </c>
      <c r="C78" s="93" t="s">
        <v>162</v>
      </c>
      <c r="D78" s="94">
        <v>12000</v>
      </c>
      <c r="E78" s="95" t="s">
        <v>6926</v>
      </c>
      <c r="F78" s="93" t="s">
        <v>23</v>
      </c>
      <c r="G78" s="96" t="s">
        <v>3582</v>
      </c>
      <c r="H78" s="96" t="s">
        <v>25</v>
      </c>
      <c r="I78" s="96"/>
      <c r="J78" s="94"/>
      <c r="K78" s="94">
        <v>12000</v>
      </c>
      <c r="L78" s="94"/>
      <c r="M78" s="97"/>
      <c r="N78" s="95"/>
      <c r="O78" s="95"/>
      <c r="P78" s="95"/>
      <c r="Q78" s="95"/>
      <c r="R78" s="95"/>
      <c r="S78" s="95"/>
      <c r="T78" s="95"/>
      <c r="U78" s="93"/>
      <c r="V78" s="95"/>
      <c r="W78" s="98"/>
      <c r="X78" s="94">
        <v>12000</v>
      </c>
      <c r="Y78" s="94"/>
    </row>
    <row r="79" spans="1:25" ht="15" customHeight="1" x14ac:dyDescent="0.25">
      <c r="A79" s="105">
        <v>39104</v>
      </c>
      <c r="B79" s="93">
        <v>800</v>
      </c>
      <c r="C79" s="93" t="s">
        <v>162</v>
      </c>
      <c r="D79" s="94">
        <v>12000</v>
      </c>
      <c r="E79" s="95" t="s">
        <v>6927</v>
      </c>
      <c r="F79" s="93" t="s">
        <v>30</v>
      </c>
      <c r="G79" s="93" t="s">
        <v>3582</v>
      </c>
      <c r="H79" s="96" t="s">
        <v>25</v>
      </c>
      <c r="I79" s="93"/>
      <c r="J79" s="94"/>
      <c r="K79" s="94">
        <v>12000</v>
      </c>
      <c r="L79" s="94"/>
      <c r="M79" s="97"/>
      <c r="N79" s="95"/>
      <c r="O79" s="95"/>
      <c r="P79" s="95" t="s">
        <v>6928</v>
      </c>
      <c r="Q79" s="95"/>
      <c r="R79" s="95"/>
      <c r="S79" s="95"/>
      <c r="T79" s="95"/>
      <c r="U79" s="93"/>
      <c r="V79" s="95"/>
      <c r="W79" s="98"/>
      <c r="X79" s="94">
        <v>12000</v>
      </c>
      <c r="Y79" s="94"/>
    </row>
    <row r="80" spans="1:25" ht="15" customHeight="1" x14ac:dyDescent="0.25">
      <c r="A80" s="92">
        <v>39104</v>
      </c>
      <c r="B80" s="93">
        <v>934</v>
      </c>
      <c r="C80" s="93" t="s">
        <v>42</v>
      </c>
      <c r="D80" s="94">
        <v>500</v>
      </c>
      <c r="E80" s="95" t="s">
        <v>6929</v>
      </c>
      <c r="F80" s="93" t="s">
        <v>67</v>
      </c>
      <c r="G80" s="96" t="s">
        <v>3582</v>
      </c>
      <c r="H80" s="96" t="s">
        <v>25</v>
      </c>
      <c r="I80" s="96" t="s">
        <v>4334</v>
      </c>
      <c r="J80" s="94">
        <v>500</v>
      </c>
      <c r="K80" s="94"/>
      <c r="L80" s="94"/>
      <c r="M80" s="97"/>
      <c r="N80" s="95"/>
      <c r="O80" s="95"/>
      <c r="P80" s="95"/>
      <c r="Q80" s="95"/>
      <c r="R80" s="95"/>
      <c r="S80" s="95"/>
      <c r="T80" s="95"/>
      <c r="U80" s="93"/>
      <c r="V80" s="95"/>
      <c r="W80" s="98"/>
      <c r="X80" s="94">
        <v>500</v>
      </c>
      <c r="Y80" s="94"/>
    </row>
    <row r="81" spans="1:25" ht="15" customHeight="1" x14ac:dyDescent="0.25">
      <c r="A81" s="92">
        <v>39105</v>
      </c>
      <c r="B81" s="93">
        <v>1123</v>
      </c>
      <c r="C81" s="93" t="s">
        <v>51</v>
      </c>
      <c r="D81" s="94">
        <v>1000</v>
      </c>
      <c r="E81" s="95" t="s">
        <v>6930</v>
      </c>
      <c r="F81" s="93" t="s">
        <v>23</v>
      </c>
      <c r="G81" s="96" t="s">
        <v>3610</v>
      </c>
      <c r="H81" s="96" t="s">
        <v>25</v>
      </c>
      <c r="I81" s="96"/>
      <c r="J81" s="94"/>
      <c r="K81" s="94">
        <v>1000</v>
      </c>
      <c r="L81" s="94"/>
      <c r="M81" s="97"/>
      <c r="N81" s="95"/>
      <c r="O81" s="95"/>
      <c r="P81" s="95"/>
      <c r="Q81" s="95"/>
      <c r="R81" s="95"/>
      <c r="S81" s="95"/>
      <c r="T81" s="95"/>
      <c r="U81" s="93"/>
      <c r="V81" s="95"/>
      <c r="W81" s="98"/>
      <c r="X81" s="94">
        <v>1000</v>
      </c>
      <c r="Y81" s="94"/>
    </row>
    <row r="82" spans="1:25" ht="15" customHeight="1" x14ac:dyDescent="0.25">
      <c r="A82" s="92">
        <v>39105</v>
      </c>
      <c r="B82" s="93">
        <v>1056</v>
      </c>
      <c r="C82" s="93" t="s">
        <v>162</v>
      </c>
      <c r="D82" s="94">
        <v>18000</v>
      </c>
      <c r="E82" s="95" t="s">
        <v>6931</v>
      </c>
      <c r="F82" s="93" t="s">
        <v>23</v>
      </c>
      <c r="G82" s="96" t="s">
        <v>3582</v>
      </c>
      <c r="H82" s="96" t="s">
        <v>25</v>
      </c>
      <c r="I82" s="96"/>
      <c r="J82" s="94"/>
      <c r="K82" s="94">
        <v>18000</v>
      </c>
      <c r="L82" s="94"/>
      <c r="M82" s="97"/>
      <c r="N82" s="95"/>
      <c r="O82" s="95"/>
      <c r="P82" s="95"/>
      <c r="Q82" s="95"/>
      <c r="R82" s="95"/>
      <c r="S82" s="95"/>
      <c r="T82" s="95"/>
      <c r="U82" s="93"/>
      <c r="V82" s="95"/>
      <c r="W82" s="98"/>
      <c r="X82" s="94">
        <v>18000</v>
      </c>
      <c r="Y82" s="94"/>
    </row>
    <row r="83" spans="1:25" ht="15" customHeight="1" x14ac:dyDescent="0.25">
      <c r="A83" s="92">
        <v>39105</v>
      </c>
      <c r="B83" s="93">
        <v>2029</v>
      </c>
      <c r="C83" s="93" t="s">
        <v>35</v>
      </c>
      <c r="D83" s="94">
        <v>5000</v>
      </c>
      <c r="E83" s="95" t="s">
        <v>6932</v>
      </c>
      <c r="F83" s="93" t="s">
        <v>30</v>
      </c>
      <c r="G83" s="96" t="s">
        <v>3580</v>
      </c>
      <c r="H83" s="96" t="s">
        <v>25</v>
      </c>
      <c r="I83" s="96"/>
      <c r="J83" s="94"/>
      <c r="K83" s="94">
        <v>5000</v>
      </c>
      <c r="L83" s="94"/>
      <c r="M83" s="97"/>
      <c r="N83" s="95"/>
      <c r="O83" s="95"/>
      <c r="P83" s="95"/>
      <c r="Q83" s="95"/>
      <c r="R83" s="95"/>
      <c r="S83" s="95"/>
      <c r="T83" s="95"/>
      <c r="U83" s="93"/>
      <c r="V83" s="95"/>
      <c r="W83" s="98"/>
      <c r="X83" s="94">
        <v>5000</v>
      </c>
      <c r="Y83" s="94"/>
    </row>
    <row r="84" spans="1:25" ht="15" customHeight="1" x14ac:dyDescent="0.25">
      <c r="A84" s="92">
        <v>39105</v>
      </c>
      <c r="B84" s="93">
        <v>2038</v>
      </c>
      <c r="C84" s="93" t="s">
        <v>35</v>
      </c>
      <c r="D84" s="94">
        <v>600</v>
      </c>
      <c r="E84" s="95" t="s">
        <v>6933</v>
      </c>
      <c r="F84" s="93" t="s">
        <v>30</v>
      </c>
      <c r="G84" s="96" t="s">
        <v>3580</v>
      </c>
      <c r="H84" s="96" t="s">
        <v>25</v>
      </c>
      <c r="I84" s="96"/>
      <c r="J84" s="94"/>
      <c r="K84" s="94">
        <v>600</v>
      </c>
      <c r="L84" s="94"/>
      <c r="M84" s="97"/>
      <c r="N84" s="95"/>
      <c r="O84" s="95"/>
      <c r="P84" s="95"/>
      <c r="Q84" s="95"/>
      <c r="R84" s="95"/>
      <c r="S84" s="95"/>
      <c r="T84" s="95"/>
      <c r="U84" s="93"/>
      <c r="V84" s="95"/>
      <c r="W84" s="98"/>
      <c r="X84" s="94">
        <v>600</v>
      </c>
      <c r="Y84" s="94"/>
    </row>
    <row r="85" spans="1:25" ht="15" customHeight="1" x14ac:dyDescent="0.25">
      <c r="A85" s="105">
        <v>39105</v>
      </c>
      <c r="B85" s="93">
        <v>1445</v>
      </c>
      <c r="C85" s="93" t="s">
        <v>162</v>
      </c>
      <c r="D85" s="94">
        <v>20</v>
      </c>
      <c r="E85" s="95" t="s">
        <v>6934</v>
      </c>
      <c r="F85" s="93" t="s">
        <v>37</v>
      </c>
      <c r="G85" s="93" t="s">
        <v>3582</v>
      </c>
      <c r="H85" s="96" t="s">
        <v>3582</v>
      </c>
      <c r="I85" s="93"/>
      <c r="J85" s="94"/>
      <c r="K85" s="94">
        <v>20</v>
      </c>
      <c r="L85" s="94"/>
      <c r="M85" s="97"/>
      <c r="N85" s="95"/>
      <c r="O85" s="95"/>
      <c r="P85" s="95" t="s">
        <v>6935</v>
      </c>
      <c r="Q85" s="95"/>
      <c r="R85" s="95"/>
      <c r="S85" s="95"/>
      <c r="T85" s="95"/>
      <c r="U85" s="93"/>
      <c r="V85" s="95"/>
      <c r="W85" s="98"/>
      <c r="X85" s="94">
        <v>20</v>
      </c>
      <c r="Y85" s="94"/>
    </row>
    <row r="86" spans="1:25" ht="15" customHeight="1" x14ac:dyDescent="0.25">
      <c r="A86" s="92">
        <v>39105</v>
      </c>
      <c r="B86" s="93">
        <v>1549</v>
      </c>
      <c r="C86" s="93" t="s">
        <v>42</v>
      </c>
      <c r="D86" s="94">
        <v>700</v>
      </c>
      <c r="E86" s="95" t="s">
        <v>6936</v>
      </c>
      <c r="F86" s="93" t="s">
        <v>190</v>
      </c>
      <c r="G86" s="96" t="s">
        <v>3582</v>
      </c>
      <c r="H86" s="96" t="s">
        <v>25</v>
      </c>
      <c r="I86" s="96"/>
      <c r="J86" s="94"/>
      <c r="K86" s="94">
        <v>700</v>
      </c>
      <c r="L86" s="94"/>
      <c r="M86" s="97"/>
      <c r="N86" s="95"/>
      <c r="O86" s="95"/>
      <c r="P86" s="95"/>
      <c r="Q86" s="95"/>
      <c r="R86" s="95"/>
      <c r="S86" s="95"/>
      <c r="T86" s="95"/>
      <c r="U86" s="93"/>
      <c r="V86" s="95"/>
      <c r="W86" s="98"/>
      <c r="X86" s="94">
        <v>700</v>
      </c>
      <c r="Y86" s="94"/>
    </row>
    <row r="87" spans="1:25" ht="15" customHeight="1" x14ac:dyDescent="0.25">
      <c r="A87" s="92">
        <v>39106</v>
      </c>
      <c r="B87" s="93">
        <v>1053</v>
      </c>
      <c r="C87" s="93" t="s">
        <v>21</v>
      </c>
      <c r="D87" s="94">
        <v>300</v>
      </c>
      <c r="E87" s="95" t="s">
        <v>6937</v>
      </c>
      <c r="F87" s="93" t="s">
        <v>23</v>
      </c>
      <c r="G87" s="93" t="s">
        <v>3610</v>
      </c>
      <c r="H87" s="96" t="s">
        <v>25</v>
      </c>
      <c r="I87" s="93"/>
      <c r="J87" s="94"/>
      <c r="K87" s="94">
        <v>300</v>
      </c>
      <c r="L87" s="94"/>
      <c r="M87" s="97"/>
      <c r="N87" s="95"/>
      <c r="O87" s="95"/>
      <c r="P87" s="95"/>
      <c r="Q87" s="95"/>
      <c r="R87" s="95"/>
      <c r="S87" s="95"/>
      <c r="T87" s="95"/>
      <c r="U87" s="93"/>
      <c r="V87" s="95"/>
      <c r="W87" s="98"/>
      <c r="X87" s="94">
        <v>300</v>
      </c>
      <c r="Y87" s="94"/>
    </row>
    <row r="88" spans="1:25" ht="15" customHeight="1" x14ac:dyDescent="0.25">
      <c r="A88" s="92">
        <v>39106</v>
      </c>
      <c r="B88" s="93">
        <v>1800</v>
      </c>
      <c r="C88" s="93" t="s">
        <v>162</v>
      </c>
      <c r="D88" s="94">
        <v>40000</v>
      </c>
      <c r="E88" s="95" t="s">
        <v>6938</v>
      </c>
      <c r="F88" s="93" t="s">
        <v>23</v>
      </c>
      <c r="G88" s="96" t="s">
        <v>3582</v>
      </c>
      <c r="H88" s="96" t="s">
        <v>25</v>
      </c>
      <c r="I88" s="96"/>
      <c r="J88" s="94"/>
      <c r="K88" s="94">
        <v>40000</v>
      </c>
      <c r="L88" s="94"/>
      <c r="M88" s="97"/>
      <c r="N88" s="95"/>
      <c r="O88" s="95"/>
      <c r="P88" s="95"/>
      <c r="Q88" s="95"/>
      <c r="R88" s="95"/>
      <c r="S88" s="95"/>
      <c r="T88" s="95"/>
      <c r="U88" s="93"/>
      <c r="V88" s="95"/>
      <c r="W88" s="98"/>
      <c r="X88" s="94">
        <v>40000</v>
      </c>
      <c r="Y88" s="94"/>
    </row>
    <row r="89" spans="1:25" ht="15" customHeight="1" x14ac:dyDescent="0.25">
      <c r="A89" s="105">
        <v>39106</v>
      </c>
      <c r="B89" s="93">
        <v>1800</v>
      </c>
      <c r="C89" s="93" t="s">
        <v>162</v>
      </c>
      <c r="D89" s="94">
        <v>40000</v>
      </c>
      <c r="E89" s="95" t="s">
        <v>6939</v>
      </c>
      <c r="F89" s="93" t="s">
        <v>23</v>
      </c>
      <c r="G89" s="93" t="s">
        <v>3582</v>
      </c>
      <c r="H89" s="96" t="s">
        <v>25</v>
      </c>
      <c r="I89" s="93"/>
      <c r="J89" s="94"/>
      <c r="K89" s="94">
        <v>40000</v>
      </c>
      <c r="L89" s="94">
        <v>40000</v>
      </c>
      <c r="M89" s="97"/>
      <c r="N89" s="95"/>
      <c r="O89" s="95"/>
      <c r="P89" s="95"/>
      <c r="Q89" s="95"/>
      <c r="R89" s="95"/>
      <c r="S89" s="95"/>
      <c r="T89" s="95"/>
      <c r="U89" s="93"/>
      <c r="V89" s="95"/>
      <c r="W89" s="98"/>
      <c r="X89" s="94">
        <v>40000</v>
      </c>
      <c r="Y89" s="94"/>
    </row>
    <row r="90" spans="1:25" ht="15" customHeight="1" x14ac:dyDescent="0.25">
      <c r="A90" s="92">
        <v>39106</v>
      </c>
      <c r="B90" s="93">
        <v>2327</v>
      </c>
      <c r="C90" s="93" t="s">
        <v>162</v>
      </c>
      <c r="D90" s="94" t="s">
        <v>27</v>
      </c>
      <c r="E90" s="95" t="s">
        <v>6940</v>
      </c>
      <c r="F90" s="93" t="s">
        <v>33</v>
      </c>
      <c r="G90" s="96" t="s">
        <v>3582</v>
      </c>
      <c r="H90" s="96" t="s">
        <v>25</v>
      </c>
      <c r="I90" s="96"/>
      <c r="J90" s="94"/>
      <c r="K90" s="94" t="s">
        <v>27</v>
      </c>
      <c r="L90" s="94"/>
      <c r="M90" s="97"/>
      <c r="N90" s="95"/>
      <c r="O90" s="95"/>
      <c r="P90" s="95"/>
      <c r="Q90" s="95"/>
      <c r="R90" s="95"/>
      <c r="S90" s="95"/>
      <c r="T90" s="95"/>
      <c r="U90" s="93"/>
      <c r="V90" s="95"/>
      <c r="W90" s="98"/>
      <c r="X90" s="94" t="s">
        <v>27</v>
      </c>
      <c r="Y90" s="94">
        <v>1</v>
      </c>
    </row>
    <row r="91" spans="1:25" ht="15" customHeight="1" x14ac:dyDescent="0.25">
      <c r="A91" s="92">
        <v>39106</v>
      </c>
      <c r="B91" s="93">
        <v>1523</v>
      </c>
      <c r="C91" s="93" t="s">
        <v>70</v>
      </c>
      <c r="D91" s="94">
        <v>9000</v>
      </c>
      <c r="E91" s="95" t="s">
        <v>6941</v>
      </c>
      <c r="F91" s="93" t="s">
        <v>37</v>
      </c>
      <c r="G91" s="96" t="s">
        <v>3578</v>
      </c>
      <c r="H91" s="96" t="s">
        <v>25</v>
      </c>
      <c r="I91" s="96"/>
      <c r="J91" s="94"/>
      <c r="K91" s="94">
        <v>9000</v>
      </c>
      <c r="L91" s="94"/>
      <c r="M91" s="97"/>
      <c r="N91" s="95"/>
      <c r="O91" s="95"/>
      <c r="P91" s="95"/>
      <c r="Q91" s="95"/>
      <c r="R91" s="95"/>
      <c r="S91" s="95"/>
      <c r="T91" s="95"/>
      <c r="U91" s="93"/>
      <c r="V91" s="95"/>
      <c r="W91" s="98"/>
      <c r="X91" s="94">
        <v>9000</v>
      </c>
      <c r="Y91" s="94"/>
    </row>
    <row r="92" spans="1:25" ht="15" customHeight="1" x14ac:dyDescent="0.25">
      <c r="A92" s="105">
        <v>39106</v>
      </c>
      <c r="B92" s="93">
        <v>2327</v>
      </c>
      <c r="C92" s="93" t="s">
        <v>162</v>
      </c>
      <c r="D92" s="94">
        <v>5000</v>
      </c>
      <c r="E92" s="95" t="s">
        <v>6942</v>
      </c>
      <c r="F92" s="93" t="s">
        <v>325</v>
      </c>
      <c r="G92" s="93" t="s">
        <v>3582</v>
      </c>
      <c r="H92" s="96" t="s">
        <v>25</v>
      </c>
      <c r="I92" s="93"/>
      <c r="J92" s="94"/>
      <c r="K92" s="94">
        <v>5000</v>
      </c>
      <c r="L92" s="94"/>
      <c r="M92" s="97"/>
      <c r="N92" s="95"/>
      <c r="O92" s="95"/>
      <c r="P92" s="95" t="s">
        <v>6935</v>
      </c>
      <c r="Q92" s="95"/>
      <c r="R92" s="95"/>
      <c r="S92" s="95"/>
      <c r="T92" s="95"/>
      <c r="U92" s="93"/>
      <c r="V92" s="95"/>
      <c r="W92" s="98"/>
      <c r="X92" s="94">
        <v>5000</v>
      </c>
      <c r="Y92" s="94"/>
    </row>
    <row r="93" spans="1:25" ht="15" customHeight="1" x14ac:dyDescent="0.25">
      <c r="A93" s="92">
        <v>39107</v>
      </c>
      <c r="B93" s="93">
        <v>1111</v>
      </c>
      <c r="C93" s="93" t="s">
        <v>64</v>
      </c>
      <c r="D93" s="94">
        <v>1000</v>
      </c>
      <c r="E93" s="95" t="s">
        <v>6943</v>
      </c>
      <c r="F93" s="93" t="s">
        <v>23</v>
      </c>
      <c r="G93" s="96" t="s">
        <v>3578</v>
      </c>
      <c r="H93" s="96" t="s">
        <v>25</v>
      </c>
      <c r="I93" s="96"/>
      <c r="J93" s="94"/>
      <c r="K93" s="94">
        <v>1000</v>
      </c>
      <c r="L93" s="94"/>
      <c r="M93" s="97"/>
      <c r="N93" s="95"/>
      <c r="O93" s="95"/>
      <c r="P93" s="95"/>
      <c r="Q93" s="95"/>
      <c r="R93" s="95"/>
      <c r="S93" s="95"/>
      <c r="T93" s="95"/>
      <c r="U93" s="93"/>
      <c r="V93" s="95"/>
      <c r="W93" s="98"/>
      <c r="X93" s="94">
        <v>1000</v>
      </c>
      <c r="Y93" s="94"/>
    </row>
    <row r="94" spans="1:25" ht="15" customHeight="1" x14ac:dyDescent="0.25">
      <c r="A94" s="92">
        <v>39107</v>
      </c>
      <c r="B94" s="93">
        <v>1111</v>
      </c>
      <c r="C94" s="93" t="s">
        <v>64</v>
      </c>
      <c r="D94" s="94">
        <v>1000</v>
      </c>
      <c r="E94" s="95" t="s">
        <v>6943</v>
      </c>
      <c r="F94" s="93" t="s">
        <v>23</v>
      </c>
      <c r="G94" s="96" t="s">
        <v>3578</v>
      </c>
      <c r="H94" s="96" t="s">
        <v>25</v>
      </c>
      <c r="I94" s="96"/>
      <c r="J94" s="94"/>
      <c r="K94" s="94">
        <v>1000</v>
      </c>
      <c r="L94" s="94"/>
      <c r="M94" s="97"/>
      <c r="N94" s="95"/>
      <c r="O94" s="95"/>
      <c r="P94" s="95"/>
      <c r="Q94" s="95"/>
      <c r="R94" s="95"/>
      <c r="S94" s="95"/>
      <c r="T94" s="95"/>
      <c r="U94" s="93"/>
      <c r="V94" s="95"/>
      <c r="W94" s="98"/>
      <c r="X94" s="94">
        <v>1000</v>
      </c>
      <c r="Y94" s="94"/>
    </row>
    <row r="95" spans="1:25" ht="15" customHeight="1" x14ac:dyDescent="0.25">
      <c r="A95" s="92">
        <v>39107</v>
      </c>
      <c r="B95" s="93">
        <v>1337</v>
      </c>
      <c r="C95" s="93" t="s">
        <v>162</v>
      </c>
      <c r="D95" s="94">
        <v>1000</v>
      </c>
      <c r="E95" s="95" t="s">
        <v>6944</v>
      </c>
      <c r="F95" s="93" t="s">
        <v>23</v>
      </c>
      <c r="G95" s="96" t="s">
        <v>3582</v>
      </c>
      <c r="H95" s="96" t="s">
        <v>25</v>
      </c>
      <c r="I95" s="96"/>
      <c r="J95" s="94"/>
      <c r="K95" s="94">
        <v>1000</v>
      </c>
      <c r="L95" s="94"/>
      <c r="M95" s="97"/>
      <c r="N95" s="95"/>
      <c r="O95" s="95"/>
      <c r="P95" s="95"/>
      <c r="Q95" s="95"/>
      <c r="R95" s="95"/>
      <c r="S95" s="95"/>
      <c r="T95" s="95"/>
      <c r="U95" s="93"/>
      <c r="V95" s="95"/>
      <c r="W95" s="98"/>
      <c r="X95" s="94">
        <v>1000</v>
      </c>
      <c r="Y95" s="94"/>
    </row>
    <row r="96" spans="1:25" ht="15" customHeight="1" x14ac:dyDescent="0.25">
      <c r="A96" s="92">
        <v>39107</v>
      </c>
      <c r="B96" s="93">
        <v>1522</v>
      </c>
      <c r="C96" s="93" t="s">
        <v>46</v>
      </c>
      <c r="D96" s="94">
        <v>10129</v>
      </c>
      <c r="E96" s="95" t="s">
        <v>6945</v>
      </c>
      <c r="F96" s="93" t="s">
        <v>33</v>
      </c>
      <c r="G96" s="93" t="s">
        <v>3575</v>
      </c>
      <c r="H96" s="96" t="s">
        <v>25</v>
      </c>
      <c r="I96" s="93" t="s">
        <v>4334</v>
      </c>
      <c r="J96" s="94">
        <v>10129</v>
      </c>
      <c r="K96" s="94"/>
      <c r="L96" s="94"/>
      <c r="M96" s="97"/>
      <c r="N96" s="95"/>
      <c r="O96" s="95"/>
      <c r="P96" s="95"/>
      <c r="Q96" s="95"/>
      <c r="R96" s="95"/>
      <c r="S96" s="95"/>
      <c r="T96" s="95"/>
      <c r="U96" s="93"/>
      <c r="V96" s="95"/>
      <c r="W96" s="98"/>
      <c r="X96" s="94">
        <v>10129</v>
      </c>
      <c r="Y96" s="94"/>
    </row>
    <row r="97" spans="1:25" ht="15" customHeight="1" x14ac:dyDescent="0.25">
      <c r="A97" s="92">
        <v>39107</v>
      </c>
      <c r="B97" s="93">
        <v>1708</v>
      </c>
      <c r="C97" s="93" t="s">
        <v>68</v>
      </c>
      <c r="D97" s="94">
        <v>5000</v>
      </c>
      <c r="E97" s="95" t="s">
        <v>6946</v>
      </c>
      <c r="F97" s="93" t="s">
        <v>29</v>
      </c>
      <c r="G97" s="96" t="s">
        <v>3575</v>
      </c>
      <c r="H97" s="96" t="s">
        <v>25</v>
      </c>
      <c r="I97" s="96"/>
      <c r="J97" s="94"/>
      <c r="K97" s="94">
        <v>5000</v>
      </c>
      <c r="L97" s="94"/>
      <c r="M97" s="97"/>
      <c r="N97" s="95"/>
      <c r="O97" s="95"/>
      <c r="P97" s="95"/>
      <c r="Q97" s="95"/>
      <c r="R97" s="95"/>
      <c r="S97" s="95"/>
      <c r="T97" s="95"/>
      <c r="U97" s="93"/>
      <c r="V97" s="95"/>
      <c r="W97" s="98"/>
      <c r="X97" s="94">
        <v>5000</v>
      </c>
      <c r="Y97" s="94"/>
    </row>
    <row r="98" spans="1:25" ht="15" customHeight="1" x14ac:dyDescent="0.25">
      <c r="A98" s="92">
        <v>39107</v>
      </c>
      <c r="B98" s="93">
        <v>2109</v>
      </c>
      <c r="C98" s="93" t="s">
        <v>61</v>
      </c>
      <c r="D98" s="94">
        <v>10000</v>
      </c>
      <c r="E98" s="95" t="s">
        <v>6947</v>
      </c>
      <c r="F98" s="93" t="s">
        <v>63</v>
      </c>
      <c r="G98" s="93" t="s">
        <v>3575</v>
      </c>
      <c r="H98" s="96" t="s">
        <v>25</v>
      </c>
      <c r="I98" s="93"/>
      <c r="J98" s="94"/>
      <c r="K98" s="94">
        <v>10000</v>
      </c>
      <c r="L98" s="94"/>
      <c r="M98" s="97"/>
      <c r="N98" s="95"/>
      <c r="O98" s="95"/>
      <c r="P98" s="95"/>
      <c r="Q98" s="95"/>
      <c r="R98" s="95"/>
      <c r="S98" s="95"/>
      <c r="T98" s="95"/>
      <c r="U98" s="93"/>
      <c r="V98" s="95"/>
      <c r="W98" s="98"/>
      <c r="X98" s="94">
        <v>10000</v>
      </c>
      <c r="Y98" s="94"/>
    </row>
    <row r="99" spans="1:25" ht="15" customHeight="1" x14ac:dyDescent="0.25">
      <c r="A99" s="105">
        <v>39107</v>
      </c>
      <c r="B99" s="93">
        <v>1900</v>
      </c>
      <c r="C99" s="93" t="s">
        <v>162</v>
      </c>
      <c r="D99" s="94">
        <v>20</v>
      </c>
      <c r="E99" s="95" t="s">
        <v>6948</v>
      </c>
      <c r="F99" s="93" t="s">
        <v>67</v>
      </c>
      <c r="G99" s="93" t="s">
        <v>3582</v>
      </c>
      <c r="H99" s="96" t="s">
        <v>3582</v>
      </c>
      <c r="I99" s="93"/>
      <c r="J99" s="94"/>
      <c r="K99" s="94">
        <v>20</v>
      </c>
      <c r="L99" s="94"/>
      <c r="M99" s="97"/>
      <c r="N99" s="95"/>
      <c r="O99" s="95"/>
      <c r="P99" s="95" t="s">
        <v>6928</v>
      </c>
      <c r="Q99" s="95"/>
      <c r="R99" s="95"/>
      <c r="S99" s="95"/>
      <c r="T99" s="95"/>
      <c r="U99" s="93"/>
      <c r="V99" s="95"/>
      <c r="W99" s="98"/>
      <c r="X99" s="94">
        <v>20</v>
      </c>
      <c r="Y99" s="94"/>
    </row>
    <row r="100" spans="1:25" ht="15" customHeight="1" x14ac:dyDescent="0.25">
      <c r="A100" s="92">
        <v>39108</v>
      </c>
      <c r="B100" s="93">
        <v>1009</v>
      </c>
      <c r="C100" s="93" t="s">
        <v>64</v>
      </c>
      <c r="D100" s="94">
        <v>30000</v>
      </c>
      <c r="E100" s="95" t="s">
        <v>6949</v>
      </c>
      <c r="F100" s="93" t="s">
        <v>63</v>
      </c>
      <c r="G100" s="96" t="s">
        <v>3578</v>
      </c>
      <c r="H100" s="96" t="s">
        <v>25</v>
      </c>
      <c r="I100" s="96"/>
      <c r="J100" s="94"/>
      <c r="K100" s="94">
        <v>30000</v>
      </c>
      <c r="L100" s="94"/>
      <c r="M100" s="97"/>
      <c r="N100" s="95"/>
      <c r="O100" s="95"/>
      <c r="P100" s="95"/>
      <c r="Q100" s="95"/>
      <c r="R100" s="95"/>
      <c r="S100" s="95"/>
      <c r="T100" s="95"/>
      <c r="U100" s="93"/>
      <c r="V100" s="95"/>
      <c r="W100" s="98"/>
      <c r="X100" s="94">
        <v>30000</v>
      </c>
      <c r="Y100" s="94"/>
    </row>
    <row r="101" spans="1:25" ht="15" customHeight="1" x14ac:dyDescent="0.25">
      <c r="A101" s="92">
        <v>39109</v>
      </c>
      <c r="B101" s="93">
        <v>404</v>
      </c>
      <c r="C101" s="93" t="s">
        <v>46</v>
      </c>
      <c r="D101" s="94">
        <v>10000</v>
      </c>
      <c r="E101" s="95" t="s">
        <v>6950</v>
      </c>
      <c r="F101" s="93" t="s">
        <v>33</v>
      </c>
      <c r="G101" s="96" t="s">
        <v>3575</v>
      </c>
      <c r="H101" s="96" t="s">
        <v>25</v>
      </c>
      <c r="I101" s="96" t="s">
        <v>4334</v>
      </c>
      <c r="J101" s="94">
        <v>10000</v>
      </c>
      <c r="K101" s="94"/>
      <c r="L101" s="94"/>
      <c r="M101" s="97"/>
      <c r="N101" s="95"/>
      <c r="O101" s="95"/>
      <c r="P101" s="95"/>
      <c r="Q101" s="95"/>
      <c r="R101" s="95"/>
      <c r="S101" s="95"/>
      <c r="T101" s="95"/>
      <c r="U101" s="93"/>
      <c r="V101" s="95"/>
      <c r="W101" s="98"/>
      <c r="X101" s="94">
        <v>10000</v>
      </c>
      <c r="Y101" s="94"/>
    </row>
    <row r="102" spans="1:25" ht="15" customHeight="1" x14ac:dyDescent="0.25">
      <c r="A102" s="105">
        <v>39109</v>
      </c>
      <c r="B102" s="93">
        <v>915</v>
      </c>
      <c r="C102" s="93" t="s">
        <v>162</v>
      </c>
      <c r="D102" s="94">
        <v>100</v>
      </c>
      <c r="E102" s="95" t="s">
        <v>6951</v>
      </c>
      <c r="F102" s="93" t="s">
        <v>190</v>
      </c>
      <c r="G102" s="93" t="s">
        <v>3582</v>
      </c>
      <c r="H102" s="96" t="s">
        <v>25</v>
      </c>
      <c r="I102" s="96"/>
      <c r="J102" s="94"/>
      <c r="K102" s="94">
        <v>100</v>
      </c>
      <c r="L102" s="94"/>
      <c r="M102" s="97"/>
      <c r="N102" s="95"/>
      <c r="O102" s="95"/>
      <c r="P102" s="95"/>
      <c r="Q102" s="95"/>
      <c r="R102" s="95"/>
      <c r="S102" s="95"/>
      <c r="T102" s="95"/>
      <c r="U102" s="93"/>
      <c r="V102" s="95"/>
      <c r="W102" s="98"/>
      <c r="X102" s="94">
        <v>100</v>
      </c>
      <c r="Y102" s="94"/>
    </row>
    <row r="103" spans="1:25" ht="15" customHeight="1" x14ac:dyDescent="0.25">
      <c r="A103" s="92">
        <v>39109</v>
      </c>
      <c r="B103" s="93">
        <v>1436</v>
      </c>
      <c r="C103" s="93" t="s">
        <v>21</v>
      </c>
      <c r="D103" s="94">
        <v>300</v>
      </c>
      <c r="E103" s="95" t="s">
        <v>6952</v>
      </c>
      <c r="F103" s="93" t="s">
        <v>63</v>
      </c>
      <c r="G103" s="96" t="s">
        <v>3610</v>
      </c>
      <c r="H103" s="96" t="s">
        <v>25</v>
      </c>
      <c r="I103" s="96"/>
      <c r="J103" s="94"/>
      <c r="K103" s="94">
        <v>300</v>
      </c>
      <c r="L103" s="94"/>
      <c r="M103" s="97"/>
      <c r="N103" s="95"/>
      <c r="O103" s="95"/>
      <c r="P103" s="95"/>
      <c r="Q103" s="95"/>
      <c r="R103" s="95"/>
      <c r="S103" s="95"/>
      <c r="T103" s="95"/>
      <c r="U103" s="93"/>
      <c r="V103" s="95"/>
      <c r="W103" s="98"/>
      <c r="X103" s="94">
        <v>300</v>
      </c>
      <c r="Y103" s="94"/>
    </row>
    <row r="104" spans="1:25" ht="15" customHeight="1" x14ac:dyDescent="0.25">
      <c r="A104" s="105">
        <v>39109</v>
      </c>
      <c r="B104" s="93">
        <v>1600</v>
      </c>
      <c r="C104" s="93" t="s">
        <v>162</v>
      </c>
      <c r="D104" s="94">
        <v>750</v>
      </c>
      <c r="E104" s="95" t="s">
        <v>6953</v>
      </c>
      <c r="F104" s="93" t="s">
        <v>54</v>
      </c>
      <c r="G104" s="93" t="s">
        <v>3582</v>
      </c>
      <c r="H104" s="96" t="s">
        <v>3582</v>
      </c>
      <c r="I104" s="93"/>
      <c r="J104" s="94"/>
      <c r="K104" s="94">
        <v>750</v>
      </c>
      <c r="L104" s="94"/>
      <c r="M104" s="97"/>
      <c r="N104" s="95"/>
      <c r="O104" s="95"/>
      <c r="P104" s="95" t="s">
        <v>6954</v>
      </c>
      <c r="Q104" s="95"/>
      <c r="R104" s="95"/>
      <c r="S104" s="95"/>
      <c r="T104" s="95"/>
      <c r="U104" s="93"/>
      <c r="V104" s="95"/>
      <c r="W104" s="98"/>
      <c r="X104" s="94">
        <v>750</v>
      </c>
      <c r="Y104" s="94"/>
    </row>
    <row r="105" spans="1:25" ht="15" customHeight="1" x14ac:dyDescent="0.25">
      <c r="A105" s="92">
        <v>39110</v>
      </c>
      <c r="B105" s="93">
        <v>1157</v>
      </c>
      <c r="C105" s="93" t="s">
        <v>3611</v>
      </c>
      <c r="D105" s="94">
        <v>300</v>
      </c>
      <c r="E105" s="95" t="s">
        <v>6955</v>
      </c>
      <c r="F105" s="93" t="s">
        <v>63</v>
      </c>
      <c r="G105" s="96" t="s">
        <v>3587</v>
      </c>
      <c r="H105" s="96" t="s">
        <v>25</v>
      </c>
      <c r="I105" s="96"/>
      <c r="J105" s="94"/>
      <c r="K105" s="94">
        <v>300</v>
      </c>
      <c r="L105" s="94"/>
      <c r="M105" s="97"/>
      <c r="N105" s="95"/>
      <c r="O105" s="95"/>
      <c r="P105" s="95"/>
      <c r="Q105" s="95"/>
      <c r="R105" s="95"/>
      <c r="S105" s="95"/>
      <c r="T105" s="95"/>
      <c r="U105" s="93"/>
      <c r="V105" s="95"/>
      <c r="W105" s="98"/>
      <c r="X105" s="94">
        <v>300</v>
      </c>
      <c r="Y105" s="94"/>
    </row>
    <row r="106" spans="1:25" ht="15" customHeight="1" x14ac:dyDescent="0.25">
      <c r="A106" s="92">
        <v>39110</v>
      </c>
      <c r="B106" s="93">
        <v>1713</v>
      </c>
      <c r="C106" s="93" t="s">
        <v>46</v>
      </c>
      <c r="D106" s="94">
        <v>1500</v>
      </c>
      <c r="E106" s="95" t="s">
        <v>6956</v>
      </c>
      <c r="F106" s="93" t="s">
        <v>54</v>
      </c>
      <c r="G106" s="96" t="s">
        <v>3575</v>
      </c>
      <c r="H106" s="96" t="s">
        <v>25</v>
      </c>
      <c r="I106" s="96"/>
      <c r="J106" s="94"/>
      <c r="K106" s="94">
        <v>1500</v>
      </c>
      <c r="L106" s="94"/>
      <c r="M106" s="97"/>
      <c r="N106" s="95"/>
      <c r="O106" s="95"/>
      <c r="P106" s="95"/>
      <c r="Q106" s="95"/>
      <c r="R106" s="95"/>
      <c r="S106" s="95"/>
      <c r="T106" s="95"/>
      <c r="U106" s="93"/>
      <c r="V106" s="95"/>
      <c r="W106" s="98"/>
      <c r="X106" s="94">
        <v>1500</v>
      </c>
      <c r="Y106" s="94"/>
    </row>
    <row r="107" spans="1:25" ht="15" customHeight="1" x14ac:dyDescent="0.25">
      <c r="A107" s="92">
        <v>39111</v>
      </c>
      <c r="B107" s="93">
        <v>1808</v>
      </c>
      <c r="C107" s="93" t="s">
        <v>35</v>
      </c>
      <c r="D107" s="94">
        <v>300</v>
      </c>
      <c r="E107" s="95" t="s">
        <v>6957</v>
      </c>
      <c r="F107" s="93" t="s">
        <v>23</v>
      </c>
      <c r="G107" s="96" t="s">
        <v>3580</v>
      </c>
      <c r="H107" s="96" t="s">
        <v>25</v>
      </c>
      <c r="I107" s="96"/>
      <c r="J107" s="94"/>
      <c r="K107" s="94">
        <v>300</v>
      </c>
      <c r="L107" s="94"/>
      <c r="M107" s="97"/>
      <c r="N107" s="95"/>
      <c r="O107" s="95"/>
      <c r="P107" s="95"/>
      <c r="Q107" s="95"/>
      <c r="R107" s="95"/>
      <c r="S107" s="95"/>
      <c r="T107" s="95"/>
      <c r="U107" s="93"/>
      <c r="V107" s="95"/>
      <c r="W107" s="98"/>
      <c r="X107" s="94">
        <v>300</v>
      </c>
      <c r="Y107" s="94"/>
    </row>
    <row r="108" spans="1:25" ht="15" customHeight="1" x14ac:dyDescent="0.25">
      <c r="A108" s="92">
        <v>39111</v>
      </c>
      <c r="B108" s="93">
        <v>1427</v>
      </c>
      <c r="C108" s="93" t="s">
        <v>3611</v>
      </c>
      <c r="D108" s="94">
        <v>1000</v>
      </c>
      <c r="E108" s="95" t="s">
        <v>6958</v>
      </c>
      <c r="F108" s="93" t="s">
        <v>23</v>
      </c>
      <c r="G108" s="96" t="s">
        <v>3587</v>
      </c>
      <c r="H108" s="96" t="s">
        <v>25</v>
      </c>
      <c r="I108" s="96"/>
      <c r="J108" s="94"/>
      <c r="K108" s="94">
        <v>1000</v>
      </c>
      <c r="L108" s="94"/>
      <c r="M108" s="97"/>
      <c r="N108" s="95"/>
      <c r="O108" s="95"/>
      <c r="P108" s="95"/>
      <c r="Q108" s="95"/>
      <c r="R108" s="95"/>
      <c r="S108" s="95"/>
      <c r="T108" s="95"/>
      <c r="U108" s="93"/>
      <c r="V108" s="95"/>
      <c r="W108" s="98"/>
      <c r="X108" s="94">
        <v>1000</v>
      </c>
      <c r="Y108" s="94"/>
    </row>
    <row r="109" spans="1:25" ht="15" customHeight="1" x14ac:dyDescent="0.25">
      <c r="A109" s="92">
        <v>39111</v>
      </c>
      <c r="B109" s="93">
        <v>1709</v>
      </c>
      <c r="C109" s="93" t="s">
        <v>42</v>
      </c>
      <c r="D109" s="94">
        <v>800</v>
      </c>
      <c r="E109" s="95" t="s">
        <v>6959</v>
      </c>
      <c r="F109" s="93" t="s">
        <v>63</v>
      </c>
      <c r="G109" s="96" t="s">
        <v>3582</v>
      </c>
      <c r="H109" s="96" t="s">
        <v>25</v>
      </c>
      <c r="I109" s="96"/>
      <c r="J109" s="94"/>
      <c r="K109" s="94">
        <v>800</v>
      </c>
      <c r="L109" s="94"/>
      <c r="M109" s="97"/>
      <c r="N109" s="95"/>
      <c r="O109" s="95"/>
      <c r="P109" s="95"/>
      <c r="Q109" s="95"/>
      <c r="R109" s="95"/>
      <c r="S109" s="95"/>
      <c r="T109" s="95"/>
      <c r="U109" s="93"/>
      <c r="V109" s="95"/>
      <c r="W109" s="98"/>
      <c r="X109" s="94">
        <v>800</v>
      </c>
      <c r="Y109" s="94"/>
    </row>
    <row r="110" spans="1:25" ht="15" customHeight="1" x14ac:dyDescent="0.25">
      <c r="A110" s="92">
        <v>39111</v>
      </c>
      <c r="B110" s="93">
        <v>1512</v>
      </c>
      <c r="C110" s="93" t="s">
        <v>46</v>
      </c>
      <c r="D110" s="94">
        <v>1000</v>
      </c>
      <c r="E110" s="95" t="s">
        <v>6960</v>
      </c>
      <c r="F110" s="93" t="s">
        <v>67</v>
      </c>
      <c r="G110" s="96" t="s">
        <v>3575</v>
      </c>
      <c r="H110" s="96" t="s">
        <v>25</v>
      </c>
      <c r="I110" s="96"/>
      <c r="J110" s="94"/>
      <c r="K110" s="94">
        <v>1000</v>
      </c>
      <c r="L110" s="94"/>
      <c r="M110" s="97"/>
      <c r="N110" s="95"/>
      <c r="O110" s="95"/>
      <c r="P110" s="95"/>
      <c r="Q110" s="95"/>
      <c r="R110" s="95"/>
      <c r="S110" s="95"/>
      <c r="T110" s="95"/>
      <c r="U110" s="93"/>
      <c r="V110" s="95"/>
      <c r="W110" s="98"/>
      <c r="X110" s="94">
        <v>1000</v>
      </c>
      <c r="Y110" s="94"/>
    </row>
    <row r="111" spans="1:25" ht="15" customHeight="1" x14ac:dyDescent="0.25">
      <c r="A111" s="92">
        <v>39112</v>
      </c>
      <c r="B111" s="93">
        <v>836</v>
      </c>
      <c r="C111" s="93" t="s">
        <v>72</v>
      </c>
      <c r="D111" s="94">
        <v>1000</v>
      </c>
      <c r="E111" s="95" t="s">
        <v>6961</v>
      </c>
      <c r="F111" s="93" t="s">
        <v>33</v>
      </c>
      <c r="G111" s="96" t="s">
        <v>3575</v>
      </c>
      <c r="H111" s="96" t="s">
        <v>25</v>
      </c>
      <c r="I111" s="96"/>
      <c r="J111" s="94"/>
      <c r="K111" s="94">
        <v>1000</v>
      </c>
      <c r="L111" s="94"/>
      <c r="M111" s="97"/>
      <c r="N111" s="95"/>
      <c r="O111" s="95"/>
      <c r="P111" s="95"/>
      <c r="Q111" s="95"/>
      <c r="R111" s="95"/>
      <c r="S111" s="95"/>
      <c r="T111" s="95"/>
      <c r="U111" s="93"/>
      <c r="V111" s="95"/>
      <c r="W111" s="98"/>
      <c r="X111" s="94">
        <v>1000</v>
      </c>
      <c r="Y111" s="94"/>
    </row>
    <row r="112" spans="1:25" ht="15" customHeight="1" x14ac:dyDescent="0.25">
      <c r="A112" s="105">
        <v>39112</v>
      </c>
      <c r="B112" s="93">
        <v>900</v>
      </c>
      <c r="C112" s="93" t="s">
        <v>116</v>
      </c>
      <c r="D112" s="94">
        <v>600</v>
      </c>
      <c r="E112" s="95" t="s">
        <v>6962</v>
      </c>
      <c r="F112" s="93" t="s">
        <v>54</v>
      </c>
      <c r="G112" s="93" t="s">
        <v>3582</v>
      </c>
      <c r="H112" s="96" t="s">
        <v>3582</v>
      </c>
      <c r="I112" s="96"/>
      <c r="J112" s="94"/>
      <c r="K112" s="94">
        <v>600</v>
      </c>
      <c r="L112" s="94">
        <v>600</v>
      </c>
      <c r="M112" s="97"/>
      <c r="N112" s="95"/>
      <c r="O112" s="95"/>
      <c r="P112" s="95" t="s">
        <v>6963</v>
      </c>
      <c r="Q112" s="95"/>
      <c r="R112" s="95"/>
      <c r="S112" s="95"/>
      <c r="T112" s="95"/>
      <c r="U112" s="93"/>
      <c r="V112" s="95"/>
      <c r="W112" s="98"/>
      <c r="X112" s="94">
        <v>600</v>
      </c>
      <c r="Y112" s="94"/>
    </row>
    <row r="113" spans="1:25" ht="15" customHeight="1" x14ac:dyDescent="0.25">
      <c r="A113" s="92">
        <v>39112</v>
      </c>
      <c r="B113" s="93">
        <v>1245</v>
      </c>
      <c r="C113" s="93" t="s">
        <v>61</v>
      </c>
      <c r="D113" s="94">
        <v>3000</v>
      </c>
      <c r="E113" s="95" t="s">
        <v>6964</v>
      </c>
      <c r="F113" s="93" t="s">
        <v>3869</v>
      </c>
      <c r="G113" s="96" t="s">
        <v>3575</v>
      </c>
      <c r="H113" s="96" t="s">
        <v>25</v>
      </c>
      <c r="I113" s="96" t="s">
        <v>4334</v>
      </c>
      <c r="J113" s="94">
        <v>3000</v>
      </c>
      <c r="K113" s="94"/>
      <c r="L113" s="94"/>
      <c r="M113" s="97"/>
      <c r="N113" s="95"/>
      <c r="O113" s="95"/>
      <c r="P113" s="95"/>
      <c r="Q113" s="95"/>
      <c r="R113" s="95"/>
      <c r="S113" s="95"/>
      <c r="T113" s="95"/>
      <c r="U113" s="93"/>
      <c r="V113" s="95"/>
      <c r="W113" s="98"/>
      <c r="X113" s="94">
        <v>3000</v>
      </c>
      <c r="Y113" s="94"/>
    </row>
    <row r="114" spans="1:25" ht="15" customHeight="1" x14ac:dyDescent="0.25">
      <c r="A114" s="92">
        <v>39112</v>
      </c>
      <c r="B114" s="93">
        <v>1812</v>
      </c>
      <c r="C114" s="93" t="s">
        <v>99</v>
      </c>
      <c r="D114" s="94">
        <v>100</v>
      </c>
      <c r="E114" s="95" t="s">
        <v>6965</v>
      </c>
      <c r="F114" s="93" t="s">
        <v>67</v>
      </c>
      <c r="G114" s="96" t="s">
        <v>3610</v>
      </c>
      <c r="H114" s="96" t="s">
        <v>25</v>
      </c>
      <c r="I114" s="96"/>
      <c r="J114" s="94"/>
      <c r="K114" s="94">
        <v>100</v>
      </c>
      <c r="L114" s="94"/>
      <c r="M114" s="97"/>
      <c r="N114" s="95"/>
      <c r="O114" s="95"/>
      <c r="P114" s="95"/>
      <c r="Q114" s="95"/>
      <c r="R114" s="95"/>
      <c r="S114" s="95"/>
      <c r="T114" s="95"/>
      <c r="U114" s="93"/>
      <c r="V114" s="95"/>
      <c r="W114" s="98"/>
      <c r="X114" s="94">
        <v>100</v>
      </c>
      <c r="Y114" s="94"/>
    </row>
    <row r="115" spans="1:25" ht="15" customHeight="1" x14ac:dyDescent="0.25">
      <c r="A115" s="105">
        <v>39112</v>
      </c>
      <c r="B115" s="93">
        <v>1030</v>
      </c>
      <c r="C115" s="93" t="s">
        <v>162</v>
      </c>
      <c r="D115" s="94" t="s">
        <v>27</v>
      </c>
      <c r="E115" s="95" t="s">
        <v>6966</v>
      </c>
      <c r="F115" s="93" t="s">
        <v>67</v>
      </c>
      <c r="G115" s="93" t="s">
        <v>3582</v>
      </c>
      <c r="H115" s="96" t="s">
        <v>3582</v>
      </c>
      <c r="I115" s="96"/>
      <c r="J115" s="94"/>
      <c r="K115" s="94" t="s">
        <v>27</v>
      </c>
      <c r="L115" s="94"/>
      <c r="M115" s="97"/>
      <c r="N115" s="95"/>
      <c r="O115" s="95"/>
      <c r="P115" s="95"/>
      <c r="Q115" s="95"/>
      <c r="R115" s="95"/>
      <c r="S115" s="95"/>
      <c r="T115" s="95"/>
      <c r="U115" s="93"/>
      <c r="V115" s="95"/>
      <c r="W115" s="98"/>
      <c r="X115" s="94" t="s">
        <v>27</v>
      </c>
      <c r="Y115" s="94">
        <v>1</v>
      </c>
    </row>
    <row r="116" spans="1:25" ht="15" customHeight="1" x14ac:dyDescent="0.25">
      <c r="A116" s="92">
        <v>39113</v>
      </c>
      <c r="B116" s="93">
        <v>1540</v>
      </c>
      <c r="C116" s="93" t="s">
        <v>526</v>
      </c>
      <c r="D116" s="94">
        <v>25000</v>
      </c>
      <c r="E116" s="95" t="s">
        <v>6967</v>
      </c>
      <c r="F116" s="93" t="s">
        <v>23</v>
      </c>
      <c r="G116" s="96" t="s">
        <v>3580</v>
      </c>
      <c r="H116" s="96" t="s">
        <v>25</v>
      </c>
      <c r="I116" s="96"/>
      <c r="J116" s="94"/>
      <c r="K116" s="94">
        <v>25000</v>
      </c>
      <c r="L116" s="94"/>
      <c r="M116" s="97"/>
      <c r="N116" s="95"/>
      <c r="O116" s="95"/>
      <c r="P116" s="95"/>
      <c r="Q116" s="95"/>
      <c r="R116" s="95"/>
      <c r="S116" s="95"/>
      <c r="T116" s="95"/>
      <c r="U116" s="93"/>
      <c r="V116" s="95"/>
      <c r="W116" s="98"/>
      <c r="X116" s="94">
        <v>25000</v>
      </c>
      <c r="Y116" s="94"/>
    </row>
    <row r="117" spans="1:25" ht="15" customHeight="1" x14ac:dyDescent="0.25">
      <c r="A117" s="92">
        <v>39113</v>
      </c>
      <c r="B117" s="93">
        <v>1901</v>
      </c>
      <c r="C117" s="93" t="s">
        <v>35</v>
      </c>
      <c r="D117" s="94">
        <v>350</v>
      </c>
      <c r="E117" s="95" t="s">
        <v>6968</v>
      </c>
      <c r="F117" s="93" t="s">
        <v>23</v>
      </c>
      <c r="G117" s="96" t="s">
        <v>3580</v>
      </c>
      <c r="H117" s="96" t="s">
        <v>25</v>
      </c>
      <c r="I117" s="96"/>
      <c r="J117" s="94"/>
      <c r="K117" s="94">
        <v>350</v>
      </c>
      <c r="L117" s="94"/>
      <c r="M117" s="97"/>
      <c r="N117" s="95"/>
      <c r="O117" s="95"/>
      <c r="P117" s="95"/>
      <c r="Q117" s="95"/>
      <c r="R117" s="95"/>
      <c r="S117" s="95"/>
      <c r="T117" s="95"/>
      <c r="U117" s="93"/>
      <c r="V117" s="95"/>
      <c r="W117" s="98"/>
      <c r="X117" s="94">
        <v>350</v>
      </c>
      <c r="Y117" s="94"/>
    </row>
    <row r="118" spans="1:25" ht="15" customHeight="1" x14ac:dyDescent="0.25">
      <c r="A118" s="92">
        <v>39113</v>
      </c>
      <c r="B118" s="93">
        <v>2107</v>
      </c>
      <c r="C118" s="93" t="s">
        <v>319</v>
      </c>
      <c r="D118" s="94">
        <v>400</v>
      </c>
      <c r="E118" s="95" t="s">
        <v>6969</v>
      </c>
      <c r="F118" s="93" t="s">
        <v>23</v>
      </c>
      <c r="G118" s="96" t="s">
        <v>3610</v>
      </c>
      <c r="H118" s="96" t="s">
        <v>25</v>
      </c>
      <c r="I118" s="96"/>
      <c r="J118" s="94"/>
      <c r="K118" s="94">
        <v>400</v>
      </c>
      <c r="L118" s="94"/>
      <c r="M118" s="97"/>
      <c r="N118" s="95"/>
      <c r="O118" s="95"/>
      <c r="P118" s="95"/>
      <c r="Q118" s="95"/>
      <c r="R118" s="95"/>
      <c r="S118" s="95"/>
      <c r="T118" s="95"/>
      <c r="U118" s="93"/>
      <c r="V118" s="95"/>
      <c r="W118" s="98"/>
      <c r="X118" s="94">
        <v>400</v>
      </c>
      <c r="Y118" s="94"/>
    </row>
    <row r="119" spans="1:25" ht="15" customHeight="1" x14ac:dyDescent="0.25">
      <c r="A119" s="92">
        <v>39113</v>
      </c>
      <c r="B119" s="93">
        <v>2246</v>
      </c>
      <c r="C119" s="93" t="s">
        <v>51</v>
      </c>
      <c r="D119" s="94">
        <v>1800</v>
      </c>
      <c r="E119" s="95" t="s">
        <v>6970</v>
      </c>
      <c r="F119" s="93" t="s">
        <v>23</v>
      </c>
      <c r="G119" s="96" t="s">
        <v>3610</v>
      </c>
      <c r="H119" s="96" t="s">
        <v>25</v>
      </c>
      <c r="I119" s="96"/>
      <c r="J119" s="94"/>
      <c r="K119" s="94">
        <v>1800</v>
      </c>
      <c r="L119" s="94"/>
      <c r="M119" s="97"/>
      <c r="N119" s="95"/>
      <c r="O119" s="95"/>
      <c r="P119" s="95"/>
      <c r="Q119" s="95"/>
      <c r="R119" s="95"/>
      <c r="S119" s="95"/>
      <c r="T119" s="95"/>
      <c r="U119" s="93"/>
      <c r="V119" s="95"/>
      <c r="W119" s="98"/>
      <c r="X119" s="94">
        <v>1800</v>
      </c>
      <c r="Y119" s="94"/>
    </row>
    <row r="120" spans="1:25" ht="15" customHeight="1" x14ac:dyDescent="0.25">
      <c r="A120" s="92">
        <v>39113</v>
      </c>
      <c r="B120" s="93">
        <v>1445</v>
      </c>
      <c r="C120" s="93" t="s">
        <v>302</v>
      </c>
      <c r="D120" s="94">
        <v>7000</v>
      </c>
      <c r="E120" s="95" t="s">
        <v>6971</v>
      </c>
      <c r="F120" s="93" t="s">
        <v>23</v>
      </c>
      <c r="G120" s="96" t="s">
        <v>3587</v>
      </c>
      <c r="H120" s="96" t="s">
        <v>25</v>
      </c>
      <c r="I120" s="96"/>
      <c r="J120" s="94"/>
      <c r="K120" s="94">
        <v>7000</v>
      </c>
      <c r="L120" s="94"/>
      <c r="M120" s="97"/>
      <c r="N120" s="95"/>
      <c r="O120" s="95"/>
      <c r="P120" s="95"/>
      <c r="Q120" s="95"/>
      <c r="R120" s="95"/>
      <c r="S120" s="95"/>
      <c r="T120" s="95"/>
      <c r="U120" s="93"/>
      <c r="V120" s="95"/>
      <c r="W120" s="98"/>
      <c r="X120" s="94">
        <v>7000</v>
      </c>
      <c r="Y120" s="94"/>
    </row>
    <row r="121" spans="1:25" ht="15" customHeight="1" x14ac:dyDescent="0.25">
      <c r="A121" s="92">
        <v>39113</v>
      </c>
      <c r="B121" s="93">
        <v>852</v>
      </c>
      <c r="C121" s="93" t="s">
        <v>448</v>
      </c>
      <c r="D121" s="94">
        <v>1000</v>
      </c>
      <c r="E121" s="95" t="s">
        <v>6972</v>
      </c>
      <c r="F121" s="93" t="s">
        <v>23</v>
      </c>
      <c r="G121" s="96" t="s">
        <v>3575</v>
      </c>
      <c r="H121" s="96" t="s">
        <v>25</v>
      </c>
      <c r="I121" s="96"/>
      <c r="J121" s="94"/>
      <c r="K121" s="94">
        <v>1000</v>
      </c>
      <c r="L121" s="94"/>
      <c r="M121" s="97"/>
      <c r="N121" s="95"/>
      <c r="O121" s="95"/>
      <c r="P121" s="95"/>
      <c r="Q121" s="95"/>
      <c r="R121" s="95"/>
      <c r="S121" s="95"/>
      <c r="T121" s="95"/>
      <c r="U121" s="93"/>
      <c r="V121" s="95"/>
      <c r="W121" s="98"/>
      <c r="X121" s="94">
        <v>1000</v>
      </c>
      <c r="Y121" s="94"/>
    </row>
    <row r="122" spans="1:25" ht="15" customHeight="1" x14ac:dyDescent="0.25">
      <c r="A122" s="92">
        <v>39113</v>
      </c>
      <c r="B122" s="93">
        <v>1507</v>
      </c>
      <c r="C122" s="93" t="s">
        <v>64</v>
      </c>
      <c r="D122" s="94">
        <v>67500</v>
      </c>
      <c r="E122" s="95" t="s">
        <v>6973</v>
      </c>
      <c r="F122" s="93" t="s">
        <v>3869</v>
      </c>
      <c r="G122" s="96" t="s">
        <v>3578</v>
      </c>
      <c r="H122" s="96" t="s">
        <v>25</v>
      </c>
      <c r="I122" s="96" t="s">
        <v>4334</v>
      </c>
      <c r="J122" s="94">
        <v>67500</v>
      </c>
      <c r="K122" s="94"/>
      <c r="L122" s="94"/>
      <c r="M122" s="97"/>
      <c r="N122" s="95"/>
      <c r="O122" s="95"/>
      <c r="P122" s="95"/>
      <c r="Q122" s="95"/>
      <c r="R122" s="95"/>
      <c r="S122" s="95"/>
      <c r="T122" s="95"/>
      <c r="U122" s="93"/>
      <c r="V122" s="95"/>
      <c r="W122" s="98"/>
      <c r="X122" s="94">
        <v>67500</v>
      </c>
      <c r="Y122" s="94"/>
    </row>
    <row r="123" spans="1:25" ht="15" customHeight="1" x14ac:dyDescent="0.25">
      <c r="A123" s="92">
        <v>39114</v>
      </c>
      <c r="B123" s="93">
        <v>1606</v>
      </c>
      <c r="C123" s="93" t="s">
        <v>21</v>
      </c>
      <c r="D123" s="94">
        <v>2500</v>
      </c>
      <c r="E123" s="95" t="s">
        <v>6974</v>
      </c>
      <c r="F123" s="93" t="s">
        <v>37</v>
      </c>
      <c r="G123" s="96" t="s">
        <v>3610</v>
      </c>
      <c r="H123" s="96" t="s">
        <v>25</v>
      </c>
      <c r="I123" s="96"/>
      <c r="J123" s="94"/>
      <c r="K123" s="94">
        <v>2500</v>
      </c>
      <c r="L123" s="94"/>
      <c r="M123" s="97"/>
      <c r="N123" s="95"/>
      <c r="O123" s="95"/>
      <c r="P123" s="95"/>
      <c r="Q123" s="95"/>
      <c r="R123" s="95"/>
      <c r="S123" s="95"/>
      <c r="T123" s="95"/>
      <c r="U123" s="93"/>
      <c r="V123" s="95"/>
      <c r="W123" s="98"/>
      <c r="X123" s="94">
        <v>2500</v>
      </c>
      <c r="Y123" s="94"/>
    </row>
    <row r="124" spans="1:25" ht="15" customHeight="1" x14ac:dyDescent="0.25">
      <c r="A124" s="92">
        <v>39115</v>
      </c>
      <c r="B124" s="93">
        <v>1056</v>
      </c>
      <c r="C124" s="93" t="s">
        <v>68</v>
      </c>
      <c r="D124" s="94">
        <v>11000</v>
      </c>
      <c r="E124" s="95" t="s">
        <v>6975</v>
      </c>
      <c r="F124" s="93" t="s">
        <v>23</v>
      </c>
      <c r="G124" s="96" t="s">
        <v>3575</v>
      </c>
      <c r="H124" s="96" t="s">
        <v>25</v>
      </c>
      <c r="I124" s="96" t="s">
        <v>4334</v>
      </c>
      <c r="J124" s="94">
        <v>11000</v>
      </c>
      <c r="K124" s="94"/>
      <c r="L124" s="94"/>
      <c r="M124" s="97"/>
      <c r="N124" s="95"/>
      <c r="O124" s="95"/>
      <c r="P124" s="95"/>
      <c r="Q124" s="95"/>
      <c r="R124" s="95"/>
      <c r="S124" s="95"/>
      <c r="T124" s="95"/>
      <c r="U124" s="93"/>
      <c r="V124" s="95"/>
      <c r="W124" s="98"/>
      <c r="X124" s="94">
        <v>11000</v>
      </c>
      <c r="Y124" s="94"/>
    </row>
    <row r="125" spans="1:25" ht="15" customHeight="1" x14ac:dyDescent="0.25">
      <c r="A125" s="92">
        <v>39115</v>
      </c>
      <c r="B125" s="93">
        <v>1313</v>
      </c>
      <c r="C125" s="93" t="s">
        <v>79</v>
      </c>
      <c r="D125" s="94">
        <v>10000</v>
      </c>
      <c r="E125" s="95" t="s">
        <v>6976</v>
      </c>
      <c r="F125" s="93" t="s">
        <v>359</v>
      </c>
      <c r="G125" s="96" t="s">
        <v>3578</v>
      </c>
      <c r="H125" s="96" t="s">
        <v>25</v>
      </c>
      <c r="I125" s="96"/>
      <c r="J125" s="94"/>
      <c r="K125" s="94">
        <v>10000</v>
      </c>
      <c r="L125" s="94"/>
      <c r="M125" s="97"/>
      <c r="N125" s="95"/>
      <c r="O125" s="95"/>
      <c r="P125" s="95"/>
      <c r="Q125" s="95"/>
      <c r="R125" s="95"/>
      <c r="S125" s="95"/>
      <c r="T125" s="95"/>
      <c r="U125" s="93"/>
      <c r="V125" s="95"/>
      <c r="W125" s="98"/>
      <c r="X125" s="94">
        <v>10000</v>
      </c>
      <c r="Y125" s="94"/>
    </row>
    <row r="126" spans="1:25" ht="15" customHeight="1" x14ac:dyDescent="0.25">
      <c r="A126" s="92">
        <v>39115</v>
      </c>
      <c r="B126" s="93">
        <v>1341</v>
      </c>
      <c r="C126" s="93" t="s">
        <v>526</v>
      </c>
      <c r="D126" s="94">
        <v>1000</v>
      </c>
      <c r="E126" s="95" t="s">
        <v>6977</v>
      </c>
      <c r="F126" s="93" t="s">
        <v>359</v>
      </c>
      <c r="G126" s="96" t="s">
        <v>3580</v>
      </c>
      <c r="H126" s="96" t="s">
        <v>25</v>
      </c>
      <c r="I126" s="96"/>
      <c r="J126" s="94"/>
      <c r="K126" s="94">
        <v>1000</v>
      </c>
      <c r="L126" s="94"/>
      <c r="M126" s="97"/>
      <c r="N126" s="95"/>
      <c r="O126" s="95"/>
      <c r="P126" s="95"/>
      <c r="Q126" s="95"/>
      <c r="R126" s="95"/>
      <c r="S126" s="95"/>
      <c r="T126" s="95"/>
      <c r="U126" s="93"/>
      <c r="V126" s="95"/>
      <c r="W126" s="98"/>
      <c r="X126" s="94">
        <v>1000</v>
      </c>
      <c r="Y126" s="94"/>
    </row>
    <row r="127" spans="1:25" ht="15" customHeight="1" x14ac:dyDescent="0.25">
      <c r="A127" s="92">
        <v>39115</v>
      </c>
      <c r="B127" s="93">
        <v>1348</v>
      </c>
      <c r="C127" s="93" t="s">
        <v>526</v>
      </c>
      <c r="D127" s="94">
        <v>1000</v>
      </c>
      <c r="E127" s="95" t="s">
        <v>6978</v>
      </c>
      <c r="F127" s="93" t="s">
        <v>359</v>
      </c>
      <c r="G127" s="96" t="s">
        <v>3580</v>
      </c>
      <c r="H127" s="96" t="s">
        <v>25</v>
      </c>
      <c r="I127" s="96"/>
      <c r="J127" s="94"/>
      <c r="K127" s="94">
        <v>1000</v>
      </c>
      <c r="L127" s="94"/>
      <c r="M127" s="97"/>
      <c r="N127" s="95"/>
      <c r="O127" s="95"/>
      <c r="P127" s="95"/>
      <c r="Q127" s="95"/>
      <c r="R127" s="95"/>
      <c r="S127" s="95"/>
      <c r="T127" s="95"/>
      <c r="U127" s="93"/>
      <c r="V127" s="95"/>
      <c r="W127" s="98"/>
      <c r="X127" s="94">
        <v>1000</v>
      </c>
      <c r="Y127" s="94"/>
    </row>
    <row r="128" spans="1:25" ht="15" customHeight="1" x14ac:dyDescent="0.25">
      <c r="A128" s="92">
        <v>39115</v>
      </c>
      <c r="B128" s="93">
        <v>1350</v>
      </c>
      <c r="C128" s="93" t="s">
        <v>526</v>
      </c>
      <c r="D128" s="94">
        <v>3000</v>
      </c>
      <c r="E128" s="95" t="s">
        <v>6979</v>
      </c>
      <c r="F128" s="93" t="s">
        <v>359</v>
      </c>
      <c r="G128" s="96" t="s">
        <v>3580</v>
      </c>
      <c r="H128" s="96" t="s">
        <v>25</v>
      </c>
      <c r="I128" s="96"/>
      <c r="J128" s="94"/>
      <c r="K128" s="94">
        <v>3000</v>
      </c>
      <c r="L128" s="94"/>
      <c r="M128" s="97"/>
      <c r="N128" s="95"/>
      <c r="O128" s="95"/>
      <c r="P128" s="95"/>
      <c r="Q128" s="95"/>
      <c r="R128" s="95"/>
      <c r="S128" s="95"/>
      <c r="T128" s="95"/>
      <c r="U128" s="93"/>
      <c r="V128" s="95"/>
      <c r="W128" s="98"/>
      <c r="X128" s="94">
        <v>3000</v>
      </c>
      <c r="Y128" s="94"/>
    </row>
    <row r="129" spans="1:25" ht="15" customHeight="1" x14ac:dyDescent="0.25">
      <c r="A129" s="92">
        <v>39115</v>
      </c>
      <c r="B129" s="93">
        <v>1728</v>
      </c>
      <c r="C129" s="93" t="s">
        <v>319</v>
      </c>
      <c r="D129" s="94">
        <v>1000</v>
      </c>
      <c r="E129" s="95" t="s">
        <v>6980</v>
      </c>
      <c r="F129" s="93" t="s">
        <v>359</v>
      </c>
      <c r="G129" s="96" t="s">
        <v>3610</v>
      </c>
      <c r="H129" s="96" t="s">
        <v>25</v>
      </c>
      <c r="I129" s="96" t="s">
        <v>4382</v>
      </c>
      <c r="J129" s="94">
        <v>1000</v>
      </c>
      <c r="K129" s="94"/>
      <c r="L129" s="94"/>
      <c r="M129" s="97"/>
      <c r="N129" s="95"/>
      <c r="O129" s="95"/>
      <c r="P129" s="95"/>
      <c r="Q129" s="95"/>
      <c r="R129" s="95"/>
      <c r="S129" s="95"/>
      <c r="T129" s="95"/>
      <c r="U129" s="93"/>
      <c r="V129" s="95"/>
      <c r="W129" s="98"/>
      <c r="X129" s="94">
        <v>1000</v>
      </c>
      <c r="Y129" s="94"/>
    </row>
    <row r="130" spans="1:25" ht="15" customHeight="1" x14ac:dyDescent="0.25">
      <c r="A130" s="92">
        <v>39115</v>
      </c>
      <c r="B130" s="93">
        <v>840</v>
      </c>
      <c r="C130" s="93" t="s">
        <v>319</v>
      </c>
      <c r="D130" s="94">
        <v>30000</v>
      </c>
      <c r="E130" s="95" t="s">
        <v>6981</v>
      </c>
      <c r="F130" s="93" t="s">
        <v>29</v>
      </c>
      <c r="G130" s="96" t="s">
        <v>3610</v>
      </c>
      <c r="H130" s="96" t="s">
        <v>25</v>
      </c>
      <c r="I130" s="96" t="s">
        <v>4382</v>
      </c>
      <c r="J130" s="94">
        <v>30000</v>
      </c>
      <c r="K130" s="94"/>
      <c r="L130" s="94"/>
      <c r="M130" s="97"/>
      <c r="N130" s="95"/>
      <c r="O130" s="95"/>
      <c r="P130" s="95"/>
      <c r="Q130" s="95"/>
      <c r="R130" s="95"/>
      <c r="S130" s="95"/>
      <c r="T130" s="95"/>
      <c r="U130" s="93"/>
      <c r="V130" s="95"/>
      <c r="W130" s="98"/>
      <c r="X130" s="94">
        <v>30000</v>
      </c>
      <c r="Y130" s="94"/>
    </row>
    <row r="131" spans="1:25" ht="15" customHeight="1" x14ac:dyDescent="0.25">
      <c r="A131" s="92">
        <v>39115</v>
      </c>
      <c r="B131" s="93">
        <v>1041</v>
      </c>
      <c r="C131" s="93" t="s">
        <v>46</v>
      </c>
      <c r="D131" s="94">
        <v>120000</v>
      </c>
      <c r="E131" s="95" t="s">
        <v>6982</v>
      </c>
      <c r="F131" s="93" t="s">
        <v>3869</v>
      </c>
      <c r="G131" s="93" t="s">
        <v>3575</v>
      </c>
      <c r="H131" s="96" t="s">
        <v>25</v>
      </c>
      <c r="I131" s="93" t="s">
        <v>4334</v>
      </c>
      <c r="J131" s="94">
        <v>120000</v>
      </c>
      <c r="K131" s="94"/>
      <c r="L131" s="94"/>
      <c r="M131" s="97"/>
      <c r="N131" s="95"/>
      <c r="O131" s="95"/>
      <c r="P131" s="95"/>
      <c r="Q131" s="95"/>
      <c r="R131" s="95"/>
      <c r="S131" s="95"/>
      <c r="T131" s="95"/>
      <c r="U131" s="93"/>
      <c r="V131" s="95"/>
      <c r="W131" s="98"/>
      <c r="X131" s="94">
        <v>120000</v>
      </c>
      <c r="Y131" s="94"/>
    </row>
    <row r="132" spans="1:25" ht="15" customHeight="1" x14ac:dyDescent="0.25">
      <c r="A132" s="92">
        <v>39116</v>
      </c>
      <c r="B132" s="93">
        <v>2316</v>
      </c>
      <c r="C132" s="93" t="s">
        <v>35</v>
      </c>
      <c r="D132" s="94">
        <v>80</v>
      </c>
      <c r="E132" s="95" t="s">
        <v>6983</v>
      </c>
      <c r="F132" s="93" t="s">
        <v>63</v>
      </c>
      <c r="G132" s="93" t="s">
        <v>3580</v>
      </c>
      <c r="H132" s="96" t="s">
        <v>25</v>
      </c>
      <c r="I132" s="93"/>
      <c r="J132" s="94"/>
      <c r="K132" s="94">
        <v>80</v>
      </c>
      <c r="L132" s="94"/>
      <c r="M132" s="97"/>
      <c r="N132" s="95"/>
      <c r="O132" s="95"/>
      <c r="P132" s="95"/>
      <c r="Q132" s="95"/>
      <c r="R132" s="95"/>
      <c r="S132" s="95"/>
      <c r="T132" s="95"/>
      <c r="U132" s="93"/>
      <c r="V132" s="95"/>
      <c r="W132" s="98"/>
      <c r="X132" s="94">
        <v>80</v>
      </c>
      <c r="Y132" s="94"/>
    </row>
    <row r="133" spans="1:25" ht="15" customHeight="1" x14ac:dyDescent="0.25">
      <c r="A133" s="92">
        <v>39116</v>
      </c>
      <c r="B133" s="93">
        <v>2205</v>
      </c>
      <c r="C133" s="93" t="s">
        <v>46</v>
      </c>
      <c r="D133" s="94">
        <v>1200</v>
      </c>
      <c r="E133" s="95" t="s">
        <v>6984</v>
      </c>
      <c r="F133" s="93" t="s">
        <v>63</v>
      </c>
      <c r="G133" s="93" t="s">
        <v>3575</v>
      </c>
      <c r="H133" s="96" t="s">
        <v>25</v>
      </c>
      <c r="I133" s="93"/>
      <c r="J133" s="94"/>
      <c r="K133" s="94">
        <v>1200</v>
      </c>
      <c r="L133" s="94"/>
      <c r="M133" s="97"/>
      <c r="N133" s="95"/>
      <c r="O133" s="95"/>
      <c r="P133" s="95"/>
      <c r="Q133" s="95"/>
      <c r="R133" s="95"/>
      <c r="S133" s="95"/>
      <c r="T133" s="95"/>
      <c r="U133" s="93"/>
      <c r="V133" s="95"/>
      <c r="W133" s="98"/>
      <c r="X133" s="94">
        <v>1200</v>
      </c>
      <c r="Y133" s="94"/>
    </row>
    <row r="134" spans="1:25" ht="15" customHeight="1" x14ac:dyDescent="0.25">
      <c r="A134" s="92">
        <v>39118</v>
      </c>
      <c r="B134" s="93">
        <v>1208</v>
      </c>
      <c r="C134" s="93" t="s">
        <v>56</v>
      </c>
      <c r="D134" s="94">
        <v>3000</v>
      </c>
      <c r="E134" s="95" t="s">
        <v>6985</v>
      </c>
      <c r="F134" s="93" t="s">
        <v>23</v>
      </c>
      <c r="G134" s="96" t="s">
        <v>3587</v>
      </c>
      <c r="H134" s="96" t="s">
        <v>25</v>
      </c>
      <c r="I134" s="96"/>
      <c r="J134" s="94"/>
      <c r="K134" s="94">
        <v>3000</v>
      </c>
      <c r="L134" s="94"/>
      <c r="M134" s="97"/>
      <c r="N134" s="95"/>
      <c r="O134" s="95"/>
      <c r="P134" s="95"/>
      <c r="Q134" s="95"/>
      <c r="R134" s="95"/>
      <c r="S134" s="95"/>
      <c r="T134" s="95"/>
      <c r="U134" s="93"/>
      <c r="V134" s="95"/>
      <c r="W134" s="98"/>
      <c r="X134" s="94">
        <v>3000</v>
      </c>
      <c r="Y134" s="94"/>
    </row>
    <row r="135" spans="1:25" ht="15" customHeight="1" x14ac:dyDescent="0.25">
      <c r="A135" s="92">
        <v>39118</v>
      </c>
      <c r="B135" s="93">
        <v>1422</v>
      </c>
      <c r="C135" s="93" t="s">
        <v>59</v>
      </c>
      <c r="D135" s="94">
        <v>9000</v>
      </c>
      <c r="E135" s="95" t="s">
        <v>6986</v>
      </c>
      <c r="F135" s="93" t="s">
        <v>37</v>
      </c>
      <c r="G135" s="96" t="s">
        <v>3580</v>
      </c>
      <c r="H135" s="96" t="s">
        <v>25</v>
      </c>
      <c r="I135" s="96"/>
      <c r="J135" s="94"/>
      <c r="K135" s="94">
        <v>9000</v>
      </c>
      <c r="L135" s="94"/>
      <c r="M135" s="97"/>
      <c r="N135" s="95"/>
      <c r="O135" s="95"/>
      <c r="P135" s="95"/>
      <c r="Q135" s="95"/>
      <c r="R135" s="95"/>
      <c r="S135" s="95"/>
      <c r="T135" s="95"/>
      <c r="U135" s="93"/>
      <c r="V135" s="95"/>
      <c r="W135" s="98"/>
      <c r="X135" s="94">
        <v>9000</v>
      </c>
      <c r="Y135" s="94"/>
    </row>
    <row r="136" spans="1:25" ht="15" customHeight="1" x14ac:dyDescent="0.25">
      <c r="A136" s="92">
        <v>39118</v>
      </c>
      <c r="B136" s="93">
        <v>745</v>
      </c>
      <c r="C136" s="93" t="s">
        <v>426</v>
      </c>
      <c r="D136" s="94">
        <v>2000</v>
      </c>
      <c r="E136" s="95" t="s">
        <v>6987</v>
      </c>
      <c r="F136" s="93" t="s">
        <v>90</v>
      </c>
      <c r="G136" s="96" t="s">
        <v>3587</v>
      </c>
      <c r="H136" s="96" t="s">
        <v>25</v>
      </c>
      <c r="I136" s="96"/>
      <c r="J136" s="94"/>
      <c r="K136" s="94">
        <v>2000</v>
      </c>
      <c r="L136" s="94"/>
      <c r="M136" s="97"/>
      <c r="N136" s="95"/>
      <c r="O136" s="95"/>
      <c r="P136" s="95"/>
      <c r="Q136" s="95"/>
      <c r="R136" s="95"/>
      <c r="S136" s="95"/>
      <c r="T136" s="95"/>
      <c r="U136" s="93"/>
      <c r="V136" s="95"/>
      <c r="W136" s="98"/>
      <c r="X136" s="94">
        <v>2000</v>
      </c>
      <c r="Y136" s="94"/>
    </row>
    <row r="137" spans="1:25" ht="15" customHeight="1" x14ac:dyDescent="0.25">
      <c r="A137" s="92">
        <v>39118</v>
      </c>
      <c r="B137" s="93">
        <v>1538</v>
      </c>
      <c r="C137" s="93" t="s">
        <v>79</v>
      </c>
      <c r="D137" s="94" t="s">
        <v>27</v>
      </c>
      <c r="E137" s="95" t="s">
        <v>6988</v>
      </c>
      <c r="F137" s="93" t="s">
        <v>67</v>
      </c>
      <c r="G137" s="93" t="s">
        <v>3578</v>
      </c>
      <c r="H137" s="96" t="s">
        <v>25</v>
      </c>
      <c r="I137" s="96" t="s">
        <v>4334</v>
      </c>
      <c r="J137" s="94" t="s">
        <v>27</v>
      </c>
      <c r="K137" s="94"/>
      <c r="L137" s="94"/>
      <c r="M137" s="97"/>
      <c r="N137" s="95"/>
      <c r="O137" s="95"/>
      <c r="P137" s="95"/>
      <c r="Q137" s="95"/>
      <c r="R137" s="95"/>
      <c r="S137" s="95"/>
      <c r="T137" s="95"/>
      <c r="U137" s="93"/>
      <c r="V137" s="95"/>
      <c r="W137" s="98"/>
      <c r="X137" s="94" t="s">
        <v>27</v>
      </c>
      <c r="Y137" s="94">
        <v>1</v>
      </c>
    </row>
    <row r="138" spans="1:25" ht="15" customHeight="1" x14ac:dyDescent="0.25">
      <c r="A138" s="92">
        <v>39118</v>
      </c>
      <c r="B138" s="93">
        <v>2321</v>
      </c>
      <c r="C138" s="93" t="s">
        <v>56</v>
      </c>
      <c r="D138" s="94" t="s">
        <v>27</v>
      </c>
      <c r="E138" s="95" t="s">
        <v>6989</v>
      </c>
      <c r="F138" s="93" t="s">
        <v>67</v>
      </c>
      <c r="G138" s="96" t="s">
        <v>3587</v>
      </c>
      <c r="H138" s="96" t="s">
        <v>25</v>
      </c>
      <c r="I138" s="96"/>
      <c r="J138" s="94"/>
      <c r="K138" s="94" t="s">
        <v>27</v>
      </c>
      <c r="L138" s="94"/>
      <c r="M138" s="97"/>
      <c r="N138" s="95"/>
      <c r="O138" s="95"/>
      <c r="P138" s="95"/>
      <c r="Q138" s="95"/>
      <c r="R138" s="95"/>
      <c r="S138" s="95"/>
      <c r="T138" s="95"/>
      <c r="U138" s="93"/>
      <c r="V138" s="95"/>
      <c r="W138" s="98"/>
      <c r="X138" s="94" t="s">
        <v>27</v>
      </c>
      <c r="Y138" s="94">
        <v>1</v>
      </c>
    </row>
    <row r="139" spans="1:25" ht="15" customHeight="1" x14ac:dyDescent="0.25">
      <c r="A139" s="92">
        <v>39119</v>
      </c>
      <c r="B139" s="93">
        <v>1255</v>
      </c>
      <c r="C139" s="93" t="s">
        <v>61</v>
      </c>
      <c r="D139" s="94">
        <v>15000</v>
      </c>
      <c r="E139" s="95" t="s">
        <v>6990</v>
      </c>
      <c r="F139" s="93" t="s">
        <v>33</v>
      </c>
      <c r="G139" s="96" t="s">
        <v>3575</v>
      </c>
      <c r="H139" s="96" t="s">
        <v>25</v>
      </c>
      <c r="I139" s="96"/>
      <c r="J139" s="94"/>
      <c r="K139" s="94">
        <v>15000</v>
      </c>
      <c r="L139" s="94"/>
      <c r="M139" s="97"/>
      <c r="N139" s="95"/>
      <c r="O139" s="95"/>
      <c r="P139" s="95"/>
      <c r="Q139" s="95"/>
      <c r="R139" s="95"/>
      <c r="S139" s="95"/>
      <c r="T139" s="95"/>
      <c r="U139" s="93"/>
      <c r="V139" s="95"/>
      <c r="W139" s="98"/>
      <c r="X139" s="94">
        <v>15000</v>
      </c>
      <c r="Y139" s="94"/>
    </row>
    <row r="140" spans="1:25" ht="15" customHeight="1" x14ac:dyDescent="0.25">
      <c r="A140" s="92">
        <v>39119</v>
      </c>
      <c r="B140" s="93">
        <v>2022</v>
      </c>
      <c r="C140" s="93" t="s">
        <v>35</v>
      </c>
      <c r="D140" s="94">
        <v>18000</v>
      </c>
      <c r="E140" s="95" t="s">
        <v>6991</v>
      </c>
      <c r="F140" s="93" t="s">
        <v>37</v>
      </c>
      <c r="G140" s="93" t="s">
        <v>3580</v>
      </c>
      <c r="H140" s="96" t="s">
        <v>25</v>
      </c>
      <c r="I140" s="96"/>
      <c r="J140" s="94"/>
      <c r="K140" s="94">
        <v>18000</v>
      </c>
      <c r="L140" s="94"/>
      <c r="M140" s="97"/>
      <c r="N140" s="95"/>
      <c r="O140" s="95"/>
      <c r="P140" s="95"/>
      <c r="Q140" s="95"/>
      <c r="R140" s="95"/>
      <c r="S140" s="95"/>
      <c r="T140" s="95"/>
      <c r="U140" s="93"/>
      <c r="V140" s="95"/>
      <c r="W140" s="98"/>
      <c r="X140" s="94">
        <v>18000</v>
      </c>
      <c r="Y140" s="94"/>
    </row>
    <row r="141" spans="1:25" ht="15" customHeight="1" x14ac:dyDescent="0.25">
      <c r="A141" s="92">
        <v>39119</v>
      </c>
      <c r="B141" s="93">
        <v>1302</v>
      </c>
      <c r="C141" s="93" t="s">
        <v>68</v>
      </c>
      <c r="D141" s="94">
        <v>300000</v>
      </c>
      <c r="E141" s="95" t="s">
        <v>6992</v>
      </c>
      <c r="F141" s="93" t="s">
        <v>90</v>
      </c>
      <c r="G141" s="96" t="s">
        <v>3575</v>
      </c>
      <c r="H141" s="96" t="s">
        <v>25</v>
      </c>
      <c r="I141" s="96"/>
      <c r="J141" s="94"/>
      <c r="K141" s="94">
        <v>300000</v>
      </c>
      <c r="L141" s="94"/>
      <c r="M141" s="97"/>
      <c r="N141" s="95"/>
      <c r="O141" s="95"/>
      <c r="P141" s="95"/>
      <c r="Q141" s="95"/>
      <c r="R141" s="95"/>
      <c r="S141" s="95"/>
      <c r="T141" s="95"/>
      <c r="U141" s="93"/>
      <c r="V141" s="95"/>
      <c r="W141" s="98"/>
      <c r="X141" s="94">
        <v>300000</v>
      </c>
      <c r="Y141" s="94"/>
    </row>
    <row r="142" spans="1:25" ht="15" customHeight="1" x14ac:dyDescent="0.25">
      <c r="A142" s="92">
        <v>39119</v>
      </c>
      <c r="B142" s="93">
        <v>1424</v>
      </c>
      <c r="C142" s="93" t="s">
        <v>526</v>
      </c>
      <c r="D142" s="94">
        <v>2025</v>
      </c>
      <c r="E142" s="95" t="s">
        <v>6993</v>
      </c>
      <c r="F142" s="93" t="s">
        <v>54</v>
      </c>
      <c r="G142" s="96" t="s">
        <v>3580</v>
      </c>
      <c r="H142" s="96" t="s">
        <v>25</v>
      </c>
      <c r="I142" s="96" t="s">
        <v>4334</v>
      </c>
      <c r="J142" s="94">
        <v>2025</v>
      </c>
      <c r="K142" s="94"/>
      <c r="L142" s="94"/>
      <c r="M142" s="97"/>
      <c r="N142" s="95"/>
      <c r="O142" s="95"/>
      <c r="P142" s="95"/>
      <c r="Q142" s="95"/>
      <c r="R142" s="95"/>
      <c r="S142" s="95"/>
      <c r="T142" s="95"/>
      <c r="U142" s="93"/>
      <c r="V142" s="95"/>
      <c r="W142" s="98"/>
      <c r="X142" s="94">
        <v>2025</v>
      </c>
      <c r="Y142" s="94"/>
    </row>
    <row r="143" spans="1:25" ht="15" customHeight="1" x14ac:dyDescent="0.25">
      <c r="A143" s="92">
        <v>39119</v>
      </c>
      <c r="B143" s="93">
        <v>711</v>
      </c>
      <c r="C143" s="93" t="s">
        <v>31</v>
      </c>
      <c r="D143" s="94">
        <v>8000</v>
      </c>
      <c r="E143" s="95" t="s">
        <v>6994</v>
      </c>
      <c r="F143" s="93" t="s">
        <v>67</v>
      </c>
      <c r="G143" s="96" t="s">
        <v>3587</v>
      </c>
      <c r="H143" s="96" t="s">
        <v>25</v>
      </c>
      <c r="I143" s="96"/>
      <c r="J143" s="94"/>
      <c r="K143" s="94">
        <v>8000</v>
      </c>
      <c r="L143" s="94"/>
      <c r="M143" s="97"/>
      <c r="N143" s="95"/>
      <c r="O143" s="95"/>
      <c r="P143" s="95"/>
      <c r="Q143" s="95"/>
      <c r="R143" s="95"/>
      <c r="S143" s="95"/>
      <c r="T143" s="95"/>
      <c r="U143" s="93"/>
      <c r="V143" s="95"/>
      <c r="W143" s="98"/>
      <c r="X143" s="94">
        <v>8000</v>
      </c>
      <c r="Y143" s="94"/>
    </row>
    <row r="144" spans="1:25" ht="15" customHeight="1" x14ac:dyDescent="0.25">
      <c r="A144" s="92">
        <v>39120</v>
      </c>
      <c r="B144" s="93">
        <v>1516</v>
      </c>
      <c r="C144" s="93" t="s">
        <v>91</v>
      </c>
      <c r="D144" s="94">
        <v>30000</v>
      </c>
      <c r="E144" s="95" t="s">
        <v>6995</v>
      </c>
      <c r="F144" s="93" t="s">
        <v>23</v>
      </c>
      <c r="G144" s="96" t="s">
        <v>3578</v>
      </c>
      <c r="H144" s="96" t="s">
        <v>25</v>
      </c>
      <c r="I144" s="96"/>
      <c r="J144" s="94"/>
      <c r="K144" s="94">
        <v>30000</v>
      </c>
      <c r="L144" s="94"/>
      <c r="M144" s="97"/>
      <c r="N144" s="95"/>
      <c r="O144" s="95"/>
      <c r="P144" s="95"/>
      <c r="Q144" s="95"/>
      <c r="R144" s="95"/>
      <c r="S144" s="95"/>
      <c r="T144" s="95"/>
      <c r="U144" s="93"/>
      <c r="V144" s="95"/>
      <c r="W144" s="98"/>
      <c r="X144" s="94">
        <v>30000</v>
      </c>
      <c r="Y144" s="94"/>
    </row>
    <row r="145" spans="1:25" ht="15" customHeight="1" x14ac:dyDescent="0.25">
      <c r="A145" s="92">
        <v>39120</v>
      </c>
      <c r="B145" s="93">
        <v>722</v>
      </c>
      <c r="C145" s="93" t="s">
        <v>68</v>
      </c>
      <c r="D145" s="94">
        <v>2000</v>
      </c>
      <c r="E145" s="95" t="s">
        <v>6996</v>
      </c>
      <c r="F145" s="93" t="s">
        <v>23</v>
      </c>
      <c r="G145" s="96" t="s">
        <v>3575</v>
      </c>
      <c r="H145" s="96" t="s">
        <v>25</v>
      </c>
      <c r="I145" s="96" t="s">
        <v>4334</v>
      </c>
      <c r="J145" s="94">
        <v>2000</v>
      </c>
      <c r="K145" s="94"/>
      <c r="L145" s="94"/>
      <c r="M145" s="97"/>
      <c r="N145" s="95"/>
      <c r="O145" s="95"/>
      <c r="P145" s="95"/>
      <c r="Q145" s="95"/>
      <c r="R145" s="95"/>
      <c r="S145" s="95"/>
      <c r="T145" s="95"/>
      <c r="U145" s="93"/>
      <c r="V145" s="95"/>
      <c r="W145" s="98"/>
      <c r="X145" s="94">
        <v>2000</v>
      </c>
      <c r="Y145" s="94"/>
    </row>
    <row r="146" spans="1:25" ht="15" customHeight="1" x14ac:dyDescent="0.25">
      <c r="A146" s="92">
        <v>39120</v>
      </c>
      <c r="B146" s="93">
        <v>929</v>
      </c>
      <c r="C146" s="93" t="s">
        <v>347</v>
      </c>
      <c r="D146" s="94">
        <v>50</v>
      </c>
      <c r="E146" s="95" t="s">
        <v>6997</v>
      </c>
      <c r="F146" s="93" t="s">
        <v>33</v>
      </c>
      <c r="G146" s="96" t="s">
        <v>3580</v>
      </c>
      <c r="H146" s="96" t="s">
        <v>25</v>
      </c>
      <c r="I146" s="96"/>
      <c r="J146" s="94"/>
      <c r="K146" s="94">
        <v>50</v>
      </c>
      <c r="L146" s="94"/>
      <c r="M146" s="97"/>
      <c r="N146" s="95"/>
      <c r="O146" s="95"/>
      <c r="P146" s="95"/>
      <c r="Q146" s="95"/>
      <c r="R146" s="95"/>
      <c r="S146" s="95"/>
      <c r="T146" s="95"/>
      <c r="U146" s="93"/>
      <c r="V146" s="95"/>
      <c r="W146" s="98"/>
      <c r="X146" s="94">
        <v>50</v>
      </c>
      <c r="Y146" s="94"/>
    </row>
    <row r="147" spans="1:25" ht="15" customHeight="1" x14ac:dyDescent="0.25">
      <c r="A147" s="92">
        <v>39120</v>
      </c>
      <c r="B147" s="93">
        <v>1219</v>
      </c>
      <c r="C147" s="93" t="s">
        <v>319</v>
      </c>
      <c r="D147" s="94">
        <v>10000</v>
      </c>
      <c r="E147" s="95" t="s">
        <v>6998</v>
      </c>
      <c r="F147" s="93" t="s">
        <v>37</v>
      </c>
      <c r="G147" s="96" t="s">
        <v>3610</v>
      </c>
      <c r="H147" s="96" t="s">
        <v>25</v>
      </c>
      <c r="I147" s="96"/>
      <c r="J147" s="94"/>
      <c r="K147" s="94">
        <v>10000</v>
      </c>
      <c r="L147" s="94"/>
      <c r="M147" s="97"/>
      <c r="N147" s="95"/>
      <c r="O147" s="95"/>
      <c r="P147" s="95"/>
      <c r="Q147" s="95"/>
      <c r="R147" s="95"/>
      <c r="S147" s="95"/>
      <c r="T147" s="95"/>
      <c r="U147" s="93"/>
      <c r="V147" s="95"/>
      <c r="W147" s="98"/>
      <c r="X147" s="94">
        <v>10000</v>
      </c>
      <c r="Y147" s="94"/>
    </row>
    <row r="148" spans="1:25" ht="15" customHeight="1" x14ac:dyDescent="0.25">
      <c r="A148" s="92">
        <v>39120</v>
      </c>
      <c r="B148" s="93">
        <v>1440</v>
      </c>
      <c r="C148" s="93" t="s">
        <v>68</v>
      </c>
      <c r="D148" s="94">
        <v>1800</v>
      </c>
      <c r="E148" s="95" t="s">
        <v>6999</v>
      </c>
      <c r="F148" s="93" t="s">
        <v>37</v>
      </c>
      <c r="G148" s="96" t="s">
        <v>3575</v>
      </c>
      <c r="H148" s="96" t="s">
        <v>25</v>
      </c>
      <c r="I148" s="96"/>
      <c r="J148" s="94"/>
      <c r="K148" s="94">
        <v>1800</v>
      </c>
      <c r="L148" s="94"/>
      <c r="M148" s="97"/>
      <c r="N148" s="95"/>
      <c r="O148" s="95"/>
      <c r="P148" s="95"/>
      <c r="Q148" s="95"/>
      <c r="R148" s="95"/>
      <c r="S148" s="95"/>
      <c r="T148" s="95"/>
      <c r="U148" s="93"/>
      <c r="V148" s="95"/>
      <c r="W148" s="98"/>
      <c r="X148" s="94">
        <v>1800</v>
      </c>
      <c r="Y148" s="94"/>
    </row>
    <row r="149" spans="1:25" ht="15" customHeight="1" x14ac:dyDescent="0.25">
      <c r="A149" s="92">
        <v>39121</v>
      </c>
      <c r="B149" s="93">
        <v>953</v>
      </c>
      <c r="C149" s="93" t="s">
        <v>248</v>
      </c>
      <c r="D149" s="94">
        <v>80</v>
      </c>
      <c r="E149" s="95" t="s">
        <v>7000</v>
      </c>
      <c r="F149" s="93" t="s">
        <v>23</v>
      </c>
      <c r="G149" s="93" t="s">
        <v>3610</v>
      </c>
      <c r="H149" s="96" t="s">
        <v>25</v>
      </c>
      <c r="I149" s="93"/>
      <c r="J149" s="94"/>
      <c r="K149" s="94">
        <v>80</v>
      </c>
      <c r="L149" s="94"/>
      <c r="M149" s="97"/>
      <c r="N149" s="95"/>
      <c r="O149" s="95"/>
      <c r="P149" s="95"/>
      <c r="Q149" s="95"/>
      <c r="R149" s="95"/>
      <c r="S149" s="95"/>
      <c r="T149" s="95"/>
      <c r="U149" s="93"/>
      <c r="V149" s="95"/>
      <c r="W149" s="98"/>
      <c r="X149" s="94">
        <v>80</v>
      </c>
      <c r="Y149" s="94"/>
    </row>
    <row r="150" spans="1:25" ht="15" customHeight="1" x14ac:dyDescent="0.25">
      <c r="A150" s="92">
        <v>39121</v>
      </c>
      <c r="B150" s="93">
        <v>1844</v>
      </c>
      <c r="C150" s="93" t="s">
        <v>162</v>
      </c>
      <c r="D150" s="94" t="s">
        <v>27</v>
      </c>
      <c r="E150" s="95" t="s">
        <v>7001</v>
      </c>
      <c r="F150" s="93" t="s">
        <v>23</v>
      </c>
      <c r="G150" s="93" t="s">
        <v>3582</v>
      </c>
      <c r="H150" s="96" t="s">
        <v>25</v>
      </c>
      <c r="I150" s="96"/>
      <c r="J150" s="94"/>
      <c r="K150" s="94" t="s">
        <v>27</v>
      </c>
      <c r="L150" s="94"/>
      <c r="M150" s="97"/>
      <c r="N150" s="95"/>
      <c r="O150" s="95"/>
      <c r="P150" s="95"/>
      <c r="Q150" s="95"/>
      <c r="R150" s="95"/>
      <c r="S150" s="95"/>
      <c r="T150" s="95"/>
      <c r="U150" s="93"/>
      <c r="V150" s="95"/>
      <c r="W150" s="98"/>
      <c r="X150" s="94" t="s">
        <v>27</v>
      </c>
      <c r="Y150" s="94">
        <v>1</v>
      </c>
    </row>
    <row r="151" spans="1:25" ht="15" customHeight="1" x14ac:dyDescent="0.25">
      <c r="A151" s="92">
        <v>39121</v>
      </c>
      <c r="B151" s="93">
        <v>1300</v>
      </c>
      <c r="C151" s="93" t="s">
        <v>121</v>
      </c>
      <c r="D151" s="103">
        <v>300</v>
      </c>
      <c r="E151" s="95" t="s">
        <v>7002</v>
      </c>
      <c r="F151" s="93" t="s">
        <v>30</v>
      </c>
      <c r="G151" s="93" t="s">
        <v>3582</v>
      </c>
      <c r="H151" s="96" t="s">
        <v>25</v>
      </c>
      <c r="I151" s="96"/>
      <c r="J151" s="103"/>
      <c r="K151" s="103">
        <v>300</v>
      </c>
      <c r="L151" s="94"/>
      <c r="M151" s="104"/>
      <c r="N151" s="95"/>
      <c r="O151" s="95"/>
      <c r="P151" s="95"/>
      <c r="Q151" s="95"/>
      <c r="R151" s="95"/>
      <c r="S151" s="95"/>
      <c r="T151" s="95"/>
      <c r="U151" s="93"/>
      <c r="V151" s="95"/>
      <c r="W151" s="98"/>
      <c r="X151" s="103">
        <v>300</v>
      </c>
      <c r="Y151" s="103"/>
    </row>
    <row r="152" spans="1:25" ht="15" customHeight="1" x14ac:dyDescent="0.25">
      <c r="A152" s="92">
        <v>39121</v>
      </c>
      <c r="B152" s="93">
        <v>1057</v>
      </c>
      <c r="C152" s="93" t="s">
        <v>59</v>
      </c>
      <c r="D152" s="94">
        <v>25000</v>
      </c>
      <c r="E152" s="95" t="s">
        <v>7003</v>
      </c>
      <c r="F152" s="93" t="s">
        <v>33</v>
      </c>
      <c r="G152" s="93" t="s">
        <v>3580</v>
      </c>
      <c r="H152" s="96" t="s">
        <v>25</v>
      </c>
      <c r="I152" s="93"/>
      <c r="J152" s="94"/>
      <c r="K152" s="94">
        <v>25000</v>
      </c>
      <c r="L152" s="94"/>
      <c r="M152" s="97"/>
      <c r="N152" s="95"/>
      <c r="O152" s="95"/>
      <c r="P152" s="95"/>
      <c r="Q152" s="95"/>
      <c r="R152" s="95"/>
      <c r="S152" s="95"/>
      <c r="T152" s="95"/>
      <c r="U152" s="93"/>
      <c r="V152" s="95"/>
      <c r="W152" s="98"/>
      <c r="X152" s="94">
        <v>25000</v>
      </c>
      <c r="Y152" s="94"/>
    </row>
    <row r="153" spans="1:25" ht="15" customHeight="1" x14ac:dyDescent="0.25">
      <c r="A153" s="92">
        <v>39121</v>
      </c>
      <c r="B153" s="93">
        <v>1638</v>
      </c>
      <c r="C153" s="93" t="s">
        <v>61</v>
      </c>
      <c r="D153" s="94">
        <v>60000</v>
      </c>
      <c r="E153" s="95" t="s">
        <v>7004</v>
      </c>
      <c r="F153" s="93" t="s">
        <v>67</v>
      </c>
      <c r="G153" s="96" t="s">
        <v>3575</v>
      </c>
      <c r="H153" s="96" t="s">
        <v>25</v>
      </c>
      <c r="I153" s="96"/>
      <c r="J153" s="94"/>
      <c r="K153" s="94">
        <v>60000</v>
      </c>
      <c r="L153" s="94"/>
      <c r="M153" s="97"/>
      <c r="N153" s="95"/>
      <c r="O153" s="95"/>
      <c r="P153" s="95"/>
      <c r="Q153" s="95"/>
      <c r="R153" s="95"/>
      <c r="S153" s="95"/>
      <c r="T153" s="95"/>
      <c r="U153" s="93"/>
      <c r="V153" s="95"/>
      <c r="W153" s="98"/>
      <c r="X153" s="94">
        <v>60000</v>
      </c>
      <c r="Y153" s="94"/>
    </row>
    <row r="154" spans="1:25" ht="15" customHeight="1" x14ac:dyDescent="0.25">
      <c r="A154" s="92">
        <v>39122</v>
      </c>
      <c r="B154" s="93">
        <v>1647</v>
      </c>
      <c r="C154" s="93" t="s">
        <v>68</v>
      </c>
      <c r="D154" s="94">
        <v>3600</v>
      </c>
      <c r="E154" s="95" t="s">
        <v>7005</v>
      </c>
      <c r="F154" s="93" t="s">
        <v>23</v>
      </c>
      <c r="G154" s="96" t="s">
        <v>3575</v>
      </c>
      <c r="H154" s="96" t="s">
        <v>25</v>
      </c>
      <c r="I154" s="96" t="s">
        <v>4334</v>
      </c>
      <c r="J154" s="94">
        <v>3600</v>
      </c>
      <c r="K154" s="94"/>
      <c r="L154" s="94"/>
      <c r="M154" s="97"/>
      <c r="N154" s="95"/>
      <c r="O154" s="95"/>
      <c r="P154" s="95"/>
      <c r="Q154" s="95"/>
      <c r="R154" s="95"/>
      <c r="S154" s="95"/>
      <c r="T154" s="95"/>
      <c r="U154" s="93"/>
      <c r="V154" s="95"/>
      <c r="W154" s="98"/>
      <c r="X154" s="94">
        <v>3600</v>
      </c>
      <c r="Y154" s="94"/>
    </row>
    <row r="155" spans="1:25" ht="15" customHeight="1" x14ac:dyDescent="0.25">
      <c r="A155" s="92">
        <v>39122</v>
      </c>
      <c r="B155" s="93">
        <v>904</v>
      </c>
      <c r="C155" s="93" t="s">
        <v>200</v>
      </c>
      <c r="D155" s="94">
        <v>55000</v>
      </c>
      <c r="E155" s="95" t="s">
        <v>7006</v>
      </c>
      <c r="F155" s="93" t="s">
        <v>30</v>
      </c>
      <c r="G155" s="93" t="s">
        <v>3575</v>
      </c>
      <c r="H155" s="96" t="s">
        <v>25</v>
      </c>
      <c r="I155" s="96"/>
      <c r="J155" s="94"/>
      <c r="K155" s="94">
        <v>55000</v>
      </c>
      <c r="L155" s="94"/>
      <c r="M155" s="97"/>
      <c r="N155" s="95"/>
      <c r="O155" s="95"/>
      <c r="P155" s="95"/>
      <c r="Q155" s="95"/>
      <c r="R155" s="95"/>
      <c r="S155" s="95"/>
      <c r="T155" s="95"/>
      <c r="U155" s="93"/>
      <c r="V155" s="95"/>
      <c r="W155" s="98"/>
      <c r="X155" s="94">
        <v>55000</v>
      </c>
      <c r="Y155" s="94"/>
    </row>
    <row r="156" spans="1:25" ht="15" customHeight="1" x14ac:dyDescent="0.25">
      <c r="A156" s="92">
        <v>39122</v>
      </c>
      <c r="B156" s="93">
        <v>1136</v>
      </c>
      <c r="C156" s="93" t="s">
        <v>108</v>
      </c>
      <c r="D156" s="94">
        <v>1000</v>
      </c>
      <c r="E156" s="95" t="s">
        <v>7007</v>
      </c>
      <c r="F156" s="93" t="s">
        <v>33</v>
      </c>
      <c r="G156" s="93" t="s">
        <v>3610</v>
      </c>
      <c r="H156" s="96" t="s">
        <v>25</v>
      </c>
      <c r="I156" s="96"/>
      <c r="J156" s="94"/>
      <c r="K156" s="94">
        <v>1000</v>
      </c>
      <c r="L156" s="94"/>
      <c r="M156" s="97"/>
      <c r="N156" s="95"/>
      <c r="O156" s="95"/>
      <c r="P156" s="95"/>
      <c r="Q156" s="95"/>
      <c r="R156" s="95"/>
      <c r="S156" s="95"/>
      <c r="T156" s="95"/>
      <c r="U156" s="93"/>
      <c r="V156" s="95"/>
      <c r="W156" s="98"/>
      <c r="X156" s="94">
        <v>1000</v>
      </c>
      <c r="Y156" s="94"/>
    </row>
    <row r="157" spans="1:25" ht="15" customHeight="1" x14ac:dyDescent="0.25">
      <c r="A157" s="92">
        <v>39122</v>
      </c>
      <c r="B157" s="93">
        <v>1451</v>
      </c>
      <c r="C157" s="93" t="s">
        <v>3611</v>
      </c>
      <c r="D157" s="94">
        <v>4685</v>
      </c>
      <c r="E157" s="95" t="s">
        <v>7008</v>
      </c>
      <c r="F157" s="93" t="s">
        <v>33</v>
      </c>
      <c r="G157" s="96" t="s">
        <v>3587</v>
      </c>
      <c r="H157" s="96" t="s">
        <v>25</v>
      </c>
      <c r="I157" s="96"/>
      <c r="J157" s="94"/>
      <c r="K157" s="94">
        <v>4685</v>
      </c>
      <c r="L157" s="94"/>
      <c r="M157" s="97"/>
      <c r="N157" s="95"/>
      <c r="O157" s="95"/>
      <c r="P157" s="95"/>
      <c r="Q157" s="95"/>
      <c r="R157" s="95"/>
      <c r="S157" s="95"/>
      <c r="T157" s="95"/>
      <c r="U157" s="93"/>
      <c r="V157" s="95"/>
      <c r="W157" s="98"/>
      <c r="X157" s="94">
        <v>4685</v>
      </c>
      <c r="Y157" s="94"/>
    </row>
    <row r="158" spans="1:25" ht="15" customHeight="1" x14ac:dyDescent="0.25">
      <c r="A158" s="92">
        <v>39122</v>
      </c>
      <c r="B158" s="93">
        <v>1210</v>
      </c>
      <c r="C158" s="93" t="s">
        <v>46</v>
      </c>
      <c r="D158" s="94">
        <v>2000</v>
      </c>
      <c r="E158" s="95" t="s">
        <v>7009</v>
      </c>
      <c r="F158" s="93" t="s">
        <v>33</v>
      </c>
      <c r="G158" s="93" t="s">
        <v>3575</v>
      </c>
      <c r="H158" s="96" t="s">
        <v>25</v>
      </c>
      <c r="I158" s="96"/>
      <c r="J158" s="94"/>
      <c r="K158" s="94">
        <v>2000</v>
      </c>
      <c r="L158" s="94"/>
      <c r="M158" s="97"/>
      <c r="N158" s="95"/>
      <c r="O158" s="95"/>
      <c r="P158" s="95"/>
      <c r="Q158" s="95"/>
      <c r="R158" s="95"/>
      <c r="S158" s="95"/>
      <c r="T158" s="95"/>
      <c r="U158" s="93"/>
      <c r="V158" s="95"/>
      <c r="W158" s="98"/>
      <c r="X158" s="94">
        <v>2000</v>
      </c>
      <c r="Y158" s="94"/>
    </row>
    <row r="159" spans="1:25" ht="15" customHeight="1" x14ac:dyDescent="0.25">
      <c r="A159" s="92">
        <v>39122</v>
      </c>
      <c r="B159" s="93">
        <v>1550</v>
      </c>
      <c r="C159" s="93" t="s">
        <v>70</v>
      </c>
      <c r="D159" s="94">
        <v>300000</v>
      </c>
      <c r="E159" s="95" t="s">
        <v>7010</v>
      </c>
      <c r="F159" s="93" t="s">
        <v>33</v>
      </c>
      <c r="G159" s="96" t="s">
        <v>3575</v>
      </c>
      <c r="H159" s="96" t="s">
        <v>25</v>
      </c>
      <c r="I159" s="96" t="s">
        <v>4334</v>
      </c>
      <c r="J159" s="94">
        <v>300000</v>
      </c>
      <c r="K159" s="94"/>
      <c r="L159" s="94"/>
      <c r="M159" s="97"/>
      <c r="N159" s="95"/>
      <c r="O159" s="95"/>
      <c r="P159" s="95"/>
      <c r="Q159" s="95"/>
      <c r="R159" s="95"/>
      <c r="S159" s="95"/>
      <c r="T159" s="95"/>
      <c r="U159" s="93"/>
      <c r="V159" s="95"/>
      <c r="W159" s="98"/>
      <c r="X159" s="94">
        <v>300000</v>
      </c>
      <c r="Y159" s="94"/>
    </row>
    <row r="160" spans="1:25" ht="15" customHeight="1" x14ac:dyDescent="0.25">
      <c r="A160" s="92">
        <v>39122</v>
      </c>
      <c r="B160" s="93">
        <v>1452</v>
      </c>
      <c r="C160" s="93" t="s">
        <v>319</v>
      </c>
      <c r="D160" s="94">
        <v>100</v>
      </c>
      <c r="E160" s="95" t="s">
        <v>7011</v>
      </c>
      <c r="F160" s="93" t="s">
        <v>37</v>
      </c>
      <c r="G160" s="96" t="s">
        <v>3610</v>
      </c>
      <c r="H160" s="96" t="s">
        <v>25</v>
      </c>
      <c r="I160" s="96"/>
      <c r="J160" s="94"/>
      <c r="K160" s="94">
        <v>100</v>
      </c>
      <c r="L160" s="94"/>
      <c r="M160" s="97"/>
      <c r="N160" s="95"/>
      <c r="O160" s="95"/>
      <c r="P160" s="95"/>
      <c r="Q160" s="95"/>
      <c r="R160" s="95"/>
      <c r="S160" s="95"/>
      <c r="T160" s="95"/>
      <c r="U160" s="93"/>
      <c r="V160" s="95"/>
      <c r="W160" s="98"/>
      <c r="X160" s="94">
        <v>100</v>
      </c>
      <c r="Y160" s="94"/>
    </row>
    <row r="161" spans="1:25" ht="15" customHeight="1" x14ac:dyDescent="0.25">
      <c r="A161" s="92">
        <v>39122</v>
      </c>
      <c r="B161" s="93">
        <v>1245</v>
      </c>
      <c r="C161" s="93" t="s">
        <v>130</v>
      </c>
      <c r="D161" s="94">
        <v>1000</v>
      </c>
      <c r="E161" s="95" t="s">
        <v>7012</v>
      </c>
      <c r="F161" s="93" t="s">
        <v>63</v>
      </c>
      <c r="G161" s="96" t="s">
        <v>3578</v>
      </c>
      <c r="H161" s="96" t="s">
        <v>25</v>
      </c>
      <c r="I161" s="96"/>
      <c r="J161" s="94"/>
      <c r="K161" s="94">
        <v>1000</v>
      </c>
      <c r="L161" s="94"/>
      <c r="M161" s="97"/>
      <c r="N161" s="95"/>
      <c r="O161" s="95"/>
      <c r="P161" s="95"/>
      <c r="Q161" s="95"/>
      <c r="R161" s="95"/>
      <c r="S161" s="95"/>
      <c r="T161" s="95"/>
      <c r="U161" s="93"/>
      <c r="V161" s="95"/>
      <c r="W161" s="98"/>
      <c r="X161" s="94">
        <v>1000</v>
      </c>
      <c r="Y161" s="94"/>
    </row>
    <row r="162" spans="1:25" ht="15" customHeight="1" x14ac:dyDescent="0.25">
      <c r="A162" s="92">
        <v>39122</v>
      </c>
      <c r="B162" s="93">
        <v>1746</v>
      </c>
      <c r="C162" s="93" t="s">
        <v>203</v>
      </c>
      <c r="D162" s="94">
        <v>250</v>
      </c>
      <c r="E162" s="95" t="s">
        <v>7013</v>
      </c>
      <c r="F162" s="93" t="s">
        <v>67</v>
      </c>
      <c r="G162" s="96" t="s">
        <v>3610</v>
      </c>
      <c r="H162" s="96" t="s">
        <v>25</v>
      </c>
      <c r="I162" s="96"/>
      <c r="J162" s="94"/>
      <c r="K162" s="94">
        <v>250</v>
      </c>
      <c r="L162" s="94"/>
      <c r="M162" s="97"/>
      <c r="N162" s="95"/>
      <c r="O162" s="95"/>
      <c r="P162" s="95"/>
      <c r="Q162" s="95"/>
      <c r="R162" s="95"/>
      <c r="S162" s="95"/>
      <c r="T162" s="95"/>
      <c r="U162" s="93"/>
      <c r="V162" s="95"/>
      <c r="W162" s="98"/>
      <c r="X162" s="94">
        <v>250</v>
      </c>
      <c r="Y162" s="94"/>
    </row>
    <row r="163" spans="1:25" ht="15" customHeight="1" x14ac:dyDescent="0.25">
      <c r="A163" s="92">
        <v>39123</v>
      </c>
      <c r="B163" s="93">
        <v>1403</v>
      </c>
      <c r="C163" s="93" t="s">
        <v>91</v>
      </c>
      <c r="D163" s="94" t="s">
        <v>27</v>
      </c>
      <c r="E163" s="95" t="s">
        <v>7014</v>
      </c>
      <c r="F163" s="93" t="s">
        <v>23</v>
      </c>
      <c r="G163" s="96" t="s">
        <v>3578</v>
      </c>
      <c r="H163" s="96" t="s">
        <v>25</v>
      </c>
      <c r="I163" s="96"/>
      <c r="J163" s="94"/>
      <c r="K163" s="94" t="s">
        <v>27</v>
      </c>
      <c r="L163" s="94"/>
      <c r="M163" s="97"/>
      <c r="N163" s="95"/>
      <c r="O163" s="95"/>
      <c r="P163" s="95"/>
      <c r="Q163" s="95"/>
      <c r="R163" s="95"/>
      <c r="S163" s="95"/>
      <c r="T163" s="95"/>
      <c r="U163" s="93"/>
      <c r="V163" s="95"/>
      <c r="W163" s="98"/>
      <c r="X163" s="94" t="s">
        <v>27</v>
      </c>
      <c r="Y163" s="94">
        <v>1</v>
      </c>
    </row>
    <row r="164" spans="1:25" ht="15" customHeight="1" x14ac:dyDescent="0.25">
      <c r="A164" s="92">
        <v>39123</v>
      </c>
      <c r="B164" s="93">
        <v>1732</v>
      </c>
      <c r="C164" s="93" t="s">
        <v>35</v>
      </c>
      <c r="D164" s="94">
        <v>1680</v>
      </c>
      <c r="E164" s="95" t="s">
        <v>7015</v>
      </c>
      <c r="F164" s="93" t="s">
        <v>23</v>
      </c>
      <c r="G164" s="96" t="s">
        <v>3580</v>
      </c>
      <c r="H164" s="96" t="s">
        <v>25</v>
      </c>
      <c r="I164" s="96"/>
      <c r="J164" s="94"/>
      <c r="K164" s="94">
        <v>1680</v>
      </c>
      <c r="L164" s="94"/>
      <c r="M164" s="97"/>
      <c r="N164" s="95"/>
      <c r="O164" s="95"/>
      <c r="P164" s="95"/>
      <c r="Q164" s="95"/>
      <c r="R164" s="95"/>
      <c r="S164" s="95"/>
      <c r="T164" s="95"/>
      <c r="U164" s="93"/>
      <c r="V164" s="95"/>
      <c r="W164" s="98"/>
      <c r="X164" s="94">
        <v>1680</v>
      </c>
      <c r="Y164" s="94"/>
    </row>
    <row r="165" spans="1:25" ht="15" customHeight="1" x14ac:dyDescent="0.25">
      <c r="A165" s="92">
        <v>39123</v>
      </c>
      <c r="B165" s="93">
        <v>1042</v>
      </c>
      <c r="C165" s="93" t="s">
        <v>70</v>
      </c>
      <c r="D165" s="94">
        <v>100</v>
      </c>
      <c r="E165" s="95" t="s">
        <v>7016</v>
      </c>
      <c r="F165" s="93" t="s">
        <v>33</v>
      </c>
      <c r="G165" s="96" t="s">
        <v>3575</v>
      </c>
      <c r="H165" s="96" t="s">
        <v>25</v>
      </c>
      <c r="I165" s="96"/>
      <c r="J165" s="94"/>
      <c r="K165" s="94">
        <v>100</v>
      </c>
      <c r="L165" s="94"/>
      <c r="M165" s="97"/>
      <c r="N165" s="95"/>
      <c r="O165" s="95"/>
      <c r="P165" s="95"/>
      <c r="Q165" s="95"/>
      <c r="R165" s="95"/>
      <c r="S165" s="95"/>
      <c r="T165" s="95"/>
      <c r="U165" s="93"/>
      <c r="V165" s="95"/>
      <c r="W165" s="98"/>
      <c r="X165" s="94">
        <v>100</v>
      </c>
      <c r="Y165" s="94"/>
    </row>
    <row r="166" spans="1:25" ht="15" customHeight="1" x14ac:dyDescent="0.25">
      <c r="A166" s="92">
        <v>39123</v>
      </c>
      <c r="B166" s="93">
        <v>1702</v>
      </c>
      <c r="C166" s="93" t="s">
        <v>162</v>
      </c>
      <c r="D166" s="94">
        <v>300</v>
      </c>
      <c r="E166" s="95" t="s">
        <v>7017</v>
      </c>
      <c r="F166" s="93" t="s">
        <v>37</v>
      </c>
      <c r="G166" s="93" t="s">
        <v>3582</v>
      </c>
      <c r="H166" s="96" t="s">
        <v>25</v>
      </c>
      <c r="I166" s="96"/>
      <c r="J166" s="94"/>
      <c r="K166" s="94">
        <v>300</v>
      </c>
      <c r="L166" s="94"/>
      <c r="M166" s="97"/>
      <c r="N166" s="95"/>
      <c r="O166" s="95"/>
      <c r="P166" s="95"/>
      <c r="Q166" s="95"/>
      <c r="R166" s="95"/>
      <c r="S166" s="95"/>
      <c r="T166" s="95"/>
      <c r="U166" s="93"/>
      <c r="V166" s="95"/>
      <c r="W166" s="98"/>
      <c r="X166" s="94">
        <v>300</v>
      </c>
      <c r="Y166" s="94"/>
    </row>
    <row r="167" spans="1:25" ht="15" customHeight="1" x14ac:dyDescent="0.25">
      <c r="A167" s="92">
        <v>39123</v>
      </c>
      <c r="B167" s="93">
        <v>2307</v>
      </c>
      <c r="C167" s="93" t="s">
        <v>203</v>
      </c>
      <c r="D167" s="94">
        <v>15000</v>
      </c>
      <c r="E167" s="95" t="s">
        <v>7018</v>
      </c>
      <c r="F167" s="93" t="s">
        <v>67</v>
      </c>
      <c r="G167" s="96" t="s">
        <v>3610</v>
      </c>
      <c r="H167" s="96" t="s">
        <v>25</v>
      </c>
      <c r="I167" s="96"/>
      <c r="J167" s="94"/>
      <c r="K167" s="94">
        <v>15000</v>
      </c>
      <c r="L167" s="94"/>
      <c r="M167" s="97"/>
      <c r="N167" s="95"/>
      <c r="O167" s="95"/>
      <c r="P167" s="95"/>
      <c r="Q167" s="95"/>
      <c r="R167" s="95"/>
      <c r="S167" s="95"/>
      <c r="T167" s="95"/>
      <c r="U167" s="93"/>
      <c r="V167" s="95"/>
      <c r="W167" s="98"/>
      <c r="X167" s="94">
        <v>15000</v>
      </c>
      <c r="Y167" s="94"/>
    </row>
    <row r="168" spans="1:25" ht="15" customHeight="1" x14ac:dyDescent="0.25">
      <c r="A168" s="92">
        <v>39123</v>
      </c>
      <c r="B168" s="93">
        <v>1423</v>
      </c>
      <c r="C168" s="93" t="s">
        <v>46</v>
      </c>
      <c r="D168" s="94">
        <v>50</v>
      </c>
      <c r="E168" s="95" t="s">
        <v>7019</v>
      </c>
      <c r="F168" s="93" t="s">
        <v>67</v>
      </c>
      <c r="G168" s="93" t="s">
        <v>3575</v>
      </c>
      <c r="H168" s="96" t="s">
        <v>25</v>
      </c>
      <c r="I168" s="96"/>
      <c r="J168" s="94"/>
      <c r="K168" s="94">
        <v>50</v>
      </c>
      <c r="L168" s="94"/>
      <c r="M168" s="97"/>
      <c r="N168" s="95"/>
      <c r="O168" s="95"/>
      <c r="P168" s="95"/>
      <c r="Q168" s="95"/>
      <c r="R168" s="95"/>
      <c r="S168" s="95"/>
      <c r="T168" s="95"/>
      <c r="U168" s="93"/>
      <c r="V168" s="95"/>
      <c r="W168" s="98"/>
      <c r="X168" s="94">
        <v>50</v>
      </c>
      <c r="Y168" s="94"/>
    </row>
    <row r="169" spans="1:25" ht="15" customHeight="1" x14ac:dyDescent="0.25">
      <c r="A169" s="92">
        <v>39124</v>
      </c>
      <c r="B169" s="93">
        <v>102</v>
      </c>
      <c r="C169" s="93" t="s">
        <v>68</v>
      </c>
      <c r="D169" s="94">
        <v>1000</v>
      </c>
      <c r="E169" s="95" t="s">
        <v>7020</v>
      </c>
      <c r="F169" s="93" t="s">
        <v>67</v>
      </c>
      <c r="G169" s="96" t="s">
        <v>3575</v>
      </c>
      <c r="H169" s="96" t="s">
        <v>25</v>
      </c>
      <c r="I169" s="96"/>
      <c r="J169" s="94"/>
      <c r="K169" s="94">
        <v>1000</v>
      </c>
      <c r="L169" s="94"/>
      <c r="M169" s="97"/>
      <c r="N169" s="95"/>
      <c r="O169" s="95"/>
      <c r="P169" s="95"/>
      <c r="Q169" s="95"/>
      <c r="R169" s="95"/>
      <c r="S169" s="95"/>
      <c r="T169" s="95"/>
      <c r="U169" s="93"/>
      <c r="V169" s="95"/>
      <c r="W169" s="98"/>
      <c r="X169" s="94">
        <v>1000</v>
      </c>
      <c r="Y169" s="94"/>
    </row>
    <row r="170" spans="1:25" ht="15" customHeight="1" x14ac:dyDescent="0.25">
      <c r="A170" s="92">
        <v>39125</v>
      </c>
      <c r="B170" s="93">
        <v>2346</v>
      </c>
      <c r="C170" s="93" t="s">
        <v>108</v>
      </c>
      <c r="D170" s="94">
        <v>30000</v>
      </c>
      <c r="E170" s="95" t="s">
        <v>7021</v>
      </c>
      <c r="F170" s="93" t="s">
        <v>23</v>
      </c>
      <c r="G170" s="96" t="s">
        <v>3610</v>
      </c>
      <c r="H170" s="96" t="s">
        <v>25</v>
      </c>
      <c r="I170" s="96"/>
      <c r="J170" s="94"/>
      <c r="K170" s="94">
        <v>30000</v>
      </c>
      <c r="L170" s="94"/>
      <c r="M170" s="97"/>
      <c r="N170" s="95"/>
      <c r="O170" s="95"/>
      <c r="P170" s="95"/>
      <c r="Q170" s="95"/>
      <c r="R170" s="95"/>
      <c r="S170" s="95"/>
      <c r="T170" s="95"/>
      <c r="U170" s="93"/>
      <c r="V170" s="95"/>
      <c r="W170" s="98"/>
      <c r="X170" s="94">
        <v>30000</v>
      </c>
      <c r="Y170" s="94"/>
    </row>
    <row r="171" spans="1:25" ht="15" customHeight="1" x14ac:dyDescent="0.25">
      <c r="A171" s="92">
        <v>39125</v>
      </c>
      <c r="B171" s="93">
        <v>1235</v>
      </c>
      <c r="C171" s="93" t="s">
        <v>56</v>
      </c>
      <c r="D171" s="94">
        <v>5000</v>
      </c>
      <c r="E171" s="95" t="s">
        <v>7022</v>
      </c>
      <c r="F171" s="93" t="s">
        <v>23</v>
      </c>
      <c r="G171" s="96" t="s">
        <v>3587</v>
      </c>
      <c r="H171" s="96" t="s">
        <v>25</v>
      </c>
      <c r="I171" s="96"/>
      <c r="J171" s="94"/>
      <c r="K171" s="94">
        <v>5000</v>
      </c>
      <c r="L171" s="94"/>
      <c r="M171" s="97"/>
      <c r="N171" s="95"/>
      <c r="O171" s="95"/>
      <c r="P171" s="95"/>
      <c r="Q171" s="95"/>
      <c r="R171" s="95"/>
      <c r="S171" s="95"/>
      <c r="T171" s="95"/>
      <c r="U171" s="93"/>
      <c r="V171" s="95"/>
      <c r="W171" s="98"/>
      <c r="X171" s="94">
        <v>5000</v>
      </c>
      <c r="Y171" s="94"/>
    </row>
    <row r="172" spans="1:25" ht="15" customHeight="1" x14ac:dyDescent="0.25">
      <c r="A172" s="92">
        <v>39125</v>
      </c>
      <c r="B172" s="93">
        <v>1459</v>
      </c>
      <c r="C172" s="93" t="s">
        <v>152</v>
      </c>
      <c r="D172" s="94">
        <v>600000</v>
      </c>
      <c r="E172" s="95" t="s">
        <v>7023</v>
      </c>
      <c r="F172" s="93" t="s">
        <v>33</v>
      </c>
      <c r="G172" s="96" t="s">
        <v>3580</v>
      </c>
      <c r="H172" s="96" t="s">
        <v>25</v>
      </c>
      <c r="I172" s="96"/>
      <c r="J172" s="94"/>
      <c r="K172" s="94">
        <v>600000</v>
      </c>
      <c r="L172" s="94"/>
      <c r="M172" s="97"/>
      <c r="N172" s="95"/>
      <c r="O172" s="95"/>
      <c r="P172" s="95"/>
      <c r="Q172" s="95"/>
      <c r="R172" s="95"/>
      <c r="S172" s="95"/>
      <c r="T172" s="95"/>
      <c r="U172" s="93"/>
      <c r="V172" s="95"/>
      <c r="W172" s="98"/>
      <c r="X172" s="94">
        <v>600000</v>
      </c>
      <c r="Y172" s="94"/>
    </row>
    <row r="173" spans="1:25" ht="15" customHeight="1" x14ac:dyDescent="0.25">
      <c r="A173" s="92">
        <v>39125</v>
      </c>
      <c r="B173" s="93">
        <v>1443</v>
      </c>
      <c r="C173" s="93" t="s">
        <v>61</v>
      </c>
      <c r="D173" s="94">
        <v>300</v>
      </c>
      <c r="E173" s="95" t="s">
        <v>7024</v>
      </c>
      <c r="F173" s="93" t="s">
        <v>33</v>
      </c>
      <c r="G173" s="96" t="s">
        <v>3575</v>
      </c>
      <c r="H173" s="96" t="s">
        <v>25</v>
      </c>
      <c r="I173" s="96"/>
      <c r="J173" s="94"/>
      <c r="K173" s="94">
        <v>300</v>
      </c>
      <c r="L173" s="94"/>
      <c r="M173" s="97"/>
      <c r="N173" s="95"/>
      <c r="O173" s="95"/>
      <c r="P173" s="95"/>
      <c r="Q173" s="95"/>
      <c r="R173" s="95"/>
      <c r="S173" s="95"/>
      <c r="T173" s="95"/>
      <c r="U173" s="93"/>
      <c r="V173" s="95"/>
      <c r="W173" s="98"/>
      <c r="X173" s="94">
        <v>300</v>
      </c>
      <c r="Y173" s="94"/>
    </row>
    <row r="174" spans="1:25" ht="15" customHeight="1" x14ac:dyDescent="0.25">
      <c r="A174" s="92">
        <v>39125</v>
      </c>
      <c r="B174" s="93">
        <v>952</v>
      </c>
      <c r="C174" s="93" t="s">
        <v>162</v>
      </c>
      <c r="D174" s="94" t="s">
        <v>27</v>
      </c>
      <c r="E174" s="95" t="s">
        <v>7025</v>
      </c>
      <c r="F174" s="93" t="s">
        <v>67</v>
      </c>
      <c r="G174" s="96" t="s">
        <v>3582</v>
      </c>
      <c r="H174" s="96" t="s">
        <v>25</v>
      </c>
      <c r="I174" s="96"/>
      <c r="J174" s="94"/>
      <c r="K174" s="94" t="s">
        <v>27</v>
      </c>
      <c r="L174" s="94"/>
      <c r="M174" s="97"/>
      <c r="N174" s="95"/>
      <c r="O174" s="95"/>
      <c r="P174" s="95"/>
      <c r="Q174" s="95"/>
      <c r="R174" s="95"/>
      <c r="S174" s="95"/>
      <c r="T174" s="95"/>
      <c r="U174" s="93"/>
      <c r="V174" s="95"/>
      <c r="W174" s="98"/>
      <c r="X174" s="94" t="s">
        <v>27</v>
      </c>
      <c r="Y174" s="94">
        <v>1</v>
      </c>
    </row>
    <row r="175" spans="1:25" ht="15" customHeight="1" x14ac:dyDescent="0.25">
      <c r="A175" s="92">
        <v>39125</v>
      </c>
      <c r="B175" s="93">
        <v>2329</v>
      </c>
      <c r="C175" s="93" t="s">
        <v>31</v>
      </c>
      <c r="D175" s="94" t="s">
        <v>27</v>
      </c>
      <c r="E175" s="95" t="s">
        <v>7026</v>
      </c>
      <c r="F175" s="93" t="s">
        <v>67</v>
      </c>
      <c r="G175" s="93" t="s">
        <v>3587</v>
      </c>
      <c r="H175" s="96" t="s">
        <v>25</v>
      </c>
      <c r="I175" s="96"/>
      <c r="J175" s="94"/>
      <c r="K175" s="94" t="s">
        <v>27</v>
      </c>
      <c r="L175" s="94"/>
      <c r="M175" s="97"/>
      <c r="N175" s="95"/>
      <c r="O175" s="95"/>
      <c r="P175" s="95"/>
      <c r="Q175" s="95"/>
      <c r="R175" s="95"/>
      <c r="S175" s="95"/>
      <c r="T175" s="95"/>
      <c r="U175" s="93"/>
      <c r="V175" s="95"/>
      <c r="W175" s="98"/>
      <c r="X175" s="94" t="s">
        <v>27</v>
      </c>
      <c r="Y175" s="94">
        <v>1</v>
      </c>
    </row>
    <row r="176" spans="1:25" ht="15" customHeight="1" x14ac:dyDescent="0.25">
      <c r="A176" s="92">
        <v>39126</v>
      </c>
      <c r="B176" s="93">
        <v>1134</v>
      </c>
      <c r="C176" s="93" t="s">
        <v>162</v>
      </c>
      <c r="D176" s="94">
        <v>20000</v>
      </c>
      <c r="E176" s="95" t="s">
        <v>7027</v>
      </c>
      <c r="F176" s="93" t="s">
        <v>23</v>
      </c>
      <c r="G176" s="96" t="s">
        <v>3582</v>
      </c>
      <c r="H176" s="96" t="s">
        <v>25</v>
      </c>
      <c r="I176" s="96"/>
      <c r="J176" s="94"/>
      <c r="K176" s="94">
        <v>20000</v>
      </c>
      <c r="L176" s="94"/>
      <c r="M176" s="97"/>
      <c r="N176" s="95"/>
      <c r="O176" s="95"/>
      <c r="P176" s="95"/>
      <c r="Q176" s="95"/>
      <c r="R176" s="95"/>
      <c r="S176" s="95"/>
      <c r="T176" s="95"/>
      <c r="U176" s="93"/>
      <c r="V176" s="95"/>
      <c r="W176" s="98"/>
      <c r="X176" s="94">
        <v>20000</v>
      </c>
      <c r="Y176" s="94"/>
    </row>
    <row r="177" spans="1:25" ht="15" customHeight="1" x14ac:dyDescent="0.25">
      <c r="A177" s="92">
        <v>39126</v>
      </c>
      <c r="B177" s="93">
        <v>910</v>
      </c>
      <c r="C177" s="93" t="s">
        <v>121</v>
      </c>
      <c r="D177" s="103">
        <v>800</v>
      </c>
      <c r="E177" s="95" t="s">
        <v>7028</v>
      </c>
      <c r="F177" s="93" t="s">
        <v>30</v>
      </c>
      <c r="G177" s="93" t="s">
        <v>3582</v>
      </c>
      <c r="H177" s="96" t="s">
        <v>25</v>
      </c>
      <c r="I177" s="96"/>
      <c r="J177" s="103"/>
      <c r="K177" s="103">
        <v>800</v>
      </c>
      <c r="L177" s="94"/>
      <c r="M177" s="104"/>
      <c r="N177" s="95"/>
      <c r="O177" s="95"/>
      <c r="P177" s="95"/>
      <c r="Q177" s="95"/>
      <c r="R177" s="95"/>
      <c r="S177" s="95"/>
      <c r="T177" s="95"/>
      <c r="U177" s="93"/>
      <c r="V177" s="95"/>
      <c r="W177" s="98"/>
      <c r="X177" s="103">
        <v>800</v>
      </c>
      <c r="Y177" s="103"/>
    </row>
    <row r="178" spans="1:25" ht="15" customHeight="1" x14ac:dyDescent="0.25">
      <c r="A178" s="92">
        <v>39126</v>
      </c>
      <c r="B178" s="93">
        <v>2219</v>
      </c>
      <c r="C178" s="93" t="s">
        <v>35</v>
      </c>
      <c r="D178" s="94">
        <v>11100</v>
      </c>
      <c r="E178" s="95" t="s">
        <v>7029</v>
      </c>
      <c r="F178" s="93" t="s">
        <v>37</v>
      </c>
      <c r="G178" s="96" t="s">
        <v>3580</v>
      </c>
      <c r="H178" s="96" t="s">
        <v>25</v>
      </c>
      <c r="I178" s="96"/>
      <c r="J178" s="94"/>
      <c r="K178" s="94">
        <v>11100</v>
      </c>
      <c r="L178" s="94"/>
      <c r="M178" s="97"/>
      <c r="N178" s="95"/>
      <c r="O178" s="95"/>
      <c r="P178" s="95"/>
      <c r="Q178" s="95"/>
      <c r="R178" s="95"/>
      <c r="S178" s="95"/>
      <c r="T178" s="95"/>
      <c r="U178" s="93"/>
      <c r="V178" s="95"/>
      <c r="W178" s="98"/>
      <c r="X178" s="94">
        <v>11100</v>
      </c>
      <c r="Y178" s="94"/>
    </row>
    <row r="179" spans="1:25" ht="15" customHeight="1" x14ac:dyDescent="0.25">
      <c r="A179" s="92">
        <v>39126</v>
      </c>
      <c r="B179" s="93">
        <v>1849</v>
      </c>
      <c r="C179" s="93" t="s">
        <v>64</v>
      </c>
      <c r="D179" s="94">
        <v>1000</v>
      </c>
      <c r="E179" s="95" t="s">
        <v>7030</v>
      </c>
      <c r="F179" s="93" t="s">
        <v>63</v>
      </c>
      <c r="G179" s="96" t="s">
        <v>3578</v>
      </c>
      <c r="H179" s="96" t="s">
        <v>25</v>
      </c>
      <c r="I179" s="96"/>
      <c r="J179" s="94"/>
      <c r="K179" s="94">
        <v>1000</v>
      </c>
      <c r="L179" s="94"/>
      <c r="M179" s="97"/>
      <c r="N179" s="95"/>
      <c r="O179" s="95"/>
      <c r="P179" s="95"/>
      <c r="Q179" s="95"/>
      <c r="R179" s="95"/>
      <c r="S179" s="95"/>
      <c r="T179" s="95"/>
      <c r="U179" s="93"/>
      <c r="V179" s="95"/>
      <c r="W179" s="98"/>
      <c r="X179" s="94">
        <v>1000</v>
      </c>
      <c r="Y179" s="94"/>
    </row>
    <row r="180" spans="1:25" ht="15" customHeight="1" x14ac:dyDescent="0.25">
      <c r="A180" s="92">
        <v>39126</v>
      </c>
      <c r="B180" s="93">
        <v>1545</v>
      </c>
      <c r="C180" s="93" t="s">
        <v>68</v>
      </c>
      <c r="D180" s="94">
        <v>13200</v>
      </c>
      <c r="E180" s="95" t="s">
        <v>7031</v>
      </c>
      <c r="F180" s="93" t="s">
        <v>3869</v>
      </c>
      <c r="G180" s="93" t="s">
        <v>3575</v>
      </c>
      <c r="H180" s="96" t="s">
        <v>25</v>
      </c>
      <c r="I180" s="96" t="s">
        <v>4334</v>
      </c>
      <c r="J180" s="94">
        <v>13200</v>
      </c>
      <c r="K180" s="94"/>
      <c r="L180" s="94"/>
      <c r="M180" s="97"/>
      <c r="N180" s="95"/>
      <c r="O180" s="95"/>
      <c r="P180" s="95"/>
      <c r="Q180" s="95"/>
      <c r="R180" s="95"/>
      <c r="S180" s="95"/>
      <c r="T180" s="95"/>
      <c r="U180" s="93"/>
      <c r="V180" s="95"/>
      <c r="W180" s="98"/>
      <c r="X180" s="94">
        <v>13200</v>
      </c>
      <c r="Y180" s="94"/>
    </row>
    <row r="181" spans="1:25" ht="15" customHeight="1" x14ac:dyDescent="0.25">
      <c r="A181" s="92">
        <v>39127</v>
      </c>
      <c r="B181" s="93">
        <v>1247</v>
      </c>
      <c r="C181" s="93" t="s">
        <v>162</v>
      </c>
      <c r="D181" s="94">
        <v>10000</v>
      </c>
      <c r="E181" s="95" t="s">
        <v>7032</v>
      </c>
      <c r="F181" s="93" t="s">
        <v>3869</v>
      </c>
      <c r="G181" s="96" t="s">
        <v>3582</v>
      </c>
      <c r="H181" s="96" t="s">
        <v>25</v>
      </c>
      <c r="I181" s="96" t="s">
        <v>4334</v>
      </c>
      <c r="J181" s="94">
        <v>10000</v>
      </c>
      <c r="K181" s="94"/>
      <c r="L181" s="94"/>
      <c r="M181" s="97"/>
      <c r="N181" s="95"/>
      <c r="O181" s="95"/>
      <c r="P181" s="95"/>
      <c r="Q181" s="95"/>
      <c r="R181" s="95"/>
      <c r="S181" s="95"/>
      <c r="T181" s="95"/>
      <c r="U181" s="93"/>
      <c r="V181" s="95"/>
      <c r="W181" s="98"/>
      <c r="X181" s="94">
        <v>10000</v>
      </c>
      <c r="Y181" s="94"/>
    </row>
    <row r="182" spans="1:25" ht="15" customHeight="1" x14ac:dyDescent="0.25">
      <c r="A182" s="92">
        <v>39128</v>
      </c>
      <c r="B182" s="93">
        <v>1839</v>
      </c>
      <c r="C182" s="93" t="s">
        <v>35</v>
      </c>
      <c r="D182" s="94">
        <v>1000</v>
      </c>
      <c r="E182" s="95" t="s">
        <v>7033</v>
      </c>
      <c r="F182" s="93" t="s">
        <v>37</v>
      </c>
      <c r="G182" s="93" t="s">
        <v>3580</v>
      </c>
      <c r="H182" s="96" t="s">
        <v>25</v>
      </c>
      <c r="I182" s="96"/>
      <c r="J182" s="94"/>
      <c r="K182" s="94">
        <v>1000</v>
      </c>
      <c r="L182" s="94"/>
      <c r="M182" s="97"/>
      <c r="N182" s="95"/>
      <c r="O182" s="95"/>
      <c r="P182" s="95"/>
      <c r="Q182" s="95"/>
      <c r="R182" s="95"/>
      <c r="S182" s="95"/>
      <c r="T182" s="95"/>
      <c r="U182" s="93"/>
      <c r="V182" s="95"/>
      <c r="W182" s="98"/>
      <c r="X182" s="94">
        <v>1000</v>
      </c>
      <c r="Y182" s="94"/>
    </row>
    <row r="183" spans="1:25" ht="15" customHeight="1" x14ac:dyDescent="0.25">
      <c r="A183" s="92">
        <v>39129</v>
      </c>
      <c r="B183" s="93">
        <v>1606</v>
      </c>
      <c r="C183" s="93" t="s">
        <v>3611</v>
      </c>
      <c r="D183" s="94" t="s">
        <v>27</v>
      </c>
      <c r="E183" s="95" t="s">
        <v>7034</v>
      </c>
      <c r="F183" s="93" t="s">
        <v>23</v>
      </c>
      <c r="G183" s="93" t="s">
        <v>3587</v>
      </c>
      <c r="H183" s="96" t="s">
        <v>25</v>
      </c>
      <c r="I183" s="96"/>
      <c r="J183" s="94"/>
      <c r="K183" s="94" t="s">
        <v>27</v>
      </c>
      <c r="L183" s="94"/>
      <c r="M183" s="97"/>
      <c r="N183" s="95"/>
      <c r="O183" s="95"/>
      <c r="P183" s="95"/>
      <c r="Q183" s="95"/>
      <c r="R183" s="95"/>
      <c r="S183" s="95"/>
      <c r="T183" s="95"/>
      <c r="U183" s="93"/>
      <c r="V183" s="95"/>
      <c r="W183" s="98"/>
      <c r="X183" s="94" t="s">
        <v>27</v>
      </c>
      <c r="Y183" s="94">
        <v>1</v>
      </c>
    </row>
    <row r="184" spans="1:25" ht="15" customHeight="1" x14ac:dyDescent="0.25">
      <c r="A184" s="92">
        <v>39129</v>
      </c>
      <c r="B184" s="93">
        <v>1213</v>
      </c>
      <c r="C184" s="93" t="s">
        <v>70</v>
      </c>
      <c r="D184" s="94">
        <v>15000</v>
      </c>
      <c r="E184" s="95" t="s">
        <v>7035</v>
      </c>
      <c r="F184" s="93" t="s">
        <v>3869</v>
      </c>
      <c r="G184" s="93" t="s">
        <v>3575</v>
      </c>
      <c r="H184" s="96" t="s">
        <v>25</v>
      </c>
      <c r="I184" s="96" t="s">
        <v>4334</v>
      </c>
      <c r="J184" s="94">
        <v>15000</v>
      </c>
      <c r="K184" s="94"/>
      <c r="L184" s="94"/>
      <c r="M184" s="97"/>
      <c r="N184" s="95"/>
      <c r="O184" s="95"/>
      <c r="P184" s="95"/>
      <c r="Q184" s="95"/>
      <c r="R184" s="95"/>
      <c r="S184" s="95"/>
      <c r="T184" s="95"/>
      <c r="U184" s="93"/>
      <c r="V184" s="95"/>
      <c r="W184" s="98"/>
      <c r="X184" s="94">
        <v>15000</v>
      </c>
      <c r="Y184" s="94"/>
    </row>
    <row r="185" spans="1:25" ht="15" customHeight="1" x14ac:dyDescent="0.25">
      <c r="A185" s="92">
        <v>39130</v>
      </c>
      <c r="B185" s="93">
        <v>2134</v>
      </c>
      <c r="C185" s="93" t="s">
        <v>21</v>
      </c>
      <c r="D185" s="94">
        <v>100</v>
      </c>
      <c r="E185" s="95" t="s">
        <v>7036</v>
      </c>
      <c r="F185" s="93" t="s">
        <v>23</v>
      </c>
      <c r="G185" s="93" t="s">
        <v>3610</v>
      </c>
      <c r="H185" s="96" t="s">
        <v>25</v>
      </c>
      <c r="I185" s="96"/>
      <c r="J185" s="94"/>
      <c r="K185" s="94">
        <v>100</v>
      </c>
      <c r="L185" s="94"/>
      <c r="M185" s="97"/>
      <c r="N185" s="95"/>
      <c r="O185" s="95"/>
      <c r="P185" s="95"/>
      <c r="Q185" s="95"/>
      <c r="R185" s="95"/>
      <c r="S185" s="95"/>
      <c r="T185" s="95"/>
      <c r="U185" s="93"/>
      <c r="V185" s="95"/>
      <c r="W185" s="98"/>
      <c r="X185" s="94">
        <v>100</v>
      </c>
      <c r="Y185" s="94"/>
    </row>
    <row r="186" spans="1:25" ht="15" customHeight="1" x14ac:dyDescent="0.25">
      <c r="A186" s="92">
        <v>39130</v>
      </c>
      <c r="B186" s="93">
        <v>811</v>
      </c>
      <c r="C186" s="93" t="s">
        <v>319</v>
      </c>
      <c r="D186" s="94">
        <v>10000</v>
      </c>
      <c r="E186" s="95" t="s">
        <v>7037</v>
      </c>
      <c r="F186" s="93" t="s">
        <v>37</v>
      </c>
      <c r="G186" s="93" t="s">
        <v>3610</v>
      </c>
      <c r="H186" s="96" t="s">
        <v>25</v>
      </c>
      <c r="I186" s="96"/>
      <c r="J186" s="94"/>
      <c r="K186" s="94">
        <v>10000</v>
      </c>
      <c r="L186" s="94"/>
      <c r="M186" s="97"/>
      <c r="N186" s="95"/>
      <c r="O186" s="95"/>
      <c r="P186" s="95"/>
      <c r="Q186" s="95"/>
      <c r="R186" s="95"/>
      <c r="S186" s="95"/>
      <c r="T186" s="95"/>
      <c r="U186" s="93"/>
      <c r="V186" s="95"/>
      <c r="W186" s="98"/>
      <c r="X186" s="94">
        <v>10000</v>
      </c>
      <c r="Y186" s="94"/>
    </row>
    <row r="187" spans="1:25" ht="15" customHeight="1" x14ac:dyDescent="0.25">
      <c r="A187" s="92">
        <v>39130</v>
      </c>
      <c r="B187" s="93">
        <v>1847</v>
      </c>
      <c r="C187" s="93" t="s">
        <v>46</v>
      </c>
      <c r="D187" s="94">
        <v>1010</v>
      </c>
      <c r="E187" s="95" t="s">
        <v>7038</v>
      </c>
      <c r="F187" s="93" t="s">
        <v>63</v>
      </c>
      <c r="G187" s="93" t="s">
        <v>3575</v>
      </c>
      <c r="H187" s="96" t="s">
        <v>25</v>
      </c>
      <c r="I187" s="96"/>
      <c r="J187" s="94"/>
      <c r="K187" s="94">
        <v>1010</v>
      </c>
      <c r="L187" s="94"/>
      <c r="M187" s="97"/>
      <c r="N187" s="95"/>
      <c r="O187" s="95"/>
      <c r="P187" s="95"/>
      <c r="Q187" s="95"/>
      <c r="R187" s="95"/>
      <c r="S187" s="95"/>
      <c r="T187" s="95"/>
      <c r="U187" s="93"/>
      <c r="V187" s="95"/>
      <c r="W187" s="98"/>
      <c r="X187" s="94">
        <v>1010</v>
      </c>
      <c r="Y187" s="94"/>
    </row>
    <row r="188" spans="1:25" ht="15" customHeight="1" x14ac:dyDescent="0.25">
      <c r="A188" s="92">
        <v>39131</v>
      </c>
      <c r="B188" s="93">
        <v>1242</v>
      </c>
      <c r="C188" s="93" t="s">
        <v>141</v>
      </c>
      <c r="D188" s="94">
        <v>1500</v>
      </c>
      <c r="E188" s="95" t="s">
        <v>7039</v>
      </c>
      <c r="F188" s="93" t="s">
        <v>37</v>
      </c>
      <c r="G188" s="93" t="s">
        <v>3578</v>
      </c>
      <c r="H188" s="96" t="s">
        <v>25</v>
      </c>
      <c r="I188" s="96"/>
      <c r="J188" s="94"/>
      <c r="K188" s="94">
        <v>1500</v>
      </c>
      <c r="L188" s="94"/>
      <c r="M188" s="97"/>
      <c r="N188" s="95"/>
      <c r="O188" s="95"/>
      <c r="P188" s="95"/>
      <c r="Q188" s="95"/>
      <c r="R188" s="95"/>
      <c r="S188" s="95"/>
      <c r="T188" s="95"/>
      <c r="U188" s="93"/>
      <c r="V188" s="95"/>
      <c r="W188" s="98"/>
      <c r="X188" s="94">
        <v>1500</v>
      </c>
      <c r="Y188" s="94"/>
    </row>
    <row r="189" spans="1:25" ht="15" customHeight="1" x14ac:dyDescent="0.25">
      <c r="A189" s="92">
        <v>39131</v>
      </c>
      <c r="B189" s="93">
        <v>740</v>
      </c>
      <c r="C189" s="93" t="s">
        <v>3611</v>
      </c>
      <c r="D189" s="94">
        <v>200</v>
      </c>
      <c r="E189" s="95" t="s">
        <v>7040</v>
      </c>
      <c r="F189" s="93" t="s">
        <v>67</v>
      </c>
      <c r="G189" s="93" t="s">
        <v>3587</v>
      </c>
      <c r="H189" s="96" t="s">
        <v>25</v>
      </c>
      <c r="I189" s="96"/>
      <c r="J189" s="94"/>
      <c r="K189" s="94">
        <v>200</v>
      </c>
      <c r="L189" s="94"/>
      <c r="M189" s="97"/>
      <c r="N189" s="95"/>
      <c r="O189" s="95"/>
      <c r="P189" s="95"/>
      <c r="Q189" s="95"/>
      <c r="R189" s="95"/>
      <c r="S189" s="95"/>
      <c r="T189" s="95"/>
      <c r="U189" s="93"/>
      <c r="V189" s="95"/>
      <c r="W189" s="98"/>
      <c r="X189" s="94">
        <v>200</v>
      </c>
      <c r="Y189" s="94"/>
    </row>
    <row r="190" spans="1:25" ht="15" customHeight="1" x14ac:dyDescent="0.25">
      <c r="A190" s="109">
        <v>39132</v>
      </c>
      <c r="B190" s="110">
        <v>1745</v>
      </c>
      <c r="C190" s="110" t="s">
        <v>200</v>
      </c>
      <c r="D190" s="94">
        <v>4000</v>
      </c>
      <c r="E190" s="111" t="s">
        <v>7041</v>
      </c>
      <c r="F190" s="93" t="s">
        <v>33</v>
      </c>
      <c r="G190" s="93" t="s">
        <v>3575</v>
      </c>
      <c r="H190" s="96" t="s">
        <v>25</v>
      </c>
      <c r="I190" s="96" t="s">
        <v>4334</v>
      </c>
      <c r="J190" s="94">
        <v>4000</v>
      </c>
      <c r="K190" s="94"/>
      <c r="L190" s="94"/>
      <c r="M190" s="97"/>
      <c r="N190" s="95"/>
      <c r="O190" s="95"/>
      <c r="P190" s="95"/>
      <c r="Q190" s="95"/>
      <c r="R190" s="95"/>
      <c r="S190" s="95"/>
      <c r="T190" s="95"/>
      <c r="U190" s="93"/>
      <c r="V190" s="95"/>
      <c r="W190" s="98"/>
      <c r="X190" s="94">
        <v>4000</v>
      </c>
      <c r="Y190" s="94"/>
    </row>
    <row r="191" spans="1:25" ht="15" customHeight="1" x14ac:dyDescent="0.25">
      <c r="A191" s="109">
        <v>39132</v>
      </c>
      <c r="B191" s="110">
        <v>2241</v>
      </c>
      <c r="C191" s="110" t="s">
        <v>35</v>
      </c>
      <c r="D191" s="94">
        <v>50</v>
      </c>
      <c r="E191" s="111" t="s">
        <v>7042</v>
      </c>
      <c r="F191" s="93" t="s">
        <v>37</v>
      </c>
      <c r="G191" s="93" t="s">
        <v>3580</v>
      </c>
      <c r="H191" s="96" t="s">
        <v>25</v>
      </c>
      <c r="I191" s="96"/>
      <c r="J191" s="94"/>
      <c r="K191" s="94">
        <v>50</v>
      </c>
      <c r="L191" s="94"/>
      <c r="M191" s="97"/>
      <c r="N191" s="95"/>
      <c r="O191" s="95"/>
      <c r="P191" s="95"/>
      <c r="Q191" s="95"/>
      <c r="R191" s="95"/>
      <c r="S191" s="95"/>
      <c r="T191" s="95"/>
      <c r="U191" s="93"/>
      <c r="V191" s="95"/>
      <c r="W191" s="98"/>
      <c r="X191" s="94">
        <v>50</v>
      </c>
      <c r="Y191" s="94"/>
    </row>
    <row r="192" spans="1:25" ht="15" customHeight="1" x14ac:dyDescent="0.25">
      <c r="A192" s="109">
        <v>39132</v>
      </c>
      <c r="B192" s="110">
        <v>902</v>
      </c>
      <c r="C192" s="110" t="s">
        <v>121</v>
      </c>
      <c r="D192" s="94">
        <v>12000</v>
      </c>
      <c r="E192" s="111" t="s">
        <v>7043</v>
      </c>
      <c r="F192" s="93" t="s">
        <v>54</v>
      </c>
      <c r="G192" s="93" t="s">
        <v>3582</v>
      </c>
      <c r="H192" s="96" t="s">
        <v>25</v>
      </c>
      <c r="I192" s="96"/>
      <c r="J192" s="94"/>
      <c r="K192" s="94">
        <v>12000</v>
      </c>
      <c r="L192" s="94"/>
      <c r="M192" s="97"/>
      <c r="N192" s="95"/>
      <c r="O192" s="95"/>
      <c r="P192" s="95"/>
      <c r="Q192" s="95"/>
      <c r="R192" s="95"/>
      <c r="S192" s="95"/>
      <c r="T192" s="95"/>
      <c r="U192" s="93"/>
      <c r="V192" s="95"/>
      <c r="W192" s="98"/>
      <c r="X192" s="94">
        <v>12000</v>
      </c>
      <c r="Y192" s="94"/>
    </row>
    <row r="193" spans="1:25" ht="15" customHeight="1" x14ac:dyDescent="0.25">
      <c r="A193" s="109">
        <v>39132</v>
      </c>
      <c r="B193" s="110">
        <v>1000</v>
      </c>
      <c r="C193" s="110" t="s">
        <v>46</v>
      </c>
      <c r="D193" s="94">
        <v>1000</v>
      </c>
      <c r="E193" s="111" t="s">
        <v>7044</v>
      </c>
      <c r="F193" s="93" t="s">
        <v>67</v>
      </c>
      <c r="G193" s="93" t="s">
        <v>3575</v>
      </c>
      <c r="H193" s="96" t="s">
        <v>25</v>
      </c>
      <c r="I193" s="96"/>
      <c r="J193" s="94"/>
      <c r="K193" s="94">
        <v>1000</v>
      </c>
      <c r="L193" s="94"/>
      <c r="M193" s="97"/>
      <c r="N193" s="95"/>
      <c r="O193" s="95"/>
      <c r="P193" s="95"/>
      <c r="Q193" s="95"/>
      <c r="R193" s="95"/>
      <c r="S193" s="95"/>
      <c r="T193" s="95"/>
      <c r="U193" s="93"/>
      <c r="V193" s="95"/>
      <c r="W193" s="98"/>
      <c r="X193" s="94">
        <v>1000</v>
      </c>
      <c r="Y193" s="94"/>
    </row>
    <row r="194" spans="1:25" ht="15" customHeight="1" x14ac:dyDescent="0.25">
      <c r="A194" s="109">
        <v>39133</v>
      </c>
      <c r="B194" s="110">
        <v>1004</v>
      </c>
      <c r="C194" s="110" t="s">
        <v>121</v>
      </c>
      <c r="D194" s="94">
        <v>19000</v>
      </c>
      <c r="E194" s="111" t="s">
        <v>7045</v>
      </c>
      <c r="F194" s="93" t="s">
        <v>33</v>
      </c>
      <c r="G194" s="93" t="s">
        <v>3582</v>
      </c>
      <c r="H194" s="96" t="s">
        <v>25</v>
      </c>
      <c r="I194" s="96"/>
      <c r="J194" s="94"/>
      <c r="K194" s="94">
        <v>19000</v>
      </c>
      <c r="L194" s="94"/>
      <c r="M194" s="97"/>
      <c r="N194" s="95"/>
      <c r="O194" s="95"/>
      <c r="P194" s="95"/>
      <c r="Q194" s="95"/>
      <c r="R194" s="95"/>
      <c r="S194" s="95"/>
      <c r="T194" s="95"/>
      <c r="U194" s="93"/>
      <c r="V194" s="95"/>
      <c r="W194" s="98"/>
      <c r="X194" s="94">
        <v>19000</v>
      </c>
      <c r="Y194" s="94"/>
    </row>
    <row r="195" spans="1:25" ht="15" customHeight="1" x14ac:dyDescent="0.25">
      <c r="A195" s="92">
        <v>39133</v>
      </c>
      <c r="B195" s="93">
        <v>1240</v>
      </c>
      <c r="C195" s="93" t="s">
        <v>121</v>
      </c>
      <c r="D195" s="103">
        <v>150</v>
      </c>
      <c r="E195" s="95" t="s">
        <v>7046</v>
      </c>
      <c r="F195" s="93" t="s">
        <v>33</v>
      </c>
      <c r="G195" s="93" t="s">
        <v>3582</v>
      </c>
      <c r="H195" s="96" t="s">
        <v>25</v>
      </c>
      <c r="I195" s="96"/>
      <c r="J195" s="103"/>
      <c r="K195" s="103">
        <v>150</v>
      </c>
      <c r="L195" s="94"/>
      <c r="M195" s="104"/>
      <c r="N195" s="95"/>
      <c r="O195" s="95"/>
      <c r="P195" s="95"/>
      <c r="Q195" s="95"/>
      <c r="R195" s="95"/>
      <c r="S195" s="95"/>
      <c r="T195" s="95"/>
      <c r="U195" s="93"/>
      <c r="V195" s="95"/>
      <c r="W195" s="98"/>
      <c r="X195" s="103">
        <v>150</v>
      </c>
      <c r="Y195" s="103"/>
    </row>
    <row r="196" spans="1:25" ht="15" customHeight="1" x14ac:dyDescent="0.25">
      <c r="A196" s="109">
        <v>39134</v>
      </c>
      <c r="B196" s="110">
        <v>1713</v>
      </c>
      <c r="C196" s="110" t="s">
        <v>203</v>
      </c>
      <c r="D196" s="94">
        <v>10000</v>
      </c>
      <c r="E196" s="111" t="s">
        <v>7047</v>
      </c>
      <c r="F196" s="93" t="s">
        <v>33</v>
      </c>
      <c r="G196" s="93" t="s">
        <v>3610</v>
      </c>
      <c r="H196" s="96" t="s">
        <v>25</v>
      </c>
      <c r="I196" s="96"/>
      <c r="J196" s="94"/>
      <c r="K196" s="94">
        <v>10000</v>
      </c>
      <c r="L196" s="94"/>
      <c r="M196" s="97"/>
      <c r="N196" s="95"/>
      <c r="O196" s="95"/>
      <c r="P196" s="95"/>
      <c r="Q196" s="95"/>
      <c r="R196" s="95"/>
      <c r="S196" s="95"/>
      <c r="T196" s="95"/>
      <c r="U196" s="93"/>
      <c r="V196" s="95"/>
      <c r="W196" s="98"/>
      <c r="X196" s="94">
        <v>10000</v>
      </c>
      <c r="Y196" s="94"/>
    </row>
    <row r="197" spans="1:25" ht="15" customHeight="1" x14ac:dyDescent="0.25">
      <c r="A197" s="109">
        <v>39134</v>
      </c>
      <c r="B197" s="110">
        <v>1018</v>
      </c>
      <c r="C197" s="110" t="s">
        <v>130</v>
      </c>
      <c r="D197" s="94">
        <v>10000</v>
      </c>
      <c r="E197" s="111" t="s">
        <v>7048</v>
      </c>
      <c r="F197" s="93" t="s">
        <v>37</v>
      </c>
      <c r="G197" s="93" t="s">
        <v>3578</v>
      </c>
      <c r="H197" s="96" t="s">
        <v>25</v>
      </c>
      <c r="I197" s="96"/>
      <c r="J197" s="94"/>
      <c r="K197" s="94">
        <v>10000</v>
      </c>
      <c r="L197" s="94"/>
      <c r="M197" s="97"/>
      <c r="N197" s="95"/>
      <c r="O197" s="95"/>
      <c r="P197" s="95"/>
      <c r="Q197" s="95"/>
      <c r="R197" s="95"/>
      <c r="S197" s="95"/>
      <c r="T197" s="95"/>
      <c r="U197" s="93"/>
      <c r="V197" s="95"/>
      <c r="W197" s="98"/>
      <c r="X197" s="94">
        <v>10000</v>
      </c>
      <c r="Y197" s="94"/>
    </row>
    <row r="198" spans="1:25" ht="15" customHeight="1" x14ac:dyDescent="0.25">
      <c r="A198" s="109">
        <v>39135</v>
      </c>
      <c r="B198" s="110">
        <v>2039</v>
      </c>
      <c r="C198" s="110" t="s">
        <v>319</v>
      </c>
      <c r="D198" s="94">
        <v>1500</v>
      </c>
      <c r="E198" s="111" t="s">
        <v>7049</v>
      </c>
      <c r="F198" s="93" t="s">
        <v>37</v>
      </c>
      <c r="G198" s="93" t="s">
        <v>3610</v>
      </c>
      <c r="H198" s="96" t="s">
        <v>25</v>
      </c>
      <c r="I198" s="96"/>
      <c r="J198" s="94"/>
      <c r="K198" s="94">
        <v>1500</v>
      </c>
      <c r="L198" s="94"/>
      <c r="M198" s="97"/>
      <c r="N198" s="95"/>
      <c r="O198" s="95"/>
      <c r="P198" s="95"/>
      <c r="Q198" s="95"/>
      <c r="R198" s="95"/>
      <c r="S198" s="95"/>
      <c r="T198" s="95"/>
      <c r="U198" s="93"/>
      <c r="V198" s="95"/>
      <c r="W198" s="98"/>
      <c r="X198" s="94">
        <v>1500</v>
      </c>
      <c r="Y198" s="94"/>
    </row>
    <row r="199" spans="1:25" ht="15" customHeight="1" x14ac:dyDescent="0.25">
      <c r="A199" s="109">
        <v>39135</v>
      </c>
      <c r="B199" s="110">
        <v>1239</v>
      </c>
      <c r="C199" s="110" t="s">
        <v>35</v>
      </c>
      <c r="D199" s="94">
        <v>3800</v>
      </c>
      <c r="E199" s="111" t="s">
        <v>7050</v>
      </c>
      <c r="F199" s="93" t="s">
        <v>63</v>
      </c>
      <c r="G199" s="93" t="s">
        <v>3580</v>
      </c>
      <c r="H199" s="96" t="s">
        <v>25</v>
      </c>
      <c r="I199" s="96"/>
      <c r="J199" s="94"/>
      <c r="K199" s="94">
        <v>3800</v>
      </c>
      <c r="L199" s="94"/>
      <c r="M199" s="97"/>
      <c r="N199" s="95"/>
      <c r="O199" s="95"/>
      <c r="P199" s="95"/>
      <c r="Q199" s="95"/>
      <c r="R199" s="95"/>
      <c r="S199" s="95"/>
      <c r="T199" s="95"/>
      <c r="U199" s="93"/>
      <c r="V199" s="95"/>
      <c r="W199" s="98"/>
      <c r="X199" s="94">
        <v>3800</v>
      </c>
      <c r="Y199" s="94"/>
    </row>
    <row r="200" spans="1:25" ht="15" customHeight="1" x14ac:dyDescent="0.25">
      <c r="A200" s="109">
        <v>39135</v>
      </c>
      <c r="B200" s="110">
        <v>1136</v>
      </c>
      <c r="C200" s="110" t="s">
        <v>3995</v>
      </c>
      <c r="D200" s="94">
        <v>2400</v>
      </c>
      <c r="E200" s="111" t="s">
        <v>7051</v>
      </c>
      <c r="F200" s="93" t="s">
        <v>63</v>
      </c>
      <c r="G200" s="93" t="s">
        <v>3582</v>
      </c>
      <c r="H200" s="96" t="s">
        <v>25</v>
      </c>
      <c r="I200" s="96" t="s">
        <v>4334</v>
      </c>
      <c r="J200" s="94">
        <v>2400</v>
      </c>
      <c r="K200" s="94"/>
      <c r="L200" s="94"/>
      <c r="M200" s="97"/>
      <c r="N200" s="95"/>
      <c r="O200" s="95"/>
      <c r="P200" s="95"/>
      <c r="Q200" s="95"/>
      <c r="R200" s="95"/>
      <c r="S200" s="95"/>
      <c r="T200" s="95"/>
      <c r="U200" s="93"/>
      <c r="V200" s="95"/>
      <c r="W200" s="98"/>
      <c r="X200" s="94">
        <v>2400</v>
      </c>
      <c r="Y200" s="94"/>
    </row>
    <row r="201" spans="1:25" ht="15" customHeight="1" x14ac:dyDescent="0.25">
      <c r="A201" s="92">
        <v>39135</v>
      </c>
      <c r="B201" s="93">
        <v>900</v>
      </c>
      <c r="C201" s="93" t="s">
        <v>3995</v>
      </c>
      <c r="D201" s="103">
        <v>3000</v>
      </c>
      <c r="E201" s="95" t="s">
        <v>7052</v>
      </c>
      <c r="F201" s="93" t="s">
        <v>63</v>
      </c>
      <c r="G201" s="93" t="s">
        <v>3582</v>
      </c>
      <c r="H201" s="96" t="s">
        <v>25</v>
      </c>
      <c r="I201" s="96"/>
      <c r="J201" s="103"/>
      <c r="K201" s="103">
        <v>3000</v>
      </c>
      <c r="L201" s="94"/>
      <c r="M201" s="104"/>
      <c r="N201" s="95"/>
      <c r="O201" s="95"/>
      <c r="P201" s="95"/>
      <c r="Q201" s="95"/>
      <c r="R201" s="95"/>
      <c r="S201" s="95"/>
      <c r="T201" s="95"/>
      <c r="U201" s="93"/>
      <c r="V201" s="95"/>
      <c r="W201" s="98"/>
      <c r="X201" s="103">
        <v>3000</v>
      </c>
      <c r="Y201" s="103"/>
    </row>
    <row r="202" spans="1:25" ht="15" customHeight="1" x14ac:dyDescent="0.25">
      <c r="A202" s="109">
        <v>39135</v>
      </c>
      <c r="B202" s="110">
        <v>1155</v>
      </c>
      <c r="C202" s="110" t="s">
        <v>42</v>
      </c>
      <c r="D202" s="94">
        <v>5000</v>
      </c>
      <c r="E202" s="111" t="s">
        <v>7053</v>
      </c>
      <c r="F202" s="93" t="s">
        <v>67</v>
      </c>
      <c r="G202" s="93" t="s">
        <v>3582</v>
      </c>
      <c r="H202" s="96" t="s">
        <v>25</v>
      </c>
      <c r="I202" s="96" t="s">
        <v>4334</v>
      </c>
      <c r="J202" s="94">
        <v>5000</v>
      </c>
      <c r="K202" s="94"/>
      <c r="L202" s="94"/>
      <c r="M202" s="97"/>
      <c r="N202" s="95"/>
      <c r="O202" s="95"/>
      <c r="P202" s="95"/>
      <c r="Q202" s="95"/>
      <c r="R202" s="95"/>
      <c r="S202" s="95"/>
      <c r="T202" s="95"/>
      <c r="U202" s="93"/>
      <c r="V202" s="95"/>
      <c r="W202" s="98"/>
      <c r="X202" s="94">
        <v>5000</v>
      </c>
      <c r="Y202" s="94"/>
    </row>
    <row r="203" spans="1:25" ht="15" customHeight="1" x14ac:dyDescent="0.25">
      <c r="A203" s="109">
        <v>39137</v>
      </c>
      <c r="B203" s="110">
        <v>1837</v>
      </c>
      <c r="C203" s="110" t="s">
        <v>329</v>
      </c>
      <c r="D203" s="94">
        <v>15000</v>
      </c>
      <c r="E203" s="111" t="s">
        <v>7054</v>
      </c>
      <c r="F203" s="93" t="s">
        <v>23</v>
      </c>
      <c r="G203" s="96" t="s">
        <v>3578</v>
      </c>
      <c r="H203" s="96" t="s">
        <v>25</v>
      </c>
      <c r="I203" s="96"/>
      <c r="J203" s="94"/>
      <c r="K203" s="94">
        <v>15000</v>
      </c>
      <c r="L203" s="94"/>
      <c r="M203" s="97"/>
      <c r="N203" s="95"/>
      <c r="O203" s="95"/>
      <c r="P203" s="95"/>
      <c r="Q203" s="95"/>
      <c r="R203" s="95"/>
      <c r="S203" s="95"/>
      <c r="T203" s="95"/>
      <c r="U203" s="93"/>
      <c r="V203" s="95"/>
      <c r="W203" s="98"/>
      <c r="X203" s="94">
        <v>15000</v>
      </c>
      <c r="Y203" s="94"/>
    </row>
    <row r="204" spans="1:25" ht="15" customHeight="1" x14ac:dyDescent="0.25">
      <c r="A204" s="109">
        <v>39137</v>
      </c>
      <c r="B204" s="110">
        <v>1924</v>
      </c>
      <c r="C204" s="110" t="s">
        <v>59</v>
      </c>
      <c r="D204" s="94">
        <v>1000</v>
      </c>
      <c r="E204" s="111" t="s">
        <v>7055</v>
      </c>
      <c r="F204" s="93" t="s">
        <v>23</v>
      </c>
      <c r="G204" s="96" t="s">
        <v>3580</v>
      </c>
      <c r="H204" s="96" t="s">
        <v>25</v>
      </c>
      <c r="I204" s="96"/>
      <c r="J204" s="94"/>
      <c r="K204" s="94">
        <v>1000</v>
      </c>
      <c r="L204" s="94"/>
      <c r="M204" s="97"/>
      <c r="N204" s="95"/>
      <c r="O204" s="95"/>
      <c r="P204" s="95"/>
      <c r="Q204" s="95"/>
      <c r="R204" s="95"/>
      <c r="S204" s="95"/>
      <c r="T204" s="95"/>
      <c r="U204" s="93"/>
      <c r="V204" s="95"/>
      <c r="W204" s="98"/>
      <c r="X204" s="94">
        <v>1000</v>
      </c>
      <c r="Y204" s="94"/>
    </row>
    <row r="205" spans="1:25" ht="15" customHeight="1" x14ac:dyDescent="0.25">
      <c r="A205" s="109">
        <v>39137</v>
      </c>
      <c r="B205" s="110">
        <v>1714</v>
      </c>
      <c r="C205" s="110" t="s">
        <v>21</v>
      </c>
      <c r="D205" s="94">
        <v>1000</v>
      </c>
      <c r="E205" s="111" t="s">
        <v>7056</v>
      </c>
      <c r="F205" s="93" t="s">
        <v>23</v>
      </c>
      <c r="G205" s="96" t="s">
        <v>3610</v>
      </c>
      <c r="H205" s="96" t="s">
        <v>25</v>
      </c>
      <c r="I205" s="96"/>
      <c r="J205" s="94"/>
      <c r="K205" s="94">
        <v>1000</v>
      </c>
      <c r="L205" s="94"/>
      <c r="M205" s="97"/>
      <c r="N205" s="95"/>
      <c r="O205" s="95"/>
      <c r="P205" s="95"/>
      <c r="Q205" s="95"/>
      <c r="R205" s="95"/>
      <c r="S205" s="95"/>
      <c r="T205" s="95"/>
      <c r="U205" s="93"/>
      <c r="V205" s="95"/>
      <c r="W205" s="98"/>
      <c r="X205" s="94">
        <v>1000</v>
      </c>
      <c r="Y205" s="94"/>
    </row>
    <row r="206" spans="1:25" ht="15" customHeight="1" x14ac:dyDescent="0.25">
      <c r="A206" s="109">
        <v>39137</v>
      </c>
      <c r="B206" s="110">
        <v>1413</v>
      </c>
      <c r="C206" s="110" t="s">
        <v>21</v>
      </c>
      <c r="D206" s="94">
        <v>25</v>
      </c>
      <c r="E206" s="111" t="s">
        <v>7057</v>
      </c>
      <c r="F206" s="93" t="s">
        <v>37</v>
      </c>
      <c r="G206" s="93" t="s">
        <v>3610</v>
      </c>
      <c r="H206" s="96" t="s">
        <v>25</v>
      </c>
      <c r="I206" s="96"/>
      <c r="J206" s="94"/>
      <c r="K206" s="94">
        <v>25</v>
      </c>
      <c r="L206" s="94"/>
      <c r="M206" s="97"/>
      <c r="N206" s="95"/>
      <c r="O206" s="95"/>
      <c r="P206" s="95"/>
      <c r="Q206" s="95"/>
      <c r="R206" s="95"/>
      <c r="S206" s="95"/>
      <c r="T206" s="95"/>
      <c r="U206" s="93"/>
      <c r="V206" s="95"/>
      <c r="W206" s="98"/>
      <c r="X206" s="94">
        <v>25</v>
      </c>
      <c r="Y206" s="94"/>
    </row>
    <row r="207" spans="1:25" ht="15" customHeight="1" x14ac:dyDescent="0.25">
      <c r="A207" s="109">
        <v>39137</v>
      </c>
      <c r="B207" s="110">
        <v>1601</v>
      </c>
      <c r="C207" s="110" t="s">
        <v>319</v>
      </c>
      <c r="D207" s="94">
        <v>20</v>
      </c>
      <c r="E207" s="111" t="s">
        <v>7058</v>
      </c>
      <c r="F207" s="93" t="s">
        <v>37</v>
      </c>
      <c r="G207" s="93" t="s">
        <v>3610</v>
      </c>
      <c r="H207" s="96" t="s">
        <v>25</v>
      </c>
      <c r="I207" s="96"/>
      <c r="J207" s="94"/>
      <c r="K207" s="94">
        <v>20</v>
      </c>
      <c r="L207" s="94"/>
      <c r="M207" s="97"/>
      <c r="N207" s="95"/>
      <c r="O207" s="95"/>
      <c r="P207" s="95"/>
      <c r="Q207" s="95"/>
      <c r="R207" s="95"/>
      <c r="S207" s="95"/>
      <c r="T207" s="95"/>
      <c r="U207" s="93"/>
      <c r="V207" s="95"/>
      <c r="W207" s="98"/>
      <c r="X207" s="94">
        <v>20</v>
      </c>
      <c r="Y207" s="94"/>
    </row>
    <row r="208" spans="1:25" ht="15" customHeight="1" x14ac:dyDescent="0.25">
      <c r="A208" s="109">
        <v>39138</v>
      </c>
      <c r="B208" s="110">
        <v>2338</v>
      </c>
      <c r="C208" s="110" t="s">
        <v>108</v>
      </c>
      <c r="D208" s="94">
        <v>500</v>
      </c>
      <c r="E208" s="111" t="s">
        <v>7059</v>
      </c>
      <c r="F208" s="93" t="s">
        <v>37</v>
      </c>
      <c r="G208" s="96" t="s">
        <v>3610</v>
      </c>
      <c r="H208" s="96" t="s">
        <v>25</v>
      </c>
      <c r="I208" s="96"/>
      <c r="J208" s="94"/>
      <c r="K208" s="94">
        <v>500</v>
      </c>
      <c r="L208" s="94"/>
      <c r="M208" s="97"/>
      <c r="N208" s="95"/>
      <c r="O208" s="95"/>
      <c r="P208" s="95"/>
      <c r="Q208" s="95"/>
      <c r="R208" s="95"/>
      <c r="S208" s="95"/>
      <c r="T208" s="95"/>
      <c r="U208" s="93"/>
      <c r="V208" s="95"/>
      <c r="W208" s="98"/>
      <c r="X208" s="94">
        <v>500</v>
      </c>
      <c r="Y208" s="94"/>
    </row>
    <row r="209" spans="1:25" ht="15" customHeight="1" x14ac:dyDescent="0.25">
      <c r="A209" s="109">
        <v>39139</v>
      </c>
      <c r="B209" s="110">
        <v>811</v>
      </c>
      <c r="C209" s="110" t="s">
        <v>46</v>
      </c>
      <c r="D209" s="94">
        <v>10000</v>
      </c>
      <c r="E209" s="111" t="s">
        <v>7060</v>
      </c>
      <c r="F209" s="93" t="s">
        <v>33</v>
      </c>
      <c r="G209" s="96" t="s">
        <v>3575</v>
      </c>
      <c r="H209" s="96" t="s">
        <v>25</v>
      </c>
      <c r="I209" s="96" t="s">
        <v>4334</v>
      </c>
      <c r="J209" s="94">
        <v>10000</v>
      </c>
      <c r="K209" s="94"/>
      <c r="L209" s="94"/>
      <c r="M209" s="97"/>
      <c r="N209" s="95"/>
      <c r="O209" s="95"/>
      <c r="P209" s="95"/>
      <c r="Q209" s="95"/>
      <c r="R209" s="95"/>
      <c r="S209" s="95"/>
      <c r="T209" s="95"/>
      <c r="U209" s="93"/>
      <c r="V209" s="95"/>
      <c r="W209" s="98"/>
      <c r="X209" s="94">
        <v>10000</v>
      </c>
      <c r="Y209" s="94"/>
    </row>
    <row r="210" spans="1:25" ht="15" customHeight="1" x14ac:dyDescent="0.25">
      <c r="A210" s="109">
        <v>39139</v>
      </c>
      <c r="B210" s="110">
        <v>936</v>
      </c>
      <c r="C210" s="110" t="s">
        <v>72</v>
      </c>
      <c r="D210" s="94">
        <v>1000</v>
      </c>
      <c r="E210" s="111" t="s">
        <v>7061</v>
      </c>
      <c r="F210" s="93" t="s">
        <v>33</v>
      </c>
      <c r="G210" s="96" t="s">
        <v>3575</v>
      </c>
      <c r="H210" s="96" t="s">
        <v>25</v>
      </c>
      <c r="I210" s="96"/>
      <c r="J210" s="94"/>
      <c r="K210" s="94">
        <v>1000</v>
      </c>
      <c r="L210" s="94"/>
      <c r="M210" s="97"/>
      <c r="N210" s="95"/>
      <c r="O210" s="95"/>
      <c r="P210" s="95"/>
      <c r="Q210" s="95"/>
      <c r="R210" s="95"/>
      <c r="S210" s="95"/>
      <c r="T210" s="95"/>
      <c r="U210" s="93"/>
      <c r="V210" s="95"/>
      <c r="W210" s="98"/>
      <c r="X210" s="94">
        <v>1000</v>
      </c>
      <c r="Y210" s="94"/>
    </row>
    <row r="211" spans="1:25" ht="15" customHeight="1" x14ac:dyDescent="0.25">
      <c r="A211" s="109">
        <v>39139</v>
      </c>
      <c r="B211" s="110">
        <v>1001</v>
      </c>
      <c r="C211" s="110" t="s">
        <v>70</v>
      </c>
      <c r="D211" s="94">
        <v>16800</v>
      </c>
      <c r="E211" s="111" t="s">
        <v>7062</v>
      </c>
      <c r="F211" s="93" t="s">
        <v>33</v>
      </c>
      <c r="G211" s="96" t="s">
        <v>3575</v>
      </c>
      <c r="H211" s="96" t="s">
        <v>25</v>
      </c>
      <c r="I211" s="96" t="s">
        <v>4382</v>
      </c>
      <c r="J211" s="94">
        <v>16800</v>
      </c>
      <c r="K211" s="94"/>
      <c r="L211" s="94"/>
      <c r="M211" s="97"/>
      <c r="N211" s="95"/>
      <c r="O211" s="95"/>
      <c r="P211" s="95"/>
      <c r="Q211" s="95"/>
      <c r="R211" s="95"/>
      <c r="S211" s="95"/>
      <c r="T211" s="95"/>
      <c r="U211" s="93"/>
      <c r="V211" s="95"/>
      <c r="W211" s="98"/>
      <c r="X211" s="94">
        <v>16800</v>
      </c>
      <c r="Y211" s="94"/>
    </row>
    <row r="212" spans="1:25" ht="15" customHeight="1" x14ac:dyDescent="0.25">
      <c r="A212" s="109">
        <v>39139</v>
      </c>
      <c r="B212" s="110">
        <v>1458</v>
      </c>
      <c r="C212" s="110" t="s">
        <v>46</v>
      </c>
      <c r="D212" s="94">
        <v>1200</v>
      </c>
      <c r="E212" s="111" t="s">
        <v>7063</v>
      </c>
      <c r="F212" s="93" t="s">
        <v>33</v>
      </c>
      <c r="G212" s="96" t="s">
        <v>3575</v>
      </c>
      <c r="H212" s="96" t="s">
        <v>25</v>
      </c>
      <c r="I212" s="96"/>
      <c r="J212" s="94"/>
      <c r="K212" s="94">
        <v>1200</v>
      </c>
      <c r="L212" s="94"/>
      <c r="M212" s="97"/>
      <c r="N212" s="95"/>
      <c r="O212" s="95"/>
      <c r="P212" s="95"/>
      <c r="Q212" s="95"/>
      <c r="R212" s="95"/>
      <c r="S212" s="95"/>
      <c r="T212" s="95"/>
      <c r="U212" s="93"/>
      <c r="V212" s="95"/>
      <c r="W212" s="98"/>
      <c r="X212" s="94">
        <v>1200</v>
      </c>
      <c r="Y212" s="94"/>
    </row>
    <row r="213" spans="1:25" ht="15" customHeight="1" x14ac:dyDescent="0.25">
      <c r="A213" s="109">
        <v>39139</v>
      </c>
      <c r="B213" s="110">
        <v>1355</v>
      </c>
      <c r="C213" s="110" t="s">
        <v>70</v>
      </c>
      <c r="D213" s="94">
        <v>10000</v>
      </c>
      <c r="E213" s="111" t="s">
        <v>7064</v>
      </c>
      <c r="F213" s="93" t="s">
        <v>90</v>
      </c>
      <c r="G213" s="96" t="s">
        <v>3575</v>
      </c>
      <c r="H213" s="96" t="s">
        <v>25</v>
      </c>
      <c r="I213" s="96"/>
      <c r="J213" s="94"/>
      <c r="K213" s="94">
        <v>10000</v>
      </c>
      <c r="L213" s="94"/>
      <c r="M213" s="97"/>
      <c r="N213" s="95"/>
      <c r="O213" s="95"/>
      <c r="P213" s="95"/>
      <c r="Q213" s="95"/>
      <c r="R213" s="95"/>
      <c r="S213" s="95"/>
      <c r="T213" s="95"/>
      <c r="U213" s="93"/>
      <c r="V213" s="95"/>
      <c r="W213" s="98"/>
      <c r="X213" s="94">
        <v>10000</v>
      </c>
      <c r="Y213" s="94"/>
    </row>
    <row r="214" spans="1:25" ht="15" customHeight="1" x14ac:dyDescent="0.25">
      <c r="A214" s="109">
        <v>39139</v>
      </c>
      <c r="B214" s="110">
        <v>26</v>
      </c>
      <c r="C214" s="110" t="s">
        <v>46</v>
      </c>
      <c r="D214" s="94">
        <v>16000</v>
      </c>
      <c r="E214" s="111" t="s">
        <v>7065</v>
      </c>
      <c r="F214" s="93" t="s">
        <v>67</v>
      </c>
      <c r="G214" s="96" t="s">
        <v>3575</v>
      </c>
      <c r="H214" s="96" t="s">
        <v>25</v>
      </c>
      <c r="I214" s="96" t="s">
        <v>4382</v>
      </c>
      <c r="J214" s="94">
        <v>16000</v>
      </c>
      <c r="K214" s="94"/>
      <c r="L214" s="94"/>
      <c r="M214" s="97"/>
      <c r="N214" s="95"/>
      <c r="O214" s="95"/>
      <c r="P214" s="95"/>
      <c r="Q214" s="95"/>
      <c r="R214" s="95"/>
      <c r="S214" s="95"/>
      <c r="T214" s="95"/>
      <c r="U214" s="93"/>
      <c r="V214" s="95"/>
      <c r="W214" s="98"/>
      <c r="X214" s="94">
        <v>16000</v>
      </c>
      <c r="Y214" s="94"/>
    </row>
    <row r="215" spans="1:25" ht="15" customHeight="1" x14ac:dyDescent="0.25">
      <c r="A215" s="109">
        <v>39140</v>
      </c>
      <c r="B215" s="110">
        <v>1956</v>
      </c>
      <c r="C215" s="110" t="s">
        <v>35</v>
      </c>
      <c r="D215" s="94">
        <v>6500</v>
      </c>
      <c r="E215" s="111" t="s">
        <v>7066</v>
      </c>
      <c r="F215" s="93" t="s">
        <v>23</v>
      </c>
      <c r="G215" s="96" t="s">
        <v>3580</v>
      </c>
      <c r="H215" s="96" t="s">
        <v>25</v>
      </c>
      <c r="I215" s="96"/>
      <c r="J215" s="94"/>
      <c r="K215" s="94">
        <v>6500</v>
      </c>
      <c r="L215" s="94"/>
      <c r="M215" s="97"/>
      <c r="N215" s="95"/>
      <c r="O215" s="95"/>
      <c r="P215" s="95"/>
      <c r="Q215" s="95"/>
      <c r="R215" s="95"/>
      <c r="S215" s="95"/>
      <c r="T215" s="95"/>
      <c r="U215" s="93"/>
      <c r="V215" s="95"/>
      <c r="W215" s="98"/>
      <c r="X215" s="94">
        <v>6500</v>
      </c>
      <c r="Y215" s="94"/>
    </row>
    <row r="216" spans="1:25" ht="15" customHeight="1" x14ac:dyDescent="0.25">
      <c r="A216" s="109">
        <v>39140</v>
      </c>
      <c r="B216" s="110">
        <v>941</v>
      </c>
      <c r="C216" s="110" t="s">
        <v>668</v>
      </c>
      <c r="D216" s="94">
        <v>25000</v>
      </c>
      <c r="E216" s="111" t="s">
        <v>7067</v>
      </c>
      <c r="F216" s="93" t="s">
        <v>30</v>
      </c>
      <c r="G216" s="96" t="s">
        <v>3610</v>
      </c>
      <c r="H216" s="96" t="s">
        <v>25</v>
      </c>
      <c r="I216" s="96"/>
      <c r="J216" s="94"/>
      <c r="K216" s="94">
        <v>25000</v>
      </c>
      <c r="L216" s="94"/>
      <c r="M216" s="97"/>
      <c r="N216" s="95"/>
      <c r="O216" s="95"/>
      <c r="P216" s="95"/>
      <c r="Q216" s="95"/>
      <c r="R216" s="95"/>
      <c r="S216" s="95"/>
      <c r="T216" s="95"/>
      <c r="U216" s="93"/>
      <c r="V216" s="95"/>
      <c r="W216" s="98"/>
      <c r="X216" s="94">
        <v>25000</v>
      </c>
      <c r="Y216" s="94"/>
    </row>
    <row r="217" spans="1:25" ht="15" customHeight="1" x14ac:dyDescent="0.25">
      <c r="A217" s="109">
        <v>39141</v>
      </c>
      <c r="B217" s="110">
        <v>935</v>
      </c>
      <c r="C217" s="110" t="s">
        <v>81</v>
      </c>
      <c r="D217" s="94">
        <v>1800</v>
      </c>
      <c r="E217" s="111" t="s">
        <v>7068</v>
      </c>
      <c r="F217" s="93" t="s">
        <v>23</v>
      </c>
      <c r="G217" s="96" t="s">
        <v>3578</v>
      </c>
      <c r="H217" s="96" t="s">
        <v>25</v>
      </c>
      <c r="I217" s="96"/>
      <c r="J217" s="94"/>
      <c r="K217" s="94">
        <v>1800</v>
      </c>
      <c r="L217" s="94"/>
      <c r="M217" s="97"/>
      <c r="N217" s="95"/>
      <c r="O217" s="95"/>
      <c r="P217" s="95"/>
      <c r="Q217" s="95"/>
      <c r="R217" s="95"/>
      <c r="S217" s="95"/>
      <c r="T217" s="95"/>
      <c r="U217" s="93"/>
      <c r="V217" s="95"/>
      <c r="W217" s="98"/>
      <c r="X217" s="94">
        <v>1800</v>
      </c>
      <c r="Y217" s="94"/>
    </row>
    <row r="218" spans="1:25" ht="15" customHeight="1" x14ac:dyDescent="0.25">
      <c r="A218" s="109">
        <v>39141</v>
      </c>
      <c r="B218" s="110">
        <v>1558</v>
      </c>
      <c r="C218" s="110" t="s">
        <v>7069</v>
      </c>
      <c r="D218" s="94">
        <v>1000</v>
      </c>
      <c r="E218" s="111" t="s">
        <v>7070</v>
      </c>
      <c r="F218" s="93" t="s">
        <v>23</v>
      </c>
      <c r="G218" s="96" t="s">
        <v>3580</v>
      </c>
      <c r="H218" s="96" t="s">
        <v>25</v>
      </c>
      <c r="I218" s="96"/>
      <c r="J218" s="94"/>
      <c r="K218" s="94">
        <v>1000</v>
      </c>
      <c r="L218" s="94"/>
      <c r="M218" s="97"/>
      <c r="N218" s="95"/>
      <c r="O218" s="95"/>
      <c r="P218" s="95"/>
      <c r="Q218" s="95"/>
      <c r="R218" s="95"/>
      <c r="S218" s="95"/>
      <c r="T218" s="95"/>
      <c r="U218" s="93"/>
      <c r="V218" s="95"/>
      <c r="W218" s="98"/>
      <c r="X218" s="94">
        <v>1000</v>
      </c>
      <c r="Y218" s="94"/>
    </row>
    <row r="219" spans="1:25" ht="15" customHeight="1" x14ac:dyDescent="0.25">
      <c r="A219" s="109">
        <v>39141</v>
      </c>
      <c r="B219" s="110">
        <v>1754</v>
      </c>
      <c r="C219" s="110" t="s">
        <v>68</v>
      </c>
      <c r="D219" s="94">
        <v>2100</v>
      </c>
      <c r="E219" s="111" t="s">
        <v>7071</v>
      </c>
      <c r="F219" s="93" t="s">
        <v>23</v>
      </c>
      <c r="G219" s="96" t="s">
        <v>3575</v>
      </c>
      <c r="H219" s="96" t="s">
        <v>25</v>
      </c>
      <c r="I219" s="96"/>
      <c r="J219" s="94"/>
      <c r="K219" s="94">
        <v>2100</v>
      </c>
      <c r="L219" s="94"/>
      <c r="M219" s="97"/>
      <c r="N219" s="95"/>
      <c r="O219" s="95"/>
      <c r="P219" s="95"/>
      <c r="Q219" s="95"/>
      <c r="R219" s="95"/>
      <c r="S219" s="95"/>
      <c r="T219" s="95"/>
      <c r="U219" s="93"/>
      <c r="V219" s="95"/>
      <c r="W219" s="98"/>
      <c r="X219" s="94">
        <v>2100</v>
      </c>
      <c r="Y219" s="94"/>
    </row>
    <row r="220" spans="1:25" ht="15" customHeight="1" x14ac:dyDescent="0.25">
      <c r="A220" s="109">
        <v>39141</v>
      </c>
      <c r="B220" s="110">
        <v>1512</v>
      </c>
      <c r="C220" s="110" t="s">
        <v>99</v>
      </c>
      <c r="D220" s="94">
        <v>2500</v>
      </c>
      <c r="E220" s="111" t="s">
        <v>7072</v>
      </c>
      <c r="F220" s="93" t="s">
        <v>33</v>
      </c>
      <c r="G220" s="96" t="s">
        <v>3610</v>
      </c>
      <c r="H220" s="96" t="s">
        <v>25</v>
      </c>
      <c r="I220" s="96"/>
      <c r="J220" s="94"/>
      <c r="K220" s="94">
        <v>2500</v>
      </c>
      <c r="L220" s="94"/>
      <c r="M220" s="97"/>
      <c r="N220" s="95"/>
      <c r="O220" s="95"/>
      <c r="P220" s="95"/>
      <c r="Q220" s="95"/>
      <c r="R220" s="95"/>
      <c r="S220" s="95"/>
      <c r="T220" s="95"/>
      <c r="U220" s="93"/>
      <c r="V220" s="95"/>
      <c r="W220" s="98"/>
      <c r="X220" s="94">
        <v>2500</v>
      </c>
      <c r="Y220" s="94"/>
    </row>
    <row r="221" spans="1:25" ht="15" customHeight="1" x14ac:dyDescent="0.25">
      <c r="A221" s="109">
        <v>39141</v>
      </c>
      <c r="B221" s="110">
        <v>1704</v>
      </c>
      <c r="C221" s="110" t="s">
        <v>42</v>
      </c>
      <c r="D221" s="94">
        <v>100</v>
      </c>
      <c r="E221" s="111" t="s">
        <v>7073</v>
      </c>
      <c r="F221" s="93" t="s">
        <v>3869</v>
      </c>
      <c r="G221" s="96" t="s">
        <v>3582</v>
      </c>
      <c r="H221" s="96" t="s">
        <v>25</v>
      </c>
      <c r="I221" s="96" t="s">
        <v>4334</v>
      </c>
      <c r="J221" s="94">
        <v>100</v>
      </c>
      <c r="K221" s="94"/>
      <c r="L221" s="94"/>
      <c r="M221" s="97"/>
      <c r="N221" s="95"/>
      <c r="O221" s="95"/>
      <c r="P221" s="95"/>
      <c r="Q221" s="95"/>
      <c r="R221" s="95"/>
      <c r="S221" s="95"/>
      <c r="T221" s="95"/>
      <c r="U221" s="93"/>
      <c r="V221" s="95"/>
      <c r="W221" s="98"/>
      <c r="X221" s="94">
        <v>100</v>
      </c>
      <c r="Y221" s="94"/>
    </row>
    <row r="222" spans="1:25" ht="15" customHeight="1" x14ac:dyDescent="0.25">
      <c r="A222" s="92">
        <v>39143</v>
      </c>
      <c r="B222" s="93">
        <v>1643</v>
      </c>
      <c r="C222" s="93" t="s">
        <v>162</v>
      </c>
      <c r="D222" s="103">
        <v>600</v>
      </c>
      <c r="E222" s="95" t="s">
        <v>7074</v>
      </c>
      <c r="F222" s="93" t="s">
        <v>30</v>
      </c>
      <c r="G222" s="93" t="s">
        <v>3582</v>
      </c>
      <c r="H222" s="96" t="s">
        <v>25</v>
      </c>
      <c r="I222" s="96"/>
      <c r="J222" s="103"/>
      <c r="K222" s="103">
        <v>600</v>
      </c>
      <c r="L222" s="94"/>
      <c r="M222" s="104"/>
      <c r="N222" s="95"/>
      <c r="O222" s="95"/>
      <c r="P222" s="95"/>
      <c r="Q222" s="95"/>
      <c r="R222" s="95"/>
      <c r="S222" s="95"/>
      <c r="T222" s="95"/>
      <c r="U222" s="93"/>
      <c r="V222" s="95"/>
      <c r="W222" s="98"/>
      <c r="X222" s="103">
        <v>600</v>
      </c>
      <c r="Y222" s="103"/>
    </row>
    <row r="223" spans="1:25" ht="15" customHeight="1" x14ac:dyDescent="0.25">
      <c r="A223" s="109">
        <v>39143</v>
      </c>
      <c r="B223" s="110">
        <v>1011</v>
      </c>
      <c r="C223" s="110" t="s">
        <v>3231</v>
      </c>
      <c r="D223" s="94">
        <v>40000</v>
      </c>
      <c r="E223" s="111" t="s">
        <v>7075</v>
      </c>
      <c r="F223" s="93" t="s">
        <v>33</v>
      </c>
      <c r="G223" s="96" t="s">
        <v>3610</v>
      </c>
      <c r="H223" s="96" t="s">
        <v>25</v>
      </c>
      <c r="I223" s="96"/>
      <c r="J223" s="94"/>
      <c r="K223" s="94">
        <v>40000</v>
      </c>
      <c r="L223" s="94"/>
      <c r="M223" s="97"/>
      <c r="N223" s="95"/>
      <c r="O223" s="95"/>
      <c r="P223" s="95"/>
      <c r="Q223" s="95"/>
      <c r="R223" s="95"/>
      <c r="S223" s="95"/>
      <c r="T223" s="95"/>
      <c r="U223" s="93"/>
      <c r="V223" s="95"/>
      <c r="W223" s="98"/>
      <c r="X223" s="94">
        <v>40000</v>
      </c>
      <c r="Y223" s="94"/>
    </row>
    <row r="224" spans="1:25" ht="15" customHeight="1" x14ac:dyDescent="0.25">
      <c r="A224" s="109">
        <v>39144</v>
      </c>
      <c r="B224" s="110">
        <v>2217</v>
      </c>
      <c r="C224" s="110" t="s">
        <v>132</v>
      </c>
      <c r="D224" s="94">
        <v>1000</v>
      </c>
      <c r="E224" s="111" t="s">
        <v>7076</v>
      </c>
      <c r="F224" s="93" t="s">
        <v>23</v>
      </c>
      <c r="G224" s="96" t="s">
        <v>3580</v>
      </c>
      <c r="H224" s="96" t="s">
        <v>25</v>
      </c>
      <c r="I224" s="96" t="s">
        <v>4334</v>
      </c>
      <c r="J224" s="94">
        <v>1000</v>
      </c>
      <c r="K224" s="94"/>
      <c r="L224" s="94"/>
      <c r="M224" s="97"/>
      <c r="N224" s="95"/>
      <c r="O224" s="95"/>
      <c r="P224" s="95"/>
      <c r="Q224" s="95"/>
      <c r="R224" s="95"/>
      <c r="S224" s="95"/>
      <c r="T224" s="95"/>
      <c r="U224" s="93"/>
      <c r="V224" s="95"/>
      <c r="W224" s="98"/>
      <c r="X224" s="94">
        <v>1000</v>
      </c>
      <c r="Y224" s="94"/>
    </row>
    <row r="225" spans="1:25" ht="15" customHeight="1" x14ac:dyDescent="0.25">
      <c r="A225" s="109">
        <v>39144</v>
      </c>
      <c r="B225" s="110">
        <v>948</v>
      </c>
      <c r="C225" s="110" t="s">
        <v>46</v>
      </c>
      <c r="D225" s="94">
        <v>1000</v>
      </c>
      <c r="E225" s="111" t="s">
        <v>7077</v>
      </c>
      <c r="F225" s="93" t="s">
        <v>23</v>
      </c>
      <c r="G225" s="96" t="s">
        <v>3575</v>
      </c>
      <c r="H225" s="96" t="s">
        <v>25</v>
      </c>
      <c r="I225" s="96" t="s">
        <v>4382</v>
      </c>
      <c r="J225" s="94">
        <v>1000</v>
      </c>
      <c r="K225" s="94"/>
      <c r="L225" s="94"/>
      <c r="M225" s="97"/>
      <c r="N225" s="95"/>
      <c r="O225" s="95"/>
      <c r="P225" s="95"/>
      <c r="Q225" s="95"/>
      <c r="R225" s="95"/>
      <c r="S225" s="95"/>
      <c r="T225" s="95"/>
      <c r="U225" s="93"/>
      <c r="V225" s="95"/>
      <c r="W225" s="98"/>
      <c r="X225" s="94">
        <v>1000</v>
      </c>
      <c r="Y225" s="94"/>
    </row>
    <row r="226" spans="1:25" ht="15" customHeight="1" x14ac:dyDescent="0.25">
      <c r="A226" s="109">
        <v>39145</v>
      </c>
      <c r="B226" s="110">
        <v>1337</v>
      </c>
      <c r="C226" s="110" t="s">
        <v>21</v>
      </c>
      <c r="D226" s="94">
        <v>5000</v>
      </c>
      <c r="E226" s="111" t="s">
        <v>7078</v>
      </c>
      <c r="F226" s="93" t="s">
        <v>33</v>
      </c>
      <c r="G226" s="96" t="s">
        <v>3610</v>
      </c>
      <c r="H226" s="96" t="s">
        <v>25</v>
      </c>
      <c r="I226" s="96"/>
      <c r="J226" s="94"/>
      <c r="K226" s="94">
        <v>5000</v>
      </c>
      <c r="L226" s="94"/>
      <c r="M226" s="97"/>
      <c r="N226" s="95"/>
      <c r="O226" s="95"/>
      <c r="P226" s="95"/>
      <c r="Q226" s="95"/>
      <c r="R226" s="95"/>
      <c r="S226" s="95"/>
      <c r="T226" s="95"/>
      <c r="U226" s="93"/>
      <c r="V226" s="95"/>
      <c r="W226" s="98"/>
      <c r="X226" s="94">
        <v>5000</v>
      </c>
      <c r="Y226" s="94"/>
    </row>
    <row r="227" spans="1:25" ht="15" customHeight="1" x14ac:dyDescent="0.25">
      <c r="A227" s="109">
        <v>39147</v>
      </c>
      <c r="B227" s="110">
        <v>1542</v>
      </c>
      <c r="C227" s="110" t="s">
        <v>152</v>
      </c>
      <c r="D227" s="94">
        <v>3000</v>
      </c>
      <c r="E227" s="111" t="s">
        <v>7079</v>
      </c>
      <c r="F227" s="93" t="s">
        <v>23</v>
      </c>
      <c r="G227" s="96" t="s">
        <v>3580</v>
      </c>
      <c r="H227" s="96" t="s">
        <v>25</v>
      </c>
      <c r="I227" s="96"/>
      <c r="J227" s="94"/>
      <c r="K227" s="94">
        <v>3000</v>
      </c>
      <c r="L227" s="94"/>
      <c r="M227" s="97"/>
      <c r="N227" s="95"/>
      <c r="O227" s="95"/>
      <c r="P227" s="95"/>
      <c r="Q227" s="95"/>
      <c r="R227" s="95"/>
      <c r="S227" s="95"/>
      <c r="T227" s="95"/>
      <c r="U227" s="93"/>
      <c r="V227" s="95"/>
      <c r="W227" s="98"/>
      <c r="X227" s="94">
        <v>3000</v>
      </c>
      <c r="Y227" s="94"/>
    </row>
    <row r="228" spans="1:25" ht="15" customHeight="1" x14ac:dyDescent="0.25">
      <c r="A228" s="109">
        <v>39147</v>
      </c>
      <c r="B228" s="110">
        <v>2216</v>
      </c>
      <c r="C228" s="110" t="s">
        <v>203</v>
      </c>
      <c r="D228" s="94">
        <v>50000</v>
      </c>
      <c r="E228" s="111" t="s">
        <v>7080</v>
      </c>
      <c r="F228" s="93" t="s">
        <v>23</v>
      </c>
      <c r="G228" s="96" t="s">
        <v>3610</v>
      </c>
      <c r="H228" s="96" t="s">
        <v>25</v>
      </c>
      <c r="I228" s="96" t="s">
        <v>4334</v>
      </c>
      <c r="J228" s="94">
        <v>50000</v>
      </c>
      <c r="K228" s="94"/>
      <c r="L228" s="94"/>
      <c r="M228" s="97"/>
      <c r="N228" s="95"/>
      <c r="O228" s="95"/>
      <c r="P228" s="95"/>
      <c r="Q228" s="95"/>
      <c r="R228" s="95"/>
      <c r="S228" s="95"/>
      <c r="T228" s="95"/>
      <c r="U228" s="93"/>
      <c r="V228" s="95"/>
      <c r="W228" s="98"/>
      <c r="X228" s="94">
        <v>50000</v>
      </c>
      <c r="Y228" s="94"/>
    </row>
    <row r="229" spans="1:25" ht="15" customHeight="1" x14ac:dyDescent="0.25">
      <c r="A229" s="109">
        <v>39147</v>
      </c>
      <c r="B229" s="110">
        <v>1622</v>
      </c>
      <c r="C229" s="110" t="s">
        <v>3611</v>
      </c>
      <c r="D229" s="94">
        <v>30000</v>
      </c>
      <c r="E229" s="111" t="s">
        <v>7081</v>
      </c>
      <c r="F229" s="93" t="s">
        <v>23</v>
      </c>
      <c r="G229" s="96" t="s">
        <v>3587</v>
      </c>
      <c r="H229" s="96" t="s">
        <v>25</v>
      </c>
      <c r="I229" s="96"/>
      <c r="J229" s="94"/>
      <c r="K229" s="94">
        <v>30000</v>
      </c>
      <c r="L229" s="94"/>
      <c r="M229" s="97"/>
      <c r="N229" s="95"/>
      <c r="O229" s="95"/>
      <c r="P229" s="95"/>
      <c r="Q229" s="95"/>
      <c r="R229" s="95"/>
      <c r="S229" s="95"/>
      <c r="T229" s="95"/>
      <c r="U229" s="93"/>
      <c r="V229" s="95"/>
      <c r="W229" s="98"/>
      <c r="X229" s="94">
        <v>30000</v>
      </c>
      <c r="Y229" s="94"/>
    </row>
    <row r="230" spans="1:25" ht="15" customHeight="1" x14ac:dyDescent="0.25">
      <c r="A230" s="109">
        <v>39147</v>
      </c>
      <c r="B230" s="110">
        <v>744</v>
      </c>
      <c r="C230" s="110" t="s">
        <v>200</v>
      </c>
      <c r="D230" s="94">
        <v>2000</v>
      </c>
      <c r="E230" s="111" t="s">
        <v>7082</v>
      </c>
      <c r="F230" s="93" t="s">
        <v>23</v>
      </c>
      <c r="G230" s="96" t="s">
        <v>3575</v>
      </c>
      <c r="H230" s="96" t="s">
        <v>25</v>
      </c>
      <c r="I230" s="96"/>
      <c r="J230" s="94"/>
      <c r="K230" s="94">
        <v>2000</v>
      </c>
      <c r="L230" s="94"/>
      <c r="M230" s="97"/>
      <c r="N230" s="95"/>
      <c r="O230" s="95"/>
      <c r="P230" s="95"/>
      <c r="Q230" s="95"/>
      <c r="R230" s="95"/>
      <c r="S230" s="95"/>
      <c r="T230" s="95"/>
      <c r="U230" s="93"/>
      <c r="V230" s="95"/>
      <c r="W230" s="98"/>
      <c r="X230" s="94">
        <v>2000</v>
      </c>
      <c r="Y230" s="94"/>
    </row>
    <row r="231" spans="1:25" ht="15" customHeight="1" x14ac:dyDescent="0.25">
      <c r="A231" s="109">
        <v>39147</v>
      </c>
      <c r="B231" s="110">
        <v>907</v>
      </c>
      <c r="C231" s="110" t="s">
        <v>200</v>
      </c>
      <c r="D231" s="94" t="s">
        <v>27</v>
      </c>
      <c r="E231" s="111" t="s">
        <v>7083</v>
      </c>
      <c r="F231" s="93" t="s">
        <v>23</v>
      </c>
      <c r="G231" s="96" t="s">
        <v>3575</v>
      </c>
      <c r="H231" s="96" t="s">
        <v>25</v>
      </c>
      <c r="I231" s="96"/>
      <c r="J231" s="94"/>
      <c r="K231" s="94" t="s">
        <v>27</v>
      </c>
      <c r="L231" s="94"/>
      <c r="M231" s="97"/>
      <c r="N231" s="95"/>
      <c r="O231" s="95"/>
      <c r="P231" s="95"/>
      <c r="Q231" s="95"/>
      <c r="R231" s="95"/>
      <c r="S231" s="95"/>
      <c r="T231" s="95"/>
      <c r="U231" s="93"/>
      <c r="V231" s="95"/>
      <c r="W231" s="98"/>
      <c r="X231" s="94" t="s">
        <v>27</v>
      </c>
      <c r="Y231" s="94">
        <v>1</v>
      </c>
    </row>
    <row r="232" spans="1:25" ht="15" customHeight="1" x14ac:dyDescent="0.25">
      <c r="A232" s="109">
        <v>39147</v>
      </c>
      <c r="B232" s="110">
        <v>926</v>
      </c>
      <c r="C232" s="110" t="s">
        <v>46</v>
      </c>
      <c r="D232" s="94">
        <v>2000</v>
      </c>
      <c r="E232" s="111" t="s">
        <v>7084</v>
      </c>
      <c r="F232" s="93" t="s">
        <v>54</v>
      </c>
      <c r="G232" s="96" t="s">
        <v>3575</v>
      </c>
      <c r="H232" s="96" t="s">
        <v>25</v>
      </c>
      <c r="I232" s="96" t="s">
        <v>4334</v>
      </c>
      <c r="J232" s="94">
        <v>2000</v>
      </c>
      <c r="K232" s="94"/>
      <c r="L232" s="94"/>
      <c r="M232" s="97"/>
      <c r="N232" s="95"/>
      <c r="O232" s="95"/>
      <c r="P232" s="95"/>
      <c r="Q232" s="95"/>
      <c r="R232" s="95"/>
      <c r="S232" s="95"/>
      <c r="T232" s="95"/>
      <c r="U232" s="93"/>
      <c r="V232" s="95"/>
      <c r="W232" s="98"/>
      <c r="X232" s="94">
        <v>2000</v>
      </c>
      <c r="Y232" s="94"/>
    </row>
    <row r="233" spans="1:25" ht="15" customHeight="1" x14ac:dyDescent="0.25">
      <c r="A233" s="92">
        <v>39147</v>
      </c>
      <c r="B233" s="93">
        <v>1330</v>
      </c>
      <c r="C233" s="93" t="s">
        <v>162</v>
      </c>
      <c r="D233" s="103">
        <v>350</v>
      </c>
      <c r="E233" s="95" t="s">
        <v>7085</v>
      </c>
      <c r="F233" s="93" t="s">
        <v>67</v>
      </c>
      <c r="G233" s="93" t="s">
        <v>3582</v>
      </c>
      <c r="H233" s="96" t="s">
        <v>25</v>
      </c>
      <c r="I233" s="96"/>
      <c r="J233" s="103"/>
      <c r="K233" s="103">
        <v>350</v>
      </c>
      <c r="L233" s="94"/>
      <c r="M233" s="104"/>
      <c r="N233" s="95"/>
      <c r="O233" s="95"/>
      <c r="P233" s="95"/>
      <c r="Q233" s="95"/>
      <c r="R233" s="95"/>
      <c r="S233" s="95"/>
      <c r="T233" s="95"/>
      <c r="U233" s="93"/>
      <c r="V233" s="95"/>
      <c r="W233" s="98"/>
      <c r="X233" s="103">
        <v>350</v>
      </c>
      <c r="Y233" s="103"/>
    </row>
    <row r="234" spans="1:25" ht="15" customHeight="1" x14ac:dyDescent="0.25">
      <c r="A234" s="92">
        <v>39148</v>
      </c>
      <c r="B234" s="93">
        <v>1400</v>
      </c>
      <c r="C234" s="93" t="s">
        <v>121</v>
      </c>
      <c r="D234" s="103">
        <v>750</v>
      </c>
      <c r="E234" s="95" t="s">
        <v>7086</v>
      </c>
      <c r="F234" s="93" t="s">
        <v>63</v>
      </c>
      <c r="G234" s="93" t="s">
        <v>3582</v>
      </c>
      <c r="H234" s="96" t="s">
        <v>25</v>
      </c>
      <c r="I234" s="96"/>
      <c r="J234" s="103"/>
      <c r="K234" s="103">
        <v>750</v>
      </c>
      <c r="L234" s="94"/>
      <c r="M234" s="104"/>
      <c r="N234" s="95"/>
      <c r="O234" s="95"/>
      <c r="P234" s="95"/>
      <c r="Q234" s="95"/>
      <c r="R234" s="95"/>
      <c r="S234" s="95"/>
      <c r="T234" s="95"/>
      <c r="U234" s="93"/>
      <c r="V234" s="95"/>
      <c r="W234" s="98"/>
      <c r="X234" s="103">
        <v>750</v>
      </c>
      <c r="Y234" s="103"/>
    </row>
    <row r="235" spans="1:25" ht="15" customHeight="1" x14ac:dyDescent="0.25">
      <c r="A235" s="109">
        <v>39148</v>
      </c>
      <c r="B235" s="110">
        <v>1725</v>
      </c>
      <c r="C235" s="110" t="s">
        <v>61</v>
      </c>
      <c r="D235" s="94">
        <v>15000</v>
      </c>
      <c r="E235" s="111" t="s">
        <v>7087</v>
      </c>
      <c r="F235" s="93" t="s">
        <v>67</v>
      </c>
      <c r="G235" s="93" t="s">
        <v>3575</v>
      </c>
      <c r="H235" s="96" t="s">
        <v>25</v>
      </c>
      <c r="I235" s="96"/>
      <c r="J235" s="94"/>
      <c r="K235" s="94">
        <v>15000</v>
      </c>
      <c r="L235" s="94"/>
      <c r="M235" s="97"/>
      <c r="N235" s="95"/>
      <c r="O235" s="95"/>
      <c r="P235" s="95"/>
      <c r="Q235" s="95"/>
      <c r="R235" s="95"/>
      <c r="S235" s="95"/>
      <c r="T235" s="95"/>
      <c r="U235" s="93"/>
      <c r="V235" s="95"/>
      <c r="W235" s="98"/>
      <c r="X235" s="94">
        <v>15000</v>
      </c>
      <c r="Y235" s="94"/>
    </row>
    <row r="236" spans="1:25" ht="15" customHeight="1" x14ac:dyDescent="0.25">
      <c r="A236" s="109">
        <v>39149</v>
      </c>
      <c r="B236" s="110">
        <v>1619</v>
      </c>
      <c r="C236" s="110" t="s">
        <v>26</v>
      </c>
      <c r="D236" s="94">
        <v>11600</v>
      </c>
      <c r="E236" s="111" t="s">
        <v>7088</v>
      </c>
      <c r="F236" s="93" t="s">
        <v>23</v>
      </c>
      <c r="G236" s="93" t="s">
        <v>3578</v>
      </c>
      <c r="H236" s="96" t="s">
        <v>25</v>
      </c>
      <c r="I236" s="96" t="s">
        <v>4334</v>
      </c>
      <c r="J236" s="94">
        <v>11600</v>
      </c>
      <c r="K236" s="94"/>
      <c r="L236" s="94"/>
      <c r="M236" s="97"/>
      <c r="N236" s="95"/>
      <c r="O236" s="95"/>
      <c r="P236" s="95"/>
      <c r="Q236" s="95"/>
      <c r="R236" s="95"/>
      <c r="S236" s="95"/>
      <c r="T236" s="95"/>
      <c r="U236" s="93"/>
      <c r="V236" s="95"/>
      <c r="W236" s="98"/>
      <c r="X236" s="94">
        <v>11600</v>
      </c>
      <c r="Y236" s="94"/>
    </row>
    <row r="237" spans="1:25" ht="15" customHeight="1" x14ac:dyDescent="0.25">
      <c r="A237" s="109">
        <v>39149</v>
      </c>
      <c r="B237" s="110">
        <v>1144</v>
      </c>
      <c r="C237" s="110" t="s">
        <v>59</v>
      </c>
      <c r="D237" s="94">
        <v>10000</v>
      </c>
      <c r="E237" s="111" t="s">
        <v>7089</v>
      </c>
      <c r="F237" s="93" t="s">
        <v>23</v>
      </c>
      <c r="G237" s="96" t="s">
        <v>3580</v>
      </c>
      <c r="H237" s="96" t="s">
        <v>25</v>
      </c>
      <c r="I237" s="96"/>
      <c r="J237" s="94"/>
      <c r="K237" s="94">
        <v>10000</v>
      </c>
      <c r="L237" s="94"/>
      <c r="M237" s="97"/>
      <c r="N237" s="95"/>
      <c r="O237" s="95"/>
      <c r="P237" s="95"/>
      <c r="Q237" s="95"/>
      <c r="R237" s="95"/>
      <c r="S237" s="95"/>
      <c r="T237" s="95"/>
      <c r="U237" s="93"/>
      <c r="V237" s="95"/>
      <c r="W237" s="98"/>
      <c r="X237" s="94">
        <v>10000</v>
      </c>
      <c r="Y237" s="94"/>
    </row>
    <row r="238" spans="1:25" ht="15" customHeight="1" x14ac:dyDescent="0.25">
      <c r="A238" s="109">
        <v>39149</v>
      </c>
      <c r="B238" s="110">
        <v>2058</v>
      </c>
      <c r="C238" s="110" t="s">
        <v>35</v>
      </c>
      <c r="D238" s="94">
        <v>35</v>
      </c>
      <c r="E238" s="111" t="s">
        <v>7090</v>
      </c>
      <c r="F238" s="93" t="s">
        <v>37</v>
      </c>
      <c r="G238" s="96" t="s">
        <v>3580</v>
      </c>
      <c r="H238" s="96" t="s">
        <v>25</v>
      </c>
      <c r="I238" s="96"/>
      <c r="J238" s="94"/>
      <c r="K238" s="94">
        <v>35</v>
      </c>
      <c r="L238" s="94"/>
      <c r="M238" s="97"/>
      <c r="N238" s="95"/>
      <c r="O238" s="95"/>
      <c r="P238" s="95"/>
      <c r="Q238" s="95"/>
      <c r="R238" s="95"/>
      <c r="S238" s="95"/>
      <c r="T238" s="95"/>
      <c r="U238" s="93"/>
      <c r="V238" s="95"/>
      <c r="W238" s="98"/>
      <c r="X238" s="94">
        <v>35</v>
      </c>
      <c r="Y238" s="94"/>
    </row>
    <row r="239" spans="1:25" ht="15" customHeight="1" x14ac:dyDescent="0.25">
      <c r="A239" s="109">
        <v>39149</v>
      </c>
      <c r="B239" s="110">
        <v>814</v>
      </c>
      <c r="C239" s="110" t="s">
        <v>162</v>
      </c>
      <c r="D239" s="94">
        <v>4000</v>
      </c>
      <c r="E239" s="111" t="s">
        <v>7091</v>
      </c>
      <c r="F239" s="93" t="s">
        <v>3869</v>
      </c>
      <c r="G239" s="96" t="s">
        <v>3582</v>
      </c>
      <c r="H239" s="96" t="s">
        <v>25</v>
      </c>
      <c r="I239" s="96" t="s">
        <v>4334</v>
      </c>
      <c r="J239" s="94">
        <v>4000</v>
      </c>
      <c r="K239" s="94"/>
      <c r="L239" s="94"/>
      <c r="M239" s="97"/>
      <c r="N239" s="95"/>
      <c r="O239" s="95"/>
      <c r="P239" s="95"/>
      <c r="Q239" s="95"/>
      <c r="R239" s="95"/>
      <c r="S239" s="95"/>
      <c r="T239" s="95"/>
      <c r="U239" s="93"/>
      <c r="V239" s="95"/>
      <c r="W239" s="98"/>
      <c r="X239" s="94">
        <v>4000</v>
      </c>
      <c r="Y239" s="94"/>
    </row>
    <row r="240" spans="1:25" ht="15" customHeight="1" x14ac:dyDescent="0.25">
      <c r="A240" s="92">
        <v>39149</v>
      </c>
      <c r="B240" s="93">
        <v>830</v>
      </c>
      <c r="C240" s="93" t="s">
        <v>162</v>
      </c>
      <c r="D240" s="103">
        <v>4000</v>
      </c>
      <c r="E240" s="95" t="s">
        <v>7092</v>
      </c>
      <c r="F240" s="93" t="s">
        <v>3869</v>
      </c>
      <c r="G240" s="93" t="s">
        <v>3582</v>
      </c>
      <c r="H240" s="96" t="s">
        <v>25</v>
      </c>
      <c r="I240" s="96" t="s">
        <v>4334</v>
      </c>
      <c r="J240" s="103">
        <v>4000</v>
      </c>
      <c r="K240" s="103"/>
      <c r="L240" s="94"/>
      <c r="M240" s="104"/>
      <c r="N240" s="95"/>
      <c r="O240" s="95"/>
      <c r="P240" s="95"/>
      <c r="Q240" s="95"/>
      <c r="R240" s="95"/>
      <c r="S240" s="95"/>
      <c r="T240" s="95"/>
      <c r="U240" s="93"/>
      <c r="V240" s="95"/>
      <c r="W240" s="98"/>
      <c r="X240" s="103">
        <v>4000</v>
      </c>
      <c r="Y240" s="103"/>
    </row>
    <row r="241" spans="1:25" ht="15" customHeight="1" x14ac:dyDescent="0.25">
      <c r="A241" s="109">
        <v>39151</v>
      </c>
      <c r="B241" s="110">
        <v>1</v>
      </c>
      <c r="C241" s="110" t="s">
        <v>35</v>
      </c>
      <c r="D241" s="94">
        <v>18000</v>
      </c>
      <c r="E241" s="111" t="s">
        <v>7093</v>
      </c>
      <c r="F241" s="93" t="s">
        <v>23</v>
      </c>
      <c r="G241" s="93" t="s">
        <v>3580</v>
      </c>
      <c r="H241" s="96" t="s">
        <v>25</v>
      </c>
      <c r="I241" s="96"/>
      <c r="J241" s="94"/>
      <c r="K241" s="94">
        <v>18000</v>
      </c>
      <c r="L241" s="94"/>
      <c r="M241" s="97"/>
      <c r="N241" s="95"/>
      <c r="O241" s="95"/>
      <c r="P241" s="95"/>
      <c r="Q241" s="95"/>
      <c r="R241" s="95"/>
      <c r="S241" s="95"/>
      <c r="T241" s="95"/>
      <c r="U241" s="93"/>
      <c r="V241" s="95"/>
      <c r="W241" s="98"/>
      <c r="X241" s="94">
        <v>18000</v>
      </c>
      <c r="Y241" s="94"/>
    </row>
    <row r="242" spans="1:25" ht="15" customHeight="1" x14ac:dyDescent="0.25">
      <c r="A242" s="109">
        <v>39151</v>
      </c>
      <c r="B242" s="110">
        <v>1515</v>
      </c>
      <c r="C242" s="110" t="s">
        <v>46</v>
      </c>
      <c r="D242" s="94">
        <v>200</v>
      </c>
      <c r="E242" s="111" t="s">
        <v>7094</v>
      </c>
      <c r="F242" s="93" t="s">
        <v>33</v>
      </c>
      <c r="G242" s="93" t="s">
        <v>3575</v>
      </c>
      <c r="H242" s="96" t="s">
        <v>25</v>
      </c>
      <c r="I242" s="96"/>
      <c r="J242" s="94"/>
      <c r="K242" s="94">
        <v>200</v>
      </c>
      <c r="L242" s="94"/>
      <c r="M242" s="97"/>
      <c r="N242" s="95"/>
      <c r="O242" s="95"/>
      <c r="P242" s="95"/>
      <c r="Q242" s="95"/>
      <c r="R242" s="95"/>
      <c r="S242" s="95"/>
      <c r="T242" s="95"/>
      <c r="U242" s="93"/>
      <c r="V242" s="95"/>
      <c r="W242" s="98"/>
      <c r="X242" s="94">
        <v>200</v>
      </c>
      <c r="Y242" s="94"/>
    </row>
    <row r="243" spans="1:25" ht="15" customHeight="1" x14ac:dyDescent="0.25">
      <c r="A243" s="109">
        <v>39151</v>
      </c>
      <c r="B243" s="110">
        <v>2039</v>
      </c>
      <c r="C243" s="110" t="s">
        <v>81</v>
      </c>
      <c r="D243" s="94">
        <v>400</v>
      </c>
      <c r="E243" s="111" t="s">
        <v>7095</v>
      </c>
      <c r="F243" s="93" t="s">
        <v>63</v>
      </c>
      <c r="G243" s="93" t="s">
        <v>3578</v>
      </c>
      <c r="H243" s="96" t="s">
        <v>25</v>
      </c>
      <c r="I243" s="96"/>
      <c r="J243" s="94"/>
      <c r="K243" s="94">
        <v>400</v>
      </c>
      <c r="L243" s="94"/>
      <c r="M243" s="97"/>
      <c r="N243" s="95"/>
      <c r="O243" s="95"/>
      <c r="P243" s="95"/>
      <c r="Q243" s="95"/>
      <c r="R243" s="95"/>
      <c r="S243" s="95"/>
      <c r="T243" s="95"/>
      <c r="U243" s="93"/>
      <c r="V243" s="95"/>
      <c r="W243" s="98"/>
      <c r="X243" s="94">
        <v>400</v>
      </c>
      <c r="Y243" s="94"/>
    </row>
    <row r="244" spans="1:25" ht="15" customHeight="1" x14ac:dyDescent="0.25">
      <c r="A244" s="92">
        <v>39151</v>
      </c>
      <c r="B244" s="93"/>
      <c r="C244" s="93" t="s">
        <v>162</v>
      </c>
      <c r="D244" s="103">
        <v>900</v>
      </c>
      <c r="E244" s="95" t="s">
        <v>7096</v>
      </c>
      <c r="F244" s="93" t="s">
        <v>3869</v>
      </c>
      <c r="G244" s="93" t="s">
        <v>3582</v>
      </c>
      <c r="H244" s="96" t="s">
        <v>25</v>
      </c>
      <c r="I244" s="96" t="s">
        <v>4334</v>
      </c>
      <c r="J244" s="103">
        <v>900</v>
      </c>
      <c r="K244" s="103"/>
      <c r="L244" s="94"/>
      <c r="M244" s="104"/>
      <c r="N244" s="95"/>
      <c r="O244" s="95"/>
      <c r="P244" s="95"/>
      <c r="Q244" s="95"/>
      <c r="R244" s="95"/>
      <c r="S244" s="95"/>
      <c r="T244" s="95"/>
      <c r="U244" s="93"/>
      <c r="V244" s="95"/>
      <c r="W244" s="98"/>
      <c r="X244" s="103">
        <v>900</v>
      </c>
      <c r="Y244" s="103"/>
    </row>
    <row r="245" spans="1:25" ht="15" customHeight="1" x14ac:dyDescent="0.25">
      <c r="A245" s="109">
        <v>39152</v>
      </c>
      <c r="B245" s="110">
        <v>638</v>
      </c>
      <c r="C245" s="110" t="s">
        <v>1032</v>
      </c>
      <c r="D245" s="94">
        <v>1000</v>
      </c>
      <c r="E245" s="111" t="s">
        <v>7097</v>
      </c>
      <c r="F245" s="93" t="s">
        <v>37</v>
      </c>
      <c r="G245" s="93" t="s">
        <v>3580</v>
      </c>
      <c r="H245" s="96" t="s">
        <v>25</v>
      </c>
      <c r="I245" s="96"/>
      <c r="J245" s="94"/>
      <c r="K245" s="94">
        <v>1000</v>
      </c>
      <c r="L245" s="94"/>
      <c r="M245" s="97"/>
      <c r="N245" s="95"/>
      <c r="O245" s="95"/>
      <c r="P245" s="95"/>
      <c r="Q245" s="95"/>
      <c r="R245" s="95"/>
      <c r="S245" s="95"/>
      <c r="T245" s="95"/>
      <c r="U245" s="93"/>
      <c r="V245" s="95"/>
      <c r="W245" s="98"/>
      <c r="X245" s="94">
        <v>1000</v>
      </c>
      <c r="Y245" s="94"/>
    </row>
    <row r="246" spans="1:25" ht="15" customHeight="1" x14ac:dyDescent="0.25">
      <c r="A246" s="109">
        <v>39153</v>
      </c>
      <c r="B246" s="110">
        <v>2316</v>
      </c>
      <c r="C246" s="110" t="s">
        <v>91</v>
      </c>
      <c r="D246" s="94">
        <v>3000</v>
      </c>
      <c r="E246" s="111" t="s">
        <v>7098</v>
      </c>
      <c r="F246" s="93" t="s">
        <v>23</v>
      </c>
      <c r="G246" s="96" t="s">
        <v>3578</v>
      </c>
      <c r="H246" s="96" t="s">
        <v>25</v>
      </c>
      <c r="I246" s="96"/>
      <c r="J246" s="94"/>
      <c r="K246" s="94">
        <v>3000</v>
      </c>
      <c r="L246" s="94"/>
      <c r="M246" s="97"/>
      <c r="N246" s="95"/>
      <c r="O246" s="95"/>
      <c r="P246" s="95"/>
      <c r="Q246" s="95"/>
      <c r="R246" s="95"/>
      <c r="S246" s="95"/>
      <c r="T246" s="95"/>
      <c r="U246" s="93"/>
      <c r="V246" s="95"/>
      <c r="W246" s="98"/>
      <c r="X246" s="94">
        <v>3000</v>
      </c>
      <c r="Y246" s="94"/>
    </row>
    <row r="247" spans="1:25" ht="15" customHeight="1" x14ac:dyDescent="0.25">
      <c r="A247" s="109">
        <v>39153</v>
      </c>
      <c r="B247" s="110">
        <v>1311</v>
      </c>
      <c r="C247" s="110" t="s">
        <v>35</v>
      </c>
      <c r="D247" s="94">
        <v>50</v>
      </c>
      <c r="E247" s="111" t="s">
        <v>7099</v>
      </c>
      <c r="F247" s="93" t="s">
        <v>23</v>
      </c>
      <c r="G247" s="96" t="s">
        <v>3580</v>
      </c>
      <c r="H247" s="96" t="s">
        <v>25</v>
      </c>
      <c r="I247" s="96"/>
      <c r="J247" s="94"/>
      <c r="K247" s="94">
        <v>50</v>
      </c>
      <c r="L247" s="94"/>
      <c r="M247" s="97"/>
      <c r="N247" s="95"/>
      <c r="O247" s="95"/>
      <c r="P247" s="95"/>
      <c r="Q247" s="95"/>
      <c r="R247" s="95"/>
      <c r="S247" s="95"/>
      <c r="T247" s="95"/>
      <c r="U247" s="93"/>
      <c r="V247" s="95"/>
      <c r="W247" s="98"/>
      <c r="X247" s="94">
        <v>50</v>
      </c>
      <c r="Y247" s="94"/>
    </row>
    <row r="248" spans="1:25" ht="15" customHeight="1" x14ac:dyDescent="0.25">
      <c r="A248" s="109">
        <v>39153</v>
      </c>
      <c r="B248" s="110">
        <v>1236</v>
      </c>
      <c r="C248" s="93" t="s">
        <v>152</v>
      </c>
      <c r="D248" s="94">
        <v>7500</v>
      </c>
      <c r="E248" s="111" t="s">
        <v>7100</v>
      </c>
      <c r="F248" s="93" t="s">
        <v>33</v>
      </c>
      <c r="G248" s="96" t="s">
        <v>3580</v>
      </c>
      <c r="H248" s="96" t="s">
        <v>25</v>
      </c>
      <c r="I248" s="96" t="s">
        <v>4334</v>
      </c>
      <c r="J248" s="94">
        <v>7500</v>
      </c>
      <c r="K248" s="94"/>
      <c r="L248" s="94"/>
      <c r="M248" s="97"/>
      <c r="N248" s="95"/>
      <c r="O248" s="95"/>
      <c r="P248" s="95"/>
      <c r="Q248" s="95"/>
      <c r="R248" s="95"/>
      <c r="S248" s="95"/>
      <c r="T248" s="95"/>
      <c r="U248" s="93"/>
      <c r="V248" s="95"/>
      <c r="W248" s="98"/>
      <c r="X248" s="94">
        <v>7500</v>
      </c>
      <c r="Y248" s="94"/>
    </row>
    <row r="249" spans="1:25" ht="15" customHeight="1" x14ac:dyDescent="0.25">
      <c r="A249" s="109">
        <v>39153</v>
      </c>
      <c r="B249" s="110">
        <v>2349</v>
      </c>
      <c r="C249" s="110" t="s">
        <v>35</v>
      </c>
      <c r="D249" s="94">
        <v>1000</v>
      </c>
      <c r="E249" s="111" t="s">
        <v>7101</v>
      </c>
      <c r="F249" s="93" t="s">
        <v>37</v>
      </c>
      <c r="G249" s="93" t="s">
        <v>3580</v>
      </c>
      <c r="H249" s="96" t="s">
        <v>25</v>
      </c>
      <c r="I249" s="96"/>
      <c r="J249" s="94"/>
      <c r="K249" s="94">
        <v>1000</v>
      </c>
      <c r="L249" s="94"/>
      <c r="M249" s="97"/>
      <c r="N249" s="95"/>
      <c r="O249" s="95"/>
      <c r="P249" s="95"/>
      <c r="Q249" s="95"/>
      <c r="R249" s="95"/>
      <c r="S249" s="95"/>
      <c r="T249" s="95"/>
      <c r="U249" s="93"/>
      <c r="V249" s="95"/>
      <c r="W249" s="98"/>
      <c r="X249" s="94">
        <v>1000</v>
      </c>
      <c r="Y249" s="94"/>
    </row>
    <row r="250" spans="1:25" ht="15" customHeight="1" x14ac:dyDescent="0.25">
      <c r="A250" s="109">
        <v>39153</v>
      </c>
      <c r="B250" s="110">
        <v>1524</v>
      </c>
      <c r="C250" s="110" t="s">
        <v>130</v>
      </c>
      <c r="D250" s="94">
        <v>3000</v>
      </c>
      <c r="E250" s="111" t="s">
        <v>7102</v>
      </c>
      <c r="F250" s="93" t="s">
        <v>67</v>
      </c>
      <c r="G250" s="96" t="s">
        <v>3578</v>
      </c>
      <c r="H250" s="96" t="s">
        <v>25</v>
      </c>
      <c r="I250" s="96"/>
      <c r="J250" s="94"/>
      <c r="K250" s="94">
        <v>3000</v>
      </c>
      <c r="L250" s="94"/>
      <c r="M250" s="97"/>
      <c r="N250" s="95"/>
      <c r="O250" s="95"/>
      <c r="P250" s="95"/>
      <c r="Q250" s="95"/>
      <c r="R250" s="95"/>
      <c r="S250" s="95"/>
      <c r="T250" s="95"/>
      <c r="U250" s="93"/>
      <c r="V250" s="95"/>
      <c r="W250" s="98"/>
      <c r="X250" s="94">
        <v>3000</v>
      </c>
      <c r="Y250" s="94"/>
    </row>
    <row r="251" spans="1:25" ht="15" customHeight="1" x14ac:dyDescent="0.25">
      <c r="A251" s="109">
        <v>39154</v>
      </c>
      <c r="B251" s="110">
        <v>1328</v>
      </c>
      <c r="C251" s="110" t="s">
        <v>46</v>
      </c>
      <c r="D251" s="94">
        <v>4200</v>
      </c>
      <c r="E251" s="111" t="s">
        <v>7103</v>
      </c>
      <c r="F251" s="93" t="s">
        <v>23</v>
      </c>
      <c r="G251" s="96" t="s">
        <v>3575</v>
      </c>
      <c r="H251" s="96" t="s">
        <v>25</v>
      </c>
      <c r="I251" s="96"/>
      <c r="J251" s="94"/>
      <c r="K251" s="94">
        <v>4200</v>
      </c>
      <c r="L251" s="94"/>
      <c r="M251" s="97"/>
      <c r="N251" s="95"/>
      <c r="O251" s="95"/>
      <c r="P251" s="95"/>
      <c r="Q251" s="95"/>
      <c r="R251" s="95"/>
      <c r="S251" s="95"/>
      <c r="T251" s="95"/>
      <c r="U251" s="93"/>
      <c r="V251" s="95"/>
      <c r="W251" s="98"/>
      <c r="X251" s="94">
        <v>4200</v>
      </c>
      <c r="Y251" s="94"/>
    </row>
    <row r="252" spans="1:25" ht="15" customHeight="1" x14ac:dyDescent="0.25">
      <c r="A252" s="109">
        <v>39154</v>
      </c>
      <c r="B252" s="110">
        <v>1404</v>
      </c>
      <c r="C252" s="110" t="s">
        <v>61</v>
      </c>
      <c r="D252" s="94">
        <v>377000</v>
      </c>
      <c r="E252" s="111" t="s">
        <v>7104</v>
      </c>
      <c r="F252" s="93" t="s">
        <v>23</v>
      </c>
      <c r="G252" s="93" t="s">
        <v>3575</v>
      </c>
      <c r="H252" s="96" t="s">
        <v>25</v>
      </c>
      <c r="I252" s="96" t="s">
        <v>4334</v>
      </c>
      <c r="J252" s="94">
        <v>377000</v>
      </c>
      <c r="K252" s="94"/>
      <c r="L252" s="94"/>
      <c r="M252" s="97"/>
      <c r="N252" s="95"/>
      <c r="O252" s="95"/>
      <c r="P252" s="95"/>
      <c r="Q252" s="95"/>
      <c r="R252" s="95"/>
      <c r="S252" s="95"/>
      <c r="T252" s="95"/>
      <c r="U252" s="93"/>
      <c r="V252" s="95"/>
      <c r="W252" s="98"/>
      <c r="X252" s="94">
        <v>377000</v>
      </c>
      <c r="Y252" s="94"/>
    </row>
    <row r="253" spans="1:25" ht="15" customHeight="1" x14ac:dyDescent="0.25">
      <c r="A253" s="109">
        <v>39154</v>
      </c>
      <c r="B253" s="110">
        <v>843</v>
      </c>
      <c r="C253" s="110" t="s">
        <v>3611</v>
      </c>
      <c r="D253" s="94">
        <v>150</v>
      </c>
      <c r="E253" s="111" t="s">
        <v>7105</v>
      </c>
      <c r="F253" s="93" t="s">
        <v>33</v>
      </c>
      <c r="G253" s="96" t="s">
        <v>3587</v>
      </c>
      <c r="H253" s="96" t="s">
        <v>25</v>
      </c>
      <c r="I253" s="96"/>
      <c r="J253" s="94"/>
      <c r="K253" s="94">
        <v>150</v>
      </c>
      <c r="L253" s="94"/>
      <c r="M253" s="97"/>
      <c r="N253" s="95"/>
      <c r="O253" s="95"/>
      <c r="P253" s="95"/>
      <c r="Q253" s="95"/>
      <c r="R253" s="95"/>
      <c r="S253" s="95"/>
      <c r="T253" s="95"/>
      <c r="U253" s="93"/>
      <c r="V253" s="95"/>
      <c r="W253" s="98"/>
      <c r="X253" s="94">
        <v>150</v>
      </c>
      <c r="Y253" s="94"/>
    </row>
    <row r="254" spans="1:25" ht="15" customHeight="1" x14ac:dyDescent="0.25">
      <c r="A254" s="109">
        <v>39154</v>
      </c>
      <c r="B254" s="110">
        <v>1502</v>
      </c>
      <c r="C254" s="110" t="s">
        <v>68</v>
      </c>
      <c r="D254" s="94">
        <v>3000</v>
      </c>
      <c r="E254" s="111" t="s">
        <v>7106</v>
      </c>
      <c r="F254" s="93" t="s">
        <v>33</v>
      </c>
      <c r="G254" s="96" t="s">
        <v>3575</v>
      </c>
      <c r="H254" s="96" t="s">
        <v>25</v>
      </c>
      <c r="I254" s="96"/>
      <c r="J254" s="94"/>
      <c r="K254" s="94">
        <v>3000</v>
      </c>
      <c r="L254" s="94"/>
      <c r="M254" s="97"/>
      <c r="N254" s="95"/>
      <c r="O254" s="95"/>
      <c r="P254" s="95"/>
      <c r="Q254" s="95"/>
      <c r="R254" s="95"/>
      <c r="S254" s="95"/>
      <c r="T254" s="95"/>
      <c r="U254" s="93"/>
      <c r="V254" s="95"/>
      <c r="W254" s="98"/>
      <c r="X254" s="94">
        <v>3000</v>
      </c>
      <c r="Y254" s="94"/>
    </row>
    <row r="255" spans="1:25" ht="15" customHeight="1" x14ac:dyDescent="0.25">
      <c r="A255" s="109">
        <v>39154</v>
      </c>
      <c r="B255" s="110">
        <v>2147</v>
      </c>
      <c r="C255" s="110" t="s">
        <v>203</v>
      </c>
      <c r="D255" s="94" t="s">
        <v>27</v>
      </c>
      <c r="E255" s="111" t="s">
        <v>7107</v>
      </c>
      <c r="F255" s="93" t="s">
        <v>190</v>
      </c>
      <c r="G255" s="93" t="s">
        <v>3610</v>
      </c>
      <c r="H255" s="96" t="s">
        <v>25</v>
      </c>
      <c r="I255" s="96"/>
      <c r="J255" s="94"/>
      <c r="K255" s="94" t="s">
        <v>27</v>
      </c>
      <c r="L255" s="94"/>
      <c r="M255" s="97"/>
      <c r="N255" s="95"/>
      <c r="O255" s="95"/>
      <c r="P255" s="95"/>
      <c r="Q255" s="95"/>
      <c r="R255" s="95"/>
      <c r="S255" s="95"/>
      <c r="T255" s="95"/>
      <c r="U255" s="93"/>
      <c r="V255" s="95"/>
      <c r="W255" s="98"/>
      <c r="X255" s="94" t="s">
        <v>27</v>
      </c>
      <c r="Y255" s="94">
        <v>1</v>
      </c>
    </row>
    <row r="256" spans="1:25" ht="15" customHeight="1" x14ac:dyDescent="0.25">
      <c r="A256" s="92">
        <v>39154</v>
      </c>
      <c r="B256" s="93">
        <v>1115</v>
      </c>
      <c r="C256" s="93" t="s">
        <v>162</v>
      </c>
      <c r="D256" s="103">
        <v>150</v>
      </c>
      <c r="E256" s="95" t="s">
        <v>7108</v>
      </c>
      <c r="F256" s="93" t="s">
        <v>67</v>
      </c>
      <c r="G256" s="93" t="s">
        <v>3582</v>
      </c>
      <c r="H256" s="96" t="s">
        <v>25</v>
      </c>
      <c r="I256" s="96"/>
      <c r="J256" s="103"/>
      <c r="K256" s="103">
        <v>150</v>
      </c>
      <c r="L256" s="94"/>
      <c r="M256" s="104"/>
      <c r="N256" s="95"/>
      <c r="O256" s="95"/>
      <c r="P256" s="95"/>
      <c r="Q256" s="95"/>
      <c r="R256" s="95"/>
      <c r="S256" s="95"/>
      <c r="T256" s="95"/>
      <c r="U256" s="93"/>
      <c r="V256" s="95"/>
      <c r="W256" s="98"/>
      <c r="X256" s="103">
        <v>150</v>
      </c>
      <c r="Y256" s="103"/>
    </row>
    <row r="257" spans="1:25" ht="15" customHeight="1" x14ac:dyDescent="0.25">
      <c r="A257" s="109">
        <v>39155</v>
      </c>
      <c r="B257" s="110">
        <v>1029</v>
      </c>
      <c r="C257" s="110" t="s">
        <v>35</v>
      </c>
      <c r="D257" s="94" t="s">
        <v>27</v>
      </c>
      <c r="E257" s="111" t="s">
        <v>7109</v>
      </c>
      <c r="F257" s="93" t="s">
        <v>23</v>
      </c>
      <c r="G257" s="93" t="s">
        <v>3580</v>
      </c>
      <c r="H257" s="96" t="s">
        <v>25</v>
      </c>
      <c r="I257" s="96"/>
      <c r="J257" s="94"/>
      <c r="K257" s="94" t="s">
        <v>27</v>
      </c>
      <c r="L257" s="94"/>
      <c r="M257" s="97"/>
      <c r="N257" s="95"/>
      <c r="O257" s="95"/>
      <c r="P257" s="95"/>
      <c r="Q257" s="95"/>
      <c r="R257" s="95"/>
      <c r="S257" s="95"/>
      <c r="T257" s="95"/>
      <c r="U257" s="93"/>
      <c r="V257" s="95"/>
      <c r="W257" s="98"/>
      <c r="X257" s="94" t="s">
        <v>27</v>
      </c>
      <c r="Y257" s="94">
        <v>1</v>
      </c>
    </row>
    <row r="258" spans="1:25" ht="15" customHeight="1" x14ac:dyDescent="0.25">
      <c r="A258" s="109">
        <v>39155</v>
      </c>
      <c r="B258" s="110">
        <v>1341</v>
      </c>
      <c r="C258" s="110" t="s">
        <v>162</v>
      </c>
      <c r="D258" s="94">
        <v>200000</v>
      </c>
      <c r="E258" s="111" t="s">
        <v>7110</v>
      </c>
      <c r="F258" s="93" t="s">
        <v>23</v>
      </c>
      <c r="G258" s="96" t="s">
        <v>3582</v>
      </c>
      <c r="H258" s="96" t="s">
        <v>25</v>
      </c>
      <c r="I258" s="96"/>
      <c r="J258" s="94"/>
      <c r="K258" s="94">
        <v>200000</v>
      </c>
      <c r="L258" s="94"/>
      <c r="M258" s="97"/>
      <c r="N258" s="95"/>
      <c r="O258" s="95"/>
      <c r="P258" s="95"/>
      <c r="Q258" s="95"/>
      <c r="R258" s="95"/>
      <c r="S258" s="95"/>
      <c r="T258" s="95"/>
      <c r="U258" s="93"/>
      <c r="V258" s="95"/>
      <c r="W258" s="98"/>
      <c r="X258" s="94">
        <v>200000</v>
      </c>
      <c r="Y258" s="94"/>
    </row>
    <row r="259" spans="1:25" ht="15" customHeight="1" x14ac:dyDescent="0.25">
      <c r="A259" s="92">
        <v>39155</v>
      </c>
      <c r="B259" s="93">
        <v>1400</v>
      </c>
      <c r="C259" s="93" t="s">
        <v>162</v>
      </c>
      <c r="D259" s="103">
        <v>20000</v>
      </c>
      <c r="E259" s="95" t="s">
        <v>7111</v>
      </c>
      <c r="F259" s="93" t="s">
        <v>23</v>
      </c>
      <c r="G259" s="93" t="s">
        <v>3582</v>
      </c>
      <c r="H259" s="96" t="s">
        <v>25</v>
      </c>
      <c r="I259" s="96"/>
      <c r="J259" s="103"/>
      <c r="K259" s="103">
        <v>2000</v>
      </c>
      <c r="L259" s="94"/>
      <c r="M259" s="104"/>
      <c r="N259" s="95"/>
      <c r="O259" s="95"/>
      <c r="P259" s="95"/>
      <c r="Q259" s="95"/>
      <c r="R259" s="95"/>
      <c r="S259" s="95"/>
      <c r="T259" s="95"/>
      <c r="U259" s="93"/>
      <c r="V259" s="95"/>
      <c r="W259" s="98"/>
      <c r="X259" s="103">
        <v>2000</v>
      </c>
      <c r="Y259" s="103"/>
    </row>
    <row r="260" spans="1:25" ht="15" customHeight="1" x14ac:dyDescent="0.25">
      <c r="A260" s="109">
        <v>39155</v>
      </c>
      <c r="B260" s="110">
        <v>1314</v>
      </c>
      <c r="C260" s="110" t="s">
        <v>3611</v>
      </c>
      <c r="D260" s="94">
        <v>20</v>
      </c>
      <c r="E260" s="111" t="s">
        <v>7112</v>
      </c>
      <c r="F260" s="93" t="s">
        <v>23</v>
      </c>
      <c r="G260" s="93" t="s">
        <v>3587</v>
      </c>
      <c r="H260" s="96" t="s">
        <v>25</v>
      </c>
      <c r="I260" s="96"/>
      <c r="J260" s="94"/>
      <c r="K260" s="94">
        <v>20</v>
      </c>
      <c r="L260" s="94"/>
      <c r="M260" s="97"/>
      <c r="N260" s="95"/>
      <c r="O260" s="95"/>
      <c r="P260" s="95"/>
      <c r="Q260" s="95"/>
      <c r="R260" s="95"/>
      <c r="S260" s="95"/>
      <c r="T260" s="95"/>
      <c r="U260" s="93"/>
      <c r="V260" s="95"/>
      <c r="W260" s="98"/>
      <c r="X260" s="94">
        <v>20</v>
      </c>
      <c r="Y260" s="94"/>
    </row>
    <row r="261" spans="1:25" ht="15" customHeight="1" x14ac:dyDescent="0.25">
      <c r="A261" s="109">
        <v>39155</v>
      </c>
      <c r="B261" s="110">
        <v>1515</v>
      </c>
      <c r="C261" s="110" t="s">
        <v>3611</v>
      </c>
      <c r="D261" s="94">
        <v>1000</v>
      </c>
      <c r="E261" s="111" t="s">
        <v>7113</v>
      </c>
      <c r="F261" s="93" t="s">
        <v>23</v>
      </c>
      <c r="G261" s="96" t="s">
        <v>3587</v>
      </c>
      <c r="H261" s="96" t="s">
        <v>25</v>
      </c>
      <c r="I261" s="96"/>
      <c r="J261" s="94"/>
      <c r="K261" s="94">
        <v>1000</v>
      </c>
      <c r="L261" s="94"/>
      <c r="M261" s="97"/>
      <c r="N261" s="95"/>
      <c r="O261" s="95"/>
      <c r="P261" s="95"/>
      <c r="Q261" s="95"/>
      <c r="R261" s="95"/>
      <c r="S261" s="95"/>
      <c r="T261" s="95"/>
      <c r="U261" s="93"/>
      <c r="V261" s="95"/>
      <c r="W261" s="98"/>
      <c r="X261" s="94">
        <v>1000</v>
      </c>
      <c r="Y261" s="94"/>
    </row>
    <row r="262" spans="1:25" ht="15" customHeight="1" x14ac:dyDescent="0.25">
      <c r="A262" s="109">
        <v>39155</v>
      </c>
      <c r="B262" s="110">
        <v>1259</v>
      </c>
      <c r="C262" s="110" t="s">
        <v>70</v>
      </c>
      <c r="D262" s="94">
        <v>11000</v>
      </c>
      <c r="E262" s="111" t="s">
        <v>7114</v>
      </c>
      <c r="F262" s="93" t="s">
        <v>23</v>
      </c>
      <c r="G262" s="93" t="s">
        <v>3575</v>
      </c>
      <c r="H262" s="96" t="s">
        <v>25</v>
      </c>
      <c r="I262" s="96"/>
      <c r="J262" s="94"/>
      <c r="K262" s="94">
        <v>11000</v>
      </c>
      <c r="L262" s="94"/>
      <c r="M262" s="97"/>
      <c r="N262" s="95"/>
      <c r="O262" s="95"/>
      <c r="P262" s="95"/>
      <c r="Q262" s="95"/>
      <c r="R262" s="95"/>
      <c r="S262" s="95"/>
      <c r="T262" s="95"/>
      <c r="U262" s="93"/>
      <c r="V262" s="95"/>
      <c r="W262" s="98"/>
      <c r="X262" s="94">
        <v>11000</v>
      </c>
      <c r="Y262" s="94"/>
    </row>
    <row r="263" spans="1:25" ht="15" customHeight="1" x14ac:dyDescent="0.25">
      <c r="A263" s="109">
        <v>39155</v>
      </c>
      <c r="B263" s="110">
        <v>1229</v>
      </c>
      <c r="C263" s="110" t="s">
        <v>64</v>
      </c>
      <c r="D263" s="94">
        <v>2500</v>
      </c>
      <c r="E263" s="111" t="s">
        <v>7115</v>
      </c>
      <c r="F263" s="93" t="s">
        <v>33</v>
      </c>
      <c r="G263" s="93" t="s">
        <v>3578</v>
      </c>
      <c r="H263" s="96" t="s">
        <v>25</v>
      </c>
      <c r="I263" s="96"/>
      <c r="J263" s="94"/>
      <c r="K263" s="94">
        <v>2500</v>
      </c>
      <c r="L263" s="94"/>
      <c r="M263" s="97"/>
      <c r="N263" s="95" t="s">
        <v>7116</v>
      </c>
      <c r="O263" s="95"/>
      <c r="P263" s="95"/>
      <c r="Q263" s="95"/>
      <c r="R263" s="95"/>
      <c r="S263" s="95"/>
      <c r="T263" s="95"/>
      <c r="U263" s="93"/>
      <c r="V263" s="95"/>
      <c r="W263" s="98"/>
      <c r="X263" s="94">
        <v>2500</v>
      </c>
      <c r="Y263" s="94"/>
    </row>
    <row r="264" spans="1:25" ht="15" customHeight="1" x14ac:dyDescent="0.25">
      <c r="A264" s="109">
        <v>39155</v>
      </c>
      <c r="B264" s="110">
        <v>1437</v>
      </c>
      <c r="C264" s="110" t="s">
        <v>130</v>
      </c>
      <c r="D264" s="94">
        <v>25000</v>
      </c>
      <c r="E264" s="111" t="s">
        <v>7117</v>
      </c>
      <c r="F264" s="93" t="s">
        <v>33</v>
      </c>
      <c r="G264" s="96" t="s">
        <v>3578</v>
      </c>
      <c r="H264" s="96" t="s">
        <v>25</v>
      </c>
      <c r="I264" s="96"/>
      <c r="J264" s="94"/>
      <c r="K264" s="94">
        <v>25000</v>
      </c>
      <c r="L264" s="94"/>
      <c r="M264" s="97"/>
      <c r="N264" s="95"/>
      <c r="O264" s="95"/>
      <c r="P264" s="95"/>
      <c r="Q264" s="95"/>
      <c r="R264" s="95"/>
      <c r="S264" s="95"/>
      <c r="T264" s="95"/>
      <c r="U264" s="93"/>
      <c r="V264" s="95"/>
      <c r="W264" s="98"/>
      <c r="X264" s="94">
        <v>25000</v>
      </c>
      <c r="Y264" s="94"/>
    </row>
    <row r="265" spans="1:25" ht="15" customHeight="1" x14ac:dyDescent="0.25">
      <c r="A265" s="109">
        <v>39155</v>
      </c>
      <c r="B265" s="110">
        <v>1409</v>
      </c>
      <c r="C265" s="110" t="s">
        <v>319</v>
      </c>
      <c r="D265" s="94">
        <v>50</v>
      </c>
      <c r="E265" s="111" t="s">
        <v>7118</v>
      </c>
      <c r="F265" s="93" t="s">
        <v>37</v>
      </c>
      <c r="G265" s="96" t="s">
        <v>3610</v>
      </c>
      <c r="H265" s="96" t="s">
        <v>25</v>
      </c>
      <c r="I265" s="96"/>
      <c r="J265" s="94"/>
      <c r="K265" s="94">
        <v>50</v>
      </c>
      <c r="L265" s="94"/>
      <c r="M265" s="97"/>
      <c r="N265" s="95"/>
      <c r="O265" s="95"/>
      <c r="P265" s="95"/>
      <c r="Q265" s="95"/>
      <c r="R265" s="95"/>
      <c r="S265" s="95"/>
      <c r="T265" s="95"/>
      <c r="U265" s="93"/>
      <c r="V265" s="95"/>
      <c r="W265" s="98"/>
      <c r="X265" s="94">
        <v>50</v>
      </c>
      <c r="Y265" s="94"/>
    </row>
    <row r="266" spans="1:25" ht="15" customHeight="1" x14ac:dyDescent="0.25">
      <c r="A266" s="109">
        <v>39155</v>
      </c>
      <c r="B266" s="110">
        <v>1306</v>
      </c>
      <c r="C266" s="110" t="s">
        <v>302</v>
      </c>
      <c r="D266" s="94" t="s">
        <v>27</v>
      </c>
      <c r="E266" s="111" t="s">
        <v>7119</v>
      </c>
      <c r="F266" s="93" t="s">
        <v>190</v>
      </c>
      <c r="G266" s="93" t="s">
        <v>3587</v>
      </c>
      <c r="H266" s="96" t="s">
        <v>25</v>
      </c>
      <c r="I266" s="96"/>
      <c r="J266" s="94"/>
      <c r="K266" s="94" t="s">
        <v>27</v>
      </c>
      <c r="L266" s="94"/>
      <c r="M266" s="97"/>
      <c r="N266" s="95"/>
      <c r="O266" s="95"/>
      <c r="P266" s="95"/>
      <c r="Q266" s="95"/>
      <c r="R266" s="95"/>
      <c r="S266" s="95"/>
      <c r="T266" s="95"/>
      <c r="U266" s="93"/>
      <c r="V266" s="95"/>
      <c r="W266" s="98"/>
      <c r="X266" s="94" t="s">
        <v>27</v>
      </c>
      <c r="Y266" s="94">
        <v>1</v>
      </c>
    </row>
    <row r="267" spans="1:25" ht="15" customHeight="1" x14ac:dyDescent="0.25">
      <c r="A267" s="109">
        <v>39156</v>
      </c>
      <c r="B267" s="110">
        <v>1347</v>
      </c>
      <c r="C267" s="110" t="s">
        <v>203</v>
      </c>
      <c r="D267" s="94">
        <v>200</v>
      </c>
      <c r="E267" s="111" t="s">
        <v>7120</v>
      </c>
      <c r="F267" s="93" t="s">
        <v>23</v>
      </c>
      <c r="G267" s="96" t="s">
        <v>3610</v>
      </c>
      <c r="H267" s="96" t="s">
        <v>25</v>
      </c>
      <c r="I267" s="96"/>
      <c r="J267" s="94"/>
      <c r="K267" s="94">
        <v>200</v>
      </c>
      <c r="L267" s="94"/>
      <c r="M267" s="97"/>
      <c r="N267" s="95"/>
      <c r="O267" s="95"/>
      <c r="P267" s="95"/>
      <c r="Q267" s="95"/>
      <c r="R267" s="95"/>
      <c r="S267" s="95"/>
      <c r="T267" s="95"/>
      <c r="U267" s="93"/>
      <c r="V267" s="95"/>
      <c r="W267" s="98"/>
      <c r="X267" s="94">
        <v>200</v>
      </c>
      <c r="Y267" s="94"/>
    </row>
    <row r="268" spans="1:25" ht="15" customHeight="1" x14ac:dyDescent="0.25">
      <c r="A268" s="109">
        <v>39157</v>
      </c>
      <c r="B268" s="110">
        <v>1041</v>
      </c>
      <c r="C268" s="110" t="s">
        <v>91</v>
      </c>
      <c r="D268" s="94">
        <v>80000</v>
      </c>
      <c r="E268" s="111" t="s">
        <v>7121</v>
      </c>
      <c r="F268" s="93" t="s">
        <v>23</v>
      </c>
      <c r="G268" s="96" t="s">
        <v>3578</v>
      </c>
      <c r="H268" s="96" t="s">
        <v>25</v>
      </c>
      <c r="I268" s="96" t="s">
        <v>4334</v>
      </c>
      <c r="J268" s="94">
        <v>80000</v>
      </c>
      <c r="K268" s="94"/>
      <c r="L268" s="94"/>
      <c r="M268" s="97"/>
      <c r="N268" s="95"/>
      <c r="O268" s="95"/>
      <c r="P268" s="95"/>
      <c r="Q268" s="95"/>
      <c r="R268" s="95"/>
      <c r="S268" s="95"/>
      <c r="T268" s="95"/>
      <c r="U268" s="93"/>
      <c r="V268" s="95"/>
      <c r="W268" s="98"/>
      <c r="X268" s="94">
        <v>80000</v>
      </c>
      <c r="Y268" s="94"/>
    </row>
    <row r="269" spans="1:25" ht="15" customHeight="1" x14ac:dyDescent="0.25">
      <c r="A269" s="109">
        <v>39157</v>
      </c>
      <c r="B269" s="110">
        <v>1003</v>
      </c>
      <c r="C269" s="110" t="s">
        <v>130</v>
      </c>
      <c r="D269" s="94" t="s">
        <v>27</v>
      </c>
      <c r="E269" s="111" t="s">
        <v>7122</v>
      </c>
      <c r="F269" s="93" t="s">
        <v>37</v>
      </c>
      <c r="G269" s="96" t="s">
        <v>3578</v>
      </c>
      <c r="H269" s="96" t="s">
        <v>25</v>
      </c>
      <c r="I269" s="96"/>
      <c r="J269" s="94"/>
      <c r="K269" s="94" t="s">
        <v>27</v>
      </c>
      <c r="L269" s="94"/>
      <c r="M269" s="97"/>
      <c r="N269" s="95"/>
      <c r="O269" s="95"/>
      <c r="P269" s="95"/>
      <c r="Q269" s="95"/>
      <c r="R269" s="95"/>
      <c r="S269" s="95"/>
      <c r="T269" s="95"/>
      <c r="U269" s="93"/>
      <c r="V269" s="95"/>
      <c r="W269" s="98"/>
      <c r="X269" s="94" t="s">
        <v>27</v>
      </c>
      <c r="Y269" s="94">
        <v>1</v>
      </c>
    </row>
    <row r="270" spans="1:25" ht="15" customHeight="1" x14ac:dyDescent="0.25">
      <c r="A270" s="109">
        <v>39157</v>
      </c>
      <c r="B270" s="110">
        <v>1329</v>
      </c>
      <c r="C270" s="110" t="s">
        <v>46</v>
      </c>
      <c r="D270" s="94">
        <v>5000</v>
      </c>
      <c r="E270" s="112" t="s">
        <v>7123</v>
      </c>
      <c r="F270" s="93" t="s">
        <v>29</v>
      </c>
      <c r="G270" s="96" t="s">
        <v>3575</v>
      </c>
      <c r="H270" s="96" t="s">
        <v>25</v>
      </c>
      <c r="I270" s="96"/>
      <c r="J270" s="94"/>
      <c r="K270" s="94">
        <v>5000</v>
      </c>
      <c r="L270" s="94"/>
      <c r="M270" s="97"/>
      <c r="N270" s="95"/>
      <c r="O270" s="95"/>
      <c r="P270" s="95"/>
      <c r="Q270" s="95"/>
      <c r="R270" s="95"/>
      <c r="S270" s="95"/>
      <c r="T270" s="95"/>
      <c r="U270" s="93"/>
      <c r="V270" s="95"/>
      <c r="W270" s="98"/>
      <c r="X270" s="94">
        <v>5000</v>
      </c>
      <c r="Y270" s="94"/>
    </row>
    <row r="271" spans="1:25" ht="15" customHeight="1" x14ac:dyDescent="0.25">
      <c r="A271" s="109">
        <v>39157</v>
      </c>
      <c r="B271" s="110">
        <v>2240</v>
      </c>
      <c r="C271" s="110" t="s">
        <v>162</v>
      </c>
      <c r="D271" s="94">
        <v>1500</v>
      </c>
      <c r="E271" s="111" t="s">
        <v>7124</v>
      </c>
      <c r="F271" s="93" t="s">
        <v>54</v>
      </c>
      <c r="G271" s="96" t="s">
        <v>3582</v>
      </c>
      <c r="H271" s="96" t="s">
        <v>25</v>
      </c>
      <c r="I271" s="96"/>
      <c r="J271" s="94"/>
      <c r="K271" s="94">
        <v>1500</v>
      </c>
      <c r="L271" s="94"/>
      <c r="M271" s="97"/>
      <c r="N271" s="95"/>
      <c r="O271" s="95"/>
      <c r="P271" s="95"/>
      <c r="Q271" s="95"/>
      <c r="R271" s="95"/>
      <c r="S271" s="95"/>
      <c r="T271" s="95"/>
      <c r="U271" s="93"/>
      <c r="V271" s="95"/>
      <c r="W271" s="98"/>
      <c r="X271" s="94">
        <v>1500</v>
      </c>
      <c r="Y271" s="94"/>
    </row>
    <row r="272" spans="1:25" ht="15" customHeight="1" x14ac:dyDescent="0.25">
      <c r="A272" s="109">
        <v>39157</v>
      </c>
      <c r="B272" s="110">
        <v>2059</v>
      </c>
      <c r="C272" s="110" t="s">
        <v>64</v>
      </c>
      <c r="D272" s="94">
        <v>1000</v>
      </c>
      <c r="E272" s="111" t="s">
        <v>7125</v>
      </c>
      <c r="F272" s="93" t="s">
        <v>67</v>
      </c>
      <c r="G272" s="96" t="s">
        <v>3578</v>
      </c>
      <c r="H272" s="96" t="s">
        <v>25</v>
      </c>
      <c r="I272" s="96"/>
      <c r="J272" s="94"/>
      <c r="K272" s="94">
        <v>1000</v>
      </c>
      <c r="L272" s="94"/>
      <c r="M272" s="97"/>
      <c r="N272" s="95"/>
      <c r="O272" s="95"/>
      <c r="P272" s="95"/>
      <c r="Q272" s="95"/>
      <c r="R272" s="95"/>
      <c r="S272" s="95"/>
      <c r="T272" s="95"/>
      <c r="U272" s="93"/>
      <c r="V272" s="95"/>
      <c r="W272" s="98"/>
      <c r="X272" s="94">
        <v>1000</v>
      </c>
      <c r="Y272" s="94"/>
    </row>
    <row r="273" spans="1:25" ht="15" customHeight="1" x14ac:dyDescent="0.25">
      <c r="A273" s="92">
        <v>39158</v>
      </c>
      <c r="B273" s="93">
        <v>2004</v>
      </c>
      <c r="C273" s="93" t="s">
        <v>35</v>
      </c>
      <c r="D273" s="94">
        <v>766</v>
      </c>
      <c r="E273" s="95" t="s">
        <v>7126</v>
      </c>
      <c r="F273" s="93" t="s">
        <v>23</v>
      </c>
      <c r="G273" s="96" t="s">
        <v>3580</v>
      </c>
      <c r="H273" s="96" t="s">
        <v>25</v>
      </c>
      <c r="I273" s="96"/>
      <c r="J273" s="94"/>
      <c r="K273" s="94">
        <v>766</v>
      </c>
      <c r="L273" s="94"/>
      <c r="M273" s="97"/>
      <c r="N273" s="95"/>
      <c r="O273" s="95"/>
      <c r="P273" s="95"/>
      <c r="Q273" s="95"/>
      <c r="R273" s="95"/>
      <c r="S273" s="95"/>
      <c r="T273" s="95"/>
      <c r="U273" s="93"/>
      <c r="V273" s="95"/>
      <c r="W273" s="98"/>
      <c r="X273" s="94">
        <v>766</v>
      </c>
      <c r="Y273" s="94"/>
    </row>
    <row r="274" spans="1:25" ht="15" customHeight="1" x14ac:dyDescent="0.25">
      <c r="A274" s="109">
        <v>39158</v>
      </c>
      <c r="B274" s="110">
        <v>1220</v>
      </c>
      <c r="C274" s="110" t="s">
        <v>526</v>
      </c>
      <c r="D274" s="94">
        <v>2000</v>
      </c>
      <c r="E274" s="111" t="s">
        <v>7127</v>
      </c>
      <c r="F274" s="93" t="s">
        <v>33</v>
      </c>
      <c r="G274" s="93" t="s">
        <v>3580</v>
      </c>
      <c r="H274" s="96" t="s">
        <v>25</v>
      </c>
      <c r="I274" s="96" t="s">
        <v>4334</v>
      </c>
      <c r="J274" s="94">
        <v>2000</v>
      </c>
      <c r="K274" s="94"/>
      <c r="L274" s="94"/>
      <c r="M274" s="97"/>
      <c r="N274" s="95"/>
      <c r="O274" s="95"/>
      <c r="P274" s="95"/>
      <c r="Q274" s="95"/>
      <c r="R274" s="95"/>
      <c r="S274" s="95"/>
      <c r="T274" s="95"/>
      <c r="U274" s="93"/>
      <c r="V274" s="95"/>
      <c r="W274" s="98"/>
      <c r="X274" s="94">
        <v>2000</v>
      </c>
      <c r="Y274" s="94"/>
    </row>
    <row r="275" spans="1:25" ht="15" customHeight="1" x14ac:dyDescent="0.25">
      <c r="A275" s="109">
        <v>39158</v>
      </c>
      <c r="B275" s="110">
        <v>1233</v>
      </c>
      <c r="C275" s="110" t="s">
        <v>302</v>
      </c>
      <c r="D275" s="94">
        <v>1500</v>
      </c>
      <c r="E275" s="111" t="s">
        <v>7128</v>
      </c>
      <c r="F275" s="93" t="s">
        <v>33</v>
      </c>
      <c r="G275" s="96" t="s">
        <v>3587</v>
      </c>
      <c r="H275" s="96" t="s">
        <v>25</v>
      </c>
      <c r="I275" s="96" t="s">
        <v>4334</v>
      </c>
      <c r="J275" s="94">
        <v>1500</v>
      </c>
      <c r="K275" s="94"/>
      <c r="L275" s="94"/>
      <c r="M275" s="97"/>
      <c r="N275" s="95"/>
      <c r="O275" s="95"/>
      <c r="P275" s="95"/>
      <c r="Q275" s="95"/>
      <c r="R275" s="95"/>
      <c r="S275" s="95"/>
      <c r="T275" s="95"/>
      <c r="U275" s="93"/>
      <c r="V275" s="95"/>
      <c r="W275" s="98"/>
      <c r="X275" s="94">
        <v>1500</v>
      </c>
      <c r="Y275" s="94"/>
    </row>
    <row r="276" spans="1:25" ht="15" customHeight="1" x14ac:dyDescent="0.25">
      <c r="A276" s="92">
        <v>39160</v>
      </c>
      <c r="B276" s="93">
        <v>1830</v>
      </c>
      <c r="C276" s="93" t="s">
        <v>162</v>
      </c>
      <c r="D276" s="103">
        <v>300</v>
      </c>
      <c r="E276" s="95" t="s">
        <v>7129</v>
      </c>
      <c r="F276" s="93" t="s">
        <v>30</v>
      </c>
      <c r="G276" s="93" t="s">
        <v>3582</v>
      </c>
      <c r="H276" s="96" t="s">
        <v>25</v>
      </c>
      <c r="I276" s="96"/>
      <c r="J276" s="103"/>
      <c r="K276" s="103">
        <v>300</v>
      </c>
      <c r="L276" s="94"/>
      <c r="M276" s="104"/>
      <c r="N276" s="95"/>
      <c r="O276" s="95"/>
      <c r="P276" s="95"/>
      <c r="Q276" s="95"/>
      <c r="R276" s="95"/>
      <c r="S276" s="95"/>
      <c r="T276" s="95"/>
      <c r="U276" s="93"/>
      <c r="V276" s="95"/>
      <c r="W276" s="98"/>
      <c r="X276" s="103">
        <v>300</v>
      </c>
      <c r="Y276" s="103"/>
    </row>
    <row r="277" spans="1:25" ht="15" customHeight="1" x14ac:dyDescent="0.25">
      <c r="A277" s="109">
        <v>39160</v>
      </c>
      <c r="B277" s="110">
        <v>1652</v>
      </c>
      <c r="C277" s="110" t="s">
        <v>35</v>
      </c>
      <c r="D277" s="94">
        <v>200</v>
      </c>
      <c r="E277" s="111" t="s">
        <v>7130</v>
      </c>
      <c r="F277" s="93" t="s">
        <v>37</v>
      </c>
      <c r="G277" s="96" t="s">
        <v>3580</v>
      </c>
      <c r="H277" s="96" t="s">
        <v>25</v>
      </c>
      <c r="I277" s="96"/>
      <c r="J277" s="94"/>
      <c r="K277" s="94">
        <v>200</v>
      </c>
      <c r="L277" s="94"/>
      <c r="M277" s="97"/>
      <c r="N277" s="95"/>
      <c r="O277" s="95"/>
      <c r="P277" s="95"/>
      <c r="Q277" s="95"/>
      <c r="R277" s="95"/>
      <c r="S277" s="95"/>
      <c r="T277" s="93"/>
      <c r="U277" s="95"/>
      <c r="V277" s="98"/>
      <c r="W277" s="95"/>
      <c r="X277" s="94">
        <v>200</v>
      </c>
      <c r="Y277" s="94"/>
    </row>
    <row r="278" spans="1:25" ht="15" customHeight="1" x14ac:dyDescent="0.25">
      <c r="A278" s="109">
        <v>39160</v>
      </c>
      <c r="B278" s="110">
        <v>1007</v>
      </c>
      <c r="C278" s="110" t="s">
        <v>35</v>
      </c>
      <c r="D278" s="94">
        <v>3000</v>
      </c>
      <c r="E278" s="111" t="s">
        <v>7131</v>
      </c>
      <c r="F278" s="93" t="s">
        <v>190</v>
      </c>
      <c r="G278" s="96" t="s">
        <v>3580</v>
      </c>
      <c r="H278" s="96" t="s">
        <v>25</v>
      </c>
      <c r="I278" s="96"/>
      <c r="J278" s="94"/>
      <c r="K278" s="94">
        <v>3000</v>
      </c>
      <c r="L278" s="94"/>
      <c r="M278" s="97"/>
      <c r="N278" s="95"/>
      <c r="O278" s="95"/>
      <c r="P278" s="95"/>
      <c r="Q278" s="95"/>
      <c r="R278" s="95"/>
      <c r="S278" s="95"/>
      <c r="T278" s="93"/>
      <c r="U278" s="95"/>
      <c r="V278" s="98"/>
      <c r="W278" s="95"/>
      <c r="X278" s="94">
        <v>3000</v>
      </c>
      <c r="Y278" s="94"/>
    </row>
    <row r="279" spans="1:25" ht="15" customHeight="1" x14ac:dyDescent="0.25">
      <c r="A279" s="109">
        <v>39161</v>
      </c>
      <c r="B279" s="110">
        <v>906</v>
      </c>
      <c r="C279" s="110" t="s">
        <v>3611</v>
      </c>
      <c r="D279" s="94">
        <v>26.5</v>
      </c>
      <c r="E279" s="111" t="s">
        <v>7132</v>
      </c>
      <c r="F279" s="93" t="s">
        <v>23</v>
      </c>
      <c r="G279" s="96" t="s">
        <v>3587</v>
      </c>
      <c r="H279" s="96" t="s">
        <v>25</v>
      </c>
      <c r="I279" s="96"/>
      <c r="J279" s="94"/>
      <c r="K279" s="94">
        <v>26.5</v>
      </c>
      <c r="L279" s="94"/>
      <c r="M279" s="97"/>
      <c r="N279" s="95"/>
      <c r="O279" s="95"/>
      <c r="P279" s="95"/>
      <c r="Q279" s="95"/>
      <c r="R279" s="95"/>
      <c r="S279" s="95"/>
      <c r="T279" s="93"/>
      <c r="U279" s="95"/>
      <c r="V279" s="98"/>
      <c r="W279" s="95"/>
      <c r="X279" s="94">
        <v>26.5</v>
      </c>
      <c r="Y279" s="94"/>
    </row>
    <row r="280" spans="1:25" ht="15" customHeight="1" x14ac:dyDescent="0.25">
      <c r="A280" s="109">
        <v>39161</v>
      </c>
      <c r="B280" s="110">
        <v>1558</v>
      </c>
      <c r="C280" s="110" t="s">
        <v>64</v>
      </c>
      <c r="D280" s="94">
        <v>232500</v>
      </c>
      <c r="E280" s="111" t="s">
        <v>7133</v>
      </c>
      <c r="F280" s="93" t="s">
        <v>33</v>
      </c>
      <c r="G280" s="96" t="s">
        <v>3578</v>
      </c>
      <c r="H280" s="96" t="s">
        <v>25</v>
      </c>
      <c r="I280" s="96"/>
      <c r="J280" s="94"/>
      <c r="K280" s="94">
        <v>232500</v>
      </c>
      <c r="L280" s="94"/>
      <c r="M280" s="97"/>
      <c r="N280" s="95"/>
      <c r="O280" s="95"/>
      <c r="P280" s="95"/>
      <c r="Q280" s="95"/>
      <c r="R280" s="95"/>
      <c r="S280" s="95"/>
      <c r="T280" s="93"/>
      <c r="U280" s="95"/>
      <c r="V280" s="98"/>
      <c r="W280" s="95"/>
      <c r="X280" s="94">
        <v>232500</v>
      </c>
      <c r="Y280" s="94"/>
    </row>
    <row r="281" spans="1:25" ht="15" customHeight="1" x14ac:dyDescent="0.25">
      <c r="A281" s="109">
        <v>39161</v>
      </c>
      <c r="B281" s="110">
        <v>1655</v>
      </c>
      <c r="C281" s="110" t="s">
        <v>35</v>
      </c>
      <c r="D281" s="94">
        <v>100</v>
      </c>
      <c r="E281" s="111" t="s">
        <v>7134</v>
      </c>
      <c r="F281" s="93" t="s">
        <v>33</v>
      </c>
      <c r="G281" s="96" t="s">
        <v>3580</v>
      </c>
      <c r="H281" s="96" t="s">
        <v>25</v>
      </c>
      <c r="I281" s="96"/>
      <c r="J281" s="94"/>
      <c r="K281" s="94">
        <v>100</v>
      </c>
      <c r="L281" s="94"/>
      <c r="M281" s="97"/>
      <c r="N281" s="95"/>
      <c r="O281" s="95"/>
      <c r="P281" s="95"/>
      <c r="Q281" s="95"/>
      <c r="R281" s="95"/>
      <c r="S281" s="95"/>
      <c r="T281" s="93"/>
      <c r="U281" s="95"/>
      <c r="V281" s="98"/>
      <c r="W281" s="95"/>
      <c r="X281" s="94">
        <v>100</v>
      </c>
      <c r="Y281" s="94"/>
    </row>
    <row r="282" spans="1:25" ht="15" customHeight="1" x14ac:dyDescent="0.25">
      <c r="A282" s="109">
        <v>39161</v>
      </c>
      <c r="B282" s="110">
        <v>1850</v>
      </c>
      <c r="C282" s="110" t="s">
        <v>35</v>
      </c>
      <c r="D282" s="94">
        <v>9300</v>
      </c>
      <c r="E282" s="111" t="s">
        <v>7135</v>
      </c>
      <c r="F282" s="93" t="s">
        <v>33</v>
      </c>
      <c r="G282" s="96" t="s">
        <v>3580</v>
      </c>
      <c r="H282" s="96" t="s">
        <v>25</v>
      </c>
      <c r="I282" s="96"/>
      <c r="J282" s="94"/>
      <c r="K282" s="94">
        <v>9300</v>
      </c>
      <c r="L282" s="94"/>
      <c r="M282" s="97"/>
      <c r="N282" s="95"/>
      <c r="O282" s="95"/>
      <c r="P282" s="95"/>
      <c r="Q282" s="95"/>
      <c r="R282" s="95"/>
      <c r="S282" s="95"/>
      <c r="T282" s="93"/>
      <c r="U282" s="95"/>
      <c r="V282" s="98"/>
      <c r="W282" s="95"/>
      <c r="X282" s="94">
        <v>9300</v>
      </c>
      <c r="Y282" s="94"/>
    </row>
    <row r="283" spans="1:25" ht="15" customHeight="1" x14ac:dyDescent="0.25">
      <c r="A283" s="109">
        <v>39161</v>
      </c>
      <c r="B283" s="110">
        <v>1430</v>
      </c>
      <c r="C283" s="110" t="s">
        <v>200</v>
      </c>
      <c r="D283" s="94">
        <v>6600</v>
      </c>
      <c r="E283" s="111" t="s">
        <v>7136</v>
      </c>
      <c r="F283" s="93" t="s">
        <v>33</v>
      </c>
      <c r="G283" s="96" t="s">
        <v>3575</v>
      </c>
      <c r="H283" s="96" t="s">
        <v>25</v>
      </c>
      <c r="I283" s="93"/>
      <c r="J283" s="94"/>
      <c r="K283" s="94">
        <v>6600</v>
      </c>
      <c r="L283" s="94"/>
      <c r="M283" s="97"/>
      <c r="N283" s="95"/>
      <c r="O283" s="95"/>
      <c r="P283" s="95"/>
      <c r="Q283" s="95"/>
      <c r="R283" s="95"/>
      <c r="S283" s="95"/>
      <c r="T283" s="93"/>
      <c r="U283" s="95"/>
      <c r="V283" s="98"/>
      <c r="W283" s="95"/>
      <c r="X283" s="94">
        <v>6600</v>
      </c>
      <c r="Y283" s="94"/>
    </row>
    <row r="284" spans="1:25" ht="15" customHeight="1" x14ac:dyDescent="0.25">
      <c r="A284" s="109">
        <v>39161</v>
      </c>
      <c r="B284" s="110">
        <v>1405</v>
      </c>
      <c r="C284" s="110" t="s">
        <v>319</v>
      </c>
      <c r="D284" s="94">
        <v>300</v>
      </c>
      <c r="E284" s="111" t="s">
        <v>7137</v>
      </c>
      <c r="F284" s="93" t="s">
        <v>37</v>
      </c>
      <c r="G284" s="96" t="s">
        <v>3610</v>
      </c>
      <c r="H284" s="96" t="s">
        <v>25</v>
      </c>
      <c r="I284" s="96"/>
      <c r="J284" s="94"/>
      <c r="K284" s="94">
        <v>300</v>
      </c>
      <c r="L284" s="94"/>
      <c r="M284" s="97"/>
      <c r="N284" s="95"/>
      <c r="O284" s="95"/>
      <c r="P284" s="95"/>
      <c r="Q284" s="95"/>
      <c r="R284" s="95"/>
      <c r="S284" s="95"/>
      <c r="T284" s="93"/>
      <c r="U284" s="95"/>
      <c r="V284" s="98"/>
      <c r="W284" s="95"/>
      <c r="X284" s="94">
        <v>300</v>
      </c>
      <c r="Y284" s="94"/>
    </row>
    <row r="285" spans="1:25" ht="15" customHeight="1" x14ac:dyDescent="0.25">
      <c r="A285" s="109">
        <v>39161</v>
      </c>
      <c r="B285" s="110">
        <v>1519</v>
      </c>
      <c r="C285" s="110" t="s">
        <v>35</v>
      </c>
      <c r="D285" s="94">
        <v>1000</v>
      </c>
      <c r="E285" s="111" t="s">
        <v>7138</v>
      </c>
      <c r="F285" s="93" t="s">
        <v>67</v>
      </c>
      <c r="G285" s="96" t="s">
        <v>3580</v>
      </c>
      <c r="H285" s="96" t="s">
        <v>25</v>
      </c>
      <c r="I285" s="96"/>
      <c r="J285" s="94"/>
      <c r="K285" s="94">
        <v>1000</v>
      </c>
      <c r="L285" s="94"/>
      <c r="M285" s="97"/>
      <c r="N285" s="95"/>
      <c r="O285" s="95"/>
      <c r="P285" s="95"/>
      <c r="Q285" s="95"/>
      <c r="R285" s="95"/>
      <c r="S285" s="95"/>
      <c r="T285" s="93"/>
      <c r="U285" s="95"/>
      <c r="V285" s="98"/>
      <c r="W285" s="95"/>
      <c r="X285" s="94">
        <v>1000</v>
      </c>
      <c r="Y285" s="94"/>
    </row>
    <row r="286" spans="1:25" ht="15" customHeight="1" x14ac:dyDescent="0.25">
      <c r="A286" s="109">
        <v>39162</v>
      </c>
      <c r="B286" s="110">
        <v>1456</v>
      </c>
      <c r="C286" s="110" t="s">
        <v>152</v>
      </c>
      <c r="D286" s="94">
        <v>600</v>
      </c>
      <c r="E286" s="111" t="s">
        <v>7139</v>
      </c>
      <c r="F286" s="93" t="s">
        <v>23</v>
      </c>
      <c r="G286" s="96" t="s">
        <v>3580</v>
      </c>
      <c r="H286" s="96" t="s">
        <v>25</v>
      </c>
      <c r="I286" s="96"/>
      <c r="J286" s="94"/>
      <c r="K286" s="94">
        <v>600</v>
      </c>
      <c r="L286" s="94"/>
      <c r="M286" s="97"/>
      <c r="N286" s="95"/>
      <c r="O286" s="95"/>
      <c r="P286" s="95"/>
      <c r="Q286" s="95"/>
      <c r="R286" s="95"/>
      <c r="S286" s="95"/>
      <c r="T286" s="93"/>
      <c r="U286" s="95"/>
      <c r="V286" s="98"/>
      <c r="W286" s="95"/>
      <c r="X286" s="94">
        <v>600</v>
      </c>
      <c r="Y286" s="94"/>
    </row>
    <row r="287" spans="1:25" ht="15" customHeight="1" x14ac:dyDescent="0.25">
      <c r="A287" s="109">
        <v>39162</v>
      </c>
      <c r="B287" s="110">
        <v>1509</v>
      </c>
      <c r="C287" s="110" t="s">
        <v>35</v>
      </c>
      <c r="D287" s="94">
        <v>5500</v>
      </c>
      <c r="E287" s="111" t="s">
        <v>7140</v>
      </c>
      <c r="F287" s="93" t="s">
        <v>23</v>
      </c>
      <c r="G287" s="93" t="s">
        <v>3580</v>
      </c>
      <c r="H287" s="96" t="s">
        <v>25</v>
      </c>
      <c r="I287" s="96"/>
      <c r="J287" s="94"/>
      <c r="K287" s="94">
        <v>5500</v>
      </c>
      <c r="L287" s="94"/>
      <c r="M287" s="97"/>
      <c r="N287" s="95"/>
      <c r="O287" s="95"/>
      <c r="P287" s="95"/>
      <c r="Q287" s="95"/>
      <c r="R287" s="95"/>
      <c r="S287" s="95"/>
      <c r="T287" s="93"/>
      <c r="U287" s="95"/>
      <c r="V287" s="98"/>
      <c r="W287" s="95"/>
      <c r="X287" s="94">
        <v>5500</v>
      </c>
      <c r="Y287" s="94"/>
    </row>
    <row r="288" spans="1:25" ht="15" customHeight="1" x14ac:dyDescent="0.25">
      <c r="A288" s="109">
        <v>39162</v>
      </c>
      <c r="B288" s="110">
        <v>1052</v>
      </c>
      <c r="C288" s="110" t="s">
        <v>203</v>
      </c>
      <c r="D288" s="94">
        <v>150</v>
      </c>
      <c r="E288" s="111" t="s">
        <v>7141</v>
      </c>
      <c r="F288" s="93" t="s">
        <v>23</v>
      </c>
      <c r="G288" s="96" t="s">
        <v>3610</v>
      </c>
      <c r="H288" s="96" t="s">
        <v>25</v>
      </c>
      <c r="I288" s="96"/>
      <c r="J288" s="94"/>
      <c r="K288" s="94">
        <v>150</v>
      </c>
      <c r="L288" s="94"/>
      <c r="M288" s="97"/>
      <c r="N288" s="95"/>
      <c r="O288" s="95"/>
      <c r="P288" s="95"/>
      <c r="Q288" s="95"/>
      <c r="R288" s="95"/>
      <c r="S288" s="95"/>
      <c r="T288" s="93"/>
      <c r="U288" s="95"/>
      <c r="V288" s="98"/>
      <c r="W288" s="95"/>
      <c r="X288" s="94">
        <v>150</v>
      </c>
      <c r="Y288" s="94"/>
    </row>
    <row r="289" spans="1:25" ht="15" customHeight="1" x14ac:dyDescent="0.25">
      <c r="A289" s="109">
        <v>39162</v>
      </c>
      <c r="B289" s="110">
        <v>1433</v>
      </c>
      <c r="C289" s="110" t="s">
        <v>203</v>
      </c>
      <c r="D289" s="94">
        <v>500</v>
      </c>
      <c r="E289" s="111" t="s">
        <v>7142</v>
      </c>
      <c r="F289" s="93" t="s">
        <v>23</v>
      </c>
      <c r="G289" s="96" t="s">
        <v>3610</v>
      </c>
      <c r="H289" s="96" t="s">
        <v>25</v>
      </c>
      <c r="I289" s="96"/>
      <c r="J289" s="94"/>
      <c r="K289" s="94">
        <v>500</v>
      </c>
      <c r="L289" s="94"/>
      <c r="M289" s="97"/>
      <c r="N289" s="95"/>
      <c r="O289" s="95"/>
      <c r="P289" s="95"/>
      <c r="Q289" s="95"/>
      <c r="R289" s="95"/>
      <c r="S289" s="95"/>
      <c r="T289" s="93"/>
      <c r="U289" s="95"/>
      <c r="V289" s="98"/>
      <c r="W289" s="95"/>
      <c r="X289" s="94">
        <v>500</v>
      </c>
      <c r="Y289" s="94"/>
    </row>
    <row r="290" spans="1:25" ht="15" customHeight="1" x14ac:dyDescent="0.25">
      <c r="A290" s="109">
        <v>39162</v>
      </c>
      <c r="B290" s="110">
        <v>1441</v>
      </c>
      <c r="C290" s="110" t="s">
        <v>46</v>
      </c>
      <c r="D290" s="94">
        <v>2500</v>
      </c>
      <c r="E290" s="111" t="s">
        <v>7143</v>
      </c>
      <c r="F290" s="93" t="s">
        <v>23</v>
      </c>
      <c r="G290" s="96" t="s">
        <v>3575</v>
      </c>
      <c r="H290" s="96" t="s">
        <v>25</v>
      </c>
      <c r="I290" s="96"/>
      <c r="J290" s="94"/>
      <c r="K290" s="94">
        <v>2500</v>
      </c>
      <c r="L290" s="94"/>
      <c r="M290" s="97"/>
      <c r="N290" s="95"/>
      <c r="O290" s="95"/>
      <c r="P290" s="95"/>
      <c r="Q290" s="95"/>
      <c r="R290" s="95"/>
      <c r="S290" s="95"/>
      <c r="T290" s="93"/>
      <c r="U290" s="95"/>
      <c r="V290" s="98"/>
      <c r="W290" s="95"/>
      <c r="X290" s="94">
        <v>2500</v>
      </c>
      <c r="Y290" s="94"/>
    </row>
    <row r="291" spans="1:25" ht="15" customHeight="1" x14ac:dyDescent="0.25">
      <c r="A291" s="109">
        <v>39162</v>
      </c>
      <c r="B291" s="110">
        <v>848</v>
      </c>
      <c r="C291" s="110" t="s">
        <v>31</v>
      </c>
      <c r="D291" s="94">
        <v>600000</v>
      </c>
      <c r="E291" s="111" t="s">
        <v>7144</v>
      </c>
      <c r="F291" s="93" t="s">
        <v>29</v>
      </c>
      <c r="G291" s="96" t="s">
        <v>3587</v>
      </c>
      <c r="H291" s="96" t="s">
        <v>25</v>
      </c>
      <c r="I291" s="96" t="s">
        <v>4334</v>
      </c>
      <c r="J291" s="94">
        <v>600000</v>
      </c>
      <c r="K291" s="94"/>
      <c r="L291" s="94"/>
      <c r="M291" s="97"/>
      <c r="N291" s="95"/>
      <c r="O291" s="95"/>
      <c r="P291" s="95"/>
      <c r="Q291" s="95"/>
      <c r="R291" s="95"/>
      <c r="S291" s="95"/>
      <c r="T291" s="93"/>
      <c r="U291" s="95"/>
      <c r="V291" s="98"/>
      <c r="W291" s="95"/>
      <c r="X291" s="94">
        <v>600000</v>
      </c>
      <c r="Y291" s="94"/>
    </row>
    <row r="292" spans="1:25" ht="15" customHeight="1" x14ac:dyDescent="0.25">
      <c r="A292" s="109">
        <v>39162</v>
      </c>
      <c r="B292" s="110">
        <v>2053</v>
      </c>
      <c r="C292" s="110" t="s">
        <v>51</v>
      </c>
      <c r="D292" s="94">
        <v>100</v>
      </c>
      <c r="E292" s="111" t="s">
        <v>7145</v>
      </c>
      <c r="F292" s="93" t="s">
        <v>63</v>
      </c>
      <c r="G292" s="96" t="s">
        <v>3610</v>
      </c>
      <c r="H292" s="96" t="s">
        <v>25</v>
      </c>
      <c r="I292" s="96"/>
      <c r="J292" s="94"/>
      <c r="K292" s="94">
        <v>100</v>
      </c>
      <c r="L292" s="94"/>
      <c r="M292" s="97"/>
      <c r="N292" s="95"/>
      <c r="O292" s="95"/>
      <c r="P292" s="95"/>
      <c r="Q292" s="95"/>
      <c r="R292" s="95"/>
      <c r="S292" s="95"/>
      <c r="T292" s="93"/>
      <c r="U292" s="95"/>
      <c r="V292" s="98"/>
      <c r="W292" s="95"/>
      <c r="X292" s="94">
        <v>100</v>
      </c>
      <c r="Y292" s="94"/>
    </row>
    <row r="293" spans="1:25" ht="15" customHeight="1" x14ac:dyDescent="0.25">
      <c r="A293" s="109">
        <v>39162</v>
      </c>
      <c r="B293" s="110">
        <v>1503</v>
      </c>
      <c r="C293" s="110" t="s">
        <v>91</v>
      </c>
      <c r="D293" s="94">
        <v>1000</v>
      </c>
      <c r="E293" s="111" t="s">
        <v>7146</v>
      </c>
      <c r="F293" s="93" t="s">
        <v>54</v>
      </c>
      <c r="G293" s="96" t="s">
        <v>3578</v>
      </c>
      <c r="H293" s="96" t="s">
        <v>25</v>
      </c>
      <c r="I293" s="96"/>
      <c r="J293" s="94"/>
      <c r="K293" s="94">
        <v>1000</v>
      </c>
      <c r="L293" s="94"/>
      <c r="M293" s="97"/>
      <c r="N293" s="95"/>
      <c r="O293" s="95"/>
      <c r="P293" s="95"/>
      <c r="Q293" s="95"/>
      <c r="R293" s="95"/>
      <c r="S293" s="95"/>
      <c r="T293" s="93"/>
      <c r="U293" s="95"/>
      <c r="V293" s="98"/>
      <c r="W293" s="95"/>
      <c r="X293" s="94">
        <v>1000</v>
      </c>
      <c r="Y293" s="94"/>
    </row>
    <row r="294" spans="1:25" ht="15" customHeight="1" x14ac:dyDescent="0.25">
      <c r="A294" s="109">
        <v>39163</v>
      </c>
      <c r="B294" s="110">
        <v>1937</v>
      </c>
      <c r="C294" s="110" t="s">
        <v>319</v>
      </c>
      <c r="D294" s="94">
        <v>1000</v>
      </c>
      <c r="E294" s="111" t="s">
        <v>7147</v>
      </c>
      <c r="F294" s="93" t="s">
        <v>23</v>
      </c>
      <c r="G294" s="96" t="s">
        <v>3610</v>
      </c>
      <c r="H294" s="96" t="s">
        <v>25</v>
      </c>
      <c r="I294" s="96"/>
      <c r="J294" s="94"/>
      <c r="K294" s="94">
        <v>1000</v>
      </c>
      <c r="L294" s="94"/>
      <c r="M294" s="97"/>
      <c r="N294" s="95"/>
      <c r="O294" s="95"/>
      <c r="P294" s="95"/>
      <c r="Q294" s="95"/>
      <c r="R294" s="95"/>
      <c r="S294" s="95"/>
      <c r="T294" s="93"/>
      <c r="U294" s="95"/>
      <c r="V294" s="98"/>
      <c r="W294" s="95"/>
      <c r="X294" s="94">
        <v>1000</v>
      </c>
      <c r="Y294" s="94"/>
    </row>
    <row r="295" spans="1:25" ht="15" customHeight="1" x14ac:dyDescent="0.25">
      <c r="A295" s="92">
        <v>39163</v>
      </c>
      <c r="B295" s="93">
        <v>1400</v>
      </c>
      <c r="C295" s="93" t="s">
        <v>42</v>
      </c>
      <c r="D295" s="103">
        <v>20</v>
      </c>
      <c r="E295" s="95" t="s">
        <v>7148</v>
      </c>
      <c r="F295" s="93" t="s">
        <v>23</v>
      </c>
      <c r="G295" s="93" t="s">
        <v>3582</v>
      </c>
      <c r="H295" s="96" t="s">
        <v>25</v>
      </c>
      <c r="I295" s="96"/>
      <c r="J295" s="103"/>
      <c r="K295" s="103">
        <v>20</v>
      </c>
      <c r="L295" s="94"/>
      <c r="M295" s="104"/>
      <c r="N295" s="95"/>
      <c r="O295" s="95"/>
      <c r="P295" s="95"/>
      <c r="Q295" s="95"/>
      <c r="R295" s="95"/>
      <c r="S295" s="95"/>
      <c r="T295" s="95"/>
      <c r="U295" s="93"/>
      <c r="V295" s="95"/>
      <c r="W295" s="98"/>
      <c r="X295" s="103">
        <v>20</v>
      </c>
      <c r="Y295" s="103"/>
    </row>
    <row r="296" spans="1:25" ht="15" customHeight="1" x14ac:dyDescent="0.25">
      <c r="A296" s="109">
        <v>39163</v>
      </c>
      <c r="B296" s="110">
        <v>1614</v>
      </c>
      <c r="C296" s="110" t="s">
        <v>68</v>
      </c>
      <c r="D296" s="94">
        <v>8000</v>
      </c>
      <c r="E296" s="111" t="s">
        <v>7149</v>
      </c>
      <c r="F296" s="93" t="s">
        <v>23</v>
      </c>
      <c r="G296" s="96" t="s">
        <v>3575</v>
      </c>
      <c r="H296" s="96" t="s">
        <v>25</v>
      </c>
      <c r="I296" s="96"/>
      <c r="J296" s="94"/>
      <c r="K296" s="94">
        <v>8000</v>
      </c>
      <c r="L296" s="94"/>
      <c r="M296" s="97"/>
      <c r="N296" s="95"/>
      <c r="O296" s="95"/>
      <c r="P296" s="95"/>
      <c r="Q296" s="95"/>
      <c r="R296" s="95"/>
      <c r="S296" s="95"/>
      <c r="T296" s="93"/>
      <c r="U296" s="95"/>
      <c r="V296" s="98"/>
      <c r="W296" s="95"/>
      <c r="X296" s="94">
        <v>8000</v>
      </c>
      <c r="Y296" s="94"/>
    </row>
    <row r="297" spans="1:25" ht="15" customHeight="1" x14ac:dyDescent="0.25">
      <c r="A297" s="109">
        <v>39163</v>
      </c>
      <c r="B297" s="110">
        <v>1247</v>
      </c>
      <c r="C297" s="110" t="s">
        <v>99</v>
      </c>
      <c r="D297" s="94">
        <v>150</v>
      </c>
      <c r="E297" s="111" t="s">
        <v>7150</v>
      </c>
      <c r="F297" s="93" t="s">
        <v>67</v>
      </c>
      <c r="G297" s="96" t="s">
        <v>3610</v>
      </c>
      <c r="H297" s="96" t="s">
        <v>25</v>
      </c>
      <c r="I297" s="96"/>
      <c r="J297" s="94"/>
      <c r="K297" s="94">
        <v>150</v>
      </c>
      <c r="L297" s="94"/>
      <c r="M297" s="97"/>
      <c r="N297" s="95"/>
      <c r="O297" s="95"/>
      <c r="P297" s="95"/>
      <c r="Q297" s="95"/>
      <c r="R297" s="95"/>
      <c r="S297" s="95"/>
      <c r="T297" s="93"/>
      <c r="U297" s="95"/>
      <c r="V297" s="98"/>
      <c r="W297" s="95"/>
      <c r="X297" s="94">
        <v>150</v>
      </c>
      <c r="Y297" s="94"/>
    </row>
    <row r="298" spans="1:25" ht="15" customHeight="1" x14ac:dyDescent="0.25">
      <c r="A298" s="109">
        <v>39164</v>
      </c>
      <c r="B298" s="110">
        <v>1527</v>
      </c>
      <c r="C298" s="110" t="s">
        <v>319</v>
      </c>
      <c r="D298" s="94">
        <v>1000</v>
      </c>
      <c r="E298" s="111" t="s">
        <v>7151</v>
      </c>
      <c r="F298" s="93" t="s">
        <v>23</v>
      </c>
      <c r="G298" s="96" t="s">
        <v>3610</v>
      </c>
      <c r="H298" s="96" t="s">
        <v>25</v>
      </c>
      <c r="I298" s="96"/>
      <c r="J298" s="94"/>
      <c r="K298" s="94">
        <v>1000</v>
      </c>
      <c r="L298" s="94"/>
      <c r="M298" s="97"/>
      <c r="N298" s="95"/>
      <c r="O298" s="95"/>
      <c r="P298" s="95"/>
      <c r="Q298" s="95"/>
      <c r="R298" s="95"/>
      <c r="S298" s="95"/>
      <c r="T298" s="93"/>
      <c r="U298" s="95"/>
      <c r="V298" s="98"/>
      <c r="W298" s="95"/>
      <c r="X298" s="94">
        <v>1000</v>
      </c>
      <c r="Y298" s="94"/>
    </row>
    <row r="299" spans="1:25" ht="15" customHeight="1" x14ac:dyDescent="0.25">
      <c r="A299" s="109">
        <v>39164</v>
      </c>
      <c r="B299" s="110">
        <v>1841</v>
      </c>
      <c r="C299" s="110" t="s">
        <v>319</v>
      </c>
      <c r="D299" s="94">
        <v>5000</v>
      </c>
      <c r="E299" s="111" t="s">
        <v>7152</v>
      </c>
      <c r="F299" s="93" t="s">
        <v>23</v>
      </c>
      <c r="G299" s="96" t="s">
        <v>3610</v>
      </c>
      <c r="H299" s="96" t="s">
        <v>25</v>
      </c>
      <c r="I299" s="96"/>
      <c r="J299" s="94"/>
      <c r="K299" s="94">
        <v>5000</v>
      </c>
      <c r="L299" s="94"/>
      <c r="M299" s="97"/>
      <c r="N299" s="95"/>
      <c r="O299" s="95"/>
      <c r="P299" s="95"/>
      <c r="Q299" s="95"/>
      <c r="R299" s="95"/>
      <c r="S299" s="95"/>
      <c r="T299" s="93"/>
      <c r="U299" s="95"/>
      <c r="V299" s="98"/>
      <c r="W299" s="95"/>
      <c r="X299" s="94">
        <v>5000</v>
      </c>
      <c r="Y299" s="94"/>
    </row>
    <row r="300" spans="1:25" ht="15" customHeight="1" x14ac:dyDescent="0.25">
      <c r="A300" s="109">
        <v>39164</v>
      </c>
      <c r="B300" s="110">
        <v>1422</v>
      </c>
      <c r="C300" s="110" t="s">
        <v>46</v>
      </c>
      <c r="D300" s="94">
        <v>12628</v>
      </c>
      <c r="E300" s="111" t="s">
        <v>7153</v>
      </c>
      <c r="F300" s="93" t="s">
        <v>67</v>
      </c>
      <c r="G300" s="96" t="s">
        <v>3575</v>
      </c>
      <c r="H300" s="96" t="s">
        <v>25</v>
      </c>
      <c r="I300" s="96"/>
      <c r="J300" s="94"/>
      <c r="K300" s="94">
        <v>12628</v>
      </c>
      <c r="L300" s="94"/>
      <c r="M300" s="97"/>
      <c r="N300" s="95"/>
      <c r="O300" s="95"/>
      <c r="P300" s="95"/>
      <c r="Q300" s="95"/>
      <c r="R300" s="95"/>
      <c r="S300" s="95"/>
      <c r="T300" s="93"/>
      <c r="U300" s="95"/>
      <c r="V300" s="98"/>
      <c r="W300" s="95"/>
      <c r="X300" s="94">
        <v>12628</v>
      </c>
      <c r="Y300" s="94"/>
    </row>
    <row r="301" spans="1:25" ht="15" customHeight="1" x14ac:dyDescent="0.25">
      <c r="A301" s="92">
        <v>39167</v>
      </c>
      <c r="B301" s="93">
        <v>1300</v>
      </c>
      <c r="C301" s="93" t="s">
        <v>162</v>
      </c>
      <c r="D301" s="103">
        <v>4000</v>
      </c>
      <c r="E301" s="95" t="s">
        <v>7154</v>
      </c>
      <c r="F301" s="93" t="s">
        <v>30</v>
      </c>
      <c r="G301" s="93" t="s">
        <v>3582</v>
      </c>
      <c r="H301" s="96" t="s">
        <v>25</v>
      </c>
      <c r="I301" s="96"/>
      <c r="J301" s="103"/>
      <c r="K301" s="103">
        <v>4000</v>
      </c>
      <c r="L301" s="94"/>
      <c r="M301" s="104"/>
      <c r="N301" s="95"/>
      <c r="O301" s="95"/>
      <c r="P301" s="95"/>
      <c r="Q301" s="95"/>
      <c r="R301" s="95"/>
      <c r="S301" s="95"/>
      <c r="T301" s="95"/>
      <c r="U301" s="93"/>
      <c r="V301" s="95"/>
      <c r="W301" s="98"/>
      <c r="X301" s="103">
        <v>4000</v>
      </c>
      <c r="Y301" s="103"/>
    </row>
    <row r="302" spans="1:25" ht="15" customHeight="1" x14ac:dyDescent="0.25">
      <c r="A302" s="109">
        <v>39167</v>
      </c>
      <c r="B302" s="110">
        <v>1743</v>
      </c>
      <c r="C302" s="110" t="s">
        <v>35</v>
      </c>
      <c r="D302" s="94">
        <v>500</v>
      </c>
      <c r="E302" s="111" t="s">
        <v>7155</v>
      </c>
      <c r="F302" s="93" t="s">
        <v>190</v>
      </c>
      <c r="G302" s="96" t="s">
        <v>3580</v>
      </c>
      <c r="H302" s="96" t="s">
        <v>25</v>
      </c>
      <c r="I302" s="96"/>
      <c r="J302" s="94"/>
      <c r="K302" s="94">
        <v>500</v>
      </c>
      <c r="L302" s="94"/>
      <c r="M302" s="97"/>
      <c r="N302" s="95"/>
      <c r="O302" s="95"/>
      <c r="P302" s="95"/>
      <c r="Q302" s="95"/>
      <c r="R302" s="95"/>
      <c r="S302" s="95"/>
      <c r="T302" s="93"/>
      <c r="U302" s="95"/>
      <c r="V302" s="98"/>
      <c r="W302" s="95"/>
      <c r="X302" s="94">
        <v>500</v>
      </c>
      <c r="Y302" s="94"/>
    </row>
    <row r="303" spans="1:25" ht="15" customHeight="1" x14ac:dyDescent="0.25">
      <c r="A303" s="109">
        <v>39167</v>
      </c>
      <c r="B303" s="110">
        <v>2021</v>
      </c>
      <c r="C303" s="110" t="s">
        <v>162</v>
      </c>
      <c r="D303" s="94">
        <v>5000</v>
      </c>
      <c r="E303" s="111" t="s">
        <v>7156</v>
      </c>
      <c r="F303" s="93" t="s">
        <v>67</v>
      </c>
      <c r="G303" s="96" t="s">
        <v>3582</v>
      </c>
      <c r="H303" s="96" t="s">
        <v>25</v>
      </c>
      <c r="I303" s="96"/>
      <c r="J303" s="94"/>
      <c r="K303" s="94">
        <v>5000</v>
      </c>
      <c r="L303" s="94"/>
      <c r="M303" s="97"/>
      <c r="N303" s="95"/>
      <c r="O303" s="95"/>
      <c r="P303" s="95"/>
      <c r="Q303" s="95"/>
      <c r="R303" s="95"/>
      <c r="S303" s="95"/>
      <c r="T303" s="93"/>
      <c r="U303" s="95"/>
      <c r="V303" s="98"/>
      <c r="W303" s="95"/>
      <c r="X303" s="94">
        <v>5000</v>
      </c>
      <c r="Y303" s="94"/>
    </row>
    <row r="304" spans="1:25" ht="15" customHeight="1" x14ac:dyDescent="0.25">
      <c r="A304" s="109">
        <v>39168</v>
      </c>
      <c r="B304" s="110">
        <v>1149</v>
      </c>
      <c r="C304" s="110" t="s">
        <v>68</v>
      </c>
      <c r="D304" s="94" t="s">
        <v>27</v>
      </c>
      <c r="E304" s="111" t="s">
        <v>7157</v>
      </c>
      <c r="F304" s="93" t="s">
        <v>23</v>
      </c>
      <c r="G304" s="96" t="s">
        <v>3575</v>
      </c>
      <c r="H304" s="96" t="s">
        <v>25</v>
      </c>
      <c r="I304" s="96"/>
      <c r="J304" s="94"/>
      <c r="K304" s="94" t="s">
        <v>27</v>
      </c>
      <c r="L304" s="94"/>
      <c r="M304" s="97"/>
      <c r="N304" s="95"/>
      <c r="O304" s="95"/>
      <c r="P304" s="95"/>
      <c r="Q304" s="95"/>
      <c r="R304" s="95"/>
      <c r="S304" s="95"/>
      <c r="T304" s="93"/>
      <c r="U304" s="95"/>
      <c r="V304" s="98"/>
      <c r="W304" s="95"/>
      <c r="X304" s="94" t="s">
        <v>27</v>
      </c>
      <c r="Y304" s="94">
        <v>1</v>
      </c>
    </row>
    <row r="305" spans="1:25" ht="15" customHeight="1" x14ac:dyDescent="0.25">
      <c r="A305" s="109">
        <v>39168</v>
      </c>
      <c r="B305" s="110">
        <v>1501</v>
      </c>
      <c r="C305" s="110" t="s">
        <v>70</v>
      </c>
      <c r="D305" s="94">
        <v>10000</v>
      </c>
      <c r="E305" s="111" t="s">
        <v>7158</v>
      </c>
      <c r="F305" s="93" t="s">
        <v>33</v>
      </c>
      <c r="G305" s="96" t="s">
        <v>3575</v>
      </c>
      <c r="H305" s="96" t="s">
        <v>25</v>
      </c>
      <c r="I305" s="96"/>
      <c r="J305" s="94"/>
      <c r="K305" s="94">
        <v>10000</v>
      </c>
      <c r="L305" s="94"/>
      <c r="M305" s="97"/>
      <c r="N305" s="95"/>
      <c r="O305" s="95"/>
      <c r="P305" s="95"/>
      <c r="Q305" s="95"/>
      <c r="R305" s="95"/>
      <c r="S305" s="95"/>
      <c r="T305" s="93"/>
      <c r="U305" s="95"/>
      <c r="V305" s="98"/>
      <c r="W305" s="95"/>
      <c r="X305" s="94">
        <v>10000</v>
      </c>
      <c r="Y305" s="94"/>
    </row>
    <row r="306" spans="1:25" ht="15" customHeight="1" x14ac:dyDescent="0.25">
      <c r="A306" s="109">
        <v>39168</v>
      </c>
      <c r="B306" s="110">
        <v>1636</v>
      </c>
      <c r="C306" s="110" t="s">
        <v>200</v>
      </c>
      <c r="D306" s="94">
        <v>1000</v>
      </c>
      <c r="E306" s="111" t="s">
        <v>7159</v>
      </c>
      <c r="F306" s="93" t="s">
        <v>54</v>
      </c>
      <c r="G306" s="96" t="s">
        <v>3575</v>
      </c>
      <c r="H306" s="96" t="s">
        <v>25</v>
      </c>
      <c r="I306" s="96"/>
      <c r="J306" s="94"/>
      <c r="K306" s="94">
        <v>1000</v>
      </c>
      <c r="L306" s="94"/>
      <c r="M306" s="97"/>
      <c r="N306" s="95"/>
      <c r="O306" s="95"/>
      <c r="P306" s="95"/>
      <c r="Q306" s="95"/>
      <c r="R306" s="95"/>
      <c r="S306" s="95"/>
      <c r="T306" s="93"/>
      <c r="U306" s="95"/>
      <c r="V306" s="98"/>
      <c r="W306" s="95"/>
      <c r="X306" s="94">
        <v>1000</v>
      </c>
      <c r="Y306" s="94"/>
    </row>
    <row r="307" spans="1:25" ht="15" customHeight="1" x14ac:dyDescent="0.25">
      <c r="A307" s="109">
        <v>39168</v>
      </c>
      <c r="B307" s="110">
        <v>1006</v>
      </c>
      <c r="C307" s="110" t="s">
        <v>56</v>
      </c>
      <c r="D307" s="94">
        <v>1000</v>
      </c>
      <c r="E307" s="111" t="s">
        <v>7160</v>
      </c>
      <c r="F307" s="93" t="s">
        <v>67</v>
      </c>
      <c r="G307" s="96" t="s">
        <v>3587</v>
      </c>
      <c r="H307" s="96" t="s">
        <v>25</v>
      </c>
      <c r="I307" s="96"/>
      <c r="J307" s="94"/>
      <c r="K307" s="94">
        <v>1000</v>
      </c>
      <c r="L307" s="94"/>
      <c r="M307" s="97"/>
      <c r="N307" s="95"/>
      <c r="O307" s="95"/>
      <c r="P307" s="95"/>
      <c r="Q307" s="95"/>
      <c r="R307" s="95"/>
      <c r="S307" s="95"/>
      <c r="T307" s="93"/>
      <c r="U307" s="95"/>
      <c r="V307" s="98"/>
      <c r="W307" s="95"/>
      <c r="X307" s="94">
        <v>1000</v>
      </c>
      <c r="Y307" s="94"/>
    </row>
    <row r="308" spans="1:25" ht="15" customHeight="1" x14ac:dyDescent="0.25">
      <c r="A308" s="109">
        <v>39169</v>
      </c>
      <c r="B308" s="110">
        <v>1534</v>
      </c>
      <c r="C308" s="110" t="s">
        <v>21</v>
      </c>
      <c r="D308" s="94">
        <v>600</v>
      </c>
      <c r="E308" s="111" t="s">
        <v>7161</v>
      </c>
      <c r="F308" s="93" t="s">
        <v>23</v>
      </c>
      <c r="G308" s="93" t="s">
        <v>3610</v>
      </c>
      <c r="H308" s="96" t="s">
        <v>25</v>
      </c>
      <c r="I308" s="96"/>
      <c r="J308" s="94"/>
      <c r="K308" s="94">
        <v>600</v>
      </c>
      <c r="L308" s="94"/>
      <c r="M308" s="97"/>
      <c r="N308" s="95"/>
      <c r="O308" s="95"/>
      <c r="P308" s="95"/>
      <c r="Q308" s="95"/>
      <c r="R308" s="95"/>
      <c r="S308" s="95"/>
      <c r="T308" s="93"/>
      <c r="U308" s="95"/>
      <c r="V308" s="98"/>
      <c r="W308" s="95"/>
      <c r="X308" s="94">
        <v>600</v>
      </c>
      <c r="Y308" s="94"/>
    </row>
    <row r="309" spans="1:25" ht="15" customHeight="1" x14ac:dyDescent="0.25">
      <c r="A309" s="109">
        <v>39169</v>
      </c>
      <c r="B309" s="110">
        <v>1743</v>
      </c>
      <c r="C309" s="110" t="s">
        <v>21</v>
      </c>
      <c r="D309" s="94">
        <v>125</v>
      </c>
      <c r="E309" s="111" t="s">
        <v>7162</v>
      </c>
      <c r="F309" s="93" t="s">
        <v>23</v>
      </c>
      <c r="G309" s="96" t="s">
        <v>3610</v>
      </c>
      <c r="H309" s="96" t="s">
        <v>25</v>
      </c>
      <c r="I309" s="96"/>
      <c r="J309" s="94"/>
      <c r="K309" s="94">
        <v>125</v>
      </c>
      <c r="L309" s="94"/>
      <c r="M309" s="97"/>
      <c r="N309" s="95"/>
      <c r="O309" s="95"/>
      <c r="P309" s="95"/>
      <c r="Q309" s="95"/>
      <c r="R309" s="95"/>
      <c r="S309" s="95"/>
      <c r="T309" s="93"/>
      <c r="U309" s="95"/>
      <c r="V309" s="98"/>
      <c r="W309" s="95"/>
      <c r="X309" s="94">
        <v>125</v>
      </c>
      <c r="Y309" s="94"/>
    </row>
    <row r="310" spans="1:25" ht="15" customHeight="1" x14ac:dyDescent="0.25">
      <c r="A310" s="109">
        <v>39169</v>
      </c>
      <c r="B310" s="110">
        <v>1640</v>
      </c>
      <c r="C310" s="110" t="s">
        <v>70</v>
      </c>
      <c r="D310" s="94">
        <v>2500</v>
      </c>
      <c r="E310" s="111" t="s">
        <v>7163</v>
      </c>
      <c r="F310" s="93" t="s">
        <v>23</v>
      </c>
      <c r="G310" s="93" t="s">
        <v>3575</v>
      </c>
      <c r="H310" s="96" t="s">
        <v>25</v>
      </c>
      <c r="I310" s="96"/>
      <c r="J310" s="94"/>
      <c r="K310" s="94">
        <v>2500</v>
      </c>
      <c r="L310" s="94"/>
      <c r="M310" s="97"/>
      <c r="N310" s="95"/>
      <c r="O310" s="95"/>
      <c r="P310" s="95"/>
      <c r="Q310" s="95"/>
      <c r="R310" s="95"/>
      <c r="S310" s="95"/>
      <c r="T310" s="93"/>
      <c r="U310" s="95"/>
      <c r="V310" s="98"/>
      <c r="W310" s="95"/>
      <c r="X310" s="94">
        <v>2500</v>
      </c>
      <c r="Y310" s="94"/>
    </row>
    <row r="311" spans="1:25" ht="15" customHeight="1" x14ac:dyDescent="0.25">
      <c r="A311" s="109">
        <v>39169</v>
      </c>
      <c r="B311" s="110">
        <v>845</v>
      </c>
      <c r="C311" s="110" t="s">
        <v>79</v>
      </c>
      <c r="D311" s="94">
        <v>4000</v>
      </c>
      <c r="E311" s="111" t="s">
        <v>7164</v>
      </c>
      <c r="F311" s="93" t="s">
        <v>37</v>
      </c>
      <c r="G311" s="96" t="s">
        <v>3578</v>
      </c>
      <c r="H311" s="96" t="s">
        <v>25</v>
      </c>
      <c r="I311" s="96"/>
      <c r="J311" s="94"/>
      <c r="K311" s="94">
        <v>4000</v>
      </c>
      <c r="L311" s="94"/>
      <c r="M311" s="97"/>
      <c r="N311" s="95"/>
      <c r="O311" s="95"/>
      <c r="P311" s="95"/>
      <c r="Q311" s="95"/>
      <c r="R311" s="95"/>
      <c r="S311" s="95"/>
      <c r="T311" s="93"/>
      <c r="U311" s="95"/>
      <c r="V311" s="98"/>
      <c r="W311" s="95"/>
      <c r="X311" s="94">
        <v>4000</v>
      </c>
      <c r="Y311" s="94"/>
    </row>
    <row r="312" spans="1:25" ht="15" customHeight="1" x14ac:dyDescent="0.25">
      <c r="A312" s="109">
        <v>39170</v>
      </c>
      <c r="B312" s="110">
        <v>1526</v>
      </c>
      <c r="C312" s="110" t="s">
        <v>26</v>
      </c>
      <c r="D312" s="94">
        <v>800</v>
      </c>
      <c r="E312" s="111" t="s">
        <v>7165</v>
      </c>
      <c r="F312" s="93" t="s">
        <v>23</v>
      </c>
      <c r="G312" s="96" t="s">
        <v>3578</v>
      </c>
      <c r="H312" s="96" t="s">
        <v>25</v>
      </c>
      <c r="I312" s="96"/>
      <c r="J312" s="94"/>
      <c r="K312" s="94">
        <v>800</v>
      </c>
      <c r="L312" s="94"/>
      <c r="M312" s="97"/>
      <c r="N312" s="95"/>
      <c r="O312" s="95"/>
      <c r="P312" s="95"/>
      <c r="Q312" s="95"/>
      <c r="R312" s="95"/>
      <c r="S312" s="95"/>
      <c r="T312" s="93"/>
      <c r="U312" s="95"/>
      <c r="V312" s="98"/>
      <c r="W312" s="95"/>
      <c r="X312" s="94">
        <v>800</v>
      </c>
      <c r="Y312" s="94"/>
    </row>
    <row r="313" spans="1:25" ht="15" customHeight="1" x14ac:dyDescent="0.25">
      <c r="A313" s="109">
        <v>39170</v>
      </c>
      <c r="B313" s="110">
        <v>1527</v>
      </c>
      <c r="C313" s="110" t="s">
        <v>130</v>
      </c>
      <c r="D313" s="94">
        <v>2500</v>
      </c>
      <c r="E313" s="111" t="s">
        <v>7166</v>
      </c>
      <c r="F313" s="93" t="s">
        <v>23</v>
      </c>
      <c r="G313" s="96" t="s">
        <v>3578</v>
      </c>
      <c r="H313" s="96" t="s">
        <v>25</v>
      </c>
      <c r="I313" s="96"/>
      <c r="J313" s="94"/>
      <c r="K313" s="94">
        <v>2500</v>
      </c>
      <c r="L313" s="94"/>
      <c r="M313" s="97"/>
      <c r="N313" s="95"/>
      <c r="O313" s="95"/>
      <c r="P313" s="95"/>
      <c r="Q313" s="95"/>
      <c r="R313" s="95"/>
      <c r="S313" s="95"/>
      <c r="T313" s="93"/>
      <c r="U313" s="95"/>
      <c r="V313" s="98"/>
      <c r="W313" s="95"/>
      <c r="X313" s="94">
        <v>2500</v>
      </c>
      <c r="Y313" s="94"/>
    </row>
    <row r="314" spans="1:25" ht="15" customHeight="1" x14ac:dyDescent="0.25">
      <c r="A314" s="109">
        <v>39170</v>
      </c>
      <c r="B314" s="110">
        <v>1909</v>
      </c>
      <c r="C314" s="110" t="s">
        <v>132</v>
      </c>
      <c r="D314" s="94">
        <v>1000</v>
      </c>
      <c r="E314" s="111" t="s">
        <v>7167</v>
      </c>
      <c r="F314" s="93" t="s">
        <v>23</v>
      </c>
      <c r="G314" s="96" t="s">
        <v>3580</v>
      </c>
      <c r="H314" s="96" t="s">
        <v>25</v>
      </c>
      <c r="I314" s="96"/>
      <c r="J314" s="94"/>
      <c r="K314" s="94">
        <v>1000</v>
      </c>
      <c r="L314" s="94"/>
      <c r="M314" s="97"/>
      <c r="N314" s="95"/>
      <c r="O314" s="95"/>
      <c r="P314" s="95"/>
      <c r="Q314" s="95"/>
      <c r="R314" s="95"/>
      <c r="S314" s="95"/>
      <c r="T314" s="93"/>
      <c r="U314" s="95"/>
      <c r="V314" s="98"/>
      <c r="W314" s="95"/>
      <c r="X314" s="94">
        <v>1000</v>
      </c>
      <c r="Y314" s="94"/>
    </row>
    <row r="315" spans="1:25" ht="15" customHeight="1" x14ac:dyDescent="0.25">
      <c r="A315" s="109">
        <v>39170</v>
      </c>
      <c r="B315" s="110">
        <v>1258</v>
      </c>
      <c r="C315" s="110" t="s">
        <v>319</v>
      </c>
      <c r="D315" s="94">
        <v>500</v>
      </c>
      <c r="E315" s="111" t="s">
        <v>7168</v>
      </c>
      <c r="F315" s="93" t="s">
        <v>37</v>
      </c>
      <c r="G315" s="96" t="s">
        <v>3610</v>
      </c>
      <c r="H315" s="96" t="s">
        <v>25</v>
      </c>
      <c r="I315" s="96"/>
      <c r="J315" s="94"/>
      <c r="K315" s="94">
        <v>500</v>
      </c>
      <c r="L315" s="94"/>
      <c r="M315" s="97"/>
      <c r="N315" s="95"/>
      <c r="O315" s="95"/>
      <c r="P315" s="95"/>
      <c r="Q315" s="95"/>
      <c r="R315" s="95"/>
      <c r="S315" s="95"/>
      <c r="T315" s="93"/>
      <c r="U315" s="95"/>
      <c r="V315" s="98"/>
      <c r="W315" s="95"/>
      <c r="X315" s="94">
        <v>500</v>
      </c>
      <c r="Y315" s="94"/>
    </row>
    <row r="316" spans="1:25" ht="15" customHeight="1" x14ac:dyDescent="0.25">
      <c r="A316" s="109">
        <v>39170</v>
      </c>
      <c r="B316" s="110">
        <v>1301</v>
      </c>
      <c r="C316" s="110" t="s">
        <v>319</v>
      </c>
      <c r="D316" s="94">
        <v>1000</v>
      </c>
      <c r="E316" s="111" t="s">
        <v>7169</v>
      </c>
      <c r="F316" s="93" t="s">
        <v>37</v>
      </c>
      <c r="G316" s="93" t="s">
        <v>3610</v>
      </c>
      <c r="H316" s="96" t="s">
        <v>25</v>
      </c>
      <c r="I316" s="96"/>
      <c r="J316" s="94"/>
      <c r="K316" s="94">
        <v>1000</v>
      </c>
      <c r="L316" s="94"/>
      <c r="M316" s="97"/>
      <c r="N316" s="95"/>
      <c r="O316" s="95"/>
      <c r="P316" s="95"/>
      <c r="Q316" s="95"/>
      <c r="R316" s="95"/>
      <c r="S316" s="95"/>
      <c r="T316" s="93"/>
      <c r="U316" s="95"/>
      <c r="V316" s="98"/>
      <c r="W316" s="95"/>
      <c r="X316" s="94">
        <v>1000</v>
      </c>
      <c r="Y316" s="94"/>
    </row>
    <row r="317" spans="1:25" ht="15" customHeight="1" x14ac:dyDescent="0.25">
      <c r="A317" s="109">
        <v>39171</v>
      </c>
      <c r="B317" s="110">
        <v>749</v>
      </c>
      <c r="C317" s="110" t="s">
        <v>200</v>
      </c>
      <c r="D317" s="94">
        <v>6000</v>
      </c>
      <c r="E317" s="111" t="s">
        <v>7170</v>
      </c>
      <c r="F317" s="93" t="s">
        <v>23</v>
      </c>
      <c r="G317" s="96" t="s">
        <v>3575</v>
      </c>
      <c r="H317" s="96" t="s">
        <v>25</v>
      </c>
      <c r="I317" s="96" t="s">
        <v>4334</v>
      </c>
      <c r="J317" s="94">
        <v>6000</v>
      </c>
      <c r="K317" s="94"/>
      <c r="L317" s="94"/>
      <c r="M317" s="97"/>
      <c r="N317" s="95"/>
      <c r="O317" s="95"/>
      <c r="P317" s="95"/>
      <c r="Q317" s="95"/>
      <c r="R317" s="95"/>
      <c r="S317" s="95"/>
      <c r="T317" s="93"/>
      <c r="U317" s="95"/>
      <c r="V317" s="98"/>
      <c r="W317" s="95"/>
      <c r="X317" s="94">
        <v>6000</v>
      </c>
      <c r="Y317" s="94"/>
    </row>
    <row r="318" spans="1:25" ht="15" customHeight="1" x14ac:dyDescent="0.25">
      <c r="A318" s="109">
        <v>39171</v>
      </c>
      <c r="B318" s="110">
        <v>1724</v>
      </c>
      <c r="C318" s="110" t="s">
        <v>35</v>
      </c>
      <c r="D318" s="94">
        <v>1200</v>
      </c>
      <c r="E318" s="111" t="s">
        <v>7171</v>
      </c>
      <c r="F318" s="93" t="s">
        <v>37</v>
      </c>
      <c r="G318" s="93" t="s">
        <v>3580</v>
      </c>
      <c r="H318" s="96" t="s">
        <v>25</v>
      </c>
      <c r="I318" s="96"/>
      <c r="J318" s="94"/>
      <c r="K318" s="94">
        <v>1200</v>
      </c>
      <c r="L318" s="94"/>
      <c r="M318" s="97"/>
      <c r="N318" s="95"/>
      <c r="O318" s="95"/>
      <c r="P318" s="95"/>
      <c r="Q318" s="95"/>
      <c r="R318" s="95"/>
      <c r="S318" s="95"/>
      <c r="T318" s="93"/>
      <c r="U318" s="95"/>
      <c r="V318" s="98"/>
      <c r="W318" s="95"/>
      <c r="X318" s="94">
        <v>1200</v>
      </c>
      <c r="Y318" s="94"/>
    </row>
    <row r="319" spans="1:25" ht="15" customHeight="1" x14ac:dyDescent="0.25">
      <c r="A319" s="109">
        <v>39171</v>
      </c>
      <c r="B319" s="110">
        <v>1115</v>
      </c>
      <c r="C319" s="110" t="s">
        <v>56</v>
      </c>
      <c r="D319" s="94">
        <v>5000</v>
      </c>
      <c r="E319" s="111" t="s">
        <v>7172</v>
      </c>
      <c r="F319" s="93" t="s">
        <v>90</v>
      </c>
      <c r="G319" s="96" t="s">
        <v>3587</v>
      </c>
      <c r="H319" s="96" t="s">
        <v>25</v>
      </c>
      <c r="I319" s="96"/>
      <c r="J319" s="94"/>
      <c r="K319" s="94">
        <v>5000</v>
      </c>
      <c r="L319" s="94"/>
      <c r="M319" s="97"/>
      <c r="N319" s="95"/>
      <c r="O319" s="95"/>
      <c r="P319" s="95"/>
      <c r="Q319" s="95"/>
      <c r="R319" s="95"/>
      <c r="S319" s="95"/>
      <c r="T319" s="93"/>
      <c r="U319" s="95"/>
      <c r="V319" s="98"/>
      <c r="W319" s="95"/>
      <c r="X319" s="94">
        <v>5000</v>
      </c>
      <c r="Y319" s="94"/>
    </row>
    <row r="320" spans="1:25" ht="15" customHeight="1" x14ac:dyDescent="0.25">
      <c r="A320" s="109">
        <v>39171</v>
      </c>
      <c r="B320" s="110">
        <v>1705</v>
      </c>
      <c r="C320" s="110" t="s">
        <v>21</v>
      </c>
      <c r="D320" s="94">
        <v>400</v>
      </c>
      <c r="E320" s="111" t="s">
        <v>7173</v>
      </c>
      <c r="F320" s="93" t="s">
        <v>63</v>
      </c>
      <c r="G320" s="93" t="s">
        <v>3610</v>
      </c>
      <c r="H320" s="96" t="s">
        <v>25</v>
      </c>
      <c r="I320" s="96"/>
      <c r="J320" s="94"/>
      <c r="K320" s="94">
        <v>400</v>
      </c>
      <c r="L320" s="94"/>
      <c r="M320" s="97"/>
      <c r="N320" s="95"/>
      <c r="O320" s="95"/>
      <c r="P320" s="95"/>
      <c r="Q320" s="95"/>
      <c r="R320" s="95"/>
      <c r="S320" s="95"/>
      <c r="T320" s="93"/>
      <c r="U320" s="95"/>
      <c r="V320" s="98"/>
      <c r="W320" s="95"/>
      <c r="X320" s="94">
        <v>400</v>
      </c>
      <c r="Y320" s="94"/>
    </row>
    <row r="321" spans="1:25" ht="15" customHeight="1" x14ac:dyDescent="0.25">
      <c r="A321" s="109">
        <v>39171</v>
      </c>
      <c r="B321" s="110">
        <v>1827</v>
      </c>
      <c r="C321" s="110" t="s">
        <v>162</v>
      </c>
      <c r="D321" s="94" t="s">
        <v>27</v>
      </c>
      <c r="E321" s="111" t="s">
        <v>7174</v>
      </c>
      <c r="F321" s="93" t="s">
        <v>63</v>
      </c>
      <c r="G321" s="96" t="s">
        <v>3582</v>
      </c>
      <c r="H321" s="96" t="s">
        <v>25</v>
      </c>
      <c r="I321" s="96"/>
      <c r="J321" s="94"/>
      <c r="K321" s="94" t="s">
        <v>27</v>
      </c>
      <c r="L321" s="94"/>
      <c r="M321" s="97"/>
      <c r="N321" s="95"/>
      <c r="O321" s="95"/>
      <c r="P321" s="95"/>
      <c r="Q321" s="95"/>
      <c r="R321" s="95"/>
      <c r="S321" s="95"/>
      <c r="T321" s="93"/>
      <c r="U321" s="95"/>
      <c r="V321" s="98"/>
      <c r="W321" s="95"/>
      <c r="X321" s="94" t="s">
        <v>27</v>
      </c>
      <c r="Y321" s="94">
        <v>1</v>
      </c>
    </row>
    <row r="322" spans="1:25" ht="15" customHeight="1" x14ac:dyDescent="0.25">
      <c r="A322" s="109">
        <v>39171</v>
      </c>
      <c r="B322" s="110">
        <v>759</v>
      </c>
      <c r="C322" s="110" t="s">
        <v>200</v>
      </c>
      <c r="D322" s="94">
        <v>18000</v>
      </c>
      <c r="E322" s="111" t="s">
        <v>7175</v>
      </c>
      <c r="F322" s="93" t="s">
        <v>67</v>
      </c>
      <c r="G322" s="93" t="s">
        <v>3575</v>
      </c>
      <c r="H322" s="96" t="s">
        <v>25</v>
      </c>
      <c r="I322" s="96"/>
      <c r="J322" s="94"/>
      <c r="K322" s="94">
        <v>18000</v>
      </c>
      <c r="L322" s="94"/>
      <c r="M322" s="97"/>
      <c r="N322" s="95"/>
      <c r="O322" s="95"/>
      <c r="P322" s="95"/>
      <c r="Q322" s="95"/>
      <c r="R322" s="95"/>
      <c r="S322" s="95"/>
      <c r="T322" s="93"/>
      <c r="U322" s="95"/>
      <c r="V322" s="98"/>
      <c r="W322" s="95"/>
      <c r="X322" s="94">
        <v>18000</v>
      </c>
      <c r="Y322" s="94"/>
    </row>
    <row r="323" spans="1:25" ht="15" customHeight="1" x14ac:dyDescent="0.25">
      <c r="A323" s="109">
        <v>39172</v>
      </c>
      <c r="B323" s="110">
        <v>2114</v>
      </c>
      <c r="C323" s="110" t="s">
        <v>35</v>
      </c>
      <c r="D323" s="94">
        <v>1500</v>
      </c>
      <c r="E323" s="111" t="s">
        <v>7176</v>
      </c>
      <c r="F323" s="93" t="s">
        <v>23</v>
      </c>
      <c r="G323" s="96" t="s">
        <v>3580</v>
      </c>
      <c r="H323" s="96" t="s">
        <v>25</v>
      </c>
      <c r="I323" s="96"/>
      <c r="J323" s="94"/>
      <c r="K323" s="94">
        <v>1500</v>
      </c>
      <c r="L323" s="94"/>
      <c r="M323" s="97"/>
      <c r="N323" s="95"/>
      <c r="O323" s="95"/>
      <c r="P323" s="95"/>
      <c r="Q323" s="95"/>
      <c r="R323" s="95"/>
      <c r="S323" s="95"/>
      <c r="T323" s="93"/>
      <c r="U323" s="95"/>
      <c r="V323" s="98"/>
      <c r="W323" s="95"/>
      <c r="X323" s="94">
        <v>1500</v>
      </c>
      <c r="Y323" s="94"/>
    </row>
    <row r="324" spans="1:25" ht="15" customHeight="1" x14ac:dyDescent="0.25">
      <c r="A324" s="109">
        <v>39173</v>
      </c>
      <c r="B324" s="110">
        <v>1037</v>
      </c>
      <c r="C324" s="110" t="s">
        <v>302</v>
      </c>
      <c r="D324" s="94">
        <v>3500</v>
      </c>
      <c r="E324" s="111" t="s">
        <v>7177</v>
      </c>
      <c r="F324" s="93" t="s">
        <v>90</v>
      </c>
      <c r="G324" s="96" t="s">
        <v>3587</v>
      </c>
      <c r="H324" s="96" t="s">
        <v>25</v>
      </c>
      <c r="I324" s="96"/>
      <c r="J324" s="94"/>
      <c r="K324" s="94">
        <v>3500</v>
      </c>
      <c r="L324" s="94"/>
      <c r="M324" s="97"/>
      <c r="N324" s="95"/>
      <c r="O324" s="95"/>
      <c r="P324" s="95"/>
      <c r="Q324" s="95"/>
      <c r="R324" s="95"/>
      <c r="S324" s="95"/>
      <c r="T324" s="93"/>
      <c r="U324" s="95"/>
      <c r="V324" s="98"/>
      <c r="W324" s="95"/>
      <c r="X324" s="94">
        <v>3500</v>
      </c>
      <c r="Y324" s="94"/>
    </row>
    <row r="325" spans="1:25" ht="15" customHeight="1" x14ac:dyDescent="0.25">
      <c r="A325" s="109">
        <v>39174</v>
      </c>
      <c r="B325" s="110">
        <v>931</v>
      </c>
      <c r="C325" s="110" t="s">
        <v>61</v>
      </c>
      <c r="D325" s="94">
        <v>5000</v>
      </c>
      <c r="E325" s="111" t="s">
        <v>7178</v>
      </c>
      <c r="F325" s="93" t="s">
        <v>23</v>
      </c>
      <c r="G325" s="93" t="s">
        <v>3575</v>
      </c>
      <c r="H325" s="96" t="s">
        <v>25</v>
      </c>
      <c r="I325" s="96"/>
      <c r="J325" s="94"/>
      <c r="K325" s="94">
        <v>5000</v>
      </c>
      <c r="L325" s="94"/>
      <c r="M325" s="97"/>
      <c r="N325" s="95"/>
      <c r="O325" s="95"/>
      <c r="P325" s="95"/>
      <c r="Q325" s="95"/>
      <c r="R325" s="95"/>
      <c r="S325" s="95"/>
      <c r="T325" s="93"/>
      <c r="U325" s="95"/>
      <c r="V325" s="98"/>
      <c r="W325" s="95"/>
      <c r="X325" s="94">
        <v>5000</v>
      </c>
      <c r="Y325" s="94"/>
    </row>
    <row r="326" spans="1:25" ht="15" customHeight="1" x14ac:dyDescent="0.25">
      <c r="A326" s="109">
        <v>39174</v>
      </c>
      <c r="B326" s="110">
        <v>1019</v>
      </c>
      <c r="C326" s="110" t="s">
        <v>64</v>
      </c>
      <c r="D326" s="94">
        <v>1000</v>
      </c>
      <c r="E326" s="111" t="s">
        <v>7179</v>
      </c>
      <c r="F326" s="93" t="s">
        <v>37</v>
      </c>
      <c r="G326" s="96" t="s">
        <v>3578</v>
      </c>
      <c r="H326" s="96" t="s">
        <v>25</v>
      </c>
      <c r="I326" s="96"/>
      <c r="J326" s="94"/>
      <c r="K326" s="94">
        <v>1000</v>
      </c>
      <c r="L326" s="94"/>
      <c r="M326" s="97"/>
      <c r="N326" s="95"/>
      <c r="O326" s="95"/>
      <c r="P326" s="95"/>
      <c r="Q326" s="95"/>
      <c r="R326" s="95"/>
      <c r="S326" s="95"/>
      <c r="T326" s="93"/>
      <c r="U326" s="95"/>
      <c r="V326" s="98"/>
      <c r="W326" s="95"/>
      <c r="X326" s="94">
        <v>1000</v>
      </c>
      <c r="Y326" s="94"/>
    </row>
    <row r="327" spans="1:25" ht="15" customHeight="1" x14ac:dyDescent="0.25">
      <c r="A327" s="109">
        <v>39174</v>
      </c>
      <c r="B327" s="110">
        <v>1303</v>
      </c>
      <c r="C327" s="110" t="s">
        <v>31</v>
      </c>
      <c r="D327" s="94">
        <v>50000</v>
      </c>
      <c r="E327" s="111" t="s">
        <v>7180</v>
      </c>
      <c r="F327" s="93" t="s">
        <v>37</v>
      </c>
      <c r="G327" s="93" t="s">
        <v>3587</v>
      </c>
      <c r="H327" s="96" t="s">
        <v>25</v>
      </c>
      <c r="I327" s="96"/>
      <c r="J327" s="94"/>
      <c r="K327" s="94">
        <v>50000</v>
      </c>
      <c r="L327" s="94"/>
      <c r="M327" s="97"/>
      <c r="N327" s="95"/>
      <c r="O327" s="95"/>
      <c r="P327" s="95"/>
      <c r="Q327" s="95"/>
      <c r="R327" s="95"/>
      <c r="S327" s="95"/>
      <c r="T327" s="93"/>
      <c r="U327" s="95"/>
      <c r="V327" s="98"/>
      <c r="W327" s="95"/>
      <c r="X327" s="94">
        <v>50000</v>
      </c>
      <c r="Y327" s="94"/>
    </row>
    <row r="328" spans="1:25" ht="15" customHeight="1" x14ac:dyDescent="0.25">
      <c r="A328" s="109">
        <v>39175</v>
      </c>
      <c r="B328" s="110">
        <v>1845</v>
      </c>
      <c r="C328" s="110" t="s">
        <v>68</v>
      </c>
      <c r="D328" s="94">
        <v>10000</v>
      </c>
      <c r="E328" s="111" t="s">
        <v>7181</v>
      </c>
      <c r="F328" s="93" t="s">
        <v>23</v>
      </c>
      <c r="G328" s="96" t="s">
        <v>3575</v>
      </c>
      <c r="H328" s="96" t="s">
        <v>25</v>
      </c>
      <c r="I328" s="96"/>
      <c r="J328" s="94"/>
      <c r="K328" s="94">
        <v>10000</v>
      </c>
      <c r="L328" s="94"/>
      <c r="M328" s="97"/>
      <c r="N328" s="95"/>
      <c r="O328" s="95"/>
      <c r="P328" s="95"/>
      <c r="Q328" s="95"/>
      <c r="R328" s="95"/>
      <c r="S328" s="95"/>
      <c r="T328" s="93"/>
      <c r="U328" s="95"/>
      <c r="V328" s="98"/>
      <c r="W328" s="95"/>
      <c r="X328" s="94">
        <v>10000</v>
      </c>
      <c r="Y328" s="94"/>
    </row>
    <row r="329" spans="1:25" ht="15" customHeight="1" x14ac:dyDescent="0.25">
      <c r="A329" s="109">
        <v>39175</v>
      </c>
      <c r="B329" s="110">
        <v>1407</v>
      </c>
      <c r="C329" s="110" t="s">
        <v>64</v>
      </c>
      <c r="D329" s="94">
        <v>7000</v>
      </c>
      <c r="E329" s="111" t="s">
        <v>7182</v>
      </c>
      <c r="F329" s="93" t="s">
        <v>33</v>
      </c>
      <c r="G329" s="96" t="s">
        <v>3578</v>
      </c>
      <c r="H329" s="96" t="s">
        <v>25</v>
      </c>
      <c r="I329" s="96"/>
      <c r="J329" s="94"/>
      <c r="K329" s="94">
        <v>7000</v>
      </c>
      <c r="L329" s="94"/>
      <c r="M329" s="97"/>
      <c r="N329" s="95"/>
      <c r="O329" s="95"/>
      <c r="P329" s="95"/>
      <c r="Q329" s="95"/>
      <c r="R329" s="95"/>
      <c r="S329" s="95"/>
      <c r="T329" s="93"/>
      <c r="U329" s="95"/>
      <c r="V329" s="98"/>
      <c r="W329" s="95"/>
      <c r="X329" s="94">
        <v>7000</v>
      </c>
      <c r="Y329" s="94"/>
    </row>
    <row r="330" spans="1:25" ht="15" customHeight="1" x14ac:dyDescent="0.25">
      <c r="A330" s="92">
        <v>39175</v>
      </c>
      <c r="B330" s="93">
        <v>1234</v>
      </c>
      <c r="C330" s="93" t="s">
        <v>162</v>
      </c>
      <c r="D330" s="103">
        <v>500</v>
      </c>
      <c r="E330" s="95" t="s">
        <v>7183</v>
      </c>
      <c r="F330" s="93" t="s">
        <v>33</v>
      </c>
      <c r="G330" s="93" t="s">
        <v>3582</v>
      </c>
      <c r="H330" s="96" t="s">
        <v>25</v>
      </c>
      <c r="I330" s="96"/>
      <c r="J330" s="103"/>
      <c r="K330" s="103">
        <v>500</v>
      </c>
      <c r="L330" s="94"/>
      <c r="M330" s="104"/>
      <c r="N330" s="95"/>
      <c r="O330" s="95"/>
      <c r="P330" s="95"/>
      <c r="Q330" s="95"/>
      <c r="R330" s="95"/>
      <c r="S330" s="95"/>
      <c r="T330" s="95"/>
      <c r="U330" s="93"/>
      <c r="V330" s="95"/>
      <c r="W330" s="98"/>
      <c r="X330" s="103">
        <v>500</v>
      </c>
      <c r="Y330" s="103"/>
    </row>
    <row r="331" spans="1:25" ht="15" customHeight="1" x14ac:dyDescent="0.25">
      <c r="A331" s="92">
        <v>39175</v>
      </c>
      <c r="B331" s="93">
        <v>1830</v>
      </c>
      <c r="C331" s="93" t="s">
        <v>162</v>
      </c>
      <c r="D331" s="103">
        <v>500</v>
      </c>
      <c r="E331" s="95" t="s">
        <v>7184</v>
      </c>
      <c r="F331" s="93" t="s">
        <v>33</v>
      </c>
      <c r="G331" s="93" t="s">
        <v>3582</v>
      </c>
      <c r="H331" s="96" t="s">
        <v>25</v>
      </c>
      <c r="I331" s="96"/>
      <c r="J331" s="103"/>
      <c r="K331" s="103">
        <v>500</v>
      </c>
      <c r="L331" s="94"/>
      <c r="M331" s="104"/>
      <c r="N331" s="95"/>
      <c r="O331" s="95"/>
      <c r="P331" s="95"/>
      <c r="Q331" s="95"/>
      <c r="R331" s="95"/>
      <c r="S331" s="95"/>
      <c r="T331" s="95"/>
      <c r="U331" s="93"/>
      <c r="V331" s="95"/>
      <c r="W331" s="98"/>
      <c r="X331" s="103">
        <v>500</v>
      </c>
      <c r="Y331" s="103"/>
    </row>
    <row r="332" spans="1:25" ht="15" customHeight="1" x14ac:dyDescent="0.25">
      <c r="A332" s="109">
        <v>39175</v>
      </c>
      <c r="B332" s="110">
        <v>1228</v>
      </c>
      <c r="C332" s="110" t="s">
        <v>46</v>
      </c>
      <c r="D332" s="94">
        <v>124000</v>
      </c>
      <c r="E332" s="111" t="s">
        <v>7185</v>
      </c>
      <c r="F332" s="93" t="s">
        <v>190</v>
      </c>
      <c r="G332" s="96" t="s">
        <v>3575</v>
      </c>
      <c r="H332" s="96" t="s">
        <v>25</v>
      </c>
      <c r="I332" s="96" t="s">
        <v>4334</v>
      </c>
      <c r="J332" s="94">
        <v>124000</v>
      </c>
      <c r="K332" s="94"/>
      <c r="L332" s="94"/>
      <c r="M332" s="97"/>
      <c r="N332" s="95"/>
      <c r="O332" s="95"/>
      <c r="P332" s="95"/>
      <c r="Q332" s="95"/>
      <c r="R332" s="95"/>
      <c r="S332" s="95"/>
      <c r="T332" s="93"/>
      <c r="U332" s="95"/>
      <c r="V332" s="98"/>
      <c r="W332" s="95"/>
      <c r="X332" s="94">
        <v>124000</v>
      </c>
      <c r="Y332" s="94"/>
    </row>
    <row r="333" spans="1:25" ht="15" customHeight="1" x14ac:dyDescent="0.25">
      <c r="A333" s="109">
        <v>39175</v>
      </c>
      <c r="B333" s="110">
        <v>742</v>
      </c>
      <c r="C333" s="110" t="s">
        <v>200</v>
      </c>
      <c r="D333" s="94">
        <v>1500</v>
      </c>
      <c r="E333" s="111" t="s">
        <v>7186</v>
      </c>
      <c r="F333" s="93" t="s">
        <v>54</v>
      </c>
      <c r="G333" s="96" t="s">
        <v>3575</v>
      </c>
      <c r="H333" s="96" t="s">
        <v>25</v>
      </c>
      <c r="I333" s="96"/>
      <c r="J333" s="94"/>
      <c r="K333" s="94">
        <v>1500</v>
      </c>
      <c r="L333" s="94"/>
      <c r="M333" s="97"/>
      <c r="N333" s="95"/>
      <c r="O333" s="95"/>
      <c r="P333" s="95"/>
      <c r="Q333" s="95"/>
      <c r="R333" s="95"/>
      <c r="S333" s="95"/>
      <c r="T333" s="93"/>
      <c r="U333" s="95"/>
      <c r="V333" s="98"/>
      <c r="W333" s="95"/>
      <c r="X333" s="94">
        <v>1500</v>
      </c>
      <c r="Y333" s="94"/>
    </row>
    <row r="334" spans="1:25" ht="15" customHeight="1" x14ac:dyDescent="0.25">
      <c r="A334" s="109">
        <v>39176</v>
      </c>
      <c r="B334" s="110">
        <v>1328</v>
      </c>
      <c r="C334" s="110" t="s">
        <v>68</v>
      </c>
      <c r="D334" s="94">
        <v>4200</v>
      </c>
      <c r="E334" s="111" t="s">
        <v>7187</v>
      </c>
      <c r="F334" s="93" t="s">
        <v>23</v>
      </c>
      <c r="G334" s="96" t="s">
        <v>3575</v>
      </c>
      <c r="H334" s="96" t="s">
        <v>25</v>
      </c>
      <c r="I334" s="96"/>
      <c r="J334" s="94"/>
      <c r="K334" s="94">
        <v>4200</v>
      </c>
      <c r="L334" s="94"/>
      <c r="M334" s="97"/>
      <c r="N334" s="95"/>
      <c r="O334" s="95"/>
      <c r="P334" s="95"/>
      <c r="Q334" s="95"/>
      <c r="R334" s="95"/>
      <c r="S334" s="95"/>
      <c r="T334" s="93"/>
      <c r="U334" s="95"/>
      <c r="V334" s="98"/>
      <c r="W334" s="95"/>
      <c r="X334" s="94">
        <v>4200</v>
      </c>
      <c r="Y334" s="94"/>
    </row>
    <row r="335" spans="1:25" ht="15" customHeight="1" x14ac:dyDescent="0.25">
      <c r="A335" s="109">
        <v>39176</v>
      </c>
      <c r="B335" s="110">
        <v>846</v>
      </c>
      <c r="C335" s="110" t="s">
        <v>3611</v>
      </c>
      <c r="D335" s="94">
        <v>44640</v>
      </c>
      <c r="E335" s="111" t="s">
        <v>7188</v>
      </c>
      <c r="F335" s="93" t="s">
        <v>33</v>
      </c>
      <c r="G335" s="96" t="s">
        <v>3587</v>
      </c>
      <c r="H335" s="96" t="s">
        <v>25</v>
      </c>
      <c r="I335" s="96"/>
      <c r="J335" s="94"/>
      <c r="K335" s="94">
        <v>44640</v>
      </c>
      <c r="L335" s="94"/>
      <c r="M335" s="97"/>
      <c r="N335" s="95"/>
      <c r="O335" s="95"/>
      <c r="P335" s="95"/>
      <c r="Q335" s="95"/>
      <c r="R335" s="95"/>
      <c r="S335" s="95"/>
      <c r="T335" s="93"/>
      <c r="U335" s="95"/>
      <c r="V335" s="98"/>
      <c r="W335" s="95"/>
      <c r="X335" s="94">
        <v>44640</v>
      </c>
      <c r="Y335" s="94"/>
    </row>
    <row r="336" spans="1:25" ht="15" customHeight="1" x14ac:dyDescent="0.25">
      <c r="A336" s="109">
        <v>39176</v>
      </c>
      <c r="B336" s="110">
        <v>1119</v>
      </c>
      <c r="C336" s="110" t="s">
        <v>132</v>
      </c>
      <c r="D336" s="94">
        <v>400</v>
      </c>
      <c r="E336" s="111" t="s">
        <v>7189</v>
      </c>
      <c r="F336" s="93" t="s">
        <v>29</v>
      </c>
      <c r="G336" s="93" t="s">
        <v>3580</v>
      </c>
      <c r="H336" s="96" t="s">
        <v>25</v>
      </c>
      <c r="I336" s="96"/>
      <c r="J336" s="94"/>
      <c r="K336" s="94">
        <v>400</v>
      </c>
      <c r="L336" s="94"/>
      <c r="M336" s="97"/>
      <c r="N336" s="95"/>
      <c r="O336" s="95"/>
      <c r="P336" s="95"/>
      <c r="Q336" s="95"/>
      <c r="R336" s="95"/>
      <c r="S336" s="95"/>
      <c r="T336" s="93"/>
      <c r="U336" s="95"/>
      <c r="V336" s="98"/>
      <c r="W336" s="95"/>
      <c r="X336" s="94">
        <v>400</v>
      </c>
      <c r="Y336" s="94"/>
    </row>
    <row r="337" spans="1:25" ht="15" customHeight="1" x14ac:dyDescent="0.25">
      <c r="A337" s="109">
        <v>39176</v>
      </c>
      <c r="B337" s="110">
        <v>1019</v>
      </c>
      <c r="C337" s="110" t="s">
        <v>152</v>
      </c>
      <c r="D337" s="94" t="s">
        <v>27</v>
      </c>
      <c r="E337" s="111" t="s">
        <v>7190</v>
      </c>
      <c r="F337" s="93" t="s">
        <v>67</v>
      </c>
      <c r="G337" s="96" t="s">
        <v>3580</v>
      </c>
      <c r="H337" s="96" t="s">
        <v>25</v>
      </c>
      <c r="I337" s="96"/>
      <c r="J337" s="94"/>
      <c r="K337" s="94" t="s">
        <v>27</v>
      </c>
      <c r="L337" s="94"/>
      <c r="M337" s="97"/>
      <c r="N337" s="95"/>
      <c r="O337" s="95"/>
      <c r="P337" s="95"/>
      <c r="Q337" s="95"/>
      <c r="R337" s="95"/>
      <c r="S337" s="95"/>
      <c r="T337" s="93"/>
      <c r="U337" s="95"/>
      <c r="V337" s="98"/>
      <c r="W337" s="95"/>
      <c r="X337" s="94" t="s">
        <v>27</v>
      </c>
      <c r="Y337" s="94">
        <v>1</v>
      </c>
    </row>
    <row r="338" spans="1:25" ht="15" customHeight="1" x14ac:dyDescent="0.25">
      <c r="A338" s="109">
        <v>39176</v>
      </c>
      <c r="B338" s="110">
        <v>1927</v>
      </c>
      <c r="C338" s="110" t="s">
        <v>3611</v>
      </c>
      <c r="D338" s="94">
        <v>13528</v>
      </c>
      <c r="E338" s="111" t="s">
        <v>7191</v>
      </c>
      <c r="F338" s="93" t="s">
        <v>67</v>
      </c>
      <c r="G338" s="96" t="s">
        <v>3587</v>
      </c>
      <c r="H338" s="96" t="s">
        <v>25</v>
      </c>
      <c r="I338" s="96"/>
      <c r="J338" s="94"/>
      <c r="K338" s="94">
        <v>13528</v>
      </c>
      <c r="L338" s="94"/>
      <c r="M338" s="97"/>
      <c r="N338" s="95"/>
      <c r="O338" s="95"/>
      <c r="P338" s="95"/>
      <c r="Q338" s="95"/>
      <c r="R338" s="95"/>
      <c r="S338" s="95"/>
      <c r="T338" s="93"/>
      <c r="U338" s="95"/>
      <c r="V338" s="98"/>
      <c r="W338" s="95"/>
      <c r="X338" s="94">
        <v>13528</v>
      </c>
      <c r="Y338" s="94"/>
    </row>
    <row r="339" spans="1:25" ht="15" customHeight="1" x14ac:dyDescent="0.25">
      <c r="A339" s="109">
        <v>39177</v>
      </c>
      <c r="B339" s="110">
        <v>2139</v>
      </c>
      <c r="C339" s="110" t="s">
        <v>319</v>
      </c>
      <c r="D339" s="94">
        <v>250</v>
      </c>
      <c r="E339" s="111" t="s">
        <v>7192</v>
      </c>
      <c r="F339" s="93" t="s">
        <v>23</v>
      </c>
      <c r="G339" s="96" t="s">
        <v>3610</v>
      </c>
      <c r="H339" s="96" t="s">
        <v>25</v>
      </c>
      <c r="I339" s="96"/>
      <c r="J339" s="94"/>
      <c r="K339" s="94">
        <v>250</v>
      </c>
      <c r="L339" s="94"/>
      <c r="M339" s="97"/>
      <c r="N339" s="95"/>
      <c r="O339" s="95"/>
      <c r="P339" s="95"/>
      <c r="Q339" s="95"/>
      <c r="R339" s="95"/>
      <c r="S339" s="95"/>
      <c r="T339" s="93"/>
      <c r="U339" s="95"/>
      <c r="V339" s="98"/>
      <c r="W339" s="95"/>
      <c r="X339" s="94">
        <v>250</v>
      </c>
      <c r="Y339" s="94"/>
    </row>
    <row r="340" spans="1:25" ht="15" customHeight="1" x14ac:dyDescent="0.25">
      <c r="A340" s="109">
        <v>39179</v>
      </c>
      <c r="B340" s="110">
        <v>1339</v>
      </c>
      <c r="C340" s="110" t="s">
        <v>64</v>
      </c>
      <c r="D340" s="94">
        <v>1000</v>
      </c>
      <c r="E340" s="111" t="s">
        <v>7193</v>
      </c>
      <c r="F340" s="93" t="s">
        <v>33</v>
      </c>
      <c r="G340" s="96" t="s">
        <v>3578</v>
      </c>
      <c r="H340" s="96" t="s">
        <v>25</v>
      </c>
      <c r="I340" s="96"/>
      <c r="J340" s="94"/>
      <c r="K340" s="94">
        <v>1000</v>
      </c>
      <c r="L340" s="94"/>
      <c r="M340" s="97"/>
      <c r="N340" s="95"/>
      <c r="O340" s="95"/>
      <c r="P340" s="95"/>
      <c r="Q340" s="95"/>
      <c r="R340" s="95"/>
      <c r="S340" s="95"/>
      <c r="T340" s="93"/>
      <c r="U340" s="95"/>
      <c r="V340" s="98"/>
      <c r="W340" s="95"/>
      <c r="X340" s="94">
        <v>1000</v>
      </c>
      <c r="Y340" s="94"/>
    </row>
    <row r="341" spans="1:25" ht="15" customHeight="1" x14ac:dyDescent="0.25">
      <c r="A341" s="109">
        <v>39179</v>
      </c>
      <c r="B341" s="110">
        <v>2137</v>
      </c>
      <c r="C341" s="110" t="s">
        <v>108</v>
      </c>
      <c r="D341" s="94">
        <v>200</v>
      </c>
      <c r="E341" s="111" t="s">
        <v>7194</v>
      </c>
      <c r="F341" s="93" t="s">
        <v>33</v>
      </c>
      <c r="G341" s="96" t="s">
        <v>3610</v>
      </c>
      <c r="H341" s="96" t="s">
        <v>25</v>
      </c>
      <c r="I341" s="96"/>
      <c r="J341" s="94"/>
      <c r="K341" s="94">
        <v>200</v>
      </c>
      <c r="L341" s="94"/>
      <c r="M341" s="97"/>
      <c r="N341" s="95"/>
      <c r="O341" s="95"/>
      <c r="P341" s="95"/>
      <c r="Q341" s="95"/>
      <c r="R341" s="95"/>
      <c r="S341" s="95"/>
      <c r="T341" s="93"/>
      <c r="U341" s="95"/>
      <c r="V341" s="98"/>
      <c r="W341" s="95"/>
      <c r="X341" s="94">
        <v>200</v>
      </c>
      <c r="Y341" s="94"/>
    </row>
    <row r="342" spans="1:25" ht="15" customHeight="1" x14ac:dyDescent="0.25">
      <c r="A342" s="109">
        <v>39179</v>
      </c>
      <c r="B342" s="110">
        <v>1400</v>
      </c>
      <c r="C342" s="110" t="s">
        <v>121</v>
      </c>
      <c r="D342" s="94">
        <v>1000</v>
      </c>
      <c r="E342" s="111" t="s">
        <v>7195</v>
      </c>
      <c r="F342" s="93" t="s">
        <v>54</v>
      </c>
      <c r="G342" s="93" t="s">
        <v>3582</v>
      </c>
      <c r="H342" s="96" t="s">
        <v>25</v>
      </c>
      <c r="I342" s="96"/>
      <c r="J342" s="94"/>
      <c r="K342" s="94">
        <v>1000</v>
      </c>
      <c r="L342" s="94"/>
      <c r="M342" s="97"/>
      <c r="N342" s="95"/>
      <c r="O342" s="95"/>
      <c r="P342" s="95"/>
      <c r="Q342" s="95"/>
      <c r="R342" s="95"/>
      <c r="S342" s="95"/>
      <c r="T342" s="93"/>
      <c r="U342" s="95"/>
      <c r="V342" s="98"/>
      <c r="W342" s="95"/>
      <c r="X342" s="94">
        <v>1000</v>
      </c>
      <c r="Y342" s="94"/>
    </row>
    <row r="343" spans="1:25" ht="15" customHeight="1" x14ac:dyDescent="0.25">
      <c r="A343" s="92">
        <v>39179</v>
      </c>
      <c r="B343" s="93">
        <v>1400</v>
      </c>
      <c r="C343" s="93" t="s">
        <v>121</v>
      </c>
      <c r="D343" s="103">
        <v>24000</v>
      </c>
      <c r="E343" s="95" t="s">
        <v>7196</v>
      </c>
      <c r="F343" s="93" t="s">
        <v>54</v>
      </c>
      <c r="G343" s="93" t="s">
        <v>3582</v>
      </c>
      <c r="H343" s="96" t="s">
        <v>25</v>
      </c>
      <c r="I343" s="96"/>
      <c r="J343" s="103"/>
      <c r="K343" s="103">
        <v>24000</v>
      </c>
      <c r="L343" s="94"/>
      <c r="M343" s="104"/>
      <c r="N343" s="95"/>
      <c r="O343" s="95"/>
      <c r="P343" s="95"/>
      <c r="Q343" s="95"/>
      <c r="R343" s="95"/>
      <c r="S343" s="95"/>
      <c r="T343" s="95"/>
      <c r="U343" s="93"/>
      <c r="V343" s="95"/>
      <c r="W343" s="98"/>
      <c r="X343" s="103">
        <v>24000</v>
      </c>
      <c r="Y343" s="103"/>
    </row>
    <row r="344" spans="1:25" ht="15" customHeight="1" x14ac:dyDescent="0.25">
      <c r="A344" s="109">
        <v>39181</v>
      </c>
      <c r="B344" s="110">
        <v>1459</v>
      </c>
      <c r="C344" s="110" t="s">
        <v>64</v>
      </c>
      <c r="D344" s="94">
        <v>1000</v>
      </c>
      <c r="E344" s="111" t="s">
        <v>7197</v>
      </c>
      <c r="F344" s="93" t="s">
        <v>23</v>
      </c>
      <c r="G344" s="96" t="s">
        <v>3578</v>
      </c>
      <c r="H344" s="96" t="s">
        <v>25</v>
      </c>
      <c r="I344" s="96"/>
      <c r="J344" s="94"/>
      <c r="K344" s="94">
        <v>1000</v>
      </c>
      <c r="L344" s="94"/>
      <c r="M344" s="97"/>
      <c r="N344" s="95"/>
      <c r="O344" s="95"/>
      <c r="P344" s="95"/>
      <c r="Q344" s="95"/>
      <c r="R344" s="95"/>
      <c r="S344" s="95"/>
      <c r="T344" s="93"/>
      <c r="U344" s="95"/>
      <c r="V344" s="98"/>
      <c r="W344" s="95"/>
      <c r="X344" s="94">
        <v>1000</v>
      </c>
      <c r="Y344" s="94"/>
    </row>
    <row r="345" spans="1:25" ht="15" customHeight="1" x14ac:dyDescent="0.25">
      <c r="A345" s="109">
        <v>39181</v>
      </c>
      <c r="B345" s="110">
        <v>912</v>
      </c>
      <c r="C345" s="110" t="s">
        <v>203</v>
      </c>
      <c r="D345" s="94">
        <v>500</v>
      </c>
      <c r="E345" s="111" t="s">
        <v>7198</v>
      </c>
      <c r="F345" s="93" t="s">
        <v>33</v>
      </c>
      <c r="G345" s="96" t="s">
        <v>3610</v>
      </c>
      <c r="H345" s="96" t="s">
        <v>25</v>
      </c>
      <c r="I345" s="96"/>
      <c r="J345" s="94"/>
      <c r="K345" s="94">
        <v>500</v>
      </c>
      <c r="L345" s="94"/>
      <c r="M345" s="97"/>
      <c r="N345" s="95"/>
      <c r="O345" s="95"/>
      <c r="P345" s="95"/>
      <c r="Q345" s="95"/>
      <c r="R345" s="95"/>
      <c r="S345" s="95"/>
      <c r="T345" s="93"/>
      <c r="U345" s="95"/>
      <c r="V345" s="98"/>
      <c r="W345" s="95"/>
      <c r="X345" s="94">
        <v>500</v>
      </c>
      <c r="Y345" s="94"/>
    </row>
    <row r="346" spans="1:25" ht="15" customHeight="1" x14ac:dyDescent="0.25">
      <c r="A346" s="92">
        <v>39181</v>
      </c>
      <c r="B346" s="93">
        <v>1232</v>
      </c>
      <c r="C346" s="93" t="s">
        <v>162</v>
      </c>
      <c r="D346" s="103">
        <v>5000000</v>
      </c>
      <c r="E346" s="95" t="s">
        <v>7199</v>
      </c>
      <c r="F346" s="93" t="s">
        <v>3869</v>
      </c>
      <c r="G346" s="93" t="s">
        <v>3582</v>
      </c>
      <c r="H346" s="96" t="s">
        <v>25</v>
      </c>
      <c r="I346" s="96"/>
      <c r="J346" s="103">
        <v>5000000</v>
      </c>
      <c r="K346" s="103"/>
      <c r="L346" s="94"/>
      <c r="M346" s="104"/>
      <c r="N346" s="95"/>
      <c r="O346" s="95"/>
      <c r="P346" s="95"/>
      <c r="Q346" s="95"/>
      <c r="R346" s="95"/>
      <c r="S346" s="95"/>
      <c r="T346" s="95"/>
      <c r="U346" s="93"/>
      <c r="V346" s="95"/>
      <c r="W346" s="98"/>
      <c r="X346" s="103">
        <v>5000000</v>
      </c>
      <c r="Y346" s="103"/>
    </row>
    <row r="347" spans="1:25" ht="15" customHeight="1" x14ac:dyDescent="0.25">
      <c r="A347" s="109">
        <v>39181</v>
      </c>
      <c r="B347" s="110">
        <v>1637</v>
      </c>
      <c r="C347" s="110" t="s">
        <v>81</v>
      </c>
      <c r="D347" s="94">
        <v>1000</v>
      </c>
      <c r="E347" s="111" t="s">
        <v>7200</v>
      </c>
      <c r="F347" s="93" t="s">
        <v>37</v>
      </c>
      <c r="G347" s="96" t="s">
        <v>3578</v>
      </c>
      <c r="H347" s="96" t="s">
        <v>25</v>
      </c>
      <c r="I347" s="96"/>
      <c r="J347" s="94"/>
      <c r="K347" s="94">
        <v>1000</v>
      </c>
      <c r="L347" s="94"/>
      <c r="M347" s="97"/>
      <c r="N347" s="95"/>
      <c r="O347" s="95"/>
      <c r="P347" s="95"/>
      <c r="Q347" s="95"/>
      <c r="R347" s="95"/>
      <c r="S347" s="95"/>
      <c r="T347" s="93"/>
      <c r="U347" s="95"/>
      <c r="V347" s="98"/>
      <c r="W347" s="95"/>
      <c r="X347" s="94">
        <v>1000</v>
      </c>
      <c r="Y347" s="94"/>
    </row>
    <row r="348" spans="1:25" ht="15" customHeight="1" x14ac:dyDescent="0.25">
      <c r="A348" s="109">
        <v>39181</v>
      </c>
      <c r="B348" s="110">
        <v>1239</v>
      </c>
      <c r="C348" s="110" t="s">
        <v>162</v>
      </c>
      <c r="D348" s="94">
        <v>750000</v>
      </c>
      <c r="E348" s="111" t="s">
        <v>7201</v>
      </c>
      <c r="F348" s="93" t="s">
        <v>3869</v>
      </c>
      <c r="G348" s="93" t="s">
        <v>3582</v>
      </c>
      <c r="H348" s="96" t="s">
        <v>25</v>
      </c>
      <c r="I348" s="96" t="s">
        <v>4334</v>
      </c>
      <c r="J348" s="94">
        <v>750000</v>
      </c>
      <c r="K348" s="94"/>
      <c r="L348" s="94"/>
      <c r="M348" s="97"/>
      <c r="N348" s="95"/>
      <c r="O348" s="95"/>
      <c r="P348" s="95"/>
      <c r="Q348" s="95"/>
      <c r="R348" s="95"/>
      <c r="S348" s="95"/>
      <c r="T348" s="93"/>
      <c r="U348" s="95"/>
      <c r="V348" s="98"/>
      <c r="W348" s="95"/>
      <c r="X348" s="94">
        <v>750000</v>
      </c>
      <c r="Y348" s="94"/>
    </row>
    <row r="349" spans="1:25" ht="15" customHeight="1" x14ac:dyDescent="0.25">
      <c r="A349" s="109">
        <v>39181</v>
      </c>
      <c r="B349" s="110">
        <v>958</v>
      </c>
      <c r="C349" s="110" t="s">
        <v>64</v>
      </c>
      <c r="D349" s="94">
        <v>8800</v>
      </c>
      <c r="E349" s="111" t="s">
        <v>7202</v>
      </c>
      <c r="F349" s="93" t="s">
        <v>67</v>
      </c>
      <c r="G349" s="96" t="s">
        <v>3578</v>
      </c>
      <c r="H349" s="96" t="s">
        <v>25</v>
      </c>
      <c r="I349" s="96"/>
      <c r="J349" s="94"/>
      <c r="K349" s="94">
        <v>8800</v>
      </c>
      <c r="L349" s="94"/>
      <c r="M349" s="97"/>
      <c r="N349" s="95"/>
      <c r="O349" s="95"/>
      <c r="P349" s="95"/>
      <c r="Q349" s="95"/>
      <c r="R349" s="95"/>
      <c r="S349" s="95"/>
      <c r="T349" s="93"/>
      <c r="U349" s="95"/>
      <c r="V349" s="98"/>
      <c r="W349" s="95"/>
      <c r="X349" s="94">
        <v>8800</v>
      </c>
      <c r="Y349" s="94"/>
    </row>
    <row r="350" spans="1:25" ht="15" customHeight="1" x14ac:dyDescent="0.25">
      <c r="A350" s="109">
        <v>39182</v>
      </c>
      <c r="B350" s="110">
        <v>2034</v>
      </c>
      <c r="C350" s="110" t="s">
        <v>35</v>
      </c>
      <c r="D350" s="94">
        <v>100</v>
      </c>
      <c r="E350" s="111" t="s">
        <v>7203</v>
      </c>
      <c r="F350" s="93" t="s">
        <v>23</v>
      </c>
      <c r="G350" s="96" t="s">
        <v>3580</v>
      </c>
      <c r="H350" s="96" t="s">
        <v>25</v>
      </c>
      <c r="I350" s="96"/>
      <c r="J350" s="94"/>
      <c r="K350" s="94">
        <v>100</v>
      </c>
      <c r="L350" s="94"/>
      <c r="M350" s="97"/>
      <c r="N350" s="95"/>
      <c r="O350" s="95"/>
      <c r="P350" s="95"/>
      <c r="Q350" s="95"/>
      <c r="R350" s="95"/>
      <c r="S350" s="95"/>
      <c r="T350" s="93"/>
      <c r="U350" s="95"/>
      <c r="V350" s="98"/>
      <c r="W350" s="95"/>
      <c r="X350" s="94">
        <v>100</v>
      </c>
      <c r="Y350" s="94"/>
    </row>
    <row r="351" spans="1:25" ht="15" customHeight="1" x14ac:dyDescent="0.25">
      <c r="A351" s="92">
        <v>39182</v>
      </c>
      <c r="B351" s="93">
        <v>20</v>
      </c>
      <c r="C351" s="93" t="s">
        <v>42</v>
      </c>
      <c r="D351" s="103">
        <v>20</v>
      </c>
      <c r="E351" s="95" t="s">
        <v>7204</v>
      </c>
      <c r="F351" s="93" t="s">
        <v>23</v>
      </c>
      <c r="G351" s="93" t="s">
        <v>3582</v>
      </c>
      <c r="H351" s="96" t="s">
        <v>25</v>
      </c>
      <c r="I351" s="96"/>
      <c r="J351" s="103"/>
      <c r="K351" s="103">
        <v>20</v>
      </c>
      <c r="L351" s="94"/>
      <c r="M351" s="97"/>
      <c r="N351" s="95"/>
      <c r="O351" s="95"/>
      <c r="P351" s="95"/>
      <c r="Q351" s="95"/>
      <c r="R351" s="95"/>
      <c r="S351" s="95"/>
      <c r="T351" s="95"/>
      <c r="U351" s="93"/>
      <c r="V351" s="95"/>
      <c r="W351" s="98"/>
      <c r="X351" s="103">
        <v>20</v>
      </c>
      <c r="Y351" s="103"/>
    </row>
    <row r="352" spans="1:25" ht="15" customHeight="1" x14ac:dyDescent="0.25">
      <c r="A352" s="109">
        <v>39183</v>
      </c>
      <c r="B352" s="110">
        <v>1436</v>
      </c>
      <c r="C352" s="110" t="s">
        <v>329</v>
      </c>
      <c r="D352" s="94">
        <v>9000</v>
      </c>
      <c r="E352" s="111" t="s">
        <v>7205</v>
      </c>
      <c r="F352" s="93" t="s">
        <v>23</v>
      </c>
      <c r="G352" s="93" t="s">
        <v>3578</v>
      </c>
      <c r="H352" s="96" t="s">
        <v>25</v>
      </c>
      <c r="I352" s="96"/>
      <c r="J352" s="94"/>
      <c r="K352" s="94">
        <v>9000</v>
      </c>
      <c r="L352" s="94"/>
      <c r="M352" s="97"/>
      <c r="N352" s="95"/>
      <c r="O352" s="95"/>
      <c r="P352" s="95"/>
      <c r="Q352" s="95"/>
      <c r="R352" s="95"/>
      <c r="S352" s="95"/>
      <c r="T352" s="93"/>
      <c r="U352" s="95"/>
      <c r="V352" s="98"/>
      <c r="W352" s="95"/>
      <c r="X352" s="94">
        <v>9000</v>
      </c>
      <c r="Y352" s="94"/>
    </row>
    <row r="353" spans="1:25" ht="15" customHeight="1" x14ac:dyDescent="0.25">
      <c r="A353" s="109">
        <v>39183</v>
      </c>
      <c r="B353" s="110">
        <v>1146</v>
      </c>
      <c r="C353" s="110" t="s">
        <v>203</v>
      </c>
      <c r="D353" s="94">
        <v>600</v>
      </c>
      <c r="E353" s="111" t="s">
        <v>7206</v>
      </c>
      <c r="F353" s="93" t="s">
        <v>23</v>
      </c>
      <c r="G353" s="96" t="s">
        <v>3610</v>
      </c>
      <c r="H353" s="96" t="s">
        <v>25</v>
      </c>
      <c r="I353" s="96"/>
      <c r="J353" s="94"/>
      <c r="K353" s="94">
        <v>600</v>
      </c>
      <c r="L353" s="94"/>
      <c r="M353" s="97"/>
      <c r="N353" s="95"/>
      <c r="O353" s="95"/>
      <c r="P353" s="95"/>
      <c r="Q353" s="95"/>
      <c r="R353" s="95"/>
      <c r="S353" s="95"/>
      <c r="T353" s="93"/>
      <c r="U353" s="95"/>
      <c r="V353" s="98"/>
      <c r="W353" s="95"/>
      <c r="X353" s="94">
        <v>600</v>
      </c>
      <c r="Y353" s="94"/>
    </row>
    <row r="354" spans="1:25" ht="15" customHeight="1" x14ac:dyDescent="0.25">
      <c r="A354" s="109">
        <v>39183</v>
      </c>
      <c r="B354" s="110">
        <v>901</v>
      </c>
      <c r="C354" s="110" t="s">
        <v>3611</v>
      </c>
      <c r="D354" s="94">
        <v>4560</v>
      </c>
      <c r="E354" s="111" t="s">
        <v>7207</v>
      </c>
      <c r="F354" s="93" t="s">
        <v>23</v>
      </c>
      <c r="G354" s="96" t="s">
        <v>3587</v>
      </c>
      <c r="H354" s="96" t="s">
        <v>25</v>
      </c>
      <c r="I354" s="96"/>
      <c r="J354" s="94"/>
      <c r="K354" s="94">
        <v>4560</v>
      </c>
      <c r="L354" s="94"/>
      <c r="M354" s="97"/>
      <c r="N354" s="95"/>
      <c r="O354" s="95"/>
      <c r="P354" s="95"/>
      <c r="Q354" s="95"/>
      <c r="R354" s="95"/>
      <c r="S354" s="95"/>
      <c r="T354" s="93"/>
      <c r="U354" s="95"/>
      <c r="V354" s="98"/>
      <c r="W354" s="95"/>
      <c r="X354" s="94">
        <v>4560</v>
      </c>
      <c r="Y354" s="94"/>
    </row>
    <row r="355" spans="1:25" ht="15" customHeight="1" x14ac:dyDescent="0.25">
      <c r="A355" s="92">
        <v>39183</v>
      </c>
      <c r="B355" s="93">
        <v>2310</v>
      </c>
      <c r="C355" s="93" t="s">
        <v>42</v>
      </c>
      <c r="D355" s="103">
        <v>1000</v>
      </c>
      <c r="E355" s="95" t="s">
        <v>7208</v>
      </c>
      <c r="F355" s="93" t="s">
        <v>33</v>
      </c>
      <c r="G355" s="93" t="s">
        <v>3582</v>
      </c>
      <c r="H355" s="96" t="s">
        <v>25</v>
      </c>
      <c r="I355" s="96"/>
      <c r="J355" s="103"/>
      <c r="K355" s="103">
        <v>1000</v>
      </c>
      <c r="L355" s="94"/>
      <c r="M355" s="104"/>
      <c r="N355" s="95"/>
      <c r="O355" s="95"/>
      <c r="P355" s="95"/>
      <c r="Q355" s="95"/>
      <c r="R355" s="95"/>
      <c r="S355" s="95"/>
      <c r="T355" s="95"/>
      <c r="U355" s="93"/>
      <c r="V355" s="95"/>
      <c r="W355" s="98"/>
      <c r="X355" s="103">
        <v>1000</v>
      </c>
      <c r="Y355" s="103"/>
    </row>
    <row r="356" spans="1:25" ht="15" customHeight="1" x14ac:dyDescent="0.25">
      <c r="A356" s="109">
        <v>39183</v>
      </c>
      <c r="B356" s="110">
        <v>1502</v>
      </c>
      <c r="C356" s="110" t="s">
        <v>61</v>
      </c>
      <c r="D356" s="94">
        <v>9600</v>
      </c>
      <c r="E356" s="111" t="s">
        <v>7209</v>
      </c>
      <c r="F356" s="93" t="s">
        <v>33</v>
      </c>
      <c r="G356" s="96" t="s">
        <v>3575</v>
      </c>
      <c r="H356" s="96" t="s">
        <v>25</v>
      </c>
      <c r="I356" s="96"/>
      <c r="J356" s="94"/>
      <c r="K356" s="94">
        <v>9600</v>
      </c>
      <c r="L356" s="94"/>
      <c r="M356" s="97"/>
      <c r="N356" s="95"/>
      <c r="O356" s="95"/>
      <c r="P356" s="95"/>
      <c r="Q356" s="95"/>
      <c r="R356" s="95"/>
      <c r="S356" s="95"/>
      <c r="T356" s="93"/>
      <c r="U356" s="95"/>
      <c r="V356" s="98"/>
      <c r="W356" s="95"/>
      <c r="X356" s="94">
        <v>9600</v>
      </c>
      <c r="Y356" s="94"/>
    </row>
    <row r="357" spans="1:25" ht="15" customHeight="1" x14ac:dyDescent="0.25">
      <c r="A357" s="109">
        <v>39184</v>
      </c>
      <c r="B357" s="110">
        <v>1533</v>
      </c>
      <c r="C357" s="110" t="s">
        <v>200</v>
      </c>
      <c r="D357" s="94">
        <v>1500</v>
      </c>
      <c r="E357" s="111" t="s">
        <v>7210</v>
      </c>
      <c r="F357" s="93" t="s">
        <v>23</v>
      </c>
      <c r="G357" s="96" t="s">
        <v>3575</v>
      </c>
      <c r="H357" s="96" t="s">
        <v>25</v>
      </c>
      <c r="I357" s="96"/>
      <c r="J357" s="94"/>
      <c r="K357" s="94">
        <v>1500</v>
      </c>
      <c r="L357" s="94"/>
      <c r="M357" s="97"/>
      <c r="N357" s="95"/>
      <c r="O357" s="95"/>
      <c r="P357" s="95"/>
      <c r="Q357" s="95"/>
      <c r="R357" s="95"/>
      <c r="S357" s="95"/>
      <c r="T357" s="93"/>
      <c r="U357" s="95"/>
      <c r="V357" s="98"/>
      <c r="W357" s="95"/>
      <c r="X357" s="94">
        <v>1500</v>
      </c>
      <c r="Y357" s="94"/>
    </row>
    <row r="358" spans="1:25" ht="15" customHeight="1" x14ac:dyDescent="0.25">
      <c r="A358" s="109">
        <v>39184</v>
      </c>
      <c r="B358" s="110">
        <v>1520</v>
      </c>
      <c r="C358" s="110" t="s">
        <v>42</v>
      </c>
      <c r="D358" s="94">
        <v>100</v>
      </c>
      <c r="E358" s="111" t="s">
        <v>7211</v>
      </c>
      <c r="F358" s="93" t="s">
        <v>33</v>
      </c>
      <c r="G358" s="96" t="s">
        <v>3582</v>
      </c>
      <c r="H358" s="96" t="s">
        <v>25</v>
      </c>
      <c r="I358" s="96"/>
      <c r="J358" s="94"/>
      <c r="K358" s="94">
        <v>100</v>
      </c>
      <c r="L358" s="94"/>
      <c r="M358" s="97"/>
      <c r="N358" s="95"/>
      <c r="O358" s="95"/>
      <c r="P358" s="95"/>
      <c r="Q358" s="95"/>
      <c r="R358" s="95"/>
      <c r="S358" s="95"/>
      <c r="T358" s="93"/>
      <c r="U358" s="95"/>
      <c r="V358" s="98"/>
      <c r="W358" s="95"/>
      <c r="X358" s="94">
        <v>100</v>
      </c>
      <c r="Y358" s="94"/>
    </row>
    <row r="359" spans="1:25" ht="15" customHeight="1" x14ac:dyDescent="0.25">
      <c r="A359" s="92">
        <v>39184</v>
      </c>
      <c r="B359" s="93">
        <v>1520</v>
      </c>
      <c r="C359" s="93" t="s">
        <v>42</v>
      </c>
      <c r="D359" s="103">
        <v>100</v>
      </c>
      <c r="E359" s="95" t="s">
        <v>7212</v>
      </c>
      <c r="F359" s="93" t="s">
        <v>33</v>
      </c>
      <c r="G359" s="93" t="s">
        <v>3582</v>
      </c>
      <c r="H359" s="96" t="s">
        <v>25</v>
      </c>
      <c r="I359" s="96"/>
      <c r="J359" s="103"/>
      <c r="K359" s="103">
        <v>100</v>
      </c>
      <c r="L359" s="94"/>
      <c r="M359" s="104"/>
      <c r="N359" s="95"/>
      <c r="O359" s="95"/>
      <c r="P359" s="95"/>
      <c r="Q359" s="95"/>
      <c r="R359" s="95"/>
      <c r="S359" s="95"/>
      <c r="T359" s="95"/>
      <c r="U359" s="93"/>
      <c r="V359" s="95"/>
      <c r="W359" s="98"/>
      <c r="X359" s="103">
        <v>100</v>
      </c>
      <c r="Y359" s="103"/>
    </row>
    <row r="360" spans="1:25" ht="15" customHeight="1" x14ac:dyDescent="0.25">
      <c r="A360" s="109">
        <v>39184</v>
      </c>
      <c r="B360" s="110">
        <v>1156</v>
      </c>
      <c r="C360" s="110" t="s">
        <v>162</v>
      </c>
      <c r="D360" s="94">
        <v>9000</v>
      </c>
      <c r="E360" s="111" t="s">
        <v>7213</v>
      </c>
      <c r="F360" s="93" t="s">
        <v>33</v>
      </c>
      <c r="G360" s="96" t="s">
        <v>3582</v>
      </c>
      <c r="H360" s="96" t="s">
        <v>25</v>
      </c>
      <c r="I360" s="96"/>
      <c r="J360" s="94"/>
      <c r="K360" s="94">
        <v>9000</v>
      </c>
      <c r="L360" s="94"/>
      <c r="M360" s="97"/>
      <c r="N360" s="95"/>
      <c r="O360" s="95"/>
      <c r="P360" s="95"/>
      <c r="Q360" s="95"/>
      <c r="R360" s="95"/>
      <c r="S360" s="95"/>
      <c r="T360" s="93"/>
      <c r="U360" s="95"/>
      <c r="V360" s="98"/>
      <c r="W360" s="95"/>
      <c r="X360" s="94">
        <v>9000</v>
      </c>
      <c r="Y360" s="94"/>
    </row>
    <row r="361" spans="1:25" ht="15" customHeight="1" x14ac:dyDescent="0.25">
      <c r="A361" s="109">
        <v>39184</v>
      </c>
      <c r="B361" s="110">
        <v>908</v>
      </c>
      <c r="C361" s="110" t="s">
        <v>35</v>
      </c>
      <c r="D361" s="94">
        <v>150</v>
      </c>
      <c r="E361" s="111" t="s">
        <v>7214</v>
      </c>
      <c r="F361" s="93" t="s">
        <v>37</v>
      </c>
      <c r="G361" s="96" t="s">
        <v>3580</v>
      </c>
      <c r="H361" s="96" t="s">
        <v>25</v>
      </c>
      <c r="I361" s="96"/>
      <c r="J361" s="94"/>
      <c r="K361" s="94">
        <v>150</v>
      </c>
      <c r="L361" s="94"/>
      <c r="M361" s="97"/>
      <c r="N361" s="95"/>
      <c r="O361" s="95"/>
      <c r="P361" s="95"/>
      <c r="Q361" s="95"/>
      <c r="R361" s="95"/>
      <c r="S361" s="95"/>
      <c r="T361" s="93"/>
      <c r="U361" s="95"/>
      <c r="V361" s="98"/>
      <c r="W361" s="95"/>
      <c r="X361" s="94">
        <v>150</v>
      </c>
      <c r="Y361" s="94"/>
    </row>
    <row r="362" spans="1:25" ht="15" customHeight="1" x14ac:dyDescent="0.25">
      <c r="A362" s="109">
        <v>39184</v>
      </c>
      <c r="B362" s="110">
        <v>835</v>
      </c>
      <c r="C362" s="110" t="s">
        <v>426</v>
      </c>
      <c r="D362" s="94">
        <v>2000</v>
      </c>
      <c r="E362" s="111" t="s">
        <v>7215</v>
      </c>
      <c r="F362" s="93" t="s">
        <v>37</v>
      </c>
      <c r="G362" s="96" t="s">
        <v>3587</v>
      </c>
      <c r="H362" s="96" t="s">
        <v>25</v>
      </c>
      <c r="I362" s="96"/>
      <c r="J362" s="94"/>
      <c r="K362" s="94">
        <v>2000</v>
      </c>
      <c r="L362" s="94"/>
      <c r="M362" s="97"/>
      <c r="N362" s="95"/>
      <c r="O362" s="95"/>
      <c r="P362" s="95"/>
      <c r="Q362" s="95"/>
      <c r="R362" s="95"/>
      <c r="S362" s="95"/>
      <c r="T362" s="93"/>
      <c r="U362" s="95"/>
      <c r="V362" s="98"/>
      <c r="W362" s="95"/>
      <c r="X362" s="94">
        <v>2000</v>
      </c>
      <c r="Y362" s="94"/>
    </row>
    <row r="363" spans="1:25" ht="15" customHeight="1" x14ac:dyDescent="0.25">
      <c r="A363" s="92">
        <v>39184</v>
      </c>
      <c r="B363" s="93">
        <v>1100</v>
      </c>
      <c r="C363" s="93" t="s">
        <v>162</v>
      </c>
      <c r="D363" s="103">
        <v>9000</v>
      </c>
      <c r="E363" s="95" t="s">
        <v>7216</v>
      </c>
      <c r="F363" s="93" t="s">
        <v>63</v>
      </c>
      <c r="G363" s="93" t="s">
        <v>3582</v>
      </c>
      <c r="H363" s="96" t="s">
        <v>25</v>
      </c>
      <c r="I363" s="96"/>
      <c r="J363" s="103"/>
      <c r="K363" s="103">
        <v>9000</v>
      </c>
      <c r="L363" s="94"/>
      <c r="M363" s="104"/>
      <c r="N363" s="95"/>
      <c r="O363" s="95"/>
      <c r="P363" s="95"/>
      <c r="Q363" s="95"/>
      <c r="R363" s="95"/>
      <c r="S363" s="95"/>
      <c r="T363" s="95"/>
      <c r="U363" s="93"/>
      <c r="V363" s="95"/>
      <c r="W363" s="98"/>
      <c r="X363" s="103">
        <v>9000</v>
      </c>
      <c r="Y363" s="103"/>
    </row>
    <row r="364" spans="1:25" ht="15" customHeight="1" x14ac:dyDescent="0.25">
      <c r="A364" s="109">
        <v>39185</v>
      </c>
      <c r="B364" s="110">
        <v>1246</v>
      </c>
      <c r="C364" s="110" t="s">
        <v>3611</v>
      </c>
      <c r="D364" s="94">
        <v>5920</v>
      </c>
      <c r="E364" s="111" t="s">
        <v>7217</v>
      </c>
      <c r="F364" s="93" t="s">
        <v>23</v>
      </c>
      <c r="G364" s="96" t="s">
        <v>3587</v>
      </c>
      <c r="H364" s="96" t="s">
        <v>25</v>
      </c>
      <c r="I364" s="96"/>
      <c r="J364" s="94"/>
      <c r="K364" s="94">
        <v>5920</v>
      </c>
      <c r="L364" s="94"/>
      <c r="M364" s="97"/>
      <c r="N364" s="95"/>
      <c r="O364" s="95"/>
      <c r="P364" s="95"/>
      <c r="Q364" s="95"/>
      <c r="R364" s="95"/>
      <c r="S364" s="95"/>
      <c r="T364" s="93"/>
      <c r="U364" s="95"/>
      <c r="V364" s="98"/>
      <c r="W364" s="95"/>
      <c r="X364" s="94">
        <v>5920</v>
      </c>
      <c r="Y364" s="94"/>
    </row>
    <row r="365" spans="1:25" ht="15" customHeight="1" x14ac:dyDescent="0.25">
      <c r="A365" s="109">
        <v>39185</v>
      </c>
      <c r="B365" s="110">
        <v>1419</v>
      </c>
      <c r="C365" s="110" t="s">
        <v>3611</v>
      </c>
      <c r="D365" s="94">
        <v>1000</v>
      </c>
      <c r="E365" s="111" t="s">
        <v>7218</v>
      </c>
      <c r="F365" s="93" t="s">
        <v>23</v>
      </c>
      <c r="G365" s="93" t="s">
        <v>3587</v>
      </c>
      <c r="H365" s="96" t="s">
        <v>25</v>
      </c>
      <c r="I365" s="93"/>
      <c r="J365" s="94"/>
      <c r="K365" s="94">
        <v>1000</v>
      </c>
      <c r="L365" s="94"/>
      <c r="M365" s="97"/>
      <c r="N365" s="95"/>
      <c r="O365" s="95"/>
      <c r="P365" s="95"/>
      <c r="Q365" s="95"/>
      <c r="R365" s="95"/>
      <c r="S365" s="95"/>
      <c r="T365" s="93"/>
      <c r="U365" s="95"/>
      <c r="V365" s="98"/>
      <c r="W365" s="95"/>
      <c r="X365" s="94">
        <v>1000</v>
      </c>
      <c r="Y365" s="94"/>
    </row>
    <row r="366" spans="1:25" ht="15" customHeight="1" x14ac:dyDescent="0.25">
      <c r="A366" s="109">
        <v>39185</v>
      </c>
      <c r="B366" s="110">
        <v>1743</v>
      </c>
      <c r="C366" s="110" t="s">
        <v>56</v>
      </c>
      <c r="D366" s="94">
        <v>500</v>
      </c>
      <c r="E366" s="111" t="s">
        <v>7219</v>
      </c>
      <c r="F366" s="93" t="s">
        <v>23</v>
      </c>
      <c r="G366" s="93" t="s">
        <v>3587</v>
      </c>
      <c r="H366" s="96" t="s">
        <v>25</v>
      </c>
      <c r="I366" s="93"/>
      <c r="J366" s="94"/>
      <c r="K366" s="94">
        <v>500</v>
      </c>
      <c r="L366" s="94"/>
      <c r="M366" s="97"/>
      <c r="N366" s="95"/>
      <c r="O366" s="95"/>
      <c r="P366" s="95"/>
      <c r="Q366" s="95"/>
      <c r="R366" s="95"/>
      <c r="S366" s="95"/>
      <c r="T366" s="93"/>
      <c r="U366" s="95"/>
      <c r="V366" s="98"/>
      <c r="W366" s="95"/>
      <c r="X366" s="94">
        <v>500</v>
      </c>
      <c r="Y366" s="94"/>
    </row>
    <row r="367" spans="1:25" ht="15" customHeight="1" x14ac:dyDescent="0.25">
      <c r="A367" s="109">
        <v>39185</v>
      </c>
      <c r="B367" s="110">
        <v>1712</v>
      </c>
      <c r="C367" s="110" t="s">
        <v>108</v>
      </c>
      <c r="D367" s="94">
        <v>250</v>
      </c>
      <c r="E367" s="111" t="s">
        <v>7220</v>
      </c>
      <c r="F367" s="93" t="s">
        <v>33</v>
      </c>
      <c r="G367" s="96" t="s">
        <v>3610</v>
      </c>
      <c r="H367" s="96" t="s">
        <v>25</v>
      </c>
      <c r="I367" s="96"/>
      <c r="J367" s="94"/>
      <c r="K367" s="94">
        <v>250</v>
      </c>
      <c r="L367" s="94"/>
      <c r="M367" s="97"/>
      <c r="N367" s="95"/>
      <c r="O367" s="95"/>
      <c r="P367" s="95"/>
      <c r="Q367" s="95"/>
      <c r="R367" s="95"/>
      <c r="S367" s="95"/>
      <c r="T367" s="93"/>
      <c r="U367" s="95"/>
      <c r="V367" s="98"/>
      <c r="W367" s="95"/>
      <c r="X367" s="94">
        <v>250</v>
      </c>
      <c r="Y367" s="94"/>
    </row>
    <row r="368" spans="1:25" ht="15" customHeight="1" x14ac:dyDescent="0.25">
      <c r="A368" s="109">
        <v>39186</v>
      </c>
      <c r="B368" s="110">
        <v>1249</v>
      </c>
      <c r="C368" s="110" t="s">
        <v>46</v>
      </c>
      <c r="D368" s="94">
        <v>2000</v>
      </c>
      <c r="E368" s="111" t="s">
        <v>7221</v>
      </c>
      <c r="F368" s="93" t="s">
        <v>23</v>
      </c>
      <c r="G368" s="93" t="s">
        <v>3575</v>
      </c>
      <c r="H368" s="96" t="s">
        <v>25</v>
      </c>
      <c r="I368" s="93"/>
      <c r="J368" s="94"/>
      <c r="K368" s="94">
        <v>2000</v>
      </c>
      <c r="L368" s="94"/>
      <c r="M368" s="97"/>
      <c r="N368" s="95"/>
      <c r="O368" s="95"/>
      <c r="P368" s="95"/>
      <c r="Q368" s="95"/>
      <c r="R368" s="95"/>
      <c r="S368" s="95"/>
      <c r="T368" s="93"/>
      <c r="U368" s="95"/>
      <c r="V368" s="98"/>
      <c r="W368" s="95"/>
      <c r="X368" s="94">
        <v>2000</v>
      </c>
      <c r="Y368" s="94"/>
    </row>
    <row r="369" spans="1:25" ht="15" customHeight="1" x14ac:dyDescent="0.25">
      <c r="A369" s="109">
        <v>39187</v>
      </c>
      <c r="B369" s="110">
        <v>1943</v>
      </c>
      <c r="C369" s="110" t="s">
        <v>3611</v>
      </c>
      <c r="D369" s="94">
        <v>1000</v>
      </c>
      <c r="E369" s="111" t="s">
        <v>7222</v>
      </c>
      <c r="F369" s="93" t="s">
        <v>33</v>
      </c>
      <c r="G369" s="93" t="s">
        <v>3587</v>
      </c>
      <c r="H369" s="96" t="s">
        <v>25</v>
      </c>
      <c r="I369" s="96"/>
      <c r="J369" s="94"/>
      <c r="K369" s="94">
        <v>1000</v>
      </c>
      <c r="L369" s="94"/>
      <c r="M369" s="97"/>
      <c r="N369" s="95"/>
      <c r="O369" s="95"/>
      <c r="P369" s="95"/>
      <c r="Q369" s="95"/>
      <c r="R369" s="95"/>
      <c r="S369" s="95"/>
      <c r="T369" s="93"/>
      <c r="U369" s="95"/>
      <c r="V369" s="98"/>
      <c r="W369" s="95"/>
      <c r="X369" s="94">
        <v>1000</v>
      </c>
      <c r="Y369" s="94"/>
    </row>
    <row r="370" spans="1:25" ht="15" customHeight="1" x14ac:dyDescent="0.25">
      <c r="A370" s="109">
        <v>39187</v>
      </c>
      <c r="B370" s="110">
        <v>813</v>
      </c>
      <c r="C370" s="110" t="s">
        <v>31</v>
      </c>
      <c r="D370" s="94">
        <v>5000</v>
      </c>
      <c r="E370" s="111" t="s">
        <v>7223</v>
      </c>
      <c r="F370" s="93" t="s">
        <v>37</v>
      </c>
      <c r="G370" s="93" t="s">
        <v>3587</v>
      </c>
      <c r="H370" s="96" t="s">
        <v>25</v>
      </c>
      <c r="I370" s="96"/>
      <c r="J370" s="94"/>
      <c r="K370" s="94">
        <v>5000</v>
      </c>
      <c r="L370" s="94"/>
      <c r="M370" s="97"/>
      <c r="N370" s="95"/>
      <c r="O370" s="95"/>
      <c r="P370" s="95"/>
      <c r="Q370" s="95"/>
      <c r="R370" s="95"/>
      <c r="S370" s="95"/>
      <c r="T370" s="93"/>
      <c r="U370" s="95"/>
      <c r="V370" s="98"/>
      <c r="W370" s="95"/>
      <c r="X370" s="94">
        <v>5000</v>
      </c>
      <c r="Y370" s="94"/>
    </row>
    <row r="371" spans="1:25" ht="15" customHeight="1" x14ac:dyDescent="0.25">
      <c r="A371" s="92">
        <v>39188</v>
      </c>
      <c r="B371" s="93">
        <v>1646</v>
      </c>
      <c r="C371" s="93" t="s">
        <v>42</v>
      </c>
      <c r="D371" s="103">
        <v>10</v>
      </c>
      <c r="E371" s="95" t="s">
        <v>7224</v>
      </c>
      <c r="F371" s="93" t="s">
        <v>23</v>
      </c>
      <c r="G371" s="93" t="s">
        <v>3582</v>
      </c>
      <c r="H371" s="96" t="s">
        <v>25</v>
      </c>
      <c r="I371" s="96"/>
      <c r="J371" s="103"/>
      <c r="K371" s="103">
        <v>10</v>
      </c>
      <c r="L371" s="94"/>
      <c r="M371" s="104"/>
      <c r="N371" s="95"/>
      <c r="O371" s="95"/>
      <c r="P371" s="95"/>
      <c r="Q371" s="95"/>
      <c r="R371" s="95"/>
      <c r="S371" s="95"/>
      <c r="T371" s="95"/>
      <c r="U371" s="93"/>
      <c r="V371" s="95"/>
      <c r="W371" s="98"/>
      <c r="X371" s="103">
        <v>10</v>
      </c>
      <c r="Y371" s="103"/>
    </row>
    <row r="372" spans="1:25" ht="15" customHeight="1" x14ac:dyDescent="0.25">
      <c r="A372" s="109">
        <v>39188</v>
      </c>
      <c r="B372" s="110">
        <v>1255</v>
      </c>
      <c r="C372" s="110" t="s">
        <v>3611</v>
      </c>
      <c r="D372" s="94">
        <v>1000</v>
      </c>
      <c r="E372" s="111" t="s">
        <v>7225</v>
      </c>
      <c r="F372" s="93" t="s">
        <v>23</v>
      </c>
      <c r="G372" s="93" t="s">
        <v>3587</v>
      </c>
      <c r="H372" s="96" t="s">
        <v>25</v>
      </c>
      <c r="I372" s="96"/>
      <c r="J372" s="94"/>
      <c r="K372" s="94">
        <v>1000</v>
      </c>
      <c r="L372" s="94"/>
      <c r="M372" s="97"/>
      <c r="N372" s="95"/>
      <c r="O372" s="95"/>
      <c r="P372" s="95"/>
      <c r="Q372" s="95"/>
      <c r="R372" s="95"/>
      <c r="S372" s="95"/>
      <c r="T372" s="93"/>
      <c r="U372" s="95"/>
      <c r="V372" s="98"/>
      <c r="W372" s="95"/>
      <c r="X372" s="94">
        <v>1000</v>
      </c>
      <c r="Y372" s="94"/>
    </row>
    <row r="373" spans="1:25" ht="15" customHeight="1" x14ac:dyDescent="0.25">
      <c r="A373" s="109">
        <v>39188</v>
      </c>
      <c r="B373" s="110">
        <v>1137</v>
      </c>
      <c r="C373" s="110" t="s">
        <v>35</v>
      </c>
      <c r="D373" s="94">
        <v>1000</v>
      </c>
      <c r="E373" s="111" t="s">
        <v>7226</v>
      </c>
      <c r="F373" s="93" t="s">
        <v>54</v>
      </c>
      <c r="G373" s="93" t="s">
        <v>3580</v>
      </c>
      <c r="H373" s="96" t="s">
        <v>25</v>
      </c>
      <c r="I373" s="96"/>
      <c r="J373" s="94"/>
      <c r="K373" s="94">
        <v>1000</v>
      </c>
      <c r="L373" s="94"/>
      <c r="M373" s="97"/>
      <c r="N373" s="95"/>
      <c r="O373" s="95"/>
      <c r="P373" s="95"/>
      <c r="Q373" s="95"/>
      <c r="R373" s="95"/>
      <c r="S373" s="95"/>
      <c r="T373" s="93"/>
      <c r="U373" s="95"/>
      <c r="V373" s="98"/>
      <c r="W373" s="95"/>
      <c r="X373" s="94">
        <v>1000</v>
      </c>
      <c r="Y373" s="94"/>
    </row>
    <row r="374" spans="1:25" ht="15" customHeight="1" x14ac:dyDescent="0.25">
      <c r="A374" s="109">
        <v>39189</v>
      </c>
      <c r="B374" s="110">
        <v>1623</v>
      </c>
      <c r="C374" s="110" t="s">
        <v>152</v>
      </c>
      <c r="D374" s="94">
        <v>600</v>
      </c>
      <c r="E374" s="111" t="s">
        <v>7227</v>
      </c>
      <c r="F374" s="93" t="s">
        <v>23</v>
      </c>
      <c r="G374" s="96" t="s">
        <v>3580</v>
      </c>
      <c r="H374" s="96" t="s">
        <v>25</v>
      </c>
      <c r="I374" s="96"/>
      <c r="J374" s="94"/>
      <c r="K374" s="94">
        <v>600</v>
      </c>
      <c r="L374" s="94"/>
      <c r="M374" s="97"/>
      <c r="N374" s="95"/>
      <c r="O374" s="95"/>
      <c r="P374" s="95"/>
      <c r="Q374" s="95"/>
      <c r="R374" s="95"/>
      <c r="S374" s="95"/>
      <c r="T374" s="93"/>
      <c r="U374" s="95"/>
      <c r="V374" s="98"/>
      <c r="W374" s="95"/>
      <c r="X374" s="94">
        <v>600</v>
      </c>
      <c r="Y374" s="94"/>
    </row>
    <row r="375" spans="1:25" ht="15" customHeight="1" x14ac:dyDescent="0.25">
      <c r="A375" s="109">
        <v>39189</v>
      </c>
      <c r="B375" s="110">
        <v>1511</v>
      </c>
      <c r="C375" s="110" t="s">
        <v>162</v>
      </c>
      <c r="D375" s="94">
        <v>29000</v>
      </c>
      <c r="E375" s="111" t="s">
        <v>7228</v>
      </c>
      <c r="F375" s="93" t="s">
        <v>23</v>
      </c>
      <c r="G375" s="96" t="s">
        <v>3582</v>
      </c>
      <c r="H375" s="96" t="s">
        <v>25</v>
      </c>
      <c r="I375" s="96"/>
      <c r="J375" s="94"/>
      <c r="K375" s="94">
        <v>29000</v>
      </c>
      <c r="L375" s="94"/>
      <c r="M375" s="97"/>
      <c r="N375" s="95"/>
      <c r="O375" s="95"/>
      <c r="P375" s="95"/>
      <c r="Q375" s="95"/>
      <c r="R375" s="95"/>
      <c r="S375" s="95"/>
      <c r="T375" s="93"/>
      <c r="U375" s="95"/>
      <c r="V375" s="98"/>
      <c r="W375" s="95"/>
      <c r="X375" s="94">
        <v>29000</v>
      </c>
      <c r="Y375" s="94"/>
    </row>
    <row r="376" spans="1:25" ht="15" customHeight="1" x14ac:dyDescent="0.25">
      <c r="A376" s="92">
        <v>39189</v>
      </c>
      <c r="B376" s="93">
        <v>1515</v>
      </c>
      <c r="C376" s="93" t="s">
        <v>162</v>
      </c>
      <c r="D376" s="103">
        <v>29000</v>
      </c>
      <c r="E376" s="95" t="s">
        <v>7229</v>
      </c>
      <c r="F376" s="93" t="s">
        <v>23</v>
      </c>
      <c r="G376" s="93" t="s">
        <v>3582</v>
      </c>
      <c r="H376" s="96" t="s">
        <v>25</v>
      </c>
      <c r="I376" s="96"/>
      <c r="J376" s="103"/>
      <c r="K376" s="103">
        <v>29000</v>
      </c>
      <c r="L376" s="94"/>
      <c r="M376" s="104"/>
      <c r="N376" s="95"/>
      <c r="O376" s="95"/>
      <c r="P376" s="95"/>
      <c r="Q376" s="95"/>
      <c r="R376" s="95"/>
      <c r="S376" s="95"/>
      <c r="T376" s="95"/>
      <c r="U376" s="93"/>
      <c r="V376" s="95"/>
      <c r="W376" s="98"/>
      <c r="X376" s="103">
        <v>29000</v>
      </c>
      <c r="Y376" s="103"/>
    </row>
    <row r="377" spans="1:25" ht="15" customHeight="1" x14ac:dyDescent="0.25">
      <c r="A377" s="109">
        <v>39189</v>
      </c>
      <c r="B377" s="110">
        <v>1006</v>
      </c>
      <c r="C377" s="110" t="s">
        <v>46</v>
      </c>
      <c r="D377" s="94">
        <v>5000</v>
      </c>
      <c r="E377" s="111" t="s">
        <v>7230</v>
      </c>
      <c r="F377" s="93" t="s">
        <v>23</v>
      </c>
      <c r="G377" s="96" t="s">
        <v>3575</v>
      </c>
      <c r="H377" s="96" t="s">
        <v>25</v>
      </c>
      <c r="I377" s="96"/>
      <c r="J377" s="94"/>
      <c r="K377" s="94">
        <v>5000</v>
      </c>
      <c r="L377" s="94"/>
      <c r="M377" s="97"/>
      <c r="N377" s="95"/>
      <c r="O377" s="95"/>
      <c r="P377" s="95"/>
      <c r="Q377" s="95"/>
      <c r="R377" s="95"/>
      <c r="S377" s="95"/>
      <c r="T377" s="93"/>
      <c r="U377" s="95"/>
      <c r="V377" s="98"/>
      <c r="W377" s="95"/>
      <c r="X377" s="94">
        <v>5000</v>
      </c>
      <c r="Y377" s="94"/>
    </row>
    <row r="378" spans="1:25" ht="15" customHeight="1" x14ac:dyDescent="0.25">
      <c r="A378" s="109">
        <v>39189</v>
      </c>
      <c r="B378" s="110">
        <v>940</v>
      </c>
      <c r="C378" s="110" t="s">
        <v>70</v>
      </c>
      <c r="D378" s="94">
        <v>1200</v>
      </c>
      <c r="E378" s="111" t="s">
        <v>7231</v>
      </c>
      <c r="F378" s="93" t="s">
        <v>33</v>
      </c>
      <c r="G378" s="93" t="s">
        <v>3578</v>
      </c>
      <c r="H378" s="96" t="s">
        <v>25</v>
      </c>
      <c r="I378" s="96"/>
      <c r="J378" s="94"/>
      <c r="K378" s="94">
        <v>1200</v>
      </c>
      <c r="L378" s="94"/>
      <c r="M378" s="97"/>
      <c r="N378" s="95"/>
      <c r="O378" s="95"/>
      <c r="P378" s="95"/>
      <c r="Q378" s="95"/>
      <c r="R378" s="95"/>
      <c r="S378" s="95"/>
      <c r="T378" s="93"/>
      <c r="U378" s="95"/>
      <c r="V378" s="98"/>
      <c r="W378" s="95"/>
      <c r="X378" s="94">
        <v>1200</v>
      </c>
      <c r="Y378" s="94"/>
    </row>
    <row r="379" spans="1:25" ht="15" customHeight="1" x14ac:dyDescent="0.25">
      <c r="A379" s="109">
        <v>39189</v>
      </c>
      <c r="B379" s="110">
        <v>1130</v>
      </c>
      <c r="C379" s="110" t="s">
        <v>26</v>
      </c>
      <c r="D379" s="94">
        <v>10000</v>
      </c>
      <c r="E379" s="111" t="s">
        <v>7232</v>
      </c>
      <c r="F379" s="93" t="s">
        <v>33</v>
      </c>
      <c r="G379" s="93" t="s">
        <v>3578</v>
      </c>
      <c r="H379" s="96" t="s">
        <v>25</v>
      </c>
      <c r="I379" s="96"/>
      <c r="J379" s="94"/>
      <c r="K379" s="94">
        <v>10000</v>
      </c>
      <c r="L379" s="94"/>
      <c r="M379" s="97"/>
      <c r="N379" s="95"/>
      <c r="O379" s="95"/>
      <c r="P379" s="95"/>
      <c r="Q379" s="95"/>
      <c r="R379" s="95"/>
      <c r="S379" s="95"/>
      <c r="T379" s="93"/>
      <c r="U379" s="95"/>
      <c r="V379" s="98"/>
      <c r="W379" s="95"/>
      <c r="X379" s="94">
        <v>10000</v>
      </c>
      <c r="Y379" s="94"/>
    </row>
    <row r="380" spans="1:25" ht="15" customHeight="1" x14ac:dyDescent="0.25">
      <c r="A380" s="109">
        <v>39190</v>
      </c>
      <c r="B380" s="110">
        <v>811</v>
      </c>
      <c r="C380" s="110" t="s">
        <v>64</v>
      </c>
      <c r="D380" s="94">
        <v>50000</v>
      </c>
      <c r="E380" s="111" t="s">
        <v>7233</v>
      </c>
      <c r="F380" s="93" t="s">
        <v>23</v>
      </c>
      <c r="G380" s="96" t="s">
        <v>3578</v>
      </c>
      <c r="H380" s="96" t="s">
        <v>25</v>
      </c>
      <c r="I380" s="96"/>
      <c r="J380" s="94"/>
      <c r="K380" s="94">
        <v>50000</v>
      </c>
      <c r="L380" s="94"/>
      <c r="M380" s="97"/>
      <c r="N380" s="95"/>
      <c r="O380" s="95"/>
      <c r="P380" s="95"/>
      <c r="Q380" s="95"/>
      <c r="R380" s="95"/>
      <c r="S380" s="95"/>
      <c r="T380" s="93"/>
      <c r="U380" s="95"/>
      <c r="V380" s="98"/>
      <c r="W380" s="95"/>
      <c r="X380" s="94">
        <v>50000</v>
      </c>
      <c r="Y380" s="94"/>
    </row>
    <row r="381" spans="1:25" ht="15" customHeight="1" x14ac:dyDescent="0.25">
      <c r="A381" s="92">
        <v>39190</v>
      </c>
      <c r="B381" s="93">
        <v>820</v>
      </c>
      <c r="C381" s="93" t="s">
        <v>5905</v>
      </c>
      <c r="D381" s="103">
        <v>300</v>
      </c>
      <c r="E381" s="95" t="s">
        <v>7234</v>
      </c>
      <c r="F381" s="93" t="s">
        <v>23</v>
      </c>
      <c r="G381" s="93" t="s">
        <v>3582</v>
      </c>
      <c r="H381" s="96" t="s">
        <v>25</v>
      </c>
      <c r="I381" s="96"/>
      <c r="J381" s="103"/>
      <c r="K381" s="103">
        <v>300</v>
      </c>
      <c r="L381" s="94"/>
      <c r="M381" s="104"/>
      <c r="N381" s="95"/>
      <c r="O381" s="95"/>
      <c r="P381" s="95"/>
      <c r="Q381" s="95"/>
      <c r="R381" s="95"/>
      <c r="S381" s="95"/>
      <c r="T381" s="95"/>
      <c r="U381" s="93"/>
      <c r="V381" s="95"/>
      <c r="W381" s="98"/>
      <c r="X381" s="103">
        <v>300</v>
      </c>
      <c r="Y381" s="103"/>
    </row>
    <row r="382" spans="1:25" ht="15" customHeight="1" x14ac:dyDescent="0.25">
      <c r="A382" s="92">
        <v>39190</v>
      </c>
      <c r="B382" s="93">
        <v>1500</v>
      </c>
      <c r="C382" s="93" t="s">
        <v>42</v>
      </c>
      <c r="D382" s="103">
        <v>50</v>
      </c>
      <c r="E382" s="95" t="s">
        <v>7235</v>
      </c>
      <c r="F382" s="93" t="s">
        <v>23</v>
      </c>
      <c r="G382" s="93" t="s">
        <v>3582</v>
      </c>
      <c r="H382" s="96" t="s">
        <v>25</v>
      </c>
      <c r="I382" s="96"/>
      <c r="J382" s="103"/>
      <c r="K382" s="103">
        <v>50</v>
      </c>
      <c r="L382" s="94"/>
      <c r="M382" s="97"/>
      <c r="N382" s="95"/>
      <c r="O382" s="95"/>
      <c r="P382" s="95"/>
      <c r="Q382" s="95"/>
      <c r="R382" s="95"/>
      <c r="S382" s="95"/>
      <c r="T382" s="95"/>
      <c r="U382" s="93"/>
      <c r="V382" s="95"/>
      <c r="W382" s="98"/>
      <c r="X382" s="103">
        <v>50</v>
      </c>
      <c r="Y382" s="103"/>
    </row>
    <row r="383" spans="1:25" ht="15" customHeight="1" x14ac:dyDescent="0.25">
      <c r="A383" s="109">
        <v>39190</v>
      </c>
      <c r="B383" s="110">
        <v>801</v>
      </c>
      <c r="C383" s="110" t="s">
        <v>64</v>
      </c>
      <c r="D383" s="94">
        <v>20</v>
      </c>
      <c r="E383" s="111" t="s">
        <v>7236</v>
      </c>
      <c r="F383" s="93" t="s">
        <v>37</v>
      </c>
      <c r="G383" s="96" t="s">
        <v>3578</v>
      </c>
      <c r="H383" s="96" t="s">
        <v>25</v>
      </c>
      <c r="I383" s="96"/>
      <c r="J383" s="94"/>
      <c r="K383" s="94">
        <v>20</v>
      </c>
      <c r="L383" s="94"/>
      <c r="M383" s="97"/>
      <c r="N383" s="95"/>
      <c r="O383" s="95"/>
      <c r="P383" s="95"/>
      <c r="Q383" s="95"/>
      <c r="R383" s="95"/>
      <c r="S383" s="95"/>
      <c r="T383" s="93"/>
      <c r="U383" s="95"/>
      <c r="V383" s="98"/>
      <c r="W383" s="95"/>
      <c r="X383" s="94">
        <v>20</v>
      </c>
      <c r="Y383" s="94"/>
    </row>
    <row r="384" spans="1:25" ht="15" customHeight="1" x14ac:dyDescent="0.25">
      <c r="A384" s="109">
        <v>39190</v>
      </c>
      <c r="B384" s="110">
        <v>1738</v>
      </c>
      <c r="C384" s="110" t="s">
        <v>319</v>
      </c>
      <c r="D384" s="94">
        <v>200</v>
      </c>
      <c r="E384" s="111" t="s">
        <v>7237</v>
      </c>
      <c r="F384" s="93" t="s">
        <v>67</v>
      </c>
      <c r="G384" s="96" t="s">
        <v>3610</v>
      </c>
      <c r="H384" s="96" t="s">
        <v>25</v>
      </c>
      <c r="I384" s="96"/>
      <c r="J384" s="94"/>
      <c r="K384" s="94">
        <v>200</v>
      </c>
      <c r="L384" s="94"/>
      <c r="M384" s="97"/>
      <c r="N384" s="95"/>
      <c r="O384" s="95"/>
      <c r="P384" s="95"/>
      <c r="Q384" s="95"/>
      <c r="R384" s="95"/>
      <c r="S384" s="95"/>
      <c r="T384" s="93"/>
      <c r="U384" s="95"/>
      <c r="V384" s="98"/>
      <c r="W384" s="95"/>
      <c r="X384" s="94">
        <v>200</v>
      </c>
      <c r="Y384" s="94"/>
    </row>
    <row r="385" spans="1:25" ht="15" customHeight="1" x14ac:dyDescent="0.25">
      <c r="A385" s="109">
        <v>39190</v>
      </c>
      <c r="B385" s="110">
        <v>2004</v>
      </c>
      <c r="C385" s="110" t="s">
        <v>3611</v>
      </c>
      <c r="D385" s="94" t="s">
        <v>27</v>
      </c>
      <c r="E385" s="111" t="s">
        <v>7238</v>
      </c>
      <c r="F385" s="93" t="s">
        <v>67</v>
      </c>
      <c r="G385" s="96" t="s">
        <v>3587</v>
      </c>
      <c r="H385" s="96" t="s">
        <v>25</v>
      </c>
      <c r="I385" s="96"/>
      <c r="J385" s="94"/>
      <c r="K385" s="94" t="s">
        <v>27</v>
      </c>
      <c r="L385" s="94"/>
      <c r="M385" s="97"/>
      <c r="N385" s="95"/>
      <c r="O385" s="95"/>
      <c r="P385" s="95"/>
      <c r="Q385" s="95"/>
      <c r="R385" s="95"/>
      <c r="S385" s="95"/>
      <c r="T385" s="93"/>
      <c r="U385" s="95"/>
      <c r="V385" s="98"/>
      <c r="W385" s="95"/>
      <c r="X385" s="94" t="s">
        <v>27</v>
      </c>
      <c r="Y385" s="94">
        <v>1</v>
      </c>
    </row>
    <row r="386" spans="1:25" ht="15" customHeight="1" x14ac:dyDescent="0.25">
      <c r="A386" s="109">
        <v>39191</v>
      </c>
      <c r="B386" s="110">
        <v>1300</v>
      </c>
      <c r="C386" s="110" t="s">
        <v>70</v>
      </c>
      <c r="D386" s="94">
        <v>30000</v>
      </c>
      <c r="E386" s="111" t="s">
        <v>7239</v>
      </c>
      <c r="F386" s="93" t="s">
        <v>23</v>
      </c>
      <c r="G386" s="96" t="s">
        <v>3575</v>
      </c>
      <c r="H386" s="96" t="s">
        <v>25</v>
      </c>
      <c r="I386" s="96"/>
      <c r="J386" s="94"/>
      <c r="K386" s="94">
        <v>30000</v>
      </c>
      <c r="L386" s="94"/>
      <c r="M386" s="97"/>
      <c r="N386" s="95"/>
      <c r="O386" s="95"/>
      <c r="P386" s="95"/>
      <c r="Q386" s="95"/>
      <c r="R386" s="95"/>
      <c r="S386" s="95"/>
      <c r="T386" s="93"/>
      <c r="U386" s="95"/>
      <c r="V386" s="98"/>
      <c r="W386" s="95"/>
      <c r="X386" s="94">
        <v>30000</v>
      </c>
      <c r="Y386" s="94"/>
    </row>
    <row r="387" spans="1:25" ht="15" customHeight="1" x14ac:dyDescent="0.25">
      <c r="A387" s="109">
        <v>39191</v>
      </c>
      <c r="B387" s="110">
        <v>2234</v>
      </c>
      <c r="C387" s="110" t="s">
        <v>35</v>
      </c>
      <c r="D387" s="94">
        <v>1570</v>
      </c>
      <c r="E387" s="111" t="s">
        <v>7240</v>
      </c>
      <c r="F387" s="93" t="s">
        <v>33</v>
      </c>
      <c r="G387" s="96" t="s">
        <v>3580</v>
      </c>
      <c r="H387" s="96" t="s">
        <v>25</v>
      </c>
      <c r="I387" s="96"/>
      <c r="J387" s="94"/>
      <c r="K387" s="94">
        <v>1570</v>
      </c>
      <c r="L387" s="94"/>
      <c r="M387" s="97"/>
      <c r="N387" s="95"/>
      <c r="O387" s="95"/>
      <c r="P387" s="95"/>
      <c r="Q387" s="95"/>
      <c r="R387" s="95"/>
      <c r="S387" s="95"/>
      <c r="T387" s="93"/>
      <c r="U387" s="95"/>
      <c r="V387" s="98"/>
      <c r="W387" s="95"/>
      <c r="X387" s="94">
        <v>1570</v>
      </c>
      <c r="Y387" s="94"/>
    </row>
    <row r="388" spans="1:25" ht="15" customHeight="1" x14ac:dyDescent="0.25">
      <c r="A388" s="109">
        <v>39191</v>
      </c>
      <c r="B388" s="110">
        <v>1221</v>
      </c>
      <c r="C388" s="110" t="s">
        <v>31</v>
      </c>
      <c r="D388" s="94">
        <v>8000</v>
      </c>
      <c r="E388" s="111" t="s">
        <v>7241</v>
      </c>
      <c r="F388" s="93" t="s">
        <v>37</v>
      </c>
      <c r="G388" s="96" t="s">
        <v>3587</v>
      </c>
      <c r="H388" s="96" t="s">
        <v>25</v>
      </c>
      <c r="I388" s="96"/>
      <c r="J388" s="94"/>
      <c r="K388" s="94">
        <v>8000</v>
      </c>
      <c r="L388" s="94"/>
      <c r="M388" s="97"/>
      <c r="N388" s="95"/>
      <c r="O388" s="95"/>
      <c r="P388" s="95"/>
      <c r="Q388" s="95"/>
      <c r="R388" s="95"/>
      <c r="S388" s="95"/>
      <c r="T388" s="93"/>
      <c r="U388" s="95"/>
      <c r="V388" s="98"/>
      <c r="W388" s="95"/>
      <c r="X388" s="94">
        <v>8000</v>
      </c>
      <c r="Y388" s="94"/>
    </row>
    <row r="389" spans="1:25" ht="15" customHeight="1" x14ac:dyDescent="0.25">
      <c r="A389" s="109">
        <v>39192</v>
      </c>
      <c r="B389" s="110">
        <v>1654</v>
      </c>
      <c r="C389" s="110" t="s">
        <v>26</v>
      </c>
      <c r="D389" s="94">
        <v>3000</v>
      </c>
      <c r="E389" s="111" t="s">
        <v>7242</v>
      </c>
      <c r="F389" s="93" t="s">
        <v>33</v>
      </c>
      <c r="G389" s="96" t="s">
        <v>3578</v>
      </c>
      <c r="H389" s="96" t="s">
        <v>25</v>
      </c>
      <c r="I389" s="96"/>
      <c r="J389" s="94"/>
      <c r="K389" s="94">
        <v>3000</v>
      </c>
      <c r="L389" s="94"/>
      <c r="M389" s="97"/>
      <c r="N389" s="95"/>
      <c r="O389" s="95"/>
      <c r="P389" s="95"/>
      <c r="Q389" s="95"/>
      <c r="R389" s="95"/>
      <c r="S389" s="95"/>
      <c r="T389" s="93"/>
      <c r="U389" s="95"/>
      <c r="V389" s="98"/>
      <c r="W389" s="95"/>
      <c r="X389" s="94">
        <v>3000</v>
      </c>
      <c r="Y389" s="94"/>
    </row>
    <row r="390" spans="1:25" ht="15" customHeight="1" x14ac:dyDescent="0.25">
      <c r="A390" s="109">
        <v>39192</v>
      </c>
      <c r="B390" s="110">
        <v>1813</v>
      </c>
      <c r="C390" s="110" t="s">
        <v>108</v>
      </c>
      <c r="D390" s="94">
        <v>900</v>
      </c>
      <c r="E390" s="111" t="s">
        <v>7243</v>
      </c>
      <c r="F390" s="93" t="s">
        <v>37</v>
      </c>
      <c r="G390" s="96" t="s">
        <v>3610</v>
      </c>
      <c r="H390" s="96" t="s">
        <v>25</v>
      </c>
      <c r="I390" s="96"/>
      <c r="J390" s="94"/>
      <c r="K390" s="94">
        <v>900</v>
      </c>
      <c r="L390" s="94"/>
      <c r="M390" s="97"/>
      <c r="N390" s="95"/>
      <c r="O390" s="95"/>
      <c r="P390" s="95"/>
      <c r="Q390" s="95"/>
      <c r="R390" s="95"/>
      <c r="S390" s="95"/>
      <c r="T390" s="93"/>
      <c r="U390" s="95"/>
      <c r="V390" s="98"/>
      <c r="W390" s="95"/>
      <c r="X390" s="94">
        <v>900</v>
      </c>
      <c r="Y390" s="94"/>
    </row>
    <row r="391" spans="1:25" ht="15" customHeight="1" x14ac:dyDescent="0.25">
      <c r="A391" s="109">
        <v>39193</v>
      </c>
      <c r="B391" s="110">
        <v>1419</v>
      </c>
      <c r="C391" s="110" t="s">
        <v>46</v>
      </c>
      <c r="D391" s="94">
        <v>1000</v>
      </c>
      <c r="E391" s="111" t="s">
        <v>7244</v>
      </c>
      <c r="F391" s="93" t="s">
        <v>54</v>
      </c>
      <c r="G391" s="96" t="s">
        <v>3575</v>
      </c>
      <c r="H391" s="96" t="s">
        <v>25</v>
      </c>
      <c r="I391" s="96"/>
      <c r="J391" s="94"/>
      <c r="K391" s="94">
        <v>1000</v>
      </c>
      <c r="L391" s="94"/>
      <c r="M391" s="97"/>
      <c r="N391" s="95"/>
      <c r="O391" s="95"/>
      <c r="P391" s="95"/>
      <c r="Q391" s="95"/>
      <c r="R391" s="95"/>
      <c r="S391" s="95"/>
      <c r="T391" s="93"/>
      <c r="U391" s="95"/>
      <c r="V391" s="98"/>
      <c r="W391" s="95"/>
      <c r="X391" s="94">
        <v>1000</v>
      </c>
      <c r="Y391" s="94"/>
    </row>
    <row r="392" spans="1:25" ht="15" customHeight="1" x14ac:dyDescent="0.25">
      <c r="A392" s="109">
        <v>39195</v>
      </c>
      <c r="B392" s="110">
        <v>1644</v>
      </c>
      <c r="C392" s="110" t="s">
        <v>42</v>
      </c>
      <c r="D392" s="94" t="s">
        <v>27</v>
      </c>
      <c r="E392" s="111" t="s">
        <v>7245</v>
      </c>
      <c r="F392" s="93" t="s">
        <v>23</v>
      </c>
      <c r="G392" s="93" t="s">
        <v>3582</v>
      </c>
      <c r="H392" s="96" t="s">
        <v>25</v>
      </c>
      <c r="I392" s="96"/>
      <c r="J392" s="94"/>
      <c r="K392" s="94" t="s">
        <v>27</v>
      </c>
      <c r="L392" s="94"/>
      <c r="M392" s="97"/>
      <c r="N392" s="95"/>
      <c r="O392" s="95"/>
      <c r="P392" s="95"/>
      <c r="Q392" s="95"/>
      <c r="R392" s="95"/>
      <c r="S392" s="95"/>
      <c r="T392" s="93"/>
      <c r="U392" s="95"/>
      <c r="V392" s="98"/>
      <c r="W392" s="95"/>
      <c r="X392" s="94" t="s">
        <v>27</v>
      </c>
      <c r="Y392" s="94">
        <v>1</v>
      </c>
    </row>
    <row r="393" spans="1:25" ht="15" customHeight="1" x14ac:dyDescent="0.25">
      <c r="A393" s="109">
        <v>39195</v>
      </c>
      <c r="B393" s="110">
        <v>1608</v>
      </c>
      <c r="C393" s="110" t="s">
        <v>68</v>
      </c>
      <c r="D393" s="94">
        <v>5000</v>
      </c>
      <c r="E393" s="111" t="s">
        <v>7246</v>
      </c>
      <c r="F393" s="93" t="s">
        <v>23</v>
      </c>
      <c r="G393" s="96" t="s">
        <v>3575</v>
      </c>
      <c r="H393" s="96" t="s">
        <v>25</v>
      </c>
      <c r="I393" s="96" t="s">
        <v>4334</v>
      </c>
      <c r="J393" s="94">
        <v>5000</v>
      </c>
      <c r="K393" s="94"/>
      <c r="L393" s="94"/>
      <c r="M393" s="97"/>
      <c r="N393" s="95"/>
      <c r="O393" s="95"/>
      <c r="P393" s="95"/>
      <c r="Q393" s="95"/>
      <c r="R393" s="95"/>
      <c r="S393" s="95"/>
      <c r="T393" s="93"/>
      <c r="U393" s="95"/>
      <c r="V393" s="98"/>
      <c r="W393" s="95"/>
      <c r="X393" s="94">
        <v>5000</v>
      </c>
      <c r="Y393" s="94"/>
    </row>
    <row r="394" spans="1:25" ht="15" customHeight="1" x14ac:dyDescent="0.25">
      <c r="A394" s="109">
        <v>39195</v>
      </c>
      <c r="B394" s="110">
        <v>1544</v>
      </c>
      <c r="C394" s="110" t="s">
        <v>426</v>
      </c>
      <c r="D394" s="94">
        <v>183000</v>
      </c>
      <c r="E394" s="111" t="s">
        <v>7247</v>
      </c>
      <c r="F394" s="93" t="s">
        <v>33</v>
      </c>
      <c r="G394" s="93" t="s">
        <v>3587</v>
      </c>
      <c r="H394" s="96" t="s">
        <v>25</v>
      </c>
      <c r="I394" s="96"/>
      <c r="J394" s="94"/>
      <c r="K394" s="94">
        <v>183000</v>
      </c>
      <c r="L394" s="94"/>
      <c r="M394" s="97"/>
      <c r="N394" s="95"/>
      <c r="O394" s="95"/>
      <c r="P394" s="95"/>
      <c r="Q394" s="95"/>
      <c r="R394" s="95"/>
      <c r="S394" s="95"/>
      <c r="T394" s="93"/>
      <c r="U394" s="95"/>
      <c r="V394" s="98"/>
      <c r="W394" s="95"/>
      <c r="X394" s="94">
        <v>183000</v>
      </c>
      <c r="Y394" s="94"/>
    </row>
    <row r="395" spans="1:25" ht="15" customHeight="1" x14ac:dyDescent="0.25">
      <c r="A395" s="92">
        <v>39195</v>
      </c>
      <c r="B395" s="93">
        <v>800</v>
      </c>
      <c r="C395" s="93" t="s">
        <v>162</v>
      </c>
      <c r="D395" s="103">
        <v>1500</v>
      </c>
      <c r="E395" s="95" t="s">
        <v>7248</v>
      </c>
      <c r="F395" s="93" t="s">
        <v>63</v>
      </c>
      <c r="G395" s="93" t="s">
        <v>3582</v>
      </c>
      <c r="H395" s="96" t="s">
        <v>25</v>
      </c>
      <c r="I395" s="96"/>
      <c r="J395" s="103"/>
      <c r="K395" s="103">
        <v>1500</v>
      </c>
      <c r="L395" s="94"/>
      <c r="M395" s="104"/>
      <c r="N395" s="95"/>
      <c r="O395" s="95"/>
      <c r="P395" s="95"/>
      <c r="Q395" s="95"/>
      <c r="R395" s="95"/>
      <c r="S395" s="95"/>
      <c r="T395" s="95"/>
      <c r="U395" s="93"/>
      <c r="V395" s="95"/>
      <c r="W395" s="98"/>
      <c r="X395" s="103">
        <v>1500</v>
      </c>
      <c r="Y395" s="103"/>
    </row>
    <row r="396" spans="1:25" ht="15" customHeight="1" x14ac:dyDescent="0.25">
      <c r="A396" s="109">
        <v>39195</v>
      </c>
      <c r="B396" s="110">
        <v>1612</v>
      </c>
      <c r="C396" s="110" t="s">
        <v>162</v>
      </c>
      <c r="D396" s="94">
        <v>15000</v>
      </c>
      <c r="E396" s="111" t="s">
        <v>7249</v>
      </c>
      <c r="F396" s="93" t="s">
        <v>67</v>
      </c>
      <c r="G396" s="96" t="s">
        <v>3582</v>
      </c>
      <c r="H396" s="96" t="s">
        <v>25</v>
      </c>
      <c r="I396" s="96"/>
      <c r="J396" s="94"/>
      <c r="K396" s="94">
        <v>15000</v>
      </c>
      <c r="L396" s="94"/>
      <c r="M396" s="97"/>
      <c r="N396" s="95"/>
      <c r="O396" s="95"/>
      <c r="P396" s="95"/>
      <c r="Q396" s="95"/>
      <c r="R396" s="95"/>
      <c r="S396" s="95"/>
      <c r="T396" s="93"/>
      <c r="U396" s="95"/>
      <c r="V396" s="98"/>
      <c r="W396" s="95"/>
      <c r="X396" s="94">
        <v>15000</v>
      </c>
      <c r="Y396" s="94"/>
    </row>
    <row r="397" spans="1:25" ht="15" customHeight="1" x14ac:dyDescent="0.25">
      <c r="A397" s="109">
        <v>39196</v>
      </c>
      <c r="B397" s="110">
        <v>1443</v>
      </c>
      <c r="C397" s="110" t="s">
        <v>329</v>
      </c>
      <c r="D397" s="94">
        <v>1200</v>
      </c>
      <c r="E397" s="111" t="s">
        <v>7250</v>
      </c>
      <c r="F397" s="93" t="s">
        <v>23</v>
      </c>
      <c r="G397" s="93" t="s">
        <v>3578</v>
      </c>
      <c r="H397" s="96" t="s">
        <v>25</v>
      </c>
      <c r="I397" s="96"/>
      <c r="J397" s="94"/>
      <c r="K397" s="94">
        <v>1200</v>
      </c>
      <c r="L397" s="94"/>
      <c r="M397" s="97"/>
      <c r="N397" s="95"/>
      <c r="O397" s="95"/>
      <c r="P397" s="95"/>
      <c r="Q397" s="95"/>
      <c r="R397" s="95"/>
      <c r="S397" s="95"/>
      <c r="T397" s="93"/>
      <c r="U397" s="95"/>
      <c r="V397" s="98"/>
      <c r="W397" s="95"/>
      <c r="X397" s="94">
        <v>1200</v>
      </c>
      <c r="Y397" s="94"/>
    </row>
    <row r="398" spans="1:25" ht="15" customHeight="1" x14ac:dyDescent="0.25">
      <c r="A398" s="109">
        <v>39196</v>
      </c>
      <c r="B398" s="110">
        <v>909</v>
      </c>
      <c r="C398" s="110" t="s">
        <v>200</v>
      </c>
      <c r="D398" s="94">
        <v>200000</v>
      </c>
      <c r="E398" s="111" t="s">
        <v>7251</v>
      </c>
      <c r="F398" s="93" t="s">
        <v>23</v>
      </c>
      <c r="G398" s="93" t="s">
        <v>3575</v>
      </c>
      <c r="H398" s="96" t="s">
        <v>25</v>
      </c>
      <c r="I398" s="96"/>
      <c r="J398" s="94"/>
      <c r="K398" s="94">
        <v>200000</v>
      </c>
      <c r="L398" s="94"/>
      <c r="M398" s="97"/>
      <c r="N398" s="95"/>
      <c r="O398" s="95"/>
      <c r="P398" s="95"/>
      <c r="Q398" s="95"/>
      <c r="R398" s="95"/>
      <c r="S398" s="95"/>
      <c r="T398" s="93"/>
      <c r="U398" s="95"/>
      <c r="V398" s="98"/>
      <c r="W398" s="95"/>
      <c r="X398" s="94">
        <v>200000</v>
      </c>
      <c r="Y398" s="94"/>
    </row>
    <row r="399" spans="1:25" ht="15" customHeight="1" x14ac:dyDescent="0.25">
      <c r="A399" s="109">
        <v>39196</v>
      </c>
      <c r="B399" s="110">
        <v>1144</v>
      </c>
      <c r="C399" s="110" t="s">
        <v>108</v>
      </c>
      <c r="D399" s="94">
        <v>20000</v>
      </c>
      <c r="E399" s="111" t="s">
        <v>7252</v>
      </c>
      <c r="F399" s="93" t="s">
        <v>33</v>
      </c>
      <c r="G399" s="93" t="s">
        <v>3610</v>
      </c>
      <c r="H399" s="96" t="s">
        <v>25</v>
      </c>
      <c r="I399" s="96"/>
      <c r="J399" s="94"/>
      <c r="K399" s="94">
        <v>20000</v>
      </c>
      <c r="L399" s="94"/>
      <c r="M399" s="97"/>
      <c r="N399" s="95"/>
      <c r="O399" s="95"/>
      <c r="P399" s="95"/>
      <c r="Q399" s="95"/>
      <c r="R399" s="95"/>
      <c r="S399" s="95"/>
      <c r="T399" s="93"/>
      <c r="U399" s="95"/>
      <c r="V399" s="98"/>
      <c r="W399" s="95"/>
      <c r="X399" s="94">
        <v>20000</v>
      </c>
      <c r="Y399" s="94"/>
    </row>
    <row r="400" spans="1:25" ht="15" customHeight="1" x14ac:dyDescent="0.25">
      <c r="A400" s="109">
        <v>39196</v>
      </c>
      <c r="B400" s="110">
        <v>22</v>
      </c>
      <c r="C400" s="110" t="s">
        <v>35</v>
      </c>
      <c r="D400" s="94">
        <v>1728</v>
      </c>
      <c r="E400" s="111" t="s">
        <v>7253</v>
      </c>
      <c r="F400" s="93" t="s">
        <v>37</v>
      </c>
      <c r="G400" s="93" t="s">
        <v>3580</v>
      </c>
      <c r="H400" s="96" t="s">
        <v>25</v>
      </c>
      <c r="I400" s="96"/>
      <c r="J400" s="94"/>
      <c r="K400" s="94">
        <v>1728</v>
      </c>
      <c r="L400" s="94"/>
      <c r="M400" s="97"/>
      <c r="N400" s="95"/>
      <c r="O400" s="95"/>
      <c r="P400" s="95"/>
      <c r="Q400" s="95"/>
      <c r="R400" s="95"/>
      <c r="S400" s="95"/>
      <c r="T400" s="93"/>
      <c r="U400" s="95"/>
      <c r="V400" s="98"/>
      <c r="W400" s="95"/>
      <c r="X400" s="94">
        <v>1728</v>
      </c>
      <c r="Y400" s="94"/>
    </row>
    <row r="401" spans="1:25" ht="15" customHeight="1" x14ac:dyDescent="0.25">
      <c r="A401" s="109">
        <v>39196</v>
      </c>
      <c r="B401" s="110">
        <v>1111</v>
      </c>
      <c r="C401" s="110" t="s">
        <v>59</v>
      </c>
      <c r="D401" s="94">
        <v>1000</v>
      </c>
      <c r="E401" s="111" t="s">
        <v>7254</v>
      </c>
      <c r="F401" s="93" t="s">
        <v>37</v>
      </c>
      <c r="G401" s="93" t="s">
        <v>3580</v>
      </c>
      <c r="H401" s="96" t="s">
        <v>25</v>
      </c>
      <c r="I401" s="96"/>
      <c r="J401" s="94"/>
      <c r="K401" s="94">
        <v>1000</v>
      </c>
      <c r="L401" s="94"/>
      <c r="M401" s="97"/>
      <c r="N401" s="95"/>
      <c r="O401" s="95"/>
      <c r="P401" s="95"/>
      <c r="Q401" s="95"/>
      <c r="R401" s="95"/>
      <c r="S401" s="95"/>
      <c r="T401" s="93"/>
      <c r="U401" s="95"/>
      <c r="V401" s="98"/>
      <c r="W401" s="95"/>
      <c r="X401" s="94">
        <v>1000</v>
      </c>
      <c r="Y401" s="94"/>
    </row>
    <row r="402" spans="1:25" ht="15" customHeight="1" x14ac:dyDescent="0.25">
      <c r="A402" s="109">
        <v>39196</v>
      </c>
      <c r="B402" s="110">
        <v>1548</v>
      </c>
      <c r="C402" s="110" t="s">
        <v>91</v>
      </c>
      <c r="D402" s="94">
        <v>5000</v>
      </c>
      <c r="E402" s="111" t="s">
        <v>7255</v>
      </c>
      <c r="F402" s="93" t="s">
        <v>29</v>
      </c>
      <c r="G402" s="93" t="s">
        <v>3578</v>
      </c>
      <c r="H402" s="96" t="s">
        <v>25</v>
      </c>
      <c r="I402" s="96"/>
      <c r="J402" s="94"/>
      <c r="K402" s="94">
        <v>5000</v>
      </c>
      <c r="L402" s="94"/>
      <c r="M402" s="97"/>
      <c r="N402" s="95"/>
      <c r="O402" s="95"/>
      <c r="P402" s="95"/>
      <c r="Q402" s="95"/>
      <c r="R402" s="95"/>
      <c r="S402" s="95"/>
      <c r="T402" s="93"/>
      <c r="U402" s="95"/>
      <c r="V402" s="98"/>
      <c r="W402" s="95"/>
      <c r="X402" s="94">
        <v>5000</v>
      </c>
      <c r="Y402" s="94"/>
    </row>
    <row r="403" spans="1:25" ht="15" customHeight="1" x14ac:dyDescent="0.25">
      <c r="A403" s="109">
        <v>39196</v>
      </c>
      <c r="B403" s="110">
        <v>221</v>
      </c>
      <c r="C403" s="110" t="s">
        <v>46</v>
      </c>
      <c r="D403" s="94">
        <v>3000</v>
      </c>
      <c r="E403" s="111" t="s">
        <v>7256</v>
      </c>
      <c r="F403" s="93" t="s">
        <v>54</v>
      </c>
      <c r="G403" s="93" t="s">
        <v>3575</v>
      </c>
      <c r="H403" s="96" t="s">
        <v>25</v>
      </c>
      <c r="I403" s="96"/>
      <c r="J403" s="94"/>
      <c r="K403" s="94">
        <v>3000</v>
      </c>
      <c r="L403" s="94"/>
      <c r="M403" s="97"/>
      <c r="N403" s="95"/>
      <c r="O403" s="95"/>
      <c r="P403" s="95"/>
      <c r="Q403" s="95"/>
      <c r="R403" s="95"/>
      <c r="S403" s="95"/>
      <c r="T403" s="93"/>
      <c r="U403" s="95"/>
      <c r="V403" s="98"/>
      <c r="W403" s="95"/>
      <c r="X403" s="94">
        <v>3000</v>
      </c>
      <c r="Y403" s="94"/>
    </row>
    <row r="404" spans="1:25" ht="15" customHeight="1" x14ac:dyDescent="0.25">
      <c r="A404" s="109">
        <v>39196</v>
      </c>
      <c r="B404" s="110">
        <v>1149</v>
      </c>
      <c r="C404" s="110" t="s">
        <v>141</v>
      </c>
      <c r="D404" s="94">
        <v>3000</v>
      </c>
      <c r="E404" s="111" t="s">
        <v>7257</v>
      </c>
      <c r="F404" s="93" t="s">
        <v>67</v>
      </c>
      <c r="G404" s="93" t="s">
        <v>3578</v>
      </c>
      <c r="H404" s="96" t="s">
        <v>25</v>
      </c>
      <c r="I404" s="96"/>
      <c r="J404" s="94"/>
      <c r="K404" s="94">
        <v>3000</v>
      </c>
      <c r="L404" s="94"/>
      <c r="M404" s="97"/>
      <c r="N404" s="95"/>
      <c r="O404" s="95"/>
      <c r="P404" s="95"/>
      <c r="Q404" s="95"/>
      <c r="R404" s="95"/>
      <c r="S404" s="95"/>
      <c r="T404" s="93"/>
      <c r="U404" s="95"/>
      <c r="V404" s="98"/>
      <c r="W404" s="95"/>
      <c r="X404" s="94">
        <v>3000</v>
      </c>
      <c r="Y404" s="94"/>
    </row>
    <row r="405" spans="1:25" ht="15" customHeight="1" x14ac:dyDescent="0.25">
      <c r="A405" s="92">
        <v>39196</v>
      </c>
      <c r="B405" s="93">
        <v>1100</v>
      </c>
      <c r="C405" s="93" t="s">
        <v>162</v>
      </c>
      <c r="D405" s="103">
        <v>200</v>
      </c>
      <c r="E405" s="95" t="s">
        <v>7258</v>
      </c>
      <c r="F405" s="93" t="s">
        <v>67</v>
      </c>
      <c r="G405" s="93" t="s">
        <v>3582</v>
      </c>
      <c r="H405" s="96" t="s">
        <v>25</v>
      </c>
      <c r="I405" s="96"/>
      <c r="J405" s="103"/>
      <c r="K405" s="103">
        <v>200</v>
      </c>
      <c r="L405" s="94"/>
      <c r="M405" s="104"/>
      <c r="N405" s="95"/>
      <c r="O405" s="95"/>
      <c r="P405" s="95"/>
      <c r="Q405" s="95"/>
      <c r="R405" s="95"/>
      <c r="S405" s="95"/>
      <c r="T405" s="95"/>
      <c r="U405" s="93"/>
      <c r="V405" s="95"/>
      <c r="W405" s="98"/>
      <c r="X405" s="103">
        <v>200</v>
      </c>
      <c r="Y405" s="103"/>
    </row>
    <row r="406" spans="1:25" ht="15" customHeight="1" x14ac:dyDescent="0.25">
      <c r="A406" s="109">
        <v>39196</v>
      </c>
      <c r="B406" s="110">
        <v>1639</v>
      </c>
      <c r="C406" s="110" t="s">
        <v>200</v>
      </c>
      <c r="D406" s="94">
        <v>8000</v>
      </c>
      <c r="E406" s="111" t="s">
        <v>7259</v>
      </c>
      <c r="F406" s="93" t="s">
        <v>67</v>
      </c>
      <c r="G406" s="93" t="s">
        <v>3575</v>
      </c>
      <c r="H406" s="96" t="s">
        <v>25</v>
      </c>
      <c r="I406" s="96"/>
      <c r="J406" s="94"/>
      <c r="K406" s="94">
        <v>8000</v>
      </c>
      <c r="L406" s="94"/>
      <c r="M406" s="97"/>
      <c r="N406" s="95"/>
      <c r="O406" s="95"/>
      <c r="P406" s="95"/>
      <c r="Q406" s="95"/>
      <c r="R406" s="95"/>
      <c r="S406" s="95"/>
      <c r="T406" s="93"/>
      <c r="U406" s="95"/>
      <c r="V406" s="98"/>
      <c r="W406" s="95"/>
      <c r="X406" s="94">
        <v>8000</v>
      </c>
      <c r="Y406" s="94"/>
    </row>
    <row r="407" spans="1:25" ht="15" customHeight="1" x14ac:dyDescent="0.25">
      <c r="A407" s="109">
        <v>39197</v>
      </c>
      <c r="B407" s="110">
        <v>1708</v>
      </c>
      <c r="C407" s="110" t="s">
        <v>35</v>
      </c>
      <c r="D407" s="94">
        <v>300</v>
      </c>
      <c r="E407" s="111" t="s">
        <v>7260</v>
      </c>
      <c r="F407" s="93" t="s">
        <v>23</v>
      </c>
      <c r="G407" s="93" t="s">
        <v>3580</v>
      </c>
      <c r="H407" s="96" t="s">
        <v>25</v>
      </c>
      <c r="I407" s="96"/>
      <c r="J407" s="94"/>
      <c r="K407" s="94">
        <v>300</v>
      </c>
      <c r="L407" s="94"/>
      <c r="M407" s="97"/>
      <c r="N407" s="95"/>
      <c r="O407" s="95"/>
      <c r="P407" s="95"/>
      <c r="Q407" s="95"/>
      <c r="R407" s="95"/>
      <c r="S407" s="95"/>
      <c r="T407" s="93"/>
      <c r="U407" s="95"/>
      <c r="V407" s="98"/>
      <c r="W407" s="95"/>
      <c r="X407" s="94">
        <v>300</v>
      </c>
      <c r="Y407" s="94"/>
    </row>
    <row r="408" spans="1:25" ht="15" customHeight="1" x14ac:dyDescent="0.25">
      <c r="A408" s="109">
        <v>39197</v>
      </c>
      <c r="B408" s="110">
        <v>841</v>
      </c>
      <c r="C408" s="110" t="s">
        <v>68</v>
      </c>
      <c r="D408" s="94" t="s">
        <v>27</v>
      </c>
      <c r="E408" s="111" t="s">
        <v>7261</v>
      </c>
      <c r="F408" s="93" t="s">
        <v>67</v>
      </c>
      <c r="G408" s="93" t="s">
        <v>3575</v>
      </c>
      <c r="H408" s="96" t="s">
        <v>25</v>
      </c>
      <c r="I408" s="96"/>
      <c r="J408" s="94"/>
      <c r="K408" s="94" t="s">
        <v>27</v>
      </c>
      <c r="L408" s="94"/>
      <c r="M408" s="97"/>
      <c r="N408" s="95"/>
      <c r="O408" s="95"/>
      <c r="P408" s="95"/>
      <c r="Q408" s="95"/>
      <c r="R408" s="95"/>
      <c r="S408" s="95"/>
      <c r="T408" s="93"/>
      <c r="U408" s="95"/>
      <c r="V408" s="98"/>
      <c r="W408" s="95"/>
      <c r="X408" s="94" t="s">
        <v>27</v>
      </c>
      <c r="Y408" s="94">
        <v>1</v>
      </c>
    </row>
    <row r="409" spans="1:25" ht="15" customHeight="1" x14ac:dyDescent="0.25">
      <c r="A409" s="109">
        <v>39198</v>
      </c>
      <c r="B409" s="110">
        <v>1614</v>
      </c>
      <c r="C409" s="110" t="s">
        <v>46</v>
      </c>
      <c r="D409" s="94">
        <v>1200</v>
      </c>
      <c r="E409" s="111" t="s">
        <v>7262</v>
      </c>
      <c r="F409" s="93" t="s">
        <v>54</v>
      </c>
      <c r="G409" s="93" t="s">
        <v>3575</v>
      </c>
      <c r="H409" s="96" t="s">
        <v>25</v>
      </c>
      <c r="I409" s="96"/>
      <c r="J409" s="94"/>
      <c r="K409" s="94">
        <v>1200</v>
      </c>
      <c r="L409" s="94"/>
      <c r="M409" s="97"/>
      <c r="N409" s="95"/>
      <c r="O409" s="95"/>
      <c r="P409" s="95"/>
      <c r="Q409" s="95"/>
      <c r="R409" s="95"/>
      <c r="S409" s="95"/>
      <c r="T409" s="93"/>
      <c r="U409" s="95"/>
      <c r="V409" s="98"/>
      <c r="W409" s="95"/>
      <c r="X409" s="94">
        <v>1200</v>
      </c>
      <c r="Y409" s="94"/>
    </row>
    <row r="410" spans="1:25" ht="15" customHeight="1" x14ac:dyDescent="0.25">
      <c r="A410" s="92">
        <v>39198</v>
      </c>
      <c r="B410" s="93">
        <v>825</v>
      </c>
      <c r="C410" s="93" t="s">
        <v>162</v>
      </c>
      <c r="D410" s="103">
        <v>100</v>
      </c>
      <c r="E410" s="95" t="s">
        <v>7263</v>
      </c>
      <c r="F410" s="93" t="s">
        <v>3869</v>
      </c>
      <c r="G410" s="93" t="s">
        <v>3582</v>
      </c>
      <c r="H410" s="96" t="s">
        <v>25</v>
      </c>
      <c r="I410" s="96" t="s">
        <v>4334</v>
      </c>
      <c r="J410" s="103">
        <v>100</v>
      </c>
      <c r="K410" s="103"/>
      <c r="L410" s="94"/>
      <c r="M410" s="104"/>
      <c r="N410" s="95"/>
      <c r="O410" s="95"/>
      <c r="P410" s="95"/>
      <c r="Q410" s="95"/>
      <c r="R410" s="95"/>
      <c r="S410" s="95"/>
      <c r="T410" s="95"/>
      <c r="U410" s="93"/>
      <c r="V410" s="95"/>
      <c r="W410" s="98"/>
      <c r="X410" s="103">
        <v>100</v>
      </c>
      <c r="Y410" s="103"/>
    </row>
    <row r="411" spans="1:25" ht="15" customHeight="1" x14ac:dyDescent="0.25">
      <c r="A411" s="109">
        <v>39199</v>
      </c>
      <c r="B411" s="110">
        <v>726</v>
      </c>
      <c r="C411" s="110" t="s">
        <v>64</v>
      </c>
      <c r="D411" s="94">
        <v>400</v>
      </c>
      <c r="E411" s="111" t="s">
        <v>7264</v>
      </c>
      <c r="F411" s="93" t="s">
        <v>37</v>
      </c>
      <c r="G411" s="93" t="s">
        <v>3578</v>
      </c>
      <c r="H411" s="96" t="s">
        <v>25</v>
      </c>
      <c r="I411" s="96"/>
      <c r="J411" s="94"/>
      <c r="K411" s="94">
        <v>400</v>
      </c>
      <c r="L411" s="94"/>
      <c r="M411" s="97"/>
      <c r="N411" s="95"/>
      <c r="O411" s="95"/>
      <c r="P411" s="95"/>
      <c r="Q411" s="95"/>
      <c r="R411" s="95"/>
      <c r="S411" s="95"/>
      <c r="T411" s="93"/>
      <c r="U411" s="95"/>
      <c r="V411" s="98"/>
      <c r="W411" s="95"/>
      <c r="X411" s="94">
        <v>400</v>
      </c>
      <c r="Y411" s="94"/>
    </row>
    <row r="412" spans="1:25" ht="15" customHeight="1" x14ac:dyDescent="0.25">
      <c r="A412" s="109">
        <v>39200</v>
      </c>
      <c r="B412" s="110">
        <v>904</v>
      </c>
      <c r="C412" s="110" t="s">
        <v>200</v>
      </c>
      <c r="D412" s="94">
        <v>135000</v>
      </c>
      <c r="E412" s="111" t="s">
        <v>7265</v>
      </c>
      <c r="F412" s="93" t="s">
        <v>30</v>
      </c>
      <c r="G412" s="93" t="s">
        <v>3575</v>
      </c>
      <c r="H412" s="96" t="s">
        <v>25</v>
      </c>
      <c r="I412" s="96"/>
      <c r="J412" s="94"/>
      <c r="K412" s="94">
        <v>135000</v>
      </c>
      <c r="L412" s="94"/>
      <c r="M412" s="97"/>
      <c r="N412" s="95"/>
      <c r="O412" s="95"/>
      <c r="P412" s="95"/>
      <c r="Q412" s="95"/>
      <c r="R412" s="95"/>
      <c r="S412" s="95"/>
      <c r="T412" s="93"/>
      <c r="U412" s="95"/>
      <c r="V412" s="98"/>
      <c r="W412" s="95"/>
      <c r="X412" s="94">
        <v>135000</v>
      </c>
      <c r="Y412" s="94"/>
    </row>
    <row r="413" spans="1:25" ht="15" customHeight="1" x14ac:dyDescent="0.25">
      <c r="A413" s="109">
        <v>39202</v>
      </c>
      <c r="B413" s="110">
        <v>1142</v>
      </c>
      <c r="C413" s="110" t="s">
        <v>200</v>
      </c>
      <c r="D413" s="94">
        <v>100000</v>
      </c>
      <c r="E413" s="111" t="s">
        <v>7266</v>
      </c>
      <c r="F413" s="93" t="s">
        <v>23</v>
      </c>
      <c r="G413" s="93" t="s">
        <v>3575</v>
      </c>
      <c r="H413" s="96" t="s">
        <v>25</v>
      </c>
      <c r="I413" s="96"/>
      <c r="J413" s="94"/>
      <c r="K413" s="94">
        <v>100000</v>
      </c>
      <c r="L413" s="94"/>
      <c r="M413" s="97"/>
      <c r="N413" s="95"/>
      <c r="O413" s="95"/>
      <c r="P413" s="95"/>
      <c r="Q413" s="95"/>
      <c r="R413" s="95"/>
      <c r="S413" s="95"/>
      <c r="T413" s="93"/>
      <c r="U413" s="95"/>
      <c r="V413" s="98"/>
      <c r="W413" s="95"/>
      <c r="X413" s="94">
        <v>100000</v>
      </c>
      <c r="Y413" s="94"/>
    </row>
    <row r="414" spans="1:25" ht="15" customHeight="1" x14ac:dyDescent="0.25">
      <c r="A414" s="109">
        <v>39202</v>
      </c>
      <c r="B414" s="110">
        <v>1207</v>
      </c>
      <c r="C414" s="110" t="s">
        <v>46</v>
      </c>
      <c r="D414" s="94">
        <v>50000</v>
      </c>
      <c r="E414" s="111" t="s">
        <v>7267</v>
      </c>
      <c r="F414" s="93" t="s">
        <v>30</v>
      </c>
      <c r="G414" s="93" t="s">
        <v>3575</v>
      </c>
      <c r="H414" s="96" t="s">
        <v>25</v>
      </c>
      <c r="I414" s="96"/>
      <c r="J414" s="94"/>
      <c r="K414" s="94">
        <v>50000</v>
      </c>
      <c r="L414" s="94"/>
      <c r="M414" s="97"/>
      <c r="N414" s="95"/>
      <c r="O414" s="95"/>
      <c r="P414" s="95"/>
      <c r="Q414" s="95"/>
      <c r="R414" s="95"/>
      <c r="S414" s="95"/>
      <c r="T414" s="93"/>
      <c r="U414" s="95"/>
      <c r="V414" s="98"/>
      <c r="W414" s="95"/>
      <c r="X414" s="94">
        <v>50000</v>
      </c>
      <c r="Y414" s="94"/>
    </row>
    <row r="415" spans="1:25" ht="15" customHeight="1" x14ac:dyDescent="0.25">
      <c r="A415" s="109">
        <v>39202</v>
      </c>
      <c r="B415" s="110">
        <v>936</v>
      </c>
      <c r="C415" s="110" t="s">
        <v>59</v>
      </c>
      <c r="D415" s="94">
        <v>1000</v>
      </c>
      <c r="E415" s="111" t="s">
        <v>7268</v>
      </c>
      <c r="F415" s="93" t="s">
        <v>190</v>
      </c>
      <c r="G415" s="93" t="s">
        <v>3580</v>
      </c>
      <c r="H415" s="96" t="s">
        <v>25</v>
      </c>
      <c r="I415" s="96"/>
      <c r="J415" s="94"/>
      <c r="K415" s="94">
        <v>1000</v>
      </c>
      <c r="L415" s="94"/>
      <c r="M415" s="97"/>
      <c r="N415" s="95"/>
      <c r="O415" s="95"/>
      <c r="P415" s="95"/>
      <c r="Q415" s="95"/>
      <c r="R415" s="95"/>
      <c r="S415" s="95"/>
      <c r="T415" s="93"/>
      <c r="U415" s="95"/>
      <c r="V415" s="98"/>
      <c r="W415" s="95"/>
      <c r="X415" s="94">
        <v>1000</v>
      </c>
      <c r="Y415" s="94"/>
    </row>
    <row r="416" spans="1:25" ht="15" customHeight="1" x14ac:dyDescent="0.25">
      <c r="A416" s="109">
        <v>39202</v>
      </c>
      <c r="B416" s="110">
        <v>2047</v>
      </c>
      <c r="C416" s="110" t="s">
        <v>162</v>
      </c>
      <c r="D416" s="94">
        <v>100000</v>
      </c>
      <c r="E416" s="111" t="s">
        <v>7269</v>
      </c>
      <c r="F416" s="93" t="s">
        <v>3869</v>
      </c>
      <c r="G416" s="93" t="s">
        <v>3582</v>
      </c>
      <c r="H416" s="96" t="s">
        <v>25</v>
      </c>
      <c r="I416" s="96" t="s">
        <v>4334</v>
      </c>
      <c r="J416" s="94">
        <v>100000</v>
      </c>
      <c r="K416" s="94"/>
      <c r="L416" s="94"/>
      <c r="M416" s="97"/>
      <c r="N416" s="95"/>
      <c r="O416" s="95"/>
      <c r="P416" s="95"/>
      <c r="Q416" s="95"/>
      <c r="R416" s="95"/>
      <c r="S416" s="95"/>
      <c r="T416" s="93"/>
      <c r="U416" s="95"/>
      <c r="V416" s="98"/>
      <c r="W416" s="95"/>
      <c r="X416" s="94">
        <v>100000</v>
      </c>
      <c r="Y416" s="94"/>
    </row>
    <row r="417" spans="1:25" ht="15" customHeight="1" x14ac:dyDescent="0.25">
      <c r="A417" s="109">
        <v>39202</v>
      </c>
      <c r="B417" s="110">
        <v>820</v>
      </c>
      <c r="C417" s="110" t="s">
        <v>51</v>
      </c>
      <c r="D417" s="94">
        <v>4000</v>
      </c>
      <c r="E417" s="111" t="s">
        <v>7270</v>
      </c>
      <c r="F417" s="93" t="s">
        <v>67</v>
      </c>
      <c r="G417" s="93" t="s">
        <v>3610</v>
      </c>
      <c r="H417" s="96" t="s">
        <v>25</v>
      </c>
      <c r="I417" s="96"/>
      <c r="J417" s="94"/>
      <c r="K417" s="94">
        <v>4000</v>
      </c>
      <c r="L417" s="94"/>
      <c r="M417" s="97"/>
      <c r="N417" s="95"/>
      <c r="O417" s="95"/>
      <c r="P417" s="95"/>
      <c r="Q417" s="95"/>
      <c r="R417" s="95"/>
      <c r="S417" s="95"/>
      <c r="T417" s="93"/>
      <c r="U417" s="95"/>
      <c r="V417" s="98"/>
      <c r="W417" s="95"/>
      <c r="X417" s="94">
        <v>4000</v>
      </c>
      <c r="Y417" s="94"/>
    </row>
    <row r="418" spans="1:25" ht="15" customHeight="1" x14ac:dyDescent="0.25">
      <c r="A418" s="92">
        <v>39202</v>
      </c>
      <c r="B418" s="93">
        <v>1606</v>
      </c>
      <c r="C418" s="93" t="s">
        <v>162</v>
      </c>
      <c r="D418" s="103" t="s">
        <v>27</v>
      </c>
      <c r="E418" s="95" t="s">
        <v>7271</v>
      </c>
      <c r="F418" s="93" t="s">
        <v>67</v>
      </c>
      <c r="G418" s="93" t="s">
        <v>3582</v>
      </c>
      <c r="H418" s="96" t="s">
        <v>25</v>
      </c>
      <c r="I418" s="96"/>
      <c r="J418" s="103"/>
      <c r="K418" s="103" t="s">
        <v>27</v>
      </c>
      <c r="L418" s="94"/>
      <c r="M418" s="104"/>
      <c r="N418" s="95"/>
      <c r="O418" s="95"/>
      <c r="P418" s="95"/>
      <c r="Q418" s="95"/>
      <c r="R418" s="95"/>
      <c r="S418" s="95"/>
      <c r="T418" s="95"/>
      <c r="U418" s="93"/>
      <c r="V418" s="95"/>
      <c r="W418" s="98"/>
      <c r="X418" s="103" t="s">
        <v>27</v>
      </c>
      <c r="Y418" s="103">
        <v>1</v>
      </c>
    </row>
    <row r="419" spans="1:25" ht="15" customHeight="1" x14ac:dyDescent="0.25">
      <c r="A419" s="109">
        <v>39203</v>
      </c>
      <c r="B419" s="110">
        <v>839</v>
      </c>
      <c r="C419" s="110" t="s">
        <v>116</v>
      </c>
      <c r="D419" s="94">
        <v>1000</v>
      </c>
      <c r="E419" s="111" t="s">
        <v>7272</v>
      </c>
      <c r="F419" s="93" t="s">
        <v>23</v>
      </c>
      <c r="G419" s="93" t="s">
        <v>3582</v>
      </c>
      <c r="H419" s="96" t="s">
        <v>25</v>
      </c>
      <c r="I419" s="96"/>
      <c r="J419" s="94"/>
      <c r="K419" s="94">
        <v>1000</v>
      </c>
      <c r="L419" s="94"/>
      <c r="M419" s="97"/>
      <c r="N419" s="95"/>
      <c r="O419" s="95"/>
      <c r="P419" s="95"/>
      <c r="Q419" s="95"/>
      <c r="R419" s="95"/>
      <c r="S419" s="95"/>
      <c r="T419" s="93"/>
      <c r="U419" s="95"/>
      <c r="V419" s="98"/>
      <c r="W419" s="95"/>
      <c r="X419" s="94">
        <v>1000</v>
      </c>
      <c r="Y419" s="94"/>
    </row>
    <row r="420" spans="1:25" ht="15" customHeight="1" x14ac:dyDescent="0.25">
      <c r="A420" s="109">
        <v>39203</v>
      </c>
      <c r="B420" s="110">
        <v>922</v>
      </c>
      <c r="C420" s="110" t="s">
        <v>143</v>
      </c>
      <c r="D420" s="94">
        <v>30000</v>
      </c>
      <c r="E420" s="111" t="s">
        <v>7273</v>
      </c>
      <c r="F420" s="93" t="s">
        <v>23</v>
      </c>
      <c r="G420" s="93" t="s">
        <v>3575</v>
      </c>
      <c r="H420" s="96" t="s">
        <v>25</v>
      </c>
      <c r="I420" s="96"/>
      <c r="J420" s="94"/>
      <c r="K420" s="94">
        <v>30000</v>
      </c>
      <c r="L420" s="94"/>
      <c r="M420" s="97"/>
      <c r="N420" s="95"/>
      <c r="O420" s="95"/>
      <c r="P420" s="95"/>
      <c r="Q420" s="95"/>
      <c r="R420" s="95"/>
      <c r="S420" s="95"/>
      <c r="T420" s="93"/>
      <c r="U420" s="95"/>
      <c r="V420" s="98"/>
      <c r="W420" s="95"/>
      <c r="X420" s="94">
        <v>30000</v>
      </c>
      <c r="Y420" s="94"/>
    </row>
    <row r="421" spans="1:25" ht="15" customHeight="1" x14ac:dyDescent="0.25">
      <c r="A421" s="109">
        <v>39203</v>
      </c>
      <c r="B421" s="110">
        <v>1134</v>
      </c>
      <c r="C421" s="110" t="s">
        <v>3611</v>
      </c>
      <c r="D421" s="94">
        <v>50</v>
      </c>
      <c r="E421" s="111" t="s">
        <v>7274</v>
      </c>
      <c r="F421" s="93" t="s">
        <v>33</v>
      </c>
      <c r="G421" s="93" t="s">
        <v>3587</v>
      </c>
      <c r="H421" s="96" t="s">
        <v>25</v>
      </c>
      <c r="I421" s="96"/>
      <c r="J421" s="94"/>
      <c r="K421" s="94">
        <v>50</v>
      </c>
      <c r="L421" s="94"/>
      <c r="M421" s="97"/>
      <c r="N421" s="95"/>
      <c r="O421" s="95"/>
      <c r="P421" s="95"/>
      <c r="Q421" s="95"/>
      <c r="R421" s="95"/>
      <c r="S421" s="95"/>
      <c r="T421" s="93"/>
      <c r="U421" s="95"/>
      <c r="V421" s="98"/>
      <c r="W421" s="95"/>
      <c r="X421" s="94">
        <v>50</v>
      </c>
      <c r="Y421" s="94"/>
    </row>
    <row r="422" spans="1:25" ht="15" customHeight="1" x14ac:dyDescent="0.25">
      <c r="A422" s="109">
        <v>39203</v>
      </c>
      <c r="B422" s="110">
        <v>2217</v>
      </c>
      <c r="C422" s="110" t="s">
        <v>162</v>
      </c>
      <c r="D422" s="94">
        <v>50000</v>
      </c>
      <c r="E422" s="111" t="s">
        <v>7275</v>
      </c>
      <c r="F422" s="93" t="s">
        <v>54</v>
      </c>
      <c r="G422" s="93" t="s">
        <v>3582</v>
      </c>
      <c r="H422" s="96" t="s">
        <v>25</v>
      </c>
      <c r="I422" s="96" t="s">
        <v>4382</v>
      </c>
      <c r="J422" s="94">
        <v>50000</v>
      </c>
      <c r="K422" s="94"/>
      <c r="L422" s="94"/>
      <c r="M422" s="97"/>
      <c r="N422" s="95"/>
      <c r="O422" s="95"/>
      <c r="P422" s="95"/>
      <c r="Q422" s="95"/>
      <c r="R422" s="95"/>
      <c r="S422" s="95"/>
      <c r="T422" s="93"/>
      <c r="U422" s="95"/>
      <c r="V422" s="98"/>
      <c r="W422" s="95"/>
      <c r="X422" s="94">
        <v>50000</v>
      </c>
      <c r="Y422" s="94"/>
    </row>
    <row r="423" spans="1:25" ht="15" customHeight="1" x14ac:dyDescent="0.25">
      <c r="A423" s="92">
        <v>39203</v>
      </c>
      <c r="B423" s="93">
        <v>2130</v>
      </c>
      <c r="C423" s="93" t="s">
        <v>162</v>
      </c>
      <c r="D423" s="103">
        <v>50000</v>
      </c>
      <c r="E423" s="95" t="s">
        <v>7276</v>
      </c>
      <c r="F423" s="93" t="s">
        <v>54</v>
      </c>
      <c r="G423" s="93" t="s">
        <v>3582</v>
      </c>
      <c r="H423" s="96" t="s">
        <v>25</v>
      </c>
      <c r="I423" s="96"/>
      <c r="J423" s="103"/>
      <c r="K423" s="103">
        <v>50000</v>
      </c>
      <c r="L423" s="94"/>
      <c r="M423" s="97"/>
      <c r="N423" s="95"/>
      <c r="O423" s="95"/>
      <c r="P423" s="95"/>
      <c r="Q423" s="95"/>
      <c r="R423" s="95"/>
      <c r="S423" s="95"/>
      <c r="T423" s="95"/>
      <c r="U423" s="93"/>
      <c r="V423" s="95"/>
      <c r="W423" s="98"/>
      <c r="X423" s="103">
        <v>50000</v>
      </c>
      <c r="Y423" s="103"/>
    </row>
    <row r="424" spans="1:25" ht="15" customHeight="1" x14ac:dyDescent="0.25">
      <c r="A424" s="109">
        <v>39203</v>
      </c>
      <c r="B424" s="110">
        <v>1156</v>
      </c>
      <c r="C424" s="110" t="s">
        <v>108</v>
      </c>
      <c r="D424" s="94" t="s">
        <v>27</v>
      </c>
      <c r="E424" s="111" t="s">
        <v>7277</v>
      </c>
      <c r="F424" s="93" t="s">
        <v>67</v>
      </c>
      <c r="G424" s="93" t="s">
        <v>3610</v>
      </c>
      <c r="H424" s="96" t="s">
        <v>25</v>
      </c>
      <c r="I424" s="96"/>
      <c r="J424" s="94"/>
      <c r="K424" s="94" t="s">
        <v>27</v>
      </c>
      <c r="L424" s="94"/>
      <c r="M424" s="97"/>
      <c r="N424" s="95"/>
      <c r="O424" s="95"/>
      <c r="P424" s="95"/>
      <c r="Q424" s="95"/>
      <c r="R424" s="95"/>
      <c r="S424" s="95"/>
      <c r="T424" s="93"/>
      <c r="U424" s="95"/>
      <c r="V424" s="98"/>
      <c r="W424" s="95"/>
      <c r="X424" s="94" t="s">
        <v>27</v>
      </c>
      <c r="Y424" s="94">
        <v>1</v>
      </c>
    </row>
    <row r="425" spans="1:25" ht="15" customHeight="1" x14ac:dyDescent="0.25">
      <c r="A425" s="109">
        <v>39204</v>
      </c>
      <c r="B425" s="110">
        <v>1156</v>
      </c>
      <c r="C425" s="110" t="s">
        <v>3611</v>
      </c>
      <c r="D425" s="94">
        <v>30</v>
      </c>
      <c r="E425" s="111" t="s">
        <v>7278</v>
      </c>
      <c r="F425" s="93" t="s">
        <v>23</v>
      </c>
      <c r="G425" s="93" t="s">
        <v>3587</v>
      </c>
      <c r="H425" s="96" t="s">
        <v>25</v>
      </c>
      <c r="I425" s="96"/>
      <c r="J425" s="94"/>
      <c r="K425" s="94">
        <v>30</v>
      </c>
      <c r="L425" s="94"/>
      <c r="M425" s="97"/>
      <c r="N425" s="95"/>
      <c r="O425" s="95"/>
      <c r="P425" s="95"/>
      <c r="Q425" s="95"/>
      <c r="R425" s="95"/>
      <c r="S425" s="95"/>
      <c r="T425" s="93"/>
      <c r="U425" s="95"/>
      <c r="V425" s="98"/>
      <c r="W425" s="95"/>
      <c r="X425" s="94">
        <v>30</v>
      </c>
      <c r="Y425" s="94"/>
    </row>
    <row r="426" spans="1:25" ht="15" customHeight="1" x14ac:dyDescent="0.25">
      <c r="A426" s="109">
        <v>39204</v>
      </c>
      <c r="B426" s="110">
        <v>2155</v>
      </c>
      <c r="C426" s="110" t="s">
        <v>56</v>
      </c>
      <c r="D426" s="94">
        <v>1000</v>
      </c>
      <c r="E426" s="111" t="s">
        <v>7279</v>
      </c>
      <c r="F426" s="93" t="s">
        <v>23</v>
      </c>
      <c r="G426" s="93" t="s">
        <v>3587</v>
      </c>
      <c r="H426" s="96" t="s">
        <v>25</v>
      </c>
      <c r="I426" s="96"/>
      <c r="J426" s="94"/>
      <c r="K426" s="94">
        <v>1000</v>
      </c>
      <c r="L426" s="94"/>
      <c r="M426" s="97"/>
      <c r="N426" s="95"/>
      <c r="O426" s="95"/>
      <c r="P426" s="95"/>
      <c r="Q426" s="95"/>
      <c r="R426" s="95"/>
      <c r="S426" s="95"/>
      <c r="T426" s="93"/>
      <c r="U426" s="95"/>
      <c r="V426" s="98"/>
      <c r="W426" s="95"/>
      <c r="X426" s="94">
        <v>1000</v>
      </c>
      <c r="Y426" s="94"/>
    </row>
    <row r="427" spans="1:25" ht="15" customHeight="1" x14ac:dyDescent="0.25">
      <c r="A427" s="109">
        <v>39204</v>
      </c>
      <c r="B427" s="110">
        <v>1858</v>
      </c>
      <c r="C427" s="110" t="s">
        <v>200</v>
      </c>
      <c r="D427" s="94">
        <v>1500</v>
      </c>
      <c r="E427" s="111" t="s">
        <v>7280</v>
      </c>
      <c r="F427" s="93" t="s">
        <v>23</v>
      </c>
      <c r="G427" s="93" t="s">
        <v>3575</v>
      </c>
      <c r="H427" s="96" t="s">
        <v>25</v>
      </c>
      <c r="I427" s="93" t="s">
        <v>4334</v>
      </c>
      <c r="J427" s="94">
        <v>1500</v>
      </c>
      <c r="K427" s="94"/>
      <c r="L427" s="94"/>
      <c r="M427" s="97"/>
      <c r="N427" s="95"/>
      <c r="O427" s="95"/>
      <c r="P427" s="95"/>
      <c r="Q427" s="95"/>
      <c r="R427" s="95"/>
      <c r="S427" s="95"/>
      <c r="T427" s="93"/>
      <c r="U427" s="95"/>
      <c r="V427" s="98"/>
      <c r="W427" s="95"/>
      <c r="X427" s="94">
        <v>1500</v>
      </c>
      <c r="Y427" s="94"/>
    </row>
    <row r="428" spans="1:25" ht="15" customHeight="1" x14ac:dyDescent="0.25">
      <c r="A428" s="109">
        <v>39204</v>
      </c>
      <c r="B428" s="110">
        <v>1237</v>
      </c>
      <c r="C428" s="110" t="s">
        <v>31</v>
      </c>
      <c r="D428" s="94">
        <v>3000</v>
      </c>
      <c r="E428" s="111" t="s">
        <v>7281</v>
      </c>
      <c r="F428" s="93" t="s">
        <v>33</v>
      </c>
      <c r="G428" s="93" t="s">
        <v>3587</v>
      </c>
      <c r="H428" s="96" t="s">
        <v>25</v>
      </c>
      <c r="I428" s="96"/>
      <c r="J428" s="94"/>
      <c r="K428" s="94">
        <v>3000</v>
      </c>
      <c r="L428" s="94"/>
      <c r="M428" s="97"/>
      <c r="N428" s="95"/>
      <c r="O428" s="95"/>
      <c r="P428" s="95"/>
      <c r="Q428" s="95"/>
      <c r="R428" s="95"/>
      <c r="S428" s="95"/>
      <c r="T428" s="93"/>
      <c r="U428" s="95"/>
      <c r="V428" s="98"/>
      <c r="W428" s="95"/>
      <c r="X428" s="94">
        <v>3000</v>
      </c>
      <c r="Y428" s="94"/>
    </row>
    <row r="429" spans="1:25" ht="15" customHeight="1" x14ac:dyDescent="0.25">
      <c r="A429" s="109">
        <v>39204</v>
      </c>
      <c r="B429" s="110">
        <v>1219</v>
      </c>
      <c r="C429" s="110" t="s">
        <v>61</v>
      </c>
      <c r="D429" s="94">
        <v>3150</v>
      </c>
      <c r="E429" s="111" t="s">
        <v>7282</v>
      </c>
      <c r="F429" s="93" t="s">
        <v>37</v>
      </c>
      <c r="G429" s="93" t="s">
        <v>3575</v>
      </c>
      <c r="H429" s="96" t="s">
        <v>25</v>
      </c>
      <c r="I429" s="96"/>
      <c r="J429" s="94"/>
      <c r="K429" s="94">
        <v>3150</v>
      </c>
      <c r="L429" s="94"/>
      <c r="M429" s="97"/>
      <c r="N429" s="95"/>
      <c r="O429" s="95"/>
      <c r="P429" s="95"/>
      <c r="Q429" s="95"/>
      <c r="R429" s="95"/>
      <c r="S429" s="95"/>
      <c r="T429" s="93"/>
      <c r="U429" s="95"/>
      <c r="V429" s="98"/>
      <c r="W429" s="95"/>
      <c r="X429" s="94">
        <v>3150</v>
      </c>
      <c r="Y429" s="94"/>
    </row>
    <row r="430" spans="1:25" ht="15" customHeight="1" x14ac:dyDescent="0.25">
      <c r="A430" s="92">
        <v>39206</v>
      </c>
      <c r="B430" s="93">
        <v>955</v>
      </c>
      <c r="C430" s="93" t="s">
        <v>121</v>
      </c>
      <c r="D430" s="103">
        <v>2</v>
      </c>
      <c r="E430" s="95" t="s">
        <v>7283</v>
      </c>
      <c r="F430" s="93" t="s">
        <v>30</v>
      </c>
      <c r="G430" s="93" t="s">
        <v>3582</v>
      </c>
      <c r="H430" s="96" t="s">
        <v>25</v>
      </c>
      <c r="I430" s="96"/>
      <c r="J430" s="103"/>
      <c r="K430" s="103">
        <v>2</v>
      </c>
      <c r="L430" s="94"/>
      <c r="M430" s="97"/>
      <c r="N430" s="95"/>
      <c r="O430" s="95"/>
      <c r="P430" s="95"/>
      <c r="Q430" s="95"/>
      <c r="R430" s="95"/>
      <c r="S430" s="95"/>
      <c r="T430" s="95"/>
      <c r="U430" s="93"/>
      <c r="V430" s="95"/>
      <c r="W430" s="98"/>
      <c r="X430" s="103">
        <v>2</v>
      </c>
      <c r="Y430" s="103"/>
    </row>
    <row r="431" spans="1:25" ht="15" customHeight="1" x14ac:dyDescent="0.25">
      <c r="A431" s="109">
        <v>39207</v>
      </c>
      <c r="B431" s="110">
        <v>2141</v>
      </c>
      <c r="C431" s="110" t="s">
        <v>64</v>
      </c>
      <c r="D431" s="94">
        <v>2000</v>
      </c>
      <c r="E431" s="111" t="s">
        <v>7284</v>
      </c>
      <c r="F431" s="93" t="s">
        <v>33</v>
      </c>
      <c r="G431" s="93" t="s">
        <v>3578</v>
      </c>
      <c r="H431" s="96" t="s">
        <v>25</v>
      </c>
      <c r="I431" s="96"/>
      <c r="J431" s="94"/>
      <c r="K431" s="94">
        <v>2000</v>
      </c>
      <c r="L431" s="94"/>
      <c r="M431" s="97"/>
      <c r="N431" s="95"/>
      <c r="O431" s="95"/>
      <c r="P431" s="95"/>
      <c r="Q431" s="95"/>
      <c r="R431" s="95"/>
      <c r="S431" s="95"/>
      <c r="T431" s="93"/>
      <c r="U431" s="95"/>
      <c r="V431" s="98"/>
      <c r="W431" s="95"/>
      <c r="X431" s="94">
        <v>2000</v>
      </c>
      <c r="Y431" s="94"/>
    </row>
    <row r="432" spans="1:25" ht="15" customHeight="1" x14ac:dyDescent="0.25">
      <c r="A432" s="109">
        <v>39207</v>
      </c>
      <c r="B432" s="110">
        <v>2141</v>
      </c>
      <c r="C432" s="110" t="s">
        <v>64</v>
      </c>
      <c r="D432" s="94">
        <v>2000</v>
      </c>
      <c r="E432" s="111" t="s">
        <v>7285</v>
      </c>
      <c r="F432" s="93" t="s">
        <v>33</v>
      </c>
      <c r="G432" s="93" t="s">
        <v>3578</v>
      </c>
      <c r="H432" s="96" t="s">
        <v>25</v>
      </c>
      <c r="I432" s="96"/>
      <c r="J432" s="94"/>
      <c r="K432" s="94">
        <v>2000</v>
      </c>
      <c r="L432" s="94"/>
      <c r="M432" s="97"/>
      <c r="N432" s="95"/>
      <c r="O432" s="95"/>
      <c r="P432" s="95"/>
      <c r="Q432" s="95"/>
      <c r="R432" s="95"/>
      <c r="S432" s="95"/>
      <c r="T432" s="93"/>
      <c r="U432" s="95"/>
      <c r="V432" s="98"/>
      <c r="W432" s="95"/>
      <c r="X432" s="94">
        <v>2000</v>
      </c>
      <c r="Y432" s="94"/>
    </row>
    <row r="433" spans="1:25" ht="15" customHeight="1" x14ac:dyDescent="0.25">
      <c r="A433" s="109">
        <v>39208</v>
      </c>
      <c r="B433" s="110">
        <v>1727</v>
      </c>
      <c r="C433" s="110" t="s">
        <v>26</v>
      </c>
      <c r="D433" s="94">
        <v>400</v>
      </c>
      <c r="E433" s="111" t="s">
        <v>7286</v>
      </c>
      <c r="F433" s="93" t="s">
        <v>23</v>
      </c>
      <c r="G433" s="93" t="s">
        <v>3578</v>
      </c>
      <c r="H433" s="96" t="s">
        <v>25</v>
      </c>
      <c r="I433" s="96"/>
      <c r="J433" s="94"/>
      <c r="K433" s="94">
        <v>400</v>
      </c>
      <c r="L433" s="94"/>
      <c r="M433" s="97"/>
      <c r="N433" s="95"/>
      <c r="O433" s="95"/>
      <c r="P433" s="95"/>
      <c r="Q433" s="95"/>
      <c r="R433" s="95"/>
      <c r="S433" s="95"/>
      <c r="T433" s="93"/>
      <c r="U433" s="95"/>
      <c r="V433" s="98"/>
      <c r="W433" s="95"/>
      <c r="X433" s="94">
        <v>400</v>
      </c>
      <c r="Y433" s="94"/>
    </row>
    <row r="434" spans="1:25" ht="15" customHeight="1" x14ac:dyDescent="0.25">
      <c r="A434" s="109">
        <v>39208</v>
      </c>
      <c r="B434" s="110">
        <v>1323</v>
      </c>
      <c r="C434" s="110" t="s">
        <v>3611</v>
      </c>
      <c r="D434" s="94">
        <v>9240</v>
      </c>
      <c r="E434" s="111" t="s">
        <v>7287</v>
      </c>
      <c r="F434" s="93" t="s">
        <v>23</v>
      </c>
      <c r="G434" s="93" t="s">
        <v>3587</v>
      </c>
      <c r="H434" s="96" t="s">
        <v>25</v>
      </c>
      <c r="I434" s="96"/>
      <c r="J434" s="94"/>
      <c r="K434" s="94">
        <v>9240</v>
      </c>
      <c r="L434" s="94"/>
      <c r="M434" s="97"/>
      <c r="N434" s="95"/>
      <c r="O434" s="95"/>
      <c r="P434" s="95"/>
      <c r="Q434" s="95"/>
      <c r="R434" s="95"/>
      <c r="S434" s="95"/>
      <c r="T434" s="93"/>
      <c r="U434" s="95"/>
      <c r="V434" s="98"/>
      <c r="W434" s="95"/>
      <c r="X434" s="94">
        <v>9240</v>
      </c>
      <c r="Y434" s="94"/>
    </row>
    <row r="435" spans="1:25" ht="15" customHeight="1" x14ac:dyDescent="0.25">
      <c r="A435" s="109">
        <v>39208</v>
      </c>
      <c r="B435" s="110">
        <v>2147</v>
      </c>
      <c r="C435" s="110" t="s">
        <v>141</v>
      </c>
      <c r="D435" s="94">
        <v>1000</v>
      </c>
      <c r="E435" s="111" t="s">
        <v>7288</v>
      </c>
      <c r="F435" s="93" t="s">
        <v>54</v>
      </c>
      <c r="G435" s="93" t="s">
        <v>3578</v>
      </c>
      <c r="H435" s="96" t="s">
        <v>25</v>
      </c>
      <c r="I435" s="96"/>
      <c r="J435" s="94"/>
      <c r="K435" s="94">
        <v>1000</v>
      </c>
      <c r="L435" s="94"/>
      <c r="M435" s="97"/>
      <c r="N435" s="95"/>
      <c r="O435" s="95"/>
      <c r="P435" s="95"/>
      <c r="Q435" s="95"/>
      <c r="R435" s="95"/>
      <c r="S435" s="95"/>
      <c r="T435" s="93"/>
      <c r="U435" s="95"/>
      <c r="V435" s="98"/>
      <c r="W435" s="95"/>
      <c r="X435" s="94">
        <v>1000</v>
      </c>
      <c r="Y435" s="94"/>
    </row>
    <row r="436" spans="1:25" ht="15" customHeight="1" x14ac:dyDescent="0.25">
      <c r="A436" s="109">
        <v>39209</v>
      </c>
      <c r="B436" s="110">
        <v>1630</v>
      </c>
      <c r="C436" s="110" t="s">
        <v>35</v>
      </c>
      <c r="D436" s="94">
        <v>5200</v>
      </c>
      <c r="E436" s="111" t="s">
        <v>7289</v>
      </c>
      <c r="F436" s="93" t="s">
        <v>190</v>
      </c>
      <c r="G436" s="93" t="s">
        <v>3580</v>
      </c>
      <c r="H436" s="96" t="s">
        <v>25</v>
      </c>
      <c r="I436" s="96"/>
      <c r="J436" s="94"/>
      <c r="K436" s="94">
        <v>5200</v>
      </c>
      <c r="L436" s="94"/>
      <c r="M436" s="97"/>
      <c r="N436" s="95"/>
      <c r="O436" s="95"/>
      <c r="P436" s="95"/>
      <c r="Q436" s="95"/>
      <c r="R436" s="95"/>
      <c r="S436" s="95"/>
      <c r="T436" s="93"/>
      <c r="U436" s="95"/>
      <c r="V436" s="98"/>
      <c r="W436" s="95"/>
      <c r="X436" s="94">
        <v>5200</v>
      </c>
      <c r="Y436" s="94"/>
    </row>
    <row r="437" spans="1:25" ht="15" customHeight="1" x14ac:dyDescent="0.25">
      <c r="A437" s="92">
        <v>39209</v>
      </c>
      <c r="B437" s="93">
        <v>1140</v>
      </c>
      <c r="C437" s="93" t="s">
        <v>162</v>
      </c>
      <c r="D437" s="103" t="s">
        <v>27</v>
      </c>
      <c r="E437" s="95" t="s">
        <v>7290</v>
      </c>
      <c r="F437" s="93" t="s">
        <v>67</v>
      </c>
      <c r="G437" s="93" t="s">
        <v>3582</v>
      </c>
      <c r="H437" s="96" t="s">
        <v>25</v>
      </c>
      <c r="I437" s="96"/>
      <c r="J437" s="103"/>
      <c r="K437" s="103" t="s">
        <v>27</v>
      </c>
      <c r="L437" s="94"/>
      <c r="M437" s="97"/>
      <c r="N437" s="95"/>
      <c r="O437" s="95"/>
      <c r="P437" s="95"/>
      <c r="Q437" s="95"/>
      <c r="R437" s="95"/>
      <c r="S437" s="95"/>
      <c r="T437" s="95"/>
      <c r="U437" s="93"/>
      <c r="V437" s="95"/>
      <c r="W437" s="98"/>
      <c r="X437" s="103" t="s">
        <v>27</v>
      </c>
      <c r="Y437" s="103">
        <v>1</v>
      </c>
    </row>
    <row r="438" spans="1:25" ht="15" customHeight="1" x14ac:dyDescent="0.25">
      <c r="A438" s="109">
        <v>39210</v>
      </c>
      <c r="B438" s="110">
        <v>1513</v>
      </c>
      <c r="C438" s="110" t="s">
        <v>35</v>
      </c>
      <c r="D438" s="94" t="s">
        <v>27</v>
      </c>
      <c r="E438" s="111" t="s">
        <v>7291</v>
      </c>
      <c r="F438" s="93" t="s">
        <v>23</v>
      </c>
      <c r="G438" s="93" t="s">
        <v>3580</v>
      </c>
      <c r="H438" s="96" t="s">
        <v>25</v>
      </c>
      <c r="I438" s="96"/>
      <c r="J438" s="94"/>
      <c r="K438" s="94" t="s">
        <v>27</v>
      </c>
      <c r="L438" s="94"/>
      <c r="M438" s="97"/>
      <c r="N438" s="95"/>
      <c r="O438" s="95"/>
      <c r="P438" s="95"/>
      <c r="Q438" s="95"/>
      <c r="R438" s="95"/>
      <c r="S438" s="95"/>
      <c r="T438" s="93"/>
      <c r="U438" s="95"/>
      <c r="V438" s="98"/>
      <c r="W438" s="95"/>
      <c r="X438" s="94" t="s">
        <v>27</v>
      </c>
      <c r="Y438" s="94">
        <v>1</v>
      </c>
    </row>
    <row r="439" spans="1:25" ht="15" customHeight="1" x14ac:dyDescent="0.25">
      <c r="A439" s="92">
        <v>39210</v>
      </c>
      <c r="B439" s="93">
        <v>1300</v>
      </c>
      <c r="C439" s="93" t="s">
        <v>5905</v>
      </c>
      <c r="D439" s="103">
        <v>200</v>
      </c>
      <c r="E439" s="95" t="s">
        <v>7292</v>
      </c>
      <c r="F439" s="93" t="s">
        <v>23</v>
      </c>
      <c r="G439" s="93" t="s">
        <v>3582</v>
      </c>
      <c r="H439" s="96" t="s">
        <v>25</v>
      </c>
      <c r="I439" s="96"/>
      <c r="J439" s="103"/>
      <c r="K439" s="103">
        <v>200</v>
      </c>
      <c r="L439" s="94"/>
      <c r="M439" s="97"/>
      <c r="N439" s="95"/>
      <c r="O439" s="95"/>
      <c r="P439" s="95"/>
      <c r="Q439" s="95"/>
      <c r="R439" s="95"/>
      <c r="S439" s="95"/>
      <c r="T439" s="95"/>
      <c r="U439" s="93"/>
      <c r="V439" s="95"/>
      <c r="W439" s="98"/>
      <c r="X439" s="103">
        <v>200</v>
      </c>
      <c r="Y439" s="103"/>
    </row>
    <row r="440" spans="1:25" ht="15" customHeight="1" x14ac:dyDescent="0.25">
      <c r="A440" s="109">
        <v>39210</v>
      </c>
      <c r="B440" s="110">
        <v>2252</v>
      </c>
      <c r="C440" s="110" t="s">
        <v>56</v>
      </c>
      <c r="D440" s="94">
        <v>8000</v>
      </c>
      <c r="E440" s="111" t="s">
        <v>7293</v>
      </c>
      <c r="F440" s="93" t="s">
        <v>23</v>
      </c>
      <c r="G440" s="93" t="s">
        <v>3587</v>
      </c>
      <c r="H440" s="96" t="s">
        <v>25</v>
      </c>
      <c r="I440" s="96"/>
      <c r="J440" s="94"/>
      <c r="K440" s="94">
        <v>8000</v>
      </c>
      <c r="L440" s="94"/>
      <c r="M440" s="97"/>
      <c r="N440" s="95"/>
      <c r="O440" s="95"/>
      <c r="P440" s="95"/>
      <c r="Q440" s="95"/>
      <c r="R440" s="95"/>
      <c r="S440" s="95"/>
      <c r="T440" s="93"/>
      <c r="U440" s="95"/>
      <c r="V440" s="98"/>
      <c r="W440" s="95"/>
      <c r="X440" s="94">
        <v>8000</v>
      </c>
      <c r="Y440" s="94"/>
    </row>
    <row r="441" spans="1:25" ht="15" customHeight="1" x14ac:dyDescent="0.25">
      <c r="A441" s="109">
        <v>39211</v>
      </c>
      <c r="B441" s="110">
        <v>1354</v>
      </c>
      <c r="C441" s="110" t="s">
        <v>35</v>
      </c>
      <c r="D441" s="94">
        <v>1000</v>
      </c>
      <c r="E441" s="111" t="s">
        <v>7294</v>
      </c>
      <c r="F441" s="93" t="s">
        <v>23</v>
      </c>
      <c r="G441" s="93" t="s">
        <v>3580</v>
      </c>
      <c r="H441" s="96" t="s">
        <v>25</v>
      </c>
      <c r="I441" s="96" t="s">
        <v>4334</v>
      </c>
      <c r="J441" s="94">
        <v>1000</v>
      </c>
      <c r="K441" s="94"/>
      <c r="L441" s="94"/>
      <c r="M441" s="97"/>
      <c r="N441" s="95"/>
      <c r="O441" s="95"/>
      <c r="P441" s="95"/>
      <c r="Q441" s="95"/>
      <c r="R441" s="95"/>
      <c r="S441" s="95"/>
      <c r="T441" s="93"/>
      <c r="U441" s="95"/>
      <c r="V441" s="98"/>
      <c r="W441" s="95"/>
      <c r="X441" s="94">
        <v>1000</v>
      </c>
      <c r="Y441" s="94"/>
    </row>
    <row r="442" spans="1:25" ht="15" customHeight="1" x14ac:dyDescent="0.25">
      <c r="A442" s="109">
        <v>39211</v>
      </c>
      <c r="B442" s="110">
        <v>1404</v>
      </c>
      <c r="C442" s="110" t="s">
        <v>91</v>
      </c>
      <c r="D442" s="94">
        <v>200</v>
      </c>
      <c r="E442" s="111" t="s">
        <v>7295</v>
      </c>
      <c r="F442" s="93" t="s">
        <v>33</v>
      </c>
      <c r="G442" s="93" t="s">
        <v>3578</v>
      </c>
      <c r="H442" s="96" t="s">
        <v>25</v>
      </c>
      <c r="I442" s="96"/>
      <c r="J442" s="94"/>
      <c r="K442" s="94">
        <v>200</v>
      </c>
      <c r="L442" s="94"/>
      <c r="M442" s="97"/>
      <c r="N442" s="95"/>
      <c r="O442" s="95"/>
      <c r="P442" s="95"/>
      <c r="Q442" s="95"/>
      <c r="R442" s="95"/>
      <c r="S442" s="95"/>
      <c r="T442" s="93"/>
      <c r="U442" s="95"/>
      <c r="V442" s="98"/>
      <c r="W442" s="95"/>
      <c r="X442" s="94">
        <v>200</v>
      </c>
      <c r="Y442" s="94"/>
    </row>
    <row r="443" spans="1:25" ht="15" customHeight="1" x14ac:dyDescent="0.25">
      <c r="A443" s="92">
        <v>39211</v>
      </c>
      <c r="B443" s="93">
        <v>730</v>
      </c>
      <c r="C443" s="93" t="s">
        <v>162</v>
      </c>
      <c r="D443" s="103">
        <v>8000</v>
      </c>
      <c r="E443" s="95" t="s">
        <v>7296</v>
      </c>
      <c r="F443" s="93" t="s">
        <v>33</v>
      </c>
      <c r="G443" s="93" t="s">
        <v>3582</v>
      </c>
      <c r="H443" s="96" t="s">
        <v>25</v>
      </c>
      <c r="I443" s="96"/>
      <c r="J443" s="103"/>
      <c r="K443" s="103">
        <v>8000</v>
      </c>
      <c r="L443" s="94"/>
      <c r="M443" s="97"/>
      <c r="N443" s="95"/>
      <c r="O443" s="95"/>
      <c r="P443" s="95"/>
      <c r="Q443" s="95"/>
      <c r="R443" s="95"/>
      <c r="S443" s="95"/>
      <c r="T443" s="95"/>
      <c r="U443" s="93"/>
      <c r="V443" s="95"/>
      <c r="W443" s="98"/>
      <c r="X443" s="103">
        <v>8000</v>
      </c>
      <c r="Y443" s="103"/>
    </row>
    <row r="444" spans="1:25" ht="15" customHeight="1" x14ac:dyDescent="0.25">
      <c r="A444" s="109">
        <v>39211</v>
      </c>
      <c r="B444" s="110">
        <v>848</v>
      </c>
      <c r="C444" s="110" t="s">
        <v>70</v>
      </c>
      <c r="D444" s="94">
        <v>270000</v>
      </c>
      <c r="E444" s="111" t="s">
        <v>7297</v>
      </c>
      <c r="F444" s="93" t="s">
        <v>54</v>
      </c>
      <c r="G444" s="93" t="s">
        <v>3575</v>
      </c>
      <c r="H444" s="96" t="s">
        <v>25</v>
      </c>
      <c r="I444" s="96"/>
      <c r="J444" s="94"/>
      <c r="K444" s="94">
        <v>270000</v>
      </c>
      <c r="L444" s="94"/>
      <c r="M444" s="97"/>
      <c r="N444" s="95"/>
      <c r="O444" s="95"/>
      <c r="P444" s="95"/>
      <c r="Q444" s="95"/>
      <c r="R444" s="95"/>
      <c r="S444" s="95"/>
      <c r="T444" s="93"/>
      <c r="U444" s="95"/>
      <c r="V444" s="98"/>
      <c r="W444" s="95"/>
      <c r="X444" s="94">
        <v>270000</v>
      </c>
      <c r="Y444" s="94"/>
    </row>
    <row r="445" spans="1:25" ht="15" customHeight="1" x14ac:dyDescent="0.25">
      <c r="A445" s="109">
        <v>39211</v>
      </c>
      <c r="B445" s="110">
        <v>717</v>
      </c>
      <c r="C445" s="110" t="s">
        <v>162</v>
      </c>
      <c r="D445" s="94">
        <v>8000</v>
      </c>
      <c r="E445" s="111" t="s">
        <v>7298</v>
      </c>
      <c r="F445" s="93" t="s">
        <v>67</v>
      </c>
      <c r="G445" s="93" t="s">
        <v>3582</v>
      </c>
      <c r="H445" s="96" t="s">
        <v>25</v>
      </c>
      <c r="I445" s="96"/>
      <c r="J445" s="94"/>
      <c r="K445" s="94">
        <v>8000</v>
      </c>
      <c r="L445" s="94"/>
      <c r="M445" s="97"/>
      <c r="N445" s="95"/>
      <c r="O445" s="95"/>
      <c r="P445" s="95"/>
      <c r="Q445" s="95"/>
      <c r="R445" s="95"/>
      <c r="S445" s="95"/>
      <c r="T445" s="93"/>
      <c r="U445" s="95"/>
      <c r="V445" s="98"/>
      <c r="W445" s="95"/>
      <c r="X445" s="94">
        <v>8000</v>
      </c>
      <c r="Y445" s="94"/>
    </row>
    <row r="446" spans="1:25" ht="15" customHeight="1" x14ac:dyDescent="0.25">
      <c r="A446" s="109">
        <v>39212</v>
      </c>
      <c r="B446" s="110">
        <v>1423</v>
      </c>
      <c r="C446" s="110" t="s">
        <v>3231</v>
      </c>
      <c r="D446" s="94" t="s">
        <v>27</v>
      </c>
      <c r="E446" s="111" t="s">
        <v>7299</v>
      </c>
      <c r="F446" s="93" t="s">
        <v>23</v>
      </c>
      <c r="G446" s="93" t="s">
        <v>3580</v>
      </c>
      <c r="H446" s="96" t="s">
        <v>25</v>
      </c>
      <c r="I446" s="96"/>
      <c r="J446" s="94"/>
      <c r="K446" s="94" t="s">
        <v>27</v>
      </c>
      <c r="L446" s="94"/>
      <c r="M446" s="97"/>
      <c r="N446" s="95"/>
      <c r="O446" s="95"/>
      <c r="P446" s="95"/>
      <c r="Q446" s="95"/>
      <c r="R446" s="95"/>
      <c r="S446" s="95"/>
      <c r="T446" s="93"/>
      <c r="U446" s="95"/>
      <c r="V446" s="98"/>
      <c r="W446" s="95"/>
      <c r="X446" s="94" t="s">
        <v>27</v>
      </c>
      <c r="Y446" s="94">
        <v>1</v>
      </c>
    </row>
    <row r="447" spans="1:25" ht="15" customHeight="1" x14ac:dyDescent="0.25">
      <c r="A447" s="109">
        <v>39212</v>
      </c>
      <c r="B447" s="110">
        <v>1356</v>
      </c>
      <c r="C447" s="110" t="s">
        <v>3611</v>
      </c>
      <c r="D447" s="94">
        <v>2000</v>
      </c>
      <c r="E447" s="111" t="s">
        <v>7300</v>
      </c>
      <c r="F447" s="93" t="s">
        <v>23</v>
      </c>
      <c r="G447" s="93" t="s">
        <v>3587</v>
      </c>
      <c r="H447" s="96" t="s">
        <v>25</v>
      </c>
      <c r="I447" s="96"/>
      <c r="J447" s="94"/>
      <c r="K447" s="94">
        <v>2000</v>
      </c>
      <c r="L447" s="94"/>
      <c r="M447" s="97"/>
      <c r="N447" s="95"/>
      <c r="O447" s="95"/>
      <c r="P447" s="95"/>
      <c r="Q447" s="95"/>
      <c r="R447" s="95"/>
      <c r="S447" s="95"/>
      <c r="T447" s="93"/>
      <c r="U447" s="95"/>
      <c r="V447" s="98"/>
      <c r="W447" s="95"/>
      <c r="X447" s="94">
        <v>2000</v>
      </c>
      <c r="Y447" s="94"/>
    </row>
    <row r="448" spans="1:25" ht="15" customHeight="1" x14ac:dyDescent="0.25">
      <c r="A448" s="109">
        <v>39212</v>
      </c>
      <c r="B448" s="110">
        <v>1820</v>
      </c>
      <c r="C448" s="110" t="s">
        <v>3611</v>
      </c>
      <c r="D448" s="94">
        <v>500</v>
      </c>
      <c r="E448" s="111" t="s">
        <v>7301</v>
      </c>
      <c r="F448" s="93" t="s">
        <v>23</v>
      </c>
      <c r="G448" s="93" t="s">
        <v>3587</v>
      </c>
      <c r="H448" s="96" t="s">
        <v>25</v>
      </c>
      <c r="I448" s="96"/>
      <c r="J448" s="94"/>
      <c r="K448" s="94">
        <v>500</v>
      </c>
      <c r="L448" s="94"/>
      <c r="M448" s="97"/>
      <c r="N448" s="95"/>
      <c r="O448" s="95"/>
      <c r="P448" s="95"/>
      <c r="Q448" s="95"/>
      <c r="R448" s="95"/>
      <c r="S448" s="95"/>
      <c r="T448" s="93"/>
      <c r="U448" s="95"/>
      <c r="V448" s="98"/>
      <c r="W448" s="95"/>
      <c r="X448" s="94">
        <v>500</v>
      </c>
      <c r="Y448" s="94"/>
    </row>
    <row r="449" spans="1:25" ht="15" customHeight="1" x14ac:dyDescent="0.25">
      <c r="A449" s="109">
        <v>39212</v>
      </c>
      <c r="B449" s="110">
        <v>2206</v>
      </c>
      <c r="C449" s="110" t="s">
        <v>3611</v>
      </c>
      <c r="D449" s="94">
        <v>50</v>
      </c>
      <c r="E449" s="111" t="s">
        <v>7302</v>
      </c>
      <c r="F449" s="93" t="s">
        <v>23</v>
      </c>
      <c r="G449" s="93" t="s">
        <v>3587</v>
      </c>
      <c r="H449" s="96" t="s">
        <v>25</v>
      </c>
      <c r="I449" s="96"/>
      <c r="J449" s="94"/>
      <c r="K449" s="94">
        <v>50</v>
      </c>
      <c r="L449" s="94"/>
      <c r="M449" s="97"/>
      <c r="N449" s="95"/>
      <c r="O449" s="95"/>
      <c r="P449" s="95"/>
      <c r="Q449" s="95"/>
      <c r="R449" s="95"/>
      <c r="S449" s="95"/>
      <c r="T449" s="93"/>
      <c r="U449" s="95"/>
      <c r="V449" s="98"/>
      <c r="W449" s="95"/>
      <c r="X449" s="94">
        <v>50</v>
      </c>
      <c r="Y449" s="94"/>
    </row>
    <row r="450" spans="1:25" ht="15" customHeight="1" x14ac:dyDescent="0.25">
      <c r="A450" s="109">
        <v>39212</v>
      </c>
      <c r="B450" s="110">
        <v>2020</v>
      </c>
      <c r="C450" s="110" t="s">
        <v>46</v>
      </c>
      <c r="D450" s="94">
        <v>20000</v>
      </c>
      <c r="E450" s="111" t="s">
        <v>7303</v>
      </c>
      <c r="F450" s="93" t="s">
        <v>23</v>
      </c>
      <c r="G450" s="93" t="s">
        <v>3575</v>
      </c>
      <c r="H450" s="96" t="s">
        <v>25</v>
      </c>
      <c r="I450" s="96"/>
      <c r="J450" s="94"/>
      <c r="K450" s="94">
        <v>20000</v>
      </c>
      <c r="L450" s="94"/>
      <c r="M450" s="97"/>
      <c r="N450" s="95"/>
      <c r="O450" s="95"/>
      <c r="P450" s="95"/>
      <c r="Q450" s="95"/>
      <c r="R450" s="95"/>
      <c r="S450" s="95"/>
      <c r="T450" s="93"/>
      <c r="U450" s="95"/>
      <c r="V450" s="98"/>
      <c r="W450" s="95"/>
      <c r="X450" s="94">
        <v>20000</v>
      </c>
      <c r="Y450" s="94"/>
    </row>
    <row r="451" spans="1:25" ht="15" customHeight="1" x14ac:dyDescent="0.25">
      <c r="A451" s="109">
        <v>39212</v>
      </c>
      <c r="B451" s="110">
        <v>1514</v>
      </c>
      <c r="C451" s="110" t="s">
        <v>21</v>
      </c>
      <c r="D451" s="94">
        <v>2500</v>
      </c>
      <c r="E451" s="111" t="s">
        <v>7304</v>
      </c>
      <c r="F451" s="93" t="s">
        <v>33</v>
      </c>
      <c r="G451" s="93" t="s">
        <v>3610</v>
      </c>
      <c r="H451" s="96" t="s">
        <v>25</v>
      </c>
      <c r="I451" s="96"/>
      <c r="J451" s="94"/>
      <c r="K451" s="94">
        <v>2500</v>
      </c>
      <c r="L451" s="94"/>
      <c r="M451" s="97"/>
      <c r="N451" s="95"/>
      <c r="O451" s="95"/>
      <c r="P451" s="95"/>
      <c r="Q451" s="95"/>
      <c r="R451" s="95"/>
      <c r="S451" s="95"/>
      <c r="T451" s="93"/>
      <c r="U451" s="95"/>
      <c r="V451" s="98"/>
      <c r="W451" s="95"/>
      <c r="X451" s="94">
        <v>2500</v>
      </c>
      <c r="Y451" s="94"/>
    </row>
    <row r="452" spans="1:25" ht="15" customHeight="1" x14ac:dyDescent="0.25">
      <c r="A452" s="109">
        <v>39212</v>
      </c>
      <c r="B452" s="110">
        <v>1156</v>
      </c>
      <c r="C452" s="110" t="s">
        <v>3611</v>
      </c>
      <c r="D452" s="94">
        <v>1000</v>
      </c>
      <c r="E452" s="111" t="s">
        <v>7305</v>
      </c>
      <c r="F452" s="93" t="s">
        <v>33</v>
      </c>
      <c r="G452" s="93" t="s">
        <v>3587</v>
      </c>
      <c r="H452" s="96" t="s">
        <v>25</v>
      </c>
      <c r="I452" s="96"/>
      <c r="J452" s="94"/>
      <c r="K452" s="94">
        <v>1000</v>
      </c>
      <c r="L452" s="94"/>
      <c r="M452" s="97"/>
      <c r="N452" s="95"/>
      <c r="O452" s="95"/>
      <c r="P452" s="95"/>
      <c r="Q452" s="95"/>
      <c r="R452" s="95"/>
      <c r="S452" s="95"/>
      <c r="T452" s="93"/>
      <c r="U452" s="95"/>
      <c r="V452" s="98"/>
      <c r="W452" s="95"/>
      <c r="X452" s="94">
        <v>1000</v>
      </c>
      <c r="Y452" s="94"/>
    </row>
    <row r="453" spans="1:25" ht="15" customHeight="1" x14ac:dyDescent="0.25">
      <c r="A453" s="109">
        <v>39212</v>
      </c>
      <c r="B453" s="110">
        <v>1240</v>
      </c>
      <c r="C453" s="110" t="s">
        <v>152</v>
      </c>
      <c r="D453" s="94">
        <v>2800</v>
      </c>
      <c r="E453" s="111" t="s">
        <v>7306</v>
      </c>
      <c r="F453" s="93" t="s">
        <v>37</v>
      </c>
      <c r="G453" s="93" t="s">
        <v>3580</v>
      </c>
      <c r="H453" s="96" t="s">
        <v>25</v>
      </c>
      <c r="I453" s="96"/>
      <c r="J453" s="94"/>
      <c r="K453" s="94">
        <v>2800</v>
      </c>
      <c r="L453" s="94"/>
      <c r="M453" s="97"/>
      <c r="N453" s="95"/>
      <c r="O453" s="95"/>
      <c r="P453" s="95"/>
      <c r="Q453" s="95"/>
      <c r="R453" s="95"/>
      <c r="S453" s="95"/>
      <c r="T453" s="93"/>
      <c r="U453" s="95"/>
      <c r="V453" s="98"/>
      <c r="W453" s="95"/>
      <c r="X453" s="94">
        <v>2800</v>
      </c>
      <c r="Y453" s="94"/>
    </row>
    <row r="454" spans="1:25" ht="15" customHeight="1" x14ac:dyDescent="0.25">
      <c r="A454" s="109">
        <v>39213</v>
      </c>
      <c r="B454" s="110">
        <v>1630</v>
      </c>
      <c r="C454" s="110" t="s">
        <v>42</v>
      </c>
      <c r="D454" s="94">
        <v>500</v>
      </c>
      <c r="E454" s="111" t="s">
        <v>7307</v>
      </c>
      <c r="F454" s="93" t="s">
        <v>23</v>
      </c>
      <c r="G454" s="93" t="s">
        <v>3582</v>
      </c>
      <c r="H454" s="96" t="s">
        <v>25</v>
      </c>
      <c r="I454" s="96" t="s">
        <v>4334</v>
      </c>
      <c r="J454" s="94">
        <v>500</v>
      </c>
      <c r="K454" s="94"/>
      <c r="L454" s="94"/>
      <c r="M454" s="97"/>
      <c r="N454" s="95"/>
      <c r="O454" s="95"/>
      <c r="P454" s="95"/>
      <c r="Q454" s="95"/>
      <c r="R454" s="95"/>
      <c r="S454" s="95"/>
      <c r="T454" s="93"/>
      <c r="U454" s="95"/>
      <c r="V454" s="98"/>
      <c r="W454" s="95"/>
      <c r="X454" s="94">
        <v>500</v>
      </c>
      <c r="Y454" s="94"/>
    </row>
    <row r="455" spans="1:25" ht="15" customHeight="1" x14ac:dyDescent="0.25">
      <c r="A455" s="109">
        <v>39213</v>
      </c>
      <c r="B455" s="110">
        <v>2307</v>
      </c>
      <c r="C455" s="110" t="s">
        <v>46</v>
      </c>
      <c r="D455" s="94">
        <v>1000</v>
      </c>
      <c r="E455" s="111" t="s">
        <v>7308</v>
      </c>
      <c r="F455" s="93" t="s">
        <v>23</v>
      </c>
      <c r="G455" s="93" t="s">
        <v>3575</v>
      </c>
      <c r="H455" s="96" t="s">
        <v>25</v>
      </c>
      <c r="I455" s="96"/>
      <c r="J455" s="94"/>
      <c r="K455" s="94">
        <v>1000</v>
      </c>
      <c r="L455" s="94"/>
      <c r="M455" s="97"/>
      <c r="N455" s="95"/>
      <c r="O455" s="95"/>
      <c r="P455" s="95"/>
      <c r="Q455" s="95"/>
      <c r="R455" s="95"/>
      <c r="S455" s="95"/>
      <c r="T455" s="93"/>
      <c r="U455" s="95"/>
      <c r="V455" s="98"/>
      <c r="W455" s="95"/>
      <c r="X455" s="94">
        <v>1000</v>
      </c>
      <c r="Y455" s="94"/>
    </row>
    <row r="456" spans="1:25" ht="15" customHeight="1" x14ac:dyDescent="0.25">
      <c r="A456" s="92">
        <v>39213</v>
      </c>
      <c r="B456" s="93">
        <v>1045</v>
      </c>
      <c r="C456" s="93" t="s">
        <v>42</v>
      </c>
      <c r="D456" s="103">
        <v>500</v>
      </c>
      <c r="E456" s="95" t="s">
        <v>7309</v>
      </c>
      <c r="F456" s="93" t="s">
        <v>3869</v>
      </c>
      <c r="G456" s="93" t="s">
        <v>3582</v>
      </c>
      <c r="H456" s="96" t="s">
        <v>25</v>
      </c>
      <c r="I456" s="96"/>
      <c r="J456" s="103"/>
      <c r="K456" s="103">
        <v>500</v>
      </c>
      <c r="L456" s="94"/>
      <c r="M456" s="97"/>
      <c r="N456" s="95"/>
      <c r="O456" s="95"/>
      <c r="P456" s="95"/>
      <c r="Q456" s="95"/>
      <c r="R456" s="95"/>
      <c r="S456" s="95"/>
      <c r="T456" s="95"/>
      <c r="U456" s="93"/>
      <c r="V456" s="95"/>
      <c r="W456" s="98"/>
      <c r="X456" s="103">
        <v>500</v>
      </c>
      <c r="Y456" s="103"/>
    </row>
    <row r="457" spans="1:25" ht="15" customHeight="1" x14ac:dyDescent="0.25">
      <c r="A457" s="109">
        <v>39215</v>
      </c>
      <c r="B457" s="110">
        <v>2112</v>
      </c>
      <c r="C457" s="110" t="s">
        <v>31</v>
      </c>
      <c r="D457" s="94">
        <v>12000</v>
      </c>
      <c r="E457" s="111" t="s">
        <v>7310</v>
      </c>
      <c r="F457" s="93" t="s">
        <v>33</v>
      </c>
      <c r="G457" s="93" t="s">
        <v>3587</v>
      </c>
      <c r="H457" s="96" t="s">
        <v>25</v>
      </c>
      <c r="I457" s="96"/>
      <c r="J457" s="94"/>
      <c r="K457" s="94">
        <v>12000</v>
      </c>
      <c r="L457" s="94"/>
      <c r="M457" s="97"/>
      <c r="N457" s="95"/>
      <c r="O457" s="95"/>
      <c r="P457" s="95"/>
      <c r="Q457" s="95"/>
      <c r="R457" s="95"/>
      <c r="S457" s="95"/>
      <c r="T457" s="93"/>
      <c r="U457" s="95"/>
      <c r="V457" s="98"/>
      <c r="W457" s="95"/>
      <c r="X457" s="94">
        <v>12000</v>
      </c>
      <c r="Y457" s="94"/>
    </row>
    <row r="458" spans="1:25" ht="15" customHeight="1" x14ac:dyDescent="0.25">
      <c r="A458" s="109">
        <v>39215</v>
      </c>
      <c r="B458" s="110">
        <v>2244</v>
      </c>
      <c r="C458" s="110" t="s">
        <v>79</v>
      </c>
      <c r="D458" s="94">
        <v>1000</v>
      </c>
      <c r="E458" s="111" t="s">
        <v>7311</v>
      </c>
      <c r="F458" s="93" t="s">
        <v>54</v>
      </c>
      <c r="G458" s="93" t="s">
        <v>3575</v>
      </c>
      <c r="H458" s="96" t="s">
        <v>25</v>
      </c>
      <c r="I458" s="96"/>
      <c r="J458" s="94"/>
      <c r="K458" s="94">
        <v>1000</v>
      </c>
      <c r="L458" s="94"/>
      <c r="M458" s="97"/>
      <c r="N458" s="95"/>
      <c r="O458" s="95"/>
      <c r="P458" s="95"/>
      <c r="Q458" s="95"/>
      <c r="R458" s="95"/>
      <c r="S458" s="95"/>
      <c r="T458" s="93"/>
      <c r="U458" s="95"/>
      <c r="V458" s="98"/>
      <c r="W458" s="95"/>
      <c r="X458" s="94">
        <v>1000</v>
      </c>
      <c r="Y458" s="94"/>
    </row>
    <row r="459" spans="1:25" ht="15" customHeight="1" x14ac:dyDescent="0.25">
      <c r="A459" s="109">
        <v>39215</v>
      </c>
      <c r="B459" s="110">
        <v>1712</v>
      </c>
      <c r="C459" s="110" t="s">
        <v>200</v>
      </c>
      <c r="D459" s="94">
        <v>600</v>
      </c>
      <c r="E459" s="111" t="s">
        <v>7312</v>
      </c>
      <c r="F459" s="93" t="s">
        <v>67</v>
      </c>
      <c r="G459" s="93" t="s">
        <v>3575</v>
      </c>
      <c r="H459" s="96" t="s">
        <v>25</v>
      </c>
      <c r="I459" s="96"/>
      <c r="J459" s="94"/>
      <c r="K459" s="94">
        <v>600</v>
      </c>
      <c r="L459" s="94"/>
      <c r="M459" s="97"/>
      <c r="N459" s="95"/>
      <c r="O459" s="95"/>
      <c r="P459" s="95"/>
      <c r="Q459" s="95"/>
      <c r="R459" s="95"/>
      <c r="S459" s="95"/>
      <c r="T459" s="93"/>
      <c r="U459" s="95"/>
      <c r="V459" s="98"/>
      <c r="W459" s="95"/>
      <c r="X459" s="94">
        <v>600</v>
      </c>
      <c r="Y459" s="94"/>
    </row>
    <row r="460" spans="1:25" ht="15" customHeight="1" x14ac:dyDescent="0.25">
      <c r="A460" s="109">
        <v>39216</v>
      </c>
      <c r="B460" s="110">
        <v>1940</v>
      </c>
      <c r="C460" s="110" t="s">
        <v>108</v>
      </c>
      <c r="D460" s="94">
        <v>10</v>
      </c>
      <c r="E460" s="111" t="s">
        <v>7313</v>
      </c>
      <c r="F460" s="93" t="s">
        <v>23</v>
      </c>
      <c r="G460" s="93" t="s">
        <v>3610</v>
      </c>
      <c r="H460" s="96" t="s">
        <v>25</v>
      </c>
      <c r="I460" s="96"/>
      <c r="J460" s="94"/>
      <c r="K460" s="94">
        <v>10</v>
      </c>
      <c r="L460" s="94"/>
      <c r="M460" s="97"/>
      <c r="N460" s="95"/>
      <c r="O460" s="95"/>
      <c r="P460" s="95"/>
      <c r="Q460" s="95"/>
      <c r="R460" s="95"/>
      <c r="S460" s="95"/>
      <c r="T460" s="93"/>
      <c r="U460" s="95"/>
      <c r="V460" s="98"/>
      <c r="W460" s="95"/>
      <c r="X460" s="94">
        <v>10</v>
      </c>
      <c r="Y460" s="94"/>
    </row>
    <row r="461" spans="1:25" ht="15" customHeight="1" x14ac:dyDescent="0.25">
      <c r="A461" s="109">
        <v>39216</v>
      </c>
      <c r="B461" s="110">
        <v>1018</v>
      </c>
      <c r="C461" s="110" t="s">
        <v>426</v>
      </c>
      <c r="D461" s="94">
        <v>7500</v>
      </c>
      <c r="E461" s="111" t="s">
        <v>7314</v>
      </c>
      <c r="F461" s="93" t="s">
        <v>23</v>
      </c>
      <c r="G461" s="93" t="s">
        <v>3587</v>
      </c>
      <c r="H461" s="96" t="s">
        <v>25</v>
      </c>
      <c r="I461" s="96"/>
      <c r="J461" s="94"/>
      <c r="K461" s="94">
        <v>7500</v>
      </c>
      <c r="L461" s="94"/>
      <c r="M461" s="97"/>
      <c r="N461" s="95"/>
      <c r="O461" s="95"/>
      <c r="P461" s="95"/>
      <c r="Q461" s="95"/>
      <c r="R461" s="95"/>
      <c r="S461" s="95"/>
      <c r="T461" s="93"/>
      <c r="U461" s="95"/>
      <c r="V461" s="98"/>
      <c r="W461" s="95"/>
      <c r="X461" s="94">
        <v>7500</v>
      </c>
      <c r="Y461" s="94"/>
    </row>
    <row r="462" spans="1:25" ht="15" customHeight="1" x14ac:dyDescent="0.25">
      <c r="A462" s="109">
        <v>39216</v>
      </c>
      <c r="B462" s="110">
        <v>1623</v>
      </c>
      <c r="C462" s="110" t="s">
        <v>391</v>
      </c>
      <c r="D462" s="94">
        <v>20000</v>
      </c>
      <c r="E462" s="111" t="s">
        <v>7315</v>
      </c>
      <c r="F462" s="93" t="s">
        <v>54</v>
      </c>
      <c r="G462" s="93" t="s">
        <v>3582</v>
      </c>
      <c r="H462" s="96" t="s">
        <v>25</v>
      </c>
      <c r="I462" s="96"/>
      <c r="J462" s="94"/>
      <c r="K462" s="94">
        <v>20000</v>
      </c>
      <c r="L462" s="94"/>
      <c r="M462" s="97"/>
      <c r="N462" s="95"/>
      <c r="O462" s="95"/>
      <c r="P462" s="95"/>
      <c r="Q462" s="95"/>
      <c r="R462" s="95"/>
      <c r="S462" s="95"/>
      <c r="T462" s="93"/>
      <c r="U462" s="95"/>
      <c r="V462" s="98"/>
      <c r="W462" s="95"/>
      <c r="X462" s="94">
        <v>20000</v>
      </c>
      <c r="Y462" s="94"/>
    </row>
    <row r="463" spans="1:25" ht="15" customHeight="1" x14ac:dyDescent="0.25">
      <c r="A463" s="109">
        <v>39216</v>
      </c>
      <c r="B463" s="110">
        <v>814</v>
      </c>
      <c r="C463" s="110" t="s">
        <v>70</v>
      </c>
      <c r="D463" s="94">
        <v>50000</v>
      </c>
      <c r="E463" s="111" t="s">
        <v>7316</v>
      </c>
      <c r="F463" s="93" t="s">
        <v>54</v>
      </c>
      <c r="G463" s="93" t="s">
        <v>3575</v>
      </c>
      <c r="H463" s="96" t="s">
        <v>25</v>
      </c>
      <c r="I463" s="96"/>
      <c r="J463" s="94"/>
      <c r="K463" s="94">
        <v>50000</v>
      </c>
      <c r="L463" s="94"/>
      <c r="M463" s="97"/>
      <c r="N463" s="95"/>
      <c r="O463" s="95"/>
      <c r="P463" s="95"/>
      <c r="Q463" s="95"/>
      <c r="R463" s="95"/>
      <c r="S463" s="95"/>
      <c r="T463" s="93"/>
      <c r="U463" s="95"/>
      <c r="V463" s="98"/>
      <c r="W463" s="95"/>
      <c r="X463" s="94">
        <v>50000</v>
      </c>
      <c r="Y463" s="94"/>
    </row>
    <row r="464" spans="1:25" ht="15" customHeight="1" x14ac:dyDescent="0.25">
      <c r="A464" s="109">
        <v>39217</v>
      </c>
      <c r="B464" s="110">
        <v>1216</v>
      </c>
      <c r="C464" s="110" t="s">
        <v>99</v>
      </c>
      <c r="D464" s="94">
        <v>1000</v>
      </c>
      <c r="E464" s="111" t="s">
        <v>7317</v>
      </c>
      <c r="F464" s="93" t="s">
        <v>23</v>
      </c>
      <c r="G464" s="93" t="s">
        <v>3610</v>
      </c>
      <c r="H464" s="96" t="s">
        <v>25</v>
      </c>
      <c r="I464" s="96"/>
      <c r="J464" s="94"/>
      <c r="K464" s="94">
        <v>1000</v>
      </c>
      <c r="L464" s="94"/>
      <c r="M464" s="97"/>
      <c r="N464" s="95"/>
      <c r="O464" s="95"/>
      <c r="P464" s="95"/>
      <c r="Q464" s="95"/>
      <c r="R464" s="95"/>
      <c r="S464" s="95"/>
      <c r="T464" s="93"/>
      <c r="U464" s="95"/>
      <c r="V464" s="98"/>
      <c r="W464" s="95"/>
      <c r="X464" s="94">
        <v>1000</v>
      </c>
      <c r="Y464" s="94"/>
    </row>
    <row r="465" spans="1:25" ht="15" customHeight="1" x14ac:dyDescent="0.25">
      <c r="A465" s="109">
        <v>39217</v>
      </c>
      <c r="B465" s="110">
        <v>1904</v>
      </c>
      <c r="C465" s="110" t="s">
        <v>203</v>
      </c>
      <c r="D465" s="94">
        <v>500</v>
      </c>
      <c r="E465" s="111" t="s">
        <v>7318</v>
      </c>
      <c r="F465" s="93" t="s">
        <v>23</v>
      </c>
      <c r="G465" s="93" t="s">
        <v>3610</v>
      </c>
      <c r="H465" s="96" t="s">
        <v>25</v>
      </c>
      <c r="I465" s="96"/>
      <c r="J465" s="94"/>
      <c r="K465" s="94">
        <v>500</v>
      </c>
      <c r="L465" s="94"/>
      <c r="M465" s="97"/>
      <c r="N465" s="95"/>
      <c r="O465" s="95"/>
      <c r="P465" s="95"/>
      <c r="Q465" s="95"/>
      <c r="R465" s="95"/>
      <c r="S465" s="95"/>
      <c r="T465" s="93"/>
      <c r="U465" s="95"/>
      <c r="V465" s="98"/>
      <c r="W465" s="95"/>
      <c r="X465" s="94">
        <v>500</v>
      </c>
      <c r="Y465" s="94"/>
    </row>
    <row r="466" spans="1:25" ht="15" customHeight="1" x14ac:dyDescent="0.25">
      <c r="A466" s="109">
        <v>39217</v>
      </c>
      <c r="B466" s="110">
        <v>750</v>
      </c>
      <c r="C466" s="110" t="s">
        <v>200</v>
      </c>
      <c r="D466" s="94">
        <v>19000</v>
      </c>
      <c r="E466" s="111" t="s">
        <v>7319</v>
      </c>
      <c r="F466" s="93" t="s">
        <v>23</v>
      </c>
      <c r="G466" s="93" t="s">
        <v>3575</v>
      </c>
      <c r="H466" s="96" t="s">
        <v>25</v>
      </c>
      <c r="I466" s="96"/>
      <c r="J466" s="94"/>
      <c r="K466" s="94">
        <v>19000</v>
      </c>
      <c r="L466" s="94"/>
      <c r="M466" s="97"/>
      <c r="N466" s="95"/>
      <c r="O466" s="95"/>
      <c r="P466" s="95"/>
      <c r="Q466" s="95"/>
      <c r="R466" s="95"/>
      <c r="S466" s="95"/>
      <c r="T466" s="93"/>
      <c r="U466" s="95"/>
      <c r="V466" s="98"/>
      <c r="W466" s="95"/>
      <c r="X466" s="94">
        <v>19000</v>
      </c>
      <c r="Y466" s="94"/>
    </row>
    <row r="467" spans="1:25" ht="15" customHeight="1" x14ac:dyDescent="0.25">
      <c r="A467" s="109">
        <v>39217</v>
      </c>
      <c r="B467" s="110">
        <v>941</v>
      </c>
      <c r="C467" s="110" t="s">
        <v>248</v>
      </c>
      <c r="D467" s="94">
        <v>2000</v>
      </c>
      <c r="E467" s="111" t="s">
        <v>7320</v>
      </c>
      <c r="F467" s="93" t="s">
        <v>33</v>
      </c>
      <c r="G467" s="93" t="s">
        <v>3610</v>
      </c>
      <c r="H467" s="96" t="s">
        <v>25</v>
      </c>
      <c r="I467" s="96"/>
      <c r="J467" s="94"/>
      <c r="K467" s="94">
        <v>2000</v>
      </c>
      <c r="L467" s="94"/>
      <c r="M467" s="97"/>
      <c r="N467" s="95"/>
      <c r="O467" s="95"/>
      <c r="P467" s="95"/>
      <c r="Q467" s="95"/>
      <c r="R467" s="95"/>
      <c r="S467" s="95"/>
      <c r="T467" s="93"/>
      <c r="U467" s="95"/>
      <c r="V467" s="98"/>
      <c r="W467" s="95"/>
      <c r="X467" s="94">
        <v>2000</v>
      </c>
      <c r="Y467" s="94"/>
    </row>
    <row r="468" spans="1:25" ht="15" customHeight="1" x14ac:dyDescent="0.25">
      <c r="A468" s="109">
        <v>39217</v>
      </c>
      <c r="B468" s="110">
        <v>1358</v>
      </c>
      <c r="C468" s="110" t="s">
        <v>51</v>
      </c>
      <c r="D468" s="94">
        <v>2500</v>
      </c>
      <c r="E468" s="111" t="s">
        <v>7321</v>
      </c>
      <c r="F468" s="93" t="s">
        <v>33</v>
      </c>
      <c r="G468" s="93" t="s">
        <v>3610</v>
      </c>
      <c r="H468" s="96" t="s">
        <v>25</v>
      </c>
      <c r="I468" s="96"/>
      <c r="J468" s="94"/>
      <c r="K468" s="94">
        <v>2500</v>
      </c>
      <c r="L468" s="94"/>
      <c r="M468" s="97"/>
      <c r="N468" s="95"/>
      <c r="O468" s="95"/>
      <c r="P468" s="95"/>
      <c r="Q468" s="95"/>
      <c r="R468" s="95"/>
      <c r="S468" s="95"/>
      <c r="T468" s="93"/>
      <c r="U468" s="95"/>
      <c r="V468" s="98"/>
      <c r="W468" s="95"/>
      <c r="X468" s="94">
        <v>2500</v>
      </c>
      <c r="Y468" s="94"/>
    </row>
    <row r="469" spans="1:25" ht="15" customHeight="1" x14ac:dyDescent="0.25">
      <c r="A469" s="109">
        <v>39218</v>
      </c>
      <c r="B469" s="110">
        <v>1644</v>
      </c>
      <c r="C469" s="110" t="s">
        <v>203</v>
      </c>
      <c r="D469" s="94">
        <v>500</v>
      </c>
      <c r="E469" s="111" t="s">
        <v>7322</v>
      </c>
      <c r="F469" s="93" t="s">
        <v>23</v>
      </c>
      <c r="G469" s="93" t="s">
        <v>3610</v>
      </c>
      <c r="H469" s="96" t="s">
        <v>25</v>
      </c>
      <c r="I469" s="96"/>
      <c r="J469" s="94"/>
      <c r="K469" s="94">
        <v>500</v>
      </c>
      <c r="L469" s="94"/>
      <c r="M469" s="97"/>
      <c r="N469" s="95"/>
      <c r="O469" s="95"/>
      <c r="P469" s="95"/>
      <c r="Q469" s="95"/>
      <c r="R469" s="95"/>
      <c r="S469" s="95"/>
      <c r="T469" s="93"/>
      <c r="U469" s="95"/>
      <c r="V469" s="98"/>
      <c r="W469" s="95"/>
      <c r="X469" s="94">
        <v>500</v>
      </c>
      <c r="Y469" s="94"/>
    </row>
    <row r="470" spans="1:25" ht="15" customHeight="1" x14ac:dyDescent="0.25">
      <c r="A470" s="109">
        <v>39218</v>
      </c>
      <c r="B470" s="110">
        <v>2225</v>
      </c>
      <c r="C470" s="110" t="s">
        <v>61</v>
      </c>
      <c r="D470" s="94">
        <v>2000</v>
      </c>
      <c r="E470" s="111" t="s">
        <v>7323</v>
      </c>
      <c r="F470" s="93" t="s">
        <v>23</v>
      </c>
      <c r="G470" s="93" t="s">
        <v>3575</v>
      </c>
      <c r="H470" s="96" t="s">
        <v>25</v>
      </c>
      <c r="I470" s="96"/>
      <c r="J470" s="94"/>
      <c r="K470" s="94">
        <v>2000</v>
      </c>
      <c r="L470" s="94"/>
      <c r="M470" s="97"/>
      <c r="N470" s="95"/>
      <c r="O470" s="95"/>
      <c r="P470" s="95"/>
      <c r="Q470" s="95"/>
      <c r="R470" s="95"/>
      <c r="S470" s="95"/>
      <c r="T470" s="93"/>
      <c r="U470" s="95"/>
      <c r="V470" s="98"/>
      <c r="W470" s="95"/>
      <c r="X470" s="94">
        <v>2000</v>
      </c>
      <c r="Y470" s="94"/>
    </row>
    <row r="471" spans="1:25" ht="15" customHeight="1" x14ac:dyDescent="0.25">
      <c r="A471" s="109">
        <v>39218</v>
      </c>
      <c r="B471" s="110">
        <v>111</v>
      </c>
      <c r="C471" s="110" t="s">
        <v>35</v>
      </c>
      <c r="D471" s="94">
        <v>10000</v>
      </c>
      <c r="E471" s="111" t="s">
        <v>7324</v>
      </c>
      <c r="F471" s="93" t="s">
        <v>37</v>
      </c>
      <c r="G471" s="93" t="s">
        <v>3580</v>
      </c>
      <c r="H471" s="96" t="s">
        <v>25</v>
      </c>
      <c r="I471" s="96"/>
      <c r="J471" s="94"/>
      <c r="K471" s="94">
        <v>10000</v>
      </c>
      <c r="L471" s="94"/>
      <c r="M471" s="97"/>
      <c r="N471" s="95"/>
      <c r="O471" s="95"/>
      <c r="P471" s="95"/>
      <c r="Q471" s="95"/>
      <c r="R471" s="95"/>
      <c r="S471" s="95"/>
      <c r="T471" s="93"/>
      <c r="U471" s="95"/>
      <c r="V471" s="98"/>
      <c r="W471" s="95"/>
      <c r="X471" s="94">
        <v>10000</v>
      </c>
      <c r="Y471" s="94"/>
    </row>
    <row r="472" spans="1:25" ht="15" customHeight="1" x14ac:dyDescent="0.25">
      <c r="A472" s="109">
        <v>39218</v>
      </c>
      <c r="B472" s="110">
        <v>759</v>
      </c>
      <c r="C472" s="110" t="s">
        <v>31</v>
      </c>
      <c r="D472" s="94">
        <v>3000</v>
      </c>
      <c r="E472" s="111" t="s">
        <v>7325</v>
      </c>
      <c r="F472" s="93" t="s">
        <v>63</v>
      </c>
      <c r="G472" s="93" t="s">
        <v>3587</v>
      </c>
      <c r="H472" s="96" t="s">
        <v>25</v>
      </c>
      <c r="I472" s="96"/>
      <c r="J472" s="94"/>
      <c r="K472" s="94">
        <v>3000</v>
      </c>
      <c r="L472" s="94"/>
      <c r="M472" s="97"/>
      <c r="N472" s="95"/>
      <c r="O472" s="95"/>
      <c r="P472" s="95"/>
      <c r="Q472" s="95"/>
      <c r="R472" s="95"/>
      <c r="S472" s="95"/>
      <c r="T472" s="93"/>
      <c r="U472" s="95"/>
      <c r="V472" s="98"/>
      <c r="W472" s="95"/>
      <c r="X472" s="94">
        <v>3000</v>
      </c>
      <c r="Y472" s="94"/>
    </row>
    <row r="473" spans="1:25" ht="15" customHeight="1" x14ac:dyDescent="0.25">
      <c r="A473" s="109">
        <v>39219</v>
      </c>
      <c r="B473" s="110">
        <v>1229</v>
      </c>
      <c r="C473" s="110" t="s">
        <v>59</v>
      </c>
      <c r="D473" s="94">
        <v>40000</v>
      </c>
      <c r="E473" s="111" t="s">
        <v>7326</v>
      </c>
      <c r="F473" s="93" t="s">
        <v>23</v>
      </c>
      <c r="G473" s="93" t="s">
        <v>3580</v>
      </c>
      <c r="H473" s="96" t="s">
        <v>25</v>
      </c>
      <c r="I473" s="96"/>
      <c r="J473" s="94"/>
      <c r="K473" s="94">
        <v>40000</v>
      </c>
      <c r="L473" s="94"/>
      <c r="M473" s="97"/>
      <c r="N473" s="95"/>
      <c r="O473" s="95"/>
      <c r="P473" s="95"/>
      <c r="Q473" s="95"/>
      <c r="R473" s="95"/>
      <c r="S473" s="95"/>
      <c r="T473" s="93"/>
      <c r="U473" s="95"/>
      <c r="V473" s="98"/>
      <c r="W473" s="95"/>
      <c r="X473" s="94">
        <v>40000</v>
      </c>
      <c r="Y473" s="94"/>
    </row>
    <row r="474" spans="1:25" ht="15" customHeight="1" x14ac:dyDescent="0.25">
      <c r="A474" s="109">
        <v>39219</v>
      </c>
      <c r="B474" s="110">
        <v>912</v>
      </c>
      <c r="C474" s="110" t="s">
        <v>61</v>
      </c>
      <c r="D474" s="94">
        <v>2000</v>
      </c>
      <c r="E474" s="111" t="s">
        <v>7327</v>
      </c>
      <c r="F474" s="93" t="s">
        <v>23</v>
      </c>
      <c r="G474" s="93" t="s">
        <v>3575</v>
      </c>
      <c r="H474" s="96" t="s">
        <v>25</v>
      </c>
      <c r="I474" s="96"/>
      <c r="J474" s="94"/>
      <c r="K474" s="94">
        <v>2000</v>
      </c>
      <c r="L474" s="94"/>
      <c r="M474" s="97"/>
      <c r="N474" s="95"/>
      <c r="O474" s="95"/>
      <c r="P474" s="95"/>
      <c r="Q474" s="95"/>
      <c r="R474" s="95"/>
      <c r="S474" s="95"/>
      <c r="T474" s="93"/>
      <c r="U474" s="95"/>
      <c r="V474" s="98"/>
      <c r="W474" s="95"/>
      <c r="X474" s="94">
        <v>2000</v>
      </c>
      <c r="Y474" s="94"/>
    </row>
    <row r="475" spans="1:25" ht="15" customHeight="1" x14ac:dyDescent="0.25">
      <c r="A475" s="109">
        <v>39220</v>
      </c>
      <c r="B475" s="110">
        <v>1330</v>
      </c>
      <c r="C475" s="110" t="s">
        <v>203</v>
      </c>
      <c r="D475" s="94">
        <v>300</v>
      </c>
      <c r="E475" s="111" t="s">
        <v>7328</v>
      </c>
      <c r="F475" s="93" t="s">
        <v>23</v>
      </c>
      <c r="G475" s="93" t="s">
        <v>3610</v>
      </c>
      <c r="H475" s="96" t="s">
        <v>25</v>
      </c>
      <c r="I475" s="96"/>
      <c r="J475" s="94"/>
      <c r="K475" s="94">
        <v>300</v>
      </c>
      <c r="L475" s="94"/>
      <c r="M475" s="97"/>
      <c r="N475" s="95"/>
      <c r="O475" s="95"/>
      <c r="P475" s="95"/>
      <c r="Q475" s="95"/>
      <c r="R475" s="95"/>
      <c r="S475" s="95"/>
      <c r="T475" s="93"/>
      <c r="U475" s="95"/>
      <c r="V475" s="98"/>
      <c r="W475" s="95"/>
      <c r="X475" s="94">
        <v>300</v>
      </c>
      <c r="Y475" s="94"/>
    </row>
    <row r="476" spans="1:25" ht="15" customHeight="1" x14ac:dyDescent="0.25">
      <c r="A476" s="109">
        <v>39220</v>
      </c>
      <c r="B476" s="110">
        <v>838</v>
      </c>
      <c r="C476" s="110" t="s">
        <v>81</v>
      </c>
      <c r="D476" s="94">
        <v>1000</v>
      </c>
      <c r="E476" s="111" t="s">
        <v>7329</v>
      </c>
      <c r="F476" s="93" t="s">
        <v>67</v>
      </c>
      <c r="G476" s="93" t="s">
        <v>3578</v>
      </c>
      <c r="H476" s="96" t="s">
        <v>25</v>
      </c>
      <c r="I476" s="96"/>
      <c r="J476" s="94"/>
      <c r="K476" s="94">
        <v>1000</v>
      </c>
      <c r="L476" s="94"/>
      <c r="M476" s="97"/>
      <c r="N476" s="95"/>
      <c r="O476" s="95"/>
      <c r="P476" s="95"/>
      <c r="Q476" s="95"/>
      <c r="R476" s="95"/>
      <c r="S476" s="95"/>
      <c r="T476" s="93"/>
      <c r="U476" s="95"/>
      <c r="V476" s="98"/>
      <c r="W476" s="95"/>
      <c r="X476" s="94">
        <v>1000</v>
      </c>
      <c r="Y476" s="94"/>
    </row>
    <row r="477" spans="1:25" ht="15" customHeight="1" x14ac:dyDescent="0.25">
      <c r="A477" s="109">
        <v>39222</v>
      </c>
      <c r="B477" s="110">
        <v>1130</v>
      </c>
      <c r="C477" s="110" t="s">
        <v>94</v>
      </c>
      <c r="D477" s="94">
        <v>200</v>
      </c>
      <c r="E477" s="111" t="s">
        <v>7330</v>
      </c>
      <c r="F477" s="93" t="s">
        <v>23</v>
      </c>
      <c r="G477" s="93" t="s">
        <v>3582</v>
      </c>
      <c r="H477" s="96" t="s">
        <v>25</v>
      </c>
      <c r="I477" s="96"/>
      <c r="J477" s="94"/>
      <c r="K477" s="94">
        <v>200</v>
      </c>
      <c r="L477" s="94"/>
      <c r="M477" s="97"/>
      <c r="N477" s="95"/>
      <c r="O477" s="95"/>
      <c r="P477" s="95"/>
      <c r="Q477" s="95"/>
      <c r="R477" s="95"/>
      <c r="S477" s="95"/>
      <c r="T477" s="93"/>
      <c r="U477" s="95"/>
      <c r="V477" s="98"/>
      <c r="W477" s="95"/>
      <c r="X477" s="94">
        <v>200</v>
      </c>
      <c r="Y477" s="94"/>
    </row>
    <row r="478" spans="1:25" ht="15" customHeight="1" x14ac:dyDescent="0.25">
      <c r="A478" s="109">
        <v>39222</v>
      </c>
      <c r="B478" s="110">
        <v>1209</v>
      </c>
      <c r="C478" s="110" t="s">
        <v>3611</v>
      </c>
      <c r="D478" s="94">
        <v>5000</v>
      </c>
      <c r="E478" s="111" t="s">
        <v>7331</v>
      </c>
      <c r="F478" s="93" t="s">
        <v>33</v>
      </c>
      <c r="G478" s="93" t="s">
        <v>3587</v>
      </c>
      <c r="H478" s="96" t="s">
        <v>25</v>
      </c>
      <c r="I478" s="96"/>
      <c r="J478" s="94"/>
      <c r="K478" s="94">
        <v>5000</v>
      </c>
      <c r="L478" s="94"/>
      <c r="M478" s="97"/>
      <c r="N478" s="95"/>
      <c r="O478" s="95"/>
      <c r="P478" s="95"/>
      <c r="Q478" s="95"/>
      <c r="R478" s="95"/>
      <c r="S478" s="95"/>
      <c r="T478" s="93"/>
      <c r="U478" s="95"/>
      <c r="V478" s="98"/>
      <c r="W478" s="95"/>
      <c r="X478" s="94">
        <v>5000</v>
      </c>
      <c r="Y478" s="94"/>
    </row>
    <row r="479" spans="1:25" ht="15" customHeight="1" x14ac:dyDescent="0.25">
      <c r="A479" s="109">
        <v>39222</v>
      </c>
      <c r="B479" s="110">
        <v>2109</v>
      </c>
      <c r="C479" s="110" t="s">
        <v>70</v>
      </c>
      <c r="D479" s="94">
        <v>500</v>
      </c>
      <c r="E479" s="111" t="s">
        <v>7332</v>
      </c>
      <c r="F479" s="93" t="s">
        <v>33</v>
      </c>
      <c r="G479" s="93" t="s">
        <v>3575</v>
      </c>
      <c r="H479" s="96" t="s">
        <v>25</v>
      </c>
      <c r="I479" s="96"/>
      <c r="J479" s="94"/>
      <c r="K479" s="94">
        <v>500</v>
      </c>
      <c r="L479" s="94"/>
      <c r="M479" s="97"/>
      <c r="N479" s="95"/>
      <c r="O479" s="95"/>
      <c r="P479" s="95"/>
      <c r="Q479" s="95"/>
      <c r="R479" s="95"/>
      <c r="S479" s="95"/>
      <c r="T479" s="93"/>
      <c r="U479" s="95"/>
      <c r="V479" s="98"/>
      <c r="W479" s="95"/>
      <c r="X479" s="94">
        <v>500</v>
      </c>
      <c r="Y479" s="94"/>
    </row>
    <row r="480" spans="1:25" ht="15" customHeight="1" x14ac:dyDescent="0.25">
      <c r="A480" s="109">
        <v>39222</v>
      </c>
      <c r="B480" s="110">
        <v>1215</v>
      </c>
      <c r="C480" s="110" t="s">
        <v>3611</v>
      </c>
      <c r="D480" s="94">
        <v>10000</v>
      </c>
      <c r="E480" s="111" t="s">
        <v>7333</v>
      </c>
      <c r="F480" s="93" t="s">
        <v>359</v>
      </c>
      <c r="G480" s="93" t="s">
        <v>3587</v>
      </c>
      <c r="H480" s="96" t="s">
        <v>25</v>
      </c>
      <c r="I480" s="96"/>
      <c r="J480" s="94"/>
      <c r="K480" s="94">
        <v>10000</v>
      </c>
      <c r="L480" s="94"/>
      <c r="M480" s="97"/>
      <c r="N480" s="95"/>
      <c r="O480" s="95"/>
      <c r="P480" s="95"/>
      <c r="Q480" s="95"/>
      <c r="R480" s="95"/>
      <c r="S480" s="95"/>
      <c r="T480" s="93"/>
      <c r="U480" s="95"/>
      <c r="V480" s="98"/>
      <c r="W480" s="95"/>
      <c r="X480" s="94">
        <v>10000</v>
      </c>
      <c r="Y480" s="94"/>
    </row>
    <row r="481" spans="1:25" ht="15" customHeight="1" x14ac:dyDescent="0.25">
      <c r="A481" s="92">
        <v>39223</v>
      </c>
      <c r="B481" s="93">
        <v>900</v>
      </c>
      <c r="C481" s="93" t="s">
        <v>162</v>
      </c>
      <c r="D481" s="103">
        <v>71500</v>
      </c>
      <c r="E481" s="95" t="s">
        <v>7334</v>
      </c>
      <c r="F481" s="93" t="s">
        <v>63</v>
      </c>
      <c r="G481" s="93" t="s">
        <v>3582</v>
      </c>
      <c r="H481" s="96" t="s">
        <v>25</v>
      </c>
      <c r="I481" s="96"/>
      <c r="J481" s="103"/>
      <c r="K481" s="103">
        <v>71500</v>
      </c>
      <c r="L481" s="94"/>
      <c r="M481" s="97"/>
      <c r="N481" s="95"/>
      <c r="O481" s="95"/>
      <c r="P481" s="95"/>
      <c r="Q481" s="95"/>
      <c r="R481" s="95"/>
      <c r="S481" s="95"/>
      <c r="T481" s="95"/>
      <c r="U481" s="93"/>
      <c r="V481" s="95"/>
      <c r="W481" s="98"/>
      <c r="X481" s="103">
        <v>71500</v>
      </c>
      <c r="Y481" s="103"/>
    </row>
    <row r="482" spans="1:25" ht="15" customHeight="1" x14ac:dyDescent="0.25">
      <c r="A482" s="109">
        <v>39224</v>
      </c>
      <c r="B482" s="110">
        <v>1124</v>
      </c>
      <c r="C482" s="110" t="s">
        <v>3291</v>
      </c>
      <c r="D482" s="94" t="s">
        <v>27</v>
      </c>
      <c r="E482" s="111" t="s">
        <v>7335</v>
      </c>
      <c r="F482" s="93" t="s">
        <v>33</v>
      </c>
      <c r="G482" s="93" t="s">
        <v>3587</v>
      </c>
      <c r="H482" s="96" t="s">
        <v>25</v>
      </c>
      <c r="I482" s="96"/>
      <c r="J482" s="94"/>
      <c r="K482" s="94" t="s">
        <v>27</v>
      </c>
      <c r="L482" s="94"/>
      <c r="M482" s="97"/>
      <c r="N482" s="95"/>
      <c r="O482" s="95"/>
      <c r="P482" s="95"/>
      <c r="Q482" s="95"/>
      <c r="R482" s="95"/>
      <c r="S482" s="95"/>
      <c r="T482" s="93"/>
      <c r="U482" s="95"/>
      <c r="V482" s="98"/>
      <c r="W482" s="95"/>
      <c r="X482" s="94" t="s">
        <v>27</v>
      </c>
      <c r="Y482" s="94">
        <v>1</v>
      </c>
    </row>
    <row r="483" spans="1:25" ht="15" customHeight="1" x14ac:dyDescent="0.25">
      <c r="A483" s="109">
        <v>39224</v>
      </c>
      <c r="B483" s="110">
        <v>1620</v>
      </c>
      <c r="C483" s="110" t="s">
        <v>68</v>
      </c>
      <c r="D483" s="94">
        <v>5000</v>
      </c>
      <c r="E483" s="111" t="s">
        <v>7336</v>
      </c>
      <c r="F483" s="93" t="s">
        <v>33</v>
      </c>
      <c r="G483" s="93" t="s">
        <v>3575</v>
      </c>
      <c r="H483" s="96" t="s">
        <v>25</v>
      </c>
      <c r="I483" s="96"/>
      <c r="J483" s="94"/>
      <c r="K483" s="94">
        <v>5000</v>
      </c>
      <c r="L483" s="94"/>
      <c r="M483" s="97"/>
      <c r="N483" s="95"/>
      <c r="O483" s="95"/>
      <c r="P483" s="95"/>
      <c r="Q483" s="95"/>
      <c r="R483" s="95"/>
      <c r="S483" s="95"/>
      <c r="T483" s="93"/>
      <c r="U483" s="95"/>
      <c r="V483" s="98"/>
      <c r="W483" s="95"/>
      <c r="X483" s="94">
        <v>5000</v>
      </c>
      <c r="Y483" s="94"/>
    </row>
    <row r="484" spans="1:25" ht="15" customHeight="1" x14ac:dyDescent="0.25">
      <c r="A484" s="109">
        <v>39224</v>
      </c>
      <c r="B484" s="110">
        <v>1756</v>
      </c>
      <c r="C484" s="110" t="s">
        <v>162</v>
      </c>
      <c r="D484" s="94">
        <v>8000</v>
      </c>
      <c r="E484" s="111" t="s">
        <v>7337</v>
      </c>
      <c r="F484" s="93" t="s">
        <v>190</v>
      </c>
      <c r="G484" s="93" t="s">
        <v>3582</v>
      </c>
      <c r="H484" s="96" t="s">
        <v>25</v>
      </c>
      <c r="I484" s="96"/>
      <c r="J484" s="94"/>
      <c r="K484" s="94">
        <v>8000</v>
      </c>
      <c r="L484" s="94"/>
      <c r="M484" s="97"/>
      <c r="N484" s="95"/>
      <c r="O484" s="95"/>
      <c r="P484" s="95"/>
      <c r="Q484" s="95"/>
      <c r="R484" s="95"/>
      <c r="S484" s="95"/>
      <c r="T484" s="93"/>
      <c r="U484" s="95"/>
      <c r="V484" s="98"/>
      <c r="W484" s="95"/>
      <c r="X484" s="94">
        <v>8000</v>
      </c>
      <c r="Y484" s="94"/>
    </row>
    <row r="485" spans="1:25" ht="15" customHeight="1" x14ac:dyDescent="0.25">
      <c r="A485" s="109">
        <v>39224</v>
      </c>
      <c r="B485" s="110">
        <v>819</v>
      </c>
      <c r="C485" s="110" t="s">
        <v>3231</v>
      </c>
      <c r="D485" s="94">
        <v>60000</v>
      </c>
      <c r="E485" s="111" t="s">
        <v>7338</v>
      </c>
      <c r="F485" s="93" t="s">
        <v>54</v>
      </c>
      <c r="G485" s="93" t="s">
        <v>3610</v>
      </c>
      <c r="H485" s="96" t="s">
        <v>25</v>
      </c>
      <c r="I485" s="96"/>
      <c r="J485" s="94"/>
      <c r="K485" s="94">
        <v>60000</v>
      </c>
      <c r="L485" s="94"/>
      <c r="M485" s="97"/>
      <c r="N485" s="95"/>
      <c r="O485" s="95"/>
      <c r="P485" s="95"/>
      <c r="Q485" s="95"/>
      <c r="R485" s="95"/>
      <c r="S485" s="95"/>
      <c r="T485" s="93"/>
      <c r="U485" s="95"/>
      <c r="V485" s="98"/>
      <c r="W485" s="95"/>
      <c r="X485" s="94">
        <v>60000</v>
      </c>
      <c r="Y485" s="94"/>
    </row>
    <row r="486" spans="1:25" ht="15" customHeight="1" x14ac:dyDescent="0.25">
      <c r="A486" s="92">
        <v>39224</v>
      </c>
      <c r="B486" s="93"/>
      <c r="C486" s="93" t="s">
        <v>121</v>
      </c>
      <c r="D486" s="103">
        <v>125</v>
      </c>
      <c r="E486" s="95" t="s">
        <v>7339</v>
      </c>
      <c r="F486" s="93" t="s">
        <v>54</v>
      </c>
      <c r="G486" s="93" t="s">
        <v>3582</v>
      </c>
      <c r="H486" s="96" t="s">
        <v>25</v>
      </c>
      <c r="I486" s="96"/>
      <c r="J486" s="103"/>
      <c r="K486" s="103">
        <v>125</v>
      </c>
      <c r="L486" s="94"/>
      <c r="M486" s="97"/>
      <c r="N486" s="95"/>
      <c r="O486" s="95"/>
      <c r="P486" s="95"/>
      <c r="Q486" s="95"/>
      <c r="R486" s="95"/>
      <c r="S486" s="95"/>
      <c r="T486" s="95"/>
      <c r="U486" s="93"/>
      <c r="V486" s="95"/>
      <c r="W486" s="98"/>
      <c r="X486" s="103">
        <v>125</v>
      </c>
      <c r="Y486" s="103"/>
    </row>
    <row r="487" spans="1:25" ht="15" customHeight="1" x14ac:dyDescent="0.25">
      <c r="A487" s="109">
        <v>39224</v>
      </c>
      <c r="B487" s="110">
        <v>839</v>
      </c>
      <c r="C487" s="110" t="s">
        <v>130</v>
      </c>
      <c r="D487" s="94" t="s">
        <v>27</v>
      </c>
      <c r="E487" s="111" t="s">
        <v>7340</v>
      </c>
      <c r="F487" s="93" t="s">
        <v>67</v>
      </c>
      <c r="G487" s="93" t="s">
        <v>3578</v>
      </c>
      <c r="H487" s="96" t="s">
        <v>25</v>
      </c>
      <c r="I487" s="96"/>
      <c r="J487" s="94"/>
      <c r="K487" s="94" t="s">
        <v>27</v>
      </c>
      <c r="L487" s="94"/>
      <c r="M487" s="97"/>
      <c r="N487" s="95"/>
      <c r="O487" s="95"/>
      <c r="P487" s="95"/>
      <c r="Q487" s="95"/>
      <c r="R487" s="95"/>
      <c r="S487" s="95"/>
      <c r="T487" s="93"/>
      <c r="U487" s="95"/>
      <c r="V487" s="98"/>
      <c r="W487" s="95"/>
      <c r="X487" s="94" t="s">
        <v>27</v>
      </c>
      <c r="Y487" s="94">
        <v>1</v>
      </c>
    </row>
    <row r="488" spans="1:25" ht="15" customHeight="1" x14ac:dyDescent="0.25">
      <c r="A488" s="92">
        <v>39225</v>
      </c>
      <c r="B488" s="93">
        <v>1015</v>
      </c>
      <c r="C488" s="93" t="s">
        <v>162</v>
      </c>
      <c r="D488" s="103">
        <v>8000</v>
      </c>
      <c r="E488" s="95" t="s">
        <v>7341</v>
      </c>
      <c r="F488" s="93" t="s">
        <v>30</v>
      </c>
      <c r="G488" s="93" t="s">
        <v>3582</v>
      </c>
      <c r="H488" s="96" t="s">
        <v>25</v>
      </c>
      <c r="I488" s="96"/>
      <c r="J488" s="103"/>
      <c r="K488" s="103">
        <v>8000</v>
      </c>
      <c r="L488" s="94"/>
      <c r="M488" s="97"/>
      <c r="N488" s="95"/>
      <c r="O488" s="95"/>
      <c r="P488" s="95"/>
      <c r="Q488" s="95"/>
      <c r="R488" s="95"/>
      <c r="S488" s="95"/>
      <c r="T488" s="95"/>
      <c r="U488" s="93"/>
      <c r="V488" s="95"/>
      <c r="W488" s="98"/>
      <c r="X488" s="103">
        <v>8000</v>
      </c>
      <c r="Y488" s="103"/>
    </row>
    <row r="489" spans="1:25" ht="15" customHeight="1" x14ac:dyDescent="0.25">
      <c r="A489" s="109">
        <v>39225</v>
      </c>
      <c r="B489" s="110">
        <v>752</v>
      </c>
      <c r="C489" s="110" t="s">
        <v>108</v>
      </c>
      <c r="D489" s="94" t="s">
        <v>27</v>
      </c>
      <c r="E489" s="111" t="s">
        <v>7342</v>
      </c>
      <c r="F489" s="93" t="s">
        <v>33</v>
      </c>
      <c r="G489" s="93" t="s">
        <v>3610</v>
      </c>
      <c r="H489" s="96" t="s">
        <v>25</v>
      </c>
      <c r="I489" s="96"/>
      <c r="J489" s="94"/>
      <c r="K489" s="94" t="s">
        <v>27</v>
      </c>
      <c r="L489" s="94"/>
      <c r="M489" s="97"/>
      <c r="N489" s="95"/>
      <c r="O489" s="95"/>
      <c r="P489" s="95"/>
      <c r="Q489" s="95"/>
      <c r="R489" s="95"/>
      <c r="S489" s="95"/>
      <c r="T489" s="93"/>
      <c r="U489" s="95"/>
      <c r="V489" s="98"/>
      <c r="W489" s="95"/>
      <c r="X489" s="94" t="s">
        <v>27</v>
      </c>
      <c r="Y489" s="94">
        <v>1</v>
      </c>
    </row>
    <row r="490" spans="1:25" ht="15" customHeight="1" x14ac:dyDescent="0.25">
      <c r="A490" s="109">
        <v>39226</v>
      </c>
      <c r="B490" s="110">
        <v>1737</v>
      </c>
      <c r="C490" s="110" t="s">
        <v>46</v>
      </c>
      <c r="D490" s="94">
        <v>32000</v>
      </c>
      <c r="E490" s="111" t="s">
        <v>7343</v>
      </c>
      <c r="F490" s="93" t="s">
        <v>29</v>
      </c>
      <c r="G490" s="93" t="s">
        <v>3575</v>
      </c>
      <c r="H490" s="96" t="s">
        <v>25</v>
      </c>
      <c r="I490" s="96"/>
      <c r="J490" s="94"/>
      <c r="K490" s="94">
        <v>32000</v>
      </c>
      <c r="L490" s="94"/>
      <c r="M490" s="97"/>
      <c r="N490" s="95"/>
      <c r="O490" s="95"/>
      <c r="P490" s="95"/>
      <c r="Q490" s="95"/>
      <c r="R490" s="95"/>
      <c r="S490" s="95"/>
      <c r="T490" s="93"/>
      <c r="U490" s="95"/>
      <c r="V490" s="98"/>
      <c r="W490" s="95"/>
      <c r="X490" s="94">
        <v>32000</v>
      </c>
      <c r="Y490" s="94"/>
    </row>
    <row r="491" spans="1:25" ht="15" customHeight="1" x14ac:dyDescent="0.25">
      <c r="A491" s="109">
        <v>39228</v>
      </c>
      <c r="B491" s="110">
        <v>1203</v>
      </c>
      <c r="C491" s="110" t="s">
        <v>162</v>
      </c>
      <c r="D491" s="94">
        <v>1000</v>
      </c>
      <c r="E491" s="111" t="s">
        <v>7344</v>
      </c>
      <c r="F491" s="93" t="s">
        <v>23</v>
      </c>
      <c r="G491" s="93" t="s">
        <v>3582</v>
      </c>
      <c r="H491" s="96" t="s">
        <v>25</v>
      </c>
      <c r="I491" s="96"/>
      <c r="J491" s="94"/>
      <c r="K491" s="94">
        <v>1000</v>
      </c>
      <c r="L491" s="94"/>
      <c r="M491" s="97"/>
      <c r="N491" s="95"/>
      <c r="O491" s="95"/>
      <c r="P491" s="95"/>
      <c r="Q491" s="95"/>
      <c r="R491" s="95"/>
      <c r="S491" s="95"/>
      <c r="T491" s="93"/>
      <c r="U491" s="95"/>
      <c r="V491" s="98"/>
      <c r="W491" s="95"/>
      <c r="X491" s="94">
        <v>1000</v>
      </c>
      <c r="Y491" s="94"/>
    </row>
    <row r="492" spans="1:25" ht="15" customHeight="1" x14ac:dyDescent="0.25">
      <c r="A492" s="109">
        <v>39229</v>
      </c>
      <c r="B492" s="110">
        <v>1909</v>
      </c>
      <c r="C492" s="110" t="s">
        <v>361</v>
      </c>
      <c r="D492" s="94" t="s">
        <v>27</v>
      </c>
      <c r="E492" s="111" t="s">
        <v>7345</v>
      </c>
      <c r="F492" s="93" t="s">
        <v>29</v>
      </c>
      <c r="G492" s="93" t="s">
        <v>3580</v>
      </c>
      <c r="H492" s="96" t="s">
        <v>25</v>
      </c>
      <c r="I492" s="96"/>
      <c r="J492" s="94"/>
      <c r="K492" s="94" t="s">
        <v>27</v>
      </c>
      <c r="L492" s="94"/>
      <c r="M492" s="97"/>
      <c r="N492" s="95"/>
      <c r="O492" s="95"/>
      <c r="P492" s="95"/>
      <c r="Q492" s="95"/>
      <c r="R492" s="95"/>
      <c r="S492" s="95"/>
      <c r="T492" s="93"/>
      <c r="U492" s="95"/>
      <c r="V492" s="98"/>
      <c r="W492" s="95"/>
      <c r="X492" s="94" t="s">
        <v>27</v>
      </c>
      <c r="Y492" s="94">
        <v>1</v>
      </c>
    </row>
    <row r="493" spans="1:25" ht="15" customHeight="1" x14ac:dyDescent="0.25">
      <c r="A493" s="109">
        <v>39230</v>
      </c>
      <c r="B493" s="110">
        <v>2224</v>
      </c>
      <c r="C493" s="110" t="s">
        <v>203</v>
      </c>
      <c r="D493" s="94">
        <v>500</v>
      </c>
      <c r="E493" s="111" t="s">
        <v>7346</v>
      </c>
      <c r="F493" s="93" t="s">
        <v>23</v>
      </c>
      <c r="G493" s="93" t="s">
        <v>3610</v>
      </c>
      <c r="H493" s="96" t="s">
        <v>25</v>
      </c>
      <c r="I493" s="96"/>
      <c r="J493" s="94"/>
      <c r="K493" s="94">
        <v>500</v>
      </c>
      <c r="L493" s="94"/>
      <c r="M493" s="97"/>
      <c r="N493" s="95"/>
      <c r="O493" s="95"/>
      <c r="P493" s="95"/>
      <c r="Q493" s="95"/>
      <c r="R493" s="95"/>
      <c r="S493" s="95"/>
      <c r="T493" s="93"/>
      <c r="U493" s="95"/>
      <c r="V493" s="98"/>
      <c r="W493" s="95"/>
      <c r="X493" s="94">
        <v>500</v>
      </c>
      <c r="Y493" s="94"/>
    </row>
    <row r="494" spans="1:25" ht="15" customHeight="1" x14ac:dyDescent="0.25">
      <c r="A494" s="109">
        <v>39230</v>
      </c>
      <c r="B494" s="110">
        <v>1055</v>
      </c>
      <c r="C494" s="110" t="s">
        <v>26</v>
      </c>
      <c r="D494" s="94">
        <v>25</v>
      </c>
      <c r="E494" s="111" t="s">
        <v>7347</v>
      </c>
      <c r="F494" s="93" t="s">
        <v>67</v>
      </c>
      <c r="G494" s="93" t="s">
        <v>3578</v>
      </c>
      <c r="H494" s="96" t="s">
        <v>25</v>
      </c>
      <c r="I494" s="96"/>
      <c r="J494" s="94"/>
      <c r="K494" s="94">
        <v>25</v>
      </c>
      <c r="L494" s="94"/>
      <c r="M494" s="97"/>
      <c r="N494" s="95"/>
      <c r="O494" s="95"/>
      <c r="P494" s="95"/>
      <c r="Q494" s="95"/>
      <c r="R494" s="95"/>
      <c r="S494" s="95"/>
      <c r="T494" s="93"/>
      <c r="U494" s="95"/>
      <c r="V494" s="98"/>
      <c r="W494" s="95"/>
      <c r="X494" s="94">
        <v>25</v>
      </c>
      <c r="Y494" s="94"/>
    </row>
    <row r="495" spans="1:25" ht="15" customHeight="1" x14ac:dyDescent="0.25">
      <c r="A495" s="109">
        <v>39231</v>
      </c>
      <c r="B495" s="110">
        <v>1454</v>
      </c>
      <c r="C495" s="110" t="s">
        <v>61</v>
      </c>
      <c r="D495" s="94">
        <v>5744</v>
      </c>
      <c r="E495" s="111" t="s">
        <v>7348</v>
      </c>
      <c r="F495" s="93" t="s">
        <v>33</v>
      </c>
      <c r="G495" s="93" t="s">
        <v>3575</v>
      </c>
      <c r="H495" s="96" t="s">
        <v>25</v>
      </c>
      <c r="I495" s="96"/>
      <c r="J495" s="94"/>
      <c r="K495" s="94">
        <v>5744</v>
      </c>
      <c r="L495" s="94"/>
      <c r="M495" s="97"/>
      <c r="N495" s="95"/>
      <c r="O495" s="95"/>
      <c r="P495" s="95"/>
      <c r="Q495" s="95"/>
      <c r="R495" s="95"/>
      <c r="S495" s="95"/>
      <c r="T495" s="93"/>
      <c r="U495" s="95"/>
      <c r="V495" s="98"/>
      <c r="W495" s="95"/>
      <c r="X495" s="94">
        <v>5744</v>
      </c>
      <c r="Y495" s="94"/>
    </row>
    <row r="496" spans="1:25" ht="15" customHeight="1" x14ac:dyDescent="0.25">
      <c r="A496" s="92">
        <v>39231</v>
      </c>
      <c r="B496" s="93">
        <v>1000</v>
      </c>
      <c r="C496" s="93" t="s">
        <v>162</v>
      </c>
      <c r="D496" s="103">
        <v>400</v>
      </c>
      <c r="E496" s="95" t="s">
        <v>7349</v>
      </c>
      <c r="F496" s="93" t="s">
        <v>63</v>
      </c>
      <c r="G496" s="93" t="s">
        <v>3582</v>
      </c>
      <c r="H496" s="96" t="s">
        <v>25</v>
      </c>
      <c r="I496" s="96"/>
      <c r="J496" s="103"/>
      <c r="K496" s="103">
        <v>4000</v>
      </c>
      <c r="L496" s="94"/>
      <c r="M496" s="97"/>
      <c r="N496" s="95"/>
      <c r="O496" s="95"/>
      <c r="P496" s="95"/>
      <c r="Q496" s="95"/>
      <c r="R496" s="95"/>
      <c r="S496" s="95"/>
      <c r="T496" s="95"/>
      <c r="U496" s="93"/>
      <c r="V496" s="95"/>
      <c r="W496" s="98"/>
      <c r="X496" s="103">
        <v>4000</v>
      </c>
      <c r="Y496" s="103"/>
    </row>
    <row r="497" spans="1:25" ht="15" customHeight="1" x14ac:dyDescent="0.25">
      <c r="A497" s="109">
        <v>39232</v>
      </c>
      <c r="B497" s="110">
        <v>1052</v>
      </c>
      <c r="C497" s="110" t="s">
        <v>132</v>
      </c>
      <c r="D497" s="94" t="s">
        <v>27</v>
      </c>
      <c r="E497" s="111" t="s">
        <v>7350</v>
      </c>
      <c r="F497" s="93" t="s">
        <v>23</v>
      </c>
      <c r="G497" s="93" t="s">
        <v>3580</v>
      </c>
      <c r="H497" s="96" t="s">
        <v>25</v>
      </c>
      <c r="I497" s="96"/>
      <c r="J497" s="94"/>
      <c r="K497" s="94" t="s">
        <v>27</v>
      </c>
      <c r="L497" s="94"/>
      <c r="M497" s="97"/>
      <c r="N497" s="95"/>
      <c r="O497" s="95"/>
      <c r="P497" s="95"/>
      <c r="Q497" s="95"/>
      <c r="R497" s="95"/>
      <c r="S497" s="95"/>
      <c r="T497" s="93"/>
      <c r="U497" s="95"/>
      <c r="V497" s="98"/>
      <c r="W497" s="95"/>
      <c r="X497" s="94" t="s">
        <v>27</v>
      </c>
      <c r="Y497" s="94">
        <v>1</v>
      </c>
    </row>
    <row r="498" spans="1:25" ht="15" customHeight="1" x14ac:dyDescent="0.25">
      <c r="A498" s="109">
        <v>39232</v>
      </c>
      <c r="B498" s="110">
        <v>820</v>
      </c>
      <c r="C498" s="110" t="s">
        <v>121</v>
      </c>
      <c r="D498" s="94">
        <v>10000</v>
      </c>
      <c r="E498" s="111" t="s">
        <v>7351</v>
      </c>
      <c r="F498" s="93" t="s">
        <v>23</v>
      </c>
      <c r="G498" s="93" t="s">
        <v>3582</v>
      </c>
      <c r="H498" s="96" t="s">
        <v>25</v>
      </c>
      <c r="I498" s="96"/>
      <c r="J498" s="94"/>
      <c r="K498" s="94">
        <v>10000</v>
      </c>
      <c r="L498" s="94"/>
      <c r="M498" s="97"/>
      <c r="N498" s="95"/>
      <c r="O498" s="95"/>
      <c r="P498" s="95"/>
      <c r="Q498" s="95"/>
      <c r="R498" s="95"/>
      <c r="S498" s="95"/>
      <c r="T498" s="93"/>
      <c r="U498" s="95"/>
      <c r="V498" s="98"/>
      <c r="W498" s="95"/>
      <c r="X498" s="94">
        <v>10000</v>
      </c>
      <c r="Y498" s="94"/>
    </row>
    <row r="499" spans="1:25" ht="15" customHeight="1" x14ac:dyDescent="0.25">
      <c r="A499" s="92">
        <v>39232</v>
      </c>
      <c r="B499" s="93">
        <v>835</v>
      </c>
      <c r="C499" s="93" t="s">
        <v>5905</v>
      </c>
      <c r="D499" s="103">
        <v>10000</v>
      </c>
      <c r="E499" s="95" t="s">
        <v>7352</v>
      </c>
      <c r="F499" s="93" t="s">
        <v>23</v>
      </c>
      <c r="G499" s="93" t="s">
        <v>3582</v>
      </c>
      <c r="H499" s="96" t="s">
        <v>25</v>
      </c>
      <c r="I499" s="96"/>
      <c r="J499" s="103"/>
      <c r="K499" s="103">
        <v>10000</v>
      </c>
      <c r="L499" s="94"/>
      <c r="M499" s="97"/>
      <c r="N499" s="95"/>
      <c r="O499" s="95"/>
      <c r="P499" s="95"/>
      <c r="Q499" s="95"/>
      <c r="R499" s="95"/>
      <c r="S499" s="95"/>
      <c r="T499" s="95"/>
      <c r="U499" s="93"/>
      <c r="V499" s="95"/>
      <c r="W499" s="98"/>
      <c r="X499" s="103">
        <v>10000</v>
      </c>
      <c r="Y499" s="103"/>
    </row>
    <row r="500" spans="1:25" ht="15" customHeight="1" x14ac:dyDescent="0.25">
      <c r="A500" s="109">
        <v>39232</v>
      </c>
      <c r="B500" s="110">
        <v>2249</v>
      </c>
      <c r="C500" s="110" t="s">
        <v>46</v>
      </c>
      <c r="D500" s="94">
        <v>7000</v>
      </c>
      <c r="E500" s="111" t="s">
        <v>7353</v>
      </c>
      <c r="F500" s="93" t="s">
        <v>23</v>
      </c>
      <c r="G500" s="93" t="s">
        <v>3575</v>
      </c>
      <c r="H500" s="96" t="s">
        <v>25</v>
      </c>
      <c r="I500" s="96"/>
      <c r="J500" s="94"/>
      <c r="K500" s="94">
        <v>7000</v>
      </c>
      <c r="L500" s="94"/>
      <c r="M500" s="97"/>
      <c r="N500" s="95"/>
      <c r="O500" s="95"/>
      <c r="P500" s="95"/>
      <c r="Q500" s="95"/>
      <c r="R500" s="95"/>
      <c r="S500" s="95"/>
      <c r="T500" s="93"/>
      <c r="U500" s="95"/>
      <c r="V500" s="98"/>
      <c r="W500" s="95"/>
      <c r="X500" s="94">
        <v>7000</v>
      </c>
      <c r="Y500" s="94"/>
    </row>
    <row r="501" spans="1:25" ht="15" customHeight="1" x14ac:dyDescent="0.25">
      <c r="A501" s="109">
        <v>39232</v>
      </c>
      <c r="B501" s="110">
        <v>2007</v>
      </c>
      <c r="C501" s="110" t="s">
        <v>130</v>
      </c>
      <c r="D501" s="94">
        <v>100</v>
      </c>
      <c r="E501" s="111" t="s">
        <v>7354</v>
      </c>
      <c r="F501" s="93" t="s">
        <v>37</v>
      </c>
      <c r="G501" s="93" t="s">
        <v>3578</v>
      </c>
      <c r="H501" s="96" t="s">
        <v>25</v>
      </c>
      <c r="I501" s="96"/>
      <c r="J501" s="94"/>
      <c r="K501" s="94">
        <v>100</v>
      </c>
      <c r="L501" s="94"/>
      <c r="M501" s="97"/>
      <c r="N501" s="95"/>
      <c r="O501" s="95"/>
      <c r="P501" s="95"/>
      <c r="Q501" s="95"/>
      <c r="R501" s="95"/>
      <c r="S501" s="95"/>
      <c r="T501" s="93"/>
      <c r="U501" s="95"/>
      <c r="V501" s="98"/>
      <c r="W501" s="95"/>
      <c r="X501" s="94">
        <v>100</v>
      </c>
      <c r="Y501" s="94"/>
    </row>
    <row r="502" spans="1:25" ht="15" customHeight="1" x14ac:dyDescent="0.25">
      <c r="A502" s="109">
        <v>39232</v>
      </c>
      <c r="B502" s="110">
        <v>1002</v>
      </c>
      <c r="C502" s="110" t="s">
        <v>64</v>
      </c>
      <c r="D502" s="94">
        <v>100</v>
      </c>
      <c r="E502" s="111" t="s">
        <v>7355</v>
      </c>
      <c r="F502" s="93" t="s">
        <v>63</v>
      </c>
      <c r="G502" s="93" t="s">
        <v>3578</v>
      </c>
      <c r="H502" s="96" t="s">
        <v>25</v>
      </c>
      <c r="I502" s="96"/>
      <c r="J502" s="94"/>
      <c r="K502" s="94">
        <v>100</v>
      </c>
      <c r="L502" s="94"/>
      <c r="M502" s="97"/>
      <c r="N502" s="95"/>
      <c r="O502" s="95"/>
      <c r="P502" s="95"/>
      <c r="Q502" s="95"/>
      <c r="R502" s="95"/>
      <c r="S502" s="95"/>
      <c r="T502" s="93"/>
      <c r="U502" s="95"/>
      <c r="V502" s="98"/>
      <c r="W502" s="95"/>
      <c r="X502" s="94">
        <v>100</v>
      </c>
      <c r="Y502" s="94"/>
    </row>
    <row r="503" spans="1:25" ht="15" customHeight="1" x14ac:dyDescent="0.25">
      <c r="A503" s="109">
        <v>39233</v>
      </c>
      <c r="B503" s="110">
        <v>1410</v>
      </c>
      <c r="C503" s="110" t="s">
        <v>203</v>
      </c>
      <c r="D503" s="94">
        <v>600</v>
      </c>
      <c r="E503" s="111" t="s">
        <v>7356</v>
      </c>
      <c r="F503" s="93" t="s">
        <v>23</v>
      </c>
      <c r="G503" s="93" t="s">
        <v>3610</v>
      </c>
      <c r="H503" s="96" t="s">
        <v>25</v>
      </c>
      <c r="I503" s="96"/>
      <c r="J503" s="94"/>
      <c r="K503" s="94">
        <v>600</v>
      </c>
      <c r="L503" s="94"/>
      <c r="M503" s="97"/>
      <c r="N503" s="95"/>
      <c r="O503" s="95"/>
      <c r="P503" s="95"/>
      <c r="Q503" s="95"/>
      <c r="R503" s="95"/>
      <c r="S503" s="95"/>
      <c r="T503" s="93"/>
      <c r="U503" s="95"/>
      <c r="V503" s="98"/>
      <c r="W503" s="95"/>
      <c r="X503" s="94">
        <v>600</v>
      </c>
      <c r="Y503" s="94"/>
    </row>
    <row r="504" spans="1:25" ht="15" customHeight="1" x14ac:dyDescent="0.25">
      <c r="A504" s="109">
        <v>39233</v>
      </c>
      <c r="B504" s="110">
        <v>1749</v>
      </c>
      <c r="C504" s="110" t="s">
        <v>46</v>
      </c>
      <c r="D504" s="94">
        <v>2000</v>
      </c>
      <c r="E504" s="111" t="s">
        <v>7357</v>
      </c>
      <c r="F504" s="93" t="s">
        <v>23</v>
      </c>
      <c r="G504" s="93" t="s">
        <v>3575</v>
      </c>
      <c r="H504" s="96" t="s">
        <v>25</v>
      </c>
      <c r="I504" s="96"/>
      <c r="J504" s="94"/>
      <c r="K504" s="94">
        <v>2000</v>
      </c>
      <c r="L504" s="94"/>
      <c r="M504" s="97"/>
      <c r="N504" s="95"/>
      <c r="O504" s="95"/>
      <c r="P504" s="95"/>
      <c r="Q504" s="95"/>
      <c r="R504" s="95"/>
      <c r="S504" s="95"/>
      <c r="T504" s="93"/>
      <c r="U504" s="95"/>
      <c r="V504" s="98"/>
      <c r="W504" s="95"/>
      <c r="X504" s="94">
        <v>2000</v>
      </c>
      <c r="Y504" s="94"/>
    </row>
    <row r="505" spans="1:25" ht="15" customHeight="1" x14ac:dyDescent="0.25">
      <c r="A505" s="92">
        <v>39233</v>
      </c>
      <c r="B505" s="93">
        <v>1230</v>
      </c>
      <c r="C505" s="93" t="s">
        <v>42</v>
      </c>
      <c r="D505" s="103">
        <v>800</v>
      </c>
      <c r="E505" s="95" t="s">
        <v>7358</v>
      </c>
      <c r="F505" s="93" t="s">
        <v>33</v>
      </c>
      <c r="G505" s="93" t="s">
        <v>3582</v>
      </c>
      <c r="H505" s="96" t="s">
        <v>25</v>
      </c>
      <c r="I505" s="96"/>
      <c r="J505" s="103"/>
      <c r="K505" s="103">
        <v>800</v>
      </c>
      <c r="L505" s="94"/>
      <c r="M505" s="97"/>
      <c r="N505" s="95"/>
      <c r="O505" s="95"/>
      <c r="P505" s="95"/>
      <c r="Q505" s="95"/>
      <c r="R505" s="95"/>
      <c r="S505" s="95"/>
      <c r="T505" s="95"/>
      <c r="U505" s="93"/>
      <c r="V505" s="95"/>
      <c r="W505" s="98"/>
      <c r="X505" s="103">
        <v>800</v>
      </c>
      <c r="Y505" s="103"/>
    </row>
    <row r="506" spans="1:25" ht="15" customHeight="1" x14ac:dyDescent="0.25">
      <c r="A506" s="109">
        <v>39233</v>
      </c>
      <c r="B506" s="110">
        <v>955</v>
      </c>
      <c r="C506" s="110" t="s">
        <v>64</v>
      </c>
      <c r="D506" s="94">
        <v>30</v>
      </c>
      <c r="E506" s="111" t="s">
        <v>7359</v>
      </c>
      <c r="F506" s="93" t="s">
        <v>37</v>
      </c>
      <c r="G506" s="93" t="s">
        <v>3578</v>
      </c>
      <c r="H506" s="96" t="s">
        <v>25</v>
      </c>
      <c r="I506" s="96"/>
      <c r="J506" s="94"/>
      <c r="K506" s="94">
        <v>30</v>
      </c>
      <c r="L506" s="94"/>
      <c r="M506" s="97"/>
      <c r="N506" s="95"/>
      <c r="O506" s="95"/>
      <c r="P506" s="95"/>
      <c r="Q506" s="95"/>
      <c r="R506" s="95"/>
      <c r="S506" s="95"/>
      <c r="T506" s="93"/>
      <c r="U506" s="95"/>
      <c r="V506" s="98"/>
      <c r="W506" s="95"/>
      <c r="X506" s="94">
        <v>30</v>
      </c>
      <c r="Y506" s="94"/>
    </row>
    <row r="507" spans="1:25" ht="15" customHeight="1" x14ac:dyDescent="0.25">
      <c r="A507" s="92">
        <v>39233</v>
      </c>
      <c r="B507" s="93">
        <v>1800</v>
      </c>
      <c r="C507" s="93" t="s">
        <v>162</v>
      </c>
      <c r="D507" s="103">
        <v>300</v>
      </c>
      <c r="E507" s="95" t="s">
        <v>7360</v>
      </c>
      <c r="F507" s="93" t="s">
        <v>63</v>
      </c>
      <c r="G507" s="93" t="s">
        <v>3582</v>
      </c>
      <c r="H507" s="96" t="s">
        <v>25</v>
      </c>
      <c r="I507" s="96"/>
      <c r="J507" s="103"/>
      <c r="K507" s="103">
        <v>300</v>
      </c>
      <c r="L507" s="94"/>
      <c r="M507" s="97"/>
      <c r="N507" s="95"/>
      <c r="O507" s="95"/>
      <c r="P507" s="95"/>
      <c r="Q507" s="95"/>
      <c r="R507" s="95"/>
      <c r="S507" s="95"/>
      <c r="T507" s="95"/>
      <c r="U507" s="93"/>
      <c r="V507" s="95"/>
      <c r="W507" s="98"/>
      <c r="X507" s="103">
        <v>300</v>
      </c>
      <c r="Y507" s="103"/>
    </row>
    <row r="508" spans="1:25" ht="15" customHeight="1" x14ac:dyDescent="0.25">
      <c r="A508" s="109">
        <v>39233</v>
      </c>
      <c r="B508" s="110">
        <v>2022</v>
      </c>
      <c r="C508" s="110" t="s">
        <v>35</v>
      </c>
      <c r="D508" s="94">
        <v>30</v>
      </c>
      <c r="E508" s="111" t="s">
        <v>7361</v>
      </c>
      <c r="F508" s="93" t="s">
        <v>67</v>
      </c>
      <c r="G508" s="93" t="s">
        <v>3580</v>
      </c>
      <c r="H508" s="96" t="s">
        <v>25</v>
      </c>
      <c r="I508" s="96"/>
      <c r="J508" s="94"/>
      <c r="K508" s="94">
        <v>30</v>
      </c>
      <c r="L508" s="94"/>
      <c r="M508" s="97"/>
      <c r="N508" s="95"/>
      <c r="O508" s="95"/>
      <c r="P508" s="95"/>
      <c r="Q508" s="95"/>
      <c r="R508" s="95"/>
      <c r="S508" s="95"/>
      <c r="T508" s="93"/>
      <c r="U508" s="95"/>
      <c r="V508" s="98"/>
      <c r="W508" s="95"/>
      <c r="X508" s="94">
        <v>30</v>
      </c>
      <c r="Y508" s="94"/>
    </row>
    <row r="509" spans="1:25" ht="15" customHeight="1" x14ac:dyDescent="0.25">
      <c r="A509" s="109">
        <v>39234</v>
      </c>
      <c r="B509" s="110">
        <v>1722</v>
      </c>
      <c r="C509" s="110" t="s">
        <v>391</v>
      </c>
      <c r="D509" s="94">
        <v>10000</v>
      </c>
      <c r="E509" s="111" t="s">
        <v>7362</v>
      </c>
      <c r="F509" s="93" t="s">
        <v>23</v>
      </c>
      <c r="G509" s="93" t="s">
        <v>3582</v>
      </c>
      <c r="H509" s="96" t="s">
        <v>25</v>
      </c>
      <c r="I509" s="96"/>
      <c r="J509" s="94"/>
      <c r="K509" s="94">
        <v>10000</v>
      </c>
      <c r="L509" s="94"/>
      <c r="M509" s="97"/>
      <c r="N509" s="95"/>
      <c r="O509" s="95"/>
      <c r="P509" s="95"/>
      <c r="Q509" s="95"/>
      <c r="R509" s="95"/>
      <c r="S509" s="95"/>
      <c r="T509" s="93"/>
      <c r="U509" s="95"/>
      <c r="V509" s="98"/>
      <c r="W509" s="95"/>
      <c r="X509" s="94">
        <v>10000</v>
      </c>
      <c r="Y509" s="94"/>
    </row>
    <row r="510" spans="1:25" ht="15" customHeight="1" x14ac:dyDescent="0.25">
      <c r="A510" s="92">
        <v>39234</v>
      </c>
      <c r="B510" s="93">
        <v>1511</v>
      </c>
      <c r="C510" s="93" t="s">
        <v>162</v>
      </c>
      <c r="D510" s="103">
        <v>750</v>
      </c>
      <c r="E510" s="95" t="s">
        <v>7363</v>
      </c>
      <c r="F510" s="93" t="s">
        <v>23</v>
      </c>
      <c r="G510" s="93" t="s">
        <v>3582</v>
      </c>
      <c r="H510" s="96" t="s">
        <v>25</v>
      </c>
      <c r="I510" s="96"/>
      <c r="J510" s="103"/>
      <c r="K510" s="103">
        <v>750</v>
      </c>
      <c r="L510" s="94"/>
      <c r="M510" s="97"/>
      <c r="N510" s="95"/>
      <c r="O510" s="95"/>
      <c r="P510" s="95"/>
      <c r="Q510" s="95"/>
      <c r="R510" s="95"/>
      <c r="S510" s="95"/>
      <c r="T510" s="95"/>
      <c r="U510" s="93"/>
      <c r="V510" s="95"/>
      <c r="W510" s="98"/>
      <c r="X510" s="103">
        <v>750</v>
      </c>
      <c r="Y510" s="103"/>
    </row>
    <row r="511" spans="1:25" ht="15" customHeight="1" x14ac:dyDescent="0.25">
      <c r="A511" s="92">
        <v>39234</v>
      </c>
      <c r="B511" s="93">
        <v>1130</v>
      </c>
      <c r="C511" s="93" t="s">
        <v>162</v>
      </c>
      <c r="D511" s="103">
        <v>8000</v>
      </c>
      <c r="E511" s="95" t="s">
        <v>7364</v>
      </c>
      <c r="F511" s="93" t="s">
        <v>3869</v>
      </c>
      <c r="G511" s="93" t="s">
        <v>3582</v>
      </c>
      <c r="H511" s="96" t="s">
        <v>25</v>
      </c>
      <c r="I511" s="96"/>
      <c r="J511" s="103"/>
      <c r="K511" s="103">
        <v>8000</v>
      </c>
      <c r="L511" s="94"/>
      <c r="M511" s="97"/>
      <c r="N511" s="95"/>
      <c r="O511" s="95"/>
      <c r="P511" s="95"/>
      <c r="Q511" s="95"/>
      <c r="R511" s="95"/>
      <c r="S511" s="95"/>
      <c r="T511" s="95"/>
      <c r="U511" s="93"/>
      <c r="V511" s="95"/>
      <c r="W511" s="98"/>
      <c r="X511" s="103">
        <v>8000</v>
      </c>
      <c r="Y511" s="103"/>
    </row>
    <row r="512" spans="1:25" ht="15" customHeight="1" x14ac:dyDescent="0.25">
      <c r="A512" s="109">
        <v>39234</v>
      </c>
      <c r="B512" s="110">
        <v>2052</v>
      </c>
      <c r="C512" s="110" t="s">
        <v>64</v>
      </c>
      <c r="D512" s="94">
        <v>1000</v>
      </c>
      <c r="E512" s="111" t="s">
        <v>7365</v>
      </c>
      <c r="F512" s="93" t="s">
        <v>67</v>
      </c>
      <c r="G512" s="93" t="s">
        <v>3578</v>
      </c>
      <c r="H512" s="96" t="s">
        <v>25</v>
      </c>
      <c r="I512" s="96"/>
      <c r="J512" s="94"/>
      <c r="K512" s="94">
        <v>1000</v>
      </c>
      <c r="L512" s="94"/>
      <c r="M512" s="97"/>
      <c r="N512" s="95"/>
      <c r="O512" s="95"/>
      <c r="P512" s="95"/>
      <c r="Q512" s="95"/>
      <c r="R512" s="95"/>
      <c r="S512" s="95"/>
      <c r="T512" s="93"/>
      <c r="U512" s="95"/>
      <c r="V512" s="98"/>
      <c r="W512" s="95"/>
      <c r="X512" s="94">
        <v>1000</v>
      </c>
      <c r="Y512" s="94"/>
    </row>
    <row r="513" spans="1:25" ht="15" customHeight="1" x14ac:dyDescent="0.25">
      <c r="A513" s="109">
        <v>39234</v>
      </c>
      <c r="B513" s="110">
        <v>1716</v>
      </c>
      <c r="C513" s="110" t="s">
        <v>42</v>
      </c>
      <c r="D513" s="94">
        <v>40000</v>
      </c>
      <c r="E513" s="111" t="s">
        <v>7366</v>
      </c>
      <c r="F513" s="93" t="s">
        <v>67</v>
      </c>
      <c r="G513" s="93" t="s">
        <v>3582</v>
      </c>
      <c r="H513" s="96" t="s">
        <v>25</v>
      </c>
      <c r="I513" s="96" t="s">
        <v>4334</v>
      </c>
      <c r="J513" s="94">
        <v>40000</v>
      </c>
      <c r="K513" s="94"/>
      <c r="L513" s="94"/>
      <c r="M513" s="97"/>
      <c r="N513" s="95"/>
      <c r="O513" s="95"/>
      <c r="P513" s="95"/>
      <c r="Q513" s="95"/>
      <c r="R513" s="95"/>
      <c r="S513" s="95"/>
      <c r="T513" s="93"/>
      <c r="U513" s="95"/>
      <c r="V513" s="98"/>
      <c r="W513" s="95"/>
      <c r="X513" s="94">
        <v>40000</v>
      </c>
      <c r="Y513" s="94"/>
    </row>
    <row r="514" spans="1:25" ht="15" customHeight="1" x14ac:dyDescent="0.25">
      <c r="A514" s="109">
        <v>39234</v>
      </c>
      <c r="B514" s="110">
        <v>1207</v>
      </c>
      <c r="C514" s="110" t="s">
        <v>162</v>
      </c>
      <c r="D514" s="94">
        <v>8000</v>
      </c>
      <c r="E514" s="111" t="s">
        <v>7367</v>
      </c>
      <c r="F514" s="93" t="s">
        <v>67</v>
      </c>
      <c r="G514" s="93" t="s">
        <v>3582</v>
      </c>
      <c r="H514" s="96" t="s">
        <v>25</v>
      </c>
      <c r="I514" s="96" t="s">
        <v>4334</v>
      </c>
      <c r="J514" s="94">
        <v>8000</v>
      </c>
      <c r="K514" s="94"/>
      <c r="L514" s="94"/>
      <c r="M514" s="97"/>
      <c r="N514" s="95"/>
      <c r="O514" s="95"/>
      <c r="P514" s="95"/>
      <c r="Q514" s="95"/>
      <c r="R514" s="95"/>
      <c r="S514" s="95"/>
      <c r="T514" s="93"/>
      <c r="U514" s="95"/>
      <c r="V514" s="98"/>
      <c r="W514" s="95"/>
      <c r="X514" s="94">
        <v>8000</v>
      </c>
      <c r="Y514" s="94"/>
    </row>
    <row r="515" spans="1:25" ht="15" customHeight="1" x14ac:dyDescent="0.25">
      <c r="A515" s="109">
        <v>39235</v>
      </c>
      <c r="B515" s="110">
        <v>1600</v>
      </c>
      <c r="C515" s="110" t="s">
        <v>94</v>
      </c>
      <c r="D515" s="94">
        <v>300</v>
      </c>
      <c r="E515" s="111" t="s">
        <v>7368</v>
      </c>
      <c r="F515" s="93" t="s">
        <v>63</v>
      </c>
      <c r="G515" s="93" t="s">
        <v>3582</v>
      </c>
      <c r="H515" s="96" t="s">
        <v>25</v>
      </c>
      <c r="I515" s="96"/>
      <c r="J515" s="94"/>
      <c r="K515" s="94">
        <v>300</v>
      </c>
      <c r="L515" s="94"/>
      <c r="M515" s="97"/>
      <c r="N515" s="95"/>
      <c r="O515" s="95"/>
      <c r="P515" s="95"/>
      <c r="Q515" s="95"/>
      <c r="R515" s="95"/>
      <c r="S515" s="95"/>
      <c r="T515" s="93"/>
      <c r="U515" s="95"/>
      <c r="V515" s="98"/>
      <c r="W515" s="95"/>
      <c r="X515" s="94">
        <v>300</v>
      </c>
      <c r="Y515" s="94"/>
    </row>
    <row r="516" spans="1:25" ht="15" customHeight="1" x14ac:dyDescent="0.25">
      <c r="A516" s="109">
        <v>39235</v>
      </c>
      <c r="B516" s="110">
        <v>115</v>
      </c>
      <c r="C516" s="110" t="s">
        <v>35</v>
      </c>
      <c r="D516" s="94">
        <v>15000</v>
      </c>
      <c r="E516" s="111" t="s">
        <v>7369</v>
      </c>
      <c r="F516" s="93" t="s">
        <v>54</v>
      </c>
      <c r="G516" s="93" t="s">
        <v>3580</v>
      </c>
      <c r="H516" s="96" t="s">
        <v>25</v>
      </c>
      <c r="I516" s="96"/>
      <c r="J516" s="94"/>
      <c r="K516" s="94">
        <v>15000</v>
      </c>
      <c r="L516" s="94"/>
      <c r="M516" s="97"/>
      <c r="N516" s="95"/>
      <c r="O516" s="95"/>
      <c r="P516" s="95"/>
      <c r="Q516" s="95"/>
      <c r="R516" s="95"/>
      <c r="S516" s="95"/>
      <c r="T516" s="93"/>
      <c r="U516" s="95"/>
      <c r="V516" s="98"/>
      <c r="W516" s="95"/>
      <c r="X516" s="94">
        <v>15000</v>
      </c>
      <c r="Y516" s="94"/>
    </row>
    <row r="517" spans="1:25" ht="15" customHeight="1" x14ac:dyDescent="0.25">
      <c r="A517" s="109">
        <v>39235</v>
      </c>
      <c r="B517" s="110">
        <v>1529</v>
      </c>
      <c r="C517" s="110" t="s">
        <v>46</v>
      </c>
      <c r="D517" s="94">
        <v>250000</v>
      </c>
      <c r="E517" s="111" t="s">
        <v>7370</v>
      </c>
      <c r="F517" s="93" t="s">
        <v>54</v>
      </c>
      <c r="G517" s="93" t="s">
        <v>3575</v>
      </c>
      <c r="H517" s="96" t="s">
        <v>25</v>
      </c>
      <c r="I517" s="96"/>
      <c r="J517" s="94"/>
      <c r="K517" s="94">
        <v>250000</v>
      </c>
      <c r="L517" s="94"/>
      <c r="M517" s="97"/>
      <c r="N517" s="95"/>
      <c r="O517" s="95"/>
      <c r="P517" s="95"/>
      <c r="Q517" s="95"/>
      <c r="R517" s="95"/>
      <c r="S517" s="95"/>
      <c r="T517" s="93"/>
      <c r="U517" s="95"/>
      <c r="V517" s="98"/>
      <c r="W517" s="95"/>
      <c r="X517" s="94">
        <v>250000</v>
      </c>
      <c r="Y517" s="94"/>
    </row>
    <row r="518" spans="1:25" ht="15" customHeight="1" x14ac:dyDescent="0.25">
      <c r="A518" s="109">
        <v>39236</v>
      </c>
      <c r="B518" s="110">
        <v>1230</v>
      </c>
      <c r="C518" s="110" t="s">
        <v>26</v>
      </c>
      <c r="D518" s="94">
        <v>1000</v>
      </c>
      <c r="E518" s="111" t="s">
        <v>7371</v>
      </c>
      <c r="F518" s="93" t="s">
        <v>23</v>
      </c>
      <c r="G518" s="93" t="s">
        <v>3578</v>
      </c>
      <c r="H518" s="96" t="s">
        <v>25</v>
      </c>
      <c r="I518" s="96"/>
      <c r="J518" s="94"/>
      <c r="K518" s="94">
        <v>1000</v>
      </c>
      <c r="L518" s="94"/>
      <c r="M518" s="97"/>
      <c r="N518" s="95"/>
      <c r="O518" s="95"/>
      <c r="P518" s="95"/>
      <c r="Q518" s="95"/>
      <c r="R518" s="95"/>
      <c r="S518" s="95"/>
      <c r="T518" s="93"/>
      <c r="U518" s="95"/>
      <c r="V518" s="98"/>
      <c r="W518" s="95"/>
      <c r="X518" s="94">
        <v>1000</v>
      </c>
      <c r="Y518" s="94"/>
    </row>
    <row r="519" spans="1:25" ht="15" customHeight="1" x14ac:dyDescent="0.25">
      <c r="A519" s="109">
        <v>39236</v>
      </c>
      <c r="B519" s="110">
        <v>2347</v>
      </c>
      <c r="C519" s="110" t="s">
        <v>200</v>
      </c>
      <c r="D519" s="94" t="s">
        <v>27</v>
      </c>
      <c r="E519" s="111" t="s">
        <v>7372</v>
      </c>
      <c r="F519" s="93" t="s">
        <v>33</v>
      </c>
      <c r="G519" s="93" t="s">
        <v>3575</v>
      </c>
      <c r="H519" s="96" t="s">
        <v>25</v>
      </c>
      <c r="I519" s="96"/>
      <c r="J519" s="94"/>
      <c r="K519" s="94" t="s">
        <v>27</v>
      </c>
      <c r="L519" s="94"/>
      <c r="M519" s="97"/>
      <c r="N519" s="95"/>
      <c r="O519" s="95"/>
      <c r="P519" s="95"/>
      <c r="Q519" s="95"/>
      <c r="R519" s="95"/>
      <c r="S519" s="95"/>
      <c r="T519" s="93"/>
      <c r="U519" s="95"/>
      <c r="V519" s="98"/>
      <c r="W519" s="95"/>
      <c r="X519" s="94" t="s">
        <v>27</v>
      </c>
      <c r="Y519" s="94">
        <v>1</v>
      </c>
    </row>
    <row r="520" spans="1:25" ht="15" customHeight="1" x14ac:dyDescent="0.25">
      <c r="A520" s="109">
        <v>39236</v>
      </c>
      <c r="B520" s="110">
        <v>1657</v>
      </c>
      <c r="C520" s="110" t="s">
        <v>132</v>
      </c>
      <c r="D520" s="94">
        <v>14000</v>
      </c>
      <c r="E520" s="111" t="s">
        <v>7373</v>
      </c>
      <c r="F520" s="93" t="s">
        <v>63</v>
      </c>
      <c r="G520" s="93" t="s">
        <v>3580</v>
      </c>
      <c r="H520" s="96" t="s">
        <v>25</v>
      </c>
      <c r="I520" s="96"/>
      <c r="J520" s="94"/>
      <c r="K520" s="94">
        <v>14000</v>
      </c>
      <c r="L520" s="94"/>
      <c r="M520" s="97"/>
      <c r="N520" s="95"/>
      <c r="O520" s="95"/>
      <c r="P520" s="95"/>
      <c r="Q520" s="95"/>
      <c r="R520" s="95"/>
      <c r="S520" s="95"/>
      <c r="T520" s="93"/>
      <c r="U520" s="95"/>
      <c r="V520" s="98"/>
      <c r="W520" s="95"/>
      <c r="X520" s="94">
        <v>14000</v>
      </c>
      <c r="Y520" s="94"/>
    </row>
    <row r="521" spans="1:25" ht="15" customHeight="1" x14ac:dyDescent="0.25">
      <c r="A521" s="109">
        <v>39236</v>
      </c>
      <c r="B521" s="110">
        <v>1123</v>
      </c>
      <c r="C521" s="110" t="s">
        <v>79</v>
      </c>
      <c r="D521" s="94">
        <v>2000</v>
      </c>
      <c r="E521" s="111" t="s">
        <v>7374</v>
      </c>
      <c r="F521" s="93" t="s">
        <v>67</v>
      </c>
      <c r="G521" s="93" t="s">
        <v>3578</v>
      </c>
      <c r="H521" s="96" t="s">
        <v>25</v>
      </c>
      <c r="I521" s="96"/>
      <c r="J521" s="94"/>
      <c r="K521" s="94">
        <v>2000</v>
      </c>
      <c r="L521" s="94"/>
      <c r="M521" s="97"/>
      <c r="N521" s="95"/>
      <c r="O521" s="95"/>
      <c r="P521" s="95"/>
      <c r="Q521" s="95"/>
      <c r="R521" s="95"/>
      <c r="S521" s="95"/>
      <c r="T521" s="93"/>
      <c r="U521" s="95"/>
      <c r="V521" s="98"/>
      <c r="W521" s="95"/>
      <c r="X521" s="94">
        <v>2000</v>
      </c>
      <c r="Y521" s="94"/>
    </row>
    <row r="522" spans="1:25" ht="15" customHeight="1" x14ac:dyDescent="0.25">
      <c r="A522" s="109">
        <v>39237</v>
      </c>
      <c r="B522" s="110">
        <v>1249</v>
      </c>
      <c r="C522" s="110" t="s">
        <v>3611</v>
      </c>
      <c r="D522" s="94">
        <v>1000</v>
      </c>
      <c r="E522" s="111" t="s">
        <v>7375</v>
      </c>
      <c r="F522" s="93" t="s">
        <v>23</v>
      </c>
      <c r="G522" s="93" t="s">
        <v>3587</v>
      </c>
      <c r="H522" s="96" t="s">
        <v>25</v>
      </c>
      <c r="I522" s="96"/>
      <c r="J522" s="94"/>
      <c r="K522" s="94">
        <v>1000</v>
      </c>
      <c r="L522" s="94"/>
      <c r="M522" s="97"/>
      <c r="N522" s="95"/>
      <c r="O522" s="95"/>
      <c r="P522" s="95"/>
      <c r="Q522" s="95"/>
      <c r="R522" s="95"/>
      <c r="S522" s="95"/>
      <c r="T522" s="93"/>
      <c r="U522" s="95"/>
      <c r="V522" s="98"/>
      <c r="W522" s="95"/>
      <c r="X522" s="94">
        <v>1000</v>
      </c>
      <c r="Y522" s="94"/>
    </row>
    <row r="523" spans="1:25" ht="15" customHeight="1" x14ac:dyDescent="0.25">
      <c r="A523" s="109">
        <v>39237</v>
      </c>
      <c r="B523" s="110">
        <v>1756</v>
      </c>
      <c r="C523" s="110" t="s">
        <v>3611</v>
      </c>
      <c r="D523" s="94">
        <v>259532</v>
      </c>
      <c r="E523" s="111" t="s">
        <v>7376</v>
      </c>
      <c r="F523" s="93" t="s">
        <v>23</v>
      </c>
      <c r="G523" s="93" t="s">
        <v>3587</v>
      </c>
      <c r="H523" s="96" t="s">
        <v>25</v>
      </c>
      <c r="I523" s="96"/>
      <c r="J523" s="94"/>
      <c r="K523" s="94">
        <v>259532</v>
      </c>
      <c r="L523" s="94"/>
      <c r="M523" s="97"/>
      <c r="N523" s="95"/>
      <c r="O523" s="95"/>
      <c r="P523" s="95"/>
      <c r="Q523" s="95"/>
      <c r="R523" s="95"/>
      <c r="S523" s="95"/>
      <c r="T523" s="93"/>
      <c r="U523" s="95"/>
      <c r="V523" s="98"/>
      <c r="W523" s="95"/>
      <c r="X523" s="94">
        <v>259532</v>
      </c>
      <c r="Y523" s="94"/>
    </row>
    <row r="524" spans="1:25" ht="15" customHeight="1" x14ac:dyDescent="0.25">
      <c r="A524" s="109">
        <v>39237</v>
      </c>
      <c r="B524" s="110">
        <v>1702</v>
      </c>
      <c r="C524" s="110" t="s">
        <v>68</v>
      </c>
      <c r="D524" s="94">
        <v>10000</v>
      </c>
      <c r="E524" s="111" t="s">
        <v>7377</v>
      </c>
      <c r="F524" s="93" t="s">
        <v>23</v>
      </c>
      <c r="G524" s="93" t="s">
        <v>3575</v>
      </c>
      <c r="H524" s="96" t="s">
        <v>25</v>
      </c>
      <c r="I524" s="96"/>
      <c r="J524" s="94"/>
      <c r="K524" s="94">
        <v>10000</v>
      </c>
      <c r="L524" s="94"/>
      <c r="M524" s="97"/>
      <c r="N524" s="95"/>
      <c r="O524" s="95"/>
      <c r="P524" s="95"/>
      <c r="Q524" s="95"/>
      <c r="R524" s="95"/>
      <c r="S524" s="95"/>
      <c r="T524" s="93"/>
      <c r="U524" s="95"/>
      <c r="V524" s="98"/>
      <c r="W524" s="95"/>
      <c r="X524" s="94">
        <v>10000</v>
      </c>
      <c r="Y524" s="94"/>
    </row>
    <row r="525" spans="1:25" ht="15" customHeight="1" x14ac:dyDescent="0.25">
      <c r="A525" s="109">
        <v>39237</v>
      </c>
      <c r="B525" s="110">
        <v>1718</v>
      </c>
      <c r="C525" s="110" t="s">
        <v>56</v>
      </c>
      <c r="D525" s="94">
        <v>5000</v>
      </c>
      <c r="E525" s="111" t="s">
        <v>7378</v>
      </c>
      <c r="F525" s="93" t="s">
        <v>33</v>
      </c>
      <c r="G525" s="93" t="s">
        <v>3587</v>
      </c>
      <c r="H525" s="96" t="s">
        <v>25</v>
      </c>
      <c r="I525" s="96"/>
      <c r="J525" s="94"/>
      <c r="K525" s="94">
        <v>5000</v>
      </c>
      <c r="L525" s="94"/>
      <c r="M525" s="97"/>
      <c r="N525" s="95"/>
      <c r="O525" s="95"/>
      <c r="P525" s="95"/>
      <c r="Q525" s="95"/>
      <c r="R525" s="95"/>
      <c r="S525" s="95"/>
      <c r="T525" s="93"/>
      <c r="U525" s="95"/>
      <c r="V525" s="98"/>
      <c r="W525" s="95"/>
      <c r="X525" s="94">
        <v>5000</v>
      </c>
      <c r="Y525" s="94"/>
    </row>
    <row r="526" spans="1:25" ht="15" customHeight="1" x14ac:dyDescent="0.25">
      <c r="A526" s="109">
        <v>39237</v>
      </c>
      <c r="B526" s="110">
        <v>905</v>
      </c>
      <c r="C526" s="110" t="s">
        <v>150</v>
      </c>
      <c r="D526" s="94">
        <v>2100</v>
      </c>
      <c r="E526" s="111" t="s">
        <v>7379</v>
      </c>
      <c r="F526" s="93" t="s">
        <v>29</v>
      </c>
      <c r="G526" s="93" t="s">
        <v>3575</v>
      </c>
      <c r="H526" s="96" t="s">
        <v>25</v>
      </c>
      <c r="I526" s="96"/>
      <c r="J526" s="94"/>
      <c r="K526" s="94">
        <v>2100</v>
      </c>
      <c r="L526" s="94"/>
      <c r="M526" s="97"/>
      <c r="N526" s="95"/>
      <c r="O526" s="95"/>
      <c r="P526" s="95"/>
      <c r="Q526" s="95"/>
      <c r="R526" s="95"/>
      <c r="S526" s="95"/>
      <c r="T526" s="93"/>
      <c r="U526" s="95"/>
      <c r="V526" s="98"/>
      <c r="W526" s="95"/>
      <c r="X526" s="94">
        <v>2100</v>
      </c>
      <c r="Y526" s="94"/>
    </row>
    <row r="527" spans="1:25" ht="15" customHeight="1" x14ac:dyDescent="0.25">
      <c r="A527" s="109">
        <v>39238</v>
      </c>
      <c r="B527" s="110">
        <v>1717</v>
      </c>
      <c r="C527" s="110" t="s">
        <v>35</v>
      </c>
      <c r="D527" s="94">
        <v>200</v>
      </c>
      <c r="E527" s="111" t="s">
        <v>7380</v>
      </c>
      <c r="F527" s="93" t="s">
        <v>23</v>
      </c>
      <c r="G527" s="93" t="s">
        <v>3580</v>
      </c>
      <c r="H527" s="96" t="s">
        <v>25</v>
      </c>
      <c r="I527" s="96"/>
      <c r="J527" s="94"/>
      <c r="K527" s="94">
        <v>200</v>
      </c>
      <c r="L527" s="94"/>
      <c r="M527" s="97"/>
      <c r="N527" s="95"/>
      <c r="O527" s="95"/>
      <c r="P527" s="95"/>
      <c r="Q527" s="95"/>
      <c r="R527" s="95"/>
      <c r="S527" s="95"/>
      <c r="T527" s="93"/>
      <c r="U527" s="95"/>
      <c r="V527" s="98"/>
      <c r="W527" s="95"/>
      <c r="X527" s="94">
        <v>200</v>
      </c>
      <c r="Y527" s="94"/>
    </row>
    <row r="528" spans="1:25" ht="15" customHeight="1" x14ac:dyDescent="0.25">
      <c r="A528" s="109">
        <v>39238</v>
      </c>
      <c r="B528" s="110">
        <v>1441</v>
      </c>
      <c r="C528" s="110" t="s">
        <v>46</v>
      </c>
      <c r="D528" s="94">
        <v>2000</v>
      </c>
      <c r="E528" s="111" t="s">
        <v>7381</v>
      </c>
      <c r="F528" s="93" t="s">
        <v>29</v>
      </c>
      <c r="G528" s="93" t="s">
        <v>3575</v>
      </c>
      <c r="H528" s="96" t="s">
        <v>25</v>
      </c>
      <c r="I528" s="96"/>
      <c r="J528" s="94"/>
      <c r="K528" s="94">
        <v>2000</v>
      </c>
      <c r="L528" s="94"/>
      <c r="M528" s="97"/>
      <c r="N528" s="95"/>
      <c r="O528" s="95"/>
      <c r="P528" s="95"/>
      <c r="Q528" s="95"/>
      <c r="R528" s="95"/>
      <c r="S528" s="95"/>
      <c r="T528" s="93"/>
      <c r="U528" s="95"/>
      <c r="V528" s="98"/>
      <c r="W528" s="95"/>
      <c r="X528" s="94">
        <v>2000</v>
      </c>
      <c r="Y528" s="94"/>
    </row>
    <row r="529" spans="1:25" ht="15" customHeight="1" x14ac:dyDescent="0.25">
      <c r="A529" s="109">
        <v>39239</v>
      </c>
      <c r="B529" s="110">
        <v>2042</v>
      </c>
      <c r="C529" s="110" t="s">
        <v>35</v>
      </c>
      <c r="D529" s="94">
        <v>200</v>
      </c>
      <c r="E529" s="111" t="s">
        <v>7382</v>
      </c>
      <c r="F529" s="93" t="s">
        <v>23</v>
      </c>
      <c r="G529" s="93" t="s">
        <v>3580</v>
      </c>
      <c r="H529" s="96" t="s">
        <v>25</v>
      </c>
      <c r="I529" s="96"/>
      <c r="J529" s="94"/>
      <c r="K529" s="94">
        <v>200</v>
      </c>
      <c r="L529" s="94"/>
      <c r="M529" s="97"/>
      <c r="N529" s="95"/>
      <c r="O529" s="95"/>
      <c r="P529" s="95"/>
      <c r="Q529" s="95"/>
      <c r="R529" s="95"/>
      <c r="S529" s="95"/>
      <c r="T529" s="93"/>
      <c r="U529" s="95"/>
      <c r="V529" s="98"/>
      <c r="W529" s="95"/>
      <c r="X529" s="94">
        <v>200</v>
      </c>
      <c r="Y529" s="94"/>
    </row>
    <row r="530" spans="1:25" ht="15" customHeight="1" x14ac:dyDescent="0.25">
      <c r="A530" s="109">
        <v>39239</v>
      </c>
      <c r="B530" s="110">
        <v>1518</v>
      </c>
      <c r="C530" s="110" t="s">
        <v>162</v>
      </c>
      <c r="D530" s="94">
        <v>4000</v>
      </c>
      <c r="E530" s="111" t="s">
        <v>7383</v>
      </c>
      <c r="F530" s="93" t="s">
        <v>23</v>
      </c>
      <c r="G530" s="93" t="s">
        <v>3582</v>
      </c>
      <c r="H530" s="96" t="s">
        <v>25</v>
      </c>
      <c r="I530" s="96"/>
      <c r="J530" s="94"/>
      <c r="K530" s="94">
        <v>4000</v>
      </c>
      <c r="L530" s="94"/>
      <c r="M530" s="97"/>
      <c r="N530" s="95"/>
      <c r="O530" s="95"/>
      <c r="P530" s="95"/>
      <c r="Q530" s="95"/>
      <c r="R530" s="95"/>
      <c r="S530" s="95"/>
      <c r="T530" s="93"/>
      <c r="U530" s="95"/>
      <c r="V530" s="98"/>
      <c r="W530" s="95"/>
      <c r="X530" s="94">
        <v>4000</v>
      </c>
      <c r="Y530" s="94"/>
    </row>
    <row r="531" spans="1:25" ht="15" customHeight="1" x14ac:dyDescent="0.25">
      <c r="A531" s="109">
        <v>39239</v>
      </c>
      <c r="B531" s="110">
        <v>1134</v>
      </c>
      <c r="C531" s="110" t="s">
        <v>347</v>
      </c>
      <c r="D531" s="94">
        <v>1000</v>
      </c>
      <c r="E531" s="111" t="s">
        <v>7384</v>
      </c>
      <c r="F531" s="93" t="s">
        <v>33</v>
      </c>
      <c r="G531" s="93" t="s">
        <v>3580</v>
      </c>
      <c r="H531" s="96" t="s">
        <v>25</v>
      </c>
      <c r="I531" s="96"/>
      <c r="J531" s="94"/>
      <c r="K531" s="94">
        <v>1000</v>
      </c>
      <c r="L531" s="94"/>
      <c r="M531" s="97"/>
      <c r="N531" s="95"/>
      <c r="O531" s="95"/>
      <c r="P531" s="95"/>
      <c r="Q531" s="95"/>
      <c r="R531" s="95"/>
      <c r="S531" s="95"/>
      <c r="T531" s="93"/>
      <c r="U531" s="95"/>
      <c r="V531" s="98"/>
      <c r="W531" s="95"/>
      <c r="X531" s="94">
        <v>1000</v>
      </c>
      <c r="Y531" s="94"/>
    </row>
    <row r="532" spans="1:25" ht="15" customHeight="1" x14ac:dyDescent="0.25">
      <c r="A532" s="109">
        <v>39239</v>
      </c>
      <c r="B532" s="110">
        <v>1130</v>
      </c>
      <c r="C532" s="110" t="s">
        <v>162</v>
      </c>
      <c r="D532" s="94">
        <v>1000</v>
      </c>
      <c r="E532" s="111" t="s">
        <v>7385</v>
      </c>
      <c r="F532" s="93" t="s">
        <v>33</v>
      </c>
      <c r="G532" s="93" t="s">
        <v>3582</v>
      </c>
      <c r="H532" s="96" t="s">
        <v>25</v>
      </c>
      <c r="I532" s="96"/>
      <c r="J532" s="94"/>
      <c r="K532" s="94">
        <v>1000</v>
      </c>
      <c r="L532" s="94"/>
      <c r="M532" s="97"/>
      <c r="N532" s="95"/>
      <c r="O532" s="95"/>
      <c r="P532" s="95"/>
      <c r="Q532" s="95"/>
      <c r="R532" s="95"/>
      <c r="S532" s="95"/>
      <c r="T532" s="93"/>
      <c r="U532" s="95"/>
      <c r="V532" s="98"/>
      <c r="W532" s="95"/>
      <c r="X532" s="94">
        <v>1000</v>
      </c>
      <c r="Y532" s="94"/>
    </row>
    <row r="533" spans="1:25" ht="15" customHeight="1" x14ac:dyDescent="0.25">
      <c r="A533" s="109">
        <v>39239</v>
      </c>
      <c r="B533" s="110">
        <v>1316</v>
      </c>
      <c r="C533" s="110" t="s">
        <v>46</v>
      </c>
      <c r="D533" s="94">
        <v>1000</v>
      </c>
      <c r="E533" s="111" t="s">
        <v>7386</v>
      </c>
      <c r="F533" s="93" t="s">
        <v>33</v>
      </c>
      <c r="G533" s="93" t="s">
        <v>3575</v>
      </c>
      <c r="H533" s="96" t="s">
        <v>25</v>
      </c>
      <c r="I533" s="96"/>
      <c r="J533" s="94"/>
      <c r="K533" s="94">
        <v>1000</v>
      </c>
      <c r="L533" s="94"/>
      <c r="M533" s="97"/>
      <c r="N533" s="95"/>
      <c r="O533" s="95"/>
      <c r="P533" s="95"/>
      <c r="Q533" s="95"/>
      <c r="R533" s="95"/>
      <c r="S533" s="95"/>
      <c r="T533" s="93"/>
      <c r="U533" s="95"/>
      <c r="V533" s="98"/>
      <c r="W533" s="95"/>
      <c r="X533" s="94">
        <v>1000</v>
      </c>
      <c r="Y533" s="94"/>
    </row>
    <row r="534" spans="1:25" ht="15" customHeight="1" x14ac:dyDescent="0.25">
      <c r="A534" s="109">
        <v>39239</v>
      </c>
      <c r="B534" s="110">
        <v>1545</v>
      </c>
      <c r="C534" s="110" t="s">
        <v>31</v>
      </c>
      <c r="D534" s="94">
        <v>1200</v>
      </c>
      <c r="E534" s="111" t="s">
        <v>7387</v>
      </c>
      <c r="F534" s="93" t="s">
        <v>37</v>
      </c>
      <c r="G534" s="93" t="s">
        <v>3587</v>
      </c>
      <c r="H534" s="96" t="s">
        <v>25</v>
      </c>
      <c r="I534" s="96"/>
      <c r="J534" s="94"/>
      <c r="K534" s="94">
        <v>1200</v>
      </c>
      <c r="L534" s="94"/>
      <c r="M534" s="97"/>
      <c r="N534" s="95"/>
      <c r="O534" s="95"/>
      <c r="P534" s="95"/>
      <c r="Q534" s="95"/>
      <c r="R534" s="95"/>
      <c r="S534" s="95"/>
      <c r="T534" s="93"/>
      <c r="U534" s="95"/>
      <c r="V534" s="98"/>
      <c r="W534" s="95"/>
      <c r="X534" s="94">
        <v>1200</v>
      </c>
      <c r="Y534" s="94"/>
    </row>
    <row r="535" spans="1:25" ht="15" customHeight="1" x14ac:dyDescent="0.25">
      <c r="A535" s="109">
        <v>39240</v>
      </c>
      <c r="B535" s="110">
        <v>1455</v>
      </c>
      <c r="C535" s="110" t="s">
        <v>99</v>
      </c>
      <c r="D535" s="94">
        <v>10000</v>
      </c>
      <c r="E535" s="111" t="s">
        <v>7388</v>
      </c>
      <c r="F535" s="93" t="s">
        <v>23</v>
      </c>
      <c r="G535" s="93" t="s">
        <v>3610</v>
      </c>
      <c r="H535" s="96" t="s">
        <v>25</v>
      </c>
      <c r="I535" s="96"/>
      <c r="J535" s="94"/>
      <c r="K535" s="94">
        <v>10000</v>
      </c>
      <c r="L535" s="94"/>
      <c r="M535" s="97"/>
      <c r="N535" s="95"/>
      <c r="O535" s="95"/>
      <c r="P535" s="95"/>
      <c r="Q535" s="95"/>
      <c r="R535" s="95"/>
      <c r="S535" s="95"/>
      <c r="T535" s="93"/>
      <c r="U535" s="95"/>
      <c r="V535" s="98"/>
      <c r="W535" s="95"/>
      <c r="X535" s="94">
        <v>10000</v>
      </c>
      <c r="Y535" s="94"/>
    </row>
    <row r="536" spans="1:25" ht="15" customHeight="1" x14ac:dyDescent="0.25">
      <c r="A536" s="109">
        <v>39240</v>
      </c>
      <c r="B536" s="110">
        <v>1637</v>
      </c>
      <c r="C536" s="110" t="s">
        <v>3611</v>
      </c>
      <c r="D536" s="94">
        <v>66200</v>
      </c>
      <c r="E536" s="111" t="s">
        <v>7389</v>
      </c>
      <c r="F536" s="93" t="s">
        <v>23</v>
      </c>
      <c r="G536" s="93" t="s">
        <v>3587</v>
      </c>
      <c r="H536" s="96" t="s">
        <v>25</v>
      </c>
      <c r="I536" s="96"/>
      <c r="J536" s="94"/>
      <c r="K536" s="94">
        <v>66200</v>
      </c>
      <c r="L536" s="94"/>
      <c r="M536" s="97"/>
      <c r="N536" s="95"/>
      <c r="O536" s="95"/>
      <c r="P536" s="95"/>
      <c r="Q536" s="95"/>
      <c r="R536" s="95"/>
      <c r="S536" s="95"/>
      <c r="T536" s="93"/>
      <c r="U536" s="95"/>
      <c r="V536" s="98"/>
      <c r="W536" s="95"/>
      <c r="X536" s="94">
        <v>66200</v>
      </c>
      <c r="Y536" s="94"/>
    </row>
    <row r="537" spans="1:25" ht="15" customHeight="1" x14ac:dyDescent="0.25">
      <c r="A537" s="92">
        <v>39240</v>
      </c>
      <c r="B537" s="93">
        <v>850</v>
      </c>
      <c r="C537" s="93" t="s">
        <v>162</v>
      </c>
      <c r="D537" s="103">
        <v>4000</v>
      </c>
      <c r="E537" s="95" t="s">
        <v>7390</v>
      </c>
      <c r="F537" s="93" t="s">
        <v>30</v>
      </c>
      <c r="G537" s="93" t="s">
        <v>3582</v>
      </c>
      <c r="H537" s="96" t="s">
        <v>25</v>
      </c>
      <c r="I537" s="96"/>
      <c r="J537" s="103"/>
      <c r="K537" s="103">
        <v>4000</v>
      </c>
      <c r="L537" s="94"/>
      <c r="M537" s="97"/>
      <c r="N537" s="95"/>
      <c r="O537" s="95"/>
      <c r="P537" s="95"/>
      <c r="Q537" s="95"/>
      <c r="R537" s="95"/>
      <c r="S537" s="95"/>
      <c r="T537" s="95"/>
      <c r="U537" s="93"/>
      <c r="V537" s="95"/>
      <c r="W537" s="98"/>
      <c r="X537" s="103">
        <v>4000</v>
      </c>
      <c r="Y537" s="103"/>
    </row>
    <row r="538" spans="1:25" ht="15" customHeight="1" x14ac:dyDescent="0.25">
      <c r="A538" s="109">
        <v>39240</v>
      </c>
      <c r="B538" s="110">
        <v>1424</v>
      </c>
      <c r="C538" s="110" t="s">
        <v>391</v>
      </c>
      <c r="D538" s="94">
        <v>1200</v>
      </c>
      <c r="E538" s="111" t="s">
        <v>7391</v>
      </c>
      <c r="F538" s="93" t="s">
        <v>33</v>
      </c>
      <c r="G538" s="93" t="s">
        <v>3582</v>
      </c>
      <c r="H538" s="96" t="s">
        <v>25</v>
      </c>
      <c r="I538" s="96"/>
      <c r="J538" s="94"/>
      <c r="K538" s="94">
        <v>1200</v>
      </c>
      <c r="L538" s="94"/>
      <c r="M538" s="97"/>
      <c r="N538" s="95"/>
      <c r="O538" s="95"/>
      <c r="P538" s="95"/>
      <c r="Q538" s="95"/>
      <c r="R538" s="95"/>
      <c r="S538" s="95"/>
      <c r="T538" s="93"/>
      <c r="U538" s="95"/>
      <c r="V538" s="98"/>
      <c r="W538" s="95"/>
      <c r="X538" s="94">
        <v>1200</v>
      </c>
      <c r="Y538" s="94"/>
    </row>
    <row r="539" spans="1:25" ht="15" customHeight="1" x14ac:dyDescent="0.25">
      <c r="A539" s="109">
        <v>39240</v>
      </c>
      <c r="B539" s="110">
        <v>954</v>
      </c>
      <c r="C539" s="110" t="s">
        <v>319</v>
      </c>
      <c r="D539" s="94">
        <v>150</v>
      </c>
      <c r="E539" s="111" t="s">
        <v>7392</v>
      </c>
      <c r="F539" s="93" t="s">
        <v>63</v>
      </c>
      <c r="G539" s="93" t="s">
        <v>3610</v>
      </c>
      <c r="H539" s="96" t="s">
        <v>25</v>
      </c>
      <c r="I539" s="96"/>
      <c r="J539" s="94"/>
      <c r="K539" s="94">
        <v>150</v>
      </c>
      <c r="L539" s="94"/>
      <c r="M539" s="97"/>
      <c r="N539" s="95"/>
      <c r="O539" s="95"/>
      <c r="P539" s="95"/>
      <c r="Q539" s="95"/>
      <c r="R539" s="95"/>
      <c r="S539" s="95"/>
      <c r="T539" s="93"/>
      <c r="U539" s="95"/>
      <c r="V539" s="98"/>
      <c r="W539" s="95"/>
      <c r="X539" s="94">
        <v>150</v>
      </c>
      <c r="Y539" s="94"/>
    </row>
    <row r="540" spans="1:25" ht="15" customHeight="1" x14ac:dyDescent="0.25">
      <c r="A540" s="109">
        <v>39240</v>
      </c>
      <c r="B540" s="110">
        <v>720</v>
      </c>
      <c r="C540" s="110" t="s">
        <v>200</v>
      </c>
      <c r="D540" s="94">
        <v>30000</v>
      </c>
      <c r="E540" s="111" t="s">
        <v>7393</v>
      </c>
      <c r="F540" s="93" t="s">
        <v>3869</v>
      </c>
      <c r="G540" s="93" t="s">
        <v>3575</v>
      </c>
      <c r="H540" s="96" t="s">
        <v>25</v>
      </c>
      <c r="I540" s="96" t="s">
        <v>4334</v>
      </c>
      <c r="J540" s="94">
        <v>30000</v>
      </c>
      <c r="K540" s="94"/>
      <c r="L540" s="94"/>
      <c r="M540" s="97"/>
      <c r="N540" s="95"/>
      <c r="O540" s="95"/>
      <c r="P540" s="95"/>
      <c r="Q540" s="95"/>
      <c r="R540" s="95"/>
      <c r="S540" s="95"/>
      <c r="T540" s="93"/>
      <c r="U540" s="95"/>
      <c r="V540" s="98"/>
      <c r="W540" s="95"/>
      <c r="X540" s="94">
        <v>30000</v>
      </c>
      <c r="Y540" s="94"/>
    </row>
    <row r="541" spans="1:25" ht="15" customHeight="1" x14ac:dyDescent="0.25">
      <c r="A541" s="109">
        <v>39241</v>
      </c>
      <c r="B541" s="110">
        <v>1801</v>
      </c>
      <c r="C541" s="110" t="s">
        <v>31</v>
      </c>
      <c r="D541" s="94">
        <v>72000</v>
      </c>
      <c r="E541" s="111" t="s">
        <v>7394</v>
      </c>
      <c r="F541" s="93" t="s">
        <v>23</v>
      </c>
      <c r="G541" s="93" t="s">
        <v>3587</v>
      </c>
      <c r="H541" s="96" t="s">
        <v>25</v>
      </c>
      <c r="I541" s="96"/>
      <c r="J541" s="94"/>
      <c r="K541" s="94">
        <v>72000</v>
      </c>
      <c r="L541" s="94"/>
      <c r="M541" s="97"/>
      <c r="N541" s="95"/>
      <c r="O541" s="95"/>
      <c r="P541" s="95"/>
      <c r="Q541" s="95"/>
      <c r="R541" s="95"/>
      <c r="S541" s="95"/>
      <c r="T541" s="93"/>
      <c r="U541" s="95"/>
      <c r="V541" s="98"/>
      <c r="W541" s="95"/>
      <c r="X541" s="94">
        <v>72000</v>
      </c>
      <c r="Y541" s="94"/>
    </row>
    <row r="542" spans="1:25" ht="15" customHeight="1" x14ac:dyDescent="0.25">
      <c r="A542" s="109">
        <v>39241</v>
      </c>
      <c r="B542" s="110">
        <v>1619</v>
      </c>
      <c r="C542" s="110" t="s">
        <v>79</v>
      </c>
      <c r="D542" s="94">
        <v>7000</v>
      </c>
      <c r="E542" s="111" t="s">
        <v>7395</v>
      </c>
      <c r="F542" s="93" t="s">
        <v>23</v>
      </c>
      <c r="G542" s="93" t="s">
        <v>3575</v>
      </c>
      <c r="H542" s="96" t="s">
        <v>25</v>
      </c>
      <c r="I542" s="96"/>
      <c r="J542" s="94"/>
      <c r="K542" s="94">
        <v>7000</v>
      </c>
      <c r="L542" s="94"/>
      <c r="M542" s="97"/>
      <c r="N542" s="95"/>
      <c r="O542" s="95"/>
      <c r="P542" s="95"/>
      <c r="Q542" s="95"/>
      <c r="R542" s="95"/>
      <c r="S542" s="95"/>
      <c r="T542" s="93"/>
      <c r="U542" s="95"/>
      <c r="V542" s="98"/>
      <c r="W542" s="95"/>
      <c r="X542" s="94">
        <v>7000</v>
      </c>
      <c r="Y542" s="94"/>
    </row>
    <row r="543" spans="1:25" ht="15" customHeight="1" x14ac:dyDescent="0.25">
      <c r="A543" s="92">
        <v>39241</v>
      </c>
      <c r="B543" s="93">
        <v>1240</v>
      </c>
      <c r="C543" s="93" t="s">
        <v>162</v>
      </c>
      <c r="D543" s="103">
        <v>694</v>
      </c>
      <c r="E543" s="95" t="s">
        <v>7396</v>
      </c>
      <c r="F543" s="93" t="s">
        <v>33</v>
      </c>
      <c r="G543" s="93" t="s">
        <v>3582</v>
      </c>
      <c r="H543" s="96" t="s">
        <v>25</v>
      </c>
      <c r="I543" s="96"/>
      <c r="J543" s="103"/>
      <c r="K543" s="103">
        <v>694</v>
      </c>
      <c r="L543" s="94"/>
      <c r="M543" s="97"/>
      <c r="N543" s="95"/>
      <c r="O543" s="95"/>
      <c r="P543" s="95"/>
      <c r="Q543" s="95"/>
      <c r="R543" s="95"/>
      <c r="S543" s="95"/>
      <c r="T543" s="95"/>
      <c r="U543" s="93"/>
      <c r="V543" s="95"/>
      <c r="W543" s="98"/>
      <c r="X543" s="103">
        <v>694</v>
      </c>
      <c r="Y543" s="103"/>
    </row>
    <row r="544" spans="1:25" ht="15" customHeight="1" x14ac:dyDescent="0.25">
      <c r="A544" s="109">
        <v>39242</v>
      </c>
      <c r="B544" s="110">
        <v>1241</v>
      </c>
      <c r="C544" s="110" t="s">
        <v>46</v>
      </c>
      <c r="D544" s="94">
        <v>1500</v>
      </c>
      <c r="E544" s="111" t="s">
        <v>7397</v>
      </c>
      <c r="F544" s="93" t="s">
        <v>33</v>
      </c>
      <c r="G544" s="93" t="s">
        <v>3575</v>
      </c>
      <c r="H544" s="96" t="s">
        <v>25</v>
      </c>
      <c r="I544" s="96"/>
      <c r="J544" s="94"/>
      <c r="K544" s="94">
        <v>1500</v>
      </c>
      <c r="L544" s="94"/>
      <c r="M544" s="97"/>
      <c r="N544" s="95"/>
      <c r="O544" s="95"/>
      <c r="P544" s="95"/>
      <c r="Q544" s="95"/>
      <c r="R544" s="95"/>
      <c r="S544" s="95"/>
      <c r="T544" s="93"/>
      <c r="U544" s="95"/>
      <c r="V544" s="98"/>
      <c r="W544" s="95"/>
      <c r="X544" s="94">
        <v>1500</v>
      </c>
      <c r="Y544" s="94"/>
    </row>
    <row r="545" spans="1:25" ht="15" customHeight="1" x14ac:dyDescent="0.25">
      <c r="A545" s="109">
        <v>39242</v>
      </c>
      <c r="B545" s="110">
        <v>1837</v>
      </c>
      <c r="C545" s="110" t="s">
        <v>35</v>
      </c>
      <c r="D545" s="94">
        <v>15</v>
      </c>
      <c r="E545" s="111" t="s">
        <v>7398</v>
      </c>
      <c r="F545" s="93" t="s">
        <v>37</v>
      </c>
      <c r="G545" s="93" t="s">
        <v>3580</v>
      </c>
      <c r="H545" s="96" t="s">
        <v>25</v>
      </c>
      <c r="I545" s="96"/>
      <c r="J545" s="94"/>
      <c r="K545" s="94">
        <v>15</v>
      </c>
      <c r="L545" s="94"/>
      <c r="M545" s="97"/>
      <c r="N545" s="95"/>
      <c r="O545" s="95"/>
      <c r="P545" s="95"/>
      <c r="Q545" s="95"/>
      <c r="R545" s="95"/>
      <c r="S545" s="95"/>
      <c r="T545" s="93"/>
      <c r="U545" s="95"/>
      <c r="V545" s="98"/>
      <c r="W545" s="95"/>
      <c r="X545" s="94">
        <v>15</v>
      </c>
      <c r="Y545" s="94"/>
    </row>
    <row r="546" spans="1:25" ht="15" customHeight="1" x14ac:dyDescent="0.25">
      <c r="A546" s="109">
        <v>39242</v>
      </c>
      <c r="B546" s="110">
        <v>1847</v>
      </c>
      <c r="C546" s="110" t="s">
        <v>35</v>
      </c>
      <c r="D546" s="94">
        <v>100</v>
      </c>
      <c r="E546" s="111" t="s">
        <v>7399</v>
      </c>
      <c r="F546" s="93" t="s">
        <v>37</v>
      </c>
      <c r="G546" s="93" t="s">
        <v>3580</v>
      </c>
      <c r="H546" s="96" t="s">
        <v>25</v>
      </c>
      <c r="I546" s="96"/>
      <c r="J546" s="94"/>
      <c r="K546" s="94">
        <v>100</v>
      </c>
      <c r="L546" s="94"/>
      <c r="M546" s="97"/>
      <c r="N546" s="95"/>
      <c r="O546" s="95"/>
      <c r="P546" s="95"/>
      <c r="Q546" s="95"/>
      <c r="R546" s="95"/>
      <c r="S546" s="95"/>
      <c r="T546" s="93"/>
      <c r="U546" s="95"/>
      <c r="V546" s="98"/>
      <c r="W546" s="95"/>
      <c r="X546" s="94">
        <v>100</v>
      </c>
      <c r="Y546" s="94"/>
    </row>
    <row r="547" spans="1:25" ht="15" customHeight="1" x14ac:dyDescent="0.25">
      <c r="A547" s="109">
        <v>39242</v>
      </c>
      <c r="B547" s="110">
        <v>2218</v>
      </c>
      <c r="C547" s="110" t="s">
        <v>1299</v>
      </c>
      <c r="D547" s="94">
        <v>1500</v>
      </c>
      <c r="E547" s="111" t="s">
        <v>7400</v>
      </c>
      <c r="F547" s="93" t="s">
        <v>54</v>
      </c>
      <c r="G547" s="93" t="s">
        <v>3610</v>
      </c>
      <c r="H547" s="96" t="s">
        <v>25</v>
      </c>
      <c r="I547" s="96"/>
      <c r="J547" s="94"/>
      <c r="K547" s="94">
        <v>1500</v>
      </c>
      <c r="L547" s="94"/>
      <c r="M547" s="97"/>
      <c r="N547" s="95"/>
      <c r="O547" s="95"/>
      <c r="P547" s="95"/>
      <c r="Q547" s="95"/>
      <c r="R547" s="95"/>
      <c r="S547" s="95"/>
      <c r="T547" s="93"/>
      <c r="U547" s="95"/>
      <c r="V547" s="98"/>
      <c r="W547" s="95"/>
      <c r="X547" s="94">
        <v>1500</v>
      </c>
      <c r="Y547" s="94"/>
    </row>
    <row r="548" spans="1:25" ht="15" customHeight="1" x14ac:dyDescent="0.25">
      <c r="A548" s="109">
        <v>39242</v>
      </c>
      <c r="B548" s="110">
        <v>1250</v>
      </c>
      <c r="C548" s="110" t="s">
        <v>121</v>
      </c>
      <c r="D548" s="94">
        <v>10000</v>
      </c>
      <c r="E548" s="111" t="s">
        <v>7401</v>
      </c>
      <c r="F548" s="93" t="s">
        <v>67</v>
      </c>
      <c r="G548" s="93" t="s">
        <v>3582</v>
      </c>
      <c r="H548" s="96" t="s">
        <v>25</v>
      </c>
      <c r="I548" s="96" t="s">
        <v>4334</v>
      </c>
      <c r="J548" s="94">
        <v>10000</v>
      </c>
      <c r="K548" s="94"/>
      <c r="L548" s="94"/>
      <c r="M548" s="97"/>
      <c r="N548" s="95"/>
      <c r="O548" s="95"/>
      <c r="P548" s="95"/>
      <c r="Q548" s="95"/>
      <c r="R548" s="95"/>
      <c r="S548" s="95"/>
      <c r="T548" s="93"/>
      <c r="U548" s="95"/>
      <c r="V548" s="98"/>
      <c r="W548" s="95"/>
      <c r="X548" s="94">
        <v>10000</v>
      </c>
      <c r="Y548" s="94"/>
    </row>
    <row r="549" spans="1:25" ht="15" customHeight="1" x14ac:dyDescent="0.25">
      <c r="A549" s="109">
        <v>39244</v>
      </c>
      <c r="B549" s="110">
        <v>1300</v>
      </c>
      <c r="C549" s="110" t="s">
        <v>3611</v>
      </c>
      <c r="D549" s="94">
        <v>50000</v>
      </c>
      <c r="E549" s="111" t="s">
        <v>7402</v>
      </c>
      <c r="F549" s="93" t="s">
        <v>23</v>
      </c>
      <c r="G549" s="93" t="s">
        <v>3587</v>
      </c>
      <c r="H549" s="96" t="s">
        <v>25</v>
      </c>
      <c r="I549" s="96"/>
      <c r="J549" s="94"/>
      <c r="K549" s="94">
        <v>50000</v>
      </c>
      <c r="L549" s="94"/>
      <c r="M549" s="97"/>
      <c r="N549" s="95"/>
      <c r="O549" s="95"/>
      <c r="P549" s="95"/>
      <c r="Q549" s="95"/>
      <c r="R549" s="95"/>
      <c r="S549" s="95"/>
      <c r="T549" s="93"/>
      <c r="U549" s="95"/>
      <c r="V549" s="98"/>
      <c r="W549" s="95"/>
      <c r="X549" s="94">
        <v>50000</v>
      </c>
      <c r="Y549" s="94"/>
    </row>
    <row r="550" spans="1:25" ht="15" customHeight="1" x14ac:dyDescent="0.25">
      <c r="A550" s="109">
        <v>39244</v>
      </c>
      <c r="B550" s="110">
        <v>604</v>
      </c>
      <c r="C550" s="110" t="s">
        <v>46</v>
      </c>
      <c r="D550" s="94">
        <v>1000</v>
      </c>
      <c r="E550" s="111" t="s">
        <v>7403</v>
      </c>
      <c r="F550" s="93" t="s">
        <v>23</v>
      </c>
      <c r="G550" s="93" t="s">
        <v>3575</v>
      </c>
      <c r="H550" s="96" t="s">
        <v>25</v>
      </c>
      <c r="I550" s="96"/>
      <c r="J550" s="94"/>
      <c r="K550" s="94">
        <v>1000</v>
      </c>
      <c r="L550" s="94"/>
      <c r="M550" s="97"/>
      <c r="N550" s="95"/>
      <c r="O550" s="95"/>
      <c r="P550" s="95"/>
      <c r="Q550" s="95"/>
      <c r="R550" s="95"/>
      <c r="S550" s="95"/>
      <c r="T550" s="93"/>
      <c r="U550" s="95"/>
      <c r="V550" s="98"/>
      <c r="W550" s="95"/>
      <c r="X550" s="94">
        <v>1000</v>
      </c>
      <c r="Y550" s="94"/>
    </row>
    <row r="551" spans="1:25" ht="15" customHeight="1" x14ac:dyDescent="0.25">
      <c r="A551" s="109">
        <v>39244</v>
      </c>
      <c r="B551" s="110">
        <v>1631</v>
      </c>
      <c r="C551" s="110" t="s">
        <v>51</v>
      </c>
      <c r="D551" s="94">
        <v>1000</v>
      </c>
      <c r="E551" s="111" t="s">
        <v>7404</v>
      </c>
      <c r="F551" s="93" t="s">
        <v>37</v>
      </c>
      <c r="G551" s="93" t="s">
        <v>3610</v>
      </c>
      <c r="H551" s="96" t="s">
        <v>25</v>
      </c>
      <c r="I551" s="96"/>
      <c r="J551" s="94"/>
      <c r="K551" s="94">
        <v>1000</v>
      </c>
      <c r="L551" s="94"/>
      <c r="M551" s="97"/>
      <c r="N551" s="95"/>
      <c r="O551" s="95"/>
      <c r="P551" s="95"/>
      <c r="Q551" s="95"/>
      <c r="R551" s="95"/>
      <c r="S551" s="95"/>
      <c r="T551" s="93"/>
      <c r="U551" s="95"/>
      <c r="V551" s="98"/>
      <c r="W551" s="95"/>
      <c r="X551" s="94">
        <v>1000</v>
      </c>
      <c r="Y551" s="94"/>
    </row>
    <row r="552" spans="1:25" ht="15" customHeight="1" x14ac:dyDescent="0.25">
      <c r="A552" s="109">
        <v>39244</v>
      </c>
      <c r="B552" s="110">
        <v>1710</v>
      </c>
      <c r="C552" s="110" t="s">
        <v>426</v>
      </c>
      <c r="D552" s="94" t="s">
        <v>27</v>
      </c>
      <c r="E552" s="111" t="s">
        <v>7405</v>
      </c>
      <c r="F552" s="93" t="s">
        <v>29</v>
      </c>
      <c r="G552" s="93" t="s">
        <v>3587</v>
      </c>
      <c r="H552" s="96" t="s">
        <v>25</v>
      </c>
      <c r="I552" s="96"/>
      <c r="J552" s="94"/>
      <c r="K552" s="94" t="s">
        <v>27</v>
      </c>
      <c r="L552" s="94"/>
      <c r="M552" s="97"/>
      <c r="N552" s="95"/>
      <c r="O552" s="95"/>
      <c r="P552" s="95"/>
      <c r="Q552" s="95"/>
      <c r="R552" s="95"/>
      <c r="S552" s="95"/>
      <c r="T552" s="93"/>
      <c r="U552" s="95"/>
      <c r="V552" s="98"/>
      <c r="W552" s="95"/>
      <c r="X552" s="94" t="s">
        <v>27</v>
      </c>
      <c r="Y552" s="94">
        <v>1</v>
      </c>
    </row>
    <row r="553" spans="1:25" ht="15" customHeight="1" x14ac:dyDescent="0.25">
      <c r="A553" s="109">
        <v>39244</v>
      </c>
      <c r="B553" s="110">
        <v>1552</v>
      </c>
      <c r="C553" s="110" t="s">
        <v>108</v>
      </c>
      <c r="D553" s="94">
        <v>12000</v>
      </c>
      <c r="E553" s="111" t="s">
        <v>7406</v>
      </c>
      <c r="F553" s="93" t="s">
        <v>63</v>
      </c>
      <c r="G553" s="93" t="s">
        <v>3610</v>
      </c>
      <c r="H553" s="96" t="s">
        <v>25</v>
      </c>
      <c r="I553" s="96"/>
      <c r="J553" s="94"/>
      <c r="K553" s="94">
        <v>12000</v>
      </c>
      <c r="L553" s="94"/>
      <c r="M553" s="97"/>
      <c r="N553" s="95"/>
      <c r="O553" s="95"/>
      <c r="P553" s="95"/>
      <c r="Q553" s="95"/>
      <c r="R553" s="95"/>
      <c r="S553" s="95"/>
      <c r="T553" s="93"/>
      <c r="U553" s="95"/>
      <c r="V553" s="98"/>
      <c r="W553" s="95"/>
      <c r="X553" s="94">
        <v>12000</v>
      </c>
      <c r="Y553" s="94"/>
    </row>
    <row r="554" spans="1:25" ht="15" customHeight="1" x14ac:dyDescent="0.25">
      <c r="A554" s="109">
        <v>39244</v>
      </c>
      <c r="B554" s="110">
        <v>1338</v>
      </c>
      <c r="C554" s="110" t="s">
        <v>132</v>
      </c>
      <c r="D554" s="94">
        <v>1000</v>
      </c>
      <c r="E554" s="111" t="s">
        <v>7407</v>
      </c>
      <c r="F554" s="93" t="s">
        <v>54</v>
      </c>
      <c r="G554" s="93" t="s">
        <v>3580</v>
      </c>
      <c r="H554" s="96" t="s">
        <v>25</v>
      </c>
      <c r="I554" s="96"/>
      <c r="J554" s="94"/>
      <c r="K554" s="94">
        <v>1000</v>
      </c>
      <c r="L554" s="94"/>
      <c r="M554" s="97"/>
      <c r="N554" s="95"/>
      <c r="O554" s="95"/>
      <c r="P554" s="95"/>
      <c r="Q554" s="95"/>
      <c r="R554" s="95"/>
      <c r="S554" s="95"/>
      <c r="T554" s="93"/>
      <c r="U554" s="95"/>
      <c r="V554" s="98"/>
      <c r="W554" s="95"/>
      <c r="X554" s="94">
        <v>1000</v>
      </c>
      <c r="Y554" s="94"/>
    </row>
    <row r="555" spans="1:25" ht="15" customHeight="1" x14ac:dyDescent="0.25">
      <c r="A555" s="109">
        <v>39245</v>
      </c>
      <c r="B555" s="110">
        <v>2026</v>
      </c>
      <c r="C555" s="110" t="s">
        <v>35</v>
      </c>
      <c r="D555" s="94">
        <v>50</v>
      </c>
      <c r="E555" s="111" t="s">
        <v>7408</v>
      </c>
      <c r="F555" s="93" t="s">
        <v>67</v>
      </c>
      <c r="G555" s="93" t="s">
        <v>3580</v>
      </c>
      <c r="H555" s="96" t="s">
        <v>25</v>
      </c>
      <c r="I555" s="96"/>
      <c r="J555" s="94"/>
      <c r="K555" s="94">
        <v>50</v>
      </c>
      <c r="L555" s="94"/>
      <c r="M555" s="97"/>
      <c r="N555" s="95"/>
      <c r="O555" s="95"/>
      <c r="P555" s="95"/>
      <c r="Q555" s="95"/>
      <c r="R555" s="95"/>
      <c r="S555" s="95"/>
      <c r="T555" s="93"/>
      <c r="U555" s="95"/>
      <c r="V555" s="98"/>
      <c r="W555" s="95"/>
      <c r="X555" s="94">
        <v>50</v>
      </c>
      <c r="Y555" s="94"/>
    </row>
    <row r="556" spans="1:25" ht="15" customHeight="1" x14ac:dyDescent="0.25">
      <c r="A556" s="109">
        <v>39246</v>
      </c>
      <c r="B556" s="110">
        <v>1443</v>
      </c>
      <c r="C556" s="110" t="s">
        <v>64</v>
      </c>
      <c r="D556" s="94">
        <v>2000</v>
      </c>
      <c r="E556" s="111" t="s">
        <v>7409</v>
      </c>
      <c r="F556" s="93" t="s">
        <v>67</v>
      </c>
      <c r="G556" s="93" t="s">
        <v>3578</v>
      </c>
      <c r="H556" s="96" t="s">
        <v>25</v>
      </c>
      <c r="I556" s="96"/>
      <c r="J556" s="94"/>
      <c r="K556" s="94">
        <v>2000</v>
      </c>
      <c r="L556" s="94"/>
      <c r="M556" s="97"/>
      <c r="N556" s="95"/>
      <c r="O556" s="95"/>
      <c r="P556" s="95"/>
      <c r="Q556" s="95"/>
      <c r="R556" s="95"/>
      <c r="S556" s="95"/>
      <c r="T556" s="93"/>
      <c r="U556" s="95"/>
      <c r="V556" s="98"/>
      <c r="W556" s="95"/>
      <c r="X556" s="94">
        <v>2000</v>
      </c>
      <c r="Y556" s="94"/>
    </row>
    <row r="557" spans="1:25" ht="15" customHeight="1" x14ac:dyDescent="0.25">
      <c r="A557" s="109">
        <v>39247</v>
      </c>
      <c r="B557" s="110">
        <v>1356</v>
      </c>
      <c r="C557" s="110" t="s">
        <v>35</v>
      </c>
      <c r="D557" s="94">
        <v>60</v>
      </c>
      <c r="E557" s="111" t="s">
        <v>7410</v>
      </c>
      <c r="F557" s="93" t="s">
        <v>23</v>
      </c>
      <c r="G557" s="93" t="s">
        <v>3580</v>
      </c>
      <c r="H557" s="96" t="s">
        <v>25</v>
      </c>
      <c r="I557" s="96"/>
      <c r="J557" s="94"/>
      <c r="K557" s="94">
        <v>60</v>
      </c>
      <c r="L557" s="94"/>
      <c r="M557" s="97"/>
      <c r="N557" s="95"/>
      <c r="O557" s="95"/>
      <c r="P557" s="95"/>
      <c r="Q557" s="95"/>
      <c r="R557" s="95"/>
      <c r="S557" s="95"/>
      <c r="T557" s="93"/>
      <c r="U557" s="95"/>
      <c r="V557" s="98"/>
      <c r="W557" s="95"/>
      <c r="X557" s="94">
        <v>60</v>
      </c>
      <c r="Y557" s="94"/>
    </row>
    <row r="558" spans="1:25" ht="15" customHeight="1" x14ac:dyDescent="0.25">
      <c r="A558" s="109">
        <v>39247</v>
      </c>
      <c r="B558" s="110">
        <v>1509</v>
      </c>
      <c r="C558" s="110" t="s">
        <v>132</v>
      </c>
      <c r="D558" s="94">
        <v>1000</v>
      </c>
      <c r="E558" s="111" t="s">
        <v>7411</v>
      </c>
      <c r="F558" s="93" t="s">
        <v>3869</v>
      </c>
      <c r="G558" s="93" t="s">
        <v>3580</v>
      </c>
      <c r="H558" s="96" t="s">
        <v>25</v>
      </c>
      <c r="I558" s="96" t="s">
        <v>4334</v>
      </c>
      <c r="J558" s="94">
        <v>1000</v>
      </c>
      <c r="K558" s="94"/>
      <c r="L558" s="94"/>
      <c r="M558" s="97"/>
      <c r="N558" s="95"/>
      <c r="O558" s="95"/>
      <c r="P558" s="95"/>
      <c r="Q558" s="95"/>
      <c r="R558" s="95"/>
      <c r="S558" s="95"/>
      <c r="T558" s="93"/>
      <c r="U558" s="95"/>
      <c r="V558" s="98"/>
      <c r="W558" s="95"/>
      <c r="X558" s="94">
        <v>1000</v>
      </c>
      <c r="Y558" s="94"/>
    </row>
    <row r="559" spans="1:25" ht="15" customHeight="1" x14ac:dyDescent="0.25">
      <c r="A559" s="109">
        <v>39248</v>
      </c>
      <c r="B559" s="110">
        <v>1627</v>
      </c>
      <c r="C559" s="110" t="s">
        <v>31</v>
      </c>
      <c r="D559" s="94">
        <v>50000</v>
      </c>
      <c r="E559" s="111" t="s">
        <v>7412</v>
      </c>
      <c r="F559" s="93" t="s">
        <v>37</v>
      </c>
      <c r="G559" s="93" t="s">
        <v>3587</v>
      </c>
      <c r="H559" s="96" t="s">
        <v>25</v>
      </c>
      <c r="I559" s="96"/>
      <c r="J559" s="94"/>
      <c r="K559" s="94">
        <v>50000</v>
      </c>
      <c r="L559" s="94"/>
      <c r="M559" s="97"/>
      <c r="N559" s="95"/>
      <c r="O559" s="95"/>
      <c r="P559" s="95"/>
      <c r="Q559" s="95"/>
      <c r="R559" s="95"/>
      <c r="S559" s="95"/>
      <c r="T559" s="93"/>
      <c r="U559" s="95"/>
      <c r="V559" s="98"/>
      <c r="W559" s="95"/>
      <c r="X559" s="94">
        <v>50000</v>
      </c>
      <c r="Y559" s="94"/>
    </row>
    <row r="560" spans="1:25" ht="15" customHeight="1" x14ac:dyDescent="0.25">
      <c r="A560" s="109">
        <v>39249</v>
      </c>
      <c r="B560" s="110">
        <v>927</v>
      </c>
      <c r="C560" s="110" t="s">
        <v>81</v>
      </c>
      <c r="D560" s="94">
        <v>40000</v>
      </c>
      <c r="E560" s="111" t="s">
        <v>7413</v>
      </c>
      <c r="F560" s="93" t="s">
        <v>23</v>
      </c>
      <c r="G560" s="93" t="s">
        <v>3578</v>
      </c>
      <c r="H560" s="96" t="s">
        <v>25</v>
      </c>
      <c r="I560" s="96"/>
      <c r="J560" s="94"/>
      <c r="K560" s="94">
        <v>40000</v>
      </c>
      <c r="L560" s="94"/>
      <c r="M560" s="97"/>
      <c r="N560" s="95"/>
      <c r="O560" s="95"/>
      <c r="P560" s="95"/>
      <c r="Q560" s="95"/>
      <c r="R560" s="95"/>
      <c r="S560" s="95"/>
      <c r="T560" s="93"/>
      <c r="U560" s="95"/>
      <c r="V560" s="98"/>
      <c r="W560" s="95"/>
      <c r="X560" s="94">
        <v>40000</v>
      </c>
      <c r="Y560" s="94"/>
    </row>
    <row r="561" spans="1:25" ht="15" customHeight="1" x14ac:dyDescent="0.25">
      <c r="A561" s="109">
        <v>39249</v>
      </c>
      <c r="B561" s="110">
        <v>1609</v>
      </c>
      <c r="C561" s="110" t="s">
        <v>81</v>
      </c>
      <c r="D561" s="94">
        <v>5000</v>
      </c>
      <c r="E561" s="111" t="s">
        <v>7414</v>
      </c>
      <c r="F561" s="93" t="s">
        <v>23</v>
      </c>
      <c r="G561" s="93" t="s">
        <v>3578</v>
      </c>
      <c r="H561" s="96" t="s">
        <v>25</v>
      </c>
      <c r="I561" s="96"/>
      <c r="J561" s="94"/>
      <c r="K561" s="94">
        <v>5000</v>
      </c>
      <c r="L561" s="94"/>
      <c r="M561" s="97"/>
      <c r="N561" s="95"/>
      <c r="O561" s="95"/>
      <c r="P561" s="95"/>
      <c r="Q561" s="95"/>
      <c r="R561" s="95"/>
      <c r="S561" s="95"/>
      <c r="T561" s="93"/>
      <c r="U561" s="95"/>
      <c r="V561" s="98"/>
      <c r="W561" s="95"/>
      <c r="X561" s="94">
        <v>5000</v>
      </c>
      <c r="Y561" s="94"/>
    </row>
    <row r="562" spans="1:25" ht="15" customHeight="1" x14ac:dyDescent="0.25">
      <c r="A562" s="109">
        <v>39249</v>
      </c>
      <c r="B562" s="110">
        <v>1526</v>
      </c>
      <c r="C562" s="110" t="s">
        <v>91</v>
      </c>
      <c r="D562" s="94">
        <v>2000</v>
      </c>
      <c r="E562" s="111" t="s">
        <v>7415</v>
      </c>
      <c r="F562" s="93" t="s">
        <v>37</v>
      </c>
      <c r="G562" s="93" t="s">
        <v>3578</v>
      </c>
      <c r="H562" s="96" t="s">
        <v>25</v>
      </c>
      <c r="I562" s="96"/>
      <c r="J562" s="94"/>
      <c r="K562" s="94">
        <v>2000</v>
      </c>
      <c r="L562" s="94"/>
      <c r="M562" s="97"/>
      <c r="N562" s="95"/>
      <c r="O562" s="95"/>
      <c r="P562" s="95"/>
      <c r="Q562" s="95"/>
      <c r="R562" s="95"/>
      <c r="S562" s="95"/>
      <c r="T562" s="93"/>
      <c r="U562" s="95"/>
      <c r="V562" s="98"/>
      <c r="W562" s="95"/>
      <c r="X562" s="94">
        <v>2000</v>
      </c>
      <c r="Y562" s="94"/>
    </row>
    <row r="563" spans="1:25" ht="15" customHeight="1" x14ac:dyDescent="0.25">
      <c r="A563" s="109">
        <v>39249</v>
      </c>
      <c r="B563" s="110">
        <v>16</v>
      </c>
      <c r="C563" s="110" t="s">
        <v>35</v>
      </c>
      <c r="D563" s="94">
        <v>400</v>
      </c>
      <c r="E563" s="111" t="s">
        <v>7416</v>
      </c>
      <c r="F563" s="93" t="s">
        <v>67</v>
      </c>
      <c r="G563" s="93" t="s">
        <v>3580</v>
      </c>
      <c r="H563" s="96" t="s">
        <v>25</v>
      </c>
      <c r="I563" s="96"/>
      <c r="J563" s="94"/>
      <c r="K563" s="94">
        <v>400</v>
      </c>
      <c r="L563" s="94"/>
      <c r="M563" s="97"/>
      <c r="N563" s="95"/>
      <c r="O563" s="95"/>
      <c r="P563" s="95"/>
      <c r="Q563" s="95"/>
      <c r="R563" s="95"/>
      <c r="S563" s="95"/>
      <c r="T563" s="93"/>
      <c r="U563" s="95"/>
      <c r="V563" s="98"/>
      <c r="W563" s="95"/>
      <c r="X563" s="94">
        <v>400</v>
      </c>
      <c r="Y563" s="94"/>
    </row>
    <row r="564" spans="1:25" ht="15" customHeight="1" x14ac:dyDescent="0.25">
      <c r="A564" s="109">
        <v>39251</v>
      </c>
      <c r="B564" s="110">
        <v>1023</v>
      </c>
      <c r="C564" s="110" t="s">
        <v>3611</v>
      </c>
      <c r="D564" s="94">
        <v>20350</v>
      </c>
      <c r="E564" s="111" t="s">
        <v>7417</v>
      </c>
      <c r="F564" s="93" t="s">
        <v>23</v>
      </c>
      <c r="G564" s="93" t="s">
        <v>3587</v>
      </c>
      <c r="H564" s="96" t="s">
        <v>25</v>
      </c>
      <c r="I564" s="96"/>
      <c r="J564" s="94"/>
      <c r="K564" s="94">
        <v>20350</v>
      </c>
      <c r="L564" s="94"/>
      <c r="M564" s="97"/>
      <c r="N564" s="95"/>
      <c r="O564" s="95"/>
      <c r="P564" s="95"/>
      <c r="Q564" s="95"/>
      <c r="R564" s="95"/>
      <c r="S564" s="95"/>
      <c r="T564" s="93"/>
      <c r="U564" s="95"/>
      <c r="V564" s="98"/>
      <c r="W564" s="95"/>
      <c r="X564" s="94">
        <v>20350</v>
      </c>
      <c r="Y564" s="94"/>
    </row>
    <row r="565" spans="1:25" ht="15" customHeight="1" x14ac:dyDescent="0.25">
      <c r="A565" s="109">
        <v>39251</v>
      </c>
      <c r="B565" s="110">
        <v>1911</v>
      </c>
      <c r="C565" s="110" t="s">
        <v>61</v>
      </c>
      <c r="D565" s="94" t="s">
        <v>27</v>
      </c>
      <c r="E565" s="111" t="s">
        <v>7418</v>
      </c>
      <c r="F565" s="93" t="s">
        <v>23</v>
      </c>
      <c r="G565" s="93" t="s">
        <v>3575</v>
      </c>
      <c r="H565" s="96" t="s">
        <v>25</v>
      </c>
      <c r="I565" s="96"/>
      <c r="J565" s="94"/>
      <c r="K565" s="94" t="s">
        <v>27</v>
      </c>
      <c r="L565" s="94"/>
      <c r="M565" s="97"/>
      <c r="N565" s="95"/>
      <c r="O565" s="95"/>
      <c r="P565" s="95"/>
      <c r="Q565" s="95"/>
      <c r="R565" s="95"/>
      <c r="S565" s="95"/>
      <c r="T565" s="93"/>
      <c r="U565" s="95"/>
      <c r="V565" s="98"/>
      <c r="W565" s="95"/>
      <c r="X565" s="94" t="s">
        <v>27</v>
      </c>
      <c r="Y565" s="94">
        <v>1</v>
      </c>
    </row>
    <row r="566" spans="1:25" ht="15" customHeight="1" x14ac:dyDescent="0.25">
      <c r="A566" s="109">
        <v>39251</v>
      </c>
      <c r="B566" s="110">
        <v>744</v>
      </c>
      <c r="C566" s="110" t="s">
        <v>72</v>
      </c>
      <c r="D566" s="94">
        <v>1000</v>
      </c>
      <c r="E566" s="111" t="s">
        <v>7419</v>
      </c>
      <c r="F566" s="93" t="s">
        <v>33</v>
      </c>
      <c r="G566" s="93" t="s">
        <v>3575</v>
      </c>
      <c r="H566" s="96" t="s">
        <v>25</v>
      </c>
      <c r="I566" s="96"/>
      <c r="J566" s="94"/>
      <c r="K566" s="94">
        <v>1000</v>
      </c>
      <c r="L566" s="94"/>
      <c r="M566" s="97"/>
      <c r="N566" s="95"/>
      <c r="O566" s="95"/>
      <c r="P566" s="95"/>
      <c r="Q566" s="95"/>
      <c r="R566" s="95"/>
      <c r="S566" s="95"/>
      <c r="T566" s="93"/>
      <c r="U566" s="95"/>
      <c r="V566" s="98"/>
      <c r="W566" s="95"/>
      <c r="X566" s="94">
        <v>1000</v>
      </c>
      <c r="Y566" s="94"/>
    </row>
    <row r="567" spans="1:25" ht="15" customHeight="1" x14ac:dyDescent="0.25">
      <c r="A567" s="109">
        <v>39251</v>
      </c>
      <c r="B567" s="110">
        <v>1438</v>
      </c>
      <c r="C567" s="110" t="s">
        <v>79</v>
      </c>
      <c r="D567" s="94">
        <v>500</v>
      </c>
      <c r="E567" s="111" t="s">
        <v>7420</v>
      </c>
      <c r="F567" s="93" t="s">
        <v>190</v>
      </c>
      <c r="G567" s="93" t="s">
        <v>3578</v>
      </c>
      <c r="H567" s="96" t="s">
        <v>25</v>
      </c>
      <c r="I567" s="96"/>
      <c r="J567" s="94"/>
      <c r="K567" s="94">
        <v>500</v>
      </c>
      <c r="L567" s="94"/>
      <c r="M567" s="97"/>
      <c r="N567" s="95"/>
      <c r="O567" s="95"/>
      <c r="P567" s="95"/>
      <c r="Q567" s="95"/>
      <c r="R567" s="95"/>
      <c r="S567" s="95"/>
      <c r="T567" s="93"/>
      <c r="U567" s="95"/>
      <c r="V567" s="98"/>
      <c r="W567" s="95"/>
      <c r="X567" s="94">
        <v>500</v>
      </c>
      <c r="Y567" s="94"/>
    </row>
    <row r="568" spans="1:25" ht="15" customHeight="1" x14ac:dyDescent="0.25">
      <c r="A568" s="109">
        <v>39252</v>
      </c>
      <c r="B568" s="110">
        <v>1746</v>
      </c>
      <c r="C568" s="110" t="s">
        <v>3611</v>
      </c>
      <c r="D568" s="94">
        <v>4000</v>
      </c>
      <c r="E568" s="111" t="s">
        <v>7421</v>
      </c>
      <c r="F568" s="93" t="s">
        <v>33</v>
      </c>
      <c r="G568" s="93" t="s">
        <v>3587</v>
      </c>
      <c r="H568" s="96" t="s">
        <v>25</v>
      </c>
      <c r="I568" s="96"/>
      <c r="J568" s="94"/>
      <c r="K568" s="94">
        <v>4000</v>
      </c>
      <c r="L568" s="94"/>
      <c r="M568" s="97"/>
      <c r="N568" s="95"/>
      <c r="O568" s="95"/>
      <c r="P568" s="95"/>
      <c r="Q568" s="95"/>
      <c r="R568" s="95"/>
      <c r="S568" s="95"/>
      <c r="T568" s="93"/>
      <c r="U568" s="95"/>
      <c r="V568" s="98"/>
      <c r="W568" s="95"/>
      <c r="X568" s="94">
        <v>4000</v>
      </c>
      <c r="Y568" s="94"/>
    </row>
    <row r="569" spans="1:25" ht="15" customHeight="1" x14ac:dyDescent="0.25">
      <c r="A569" s="109">
        <v>39252</v>
      </c>
      <c r="B569" s="110">
        <v>1915</v>
      </c>
      <c r="C569" s="110" t="s">
        <v>347</v>
      </c>
      <c r="D569" s="94">
        <v>1000</v>
      </c>
      <c r="E569" s="111" t="s">
        <v>7422</v>
      </c>
      <c r="F569" s="93" t="s">
        <v>29</v>
      </c>
      <c r="G569" s="93" t="s">
        <v>3580</v>
      </c>
      <c r="H569" s="96" t="s">
        <v>25</v>
      </c>
      <c r="I569" s="96"/>
      <c r="J569" s="94"/>
      <c r="K569" s="94">
        <v>1000</v>
      </c>
      <c r="L569" s="94"/>
      <c r="M569" s="97"/>
      <c r="N569" s="95"/>
      <c r="O569" s="95"/>
      <c r="P569" s="95"/>
      <c r="Q569" s="95"/>
      <c r="R569" s="95"/>
      <c r="S569" s="95"/>
      <c r="T569" s="93"/>
      <c r="U569" s="95"/>
      <c r="V569" s="98"/>
      <c r="W569" s="95"/>
      <c r="X569" s="94">
        <v>1000</v>
      </c>
      <c r="Y569" s="94"/>
    </row>
    <row r="570" spans="1:25" ht="15" customHeight="1" x14ac:dyDescent="0.25">
      <c r="A570" s="109">
        <v>39252</v>
      </c>
      <c r="B570" s="110">
        <v>1343</v>
      </c>
      <c r="C570" s="110" t="s">
        <v>70</v>
      </c>
      <c r="D570" s="94" t="s">
        <v>27</v>
      </c>
      <c r="E570" s="111" t="s">
        <v>7423</v>
      </c>
      <c r="F570" s="93" t="s">
        <v>190</v>
      </c>
      <c r="G570" s="93" t="s">
        <v>3575</v>
      </c>
      <c r="H570" s="96" t="s">
        <v>25</v>
      </c>
      <c r="I570" s="96"/>
      <c r="J570" s="94"/>
      <c r="K570" s="94" t="s">
        <v>27</v>
      </c>
      <c r="L570" s="94"/>
      <c r="M570" s="97"/>
      <c r="N570" s="95"/>
      <c r="O570" s="95"/>
      <c r="P570" s="95"/>
      <c r="Q570" s="95"/>
      <c r="R570" s="95"/>
      <c r="S570" s="95"/>
      <c r="T570" s="93"/>
      <c r="U570" s="95"/>
      <c r="V570" s="98"/>
      <c r="W570" s="95"/>
      <c r="X570" s="94" t="s">
        <v>27</v>
      </c>
      <c r="Y570" s="94">
        <v>1</v>
      </c>
    </row>
    <row r="571" spans="1:25" ht="15" customHeight="1" x14ac:dyDescent="0.25">
      <c r="A571" s="92">
        <v>39252</v>
      </c>
      <c r="B571" s="93">
        <v>730</v>
      </c>
      <c r="C571" s="93" t="s">
        <v>162</v>
      </c>
      <c r="D571" s="103">
        <v>1200</v>
      </c>
      <c r="E571" s="95" t="s">
        <v>7424</v>
      </c>
      <c r="F571" s="93" t="s">
        <v>63</v>
      </c>
      <c r="G571" s="93" t="s">
        <v>3582</v>
      </c>
      <c r="H571" s="96" t="s">
        <v>25</v>
      </c>
      <c r="I571" s="96"/>
      <c r="J571" s="103"/>
      <c r="K571" s="103">
        <v>1200</v>
      </c>
      <c r="L571" s="94"/>
      <c r="M571" s="97"/>
      <c r="N571" s="95"/>
      <c r="O571" s="95"/>
      <c r="P571" s="95"/>
      <c r="Q571" s="95"/>
      <c r="R571" s="95"/>
      <c r="S571" s="95"/>
      <c r="T571" s="95"/>
      <c r="U571" s="93"/>
      <c r="V571" s="95"/>
      <c r="W571" s="98"/>
      <c r="X571" s="103">
        <v>1200</v>
      </c>
      <c r="Y571" s="103"/>
    </row>
    <row r="572" spans="1:25" ht="15" customHeight="1" x14ac:dyDescent="0.25">
      <c r="A572" s="109">
        <v>39252</v>
      </c>
      <c r="B572" s="110">
        <v>749</v>
      </c>
      <c r="C572" s="110" t="s">
        <v>200</v>
      </c>
      <c r="D572" s="94">
        <v>9000</v>
      </c>
      <c r="E572" s="111" t="s">
        <v>7425</v>
      </c>
      <c r="F572" s="93" t="s">
        <v>54</v>
      </c>
      <c r="G572" s="93" t="s">
        <v>3575</v>
      </c>
      <c r="H572" s="96" t="s">
        <v>25</v>
      </c>
      <c r="I572" s="96"/>
      <c r="J572" s="94"/>
      <c r="K572" s="94">
        <v>9000</v>
      </c>
      <c r="L572" s="94"/>
      <c r="M572" s="97"/>
      <c r="N572" s="95"/>
      <c r="O572" s="95"/>
      <c r="P572" s="95"/>
      <c r="Q572" s="95"/>
      <c r="R572" s="95"/>
      <c r="S572" s="95"/>
      <c r="T572" s="93"/>
      <c r="U572" s="95"/>
      <c r="V572" s="98"/>
      <c r="W572" s="95"/>
      <c r="X572" s="94">
        <v>9000</v>
      </c>
      <c r="Y572" s="94"/>
    </row>
    <row r="573" spans="1:25" ht="15" customHeight="1" x14ac:dyDescent="0.25">
      <c r="A573" s="109">
        <v>39252</v>
      </c>
      <c r="B573" s="110">
        <v>1259</v>
      </c>
      <c r="C573" s="110" t="s">
        <v>319</v>
      </c>
      <c r="D573" s="94">
        <v>10000</v>
      </c>
      <c r="E573" s="111" t="s">
        <v>7426</v>
      </c>
      <c r="F573" s="93" t="s">
        <v>67</v>
      </c>
      <c r="G573" s="93" t="s">
        <v>3610</v>
      </c>
      <c r="H573" s="96" t="s">
        <v>25</v>
      </c>
      <c r="I573" s="96"/>
      <c r="J573" s="94"/>
      <c r="K573" s="94">
        <v>10000</v>
      </c>
      <c r="L573" s="94"/>
      <c r="M573" s="97"/>
      <c r="N573" s="95"/>
      <c r="O573" s="95"/>
      <c r="P573" s="95"/>
      <c r="Q573" s="95"/>
      <c r="R573" s="95"/>
      <c r="S573" s="95"/>
      <c r="T573" s="93"/>
      <c r="U573" s="95"/>
      <c r="V573" s="98"/>
      <c r="W573" s="95"/>
      <c r="X573" s="94">
        <v>10000</v>
      </c>
      <c r="Y573" s="94"/>
    </row>
    <row r="574" spans="1:25" ht="15" customHeight="1" x14ac:dyDescent="0.25">
      <c r="A574" s="109">
        <v>39252</v>
      </c>
      <c r="B574" s="110">
        <v>1542</v>
      </c>
      <c r="C574" s="110" t="s">
        <v>162</v>
      </c>
      <c r="D574" s="94">
        <v>1200</v>
      </c>
      <c r="E574" s="111" t="s">
        <v>7427</v>
      </c>
      <c r="F574" s="93" t="s">
        <v>67</v>
      </c>
      <c r="G574" s="93" t="s">
        <v>3582</v>
      </c>
      <c r="H574" s="96" t="s">
        <v>25</v>
      </c>
      <c r="I574" s="96"/>
      <c r="J574" s="94"/>
      <c r="K574" s="94">
        <v>1200</v>
      </c>
      <c r="L574" s="94"/>
      <c r="M574" s="97"/>
      <c r="N574" s="95"/>
      <c r="O574" s="95"/>
      <c r="P574" s="95"/>
      <c r="Q574" s="95"/>
      <c r="R574" s="95"/>
      <c r="S574" s="95"/>
      <c r="T574" s="93"/>
      <c r="U574" s="95"/>
      <c r="V574" s="98"/>
      <c r="W574" s="95"/>
      <c r="X574" s="94">
        <v>1200</v>
      </c>
      <c r="Y574" s="94"/>
    </row>
    <row r="575" spans="1:25" ht="15" customHeight="1" x14ac:dyDescent="0.25">
      <c r="A575" s="109">
        <v>39253</v>
      </c>
      <c r="B575" s="110">
        <v>1550</v>
      </c>
      <c r="C575" s="110" t="s">
        <v>35</v>
      </c>
      <c r="D575" s="94">
        <v>5000</v>
      </c>
      <c r="E575" s="111" t="s">
        <v>7428</v>
      </c>
      <c r="F575" s="93" t="s">
        <v>23</v>
      </c>
      <c r="G575" s="93" t="s">
        <v>3580</v>
      </c>
      <c r="H575" s="96" t="s">
        <v>25</v>
      </c>
      <c r="I575" s="96"/>
      <c r="J575" s="94"/>
      <c r="K575" s="94">
        <v>5000</v>
      </c>
      <c r="L575" s="94"/>
      <c r="M575" s="97"/>
      <c r="N575" s="95"/>
      <c r="O575" s="95"/>
      <c r="P575" s="95"/>
      <c r="Q575" s="95"/>
      <c r="R575" s="95"/>
      <c r="S575" s="95"/>
      <c r="T575" s="93"/>
      <c r="U575" s="95"/>
      <c r="V575" s="98"/>
      <c r="W575" s="95"/>
      <c r="X575" s="94">
        <v>5000</v>
      </c>
      <c r="Y575" s="94"/>
    </row>
    <row r="576" spans="1:25" ht="15" customHeight="1" x14ac:dyDescent="0.25">
      <c r="A576" s="109">
        <v>39254</v>
      </c>
      <c r="B576" s="110">
        <v>826</v>
      </c>
      <c r="C576" s="110" t="s">
        <v>64</v>
      </c>
      <c r="D576" s="94">
        <v>25</v>
      </c>
      <c r="E576" s="111" t="s">
        <v>7429</v>
      </c>
      <c r="F576" s="93" t="s">
        <v>23</v>
      </c>
      <c r="G576" s="93" t="s">
        <v>3578</v>
      </c>
      <c r="H576" s="96" t="s">
        <v>25</v>
      </c>
      <c r="I576" s="96"/>
      <c r="J576" s="94"/>
      <c r="K576" s="94">
        <v>25</v>
      </c>
      <c r="L576" s="94"/>
      <c r="M576" s="97"/>
      <c r="N576" s="95"/>
      <c r="O576" s="95"/>
      <c r="P576" s="95"/>
      <c r="Q576" s="95"/>
      <c r="R576" s="95"/>
      <c r="S576" s="95"/>
      <c r="T576" s="93"/>
      <c r="U576" s="95"/>
      <c r="V576" s="98"/>
      <c r="W576" s="95"/>
      <c r="X576" s="94">
        <v>25</v>
      </c>
      <c r="Y576" s="94"/>
    </row>
    <row r="577" spans="1:25" ht="15" customHeight="1" x14ac:dyDescent="0.25">
      <c r="A577" s="109">
        <v>39254</v>
      </c>
      <c r="B577" s="110">
        <v>1521</v>
      </c>
      <c r="C577" s="110" t="s">
        <v>31</v>
      </c>
      <c r="D577" s="94">
        <v>10000</v>
      </c>
      <c r="E577" s="111" t="s">
        <v>7430</v>
      </c>
      <c r="F577" s="93" t="s">
        <v>30</v>
      </c>
      <c r="G577" s="93" t="s">
        <v>3587</v>
      </c>
      <c r="H577" s="96" t="s">
        <v>25</v>
      </c>
      <c r="I577" s="96"/>
      <c r="J577" s="94"/>
      <c r="K577" s="94">
        <v>10000</v>
      </c>
      <c r="L577" s="94"/>
      <c r="M577" s="97"/>
      <c r="N577" s="95"/>
      <c r="O577" s="95"/>
      <c r="P577" s="95"/>
      <c r="Q577" s="95"/>
      <c r="R577" s="95"/>
      <c r="S577" s="95"/>
      <c r="T577" s="93"/>
      <c r="U577" s="95"/>
      <c r="V577" s="98"/>
      <c r="W577" s="95"/>
      <c r="X577" s="94">
        <v>10000</v>
      </c>
      <c r="Y577" s="94"/>
    </row>
    <row r="578" spans="1:25" ht="15" customHeight="1" x14ac:dyDescent="0.25">
      <c r="A578" s="109">
        <v>39255</v>
      </c>
      <c r="B578" s="110">
        <v>1953</v>
      </c>
      <c r="C578" s="110" t="s">
        <v>56</v>
      </c>
      <c r="D578" s="94">
        <v>2000</v>
      </c>
      <c r="E578" s="111" t="s">
        <v>7431</v>
      </c>
      <c r="F578" s="93" t="s">
        <v>23</v>
      </c>
      <c r="G578" s="93" t="s">
        <v>3587</v>
      </c>
      <c r="H578" s="96" t="s">
        <v>25</v>
      </c>
      <c r="I578" s="96"/>
      <c r="J578" s="94"/>
      <c r="K578" s="94">
        <v>2000</v>
      </c>
      <c r="L578" s="94"/>
      <c r="M578" s="97"/>
      <c r="N578" s="95"/>
      <c r="O578" s="95"/>
      <c r="P578" s="95"/>
      <c r="Q578" s="95"/>
      <c r="R578" s="95"/>
      <c r="S578" s="95"/>
      <c r="T578" s="93"/>
      <c r="U578" s="95"/>
      <c r="V578" s="98"/>
      <c r="W578" s="95"/>
      <c r="X578" s="94">
        <v>2000</v>
      </c>
      <c r="Y578" s="94"/>
    </row>
    <row r="579" spans="1:25" ht="15" customHeight="1" x14ac:dyDescent="0.25">
      <c r="A579" s="109">
        <v>39255</v>
      </c>
      <c r="B579" s="110">
        <v>1454</v>
      </c>
      <c r="C579" s="110" t="s">
        <v>319</v>
      </c>
      <c r="D579" s="94">
        <v>5000</v>
      </c>
      <c r="E579" s="111" t="s">
        <v>7432</v>
      </c>
      <c r="F579" s="93" t="s">
        <v>33</v>
      </c>
      <c r="G579" s="93" t="s">
        <v>3610</v>
      </c>
      <c r="H579" s="96" t="s">
        <v>25</v>
      </c>
      <c r="I579" s="96"/>
      <c r="J579" s="94"/>
      <c r="K579" s="94">
        <v>5000</v>
      </c>
      <c r="L579" s="94"/>
      <c r="M579" s="97"/>
      <c r="N579" s="95"/>
      <c r="O579" s="95"/>
      <c r="P579" s="95"/>
      <c r="Q579" s="95"/>
      <c r="R579" s="95"/>
      <c r="S579" s="95"/>
      <c r="T579" s="93"/>
      <c r="U579" s="95"/>
      <c r="V579" s="98"/>
      <c r="W579" s="95"/>
      <c r="X579" s="94">
        <v>5000</v>
      </c>
      <c r="Y579" s="94"/>
    </row>
    <row r="580" spans="1:25" ht="15" customHeight="1" x14ac:dyDescent="0.25">
      <c r="A580" s="109">
        <v>39255</v>
      </c>
      <c r="B580" s="110">
        <v>1339</v>
      </c>
      <c r="C580" s="110" t="s">
        <v>70</v>
      </c>
      <c r="D580" s="94">
        <v>12000</v>
      </c>
      <c r="E580" s="111" t="s">
        <v>7433</v>
      </c>
      <c r="F580" s="93" t="s">
        <v>33</v>
      </c>
      <c r="G580" s="93" t="s">
        <v>3575</v>
      </c>
      <c r="H580" s="96" t="s">
        <v>25</v>
      </c>
      <c r="I580" s="96"/>
      <c r="J580" s="94"/>
      <c r="K580" s="94">
        <v>12000</v>
      </c>
      <c r="L580" s="94"/>
      <c r="M580" s="97"/>
      <c r="N580" s="95"/>
      <c r="O580" s="95"/>
      <c r="P580" s="95"/>
      <c r="Q580" s="95"/>
      <c r="R580" s="95"/>
      <c r="S580" s="95"/>
      <c r="T580" s="93"/>
      <c r="U580" s="95"/>
      <c r="V580" s="98"/>
      <c r="W580" s="95"/>
      <c r="X580" s="94">
        <v>12000</v>
      </c>
      <c r="Y580" s="94"/>
    </row>
    <row r="581" spans="1:25" ht="15" customHeight="1" x14ac:dyDescent="0.25">
      <c r="A581" s="109">
        <v>39255</v>
      </c>
      <c r="B581" s="110">
        <v>1635</v>
      </c>
      <c r="C581" s="110" t="s">
        <v>91</v>
      </c>
      <c r="D581" s="94">
        <v>300</v>
      </c>
      <c r="E581" s="111" t="s">
        <v>7434</v>
      </c>
      <c r="F581" s="93" t="s">
        <v>37</v>
      </c>
      <c r="G581" s="93" t="s">
        <v>3578</v>
      </c>
      <c r="H581" s="96" t="s">
        <v>25</v>
      </c>
      <c r="I581" s="96"/>
      <c r="J581" s="94"/>
      <c r="K581" s="94">
        <v>300</v>
      </c>
      <c r="L581" s="94"/>
      <c r="M581" s="97"/>
      <c r="N581" s="95"/>
      <c r="O581" s="95"/>
      <c r="P581" s="95"/>
      <c r="Q581" s="95"/>
      <c r="R581" s="95"/>
      <c r="S581" s="95"/>
      <c r="T581" s="93"/>
      <c r="U581" s="95"/>
      <c r="V581" s="98"/>
      <c r="W581" s="95"/>
      <c r="X581" s="94">
        <v>300</v>
      </c>
      <c r="Y581" s="94"/>
    </row>
    <row r="582" spans="1:25" ht="15" customHeight="1" x14ac:dyDescent="0.25">
      <c r="A582" s="109">
        <v>39255</v>
      </c>
      <c r="B582" s="110">
        <v>1132</v>
      </c>
      <c r="C582" s="110" t="s">
        <v>42</v>
      </c>
      <c r="D582" s="94">
        <v>200</v>
      </c>
      <c r="E582" s="111" t="s">
        <v>7435</v>
      </c>
      <c r="F582" s="93" t="s">
        <v>37</v>
      </c>
      <c r="G582" s="93" t="s">
        <v>3582</v>
      </c>
      <c r="H582" s="96" t="s">
        <v>25</v>
      </c>
      <c r="I582" s="96"/>
      <c r="J582" s="94"/>
      <c r="K582" s="94">
        <v>200</v>
      </c>
      <c r="L582" s="94"/>
      <c r="M582" s="97"/>
      <c r="N582" s="95"/>
      <c r="O582" s="95"/>
      <c r="P582" s="95"/>
      <c r="Q582" s="95"/>
      <c r="R582" s="95"/>
      <c r="S582" s="95"/>
      <c r="T582" s="93"/>
      <c r="U582" s="95"/>
      <c r="V582" s="98"/>
      <c r="W582" s="95"/>
      <c r="X582" s="94">
        <v>200</v>
      </c>
      <c r="Y582" s="94"/>
    </row>
    <row r="583" spans="1:25" ht="15" customHeight="1" x14ac:dyDescent="0.25">
      <c r="A583" s="109">
        <v>39257</v>
      </c>
      <c r="B583" s="110">
        <v>1438</v>
      </c>
      <c r="C583" s="110" t="s">
        <v>162</v>
      </c>
      <c r="D583" s="94">
        <v>1500</v>
      </c>
      <c r="E583" s="111" t="s">
        <v>7436</v>
      </c>
      <c r="F583" s="93" t="s">
        <v>67</v>
      </c>
      <c r="G583" s="93" t="s">
        <v>3582</v>
      </c>
      <c r="H583" s="96" t="s">
        <v>25</v>
      </c>
      <c r="I583" s="96"/>
      <c r="J583" s="94"/>
      <c r="K583" s="94">
        <v>1500</v>
      </c>
      <c r="L583" s="94"/>
      <c r="M583" s="97"/>
      <c r="N583" s="95"/>
      <c r="O583" s="95"/>
      <c r="P583" s="95"/>
      <c r="Q583" s="95"/>
      <c r="R583" s="95"/>
      <c r="S583" s="95"/>
      <c r="T583" s="93"/>
      <c r="U583" s="95"/>
      <c r="V583" s="98"/>
      <c r="W583" s="95"/>
      <c r="X583" s="94">
        <v>1500</v>
      </c>
      <c r="Y583" s="94"/>
    </row>
    <row r="584" spans="1:25" ht="15" customHeight="1" x14ac:dyDescent="0.25">
      <c r="A584" s="109">
        <v>39258</v>
      </c>
      <c r="B584" s="110">
        <v>1557</v>
      </c>
      <c r="C584" s="110" t="s">
        <v>56</v>
      </c>
      <c r="D584" s="94">
        <v>6000</v>
      </c>
      <c r="E584" s="111" t="s">
        <v>7437</v>
      </c>
      <c r="F584" s="93" t="s">
        <v>23</v>
      </c>
      <c r="G584" s="94" t="s">
        <v>3587</v>
      </c>
      <c r="H584" s="96" t="s">
        <v>25</v>
      </c>
      <c r="I584" s="96"/>
      <c r="J584" s="94"/>
      <c r="K584" s="94">
        <v>6000</v>
      </c>
      <c r="L584" s="94"/>
      <c r="M584" s="97"/>
      <c r="N584" s="95"/>
      <c r="O584" s="95"/>
      <c r="P584" s="95"/>
      <c r="Q584" s="95"/>
      <c r="R584" s="95"/>
      <c r="S584" s="95"/>
      <c r="T584" s="93"/>
      <c r="U584" s="95"/>
      <c r="V584" s="98"/>
      <c r="W584" s="95"/>
      <c r="X584" s="94">
        <v>6000</v>
      </c>
      <c r="Y584" s="94"/>
    </row>
    <row r="585" spans="1:25" ht="15" customHeight="1" x14ac:dyDescent="0.25">
      <c r="A585" s="109">
        <v>39258</v>
      </c>
      <c r="B585" s="110">
        <v>17</v>
      </c>
      <c r="C585" s="110" t="s">
        <v>51</v>
      </c>
      <c r="D585" s="94">
        <v>5</v>
      </c>
      <c r="E585" s="111" t="s">
        <v>7438</v>
      </c>
      <c r="F585" s="93" t="s">
        <v>33</v>
      </c>
      <c r="G585" s="93" t="s">
        <v>3610</v>
      </c>
      <c r="H585" s="96" t="s">
        <v>25</v>
      </c>
      <c r="I585" s="96"/>
      <c r="J585" s="94"/>
      <c r="K585" s="94">
        <v>5</v>
      </c>
      <c r="L585" s="94"/>
      <c r="M585" s="97"/>
      <c r="N585" s="95"/>
      <c r="O585" s="95"/>
      <c r="P585" s="95"/>
      <c r="Q585" s="95"/>
      <c r="R585" s="95"/>
      <c r="S585" s="95"/>
      <c r="T585" s="93"/>
      <c r="U585" s="95"/>
      <c r="V585" s="98"/>
      <c r="W585" s="95"/>
      <c r="X585" s="94">
        <v>5</v>
      </c>
      <c r="Y585" s="94"/>
    </row>
    <row r="586" spans="1:25" ht="15" customHeight="1" x14ac:dyDescent="0.25">
      <c r="A586" s="109">
        <v>39258</v>
      </c>
      <c r="B586" s="110">
        <v>1120</v>
      </c>
      <c r="C586" s="110" t="s">
        <v>3168</v>
      </c>
      <c r="D586" s="94">
        <v>1000</v>
      </c>
      <c r="E586" s="111" t="s">
        <v>7439</v>
      </c>
      <c r="F586" s="93" t="s">
        <v>37</v>
      </c>
      <c r="G586" s="94" t="s">
        <v>3580</v>
      </c>
      <c r="H586" s="96" t="s">
        <v>25</v>
      </c>
      <c r="I586" s="96"/>
      <c r="J586" s="94"/>
      <c r="K586" s="94">
        <v>1000</v>
      </c>
      <c r="L586" s="94"/>
      <c r="M586" s="97"/>
      <c r="N586" s="95"/>
      <c r="O586" s="95"/>
      <c r="P586" s="95"/>
      <c r="Q586" s="95"/>
      <c r="R586" s="95"/>
      <c r="S586" s="95"/>
      <c r="T586" s="93"/>
      <c r="U586" s="95"/>
      <c r="V586" s="98"/>
      <c r="W586" s="95"/>
      <c r="X586" s="94">
        <v>1000</v>
      </c>
      <c r="Y586" s="94"/>
    </row>
    <row r="587" spans="1:25" ht="15" customHeight="1" x14ac:dyDescent="0.25">
      <c r="A587" s="109">
        <v>39258</v>
      </c>
      <c r="B587" s="110">
        <v>1913</v>
      </c>
      <c r="C587" s="110" t="s">
        <v>3168</v>
      </c>
      <c r="D587" s="94" t="s">
        <v>27</v>
      </c>
      <c r="E587" s="111" t="s">
        <v>7440</v>
      </c>
      <c r="F587" s="93" t="s">
        <v>67</v>
      </c>
      <c r="G587" s="94" t="s">
        <v>3580</v>
      </c>
      <c r="H587" s="96" t="s">
        <v>25</v>
      </c>
      <c r="I587" s="96"/>
      <c r="J587" s="94"/>
      <c r="K587" s="94" t="s">
        <v>27</v>
      </c>
      <c r="L587" s="93"/>
      <c r="M587" s="97"/>
      <c r="N587" s="113"/>
      <c r="O587" s="95"/>
      <c r="P587" s="95"/>
      <c r="Q587" s="95"/>
      <c r="R587" s="95"/>
      <c r="S587" s="95"/>
      <c r="T587" s="93"/>
      <c r="U587" s="95"/>
      <c r="V587" s="95"/>
      <c r="W587" s="98"/>
      <c r="X587" s="94" t="s">
        <v>27</v>
      </c>
      <c r="Y587" s="94">
        <v>1</v>
      </c>
    </row>
    <row r="588" spans="1:25" ht="15" customHeight="1" x14ac:dyDescent="0.25">
      <c r="A588" s="109">
        <v>39259</v>
      </c>
      <c r="B588" s="110">
        <v>1541</v>
      </c>
      <c r="C588" s="110" t="s">
        <v>35</v>
      </c>
      <c r="D588" s="94">
        <v>2000</v>
      </c>
      <c r="E588" s="111" t="s">
        <v>7441</v>
      </c>
      <c r="F588" s="93" t="s">
        <v>23</v>
      </c>
      <c r="G588" s="93" t="s">
        <v>3580</v>
      </c>
      <c r="H588" s="96" t="s">
        <v>25</v>
      </c>
      <c r="I588" s="96"/>
      <c r="J588" s="94"/>
      <c r="K588" s="94">
        <v>2000</v>
      </c>
      <c r="L588" s="94"/>
      <c r="M588" s="97"/>
      <c r="N588" s="95"/>
      <c r="O588" s="95"/>
      <c r="P588" s="95"/>
      <c r="Q588" s="95"/>
      <c r="R588" s="95"/>
      <c r="S588" s="95"/>
      <c r="T588" s="93"/>
      <c r="U588" s="95"/>
      <c r="V588" s="98"/>
      <c r="W588" s="95"/>
      <c r="X588" s="94">
        <v>2000</v>
      </c>
      <c r="Y588" s="94"/>
    </row>
    <row r="589" spans="1:25" ht="15" customHeight="1" x14ac:dyDescent="0.25">
      <c r="A589" s="109">
        <v>39259</v>
      </c>
      <c r="B589" s="110">
        <v>1429</v>
      </c>
      <c r="C589" s="110" t="s">
        <v>203</v>
      </c>
      <c r="D589" s="94">
        <v>200</v>
      </c>
      <c r="E589" s="111" t="s">
        <v>7442</v>
      </c>
      <c r="F589" s="93" t="s">
        <v>23</v>
      </c>
      <c r="G589" s="94" t="s">
        <v>3610</v>
      </c>
      <c r="H589" s="96" t="s">
        <v>25</v>
      </c>
      <c r="I589" s="96" t="s">
        <v>4334</v>
      </c>
      <c r="J589" s="94">
        <v>200</v>
      </c>
      <c r="K589" s="94"/>
      <c r="L589" s="94"/>
      <c r="M589" s="97"/>
      <c r="N589" s="95"/>
      <c r="O589" s="95"/>
      <c r="P589" s="95"/>
      <c r="Q589" s="95"/>
      <c r="R589" s="95"/>
      <c r="S589" s="95"/>
      <c r="T589" s="93"/>
      <c r="U589" s="95"/>
      <c r="V589" s="98"/>
      <c r="W589" s="95"/>
      <c r="X589" s="94">
        <v>200</v>
      </c>
      <c r="Y589" s="94"/>
    </row>
    <row r="590" spans="1:25" ht="15" customHeight="1" x14ac:dyDescent="0.25">
      <c r="A590" s="109">
        <v>39259</v>
      </c>
      <c r="B590" s="110">
        <v>1042</v>
      </c>
      <c r="C590" s="110" t="s">
        <v>42</v>
      </c>
      <c r="D590" s="94">
        <v>2000</v>
      </c>
      <c r="E590" s="111" t="s">
        <v>7443</v>
      </c>
      <c r="F590" s="93" t="s">
        <v>23</v>
      </c>
      <c r="G590" s="94" t="s">
        <v>3582</v>
      </c>
      <c r="H590" s="96" t="s">
        <v>25</v>
      </c>
      <c r="I590" s="96" t="s">
        <v>4334</v>
      </c>
      <c r="J590" s="94">
        <v>2000</v>
      </c>
      <c r="K590" s="94"/>
      <c r="L590" s="94"/>
      <c r="M590" s="97"/>
      <c r="N590" s="95"/>
      <c r="O590" s="95"/>
      <c r="P590" s="95"/>
      <c r="Q590" s="95"/>
      <c r="R590" s="95"/>
      <c r="S590" s="95"/>
      <c r="T590" s="93"/>
      <c r="U590" s="95"/>
      <c r="V590" s="98"/>
      <c r="W590" s="95"/>
      <c r="X590" s="94">
        <v>2000</v>
      </c>
      <c r="Y590" s="94"/>
    </row>
    <row r="591" spans="1:25" ht="15" customHeight="1" x14ac:dyDescent="0.25">
      <c r="A591" s="109">
        <v>39259</v>
      </c>
      <c r="B591" s="110">
        <v>1728</v>
      </c>
      <c r="C591" s="110" t="s">
        <v>42</v>
      </c>
      <c r="D591" s="94">
        <v>10000</v>
      </c>
      <c r="E591" s="111" t="s">
        <v>7444</v>
      </c>
      <c r="F591" s="93" t="s">
        <v>23</v>
      </c>
      <c r="G591" s="93" t="s">
        <v>3582</v>
      </c>
      <c r="H591" s="96" t="s">
        <v>25</v>
      </c>
      <c r="I591" s="96" t="s">
        <v>4334</v>
      </c>
      <c r="J591" s="94">
        <v>10000</v>
      </c>
      <c r="K591" s="94"/>
      <c r="L591" s="94"/>
      <c r="M591" s="97"/>
      <c r="N591" s="95"/>
      <c r="O591" s="95"/>
      <c r="P591" s="95"/>
      <c r="Q591" s="95"/>
      <c r="R591" s="95"/>
      <c r="S591" s="95"/>
      <c r="T591" s="93"/>
      <c r="U591" s="95"/>
      <c r="V591" s="98"/>
      <c r="W591" s="95"/>
      <c r="X591" s="94">
        <v>10000</v>
      </c>
      <c r="Y591" s="94"/>
    </row>
    <row r="592" spans="1:25" ht="15" customHeight="1" x14ac:dyDescent="0.25">
      <c r="A592" s="109">
        <v>39259</v>
      </c>
      <c r="B592" s="110">
        <v>1732</v>
      </c>
      <c r="C592" s="110" t="s">
        <v>64</v>
      </c>
      <c r="D592" s="94">
        <v>1000</v>
      </c>
      <c r="E592" s="111" t="s">
        <v>7445</v>
      </c>
      <c r="F592" s="93" t="s">
        <v>33</v>
      </c>
      <c r="G592" s="94" t="s">
        <v>3578</v>
      </c>
      <c r="H592" s="96" t="s">
        <v>25</v>
      </c>
      <c r="I592" s="96"/>
      <c r="J592" s="94"/>
      <c r="K592" s="94">
        <v>1000</v>
      </c>
      <c r="L592" s="93"/>
      <c r="M592" s="97"/>
      <c r="N592" s="113"/>
      <c r="O592" s="95"/>
      <c r="P592" s="95"/>
      <c r="Q592" s="95"/>
      <c r="R592" s="95"/>
      <c r="S592" s="95"/>
      <c r="T592" s="93"/>
      <c r="U592" s="95"/>
      <c r="V592" s="95"/>
      <c r="W592" s="98"/>
      <c r="X592" s="94">
        <v>1000</v>
      </c>
      <c r="Y592" s="94"/>
    </row>
    <row r="593" spans="1:25" ht="15" customHeight="1" x14ac:dyDescent="0.25">
      <c r="A593" s="109">
        <v>39259</v>
      </c>
      <c r="B593" s="110">
        <v>823</v>
      </c>
      <c r="C593" s="110" t="s">
        <v>150</v>
      </c>
      <c r="D593" s="94" t="s">
        <v>27</v>
      </c>
      <c r="E593" s="111" t="s">
        <v>7446</v>
      </c>
      <c r="F593" s="93" t="s">
        <v>37</v>
      </c>
      <c r="G593" s="94" t="s">
        <v>3575</v>
      </c>
      <c r="H593" s="96" t="s">
        <v>25</v>
      </c>
      <c r="I593" s="96"/>
      <c r="J593" s="94"/>
      <c r="K593" s="94" t="s">
        <v>27</v>
      </c>
      <c r="L593" s="94"/>
      <c r="M593" s="97"/>
      <c r="N593" s="95"/>
      <c r="O593" s="95"/>
      <c r="P593" s="95"/>
      <c r="Q593" s="95"/>
      <c r="R593" s="95"/>
      <c r="S593" s="95"/>
      <c r="T593" s="93"/>
      <c r="U593" s="95"/>
      <c r="V593" s="98"/>
      <c r="W593" s="95"/>
      <c r="X593" s="94" t="s">
        <v>27</v>
      </c>
      <c r="Y593" s="94">
        <v>1</v>
      </c>
    </row>
    <row r="594" spans="1:25" ht="15" customHeight="1" x14ac:dyDescent="0.25">
      <c r="A594" s="109">
        <v>39259</v>
      </c>
      <c r="B594" s="110">
        <v>1527</v>
      </c>
      <c r="C594" s="110" t="s">
        <v>35</v>
      </c>
      <c r="D594" s="94">
        <v>4000</v>
      </c>
      <c r="E594" s="111" t="s">
        <v>7447</v>
      </c>
      <c r="F594" s="93" t="s">
        <v>3869</v>
      </c>
      <c r="G594" s="94" t="s">
        <v>3580</v>
      </c>
      <c r="H594" s="96" t="s">
        <v>25</v>
      </c>
      <c r="I594" s="96" t="s">
        <v>4334</v>
      </c>
      <c r="J594" s="94">
        <v>4000</v>
      </c>
      <c r="K594" s="94"/>
      <c r="L594" s="94"/>
      <c r="M594" s="97"/>
      <c r="N594" s="95"/>
      <c r="O594" s="95"/>
      <c r="P594" s="95"/>
      <c r="Q594" s="95"/>
      <c r="R594" s="95"/>
      <c r="S594" s="95"/>
      <c r="T594" s="93"/>
      <c r="U594" s="95"/>
      <c r="V594" s="98"/>
      <c r="W594" s="95"/>
      <c r="X594" s="94">
        <v>4000</v>
      </c>
      <c r="Y594" s="94"/>
    </row>
    <row r="595" spans="1:25" ht="15" customHeight="1" x14ac:dyDescent="0.25">
      <c r="A595" s="109">
        <v>39260</v>
      </c>
      <c r="B595" s="110">
        <v>1840</v>
      </c>
      <c r="C595" s="110" t="s">
        <v>108</v>
      </c>
      <c r="D595" s="94">
        <v>800</v>
      </c>
      <c r="E595" s="111" t="s">
        <v>7448</v>
      </c>
      <c r="F595" s="93" t="s">
        <v>23</v>
      </c>
      <c r="G595" s="93" t="s">
        <v>3610</v>
      </c>
      <c r="H595" s="96" t="s">
        <v>25</v>
      </c>
      <c r="I595" s="96"/>
      <c r="J595" s="94"/>
      <c r="K595" s="94">
        <v>800</v>
      </c>
      <c r="L595" s="94"/>
      <c r="M595" s="97"/>
      <c r="N595" s="95"/>
      <c r="O595" s="95"/>
      <c r="P595" s="95"/>
      <c r="Q595" s="95"/>
      <c r="R595" s="95"/>
      <c r="S595" s="95"/>
      <c r="T595" s="93"/>
      <c r="U595" s="95"/>
      <c r="V595" s="98"/>
      <c r="W595" s="95"/>
      <c r="X595" s="94">
        <v>800</v>
      </c>
      <c r="Y595" s="94"/>
    </row>
    <row r="596" spans="1:25" ht="15" customHeight="1" x14ac:dyDescent="0.25">
      <c r="A596" s="92">
        <v>39260</v>
      </c>
      <c r="B596" s="93">
        <v>1600</v>
      </c>
      <c r="C596" s="93" t="s">
        <v>162</v>
      </c>
      <c r="D596" s="103">
        <v>1000</v>
      </c>
      <c r="E596" s="95" t="s">
        <v>7449</v>
      </c>
      <c r="F596" s="93" t="s">
        <v>23</v>
      </c>
      <c r="G596" s="93" t="s">
        <v>3582</v>
      </c>
      <c r="H596" s="96" t="s">
        <v>25</v>
      </c>
      <c r="I596" s="96"/>
      <c r="J596" s="103"/>
      <c r="K596" s="103">
        <v>1000</v>
      </c>
      <c r="L596" s="94"/>
      <c r="M596" s="97"/>
      <c r="N596" s="95"/>
      <c r="O596" s="95"/>
      <c r="P596" s="95"/>
      <c r="Q596" s="95"/>
      <c r="R596" s="95"/>
      <c r="S596" s="95"/>
      <c r="T596" s="95"/>
      <c r="U596" s="93"/>
      <c r="V596" s="95"/>
      <c r="W596" s="98"/>
      <c r="X596" s="103">
        <v>1000</v>
      </c>
      <c r="Y596" s="103"/>
    </row>
    <row r="597" spans="1:25" ht="15" customHeight="1" x14ac:dyDescent="0.25">
      <c r="A597" s="109">
        <v>39260</v>
      </c>
      <c r="B597" s="110">
        <v>955</v>
      </c>
      <c r="C597" s="110" t="s">
        <v>3611</v>
      </c>
      <c r="D597" s="94">
        <v>18500</v>
      </c>
      <c r="E597" s="111" t="s">
        <v>7450</v>
      </c>
      <c r="F597" s="93" t="s">
        <v>33</v>
      </c>
      <c r="G597" s="94" t="s">
        <v>3587</v>
      </c>
      <c r="H597" s="96" t="s">
        <v>25</v>
      </c>
      <c r="I597" s="96"/>
      <c r="J597" s="94"/>
      <c r="K597" s="94">
        <v>18500</v>
      </c>
      <c r="L597" s="93"/>
      <c r="M597" s="97"/>
      <c r="N597" s="113"/>
      <c r="O597" s="95"/>
      <c r="P597" s="95"/>
      <c r="Q597" s="95"/>
      <c r="R597" s="95"/>
      <c r="S597" s="95"/>
      <c r="T597" s="93"/>
      <c r="U597" s="95"/>
      <c r="V597" s="95"/>
      <c r="W597" s="98"/>
      <c r="X597" s="94">
        <v>18500</v>
      </c>
      <c r="Y597" s="94"/>
    </row>
    <row r="598" spans="1:25" ht="15" customHeight="1" x14ac:dyDescent="0.25">
      <c r="A598" s="109">
        <v>39261</v>
      </c>
      <c r="B598" s="110">
        <v>1542</v>
      </c>
      <c r="C598" s="110" t="s">
        <v>3611</v>
      </c>
      <c r="D598" s="94" t="s">
        <v>27</v>
      </c>
      <c r="E598" s="111" t="s">
        <v>7451</v>
      </c>
      <c r="F598" s="93" t="s">
        <v>23</v>
      </c>
      <c r="G598" s="93" t="s">
        <v>3587</v>
      </c>
      <c r="H598" s="96" t="s">
        <v>25</v>
      </c>
      <c r="I598" s="96"/>
      <c r="J598" s="94"/>
      <c r="K598" s="94" t="s">
        <v>27</v>
      </c>
      <c r="L598" s="94"/>
      <c r="M598" s="97"/>
      <c r="N598" s="95"/>
      <c r="O598" s="95"/>
      <c r="P598" s="95"/>
      <c r="Q598" s="95"/>
      <c r="R598" s="95"/>
      <c r="S598" s="95"/>
      <c r="T598" s="93"/>
      <c r="U598" s="95"/>
      <c r="V598" s="98"/>
      <c r="W598" s="95"/>
      <c r="X598" s="94" t="s">
        <v>27</v>
      </c>
      <c r="Y598" s="94">
        <v>1</v>
      </c>
    </row>
    <row r="599" spans="1:25" ht="15" customHeight="1" x14ac:dyDescent="0.25">
      <c r="A599" s="109">
        <v>39261</v>
      </c>
      <c r="B599" s="110">
        <v>954</v>
      </c>
      <c r="C599" s="110" t="s">
        <v>162</v>
      </c>
      <c r="D599" s="94">
        <v>1000</v>
      </c>
      <c r="E599" s="111" t="s">
        <v>7452</v>
      </c>
      <c r="F599" s="93" t="s">
        <v>190</v>
      </c>
      <c r="G599" s="94" t="s">
        <v>3582</v>
      </c>
      <c r="H599" s="96" t="s">
        <v>25</v>
      </c>
      <c r="I599" s="96"/>
      <c r="J599" s="94"/>
      <c r="K599" s="94">
        <v>1000</v>
      </c>
      <c r="L599" s="93"/>
      <c r="M599" s="97"/>
      <c r="N599" s="113"/>
      <c r="O599" s="95"/>
      <c r="P599" s="95"/>
      <c r="Q599" s="95"/>
      <c r="R599" s="95"/>
      <c r="S599" s="95"/>
      <c r="T599" s="93"/>
      <c r="U599" s="95"/>
      <c r="V599" s="95"/>
      <c r="W599" s="98"/>
      <c r="X599" s="94">
        <v>1000</v>
      </c>
      <c r="Y599" s="94"/>
    </row>
    <row r="600" spans="1:25" ht="15" customHeight="1" x14ac:dyDescent="0.25">
      <c r="A600" s="109">
        <v>39261</v>
      </c>
      <c r="B600" s="110">
        <v>1159</v>
      </c>
      <c r="C600" s="110" t="s">
        <v>79</v>
      </c>
      <c r="D600" s="94">
        <v>500</v>
      </c>
      <c r="E600" s="111" t="s">
        <v>7453</v>
      </c>
      <c r="F600" s="93" t="s">
        <v>67</v>
      </c>
      <c r="G600" s="93" t="s">
        <v>3578</v>
      </c>
      <c r="H600" s="96" t="s">
        <v>25</v>
      </c>
      <c r="I600" s="96"/>
      <c r="J600" s="94"/>
      <c r="K600" s="94">
        <v>500</v>
      </c>
      <c r="L600" s="94"/>
      <c r="M600" s="97"/>
      <c r="N600" s="95"/>
      <c r="O600" s="95"/>
      <c r="P600" s="95"/>
      <c r="Q600" s="95"/>
      <c r="R600" s="95"/>
      <c r="S600" s="95"/>
      <c r="T600" s="93"/>
      <c r="U600" s="95"/>
      <c r="V600" s="98"/>
      <c r="W600" s="95"/>
      <c r="X600" s="94">
        <v>500</v>
      </c>
      <c r="Y600" s="94"/>
    </row>
    <row r="601" spans="1:25" ht="15" customHeight="1" x14ac:dyDescent="0.25">
      <c r="A601" s="109">
        <v>39262</v>
      </c>
      <c r="B601" s="110">
        <v>2232</v>
      </c>
      <c r="C601" s="110" t="s">
        <v>35</v>
      </c>
      <c r="D601" s="94">
        <v>50000</v>
      </c>
      <c r="E601" s="111" t="s">
        <v>7454</v>
      </c>
      <c r="F601" s="93" t="s">
        <v>30</v>
      </c>
      <c r="G601" s="93" t="s">
        <v>3580</v>
      </c>
      <c r="H601" s="96" t="s">
        <v>25</v>
      </c>
      <c r="I601" s="96"/>
      <c r="J601" s="94"/>
      <c r="K601" s="94">
        <v>50000</v>
      </c>
      <c r="L601" s="94"/>
      <c r="M601" s="97"/>
      <c r="N601" s="95"/>
      <c r="O601" s="95"/>
      <c r="P601" s="95"/>
      <c r="Q601" s="95"/>
      <c r="R601" s="95"/>
      <c r="S601" s="95"/>
      <c r="T601" s="93"/>
      <c r="U601" s="95"/>
      <c r="V601" s="98"/>
      <c r="W601" s="95"/>
      <c r="X601" s="94">
        <v>50000</v>
      </c>
      <c r="Y601" s="94"/>
    </row>
    <row r="602" spans="1:25" ht="15" customHeight="1" x14ac:dyDescent="0.25">
      <c r="A602" s="109">
        <v>39262</v>
      </c>
      <c r="B602" s="110">
        <v>1133</v>
      </c>
      <c r="C602" s="110" t="s">
        <v>72</v>
      </c>
      <c r="D602" s="94">
        <v>5000</v>
      </c>
      <c r="E602" s="111" t="s">
        <v>7455</v>
      </c>
      <c r="F602" s="93" t="s">
        <v>33</v>
      </c>
      <c r="G602" s="94" t="s">
        <v>3575</v>
      </c>
      <c r="H602" s="96" t="s">
        <v>25</v>
      </c>
      <c r="I602" s="96"/>
      <c r="J602" s="94"/>
      <c r="K602" s="94">
        <v>5000</v>
      </c>
      <c r="L602" s="114"/>
      <c r="M602" s="97"/>
      <c r="N602" s="113"/>
      <c r="O602" s="95"/>
      <c r="P602" s="95"/>
      <c r="Q602" s="95"/>
      <c r="R602" s="95"/>
      <c r="S602" s="95"/>
      <c r="T602" s="93"/>
      <c r="U602" s="95"/>
      <c r="V602" s="95"/>
      <c r="W602" s="98"/>
      <c r="X602" s="94">
        <v>5000</v>
      </c>
      <c r="Y602" s="94"/>
    </row>
    <row r="603" spans="1:25" ht="15" customHeight="1" x14ac:dyDescent="0.25">
      <c r="A603" s="109">
        <v>39262</v>
      </c>
      <c r="B603" s="110">
        <v>1743</v>
      </c>
      <c r="C603" s="110" t="s">
        <v>70</v>
      </c>
      <c r="D603" s="94">
        <v>5000</v>
      </c>
      <c r="E603" s="111" t="s">
        <v>7456</v>
      </c>
      <c r="F603" s="93" t="s">
        <v>54</v>
      </c>
      <c r="G603" s="94" t="s">
        <v>3575</v>
      </c>
      <c r="H603" s="96" t="s">
        <v>25</v>
      </c>
      <c r="I603" s="96"/>
      <c r="J603" s="94"/>
      <c r="K603" s="94">
        <v>5000</v>
      </c>
      <c r="L603" s="114"/>
      <c r="M603" s="97"/>
      <c r="N603" s="113"/>
      <c r="O603" s="95"/>
      <c r="P603" s="95"/>
      <c r="Q603" s="95"/>
      <c r="R603" s="95"/>
      <c r="S603" s="95"/>
      <c r="T603" s="93"/>
      <c r="U603" s="95"/>
      <c r="V603" s="95"/>
      <c r="W603" s="98"/>
      <c r="X603" s="94">
        <v>5000</v>
      </c>
      <c r="Y603" s="94"/>
    </row>
    <row r="604" spans="1:25" ht="15" customHeight="1" x14ac:dyDescent="0.25">
      <c r="A604" s="109">
        <v>39262</v>
      </c>
      <c r="B604" s="110">
        <v>2133</v>
      </c>
      <c r="C604" s="110" t="s">
        <v>64</v>
      </c>
      <c r="D604" s="94">
        <v>4000</v>
      </c>
      <c r="E604" s="111" t="s">
        <v>7457</v>
      </c>
      <c r="F604" s="93" t="s">
        <v>67</v>
      </c>
      <c r="G604" s="94" t="s">
        <v>3578</v>
      </c>
      <c r="H604" s="96" t="s">
        <v>25</v>
      </c>
      <c r="I604" s="96"/>
      <c r="J604" s="94"/>
      <c r="K604" s="94">
        <v>4000</v>
      </c>
      <c r="L604" s="93"/>
      <c r="M604" s="97"/>
      <c r="N604" s="113"/>
      <c r="O604" s="95"/>
      <c r="P604" s="95"/>
      <c r="Q604" s="95"/>
      <c r="R604" s="95"/>
      <c r="S604" s="95"/>
      <c r="T604" s="93"/>
      <c r="U604" s="95"/>
      <c r="V604" s="95"/>
      <c r="W604" s="98"/>
      <c r="X604" s="94">
        <v>4000</v>
      </c>
      <c r="Y604" s="94"/>
    </row>
    <row r="605" spans="1:25" ht="15" customHeight="1" x14ac:dyDescent="0.25">
      <c r="A605" s="109">
        <v>39263</v>
      </c>
      <c r="B605" s="110">
        <v>1329</v>
      </c>
      <c r="C605" s="110" t="s">
        <v>21</v>
      </c>
      <c r="D605" s="94">
        <v>500</v>
      </c>
      <c r="E605" s="111" t="s">
        <v>7458</v>
      </c>
      <c r="F605" s="93" t="s">
        <v>54</v>
      </c>
      <c r="G605" s="93" t="s">
        <v>3610</v>
      </c>
      <c r="H605" s="96" t="s">
        <v>25</v>
      </c>
      <c r="I605" s="96"/>
      <c r="J605" s="94"/>
      <c r="K605" s="94">
        <v>500</v>
      </c>
      <c r="L605" s="94"/>
      <c r="M605" s="97"/>
      <c r="N605" s="95"/>
      <c r="O605" s="95"/>
      <c r="P605" s="95"/>
      <c r="Q605" s="95"/>
      <c r="R605" s="95"/>
      <c r="S605" s="95"/>
      <c r="T605" s="93"/>
      <c r="U605" s="95"/>
      <c r="V605" s="98"/>
      <c r="W605" s="95"/>
      <c r="X605" s="94">
        <v>500</v>
      </c>
      <c r="Y605" s="94"/>
    </row>
    <row r="606" spans="1:25" ht="15" customHeight="1" x14ac:dyDescent="0.25">
      <c r="A606" s="109">
        <v>39263</v>
      </c>
      <c r="B606" s="110">
        <v>1313</v>
      </c>
      <c r="C606" s="110" t="s">
        <v>46</v>
      </c>
      <c r="D606" s="94">
        <v>30</v>
      </c>
      <c r="E606" s="111" t="s">
        <v>7459</v>
      </c>
      <c r="F606" s="93" t="s">
        <v>54</v>
      </c>
      <c r="G606" s="93" t="s">
        <v>3575</v>
      </c>
      <c r="H606" s="96" t="s">
        <v>25</v>
      </c>
      <c r="I606" s="96"/>
      <c r="J606" s="94"/>
      <c r="K606" s="94">
        <v>30</v>
      </c>
      <c r="L606" s="94"/>
      <c r="M606" s="97"/>
      <c r="N606" s="95"/>
      <c r="O606" s="95"/>
      <c r="P606" s="95"/>
      <c r="Q606" s="95"/>
      <c r="R606" s="95"/>
      <c r="S606" s="95"/>
      <c r="T606" s="93"/>
      <c r="U606" s="95"/>
      <c r="V606" s="98"/>
      <c r="W606" s="95"/>
      <c r="X606" s="94">
        <v>30</v>
      </c>
      <c r="Y606" s="94"/>
    </row>
    <row r="607" spans="1:25" ht="15" customHeight="1" x14ac:dyDescent="0.25">
      <c r="A607" s="109">
        <v>39263</v>
      </c>
      <c r="B607" s="110">
        <v>2053</v>
      </c>
      <c r="C607" s="110" t="s">
        <v>46</v>
      </c>
      <c r="D607" s="94">
        <v>300000</v>
      </c>
      <c r="E607" s="111" t="s">
        <v>7460</v>
      </c>
      <c r="F607" s="93" t="s">
        <v>54</v>
      </c>
      <c r="G607" s="93" t="s">
        <v>3575</v>
      </c>
      <c r="H607" s="96" t="s">
        <v>25</v>
      </c>
      <c r="I607" s="96"/>
      <c r="J607" s="94"/>
      <c r="K607" s="94">
        <v>300000</v>
      </c>
      <c r="L607" s="94"/>
      <c r="M607" s="97"/>
      <c r="N607" s="95"/>
      <c r="O607" s="95"/>
      <c r="P607" s="95"/>
      <c r="Q607" s="95"/>
      <c r="R607" s="95"/>
      <c r="S607" s="95"/>
      <c r="T607" s="93"/>
      <c r="U607" s="95"/>
      <c r="V607" s="98"/>
      <c r="W607" s="95"/>
      <c r="X607" s="94">
        <v>300000</v>
      </c>
      <c r="Y607" s="94"/>
    </row>
    <row r="608" spans="1:25" ht="15" customHeight="1" x14ac:dyDescent="0.25">
      <c r="A608" s="109">
        <v>39264</v>
      </c>
      <c r="B608" s="110">
        <v>50</v>
      </c>
      <c r="C608" s="110" t="s">
        <v>35</v>
      </c>
      <c r="D608" s="94">
        <v>2000</v>
      </c>
      <c r="E608" s="111" t="s">
        <v>7461</v>
      </c>
      <c r="F608" s="93" t="s">
        <v>33</v>
      </c>
      <c r="G608" s="93" t="s">
        <v>3580</v>
      </c>
      <c r="H608" s="96" t="s">
        <v>25</v>
      </c>
      <c r="I608" s="96"/>
      <c r="J608" s="94"/>
      <c r="K608" s="94">
        <v>2000</v>
      </c>
      <c r="L608" s="94"/>
      <c r="M608" s="97"/>
      <c r="N608" s="95"/>
      <c r="O608" s="95"/>
      <c r="P608" s="95"/>
      <c r="Q608" s="95"/>
      <c r="R608" s="95"/>
      <c r="S608" s="95"/>
      <c r="T608" s="93"/>
      <c r="U608" s="95"/>
      <c r="V608" s="98"/>
      <c r="W608" s="95"/>
      <c r="X608" s="94">
        <v>2000</v>
      </c>
      <c r="Y608" s="94"/>
    </row>
    <row r="609" spans="1:25" ht="15" customHeight="1" x14ac:dyDescent="0.25">
      <c r="A609" s="109">
        <v>39264</v>
      </c>
      <c r="B609" s="110">
        <v>1207</v>
      </c>
      <c r="C609" s="110" t="s">
        <v>91</v>
      </c>
      <c r="D609" s="94">
        <v>2500</v>
      </c>
      <c r="E609" s="111" t="s">
        <v>7462</v>
      </c>
      <c r="F609" s="93" t="s">
        <v>37</v>
      </c>
      <c r="G609" s="93" t="s">
        <v>3578</v>
      </c>
      <c r="H609" s="96" t="s">
        <v>25</v>
      </c>
      <c r="I609" s="96"/>
      <c r="J609" s="94"/>
      <c r="K609" s="94">
        <v>2500</v>
      </c>
      <c r="L609" s="94"/>
      <c r="M609" s="97"/>
      <c r="N609" s="95"/>
      <c r="O609" s="95"/>
      <c r="P609" s="95"/>
      <c r="Q609" s="95"/>
      <c r="R609" s="95"/>
      <c r="S609" s="95"/>
      <c r="T609" s="93"/>
      <c r="U609" s="95"/>
      <c r="V609" s="98"/>
      <c r="W609" s="95"/>
      <c r="X609" s="94">
        <v>2500</v>
      </c>
      <c r="Y609" s="94"/>
    </row>
    <row r="610" spans="1:25" ht="15" customHeight="1" x14ac:dyDescent="0.25">
      <c r="A610" s="109">
        <v>39264</v>
      </c>
      <c r="B610" s="110">
        <v>1902</v>
      </c>
      <c r="C610" s="110" t="s">
        <v>81</v>
      </c>
      <c r="D610" s="94">
        <v>5000</v>
      </c>
      <c r="E610" s="111" t="s">
        <v>7463</v>
      </c>
      <c r="F610" s="93" t="s">
        <v>54</v>
      </c>
      <c r="G610" s="93" t="s">
        <v>3578</v>
      </c>
      <c r="H610" s="96" t="s">
        <v>25</v>
      </c>
      <c r="I610" s="96"/>
      <c r="J610" s="94"/>
      <c r="K610" s="94">
        <v>5000</v>
      </c>
      <c r="L610" s="94"/>
      <c r="M610" s="97"/>
      <c r="N610" s="95"/>
      <c r="O610" s="95"/>
      <c r="P610" s="95"/>
      <c r="Q610" s="95"/>
      <c r="R610" s="95"/>
      <c r="S610" s="95"/>
      <c r="T610" s="93"/>
      <c r="U610" s="95"/>
      <c r="V610" s="98"/>
      <c r="W610" s="95"/>
      <c r="X610" s="94">
        <v>5000</v>
      </c>
      <c r="Y610" s="94"/>
    </row>
    <row r="611" spans="1:25" ht="15" customHeight="1" x14ac:dyDescent="0.25">
      <c r="A611" s="109">
        <v>39265</v>
      </c>
      <c r="B611" s="110">
        <v>1432</v>
      </c>
      <c r="C611" s="110" t="s">
        <v>91</v>
      </c>
      <c r="D611" s="94">
        <v>3000</v>
      </c>
      <c r="E611" s="111" t="s">
        <v>7464</v>
      </c>
      <c r="F611" s="93" t="s">
        <v>23</v>
      </c>
      <c r="G611" s="94" t="s">
        <v>3578</v>
      </c>
      <c r="H611" s="96" t="s">
        <v>25</v>
      </c>
      <c r="I611" s="96"/>
      <c r="J611" s="94"/>
      <c r="K611" s="94">
        <v>3000</v>
      </c>
      <c r="L611" s="93"/>
      <c r="M611" s="97"/>
      <c r="N611" s="113"/>
      <c r="O611" s="95"/>
      <c r="P611" s="95"/>
      <c r="Q611" s="95"/>
      <c r="R611" s="95"/>
      <c r="S611" s="95"/>
      <c r="T611" s="93"/>
      <c r="U611" s="95"/>
      <c r="V611" s="95"/>
      <c r="W611" s="98"/>
      <c r="X611" s="94">
        <v>3000</v>
      </c>
      <c r="Y611" s="94"/>
    </row>
    <row r="612" spans="1:25" ht="15" customHeight="1" x14ac:dyDescent="0.25">
      <c r="A612" s="109">
        <v>39265</v>
      </c>
      <c r="B612" s="110">
        <v>817</v>
      </c>
      <c r="C612" s="110" t="s">
        <v>302</v>
      </c>
      <c r="D612" s="94">
        <v>1000</v>
      </c>
      <c r="E612" s="111" t="s">
        <v>7465</v>
      </c>
      <c r="F612" s="93" t="s">
        <v>33</v>
      </c>
      <c r="G612" s="94" t="s">
        <v>3587</v>
      </c>
      <c r="H612" s="96" t="s">
        <v>25</v>
      </c>
      <c r="I612" s="96"/>
      <c r="J612" s="94"/>
      <c r="K612" s="94">
        <v>1000</v>
      </c>
      <c r="L612" s="93"/>
      <c r="M612" s="97"/>
      <c r="N612" s="113"/>
      <c r="O612" s="95"/>
      <c r="P612" s="95"/>
      <c r="Q612" s="95"/>
      <c r="R612" s="95"/>
      <c r="S612" s="95"/>
      <c r="T612" s="93"/>
      <c r="U612" s="95"/>
      <c r="V612" s="95"/>
      <c r="W612" s="98"/>
      <c r="X612" s="94">
        <v>1000</v>
      </c>
      <c r="Y612" s="94"/>
    </row>
    <row r="613" spans="1:25" ht="15" customHeight="1" x14ac:dyDescent="0.25">
      <c r="A613" s="109">
        <v>39265</v>
      </c>
      <c r="B613" s="110">
        <v>503</v>
      </c>
      <c r="C613" s="110" t="s">
        <v>35</v>
      </c>
      <c r="D613" s="94">
        <v>600</v>
      </c>
      <c r="E613" s="111" t="s">
        <v>7466</v>
      </c>
      <c r="F613" s="93" t="s">
        <v>37</v>
      </c>
      <c r="G613" s="93" t="s">
        <v>3580</v>
      </c>
      <c r="H613" s="96" t="s">
        <v>25</v>
      </c>
      <c r="I613" s="96"/>
      <c r="J613" s="94"/>
      <c r="K613" s="94">
        <v>600</v>
      </c>
      <c r="L613" s="94"/>
      <c r="M613" s="97"/>
      <c r="N613" s="95"/>
      <c r="O613" s="95"/>
      <c r="P613" s="95"/>
      <c r="Q613" s="95"/>
      <c r="R613" s="95"/>
      <c r="S613" s="95"/>
      <c r="T613" s="93"/>
      <c r="U613" s="95"/>
      <c r="V613" s="98"/>
      <c r="W613" s="95"/>
      <c r="X613" s="94">
        <v>600</v>
      </c>
      <c r="Y613" s="94"/>
    </row>
    <row r="614" spans="1:25" ht="15" customHeight="1" x14ac:dyDescent="0.25">
      <c r="A614" s="109">
        <v>39265</v>
      </c>
      <c r="B614" s="110">
        <v>2121</v>
      </c>
      <c r="C614" s="110" t="s">
        <v>46</v>
      </c>
      <c r="D614" s="94">
        <v>1100</v>
      </c>
      <c r="E614" s="111" t="s">
        <v>7467</v>
      </c>
      <c r="F614" s="93" t="s">
        <v>54</v>
      </c>
      <c r="G614" s="93" t="s">
        <v>3575</v>
      </c>
      <c r="H614" s="96" t="s">
        <v>25</v>
      </c>
      <c r="I614" s="96"/>
      <c r="J614" s="94"/>
      <c r="K614" s="94">
        <v>1100</v>
      </c>
      <c r="L614" s="94"/>
      <c r="M614" s="97"/>
      <c r="N614" s="95"/>
      <c r="O614" s="95"/>
      <c r="P614" s="95"/>
      <c r="Q614" s="95"/>
      <c r="R614" s="95"/>
      <c r="S614" s="95"/>
      <c r="T614" s="93"/>
      <c r="U614" s="95"/>
      <c r="V614" s="98"/>
      <c r="W614" s="95"/>
      <c r="X614" s="94">
        <v>1100</v>
      </c>
      <c r="Y614" s="94"/>
    </row>
    <row r="615" spans="1:25" ht="15" customHeight="1" x14ac:dyDescent="0.25">
      <c r="A615" s="109">
        <v>39265</v>
      </c>
      <c r="B615" s="110">
        <v>2315</v>
      </c>
      <c r="C615" s="110" t="s">
        <v>46</v>
      </c>
      <c r="D615" s="94">
        <v>500</v>
      </c>
      <c r="E615" s="111" t="s">
        <v>7468</v>
      </c>
      <c r="F615" s="93" t="s">
        <v>67</v>
      </c>
      <c r="G615" s="93" t="s">
        <v>3575</v>
      </c>
      <c r="H615" s="96" t="s">
        <v>25</v>
      </c>
      <c r="I615" s="96"/>
      <c r="J615" s="94"/>
      <c r="K615" s="94">
        <v>500</v>
      </c>
      <c r="L615" s="94"/>
      <c r="M615" s="97"/>
      <c r="N615" s="95"/>
      <c r="O615" s="95"/>
      <c r="P615" s="95"/>
      <c r="Q615" s="95"/>
      <c r="R615" s="95"/>
      <c r="S615" s="95"/>
      <c r="T615" s="93"/>
      <c r="U615" s="95"/>
      <c r="V615" s="98"/>
      <c r="W615" s="95"/>
      <c r="X615" s="94">
        <v>500</v>
      </c>
      <c r="Y615" s="94"/>
    </row>
    <row r="616" spans="1:25" ht="15" customHeight="1" x14ac:dyDescent="0.25">
      <c r="A616" s="109">
        <v>39266</v>
      </c>
      <c r="B616" s="110">
        <v>843</v>
      </c>
      <c r="C616" s="110" t="s">
        <v>200</v>
      </c>
      <c r="D616" s="94">
        <v>3420</v>
      </c>
      <c r="E616" s="111" t="s">
        <v>7469</v>
      </c>
      <c r="F616" s="93" t="s">
        <v>23</v>
      </c>
      <c r="G616" s="93" t="s">
        <v>3575</v>
      </c>
      <c r="H616" s="96" t="s">
        <v>25</v>
      </c>
      <c r="I616" s="96" t="s">
        <v>4334</v>
      </c>
      <c r="J616" s="94">
        <v>3420</v>
      </c>
      <c r="K616" s="94"/>
      <c r="L616" s="94"/>
      <c r="M616" s="97"/>
      <c r="N616" s="95"/>
      <c r="O616" s="95"/>
      <c r="P616" s="95"/>
      <c r="Q616" s="95"/>
      <c r="R616" s="95"/>
      <c r="S616" s="95"/>
      <c r="T616" s="93"/>
      <c r="U616" s="95"/>
      <c r="V616" s="98"/>
      <c r="W616" s="95"/>
      <c r="X616" s="94">
        <v>3420</v>
      </c>
      <c r="Y616" s="94"/>
    </row>
    <row r="617" spans="1:25" ht="15" customHeight="1" x14ac:dyDescent="0.25">
      <c r="A617" s="109">
        <v>39266</v>
      </c>
      <c r="B617" s="110">
        <v>1550</v>
      </c>
      <c r="C617" s="110" t="s">
        <v>150</v>
      </c>
      <c r="D617" s="94">
        <v>5000</v>
      </c>
      <c r="E617" s="111" t="s">
        <v>7470</v>
      </c>
      <c r="F617" s="93" t="s">
        <v>23</v>
      </c>
      <c r="G617" s="93" t="s">
        <v>3575</v>
      </c>
      <c r="H617" s="96" t="s">
        <v>25</v>
      </c>
      <c r="I617" s="96"/>
      <c r="J617" s="94"/>
      <c r="K617" s="94">
        <v>5000</v>
      </c>
      <c r="L617" s="94"/>
      <c r="M617" s="97"/>
      <c r="N617" s="95"/>
      <c r="O617" s="95"/>
      <c r="P617" s="95"/>
      <c r="Q617" s="95"/>
      <c r="R617" s="95"/>
      <c r="S617" s="95"/>
      <c r="T617" s="93"/>
      <c r="U617" s="95"/>
      <c r="V617" s="98"/>
      <c r="W617" s="95"/>
      <c r="X617" s="94">
        <v>5000</v>
      </c>
      <c r="Y617" s="94"/>
    </row>
    <row r="618" spans="1:25" ht="15" customHeight="1" x14ac:dyDescent="0.25">
      <c r="A618" s="109">
        <v>39266</v>
      </c>
      <c r="B618" s="110">
        <v>848</v>
      </c>
      <c r="C618" s="110" t="s">
        <v>56</v>
      </c>
      <c r="D618" s="94">
        <v>1000</v>
      </c>
      <c r="E618" s="111" t="s">
        <v>7471</v>
      </c>
      <c r="F618" s="93" t="s">
        <v>37</v>
      </c>
      <c r="G618" s="93" t="s">
        <v>3587</v>
      </c>
      <c r="H618" s="96" t="s">
        <v>25</v>
      </c>
      <c r="I618" s="96"/>
      <c r="J618" s="94"/>
      <c r="K618" s="94">
        <v>1000</v>
      </c>
      <c r="L618" s="94"/>
      <c r="M618" s="97"/>
      <c r="N618" s="95"/>
      <c r="O618" s="95"/>
      <c r="P618" s="95"/>
      <c r="Q618" s="95"/>
      <c r="R618" s="95"/>
      <c r="S618" s="95"/>
      <c r="T618" s="93"/>
      <c r="U618" s="95"/>
      <c r="V618" s="98"/>
      <c r="W618" s="95"/>
      <c r="X618" s="94">
        <v>1000</v>
      </c>
      <c r="Y618" s="94"/>
    </row>
    <row r="619" spans="1:25" ht="15" customHeight="1" x14ac:dyDescent="0.25">
      <c r="A619" s="109">
        <v>39266</v>
      </c>
      <c r="B619" s="110">
        <v>1506</v>
      </c>
      <c r="C619" s="110" t="s">
        <v>68</v>
      </c>
      <c r="D619" s="94">
        <v>5000</v>
      </c>
      <c r="E619" s="111" t="s">
        <v>7472</v>
      </c>
      <c r="F619" s="93" t="s">
        <v>3869</v>
      </c>
      <c r="G619" s="93" t="s">
        <v>3575</v>
      </c>
      <c r="H619" s="96" t="s">
        <v>25</v>
      </c>
      <c r="I619" s="96" t="s">
        <v>4334</v>
      </c>
      <c r="J619" s="94">
        <v>5000</v>
      </c>
      <c r="K619" s="94"/>
      <c r="L619" s="94"/>
      <c r="M619" s="97"/>
      <c r="N619" s="95"/>
      <c r="O619" s="95"/>
      <c r="P619" s="95"/>
      <c r="Q619" s="95"/>
      <c r="R619" s="95"/>
      <c r="S619" s="95"/>
      <c r="T619" s="93"/>
      <c r="U619" s="95"/>
      <c r="V619" s="98"/>
      <c r="W619" s="95"/>
      <c r="X619" s="94">
        <v>5000</v>
      </c>
      <c r="Y619" s="94"/>
    </row>
    <row r="620" spans="1:25" ht="15" customHeight="1" x14ac:dyDescent="0.25">
      <c r="A620" s="109">
        <v>39268</v>
      </c>
      <c r="B620" s="110">
        <v>1347</v>
      </c>
      <c r="C620" s="110" t="s">
        <v>64</v>
      </c>
      <c r="D620" s="94">
        <v>2000</v>
      </c>
      <c r="E620" s="111" t="s">
        <v>7473</v>
      </c>
      <c r="F620" s="93" t="s">
        <v>23</v>
      </c>
      <c r="G620" s="93" t="s">
        <v>3578</v>
      </c>
      <c r="H620" s="96" t="s">
        <v>25</v>
      </c>
      <c r="I620" s="96"/>
      <c r="J620" s="94"/>
      <c r="K620" s="94">
        <v>2000</v>
      </c>
      <c r="L620" s="94"/>
      <c r="M620" s="97"/>
      <c r="N620" s="95"/>
      <c r="O620" s="95"/>
      <c r="P620" s="95"/>
      <c r="Q620" s="95"/>
      <c r="R620" s="95"/>
      <c r="S620" s="95"/>
      <c r="T620" s="93"/>
      <c r="U620" s="95"/>
      <c r="V620" s="98"/>
      <c r="W620" s="95"/>
      <c r="X620" s="94">
        <v>2000</v>
      </c>
      <c r="Y620" s="94"/>
    </row>
    <row r="621" spans="1:25" ht="15" customHeight="1" x14ac:dyDescent="0.25">
      <c r="A621" s="109">
        <v>39268</v>
      </c>
      <c r="B621" s="110">
        <v>1656</v>
      </c>
      <c r="C621" s="110" t="s">
        <v>21</v>
      </c>
      <c r="D621" s="94">
        <v>750</v>
      </c>
      <c r="E621" s="111" t="s">
        <v>7474</v>
      </c>
      <c r="F621" s="93" t="s">
        <v>33</v>
      </c>
      <c r="G621" s="93" t="s">
        <v>3610</v>
      </c>
      <c r="H621" s="96" t="s">
        <v>25</v>
      </c>
      <c r="I621" s="96"/>
      <c r="J621" s="94"/>
      <c r="K621" s="94">
        <v>750</v>
      </c>
      <c r="L621" s="94"/>
      <c r="M621" s="97"/>
      <c r="N621" s="95"/>
      <c r="O621" s="95"/>
      <c r="P621" s="95"/>
      <c r="Q621" s="95"/>
      <c r="R621" s="95"/>
      <c r="S621" s="95"/>
      <c r="T621" s="93"/>
      <c r="U621" s="95"/>
      <c r="V621" s="98"/>
      <c r="W621" s="95"/>
      <c r="X621" s="94">
        <v>750</v>
      </c>
      <c r="Y621" s="94"/>
    </row>
    <row r="622" spans="1:25" ht="15" customHeight="1" x14ac:dyDescent="0.25">
      <c r="A622" s="109">
        <v>39268</v>
      </c>
      <c r="B622" s="110">
        <v>1337</v>
      </c>
      <c r="C622" s="110" t="s">
        <v>81</v>
      </c>
      <c r="D622" s="94">
        <v>10000</v>
      </c>
      <c r="E622" s="111" t="s">
        <v>7475</v>
      </c>
      <c r="F622" s="93" t="s">
        <v>37</v>
      </c>
      <c r="G622" s="94" t="s">
        <v>3578</v>
      </c>
      <c r="H622" s="96" t="s">
        <v>25</v>
      </c>
      <c r="I622" s="96"/>
      <c r="J622" s="94"/>
      <c r="K622" s="94">
        <v>10000</v>
      </c>
      <c r="L622" s="93"/>
      <c r="M622" s="97"/>
      <c r="N622" s="113"/>
      <c r="O622" s="95"/>
      <c r="P622" s="95"/>
      <c r="Q622" s="95"/>
      <c r="R622" s="95"/>
      <c r="S622" s="95"/>
      <c r="T622" s="93"/>
      <c r="U622" s="95"/>
      <c r="V622" s="95"/>
      <c r="W622" s="98"/>
      <c r="X622" s="94">
        <v>10000</v>
      </c>
      <c r="Y622" s="94"/>
    </row>
    <row r="623" spans="1:25" ht="15" customHeight="1" x14ac:dyDescent="0.25">
      <c r="A623" s="109">
        <v>39268</v>
      </c>
      <c r="B623" s="110">
        <v>1150</v>
      </c>
      <c r="C623" s="110" t="s">
        <v>64</v>
      </c>
      <c r="D623" s="94">
        <v>13000</v>
      </c>
      <c r="E623" s="111" t="s">
        <v>7476</v>
      </c>
      <c r="F623" s="93" t="s">
        <v>63</v>
      </c>
      <c r="G623" s="94" t="s">
        <v>3578</v>
      </c>
      <c r="H623" s="96" t="s">
        <v>25</v>
      </c>
      <c r="I623" s="96"/>
      <c r="J623" s="94"/>
      <c r="K623" s="94">
        <v>13000</v>
      </c>
      <c r="L623" s="93"/>
      <c r="M623" s="97"/>
      <c r="N623" s="113"/>
      <c r="O623" s="95"/>
      <c r="P623" s="95"/>
      <c r="Q623" s="95"/>
      <c r="R623" s="95"/>
      <c r="S623" s="95"/>
      <c r="T623" s="93"/>
      <c r="U623" s="95"/>
      <c r="V623" s="95"/>
      <c r="W623" s="98"/>
      <c r="X623" s="94">
        <v>13000</v>
      </c>
      <c r="Y623" s="94"/>
    </row>
    <row r="624" spans="1:25" ht="15" customHeight="1" x14ac:dyDescent="0.25">
      <c r="A624" s="109">
        <v>39268</v>
      </c>
      <c r="B624" s="110">
        <v>1402</v>
      </c>
      <c r="C624" s="110" t="s">
        <v>152</v>
      </c>
      <c r="D624" s="94">
        <v>200</v>
      </c>
      <c r="E624" s="111" t="s">
        <v>7477</v>
      </c>
      <c r="F624" s="93" t="s">
        <v>63</v>
      </c>
      <c r="G624" s="93" t="s">
        <v>3580</v>
      </c>
      <c r="H624" s="96" t="s">
        <v>25</v>
      </c>
      <c r="I624" s="96"/>
      <c r="J624" s="94"/>
      <c r="K624" s="94">
        <v>200</v>
      </c>
      <c r="L624" s="94"/>
      <c r="M624" s="97"/>
      <c r="N624" s="95"/>
      <c r="O624" s="95"/>
      <c r="P624" s="95"/>
      <c r="Q624" s="95"/>
      <c r="R624" s="95"/>
      <c r="S624" s="95"/>
      <c r="T624" s="93"/>
      <c r="U624" s="95"/>
      <c r="V624" s="98"/>
      <c r="W624" s="95"/>
      <c r="X624" s="94">
        <v>200</v>
      </c>
      <c r="Y624" s="94"/>
    </row>
    <row r="625" spans="1:25" ht="15" customHeight="1" x14ac:dyDescent="0.25">
      <c r="A625" s="109">
        <v>39268</v>
      </c>
      <c r="B625" s="110">
        <v>1533</v>
      </c>
      <c r="C625" s="110" t="s">
        <v>319</v>
      </c>
      <c r="D625" s="94">
        <v>300</v>
      </c>
      <c r="E625" s="111" t="s">
        <v>7478</v>
      </c>
      <c r="F625" s="93" t="s">
        <v>63</v>
      </c>
      <c r="G625" s="93" t="s">
        <v>3610</v>
      </c>
      <c r="H625" s="96" t="s">
        <v>25</v>
      </c>
      <c r="I625" s="96"/>
      <c r="J625" s="94"/>
      <c r="K625" s="94">
        <v>300</v>
      </c>
      <c r="L625" s="94"/>
      <c r="M625" s="97"/>
      <c r="N625" s="95"/>
      <c r="O625" s="95"/>
      <c r="P625" s="95"/>
      <c r="Q625" s="95"/>
      <c r="R625" s="95"/>
      <c r="S625" s="95"/>
      <c r="T625" s="93"/>
      <c r="U625" s="95"/>
      <c r="V625" s="98"/>
      <c r="W625" s="95"/>
      <c r="X625" s="94">
        <v>300</v>
      </c>
      <c r="Y625" s="94"/>
    </row>
    <row r="626" spans="1:25" ht="15" customHeight="1" x14ac:dyDescent="0.25">
      <c r="A626" s="109">
        <v>39269</v>
      </c>
      <c r="B626" s="110">
        <v>1651</v>
      </c>
      <c r="C626" s="110" t="s">
        <v>21</v>
      </c>
      <c r="D626" s="94">
        <v>2000</v>
      </c>
      <c r="E626" s="111" t="s">
        <v>7479</v>
      </c>
      <c r="F626" s="93" t="s">
        <v>23</v>
      </c>
      <c r="G626" s="93" t="s">
        <v>3610</v>
      </c>
      <c r="H626" s="96" t="s">
        <v>25</v>
      </c>
      <c r="I626" s="96"/>
      <c r="J626" s="94"/>
      <c r="K626" s="94">
        <v>2000</v>
      </c>
      <c r="L626" s="94"/>
      <c r="M626" s="97"/>
      <c r="N626" s="95"/>
      <c r="O626" s="95"/>
      <c r="P626" s="95"/>
      <c r="Q626" s="95"/>
      <c r="R626" s="95"/>
      <c r="S626" s="95"/>
      <c r="T626" s="93"/>
      <c r="U626" s="95"/>
      <c r="V626" s="98"/>
      <c r="W626" s="95"/>
      <c r="X626" s="94">
        <v>2000</v>
      </c>
      <c r="Y626" s="94"/>
    </row>
    <row r="627" spans="1:25" ht="15" customHeight="1" x14ac:dyDescent="0.25">
      <c r="A627" s="109">
        <v>39270</v>
      </c>
      <c r="B627" s="110">
        <v>1456</v>
      </c>
      <c r="C627" s="110" t="s">
        <v>64</v>
      </c>
      <c r="D627" s="94">
        <v>1500</v>
      </c>
      <c r="E627" s="111" t="s">
        <v>7480</v>
      </c>
      <c r="F627" s="93" t="s">
        <v>23</v>
      </c>
      <c r="G627" s="93" t="s">
        <v>3578</v>
      </c>
      <c r="H627" s="96" t="s">
        <v>25</v>
      </c>
      <c r="I627" s="96"/>
      <c r="J627" s="94"/>
      <c r="K627" s="94">
        <v>1500</v>
      </c>
      <c r="L627" s="94"/>
      <c r="M627" s="97"/>
      <c r="N627" s="95"/>
      <c r="O627" s="95"/>
      <c r="P627" s="95"/>
      <c r="Q627" s="95"/>
      <c r="R627" s="95"/>
      <c r="S627" s="95"/>
      <c r="T627" s="93"/>
      <c r="U627" s="95"/>
      <c r="V627" s="98"/>
      <c r="W627" s="95"/>
      <c r="X627" s="94">
        <v>1500</v>
      </c>
      <c r="Y627" s="94"/>
    </row>
    <row r="628" spans="1:25" ht="15" customHeight="1" x14ac:dyDescent="0.25">
      <c r="A628" s="109">
        <v>39270</v>
      </c>
      <c r="B628" s="110">
        <v>921</v>
      </c>
      <c r="C628" s="110" t="s">
        <v>3611</v>
      </c>
      <c r="D628" s="94">
        <v>6930</v>
      </c>
      <c r="E628" s="111" t="s">
        <v>7481</v>
      </c>
      <c r="F628" s="93" t="s">
        <v>23</v>
      </c>
      <c r="G628" s="94" t="s">
        <v>3587</v>
      </c>
      <c r="H628" s="96" t="s">
        <v>25</v>
      </c>
      <c r="I628" s="96"/>
      <c r="J628" s="94"/>
      <c r="K628" s="94">
        <v>6930</v>
      </c>
      <c r="L628" s="93"/>
      <c r="M628" s="97"/>
      <c r="N628" s="113"/>
      <c r="O628" s="95"/>
      <c r="P628" s="95"/>
      <c r="Q628" s="95"/>
      <c r="R628" s="95"/>
      <c r="S628" s="95"/>
      <c r="T628" s="93"/>
      <c r="U628" s="95"/>
      <c r="V628" s="95"/>
      <c r="W628" s="98"/>
      <c r="X628" s="94">
        <v>6930</v>
      </c>
      <c r="Y628" s="94"/>
    </row>
    <row r="629" spans="1:25" ht="15" customHeight="1" x14ac:dyDescent="0.25">
      <c r="A629" s="109">
        <v>39270</v>
      </c>
      <c r="B629" s="110">
        <v>2054</v>
      </c>
      <c r="C629" s="110" t="s">
        <v>61</v>
      </c>
      <c r="D629" s="94">
        <v>100</v>
      </c>
      <c r="E629" s="111" t="s">
        <v>7482</v>
      </c>
      <c r="F629" s="93" t="s">
        <v>23</v>
      </c>
      <c r="G629" s="93" t="s">
        <v>3575</v>
      </c>
      <c r="H629" s="96" t="s">
        <v>25</v>
      </c>
      <c r="I629" s="96"/>
      <c r="J629" s="94"/>
      <c r="K629" s="94">
        <v>100</v>
      </c>
      <c r="L629" s="94"/>
      <c r="M629" s="97"/>
      <c r="N629" s="95"/>
      <c r="O629" s="95"/>
      <c r="P629" s="95"/>
      <c r="Q629" s="95"/>
      <c r="R629" s="95"/>
      <c r="S629" s="95"/>
      <c r="T629" s="93"/>
      <c r="U629" s="95"/>
      <c r="V629" s="98"/>
      <c r="W629" s="95"/>
      <c r="X629" s="94">
        <v>100</v>
      </c>
      <c r="Y629" s="94"/>
    </row>
    <row r="630" spans="1:25" ht="15" customHeight="1" x14ac:dyDescent="0.25">
      <c r="A630" s="109">
        <v>39270</v>
      </c>
      <c r="B630" s="110">
        <v>2028</v>
      </c>
      <c r="C630" s="110" t="s">
        <v>3611</v>
      </c>
      <c r="D630" s="94">
        <v>2000</v>
      </c>
      <c r="E630" s="111" t="s">
        <v>7483</v>
      </c>
      <c r="F630" s="93" t="s">
        <v>37</v>
      </c>
      <c r="G630" s="93" t="s">
        <v>3587</v>
      </c>
      <c r="H630" s="96" t="s">
        <v>25</v>
      </c>
      <c r="I630" s="96"/>
      <c r="J630" s="94"/>
      <c r="K630" s="94">
        <v>2000</v>
      </c>
      <c r="L630" s="94"/>
      <c r="M630" s="97"/>
      <c r="N630" s="95"/>
      <c r="O630" s="95"/>
      <c r="P630" s="95"/>
      <c r="Q630" s="95"/>
      <c r="R630" s="95"/>
      <c r="S630" s="95"/>
      <c r="T630" s="93"/>
      <c r="U630" s="95"/>
      <c r="V630" s="98"/>
      <c r="W630" s="95"/>
      <c r="X630" s="94">
        <v>2000</v>
      </c>
      <c r="Y630" s="94"/>
    </row>
    <row r="631" spans="1:25" ht="15" customHeight="1" x14ac:dyDescent="0.25">
      <c r="A631" s="109">
        <v>39270</v>
      </c>
      <c r="B631" s="110">
        <v>1258</v>
      </c>
      <c r="C631" s="110" t="s">
        <v>35</v>
      </c>
      <c r="D631" s="94">
        <v>10000</v>
      </c>
      <c r="E631" s="111" t="s">
        <v>7484</v>
      </c>
      <c r="F631" s="93" t="s">
        <v>3869</v>
      </c>
      <c r="G631" s="93" t="s">
        <v>3580</v>
      </c>
      <c r="H631" s="96" t="s">
        <v>25</v>
      </c>
      <c r="I631" s="96" t="s">
        <v>4334</v>
      </c>
      <c r="J631" s="94">
        <v>10000</v>
      </c>
      <c r="K631" s="94"/>
      <c r="L631" s="94"/>
      <c r="M631" s="97"/>
      <c r="N631" s="95"/>
      <c r="O631" s="95" t="s">
        <v>7485</v>
      </c>
      <c r="P631" s="95"/>
      <c r="Q631" s="95"/>
      <c r="R631" s="95"/>
      <c r="S631" s="95"/>
      <c r="T631" s="93"/>
      <c r="U631" s="95"/>
      <c r="V631" s="98"/>
      <c r="W631" s="95"/>
      <c r="X631" s="94">
        <v>10000</v>
      </c>
      <c r="Y631" s="94"/>
    </row>
    <row r="632" spans="1:25" ht="15" customHeight="1" x14ac:dyDescent="0.25">
      <c r="A632" s="109">
        <v>39271</v>
      </c>
      <c r="B632" s="110">
        <v>1237</v>
      </c>
      <c r="C632" s="110" t="s">
        <v>203</v>
      </c>
      <c r="D632" s="94">
        <v>5000</v>
      </c>
      <c r="E632" s="111" t="s">
        <v>7486</v>
      </c>
      <c r="F632" s="93" t="s">
        <v>33</v>
      </c>
      <c r="G632" s="93" t="s">
        <v>3610</v>
      </c>
      <c r="H632" s="96" t="s">
        <v>25</v>
      </c>
      <c r="I632" s="96" t="s">
        <v>4334</v>
      </c>
      <c r="J632" s="94">
        <v>5000</v>
      </c>
      <c r="K632" s="94"/>
      <c r="L632" s="94"/>
      <c r="M632" s="97"/>
      <c r="N632" s="95"/>
      <c r="O632" s="95"/>
      <c r="P632" s="95"/>
      <c r="Q632" s="95"/>
      <c r="R632" s="95"/>
      <c r="S632" s="95"/>
      <c r="T632" s="93"/>
      <c r="U632" s="95"/>
      <c r="V632" s="98"/>
      <c r="W632" s="95"/>
      <c r="X632" s="94">
        <v>5000</v>
      </c>
      <c r="Y632" s="94"/>
    </row>
    <row r="633" spans="1:25" ht="15" customHeight="1" x14ac:dyDescent="0.25">
      <c r="A633" s="109">
        <v>39271</v>
      </c>
      <c r="B633" s="110">
        <v>759</v>
      </c>
      <c r="C633" s="110" t="s">
        <v>46</v>
      </c>
      <c r="D633" s="94">
        <v>900</v>
      </c>
      <c r="E633" s="111" t="s">
        <v>7487</v>
      </c>
      <c r="F633" s="93" t="s">
        <v>33</v>
      </c>
      <c r="G633" s="93" t="s">
        <v>3575</v>
      </c>
      <c r="H633" s="96" t="s">
        <v>25</v>
      </c>
      <c r="I633" s="96"/>
      <c r="J633" s="94"/>
      <c r="K633" s="94">
        <v>900</v>
      </c>
      <c r="L633" s="94"/>
      <c r="M633" s="97"/>
      <c r="N633" s="95"/>
      <c r="O633" s="95"/>
      <c r="P633" s="95"/>
      <c r="Q633" s="95"/>
      <c r="R633" s="95"/>
      <c r="S633" s="95"/>
      <c r="T633" s="93"/>
      <c r="U633" s="95"/>
      <c r="V633" s="98"/>
      <c r="W633" s="95"/>
      <c r="X633" s="94">
        <v>900</v>
      </c>
      <c r="Y633" s="94"/>
    </row>
    <row r="634" spans="1:25" ht="15" customHeight="1" x14ac:dyDescent="0.25">
      <c r="A634" s="109">
        <v>39271</v>
      </c>
      <c r="B634" s="110">
        <v>1001</v>
      </c>
      <c r="C634" s="110" t="s">
        <v>448</v>
      </c>
      <c r="D634" s="94">
        <v>9000</v>
      </c>
      <c r="E634" s="111" t="s">
        <v>7488</v>
      </c>
      <c r="F634" s="93" t="s">
        <v>67</v>
      </c>
      <c r="G634" s="93" t="s">
        <v>3575</v>
      </c>
      <c r="H634" s="96" t="s">
        <v>25</v>
      </c>
      <c r="I634" s="96"/>
      <c r="J634" s="94"/>
      <c r="K634" s="94">
        <v>9000</v>
      </c>
      <c r="L634" s="94"/>
      <c r="M634" s="97"/>
      <c r="N634" s="95"/>
      <c r="O634" s="95"/>
      <c r="P634" s="95"/>
      <c r="Q634" s="95"/>
      <c r="R634" s="95"/>
      <c r="S634" s="95"/>
      <c r="T634" s="93"/>
      <c r="U634" s="95"/>
      <c r="V634" s="98"/>
      <c r="W634" s="95"/>
      <c r="X634" s="94">
        <v>9000</v>
      </c>
      <c r="Y634" s="94"/>
    </row>
    <row r="635" spans="1:25" ht="15" customHeight="1" x14ac:dyDescent="0.25">
      <c r="A635" s="109">
        <v>39272</v>
      </c>
      <c r="B635" s="110">
        <v>1552</v>
      </c>
      <c r="C635" s="110" t="s">
        <v>26</v>
      </c>
      <c r="D635" s="94">
        <v>12000</v>
      </c>
      <c r="E635" s="111" t="s">
        <v>7489</v>
      </c>
      <c r="F635" s="93" t="s">
        <v>23</v>
      </c>
      <c r="G635" s="93" t="s">
        <v>3578</v>
      </c>
      <c r="H635" s="96" t="s">
        <v>25</v>
      </c>
      <c r="I635" s="96"/>
      <c r="J635" s="94"/>
      <c r="K635" s="94">
        <v>12000</v>
      </c>
      <c r="L635" s="94"/>
      <c r="M635" s="97"/>
      <c r="N635" s="95"/>
      <c r="O635" s="95"/>
      <c r="P635" s="95"/>
      <c r="Q635" s="95"/>
      <c r="R635" s="95"/>
      <c r="S635" s="95"/>
      <c r="T635" s="93"/>
      <c r="U635" s="95"/>
      <c r="V635" s="98"/>
      <c r="W635" s="95"/>
      <c r="X635" s="94">
        <v>12000</v>
      </c>
      <c r="Y635" s="94"/>
    </row>
    <row r="636" spans="1:25" ht="15" customHeight="1" x14ac:dyDescent="0.25">
      <c r="A636" s="109">
        <v>39272</v>
      </c>
      <c r="B636" s="110">
        <v>1757</v>
      </c>
      <c r="C636" s="110" t="s">
        <v>162</v>
      </c>
      <c r="D636" s="94">
        <v>5000</v>
      </c>
      <c r="E636" s="111" t="s">
        <v>7490</v>
      </c>
      <c r="F636" s="93" t="s">
        <v>23</v>
      </c>
      <c r="G636" s="93" t="s">
        <v>3582</v>
      </c>
      <c r="H636" s="96" t="s">
        <v>25</v>
      </c>
      <c r="I636" s="96"/>
      <c r="J636" s="94"/>
      <c r="K636" s="94">
        <v>5000</v>
      </c>
      <c r="L636" s="94"/>
      <c r="M636" s="97"/>
      <c r="N636" s="95"/>
      <c r="O636" s="95"/>
      <c r="P636" s="95"/>
      <c r="Q636" s="95"/>
      <c r="R636" s="95"/>
      <c r="S636" s="95"/>
      <c r="T636" s="93"/>
      <c r="U636" s="95"/>
      <c r="V636" s="98"/>
      <c r="W636" s="95"/>
      <c r="X636" s="94">
        <v>5000</v>
      </c>
      <c r="Y636" s="94"/>
    </row>
    <row r="637" spans="1:25" ht="15" customHeight="1" x14ac:dyDescent="0.25">
      <c r="A637" s="109">
        <v>39272</v>
      </c>
      <c r="B637" s="110">
        <v>1355</v>
      </c>
      <c r="C637" s="110" t="s">
        <v>319</v>
      </c>
      <c r="D637" s="94">
        <v>800</v>
      </c>
      <c r="E637" s="111" t="s">
        <v>7491</v>
      </c>
      <c r="F637" s="93" t="s">
        <v>37</v>
      </c>
      <c r="G637" s="93" t="s">
        <v>3610</v>
      </c>
      <c r="H637" s="96" t="s">
        <v>25</v>
      </c>
      <c r="I637" s="96"/>
      <c r="J637" s="94"/>
      <c r="K637" s="94">
        <v>800</v>
      </c>
      <c r="L637" s="94"/>
      <c r="M637" s="97"/>
      <c r="N637" s="95"/>
      <c r="O637" s="95"/>
      <c r="P637" s="95"/>
      <c r="Q637" s="95"/>
      <c r="R637" s="95"/>
      <c r="S637" s="95"/>
      <c r="T637" s="93"/>
      <c r="U637" s="95"/>
      <c r="V637" s="98"/>
      <c r="W637" s="95"/>
      <c r="X637" s="94">
        <v>800</v>
      </c>
      <c r="Y637" s="94"/>
    </row>
    <row r="638" spans="1:25" ht="15" customHeight="1" x14ac:dyDescent="0.25">
      <c r="A638" s="109">
        <v>39272</v>
      </c>
      <c r="B638" s="110">
        <v>2141</v>
      </c>
      <c r="C638" s="110" t="s">
        <v>61</v>
      </c>
      <c r="D638" s="94" t="s">
        <v>27</v>
      </c>
      <c r="E638" s="111" t="s">
        <v>7492</v>
      </c>
      <c r="F638" s="93" t="s">
        <v>67</v>
      </c>
      <c r="G638" s="93" t="s">
        <v>3575</v>
      </c>
      <c r="H638" s="96" t="s">
        <v>25</v>
      </c>
      <c r="I638" s="96"/>
      <c r="J638" s="94"/>
      <c r="K638" s="94" t="s">
        <v>27</v>
      </c>
      <c r="L638" s="94"/>
      <c r="M638" s="97"/>
      <c r="N638" s="95"/>
      <c r="O638" s="95"/>
      <c r="P638" s="95"/>
      <c r="Q638" s="95"/>
      <c r="R638" s="95"/>
      <c r="S638" s="95"/>
      <c r="T638" s="93"/>
      <c r="U638" s="95"/>
      <c r="V638" s="98"/>
      <c r="W638" s="95"/>
      <c r="X638" s="94" t="s">
        <v>27</v>
      </c>
      <c r="Y638" s="94">
        <v>1</v>
      </c>
    </row>
    <row r="639" spans="1:25" ht="15" customHeight="1" x14ac:dyDescent="0.25">
      <c r="A639" s="109">
        <v>39273</v>
      </c>
      <c r="B639" s="110">
        <v>2154</v>
      </c>
      <c r="C639" s="110" t="s">
        <v>141</v>
      </c>
      <c r="D639" s="94">
        <v>2500</v>
      </c>
      <c r="E639" s="111" t="s">
        <v>7493</v>
      </c>
      <c r="F639" s="93" t="s">
        <v>33</v>
      </c>
      <c r="G639" s="93" t="s">
        <v>3578</v>
      </c>
      <c r="H639" s="96" t="s">
        <v>25</v>
      </c>
      <c r="I639" s="96"/>
      <c r="J639" s="94"/>
      <c r="K639" s="94">
        <v>2500</v>
      </c>
      <c r="L639" s="94"/>
      <c r="M639" s="97"/>
      <c r="N639" s="95"/>
      <c r="O639" s="95"/>
      <c r="P639" s="95"/>
      <c r="Q639" s="95"/>
      <c r="R639" s="95"/>
      <c r="S639" s="95"/>
      <c r="T639" s="93"/>
      <c r="U639" s="95"/>
      <c r="V639" s="98"/>
      <c r="W639" s="95"/>
      <c r="X639" s="94">
        <v>2500</v>
      </c>
      <c r="Y639" s="94"/>
    </row>
    <row r="640" spans="1:25" ht="15" customHeight="1" x14ac:dyDescent="0.25">
      <c r="A640" s="109">
        <v>39273</v>
      </c>
      <c r="B640" s="110">
        <v>2252</v>
      </c>
      <c r="C640" s="110" t="s">
        <v>31</v>
      </c>
      <c r="D640" s="94">
        <v>100000</v>
      </c>
      <c r="E640" s="111" t="s">
        <v>7494</v>
      </c>
      <c r="F640" s="93" t="s">
        <v>33</v>
      </c>
      <c r="G640" s="93" t="s">
        <v>3587</v>
      </c>
      <c r="H640" s="96" t="s">
        <v>25</v>
      </c>
      <c r="I640" s="96"/>
      <c r="J640" s="94"/>
      <c r="K640" s="94">
        <v>100000</v>
      </c>
      <c r="L640" s="94"/>
      <c r="M640" s="97"/>
      <c r="N640" s="95"/>
      <c r="O640" s="95"/>
      <c r="P640" s="95"/>
      <c r="Q640" s="95"/>
      <c r="R640" s="95"/>
      <c r="S640" s="95"/>
      <c r="T640" s="93"/>
      <c r="U640" s="95"/>
      <c r="V640" s="98"/>
      <c r="W640" s="95"/>
      <c r="X640" s="94">
        <v>100000</v>
      </c>
      <c r="Y640" s="94"/>
    </row>
    <row r="641" spans="1:25" ht="15" customHeight="1" x14ac:dyDescent="0.25">
      <c r="A641" s="109">
        <v>39273</v>
      </c>
      <c r="B641" s="110">
        <v>1251</v>
      </c>
      <c r="C641" s="110" t="s">
        <v>319</v>
      </c>
      <c r="D641" s="94">
        <v>200</v>
      </c>
      <c r="E641" s="111" t="s">
        <v>7495</v>
      </c>
      <c r="F641" s="93" t="s">
        <v>37</v>
      </c>
      <c r="G641" s="93" t="s">
        <v>3610</v>
      </c>
      <c r="H641" s="96" t="s">
        <v>25</v>
      </c>
      <c r="I641" s="96"/>
      <c r="J641" s="94"/>
      <c r="K641" s="94">
        <v>200</v>
      </c>
      <c r="L641" s="94"/>
      <c r="M641" s="97"/>
      <c r="N641" s="95"/>
      <c r="O641" s="95"/>
      <c r="P641" s="95"/>
      <c r="Q641" s="95"/>
      <c r="R641" s="95"/>
      <c r="S641" s="95"/>
      <c r="T641" s="93"/>
      <c r="U641" s="95"/>
      <c r="V641" s="98"/>
      <c r="W641" s="95"/>
      <c r="X641" s="94">
        <v>200</v>
      </c>
      <c r="Y641" s="94"/>
    </row>
    <row r="642" spans="1:25" ht="15" customHeight="1" x14ac:dyDescent="0.25">
      <c r="A642" s="109">
        <v>39273</v>
      </c>
      <c r="B642" s="110">
        <v>1043</v>
      </c>
      <c r="C642" s="110" t="s">
        <v>51</v>
      </c>
      <c r="D642" s="94" t="s">
        <v>27</v>
      </c>
      <c r="E642" s="111" t="s">
        <v>7496</v>
      </c>
      <c r="F642" s="93" t="s">
        <v>67</v>
      </c>
      <c r="G642" s="93" t="s">
        <v>3610</v>
      </c>
      <c r="H642" s="96" t="s">
        <v>25</v>
      </c>
      <c r="I642" s="96"/>
      <c r="J642" s="94"/>
      <c r="K642" s="94" t="s">
        <v>27</v>
      </c>
      <c r="L642" s="94"/>
      <c r="M642" s="97"/>
      <c r="N642" s="95"/>
      <c r="O642" s="95"/>
      <c r="P642" s="95"/>
      <c r="Q642" s="95"/>
      <c r="R642" s="95"/>
      <c r="S642" s="95"/>
      <c r="T642" s="93"/>
      <c r="U642" s="95"/>
      <c r="V642" s="98"/>
      <c r="W642" s="95"/>
      <c r="X642" s="94" t="s">
        <v>27</v>
      </c>
      <c r="Y642" s="94">
        <v>1</v>
      </c>
    </row>
    <row r="643" spans="1:25" ht="15" customHeight="1" x14ac:dyDescent="0.25">
      <c r="A643" s="109">
        <v>39273</v>
      </c>
      <c r="B643" s="110">
        <v>1130</v>
      </c>
      <c r="C643" s="110" t="s">
        <v>121</v>
      </c>
      <c r="D643" s="94" t="s">
        <v>27</v>
      </c>
      <c r="E643" s="111" t="s">
        <v>7497</v>
      </c>
      <c r="F643" s="93" t="s">
        <v>67</v>
      </c>
      <c r="G643" s="93" t="s">
        <v>3582</v>
      </c>
      <c r="H643" s="96" t="s">
        <v>25</v>
      </c>
      <c r="I643" s="96"/>
      <c r="J643" s="94"/>
      <c r="K643" s="94" t="s">
        <v>27</v>
      </c>
      <c r="L643" s="94"/>
      <c r="M643" s="97"/>
      <c r="N643" s="95"/>
      <c r="O643" s="95"/>
      <c r="P643" s="95"/>
      <c r="Q643" s="95"/>
      <c r="R643" s="95"/>
      <c r="S643" s="95"/>
      <c r="T643" s="93"/>
      <c r="U643" s="95"/>
      <c r="V643" s="98"/>
      <c r="W643" s="95"/>
      <c r="X643" s="94" t="s">
        <v>27</v>
      </c>
      <c r="Y643" s="94">
        <v>1</v>
      </c>
    </row>
    <row r="644" spans="1:25" ht="15" customHeight="1" x14ac:dyDescent="0.25">
      <c r="A644" s="109">
        <v>39274</v>
      </c>
      <c r="B644" s="110">
        <v>837</v>
      </c>
      <c r="C644" s="110" t="s">
        <v>31</v>
      </c>
      <c r="D644" s="94">
        <v>4000</v>
      </c>
      <c r="E644" s="111" t="s">
        <v>7498</v>
      </c>
      <c r="F644" s="93" t="s">
        <v>33</v>
      </c>
      <c r="G644" s="93" t="s">
        <v>3587</v>
      </c>
      <c r="H644" s="96" t="s">
        <v>25</v>
      </c>
      <c r="I644" s="96"/>
      <c r="J644" s="94"/>
      <c r="K644" s="94">
        <v>4000</v>
      </c>
      <c r="L644" s="94"/>
      <c r="M644" s="97"/>
      <c r="N644" s="95"/>
      <c r="O644" s="95"/>
      <c r="P644" s="95"/>
      <c r="Q644" s="95"/>
      <c r="R644" s="95"/>
      <c r="S644" s="95"/>
      <c r="T644" s="93"/>
      <c r="U644" s="95"/>
      <c r="V644" s="98"/>
      <c r="W644" s="95"/>
      <c r="X644" s="94">
        <v>4000</v>
      </c>
      <c r="Y644" s="94"/>
    </row>
    <row r="645" spans="1:25" ht="15" customHeight="1" x14ac:dyDescent="0.25">
      <c r="A645" s="109">
        <v>39276</v>
      </c>
      <c r="B645" s="110">
        <v>2221</v>
      </c>
      <c r="C645" s="110" t="s">
        <v>35</v>
      </c>
      <c r="D645" s="94">
        <v>2000</v>
      </c>
      <c r="E645" s="111" t="s">
        <v>7499</v>
      </c>
      <c r="F645" s="93" t="s">
        <v>23</v>
      </c>
      <c r="G645" s="93" t="s">
        <v>3580</v>
      </c>
      <c r="H645" s="96" t="s">
        <v>25</v>
      </c>
      <c r="I645" s="96"/>
      <c r="J645" s="94"/>
      <c r="K645" s="94">
        <v>2000</v>
      </c>
      <c r="L645" s="94"/>
      <c r="M645" s="97"/>
      <c r="N645" s="95"/>
      <c r="O645" s="95"/>
      <c r="P645" s="95"/>
      <c r="Q645" s="95"/>
      <c r="R645" s="95"/>
      <c r="S645" s="95"/>
      <c r="T645" s="93"/>
      <c r="U645" s="95"/>
      <c r="V645" s="98"/>
      <c r="W645" s="95"/>
      <c r="X645" s="94">
        <v>2000</v>
      </c>
      <c r="Y645" s="94"/>
    </row>
    <row r="646" spans="1:25" ht="15" customHeight="1" x14ac:dyDescent="0.25">
      <c r="A646" s="109">
        <v>39276</v>
      </c>
      <c r="B646" s="110">
        <v>213</v>
      </c>
      <c r="C646" s="110" t="s">
        <v>21</v>
      </c>
      <c r="D646" s="94">
        <v>25000</v>
      </c>
      <c r="E646" s="111" t="s">
        <v>7500</v>
      </c>
      <c r="F646" s="93" t="s">
        <v>23</v>
      </c>
      <c r="G646" s="94" t="s">
        <v>3610</v>
      </c>
      <c r="H646" s="96" t="s">
        <v>25</v>
      </c>
      <c r="I646" s="96"/>
      <c r="J646" s="94"/>
      <c r="K646" s="94">
        <v>25000</v>
      </c>
      <c r="L646" s="93"/>
      <c r="M646" s="97"/>
      <c r="N646" s="113"/>
      <c r="O646" s="95"/>
      <c r="P646" s="95"/>
      <c r="Q646" s="95"/>
      <c r="R646" s="95"/>
      <c r="S646" s="95"/>
      <c r="T646" s="93"/>
      <c r="U646" s="95"/>
      <c r="V646" s="95"/>
      <c r="W646" s="98"/>
      <c r="X646" s="94">
        <v>25000</v>
      </c>
      <c r="Y646" s="94"/>
    </row>
    <row r="647" spans="1:25" ht="15" customHeight="1" x14ac:dyDescent="0.25">
      <c r="A647" s="109">
        <v>39276</v>
      </c>
      <c r="B647" s="110">
        <v>304</v>
      </c>
      <c r="C647" s="110" t="s">
        <v>426</v>
      </c>
      <c r="D647" s="94">
        <v>25000</v>
      </c>
      <c r="E647" s="111" t="s">
        <v>7501</v>
      </c>
      <c r="F647" s="93" t="s">
        <v>23</v>
      </c>
      <c r="G647" s="94" t="s">
        <v>3587</v>
      </c>
      <c r="H647" s="96" t="s">
        <v>25</v>
      </c>
      <c r="I647" s="96"/>
      <c r="J647" s="94"/>
      <c r="K647" s="94">
        <v>25000</v>
      </c>
      <c r="L647" s="93"/>
      <c r="M647" s="97"/>
      <c r="N647" s="113"/>
      <c r="O647" s="95"/>
      <c r="P647" s="95"/>
      <c r="Q647" s="95"/>
      <c r="R647" s="95"/>
      <c r="S647" s="95"/>
      <c r="T647" s="93"/>
      <c r="U647" s="95"/>
      <c r="V647" s="95"/>
      <c r="W647" s="98"/>
      <c r="X647" s="94">
        <v>25000</v>
      </c>
      <c r="Y647" s="94"/>
    </row>
    <row r="648" spans="1:25" ht="15" customHeight="1" x14ac:dyDescent="0.25">
      <c r="A648" s="109">
        <v>39276</v>
      </c>
      <c r="B648" s="110">
        <v>607</v>
      </c>
      <c r="C648" s="110" t="s">
        <v>426</v>
      </c>
      <c r="D648" s="94">
        <v>5000</v>
      </c>
      <c r="E648" s="111" t="s">
        <v>7502</v>
      </c>
      <c r="F648" s="93" t="s">
        <v>33</v>
      </c>
      <c r="G648" s="93" t="s">
        <v>3587</v>
      </c>
      <c r="H648" s="96" t="s">
        <v>25</v>
      </c>
      <c r="I648" s="96"/>
      <c r="J648" s="94"/>
      <c r="K648" s="94">
        <v>5000</v>
      </c>
      <c r="L648" s="94"/>
      <c r="M648" s="97"/>
      <c r="N648" s="95"/>
      <c r="O648" s="95"/>
      <c r="P648" s="95"/>
      <c r="Q648" s="95"/>
      <c r="R648" s="95"/>
      <c r="S648" s="95"/>
      <c r="T648" s="93"/>
      <c r="U648" s="95"/>
      <c r="V648" s="98"/>
      <c r="W648" s="95"/>
      <c r="X648" s="94">
        <v>5000</v>
      </c>
      <c r="Y648" s="94"/>
    </row>
    <row r="649" spans="1:25" ht="15" customHeight="1" x14ac:dyDescent="0.25">
      <c r="A649" s="109">
        <v>39276</v>
      </c>
      <c r="B649" s="110">
        <v>2032</v>
      </c>
      <c r="C649" s="110" t="s">
        <v>70</v>
      </c>
      <c r="D649" s="94">
        <v>5000</v>
      </c>
      <c r="E649" s="111" t="s">
        <v>7503</v>
      </c>
      <c r="F649" s="93" t="s">
        <v>3869</v>
      </c>
      <c r="G649" s="93" t="s">
        <v>3575</v>
      </c>
      <c r="H649" s="96" t="s">
        <v>25</v>
      </c>
      <c r="I649" s="96" t="s">
        <v>4334</v>
      </c>
      <c r="J649" s="94">
        <v>5000</v>
      </c>
      <c r="K649" s="94"/>
      <c r="L649" s="94"/>
      <c r="M649" s="97"/>
      <c r="N649" s="95"/>
      <c r="O649" s="95"/>
      <c r="P649" s="95"/>
      <c r="Q649" s="95"/>
      <c r="R649" s="95"/>
      <c r="S649" s="95"/>
      <c r="T649" s="93"/>
      <c r="U649" s="95"/>
      <c r="V649" s="98"/>
      <c r="W649" s="95"/>
      <c r="X649" s="94">
        <v>5000</v>
      </c>
      <c r="Y649" s="94"/>
    </row>
    <row r="650" spans="1:25" ht="15" customHeight="1" x14ac:dyDescent="0.25">
      <c r="A650" s="109">
        <v>39277</v>
      </c>
      <c r="B650" s="110">
        <v>914</v>
      </c>
      <c r="C650" s="110" t="s">
        <v>31</v>
      </c>
      <c r="D650" s="94">
        <v>4000</v>
      </c>
      <c r="E650" s="111" t="s">
        <v>7504</v>
      </c>
      <c r="F650" s="93" t="s">
        <v>33</v>
      </c>
      <c r="G650" s="93" t="s">
        <v>3587</v>
      </c>
      <c r="H650" s="96" t="s">
        <v>25</v>
      </c>
      <c r="I650" s="96"/>
      <c r="J650" s="94"/>
      <c r="K650" s="94">
        <v>4000</v>
      </c>
      <c r="L650" s="94"/>
      <c r="M650" s="97"/>
      <c r="N650" s="95"/>
      <c r="O650" s="95"/>
      <c r="P650" s="95"/>
      <c r="Q650" s="95"/>
      <c r="R650" s="95"/>
      <c r="S650" s="95"/>
      <c r="T650" s="93"/>
      <c r="U650" s="95"/>
      <c r="V650" s="98"/>
      <c r="W650" s="95"/>
      <c r="X650" s="94">
        <v>4000</v>
      </c>
      <c r="Y650" s="94"/>
    </row>
    <row r="651" spans="1:25" ht="15" customHeight="1" x14ac:dyDescent="0.25">
      <c r="A651" s="109">
        <v>39277</v>
      </c>
      <c r="B651" s="110">
        <v>1039</v>
      </c>
      <c r="C651" s="110" t="s">
        <v>141</v>
      </c>
      <c r="D651" s="94">
        <v>61000</v>
      </c>
      <c r="E651" s="111" t="s">
        <v>7505</v>
      </c>
      <c r="F651" s="93" t="s">
        <v>67</v>
      </c>
      <c r="G651" s="94" t="s">
        <v>3578</v>
      </c>
      <c r="H651" s="96" t="s">
        <v>25</v>
      </c>
      <c r="I651" s="96"/>
      <c r="J651" s="94"/>
      <c r="K651" s="94">
        <v>61000</v>
      </c>
      <c r="L651" s="93"/>
      <c r="M651" s="97"/>
      <c r="N651" s="113"/>
      <c r="O651" s="95"/>
      <c r="P651" s="95"/>
      <c r="Q651" s="95"/>
      <c r="R651" s="95"/>
      <c r="S651" s="95"/>
      <c r="T651" s="93"/>
      <c r="U651" s="95"/>
      <c r="V651" s="95"/>
      <c r="W651" s="98"/>
      <c r="X651" s="94">
        <v>61000</v>
      </c>
      <c r="Y651" s="94"/>
    </row>
    <row r="652" spans="1:25" ht="15" customHeight="1" x14ac:dyDescent="0.25">
      <c r="A652" s="109">
        <v>39278</v>
      </c>
      <c r="B652" s="110">
        <v>1611</v>
      </c>
      <c r="C652" s="110" t="s">
        <v>35</v>
      </c>
      <c r="D652" s="94">
        <v>3500</v>
      </c>
      <c r="E652" s="111" t="s">
        <v>7506</v>
      </c>
      <c r="F652" s="93" t="s">
        <v>23</v>
      </c>
      <c r="G652" s="93" t="s">
        <v>3580</v>
      </c>
      <c r="H652" s="96" t="s">
        <v>25</v>
      </c>
      <c r="I652" s="96"/>
      <c r="J652" s="94"/>
      <c r="K652" s="94">
        <v>3500</v>
      </c>
      <c r="L652" s="94"/>
      <c r="M652" s="97"/>
      <c r="N652" s="95"/>
      <c r="O652" s="95"/>
      <c r="P652" s="95"/>
      <c r="Q652" s="95"/>
      <c r="R652" s="95"/>
      <c r="S652" s="95"/>
      <c r="T652" s="93"/>
      <c r="U652" s="95"/>
      <c r="V652" s="98"/>
      <c r="W652" s="95"/>
      <c r="X652" s="94">
        <v>3500</v>
      </c>
      <c r="Y652" s="94"/>
    </row>
    <row r="653" spans="1:25" ht="15" customHeight="1" x14ac:dyDescent="0.25">
      <c r="A653" s="109">
        <v>39278</v>
      </c>
      <c r="B653" s="110">
        <v>2111</v>
      </c>
      <c r="C653" s="110" t="s">
        <v>91</v>
      </c>
      <c r="D653" s="94">
        <v>10000</v>
      </c>
      <c r="E653" s="111" t="s">
        <v>7507</v>
      </c>
      <c r="F653" s="93" t="s">
        <v>29</v>
      </c>
      <c r="G653" s="93" t="s">
        <v>3578</v>
      </c>
      <c r="H653" s="96" t="s">
        <v>25</v>
      </c>
      <c r="I653" s="96"/>
      <c r="J653" s="94"/>
      <c r="K653" s="94">
        <v>10000</v>
      </c>
      <c r="L653" s="94"/>
      <c r="M653" s="97"/>
      <c r="N653" s="95"/>
      <c r="O653" s="95"/>
      <c r="P653" s="95"/>
      <c r="Q653" s="95"/>
      <c r="R653" s="95"/>
      <c r="S653" s="95"/>
      <c r="T653" s="93"/>
      <c r="U653" s="95"/>
      <c r="V653" s="98"/>
      <c r="W653" s="95"/>
      <c r="X653" s="94">
        <v>10000</v>
      </c>
      <c r="Y653" s="94"/>
    </row>
    <row r="654" spans="1:25" ht="15" customHeight="1" x14ac:dyDescent="0.25">
      <c r="A654" s="109">
        <v>39278</v>
      </c>
      <c r="B654" s="110">
        <v>1425</v>
      </c>
      <c r="C654" s="110" t="s">
        <v>56</v>
      </c>
      <c r="D654" s="94">
        <v>1000</v>
      </c>
      <c r="E654" s="111" t="s">
        <v>7508</v>
      </c>
      <c r="F654" s="93" t="s">
        <v>54</v>
      </c>
      <c r="G654" s="93" t="s">
        <v>3587</v>
      </c>
      <c r="H654" s="96" t="s">
        <v>25</v>
      </c>
      <c r="I654" s="96"/>
      <c r="J654" s="94"/>
      <c r="K654" s="94">
        <v>1000</v>
      </c>
      <c r="L654" s="94"/>
      <c r="M654" s="97"/>
      <c r="N654" s="95"/>
      <c r="O654" s="95"/>
      <c r="P654" s="95"/>
      <c r="Q654" s="95"/>
      <c r="R654" s="95"/>
      <c r="S654" s="95"/>
      <c r="T654" s="93"/>
      <c r="U654" s="95"/>
      <c r="V654" s="98"/>
      <c r="W654" s="95"/>
      <c r="X654" s="94">
        <v>1000</v>
      </c>
      <c r="Y654" s="94"/>
    </row>
    <row r="655" spans="1:25" ht="15" customHeight="1" x14ac:dyDescent="0.25">
      <c r="A655" s="109">
        <v>39279</v>
      </c>
      <c r="B655" s="110">
        <v>625</v>
      </c>
      <c r="C655" s="110" t="s">
        <v>121</v>
      </c>
      <c r="D655" s="94">
        <v>4000</v>
      </c>
      <c r="E655" s="111" t="s">
        <v>7509</v>
      </c>
      <c r="F655" s="93" t="s">
        <v>23</v>
      </c>
      <c r="G655" s="93" t="s">
        <v>3582</v>
      </c>
      <c r="H655" s="96" t="s">
        <v>25</v>
      </c>
      <c r="I655" s="96"/>
      <c r="J655" s="94"/>
      <c r="K655" s="94">
        <v>4000</v>
      </c>
      <c r="L655" s="94"/>
      <c r="M655" s="97"/>
      <c r="N655" s="95"/>
      <c r="O655" s="95"/>
      <c r="P655" s="95"/>
      <c r="Q655" s="95"/>
      <c r="R655" s="95"/>
      <c r="S655" s="95"/>
      <c r="T655" s="93"/>
      <c r="U655" s="95"/>
      <c r="V655" s="98"/>
      <c r="W655" s="95"/>
      <c r="X655" s="94">
        <v>4000</v>
      </c>
      <c r="Y655" s="94"/>
    </row>
    <row r="656" spans="1:25" ht="15" customHeight="1" x14ac:dyDescent="0.25">
      <c r="A656" s="109">
        <v>39279</v>
      </c>
      <c r="B656" s="110">
        <v>913</v>
      </c>
      <c r="C656" s="110" t="s">
        <v>61</v>
      </c>
      <c r="D656" s="94">
        <v>1500</v>
      </c>
      <c r="E656" s="111" t="s">
        <v>7510</v>
      </c>
      <c r="F656" s="93" t="s">
        <v>23</v>
      </c>
      <c r="G656" s="93" t="s">
        <v>3575</v>
      </c>
      <c r="H656" s="96" t="s">
        <v>25</v>
      </c>
      <c r="I656" s="96"/>
      <c r="J656" s="94"/>
      <c r="K656" s="94">
        <v>1500</v>
      </c>
      <c r="L656" s="94"/>
      <c r="M656" s="97"/>
      <c r="N656" s="95"/>
      <c r="O656" s="95"/>
      <c r="P656" s="95"/>
      <c r="Q656" s="95"/>
      <c r="R656" s="95"/>
      <c r="S656" s="95"/>
      <c r="T656" s="93"/>
      <c r="U656" s="95"/>
      <c r="V656" s="98"/>
      <c r="W656" s="95"/>
      <c r="X656" s="94">
        <v>1500</v>
      </c>
      <c r="Y656" s="94"/>
    </row>
    <row r="657" spans="1:25" ht="15" customHeight="1" x14ac:dyDescent="0.25">
      <c r="A657" s="109">
        <v>39279</v>
      </c>
      <c r="B657" s="110">
        <v>955</v>
      </c>
      <c r="C657" s="110" t="s">
        <v>64</v>
      </c>
      <c r="D657" s="94">
        <v>1000</v>
      </c>
      <c r="E657" s="111" t="s">
        <v>7511</v>
      </c>
      <c r="F657" s="93" t="s">
        <v>54</v>
      </c>
      <c r="G657" s="93" t="s">
        <v>3578</v>
      </c>
      <c r="H657" s="96" t="s">
        <v>25</v>
      </c>
      <c r="I657" s="96"/>
      <c r="J657" s="94"/>
      <c r="K657" s="94">
        <v>1000</v>
      </c>
      <c r="L657" s="94"/>
      <c r="M657" s="97"/>
      <c r="N657" s="95"/>
      <c r="O657" s="95"/>
      <c r="P657" s="95"/>
      <c r="Q657" s="95"/>
      <c r="R657" s="95"/>
      <c r="S657" s="95"/>
      <c r="T657" s="93"/>
      <c r="U657" s="95"/>
      <c r="V657" s="98"/>
      <c r="W657" s="95"/>
      <c r="X657" s="94">
        <v>1000</v>
      </c>
      <c r="Y657" s="94"/>
    </row>
    <row r="658" spans="1:25" ht="15" customHeight="1" x14ac:dyDescent="0.25">
      <c r="A658" s="109">
        <v>39279</v>
      </c>
      <c r="B658" s="110">
        <v>1359</v>
      </c>
      <c r="C658" s="110" t="s">
        <v>132</v>
      </c>
      <c r="D658" s="94">
        <v>300</v>
      </c>
      <c r="E658" s="111" t="s">
        <v>7512</v>
      </c>
      <c r="F658" s="93" t="s">
        <v>54</v>
      </c>
      <c r="G658" s="93" t="s">
        <v>3580</v>
      </c>
      <c r="H658" s="96" t="s">
        <v>25</v>
      </c>
      <c r="I658" s="96"/>
      <c r="J658" s="94"/>
      <c r="K658" s="94">
        <v>300</v>
      </c>
      <c r="L658" s="94"/>
      <c r="M658" s="97"/>
      <c r="N658" s="95"/>
      <c r="O658" s="95"/>
      <c r="P658" s="95"/>
      <c r="Q658" s="95"/>
      <c r="R658" s="95"/>
      <c r="S658" s="95"/>
      <c r="T658" s="93"/>
      <c r="U658" s="95"/>
      <c r="V658" s="98"/>
      <c r="W658" s="95"/>
      <c r="X658" s="94">
        <v>300</v>
      </c>
      <c r="Y658" s="94"/>
    </row>
    <row r="659" spans="1:25" ht="15" customHeight="1" x14ac:dyDescent="0.25">
      <c r="A659" s="109">
        <v>39280</v>
      </c>
      <c r="B659" s="110">
        <v>738</v>
      </c>
      <c r="C659" s="110" t="s">
        <v>64</v>
      </c>
      <c r="D659" s="94">
        <v>1000</v>
      </c>
      <c r="E659" s="111" t="s">
        <v>7513</v>
      </c>
      <c r="F659" s="93" t="s">
        <v>23</v>
      </c>
      <c r="G659" s="93" t="s">
        <v>3578</v>
      </c>
      <c r="H659" s="96" t="s">
        <v>25</v>
      </c>
      <c r="I659" s="96"/>
      <c r="J659" s="94"/>
      <c r="K659" s="94">
        <v>1000</v>
      </c>
      <c r="L659" s="94"/>
      <c r="M659" s="97"/>
      <c r="N659" s="95"/>
      <c r="O659" s="95"/>
      <c r="P659" s="95"/>
      <c r="Q659" s="95"/>
      <c r="R659" s="95"/>
      <c r="S659" s="95"/>
      <c r="T659" s="93"/>
      <c r="U659" s="95"/>
      <c r="V659" s="98"/>
      <c r="W659" s="95"/>
      <c r="X659" s="94">
        <v>1000</v>
      </c>
      <c r="Y659" s="94"/>
    </row>
    <row r="660" spans="1:25" ht="15" customHeight="1" x14ac:dyDescent="0.25">
      <c r="A660" s="109">
        <v>39280</v>
      </c>
      <c r="B660" s="110">
        <v>1616</v>
      </c>
      <c r="C660" s="110" t="s">
        <v>70</v>
      </c>
      <c r="D660" s="94">
        <v>10000</v>
      </c>
      <c r="E660" s="111" t="s">
        <v>7514</v>
      </c>
      <c r="F660" s="93" t="s">
        <v>23</v>
      </c>
      <c r="G660" s="93" t="s">
        <v>3575</v>
      </c>
      <c r="H660" s="96" t="s">
        <v>25</v>
      </c>
      <c r="I660" s="96"/>
      <c r="J660" s="94"/>
      <c r="K660" s="94">
        <v>10000</v>
      </c>
      <c r="L660" s="94"/>
      <c r="M660" s="97"/>
      <c r="N660" s="95"/>
      <c r="O660" s="95"/>
      <c r="P660" s="95"/>
      <c r="Q660" s="95"/>
      <c r="R660" s="95"/>
      <c r="S660" s="95"/>
      <c r="T660" s="93"/>
      <c r="U660" s="95"/>
      <c r="V660" s="98"/>
      <c r="W660" s="95"/>
      <c r="X660" s="94">
        <v>10000</v>
      </c>
      <c r="Y660" s="94"/>
    </row>
    <row r="661" spans="1:25" ht="15" customHeight="1" x14ac:dyDescent="0.25">
      <c r="A661" s="109">
        <v>39280</v>
      </c>
      <c r="B661" s="110">
        <v>1840</v>
      </c>
      <c r="C661" s="110" t="s">
        <v>46</v>
      </c>
      <c r="D661" s="94" t="s">
        <v>27</v>
      </c>
      <c r="E661" s="111" t="s">
        <v>7515</v>
      </c>
      <c r="F661" s="93" t="s">
        <v>67</v>
      </c>
      <c r="G661" s="93" t="s">
        <v>3575</v>
      </c>
      <c r="H661" s="96" t="s">
        <v>25</v>
      </c>
      <c r="I661" s="96"/>
      <c r="J661" s="94"/>
      <c r="K661" s="94" t="s">
        <v>27</v>
      </c>
      <c r="L661" s="94"/>
      <c r="M661" s="97"/>
      <c r="N661" s="95"/>
      <c r="O661" s="95"/>
      <c r="P661" s="95"/>
      <c r="Q661" s="95"/>
      <c r="R661" s="95"/>
      <c r="S661" s="95"/>
      <c r="T661" s="93"/>
      <c r="U661" s="95"/>
      <c r="V661" s="98"/>
      <c r="W661" s="95"/>
      <c r="X661" s="94" t="s">
        <v>27</v>
      </c>
      <c r="Y661" s="94">
        <v>1</v>
      </c>
    </row>
    <row r="662" spans="1:25" ht="15" customHeight="1" x14ac:dyDescent="0.25">
      <c r="A662" s="109">
        <v>39280</v>
      </c>
      <c r="B662" s="110">
        <v>2255</v>
      </c>
      <c r="C662" s="110" t="s">
        <v>46</v>
      </c>
      <c r="D662" s="94">
        <v>2000</v>
      </c>
      <c r="E662" s="111" t="s">
        <v>7516</v>
      </c>
      <c r="F662" s="93" t="s">
        <v>67</v>
      </c>
      <c r="G662" s="93" t="s">
        <v>3575</v>
      </c>
      <c r="H662" s="96" t="s">
        <v>25</v>
      </c>
      <c r="I662" s="96"/>
      <c r="J662" s="94"/>
      <c r="K662" s="94">
        <v>2000</v>
      </c>
      <c r="L662" s="94"/>
      <c r="M662" s="97"/>
      <c r="N662" s="95"/>
      <c r="O662" s="95"/>
      <c r="P662" s="95"/>
      <c r="Q662" s="95"/>
      <c r="R662" s="95"/>
      <c r="S662" s="95"/>
      <c r="T662" s="93"/>
      <c r="U662" s="95"/>
      <c r="V662" s="98"/>
      <c r="W662" s="95"/>
      <c r="X662" s="94">
        <v>2000</v>
      </c>
      <c r="Y662" s="94"/>
    </row>
    <row r="663" spans="1:25" ht="15" customHeight="1" x14ac:dyDescent="0.25">
      <c r="A663" s="109">
        <v>39281</v>
      </c>
      <c r="B663" s="110">
        <v>2019</v>
      </c>
      <c r="C663" s="110" t="s">
        <v>203</v>
      </c>
      <c r="D663" s="94">
        <v>150</v>
      </c>
      <c r="E663" s="111" t="s">
        <v>7517</v>
      </c>
      <c r="F663" s="93" t="s">
        <v>23</v>
      </c>
      <c r="G663" s="93" t="s">
        <v>3610</v>
      </c>
      <c r="H663" s="96" t="s">
        <v>25</v>
      </c>
      <c r="I663" s="96"/>
      <c r="J663" s="94"/>
      <c r="K663" s="94">
        <v>150</v>
      </c>
      <c r="L663" s="94"/>
      <c r="M663" s="97"/>
      <c r="N663" s="95"/>
      <c r="O663" s="95"/>
      <c r="P663" s="95"/>
      <c r="Q663" s="95"/>
      <c r="R663" s="95"/>
      <c r="S663" s="95"/>
      <c r="T663" s="93"/>
      <c r="U663" s="95"/>
      <c r="V663" s="98"/>
      <c r="W663" s="95"/>
      <c r="X663" s="94">
        <v>150</v>
      </c>
      <c r="Y663" s="94"/>
    </row>
    <row r="664" spans="1:25" ht="15" customHeight="1" x14ac:dyDescent="0.25">
      <c r="A664" s="109">
        <v>39281</v>
      </c>
      <c r="B664" s="110">
        <v>1215</v>
      </c>
      <c r="C664" s="110" t="s">
        <v>31</v>
      </c>
      <c r="D664" s="94">
        <v>1000</v>
      </c>
      <c r="E664" s="111" t="s">
        <v>7518</v>
      </c>
      <c r="F664" s="93" t="s">
        <v>37</v>
      </c>
      <c r="G664" s="93" t="s">
        <v>3587</v>
      </c>
      <c r="H664" s="96" t="s">
        <v>25</v>
      </c>
      <c r="I664" s="96"/>
      <c r="J664" s="94"/>
      <c r="K664" s="94">
        <v>1000</v>
      </c>
      <c r="L664" s="94"/>
      <c r="M664" s="97"/>
      <c r="N664" s="95"/>
      <c r="O664" s="95"/>
      <c r="P664" s="95"/>
      <c r="Q664" s="95"/>
      <c r="R664" s="95"/>
      <c r="S664" s="95"/>
      <c r="T664" s="93"/>
      <c r="U664" s="95"/>
      <c r="V664" s="98"/>
      <c r="W664" s="95"/>
      <c r="X664" s="94">
        <v>1000</v>
      </c>
      <c r="Y664" s="94"/>
    </row>
    <row r="665" spans="1:25" ht="15" customHeight="1" x14ac:dyDescent="0.25">
      <c r="A665" s="109">
        <v>39282</v>
      </c>
      <c r="B665" s="110">
        <v>734</v>
      </c>
      <c r="C665" s="110" t="s">
        <v>150</v>
      </c>
      <c r="D665" s="94">
        <v>5000</v>
      </c>
      <c r="E665" s="111" t="s">
        <v>7519</v>
      </c>
      <c r="F665" s="93" t="s">
        <v>29</v>
      </c>
      <c r="G665" s="93" t="s">
        <v>3575</v>
      </c>
      <c r="H665" s="96" t="s">
        <v>25</v>
      </c>
      <c r="I665" s="96"/>
      <c r="J665" s="94"/>
      <c r="K665" s="94">
        <v>5000</v>
      </c>
      <c r="L665" s="94"/>
      <c r="M665" s="97"/>
      <c r="N665" s="95"/>
      <c r="O665" s="95"/>
      <c r="P665" s="95"/>
      <c r="Q665" s="95"/>
      <c r="R665" s="95"/>
      <c r="S665" s="95"/>
      <c r="T665" s="93"/>
      <c r="U665" s="95"/>
      <c r="V665" s="98"/>
      <c r="W665" s="95"/>
      <c r="X665" s="94">
        <v>5000</v>
      </c>
      <c r="Y665" s="94"/>
    </row>
    <row r="666" spans="1:25" ht="15" customHeight="1" x14ac:dyDescent="0.25">
      <c r="A666" s="109">
        <v>39282</v>
      </c>
      <c r="B666" s="110">
        <v>1450</v>
      </c>
      <c r="C666" s="110" t="s">
        <v>91</v>
      </c>
      <c r="D666" s="94">
        <v>10000</v>
      </c>
      <c r="E666" s="111" t="s">
        <v>7520</v>
      </c>
      <c r="F666" s="93" t="s">
        <v>3869</v>
      </c>
      <c r="G666" s="93" t="s">
        <v>3578</v>
      </c>
      <c r="H666" s="96" t="s">
        <v>25</v>
      </c>
      <c r="I666" s="96" t="s">
        <v>4334</v>
      </c>
      <c r="J666" s="94">
        <v>10000</v>
      </c>
      <c r="K666" s="94"/>
      <c r="L666" s="94"/>
      <c r="M666" s="97"/>
      <c r="N666" s="95"/>
      <c r="O666" s="95"/>
      <c r="P666" s="95"/>
      <c r="Q666" s="95"/>
      <c r="R666" s="95"/>
      <c r="S666" s="95"/>
      <c r="T666" s="93"/>
      <c r="U666" s="95"/>
      <c r="V666" s="98"/>
      <c r="W666" s="95"/>
      <c r="X666" s="94">
        <v>10000</v>
      </c>
      <c r="Y666" s="94"/>
    </row>
    <row r="667" spans="1:25" ht="15" customHeight="1" x14ac:dyDescent="0.25">
      <c r="A667" s="109">
        <v>39283</v>
      </c>
      <c r="B667" s="110">
        <v>1845</v>
      </c>
      <c r="C667" s="110" t="s">
        <v>132</v>
      </c>
      <c r="D667" s="94">
        <v>500</v>
      </c>
      <c r="E667" s="111" t="s">
        <v>7521</v>
      </c>
      <c r="F667" s="93" t="s">
        <v>23</v>
      </c>
      <c r="G667" s="93" t="s">
        <v>3580</v>
      </c>
      <c r="H667" s="96" t="s">
        <v>25</v>
      </c>
      <c r="I667" s="96" t="s">
        <v>4334</v>
      </c>
      <c r="J667" s="94">
        <v>500</v>
      </c>
      <c r="K667" s="94"/>
      <c r="L667" s="94"/>
      <c r="M667" s="97"/>
      <c r="N667" s="95"/>
      <c r="O667" s="95"/>
      <c r="P667" s="95"/>
      <c r="Q667" s="95"/>
      <c r="R667" s="95"/>
      <c r="S667" s="95"/>
      <c r="T667" s="93"/>
      <c r="U667" s="95"/>
      <c r="V667" s="98"/>
      <c r="W667" s="95"/>
      <c r="X667" s="94">
        <v>500</v>
      </c>
      <c r="Y667" s="94"/>
    </row>
    <row r="668" spans="1:25" ht="15" customHeight="1" x14ac:dyDescent="0.25">
      <c r="A668" s="109">
        <v>39283</v>
      </c>
      <c r="B668" s="110">
        <v>1852</v>
      </c>
      <c r="C668" s="110" t="s">
        <v>35</v>
      </c>
      <c r="D668" s="94">
        <v>4443</v>
      </c>
      <c r="E668" s="111" t="s">
        <v>7522</v>
      </c>
      <c r="F668" s="93" t="s">
        <v>23</v>
      </c>
      <c r="G668" s="93" t="s">
        <v>3580</v>
      </c>
      <c r="H668" s="96" t="s">
        <v>25</v>
      </c>
      <c r="I668" s="96"/>
      <c r="J668" s="94"/>
      <c r="K668" s="94">
        <v>4443</v>
      </c>
      <c r="L668" s="94"/>
      <c r="M668" s="97"/>
      <c r="N668" s="95"/>
      <c r="O668" s="95"/>
      <c r="P668" s="95"/>
      <c r="Q668" s="95"/>
      <c r="R668" s="95"/>
      <c r="S668" s="95"/>
      <c r="T668" s="93"/>
      <c r="U668" s="95"/>
      <c r="V668" s="98"/>
      <c r="W668" s="95"/>
      <c r="X668" s="94">
        <v>4443</v>
      </c>
      <c r="Y668" s="94"/>
    </row>
    <row r="669" spans="1:25" ht="15" customHeight="1" x14ac:dyDescent="0.25">
      <c r="A669" s="109">
        <v>39283</v>
      </c>
      <c r="B669" s="110">
        <v>849</v>
      </c>
      <c r="C669" s="110" t="s">
        <v>70</v>
      </c>
      <c r="D669" s="94">
        <v>150000</v>
      </c>
      <c r="E669" s="111" t="s">
        <v>7523</v>
      </c>
      <c r="F669" s="93" t="s">
        <v>23</v>
      </c>
      <c r="G669" s="93" t="s">
        <v>3575</v>
      </c>
      <c r="H669" s="96" t="s">
        <v>25</v>
      </c>
      <c r="I669" s="96" t="s">
        <v>4334</v>
      </c>
      <c r="J669" s="94">
        <v>150000</v>
      </c>
      <c r="K669" s="94"/>
      <c r="L669" s="94"/>
      <c r="M669" s="97"/>
      <c r="N669" s="95"/>
      <c r="O669" s="95"/>
      <c r="P669" s="95"/>
      <c r="Q669" s="95"/>
      <c r="R669" s="95"/>
      <c r="S669" s="95"/>
      <c r="T669" s="93"/>
      <c r="U669" s="95"/>
      <c r="V669" s="98"/>
      <c r="W669" s="95"/>
      <c r="X669" s="94">
        <v>150000</v>
      </c>
      <c r="Y669" s="94"/>
    </row>
    <row r="670" spans="1:25" ht="15" customHeight="1" x14ac:dyDescent="0.25">
      <c r="A670" s="109">
        <v>39283</v>
      </c>
      <c r="B670" s="110">
        <v>1322</v>
      </c>
      <c r="C670" s="110" t="s">
        <v>64</v>
      </c>
      <c r="D670" s="94">
        <v>1000</v>
      </c>
      <c r="E670" s="111" t="s">
        <v>7524</v>
      </c>
      <c r="F670" s="93" t="s">
        <v>33</v>
      </c>
      <c r="G670" s="93" t="s">
        <v>3578</v>
      </c>
      <c r="H670" s="96" t="s">
        <v>25</v>
      </c>
      <c r="I670" s="96"/>
      <c r="J670" s="94"/>
      <c r="K670" s="94">
        <v>1000</v>
      </c>
      <c r="L670" s="94"/>
      <c r="M670" s="97"/>
      <c r="N670" s="95"/>
      <c r="O670" s="95"/>
      <c r="P670" s="95"/>
      <c r="Q670" s="95"/>
      <c r="R670" s="95"/>
      <c r="S670" s="95"/>
      <c r="T670" s="93"/>
      <c r="U670" s="95"/>
      <c r="V670" s="98"/>
      <c r="W670" s="95"/>
      <c r="X670" s="94">
        <v>1000</v>
      </c>
      <c r="Y670" s="94"/>
    </row>
    <row r="671" spans="1:25" ht="15" customHeight="1" x14ac:dyDescent="0.25">
      <c r="A671" s="109">
        <v>39283</v>
      </c>
      <c r="B671" s="110">
        <v>1035</v>
      </c>
      <c r="C671" s="110" t="s">
        <v>200</v>
      </c>
      <c r="D671" s="94">
        <v>3000</v>
      </c>
      <c r="E671" s="111" t="s">
        <v>7525</v>
      </c>
      <c r="F671" s="93" t="s">
        <v>33</v>
      </c>
      <c r="G671" s="94" t="s">
        <v>3575</v>
      </c>
      <c r="H671" s="96" t="s">
        <v>25</v>
      </c>
      <c r="I671" s="96"/>
      <c r="J671" s="94"/>
      <c r="K671" s="94">
        <v>3000</v>
      </c>
      <c r="L671" s="93"/>
      <c r="M671" s="97"/>
      <c r="N671" s="113"/>
      <c r="O671" s="95"/>
      <c r="P671" s="95"/>
      <c r="Q671" s="95"/>
      <c r="R671" s="95"/>
      <c r="S671" s="95"/>
      <c r="T671" s="93"/>
      <c r="U671" s="95"/>
      <c r="V671" s="95"/>
      <c r="W671" s="98"/>
      <c r="X671" s="94">
        <v>3000</v>
      </c>
      <c r="Y671" s="94"/>
    </row>
    <row r="672" spans="1:25" ht="15" customHeight="1" x14ac:dyDescent="0.25">
      <c r="A672" s="109">
        <v>39283</v>
      </c>
      <c r="B672" s="110">
        <v>1140</v>
      </c>
      <c r="C672" s="110" t="s">
        <v>200</v>
      </c>
      <c r="D672" s="94">
        <v>1000</v>
      </c>
      <c r="E672" s="111" t="s">
        <v>7526</v>
      </c>
      <c r="F672" s="93" t="s">
        <v>190</v>
      </c>
      <c r="G672" s="93" t="s">
        <v>3575</v>
      </c>
      <c r="H672" s="96" t="s">
        <v>25</v>
      </c>
      <c r="I672" s="96"/>
      <c r="J672" s="94"/>
      <c r="K672" s="94">
        <v>1000</v>
      </c>
      <c r="L672" s="94"/>
      <c r="M672" s="97"/>
      <c r="N672" s="95"/>
      <c r="O672" s="95"/>
      <c r="P672" s="95"/>
      <c r="Q672" s="95"/>
      <c r="R672" s="95"/>
      <c r="S672" s="95"/>
      <c r="T672" s="93"/>
      <c r="U672" s="95"/>
      <c r="V672" s="98"/>
      <c r="W672" s="95"/>
      <c r="X672" s="94">
        <v>1000</v>
      </c>
      <c r="Y672" s="94"/>
    </row>
    <row r="673" spans="1:25" ht="15" customHeight="1" x14ac:dyDescent="0.25">
      <c r="A673" s="109">
        <v>39283</v>
      </c>
      <c r="B673" s="110">
        <v>1317</v>
      </c>
      <c r="C673" s="110" t="s">
        <v>70</v>
      </c>
      <c r="D673" s="94">
        <v>500</v>
      </c>
      <c r="E673" s="111" t="s">
        <v>7527</v>
      </c>
      <c r="F673" s="93" t="s">
        <v>54</v>
      </c>
      <c r="G673" s="93" t="s">
        <v>3575</v>
      </c>
      <c r="H673" s="96" t="s">
        <v>25</v>
      </c>
      <c r="I673" s="96" t="s">
        <v>4334</v>
      </c>
      <c r="J673" s="94">
        <v>500</v>
      </c>
      <c r="K673" s="94"/>
      <c r="L673" s="94"/>
      <c r="M673" s="97"/>
      <c r="N673" s="95"/>
      <c r="O673" s="95"/>
      <c r="P673" s="95"/>
      <c r="Q673" s="95"/>
      <c r="R673" s="95"/>
      <c r="S673" s="95"/>
      <c r="T673" s="93"/>
      <c r="U673" s="95"/>
      <c r="V673" s="98"/>
      <c r="W673" s="95"/>
      <c r="X673" s="94">
        <v>500</v>
      </c>
      <c r="Y673" s="94"/>
    </row>
    <row r="674" spans="1:25" ht="15" customHeight="1" x14ac:dyDescent="0.25">
      <c r="A674" s="109">
        <v>39283</v>
      </c>
      <c r="B674" s="110">
        <v>1840</v>
      </c>
      <c r="C674" s="110" t="s">
        <v>64</v>
      </c>
      <c r="D674" s="94">
        <v>71000</v>
      </c>
      <c r="E674" s="111" t="s">
        <v>7528</v>
      </c>
      <c r="F674" s="93" t="s">
        <v>67</v>
      </c>
      <c r="G674" s="93" t="s">
        <v>3578</v>
      </c>
      <c r="H674" s="96" t="s">
        <v>25</v>
      </c>
      <c r="I674" s="96" t="s">
        <v>4334</v>
      </c>
      <c r="J674" s="94">
        <v>71000</v>
      </c>
      <c r="K674" s="94"/>
      <c r="L674" s="94"/>
      <c r="M674" s="97"/>
      <c r="N674" s="95"/>
      <c r="O674" s="95"/>
      <c r="P674" s="95"/>
      <c r="Q674" s="95"/>
      <c r="R674" s="95"/>
      <c r="S674" s="95"/>
      <c r="T674" s="93"/>
      <c r="U674" s="95"/>
      <c r="V674" s="98"/>
      <c r="W674" s="95"/>
      <c r="X674" s="94">
        <v>71000</v>
      </c>
      <c r="Y674" s="94"/>
    </row>
    <row r="675" spans="1:25" ht="15" customHeight="1" x14ac:dyDescent="0.25">
      <c r="A675" s="109">
        <v>39283</v>
      </c>
      <c r="B675" s="110">
        <v>1126</v>
      </c>
      <c r="C675" s="110" t="s">
        <v>42</v>
      </c>
      <c r="D675" s="94">
        <v>3000</v>
      </c>
      <c r="E675" s="111" t="s">
        <v>7529</v>
      </c>
      <c r="F675" s="93" t="s">
        <v>67</v>
      </c>
      <c r="G675" s="93" t="s">
        <v>3582</v>
      </c>
      <c r="H675" s="96" t="s">
        <v>25</v>
      </c>
      <c r="I675" s="96" t="s">
        <v>4334</v>
      </c>
      <c r="J675" s="94">
        <v>3000</v>
      </c>
      <c r="K675" s="94"/>
      <c r="L675" s="94"/>
      <c r="M675" s="97"/>
      <c r="N675" s="95"/>
      <c r="O675" s="95"/>
      <c r="P675" s="95"/>
      <c r="Q675" s="95"/>
      <c r="R675" s="95"/>
      <c r="S675" s="95"/>
      <c r="T675" s="93"/>
      <c r="U675" s="95"/>
      <c r="V675" s="98"/>
      <c r="W675" s="95"/>
      <c r="X675" s="94">
        <v>3000</v>
      </c>
      <c r="Y675" s="94"/>
    </row>
    <row r="676" spans="1:25" ht="15" customHeight="1" x14ac:dyDescent="0.25">
      <c r="A676" s="109">
        <v>39283</v>
      </c>
      <c r="B676" s="110">
        <v>1205</v>
      </c>
      <c r="C676" s="110" t="s">
        <v>426</v>
      </c>
      <c r="D676" s="94">
        <v>60000</v>
      </c>
      <c r="E676" s="111" t="s">
        <v>7530</v>
      </c>
      <c r="F676" s="93" t="s">
        <v>67</v>
      </c>
      <c r="G676" s="94" t="s">
        <v>3587</v>
      </c>
      <c r="H676" s="96" t="s">
        <v>25</v>
      </c>
      <c r="I676" s="96"/>
      <c r="J676" s="94"/>
      <c r="K676" s="94">
        <v>60000</v>
      </c>
      <c r="L676" s="93"/>
      <c r="M676" s="97"/>
      <c r="N676" s="113"/>
      <c r="O676" s="95"/>
      <c r="P676" s="95"/>
      <c r="Q676" s="95"/>
      <c r="R676" s="95"/>
      <c r="S676" s="95"/>
      <c r="T676" s="93"/>
      <c r="U676" s="95"/>
      <c r="V676" s="95"/>
      <c r="W676" s="98"/>
      <c r="X676" s="94">
        <v>60000</v>
      </c>
      <c r="Y676" s="94"/>
    </row>
    <row r="677" spans="1:25" ht="15" customHeight="1" x14ac:dyDescent="0.25">
      <c r="A677" s="109">
        <v>39283</v>
      </c>
      <c r="B677" s="110">
        <v>946</v>
      </c>
      <c r="C677" s="110" t="s">
        <v>46</v>
      </c>
      <c r="D677" s="94">
        <v>2500</v>
      </c>
      <c r="E677" s="111" t="s">
        <v>7531</v>
      </c>
      <c r="F677" s="93" t="s">
        <v>67</v>
      </c>
      <c r="G677" s="93" t="s">
        <v>3575</v>
      </c>
      <c r="H677" s="96" t="s">
        <v>25</v>
      </c>
      <c r="I677" s="96"/>
      <c r="J677" s="94"/>
      <c r="K677" s="94">
        <v>2500</v>
      </c>
      <c r="L677" s="94"/>
      <c r="M677" s="97"/>
      <c r="N677" s="95"/>
      <c r="O677" s="95"/>
      <c r="P677" s="95"/>
      <c r="Q677" s="95"/>
      <c r="R677" s="95"/>
      <c r="S677" s="95"/>
      <c r="T677" s="93"/>
      <c r="U677" s="95"/>
      <c r="V677" s="98"/>
      <c r="W677" s="95"/>
      <c r="X677" s="94">
        <v>2500</v>
      </c>
      <c r="Y677" s="94"/>
    </row>
    <row r="678" spans="1:25" ht="15" customHeight="1" x14ac:dyDescent="0.25">
      <c r="A678" s="109">
        <v>39284</v>
      </c>
      <c r="B678" s="110">
        <v>1654</v>
      </c>
      <c r="C678" s="110" t="s">
        <v>26</v>
      </c>
      <c r="D678" s="94">
        <v>100</v>
      </c>
      <c r="E678" s="111" t="s">
        <v>7532</v>
      </c>
      <c r="F678" s="93" t="s">
        <v>325</v>
      </c>
      <c r="G678" s="93" t="s">
        <v>3578</v>
      </c>
      <c r="H678" s="96" t="s">
        <v>25</v>
      </c>
      <c r="I678" s="96"/>
      <c r="J678" s="94"/>
      <c r="K678" s="94">
        <v>100</v>
      </c>
      <c r="L678" s="94"/>
      <c r="M678" s="97"/>
      <c r="N678" s="95"/>
      <c r="O678" s="95"/>
      <c r="P678" s="95"/>
      <c r="Q678" s="95"/>
      <c r="R678" s="95"/>
      <c r="S678" s="95"/>
      <c r="T678" s="93"/>
      <c r="U678" s="95"/>
      <c r="V678" s="98"/>
      <c r="W678" s="95"/>
      <c r="X678" s="94">
        <v>100</v>
      </c>
      <c r="Y678" s="94"/>
    </row>
    <row r="679" spans="1:25" ht="15" customHeight="1" x14ac:dyDescent="0.25">
      <c r="A679" s="109">
        <v>39285</v>
      </c>
      <c r="B679" s="110">
        <v>1724</v>
      </c>
      <c r="C679" s="110" t="s">
        <v>319</v>
      </c>
      <c r="D679" s="94">
        <v>25</v>
      </c>
      <c r="E679" s="111" t="s">
        <v>7533</v>
      </c>
      <c r="F679" s="93" t="s">
        <v>37</v>
      </c>
      <c r="G679" s="93" t="s">
        <v>3610</v>
      </c>
      <c r="H679" s="96" t="s">
        <v>25</v>
      </c>
      <c r="I679" s="96"/>
      <c r="J679" s="94"/>
      <c r="K679" s="94">
        <v>25</v>
      </c>
      <c r="L679" s="94"/>
      <c r="M679" s="97"/>
      <c r="N679" s="95"/>
      <c r="O679" s="95"/>
      <c r="P679" s="95"/>
      <c r="Q679" s="95"/>
      <c r="R679" s="95"/>
      <c r="S679" s="95"/>
      <c r="T679" s="93"/>
      <c r="U679" s="95"/>
      <c r="V679" s="98"/>
      <c r="W679" s="95"/>
      <c r="X679" s="94">
        <v>25</v>
      </c>
      <c r="Y679" s="94"/>
    </row>
    <row r="680" spans="1:25" ht="15" customHeight="1" x14ac:dyDescent="0.25">
      <c r="A680" s="109">
        <v>39285</v>
      </c>
      <c r="B680" s="110">
        <v>2136</v>
      </c>
      <c r="C680" s="110" t="s">
        <v>68</v>
      </c>
      <c r="D680" s="94">
        <v>15000</v>
      </c>
      <c r="E680" s="111" t="s">
        <v>7534</v>
      </c>
      <c r="F680" s="93" t="s">
        <v>37</v>
      </c>
      <c r="G680" s="93" t="s">
        <v>3575</v>
      </c>
      <c r="H680" s="96" t="s">
        <v>25</v>
      </c>
      <c r="I680" s="96"/>
      <c r="J680" s="94"/>
      <c r="K680" s="94">
        <v>15000</v>
      </c>
      <c r="L680" s="94"/>
      <c r="M680" s="97"/>
      <c r="N680" s="95"/>
      <c r="O680" s="95"/>
      <c r="P680" s="95"/>
      <c r="Q680" s="95"/>
      <c r="R680" s="95"/>
      <c r="S680" s="95"/>
      <c r="T680" s="95"/>
      <c r="U680" s="95"/>
      <c r="V680" s="98"/>
      <c r="W680" s="95"/>
      <c r="X680" s="94">
        <v>15000</v>
      </c>
      <c r="Y680" s="94"/>
    </row>
    <row r="681" spans="1:25" ht="15" customHeight="1" x14ac:dyDescent="0.25">
      <c r="A681" s="109">
        <v>39285</v>
      </c>
      <c r="B681" s="110">
        <v>1926</v>
      </c>
      <c r="C681" s="110" t="s">
        <v>130</v>
      </c>
      <c r="D681" s="94" t="s">
        <v>27</v>
      </c>
      <c r="E681" s="111" t="s">
        <v>7535</v>
      </c>
      <c r="F681" s="93" t="s">
        <v>190</v>
      </c>
      <c r="G681" s="93" t="s">
        <v>3578</v>
      </c>
      <c r="H681" s="96" t="s">
        <v>25</v>
      </c>
      <c r="I681" s="96"/>
      <c r="J681" s="94"/>
      <c r="K681" s="94" t="s">
        <v>27</v>
      </c>
      <c r="L681" s="94"/>
      <c r="M681" s="97"/>
      <c r="N681" s="95"/>
      <c r="O681" s="95"/>
      <c r="P681" s="95"/>
      <c r="Q681" s="95"/>
      <c r="R681" s="95"/>
      <c r="S681" s="95"/>
      <c r="T681" s="93"/>
      <c r="U681" s="95"/>
      <c r="V681" s="98"/>
      <c r="W681" s="95"/>
      <c r="X681" s="94" t="s">
        <v>27</v>
      </c>
      <c r="Y681" s="94"/>
    </row>
    <row r="682" spans="1:25" ht="15" customHeight="1" x14ac:dyDescent="0.25">
      <c r="A682" s="109">
        <v>39285</v>
      </c>
      <c r="B682" s="110">
        <v>1227</v>
      </c>
      <c r="C682" s="110" t="s">
        <v>91</v>
      </c>
      <c r="D682" s="94">
        <v>500</v>
      </c>
      <c r="E682" s="111" t="s">
        <v>7536</v>
      </c>
      <c r="F682" s="93" t="s">
        <v>54</v>
      </c>
      <c r="G682" s="93" t="s">
        <v>3578</v>
      </c>
      <c r="H682" s="96" t="s">
        <v>25</v>
      </c>
      <c r="I682" s="96"/>
      <c r="J682" s="94"/>
      <c r="K682" s="94">
        <v>500</v>
      </c>
      <c r="L682" s="94"/>
      <c r="M682" s="97"/>
      <c r="N682" s="95"/>
      <c r="O682" s="95"/>
      <c r="P682" s="95"/>
      <c r="Q682" s="95"/>
      <c r="R682" s="95"/>
      <c r="S682" s="95"/>
      <c r="T682" s="93"/>
      <c r="U682" s="95"/>
      <c r="V682" s="98"/>
      <c r="W682" s="95"/>
      <c r="X682" s="94">
        <v>500</v>
      </c>
      <c r="Y682" s="94"/>
    </row>
    <row r="683" spans="1:25" ht="15" customHeight="1" x14ac:dyDescent="0.25">
      <c r="A683" s="109">
        <v>39285</v>
      </c>
      <c r="B683" s="110">
        <v>1553</v>
      </c>
      <c r="C683" s="110" t="s">
        <v>64</v>
      </c>
      <c r="D683" s="94">
        <v>1500</v>
      </c>
      <c r="E683" s="111" t="s">
        <v>7537</v>
      </c>
      <c r="F683" s="93" t="s">
        <v>54</v>
      </c>
      <c r="G683" s="93" t="s">
        <v>3578</v>
      </c>
      <c r="H683" s="96" t="s">
        <v>25</v>
      </c>
      <c r="I683" s="96"/>
      <c r="J683" s="94"/>
      <c r="K683" s="94">
        <v>1500</v>
      </c>
      <c r="L683" s="94"/>
      <c r="M683" s="97"/>
      <c r="N683" s="95"/>
      <c r="O683" s="95"/>
      <c r="P683" s="95"/>
      <c r="Q683" s="95"/>
      <c r="R683" s="95"/>
      <c r="S683" s="95"/>
      <c r="T683" s="93"/>
      <c r="U683" s="95"/>
      <c r="V683" s="98"/>
      <c r="W683" s="95"/>
      <c r="X683" s="94">
        <v>1500</v>
      </c>
      <c r="Y683" s="94"/>
    </row>
    <row r="684" spans="1:25" ht="15" customHeight="1" x14ac:dyDescent="0.25">
      <c r="A684" s="109">
        <v>39285</v>
      </c>
      <c r="B684" s="110">
        <v>1020</v>
      </c>
      <c r="C684" s="110" t="s">
        <v>56</v>
      </c>
      <c r="D684" s="94" t="s">
        <v>27</v>
      </c>
      <c r="E684" s="111" t="s">
        <v>7538</v>
      </c>
      <c r="F684" s="93" t="s">
        <v>67</v>
      </c>
      <c r="G684" s="93" t="s">
        <v>3587</v>
      </c>
      <c r="H684" s="96" t="s">
        <v>25</v>
      </c>
      <c r="I684" s="96"/>
      <c r="J684" s="94"/>
      <c r="K684" s="94" t="s">
        <v>27</v>
      </c>
      <c r="L684" s="94"/>
      <c r="M684" s="97"/>
      <c r="N684" s="95"/>
      <c r="O684" s="95"/>
      <c r="P684" s="95"/>
      <c r="Q684" s="95"/>
      <c r="R684" s="95"/>
      <c r="S684" s="95"/>
      <c r="T684" s="95"/>
      <c r="U684" s="95"/>
      <c r="V684" s="98"/>
      <c r="W684" s="95"/>
      <c r="X684" s="94" t="s">
        <v>27</v>
      </c>
      <c r="Y684" s="94">
        <v>1</v>
      </c>
    </row>
    <row r="685" spans="1:25" ht="15" customHeight="1" x14ac:dyDescent="0.25">
      <c r="A685" s="109">
        <v>39286</v>
      </c>
      <c r="B685" s="110">
        <v>1214</v>
      </c>
      <c r="C685" s="110" t="s">
        <v>42</v>
      </c>
      <c r="D685" s="94">
        <v>5000</v>
      </c>
      <c r="E685" s="111" t="s">
        <v>7539</v>
      </c>
      <c r="F685" s="93" t="s">
        <v>23</v>
      </c>
      <c r="G685" s="93" t="s">
        <v>3582</v>
      </c>
      <c r="H685" s="96" t="s">
        <v>25</v>
      </c>
      <c r="I685" s="96" t="s">
        <v>4334</v>
      </c>
      <c r="J685" s="94">
        <v>5000</v>
      </c>
      <c r="K685" s="94"/>
      <c r="L685" s="94"/>
      <c r="M685" s="97"/>
      <c r="N685" s="95"/>
      <c r="O685" s="95"/>
      <c r="P685" s="95"/>
      <c r="Q685" s="95"/>
      <c r="R685" s="95"/>
      <c r="S685" s="95"/>
      <c r="T685" s="93"/>
      <c r="U685" s="95"/>
      <c r="V685" s="98"/>
      <c r="W685" s="95"/>
      <c r="X685" s="94">
        <v>5000</v>
      </c>
      <c r="Y685" s="94"/>
    </row>
    <row r="686" spans="1:25" ht="15" customHeight="1" x14ac:dyDescent="0.25">
      <c r="A686" s="109">
        <v>39286</v>
      </c>
      <c r="B686" s="110">
        <v>1621</v>
      </c>
      <c r="C686" s="110" t="s">
        <v>152</v>
      </c>
      <c r="D686" s="94">
        <v>900</v>
      </c>
      <c r="E686" s="111" t="s">
        <v>7540</v>
      </c>
      <c r="F686" s="93" t="s">
        <v>30</v>
      </c>
      <c r="G686" s="93" t="s">
        <v>3580</v>
      </c>
      <c r="H686" s="96" t="s">
        <v>25</v>
      </c>
      <c r="I686" s="96"/>
      <c r="J686" s="94"/>
      <c r="K686" s="94">
        <v>900</v>
      </c>
      <c r="L686" s="94"/>
      <c r="M686" s="97"/>
      <c r="N686" s="95"/>
      <c r="O686" s="95"/>
      <c r="P686" s="95"/>
      <c r="Q686" s="95"/>
      <c r="R686" s="95"/>
      <c r="S686" s="95"/>
      <c r="T686" s="93"/>
      <c r="U686" s="95"/>
      <c r="V686" s="98"/>
      <c r="W686" s="95"/>
      <c r="X686" s="94">
        <v>900</v>
      </c>
      <c r="Y686" s="94"/>
    </row>
    <row r="687" spans="1:25" ht="15" customHeight="1" x14ac:dyDescent="0.25">
      <c r="A687" s="109">
        <v>39286</v>
      </c>
      <c r="B687" s="110">
        <v>938</v>
      </c>
      <c r="C687" s="110" t="s">
        <v>21</v>
      </c>
      <c r="D687" s="94">
        <v>17000</v>
      </c>
      <c r="E687" s="111" t="s">
        <v>7541</v>
      </c>
      <c r="F687" s="93" t="s">
        <v>33</v>
      </c>
      <c r="G687" s="93" t="s">
        <v>3610</v>
      </c>
      <c r="H687" s="96" t="s">
        <v>25</v>
      </c>
      <c r="I687" s="96" t="s">
        <v>4334</v>
      </c>
      <c r="J687" s="94">
        <v>17000</v>
      </c>
      <c r="K687" s="94"/>
      <c r="L687" s="94"/>
      <c r="M687" s="97"/>
      <c r="N687" s="95"/>
      <c r="O687" s="95"/>
      <c r="P687" s="95"/>
      <c r="Q687" s="95"/>
      <c r="R687" s="95"/>
      <c r="S687" s="95"/>
      <c r="T687" s="95"/>
      <c r="U687" s="95"/>
      <c r="V687" s="98"/>
      <c r="W687" s="95"/>
      <c r="X687" s="94">
        <v>17000</v>
      </c>
      <c r="Y687" s="94"/>
    </row>
    <row r="688" spans="1:25" ht="15" customHeight="1" x14ac:dyDescent="0.25">
      <c r="A688" s="109">
        <v>39286</v>
      </c>
      <c r="B688" s="110">
        <v>1530</v>
      </c>
      <c r="C688" s="110" t="s">
        <v>46</v>
      </c>
      <c r="D688" s="94">
        <v>14000</v>
      </c>
      <c r="E688" s="111" t="s">
        <v>7542</v>
      </c>
      <c r="F688" s="93" t="s">
        <v>33</v>
      </c>
      <c r="G688" s="93" t="s">
        <v>3575</v>
      </c>
      <c r="H688" s="96" t="s">
        <v>25</v>
      </c>
      <c r="I688" s="96"/>
      <c r="J688" s="94"/>
      <c r="K688" s="94">
        <v>14000</v>
      </c>
      <c r="L688" s="94"/>
      <c r="M688" s="97"/>
      <c r="N688" s="95"/>
      <c r="O688" s="95"/>
      <c r="P688" s="95"/>
      <c r="Q688" s="95"/>
      <c r="R688" s="95"/>
      <c r="S688" s="95"/>
      <c r="T688" s="93"/>
      <c r="U688" s="95"/>
      <c r="V688" s="98"/>
      <c r="W688" s="95"/>
      <c r="X688" s="94">
        <v>14000</v>
      </c>
      <c r="Y688" s="94"/>
    </row>
    <row r="689" spans="1:25" ht="15" customHeight="1" x14ac:dyDescent="0.25">
      <c r="A689" s="109">
        <v>39286</v>
      </c>
      <c r="B689" s="110">
        <v>734</v>
      </c>
      <c r="C689" s="110" t="s">
        <v>200</v>
      </c>
      <c r="D689" s="94">
        <v>3300</v>
      </c>
      <c r="E689" s="111" t="s">
        <v>7543</v>
      </c>
      <c r="F689" s="93" t="s">
        <v>359</v>
      </c>
      <c r="G689" s="93" t="s">
        <v>3575</v>
      </c>
      <c r="H689" s="96" t="s">
        <v>25</v>
      </c>
      <c r="I689" s="96"/>
      <c r="J689" s="94"/>
      <c r="K689" s="94">
        <v>3300</v>
      </c>
      <c r="L689" s="94"/>
      <c r="M689" s="97"/>
      <c r="N689" s="95"/>
      <c r="O689" s="95"/>
      <c r="P689" s="95"/>
      <c r="Q689" s="95"/>
      <c r="R689" s="95"/>
      <c r="S689" s="95"/>
      <c r="T689" s="95"/>
      <c r="U689" s="95"/>
      <c r="V689" s="98"/>
      <c r="W689" s="95"/>
      <c r="X689" s="94">
        <v>3300</v>
      </c>
      <c r="Y689" s="94"/>
    </row>
    <row r="690" spans="1:25" ht="15" customHeight="1" x14ac:dyDescent="0.25">
      <c r="A690" s="109">
        <v>39286</v>
      </c>
      <c r="B690" s="110">
        <v>1053</v>
      </c>
      <c r="C690" s="110" t="s">
        <v>51</v>
      </c>
      <c r="D690" s="94">
        <v>1000</v>
      </c>
      <c r="E690" s="111" t="s">
        <v>7544</v>
      </c>
      <c r="F690" s="93" t="s">
        <v>54</v>
      </c>
      <c r="G690" s="93" t="s">
        <v>3610</v>
      </c>
      <c r="H690" s="96" t="s">
        <v>25</v>
      </c>
      <c r="I690" s="96"/>
      <c r="J690" s="94"/>
      <c r="K690" s="94">
        <v>1000</v>
      </c>
      <c r="L690" s="94"/>
      <c r="M690" s="97"/>
      <c r="N690" s="95"/>
      <c r="O690" s="95"/>
      <c r="P690" s="95"/>
      <c r="Q690" s="95"/>
      <c r="R690" s="95"/>
      <c r="S690" s="95"/>
      <c r="T690" s="93"/>
      <c r="U690" s="95"/>
      <c r="V690" s="98"/>
      <c r="W690" s="95"/>
      <c r="X690" s="94">
        <v>1000</v>
      </c>
      <c r="Y690" s="94"/>
    </row>
    <row r="691" spans="1:25" ht="15" customHeight="1" x14ac:dyDescent="0.25">
      <c r="A691" s="109">
        <v>39286</v>
      </c>
      <c r="B691" s="110">
        <v>1241</v>
      </c>
      <c r="C691" s="110" t="s">
        <v>347</v>
      </c>
      <c r="D691" s="94">
        <v>500</v>
      </c>
      <c r="E691" s="111" t="s">
        <v>7545</v>
      </c>
      <c r="F691" s="93" t="s">
        <v>325</v>
      </c>
      <c r="G691" s="93" t="s">
        <v>3580</v>
      </c>
      <c r="H691" s="96" t="s">
        <v>25</v>
      </c>
      <c r="I691" s="96"/>
      <c r="J691" s="94"/>
      <c r="K691" s="94">
        <v>500</v>
      </c>
      <c r="L691" s="94"/>
      <c r="M691" s="97"/>
      <c r="N691" s="95"/>
      <c r="O691" s="95"/>
      <c r="P691" s="95"/>
      <c r="Q691" s="95"/>
      <c r="R691" s="95"/>
      <c r="S691" s="95"/>
      <c r="T691" s="93"/>
      <c r="U691" s="95"/>
      <c r="V691" s="98"/>
      <c r="W691" s="95"/>
      <c r="X691" s="94">
        <v>500</v>
      </c>
      <c r="Y691" s="94"/>
    </row>
    <row r="692" spans="1:25" ht="15" customHeight="1" x14ac:dyDescent="0.25">
      <c r="A692" s="109">
        <v>39287</v>
      </c>
      <c r="B692" s="110">
        <v>2250</v>
      </c>
      <c r="C692" s="110" t="s">
        <v>42</v>
      </c>
      <c r="D692" s="94">
        <v>3000</v>
      </c>
      <c r="E692" s="111" t="s">
        <v>7546</v>
      </c>
      <c r="F692" s="93" t="s">
        <v>23</v>
      </c>
      <c r="G692" s="93" t="s">
        <v>3582</v>
      </c>
      <c r="H692" s="96" t="s">
        <v>25</v>
      </c>
      <c r="I692" s="96" t="s">
        <v>4334</v>
      </c>
      <c r="J692" s="94">
        <v>3000</v>
      </c>
      <c r="K692" s="94"/>
      <c r="L692" s="94"/>
      <c r="M692" s="97"/>
      <c r="N692" s="95"/>
      <c r="O692" s="95"/>
      <c r="P692" s="95"/>
      <c r="Q692" s="95"/>
      <c r="R692" s="95"/>
      <c r="S692" s="95"/>
      <c r="T692" s="93"/>
      <c r="U692" s="95"/>
      <c r="V692" s="98"/>
      <c r="W692" s="95"/>
      <c r="X692" s="94">
        <v>3000</v>
      </c>
      <c r="Y692" s="94"/>
    </row>
    <row r="693" spans="1:25" ht="15" customHeight="1" x14ac:dyDescent="0.25">
      <c r="A693" s="109">
        <v>39287</v>
      </c>
      <c r="B693" s="110">
        <v>1140</v>
      </c>
      <c r="C693" s="110" t="s">
        <v>81</v>
      </c>
      <c r="D693" s="94">
        <v>64000</v>
      </c>
      <c r="E693" s="111" t="s">
        <v>7547</v>
      </c>
      <c r="F693" s="93" t="s">
        <v>33</v>
      </c>
      <c r="G693" s="93" t="s">
        <v>3578</v>
      </c>
      <c r="H693" s="96" t="s">
        <v>25</v>
      </c>
      <c r="I693" s="96" t="s">
        <v>4334</v>
      </c>
      <c r="J693" s="94">
        <v>64000</v>
      </c>
      <c r="K693" s="94"/>
      <c r="L693" s="94"/>
      <c r="M693" s="97"/>
      <c r="N693" s="95"/>
      <c r="O693" s="95"/>
      <c r="P693" s="95"/>
      <c r="Q693" s="95"/>
      <c r="R693" s="95"/>
      <c r="S693" s="95"/>
      <c r="T693" s="93"/>
      <c r="U693" s="95"/>
      <c r="V693" s="98"/>
      <c r="W693" s="95"/>
      <c r="X693" s="94">
        <v>64000</v>
      </c>
      <c r="Y693" s="94"/>
    </row>
    <row r="694" spans="1:25" ht="15" customHeight="1" x14ac:dyDescent="0.25">
      <c r="A694" s="109">
        <v>39287</v>
      </c>
      <c r="B694" s="110">
        <v>935</v>
      </c>
      <c r="C694" s="110" t="s">
        <v>319</v>
      </c>
      <c r="D694" s="94">
        <v>750</v>
      </c>
      <c r="E694" s="111" t="s">
        <v>7548</v>
      </c>
      <c r="F694" s="93" t="s">
        <v>37</v>
      </c>
      <c r="G694" s="93" t="s">
        <v>3610</v>
      </c>
      <c r="H694" s="96" t="s">
        <v>25</v>
      </c>
      <c r="I694" s="96"/>
      <c r="J694" s="94"/>
      <c r="K694" s="94">
        <v>750</v>
      </c>
      <c r="L694" s="94"/>
      <c r="M694" s="97"/>
      <c r="N694" s="95"/>
      <c r="O694" s="95"/>
      <c r="P694" s="95"/>
      <c r="Q694" s="95"/>
      <c r="R694" s="95"/>
      <c r="S694" s="95"/>
      <c r="T694" s="93"/>
      <c r="U694" s="95"/>
      <c r="V694" s="98"/>
      <c r="W694" s="95"/>
      <c r="X694" s="94">
        <v>750</v>
      </c>
      <c r="Y694" s="94"/>
    </row>
    <row r="695" spans="1:25" ht="15" customHeight="1" x14ac:dyDescent="0.25">
      <c r="A695" s="109">
        <v>39288</v>
      </c>
      <c r="B695" s="110">
        <v>1016</v>
      </c>
      <c r="C695" s="110" t="s">
        <v>31</v>
      </c>
      <c r="D695" s="94">
        <v>500</v>
      </c>
      <c r="E695" s="111" t="s">
        <v>7549</v>
      </c>
      <c r="F695" s="93" t="s">
        <v>23</v>
      </c>
      <c r="G695" s="93" t="s">
        <v>3587</v>
      </c>
      <c r="H695" s="96" t="s">
        <v>25</v>
      </c>
      <c r="I695" s="96"/>
      <c r="J695" s="94"/>
      <c r="K695" s="94">
        <v>500</v>
      </c>
      <c r="L695" s="94"/>
      <c r="M695" s="97"/>
      <c r="N695" s="95"/>
      <c r="O695" s="95"/>
      <c r="P695" s="95"/>
      <c r="Q695" s="95"/>
      <c r="R695" s="95"/>
      <c r="S695" s="95"/>
      <c r="T695" s="95"/>
      <c r="U695" s="95"/>
      <c r="V695" s="98"/>
      <c r="W695" s="95"/>
      <c r="X695" s="94">
        <v>500</v>
      </c>
      <c r="Y695" s="94"/>
    </row>
    <row r="696" spans="1:25" ht="15" customHeight="1" x14ac:dyDescent="0.25">
      <c r="A696" s="109">
        <v>39288</v>
      </c>
      <c r="B696" s="110">
        <v>1626</v>
      </c>
      <c r="C696" s="110" t="s">
        <v>35</v>
      </c>
      <c r="D696" s="94">
        <v>500</v>
      </c>
      <c r="E696" s="111" t="s">
        <v>7550</v>
      </c>
      <c r="F696" s="93" t="s">
        <v>37</v>
      </c>
      <c r="G696" s="93" t="s">
        <v>3580</v>
      </c>
      <c r="H696" s="96" t="s">
        <v>25</v>
      </c>
      <c r="I696" s="96"/>
      <c r="J696" s="94"/>
      <c r="K696" s="94">
        <v>500</v>
      </c>
      <c r="L696" s="94"/>
      <c r="M696" s="97"/>
      <c r="N696" s="95"/>
      <c r="O696" s="95"/>
      <c r="P696" s="95"/>
      <c r="Q696" s="95"/>
      <c r="R696" s="95"/>
      <c r="S696" s="95"/>
      <c r="T696" s="95"/>
      <c r="U696" s="95"/>
      <c r="V696" s="98"/>
      <c r="W696" s="95"/>
      <c r="X696" s="94">
        <v>500</v>
      </c>
      <c r="Y696" s="94"/>
    </row>
    <row r="697" spans="1:25" ht="15" customHeight="1" x14ac:dyDescent="0.25">
      <c r="A697" s="109">
        <v>39288</v>
      </c>
      <c r="B697" s="110">
        <v>1736</v>
      </c>
      <c r="C697" s="110" t="s">
        <v>31</v>
      </c>
      <c r="D697" s="94" t="s">
        <v>27</v>
      </c>
      <c r="E697" s="111" t="s">
        <v>7551</v>
      </c>
      <c r="F697" s="93" t="s">
        <v>67</v>
      </c>
      <c r="G697" s="93" t="s">
        <v>3587</v>
      </c>
      <c r="H697" s="96" t="s">
        <v>25</v>
      </c>
      <c r="I697" s="96"/>
      <c r="J697" s="94"/>
      <c r="K697" s="94" t="s">
        <v>27</v>
      </c>
      <c r="L697" s="94"/>
      <c r="M697" s="97"/>
      <c r="N697" s="95"/>
      <c r="O697" s="95"/>
      <c r="P697" s="95"/>
      <c r="Q697" s="95"/>
      <c r="R697" s="95"/>
      <c r="S697" s="95"/>
      <c r="T697" s="95"/>
      <c r="U697" s="95"/>
      <c r="V697" s="98"/>
      <c r="W697" s="95"/>
      <c r="X697" s="94" t="s">
        <v>27</v>
      </c>
      <c r="Y697" s="94">
        <v>1</v>
      </c>
    </row>
    <row r="698" spans="1:25" ht="15" customHeight="1" x14ac:dyDescent="0.25">
      <c r="A698" s="109">
        <v>39288</v>
      </c>
      <c r="B698" s="110">
        <v>1847</v>
      </c>
      <c r="C698" s="110" t="s">
        <v>46</v>
      </c>
      <c r="D698" s="94" t="s">
        <v>27</v>
      </c>
      <c r="E698" s="111" t="s">
        <v>7552</v>
      </c>
      <c r="F698" s="93" t="s">
        <v>67</v>
      </c>
      <c r="G698" s="93" t="s">
        <v>3575</v>
      </c>
      <c r="H698" s="96" t="s">
        <v>25</v>
      </c>
      <c r="I698" s="96"/>
      <c r="J698" s="94"/>
      <c r="K698" s="94" t="s">
        <v>27</v>
      </c>
      <c r="L698" s="94"/>
      <c r="M698" s="97"/>
      <c r="N698" s="95"/>
      <c r="O698" s="95"/>
      <c r="P698" s="95"/>
      <c r="Q698" s="95"/>
      <c r="R698" s="95"/>
      <c r="S698" s="95"/>
      <c r="T698" s="95"/>
      <c r="U698" s="95"/>
      <c r="V698" s="98"/>
      <c r="W698" s="95"/>
      <c r="X698" s="94" t="s">
        <v>27</v>
      </c>
      <c r="Y698" s="94">
        <v>1</v>
      </c>
    </row>
    <row r="699" spans="1:25" ht="15" customHeight="1" x14ac:dyDescent="0.25">
      <c r="A699" s="109">
        <v>39289</v>
      </c>
      <c r="B699" s="110">
        <v>920</v>
      </c>
      <c r="C699" s="110" t="s">
        <v>200</v>
      </c>
      <c r="D699" s="94" t="s">
        <v>27</v>
      </c>
      <c r="E699" s="111" t="s">
        <v>7553</v>
      </c>
      <c r="F699" s="93" t="s">
        <v>23</v>
      </c>
      <c r="G699" s="96" t="s">
        <v>3575</v>
      </c>
      <c r="H699" s="96" t="s">
        <v>25</v>
      </c>
      <c r="I699" s="96"/>
      <c r="J699" s="94"/>
      <c r="K699" s="94" t="s">
        <v>27</v>
      </c>
      <c r="L699" s="94"/>
      <c r="M699" s="97"/>
      <c r="N699" s="95"/>
      <c r="O699" s="95"/>
      <c r="P699" s="95"/>
      <c r="Q699" s="95"/>
      <c r="R699" s="95"/>
      <c r="S699" s="95"/>
      <c r="T699" s="93"/>
      <c r="U699" s="95"/>
      <c r="V699" s="98"/>
      <c r="W699" s="95"/>
      <c r="X699" s="94" t="s">
        <v>27</v>
      </c>
      <c r="Y699" s="94">
        <v>1</v>
      </c>
    </row>
    <row r="700" spans="1:25" ht="15" customHeight="1" x14ac:dyDescent="0.25">
      <c r="A700" s="109">
        <v>39289</v>
      </c>
      <c r="B700" s="110">
        <v>1444</v>
      </c>
      <c r="C700" s="110" t="s">
        <v>35</v>
      </c>
      <c r="D700" s="94">
        <v>500</v>
      </c>
      <c r="E700" s="111" t="s">
        <v>7554</v>
      </c>
      <c r="F700" s="93" t="s">
        <v>33</v>
      </c>
      <c r="G700" s="93" t="s">
        <v>3580</v>
      </c>
      <c r="H700" s="96" t="s">
        <v>25</v>
      </c>
      <c r="I700" s="96"/>
      <c r="J700" s="94"/>
      <c r="K700" s="94">
        <v>500</v>
      </c>
      <c r="L700" s="94"/>
      <c r="M700" s="97"/>
      <c r="N700" s="95"/>
      <c r="O700" s="95"/>
      <c r="P700" s="95"/>
      <c r="Q700" s="95"/>
      <c r="R700" s="95"/>
      <c r="S700" s="95"/>
      <c r="T700" s="95"/>
      <c r="U700" s="95"/>
      <c r="V700" s="98"/>
      <c r="W700" s="95"/>
      <c r="X700" s="94">
        <v>500</v>
      </c>
      <c r="Y700" s="94"/>
    </row>
    <row r="701" spans="1:25" ht="15" customHeight="1" x14ac:dyDescent="0.25">
      <c r="A701" s="109">
        <v>39289</v>
      </c>
      <c r="B701" s="110">
        <v>1306</v>
      </c>
      <c r="C701" s="110" t="s">
        <v>70</v>
      </c>
      <c r="D701" s="94">
        <v>10000</v>
      </c>
      <c r="E701" s="111" t="s">
        <v>7555</v>
      </c>
      <c r="F701" s="93" t="s">
        <v>54</v>
      </c>
      <c r="G701" s="93" t="s">
        <v>3575</v>
      </c>
      <c r="H701" s="96" t="s">
        <v>25</v>
      </c>
      <c r="I701" s="96"/>
      <c r="J701" s="94"/>
      <c r="K701" s="94">
        <v>10000</v>
      </c>
      <c r="L701" s="94"/>
      <c r="M701" s="97"/>
      <c r="N701" s="95"/>
      <c r="O701" s="95"/>
      <c r="P701" s="95"/>
      <c r="Q701" s="95"/>
      <c r="R701" s="95"/>
      <c r="S701" s="95"/>
      <c r="T701" s="95"/>
      <c r="U701" s="95"/>
      <c r="V701" s="98"/>
      <c r="W701" s="95"/>
      <c r="X701" s="94">
        <v>10000</v>
      </c>
      <c r="Y701" s="94"/>
    </row>
    <row r="702" spans="1:25" ht="15" customHeight="1" x14ac:dyDescent="0.25">
      <c r="A702" s="109">
        <v>39290</v>
      </c>
      <c r="B702" s="110">
        <v>950</v>
      </c>
      <c r="C702" s="110" t="s">
        <v>21</v>
      </c>
      <c r="D702" s="94">
        <v>50000</v>
      </c>
      <c r="E702" s="111" t="s">
        <v>7556</v>
      </c>
      <c r="F702" s="93" t="s">
        <v>23</v>
      </c>
      <c r="G702" s="93" t="s">
        <v>3580</v>
      </c>
      <c r="H702" s="96" t="s">
        <v>25</v>
      </c>
      <c r="I702" s="96"/>
      <c r="J702" s="94"/>
      <c r="K702" s="94">
        <v>50000</v>
      </c>
      <c r="L702" s="94"/>
      <c r="M702" s="97"/>
      <c r="N702" s="95"/>
      <c r="O702" s="95"/>
      <c r="P702" s="95"/>
      <c r="Q702" s="95"/>
      <c r="R702" s="95"/>
      <c r="S702" s="95"/>
      <c r="T702" s="95"/>
      <c r="U702" s="95"/>
      <c r="V702" s="98"/>
      <c r="W702" s="95"/>
      <c r="X702" s="94">
        <v>50000</v>
      </c>
      <c r="Y702" s="94"/>
    </row>
    <row r="703" spans="1:25" ht="15" customHeight="1" x14ac:dyDescent="0.25">
      <c r="A703" s="109">
        <v>39290</v>
      </c>
      <c r="B703" s="110">
        <v>1553</v>
      </c>
      <c r="C703" s="110" t="s">
        <v>31</v>
      </c>
      <c r="D703" s="94">
        <v>5000</v>
      </c>
      <c r="E703" s="111" t="s">
        <v>7557</v>
      </c>
      <c r="F703" s="93" t="s">
        <v>23</v>
      </c>
      <c r="G703" s="93" t="s">
        <v>3587</v>
      </c>
      <c r="H703" s="96" t="s">
        <v>25</v>
      </c>
      <c r="I703" s="96"/>
      <c r="J703" s="94"/>
      <c r="K703" s="94">
        <v>5000</v>
      </c>
      <c r="L703" s="94"/>
      <c r="M703" s="97"/>
      <c r="N703" s="95"/>
      <c r="O703" s="95"/>
      <c r="P703" s="95"/>
      <c r="Q703" s="95"/>
      <c r="R703" s="95"/>
      <c r="S703" s="95"/>
      <c r="T703" s="95"/>
      <c r="U703" s="95"/>
      <c r="V703" s="98"/>
      <c r="W703" s="95"/>
      <c r="X703" s="94">
        <v>5000</v>
      </c>
      <c r="Y703" s="94"/>
    </row>
    <row r="704" spans="1:25" ht="15" customHeight="1" x14ac:dyDescent="0.25">
      <c r="A704" s="109">
        <v>39290</v>
      </c>
      <c r="B704" s="110">
        <v>1343</v>
      </c>
      <c r="C704" s="110" t="s">
        <v>70</v>
      </c>
      <c r="D704" s="94">
        <v>400</v>
      </c>
      <c r="E704" s="111" t="s">
        <v>7558</v>
      </c>
      <c r="F704" s="93" t="s">
        <v>37</v>
      </c>
      <c r="G704" s="93" t="s">
        <v>3575</v>
      </c>
      <c r="H704" s="96" t="s">
        <v>25</v>
      </c>
      <c r="I704" s="96"/>
      <c r="J704" s="94"/>
      <c r="K704" s="94">
        <v>400</v>
      </c>
      <c r="L704" s="94"/>
      <c r="M704" s="97"/>
      <c r="N704" s="95"/>
      <c r="O704" s="95"/>
      <c r="P704" s="95"/>
      <c r="Q704" s="95"/>
      <c r="R704" s="95"/>
      <c r="S704" s="95"/>
      <c r="T704" s="95"/>
      <c r="U704" s="95"/>
      <c r="V704" s="98"/>
      <c r="W704" s="95"/>
      <c r="X704" s="94">
        <v>400</v>
      </c>
      <c r="Y704" s="94"/>
    </row>
    <row r="705" spans="1:25" ht="15" customHeight="1" x14ac:dyDescent="0.25">
      <c r="A705" s="109">
        <v>39290</v>
      </c>
      <c r="B705" s="110">
        <v>729</v>
      </c>
      <c r="C705" s="110" t="s">
        <v>64</v>
      </c>
      <c r="D705" s="94">
        <v>1000</v>
      </c>
      <c r="E705" s="111" t="s">
        <v>7559</v>
      </c>
      <c r="F705" s="93" t="s">
        <v>63</v>
      </c>
      <c r="G705" s="93" t="s">
        <v>3578</v>
      </c>
      <c r="H705" s="96" t="s">
        <v>25</v>
      </c>
      <c r="I705" s="96"/>
      <c r="J705" s="94"/>
      <c r="K705" s="94">
        <v>1000</v>
      </c>
      <c r="L705" s="94"/>
      <c r="M705" s="97"/>
      <c r="N705" s="95"/>
      <c r="O705" s="95"/>
      <c r="P705" s="95"/>
      <c r="Q705" s="95"/>
      <c r="R705" s="95"/>
      <c r="S705" s="95"/>
      <c r="T705" s="95"/>
      <c r="U705" s="95"/>
      <c r="V705" s="98"/>
      <c r="W705" s="95"/>
      <c r="X705" s="94">
        <v>1000</v>
      </c>
      <c r="Y705" s="94"/>
    </row>
    <row r="706" spans="1:25" ht="15" customHeight="1" x14ac:dyDescent="0.25">
      <c r="A706" s="109">
        <v>39291</v>
      </c>
      <c r="B706" s="110">
        <v>1818</v>
      </c>
      <c r="C706" s="110" t="s">
        <v>35</v>
      </c>
      <c r="D706" s="94">
        <v>25000</v>
      </c>
      <c r="E706" s="111" t="s">
        <v>7560</v>
      </c>
      <c r="F706" s="93" t="s">
        <v>23</v>
      </c>
      <c r="G706" s="93" t="s">
        <v>3580</v>
      </c>
      <c r="H706" s="96" t="s">
        <v>25</v>
      </c>
      <c r="I706" s="96"/>
      <c r="J706" s="94"/>
      <c r="K706" s="94">
        <v>25000</v>
      </c>
      <c r="L706" s="94"/>
      <c r="M706" s="97"/>
      <c r="N706" s="95"/>
      <c r="O706" s="95"/>
      <c r="P706" s="95"/>
      <c r="Q706" s="95"/>
      <c r="R706" s="95"/>
      <c r="S706" s="95"/>
      <c r="T706" s="95"/>
      <c r="U706" s="95"/>
      <c r="V706" s="98"/>
      <c r="W706" s="95"/>
      <c r="X706" s="94">
        <v>25000</v>
      </c>
      <c r="Y706" s="94"/>
    </row>
    <row r="707" spans="1:25" ht="15" customHeight="1" x14ac:dyDescent="0.25">
      <c r="A707" s="109">
        <v>39291</v>
      </c>
      <c r="B707" s="110">
        <v>908</v>
      </c>
      <c r="C707" s="110" t="s">
        <v>130</v>
      </c>
      <c r="D707" s="94">
        <v>3000</v>
      </c>
      <c r="E707" s="111" t="s">
        <v>7561</v>
      </c>
      <c r="F707" s="93" t="s">
        <v>33</v>
      </c>
      <c r="G707" s="93" t="s">
        <v>3578</v>
      </c>
      <c r="H707" s="96" t="s">
        <v>25</v>
      </c>
      <c r="I707" s="96"/>
      <c r="J707" s="94"/>
      <c r="K707" s="94">
        <v>3000</v>
      </c>
      <c r="L707" s="94"/>
      <c r="M707" s="97"/>
      <c r="N707" s="95"/>
      <c r="O707" s="95"/>
      <c r="P707" s="95"/>
      <c r="Q707" s="95"/>
      <c r="R707" s="95"/>
      <c r="S707" s="95"/>
      <c r="T707" s="95"/>
      <c r="U707" s="95"/>
      <c r="V707" s="98"/>
      <c r="W707" s="95"/>
      <c r="X707" s="94">
        <v>3000</v>
      </c>
      <c r="Y707" s="94"/>
    </row>
    <row r="708" spans="1:25" ht="15" customHeight="1" x14ac:dyDescent="0.25">
      <c r="A708" s="109">
        <v>39291</v>
      </c>
      <c r="B708" s="110">
        <v>756</v>
      </c>
      <c r="C708" s="110" t="s">
        <v>46</v>
      </c>
      <c r="D708" s="94">
        <v>667200</v>
      </c>
      <c r="E708" s="111" t="s">
        <v>7562</v>
      </c>
      <c r="F708" s="93" t="s">
        <v>33</v>
      </c>
      <c r="G708" s="93" t="s">
        <v>3575</v>
      </c>
      <c r="H708" s="96" t="s">
        <v>25</v>
      </c>
      <c r="I708" s="96" t="s">
        <v>4334</v>
      </c>
      <c r="J708" s="94">
        <v>667200</v>
      </c>
      <c r="K708" s="94"/>
      <c r="L708" s="115" t="s">
        <v>7563</v>
      </c>
      <c r="M708" s="97"/>
      <c r="N708" s="95"/>
      <c r="O708" s="95"/>
      <c r="P708" s="95"/>
      <c r="Q708" s="95"/>
      <c r="R708" s="95"/>
      <c r="S708" s="95"/>
      <c r="T708" s="93"/>
      <c r="U708" s="95"/>
      <c r="V708" s="98"/>
      <c r="W708" s="95"/>
      <c r="X708" s="94">
        <v>667200</v>
      </c>
      <c r="Y708" s="94"/>
    </row>
    <row r="709" spans="1:25" ht="15" customHeight="1" x14ac:dyDescent="0.25">
      <c r="A709" s="109">
        <v>39291</v>
      </c>
      <c r="B709" s="110">
        <v>1152</v>
      </c>
      <c r="C709" s="110" t="s">
        <v>200</v>
      </c>
      <c r="D709" s="94">
        <v>4000</v>
      </c>
      <c r="E709" s="111" t="s">
        <v>7564</v>
      </c>
      <c r="F709" s="93" t="s">
        <v>33</v>
      </c>
      <c r="G709" s="93" t="s">
        <v>3575</v>
      </c>
      <c r="H709" s="96" t="s">
        <v>25</v>
      </c>
      <c r="I709" s="96"/>
      <c r="J709" s="94"/>
      <c r="K709" s="94">
        <v>4000</v>
      </c>
      <c r="L709" s="94"/>
      <c r="M709" s="97"/>
      <c r="N709" s="95"/>
      <c r="O709" s="95"/>
      <c r="P709" s="95"/>
      <c r="Q709" s="95"/>
      <c r="R709" s="95"/>
      <c r="S709" s="95"/>
      <c r="T709" s="93"/>
      <c r="U709" s="95"/>
      <c r="V709" s="98"/>
      <c r="W709" s="95"/>
      <c r="X709" s="94">
        <v>4000</v>
      </c>
      <c r="Y709" s="94"/>
    </row>
    <row r="710" spans="1:25" ht="15" customHeight="1" x14ac:dyDescent="0.25">
      <c r="A710" s="109">
        <v>39291</v>
      </c>
      <c r="B710" s="110">
        <v>1204</v>
      </c>
      <c r="C710" s="110" t="s">
        <v>68</v>
      </c>
      <c r="D710" s="94">
        <v>1000</v>
      </c>
      <c r="E710" s="111" t="s">
        <v>7565</v>
      </c>
      <c r="F710" s="93" t="s">
        <v>33</v>
      </c>
      <c r="G710" s="93" t="s">
        <v>3575</v>
      </c>
      <c r="H710" s="96" t="s">
        <v>25</v>
      </c>
      <c r="I710" s="96"/>
      <c r="J710" s="94"/>
      <c r="K710" s="94">
        <v>1000</v>
      </c>
      <c r="L710" s="94"/>
      <c r="M710" s="97"/>
      <c r="N710" s="95"/>
      <c r="O710" s="95"/>
      <c r="P710" s="95"/>
      <c r="Q710" s="95"/>
      <c r="R710" s="95"/>
      <c r="S710" s="95"/>
      <c r="T710" s="95"/>
      <c r="U710" s="95"/>
      <c r="V710" s="98"/>
      <c r="W710" s="95"/>
      <c r="X710" s="94">
        <v>1000</v>
      </c>
      <c r="Y710" s="94"/>
    </row>
    <row r="711" spans="1:25" ht="15" customHeight="1" x14ac:dyDescent="0.25">
      <c r="A711" s="109">
        <v>39291</v>
      </c>
      <c r="B711" s="110">
        <v>601</v>
      </c>
      <c r="C711" s="110" t="s">
        <v>91</v>
      </c>
      <c r="D711" s="94">
        <v>100</v>
      </c>
      <c r="E711" s="111" t="s">
        <v>7566</v>
      </c>
      <c r="F711" s="93" t="s">
        <v>67</v>
      </c>
      <c r="G711" s="93" t="s">
        <v>3578</v>
      </c>
      <c r="H711" s="96" t="s">
        <v>25</v>
      </c>
      <c r="I711" s="96"/>
      <c r="J711" s="94"/>
      <c r="K711" s="94">
        <v>100</v>
      </c>
      <c r="L711" s="94"/>
      <c r="M711" s="97"/>
      <c r="N711" s="95"/>
      <c r="O711" s="95"/>
      <c r="P711" s="95"/>
      <c r="Q711" s="95"/>
      <c r="R711" s="95"/>
      <c r="S711" s="95"/>
      <c r="T711" s="95"/>
      <c r="U711" s="95"/>
      <c r="V711" s="98"/>
      <c r="W711" s="95"/>
      <c r="X711" s="94">
        <v>100</v>
      </c>
      <c r="Y711" s="94"/>
    </row>
    <row r="712" spans="1:25" ht="15" customHeight="1" x14ac:dyDescent="0.25">
      <c r="A712" s="109">
        <v>39292</v>
      </c>
      <c r="B712" s="110">
        <v>1800</v>
      </c>
      <c r="C712" s="110" t="s">
        <v>143</v>
      </c>
      <c r="D712" s="94">
        <v>100000</v>
      </c>
      <c r="E712" s="111" t="s">
        <v>7567</v>
      </c>
      <c r="F712" s="93" t="s">
        <v>23</v>
      </c>
      <c r="G712" s="93" t="s">
        <v>3575</v>
      </c>
      <c r="H712" s="96" t="s">
        <v>25</v>
      </c>
      <c r="I712" s="96" t="s">
        <v>4334</v>
      </c>
      <c r="J712" s="94">
        <v>100000</v>
      </c>
      <c r="K712" s="94"/>
      <c r="L712" s="94"/>
      <c r="M712" s="97"/>
      <c r="N712" s="95"/>
      <c r="O712" s="95"/>
      <c r="P712" s="95"/>
      <c r="Q712" s="95"/>
      <c r="R712" s="95"/>
      <c r="S712" s="95"/>
      <c r="T712" s="95"/>
      <c r="U712" s="95"/>
      <c r="V712" s="98"/>
      <c r="W712" s="95"/>
      <c r="X712" s="94">
        <v>100000</v>
      </c>
      <c r="Y712" s="94"/>
    </row>
    <row r="713" spans="1:25" ht="15" customHeight="1" x14ac:dyDescent="0.25">
      <c r="A713" s="109">
        <v>39293</v>
      </c>
      <c r="B713" s="110">
        <v>1509</v>
      </c>
      <c r="C713" s="110" t="s">
        <v>203</v>
      </c>
      <c r="D713" s="94">
        <v>300</v>
      </c>
      <c r="E713" s="111" t="s">
        <v>7568</v>
      </c>
      <c r="F713" s="93" t="s">
        <v>23</v>
      </c>
      <c r="G713" s="93" t="s">
        <v>3610</v>
      </c>
      <c r="H713" s="96" t="s">
        <v>25</v>
      </c>
      <c r="I713" s="96"/>
      <c r="J713" s="94"/>
      <c r="K713" s="94">
        <v>300</v>
      </c>
      <c r="L713" s="94"/>
      <c r="M713" s="97"/>
      <c r="N713" s="95"/>
      <c r="O713" s="95"/>
      <c r="P713" s="95"/>
      <c r="Q713" s="95"/>
      <c r="R713" s="95"/>
      <c r="S713" s="95"/>
      <c r="T713" s="93"/>
      <c r="U713" s="95"/>
      <c r="V713" s="98"/>
      <c r="W713" s="95"/>
      <c r="X713" s="94">
        <v>300</v>
      </c>
      <c r="Y713" s="94"/>
    </row>
    <row r="714" spans="1:25" ht="15" customHeight="1" x14ac:dyDescent="0.25">
      <c r="A714" s="109">
        <v>39293</v>
      </c>
      <c r="B714" s="110">
        <v>1752</v>
      </c>
      <c r="C714" s="110" t="s">
        <v>203</v>
      </c>
      <c r="D714" s="94" t="s">
        <v>27</v>
      </c>
      <c r="E714" s="111" t="s">
        <v>7569</v>
      </c>
      <c r="F714" s="93" t="s">
        <v>23</v>
      </c>
      <c r="G714" s="93" t="s">
        <v>3610</v>
      </c>
      <c r="H714" s="96" t="s">
        <v>25</v>
      </c>
      <c r="I714" s="96"/>
      <c r="J714" s="94"/>
      <c r="K714" s="94" t="s">
        <v>27</v>
      </c>
      <c r="L714" s="94"/>
      <c r="M714" s="97"/>
      <c r="N714" s="95"/>
      <c r="O714" s="95"/>
      <c r="P714" s="95"/>
      <c r="Q714" s="95"/>
      <c r="R714" s="95"/>
      <c r="S714" s="95"/>
      <c r="T714" s="95"/>
      <c r="U714" s="95"/>
      <c r="V714" s="98"/>
      <c r="W714" s="95"/>
      <c r="X714" s="94" t="s">
        <v>27</v>
      </c>
      <c r="Y714" s="94">
        <v>1</v>
      </c>
    </row>
    <row r="715" spans="1:25" ht="15" customHeight="1" x14ac:dyDescent="0.25">
      <c r="A715" s="109">
        <v>39293</v>
      </c>
      <c r="B715" s="110">
        <v>1337</v>
      </c>
      <c r="C715" s="110" t="s">
        <v>162</v>
      </c>
      <c r="D715" s="94">
        <v>6000</v>
      </c>
      <c r="E715" s="111" t="s">
        <v>7570</v>
      </c>
      <c r="F715" s="93" t="s">
        <v>23</v>
      </c>
      <c r="G715" s="93" t="s">
        <v>3582</v>
      </c>
      <c r="H715" s="96" t="s">
        <v>25</v>
      </c>
      <c r="I715" s="96"/>
      <c r="J715" s="94"/>
      <c r="K715" s="94">
        <v>6000</v>
      </c>
      <c r="L715" s="94"/>
      <c r="M715" s="97"/>
      <c r="N715" s="95"/>
      <c r="O715" s="95"/>
      <c r="P715" s="95"/>
      <c r="Q715" s="95"/>
      <c r="R715" s="95"/>
      <c r="S715" s="95"/>
      <c r="T715" s="95"/>
      <c r="U715" s="95"/>
      <c r="V715" s="98"/>
      <c r="W715" s="95"/>
      <c r="X715" s="94">
        <v>6000</v>
      </c>
      <c r="Y715" s="94"/>
    </row>
    <row r="716" spans="1:25" ht="15" customHeight="1" x14ac:dyDescent="0.25">
      <c r="A716" s="109">
        <v>39293</v>
      </c>
      <c r="B716" s="110">
        <v>1502</v>
      </c>
      <c r="C716" s="110" t="s">
        <v>72</v>
      </c>
      <c r="D716" s="94">
        <v>3000</v>
      </c>
      <c r="E716" s="111" t="s">
        <v>7571</v>
      </c>
      <c r="F716" s="93" t="s">
        <v>23</v>
      </c>
      <c r="G716" s="93" t="s">
        <v>3575</v>
      </c>
      <c r="H716" s="96" t="s">
        <v>25</v>
      </c>
      <c r="I716" s="96"/>
      <c r="J716" s="94"/>
      <c r="K716" s="94">
        <v>3000</v>
      </c>
      <c r="L716" s="94"/>
      <c r="M716" s="97"/>
      <c r="N716" s="95"/>
      <c r="O716" s="95"/>
      <c r="P716" s="95"/>
      <c r="Q716" s="95"/>
      <c r="R716" s="95"/>
      <c r="S716" s="95"/>
      <c r="T716" s="95"/>
      <c r="U716" s="95"/>
      <c r="V716" s="98"/>
      <c r="W716" s="95"/>
      <c r="X716" s="94">
        <v>3000</v>
      </c>
      <c r="Y716" s="94"/>
    </row>
    <row r="717" spans="1:25" ht="15" customHeight="1" x14ac:dyDescent="0.25">
      <c r="A717" s="109">
        <v>39293</v>
      </c>
      <c r="B717" s="110">
        <v>1646</v>
      </c>
      <c r="C717" s="110" t="s">
        <v>162</v>
      </c>
      <c r="D717" s="94">
        <v>8000</v>
      </c>
      <c r="E717" s="111" t="s">
        <v>7572</v>
      </c>
      <c r="F717" s="93" t="s">
        <v>33</v>
      </c>
      <c r="G717" s="93" t="s">
        <v>3582</v>
      </c>
      <c r="H717" s="96" t="s">
        <v>25</v>
      </c>
      <c r="I717" s="96"/>
      <c r="J717" s="94"/>
      <c r="K717" s="94">
        <v>8000</v>
      </c>
      <c r="L717" s="94"/>
      <c r="M717" s="97"/>
      <c r="N717" s="95"/>
      <c r="O717" s="95"/>
      <c r="P717" s="95"/>
      <c r="Q717" s="95"/>
      <c r="R717" s="95"/>
      <c r="S717" s="95"/>
      <c r="T717" s="95"/>
      <c r="U717" s="95"/>
      <c r="V717" s="98"/>
      <c r="W717" s="95"/>
      <c r="X717" s="94">
        <v>8000</v>
      </c>
      <c r="Y717" s="94"/>
    </row>
    <row r="718" spans="1:25" ht="15" customHeight="1" x14ac:dyDescent="0.25">
      <c r="A718" s="109">
        <v>39293</v>
      </c>
      <c r="B718" s="110">
        <v>2300</v>
      </c>
      <c r="C718" s="110" t="s">
        <v>3611</v>
      </c>
      <c r="D718" s="94">
        <v>1000</v>
      </c>
      <c r="E718" s="111" t="s">
        <v>7573</v>
      </c>
      <c r="F718" s="93" t="s">
        <v>33</v>
      </c>
      <c r="G718" s="93" t="s">
        <v>3587</v>
      </c>
      <c r="H718" s="96" t="s">
        <v>25</v>
      </c>
      <c r="I718" s="96" t="s">
        <v>4334</v>
      </c>
      <c r="J718" s="94">
        <v>1000</v>
      </c>
      <c r="K718" s="94"/>
      <c r="L718" s="94"/>
      <c r="M718" s="97"/>
      <c r="N718" s="95"/>
      <c r="O718" s="95"/>
      <c r="P718" s="95"/>
      <c r="Q718" s="95"/>
      <c r="R718" s="95"/>
      <c r="S718" s="95"/>
      <c r="T718" s="95"/>
      <c r="U718" s="95"/>
      <c r="V718" s="98"/>
      <c r="W718" s="95"/>
      <c r="X718" s="94">
        <v>1000</v>
      </c>
      <c r="Y718" s="94"/>
    </row>
    <row r="719" spans="1:25" ht="15" customHeight="1" x14ac:dyDescent="0.25">
      <c r="A719" s="109">
        <v>39293</v>
      </c>
      <c r="B719" s="110">
        <v>755</v>
      </c>
      <c r="C719" s="110" t="s">
        <v>426</v>
      </c>
      <c r="D719" s="94">
        <v>450000</v>
      </c>
      <c r="E719" s="111" t="s">
        <v>7574</v>
      </c>
      <c r="F719" s="93" t="s">
        <v>54</v>
      </c>
      <c r="G719" s="93" t="s">
        <v>3587</v>
      </c>
      <c r="H719" s="96" t="s">
        <v>25</v>
      </c>
      <c r="I719" s="96"/>
      <c r="J719" s="94"/>
      <c r="K719" s="94">
        <v>450000</v>
      </c>
      <c r="L719" s="94"/>
      <c r="M719" s="97"/>
      <c r="N719" s="95"/>
      <c r="O719" s="95"/>
      <c r="P719" s="95"/>
      <c r="Q719" s="95"/>
      <c r="R719" s="95"/>
      <c r="S719" s="95"/>
      <c r="T719" s="95"/>
      <c r="U719" s="95"/>
      <c r="V719" s="98"/>
      <c r="W719" s="95"/>
      <c r="X719" s="94">
        <v>450000</v>
      </c>
      <c r="Y719" s="94"/>
    </row>
    <row r="720" spans="1:25" ht="15" customHeight="1" x14ac:dyDescent="0.25">
      <c r="A720" s="109">
        <v>39293</v>
      </c>
      <c r="B720" s="110">
        <v>1943</v>
      </c>
      <c r="C720" s="110" t="s">
        <v>42</v>
      </c>
      <c r="D720" s="94">
        <v>5000</v>
      </c>
      <c r="E720" s="111" t="s">
        <v>7575</v>
      </c>
      <c r="F720" s="93" t="s">
        <v>3869</v>
      </c>
      <c r="G720" s="93" t="s">
        <v>3582</v>
      </c>
      <c r="H720" s="96" t="s">
        <v>25</v>
      </c>
      <c r="I720" s="96" t="s">
        <v>4334</v>
      </c>
      <c r="J720" s="94">
        <v>5000</v>
      </c>
      <c r="K720" s="94"/>
      <c r="L720" s="94"/>
      <c r="M720" s="97"/>
      <c r="N720" s="95"/>
      <c r="O720" s="95"/>
      <c r="P720" s="95"/>
      <c r="Q720" s="95"/>
      <c r="R720" s="95"/>
      <c r="S720" s="95"/>
      <c r="T720" s="95"/>
      <c r="U720" s="95"/>
      <c r="V720" s="98"/>
      <c r="W720" s="95"/>
      <c r="X720" s="94">
        <v>5000</v>
      </c>
      <c r="Y720" s="94"/>
    </row>
    <row r="721" spans="1:25" ht="15" customHeight="1" x14ac:dyDescent="0.25">
      <c r="A721" s="109">
        <v>39293</v>
      </c>
      <c r="B721" s="110">
        <v>2133</v>
      </c>
      <c r="C721" s="110" t="s">
        <v>64</v>
      </c>
      <c r="D721" s="94">
        <v>1000</v>
      </c>
      <c r="E721" s="111" t="s">
        <v>7576</v>
      </c>
      <c r="F721" s="93" t="s">
        <v>67</v>
      </c>
      <c r="G721" s="93" t="s">
        <v>3578</v>
      </c>
      <c r="H721" s="96" t="s">
        <v>25</v>
      </c>
      <c r="I721" s="96"/>
      <c r="J721" s="94"/>
      <c r="K721" s="94">
        <v>1000</v>
      </c>
      <c r="L721" s="94"/>
      <c r="M721" s="97"/>
      <c r="N721" s="95"/>
      <c r="O721" s="95"/>
      <c r="P721" s="95"/>
      <c r="Q721" s="95"/>
      <c r="R721" s="95"/>
      <c r="S721" s="95"/>
      <c r="T721" s="95"/>
      <c r="U721" s="95"/>
      <c r="V721" s="98"/>
      <c r="W721" s="95"/>
      <c r="X721" s="94">
        <v>1000</v>
      </c>
      <c r="Y721" s="94"/>
    </row>
    <row r="722" spans="1:25" ht="15" customHeight="1" x14ac:dyDescent="0.25">
      <c r="A722" s="109">
        <v>39293</v>
      </c>
      <c r="B722" s="110">
        <v>1345</v>
      </c>
      <c r="C722" s="110" t="s">
        <v>35</v>
      </c>
      <c r="D722" s="94" t="s">
        <v>27</v>
      </c>
      <c r="E722" s="111" t="s">
        <v>7577</v>
      </c>
      <c r="F722" s="93" t="s">
        <v>67</v>
      </c>
      <c r="G722" s="93" t="s">
        <v>3580</v>
      </c>
      <c r="H722" s="96" t="s">
        <v>25</v>
      </c>
      <c r="I722" s="96"/>
      <c r="J722" s="94"/>
      <c r="K722" s="94" t="s">
        <v>27</v>
      </c>
      <c r="L722" s="94"/>
      <c r="M722" s="97"/>
      <c r="N722" s="95"/>
      <c r="O722" s="95"/>
      <c r="P722" s="95"/>
      <c r="Q722" s="95"/>
      <c r="R722" s="95"/>
      <c r="S722" s="95"/>
      <c r="T722" s="95"/>
      <c r="U722" s="95"/>
      <c r="V722" s="98"/>
      <c r="W722" s="95"/>
      <c r="X722" s="94" t="s">
        <v>27</v>
      </c>
      <c r="Y722" s="94">
        <v>1</v>
      </c>
    </row>
    <row r="723" spans="1:25" ht="15" customHeight="1" x14ac:dyDescent="0.25">
      <c r="A723" s="109">
        <v>39294</v>
      </c>
      <c r="B723" s="110">
        <v>1128</v>
      </c>
      <c r="C723" s="110" t="s">
        <v>152</v>
      </c>
      <c r="D723" s="94">
        <v>30000</v>
      </c>
      <c r="E723" s="111" t="s">
        <v>7578</v>
      </c>
      <c r="F723" s="93" t="s">
        <v>23</v>
      </c>
      <c r="G723" s="93" t="s">
        <v>3580</v>
      </c>
      <c r="H723" s="96" t="s">
        <v>25</v>
      </c>
      <c r="I723" s="96" t="s">
        <v>4334</v>
      </c>
      <c r="J723" s="94">
        <v>30000</v>
      </c>
      <c r="K723" s="94"/>
      <c r="L723" s="94"/>
      <c r="M723" s="97"/>
      <c r="N723" s="95"/>
      <c r="O723" s="95"/>
      <c r="P723" s="95"/>
      <c r="Q723" s="95"/>
      <c r="R723" s="95"/>
      <c r="S723" s="95"/>
      <c r="T723" s="93"/>
      <c r="U723" s="95"/>
      <c r="V723" s="98"/>
      <c r="W723" s="95"/>
      <c r="X723" s="94">
        <v>30000</v>
      </c>
      <c r="Y723" s="94"/>
    </row>
    <row r="724" spans="1:25" ht="15" customHeight="1" x14ac:dyDescent="0.25">
      <c r="A724" s="109">
        <v>39294</v>
      </c>
      <c r="B724" s="110">
        <v>1411</v>
      </c>
      <c r="C724" s="110" t="s">
        <v>42</v>
      </c>
      <c r="D724" s="94">
        <v>2000</v>
      </c>
      <c r="E724" s="111" t="s">
        <v>7579</v>
      </c>
      <c r="F724" s="93" t="s">
        <v>23</v>
      </c>
      <c r="G724" s="93" t="s">
        <v>3582</v>
      </c>
      <c r="H724" s="96" t="s">
        <v>25</v>
      </c>
      <c r="I724" s="96" t="s">
        <v>4334</v>
      </c>
      <c r="J724" s="94">
        <v>2000</v>
      </c>
      <c r="K724" s="94"/>
      <c r="L724" s="94"/>
      <c r="M724" s="97"/>
      <c r="N724" s="95"/>
      <c r="O724" s="95"/>
      <c r="P724" s="95"/>
      <c r="Q724" s="95"/>
      <c r="R724" s="95"/>
      <c r="S724" s="95"/>
      <c r="T724" s="95"/>
      <c r="U724" s="95"/>
      <c r="V724" s="98"/>
      <c r="W724" s="95"/>
      <c r="X724" s="94">
        <v>2000</v>
      </c>
      <c r="Y724" s="94"/>
    </row>
    <row r="725" spans="1:25" ht="15" customHeight="1" x14ac:dyDescent="0.25">
      <c r="A725" s="109">
        <v>39294</v>
      </c>
      <c r="B725" s="110">
        <v>2233</v>
      </c>
      <c r="C725" s="110" t="s">
        <v>46</v>
      </c>
      <c r="D725" s="94">
        <v>1000</v>
      </c>
      <c r="E725" s="111" t="s">
        <v>7580</v>
      </c>
      <c r="F725" s="93" t="s">
        <v>23</v>
      </c>
      <c r="G725" s="93" t="s">
        <v>3575</v>
      </c>
      <c r="H725" s="96" t="s">
        <v>25</v>
      </c>
      <c r="I725" s="96"/>
      <c r="J725" s="94"/>
      <c r="K725" s="94">
        <v>1000</v>
      </c>
      <c r="L725" s="94"/>
      <c r="M725" s="97"/>
      <c r="N725" s="95"/>
      <c r="O725" s="95"/>
      <c r="P725" s="95"/>
      <c r="Q725" s="95"/>
      <c r="R725" s="95"/>
      <c r="S725" s="95"/>
      <c r="T725" s="95"/>
      <c r="U725" s="95"/>
      <c r="V725" s="98"/>
      <c r="W725" s="95"/>
      <c r="X725" s="94">
        <v>1000</v>
      </c>
      <c r="Y725" s="94"/>
    </row>
    <row r="726" spans="1:25" ht="15" customHeight="1" x14ac:dyDescent="0.25">
      <c r="A726" s="109">
        <v>39294</v>
      </c>
      <c r="B726" s="110">
        <v>1742</v>
      </c>
      <c r="C726" s="110" t="s">
        <v>347</v>
      </c>
      <c r="D726" s="94">
        <v>5000</v>
      </c>
      <c r="E726" s="111" t="s">
        <v>7581</v>
      </c>
      <c r="F726" s="93" t="s">
        <v>359</v>
      </c>
      <c r="G726" s="93" t="s">
        <v>3580</v>
      </c>
      <c r="H726" s="96" t="s">
        <v>25</v>
      </c>
      <c r="I726" s="96"/>
      <c r="J726" s="94"/>
      <c r="K726" s="94">
        <v>5000</v>
      </c>
      <c r="L726" s="94"/>
      <c r="M726" s="97"/>
      <c r="N726" s="95"/>
      <c r="O726" s="95"/>
      <c r="P726" s="95"/>
      <c r="Q726" s="95"/>
      <c r="R726" s="95"/>
      <c r="S726" s="95"/>
      <c r="T726" s="95"/>
      <c r="U726" s="95"/>
      <c r="V726" s="98"/>
      <c r="W726" s="95"/>
      <c r="X726" s="94">
        <v>5000</v>
      </c>
      <c r="Y726" s="94"/>
    </row>
    <row r="727" spans="1:25" ht="15" customHeight="1" x14ac:dyDescent="0.25">
      <c r="A727" s="109">
        <v>39294</v>
      </c>
      <c r="B727" s="110">
        <v>2240</v>
      </c>
      <c r="C727" s="110" t="s">
        <v>61</v>
      </c>
      <c r="D727" s="94">
        <v>1000</v>
      </c>
      <c r="E727" s="111" t="s">
        <v>7582</v>
      </c>
      <c r="F727" s="93" t="s">
        <v>359</v>
      </c>
      <c r="G727" s="93" t="s">
        <v>3575</v>
      </c>
      <c r="H727" s="96" t="s">
        <v>25</v>
      </c>
      <c r="I727" s="96"/>
      <c r="J727" s="94"/>
      <c r="K727" s="94">
        <v>1000</v>
      </c>
      <c r="L727" s="94"/>
      <c r="M727" s="97"/>
      <c r="N727" s="95"/>
      <c r="O727" s="95"/>
      <c r="P727" s="95"/>
      <c r="Q727" s="95"/>
      <c r="R727" s="95"/>
      <c r="S727" s="95"/>
      <c r="T727" s="93"/>
      <c r="U727" s="95"/>
      <c r="V727" s="98"/>
      <c r="W727" s="95"/>
      <c r="X727" s="94">
        <v>1000</v>
      </c>
      <c r="Y727" s="94"/>
    </row>
    <row r="728" spans="1:25" ht="15" customHeight="1" x14ac:dyDescent="0.25">
      <c r="A728" s="109">
        <v>39294</v>
      </c>
      <c r="B728" s="110">
        <v>1130</v>
      </c>
      <c r="C728" s="110" t="s">
        <v>121</v>
      </c>
      <c r="D728" s="94" t="s">
        <v>27</v>
      </c>
      <c r="E728" s="111" t="s">
        <v>7583</v>
      </c>
      <c r="F728" s="93" t="s">
        <v>67</v>
      </c>
      <c r="G728" s="93" t="s">
        <v>3582</v>
      </c>
      <c r="H728" s="96" t="s">
        <v>25</v>
      </c>
      <c r="I728" s="96"/>
      <c r="J728" s="94"/>
      <c r="K728" s="94" t="s">
        <v>27</v>
      </c>
      <c r="L728" s="94"/>
      <c r="M728" s="97"/>
      <c r="N728" s="95"/>
      <c r="O728" s="95"/>
      <c r="P728" s="95"/>
      <c r="Q728" s="95"/>
      <c r="R728" s="95"/>
      <c r="S728" s="95"/>
      <c r="T728" s="95"/>
      <c r="U728" s="95"/>
      <c r="V728" s="98"/>
      <c r="W728" s="95"/>
      <c r="X728" s="94" t="s">
        <v>27</v>
      </c>
      <c r="Y728" s="94">
        <v>1</v>
      </c>
    </row>
    <row r="729" spans="1:25" ht="15" customHeight="1" x14ac:dyDescent="0.25">
      <c r="A729" s="109">
        <v>39294</v>
      </c>
      <c r="B729" s="110">
        <v>1216</v>
      </c>
      <c r="C729" s="110" t="s">
        <v>31</v>
      </c>
      <c r="D729" s="94">
        <v>2000</v>
      </c>
      <c r="E729" s="111" t="s">
        <v>7584</v>
      </c>
      <c r="F729" s="93" t="s">
        <v>67</v>
      </c>
      <c r="G729" s="93" t="s">
        <v>3587</v>
      </c>
      <c r="H729" s="96" t="s">
        <v>25</v>
      </c>
      <c r="I729" s="96"/>
      <c r="J729" s="94"/>
      <c r="K729" s="94">
        <v>2000</v>
      </c>
      <c r="L729" s="94"/>
      <c r="M729" s="97"/>
      <c r="N729" s="95"/>
      <c r="O729" s="95"/>
      <c r="P729" s="95"/>
      <c r="Q729" s="95"/>
      <c r="R729" s="95"/>
      <c r="S729" s="95"/>
      <c r="T729" s="95"/>
      <c r="U729" s="95"/>
      <c r="V729" s="98"/>
      <c r="W729" s="95"/>
      <c r="X729" s="94">
        <v>2000</v>
      </c>
      <c r="Y729" s="94"/>
    </row>
    <row r="730" spans="1:25" ht="15" customHeight="1" x14ac:dyDescent="0.25">
      <c r="A730" s="109">
        <v>39295</v>
      </c>
      <c r="B730" s="110">
        <v>955</v>
      </c>
      <c r="C730" s="110" t="s">
        <v>64</v>
      </c>
      <c r="D730" s="94">
        <v>1000</v>
      </c>
      <c r="E730" s="111" t="s">
        <v>7585</v>
      </c>
      <c r="F730" s="93" t="s">
        <v>23</v>
      </c>
      <c r="G730" s="93" t="s">
        <v>3578</v>
      </c>
      <c r="H730" s="96" t="s">
        <v>25</v>
      </c>
      <c r="I730" s="96"/>
      <c r="J730" s="94"/>
      <c r="K730" s="94">
        <v>1000</v>
      </c>
      <c r="L730" s="94"/>
      <c r="M730" s="97"/>
      <c r="N730" s="95"/>
      <c r="O730" s="95"/>
      <c r="P730" s="95"/>
      <c r="Q730" s="95"/>
      <c r="R730" s="95"/>
      <c r="S730" s="95"/>
      <c r="T730" s="93"/>
      <c r="U730" s="95"/>
      <c r="V730" s="98"/>
      <c r="W730" s="95"/>
      <c r="X730" s="94">
        <v>1000</v>
      </c>
      <c r="Y730" s="94"/>
    </row>
    <row r="731" spans="1:25" ht="15" customHeight="1" x14ac:dyDescent="0.25">
      <c r="A731" s="92">
        <v>39295</v>
      </c>
      <c r="B731" s="93">
        <v>1330</v>
      </c>
      <c r="C731" s="93" t="s">
        <v>42</v>
      </c>
      <c r="D731" s="103" t="s">
        <v>27</v>
      </c>
      <c r="E731" s="95" t="s">
        <v>7586</v>
      </c>
      <c r="F731" s="93" t="s">
        <v>30</v>
      </c>
      <c r="G731" s="93" t="s">
        <v>3582</v>
      </c>
      <c r="H731" s="96" t="s">
        <v>25</v>
      </c>
      <c r="I731" s="96"/>
      <c r="J731" s="103"/>
      <c r="K731" s="103" t="s">
        <v>27</v>
      </c>
      <c r="L731" s="94"/>
      <c r="M731" s="104"/>
      <c r="N731" s="95"/>
      <c r="O731" s="95"/>
      <c r="P731" s="95"/>
      <c r="Q731" s="95"/>
      <c r="R731" s="95"/>
      <c r="S731" s="95"/>
      <c r="T731" s="95"/>
      <c r="U731" s="93"/>
      <c r="V731" s="95"/>
      <c r="W731" s="98"/>
      <c r="X731" s="103" t="s">
        <v>27</v>
      </c>
      <c r="Y731" s="103">
        <v>1</v>
      </c>
    </row>
    <row r="732" spans="1:25" ht="15" customHeight="1" x14ac:dyDescent="0.25">
      <c r="A732" s="109">
        <v>39295</v>
      </c>
      <c r="B732" s="110">
        <v>1329</v>
      </c>
      <c r="C732" s="110" t="s">
        <v>70</v>
      </c>
      <c r="D732" s="94">
        <v>5000</v>
      </c>
      <c r="E732" s="111" t="s">
        <v>7587</v>
      </c>
      <c r="F732" s="93" t="s">
        <v>63</v>
      </c>
      <c r="G732" s="93" t="s">
        <v>3575</v>
      </c>
      <c r="H732" s="96" t="s">
        <v>25</v>
      </c>
      <c r="I732" s="96"/>
      <c r="J732" s="94"/>
      <c r="K732" s="94">
        <v>5000</v>
      </c>
      <c r="L732" s="94"/>
      <c r="M732" s="97"/>
      <c r="N732" s="95"/>
      <c r="O732" s="95"/>
      <c r="P732" s="95"/>
      <c r="Q732" s="95"/>
      <c r="R732" s="95"/>
      <c r="S732" s="95"/>
      <c r="T732" s="93"/>
      <c r="U732" s="95"/>
      <c r="V732" s="98"/>
      <c r="W732" s="95"/>
      <c r="X732" s="94">
        <v>5000</v>
      </c>
      <c r="Y732" s="94"/>
    </row>
    <row r="733" spans="1:25" ht="15" customHeight="1" x14ac:dyDescent="0.25">
      <c r="A733" s="109">
        <v>39295</v>
      </c>
      <c r="B733" s="110">
        <v>2345</v>
      </c>
      <c r="C733" s="110" t="s">
        <v>203</v>
      </c>
      <c r="D733" s="94">
        <v>800</v>
      </c>
      <c r="E733" s="111" t="s">
        <v>7588</v>
      </c>
      <c r="F733" s="93" t="s">
        <v>54</v>
      </c>
      <c r="G733" s="93" t="s">
        <v>3610</v>
      </c>
      <c r="H733" s="96" t="s">
        <v>25</v>
      </c>
      <c r="I733" s="96"/>
      <c r="J733" s="94"/>
      <c r="K733" s="94">
        <v>800</v>
      </c>
      <c r="L733" s="94"/>
      <c r="M733" s="97"/>
      <c r="N733" s="95"/>
      <c r="O733" s="95"/>
      <c r="P733" s="95"/>
      <c r="Q733" s="95"/>
      <c r="R733" s="95"/>
      <c r="S733" s="95"/>
      <c r="T733" s="95"/>
      <c r="U733" s="95"/>
      <c r="V733" s="98"/>
      <c r="W733" s="95"/>
      <c r="X733" s="94">
        <v>800</v>
      </c>
      <c r="Y733" s="94"/>
    </row>
    <row r="734" spans="1:25" ht="15" customHeight="1" x14ac:dyDescent="0.25">
      <c r="A734" s="109">
        <v>39296</v>
      </c>
      <c r="B734" s="110">
        <v>118</v>
      </c>
      <c r="C734" s="110" t="s">
        <v>91</v>
      </c>
      <c r="D734" s="94">
        <v>100</v>
      </c>
      <c r="E734" s="111" t="s">
        <v>7589</v>
      </c>
      <c r="F734" s="93" t="s">
        <v>30</v>
      </c>
      <c r="G734" s="93" t="s">
        <v>3578</v>
      </c>
      <c r="H734" s="96" t="s">
        <v>25</v>
      </c>
      <c r="I734" s="96"/>
      <c r="J734" s="94"/>
      <c r="K734" s="94">
        <v>100</v>
      </c>
      <c r="L734" s="94"/>
      <c r="M734" s="97"/>
      <c r="N734" s="95"/>
      <c r="O734" s="95"/>
      <c r="P734" s="95"/>
      <c r="Q734" s="95"/>
      <c r="R734" s="95"/>
      <c r="S734" s="95"/>
      <c r="T734" s="95"/>
      <c r="U734" s="95"/>
      <c r="V734" s="98"/>
      <c r="W734" s="95"/>
      <c r="X734" s="94">
        <v>100</v>
      </c>
      <c r="Y734" s="94"/>
    </row>
    <row r="735" spans="1:25" ht="15" customHeight="1" x14ac:dyDescent="0.25">
      <c r="A735" s="109">
        <v>39296</v>
      </c>
      <c r="B735" s="110">
        <v>1158</v>
      </c>
      <c r="C735" s="110" t="s">
        <v>132</v>
      </c>
      <c r="D735" s="94" t="s">
        <v>27</v>
      </c>
      <c r="E735" s="111" t="s">
        <v>7590</v>
      </c>
      <c r="F735" s="93" t="s">
        <v>30</v>
      </c>
      <c r="G735" s="93" t="s">
        <v>3580</v>
      </c>
      <c r="H735" s="96" t="s">
        <v>25</v>
      </c>
      <c r="I735" s="96"/>
      <c r="J735" s="94"/>
      <c r="K735" s="94" t="s">
        <v>27</v>
      </c>
      <c r="L735" s="94"/>
      <c r="M735" s="97"/>
      <c r="N735" s="95"/>
      <c r="O735" s="95"/>
      <c r="P735" s="95"/>
      <c r="Q735" s="95"/>
      <c r="R735" s="95"/>
      <c r="S735" s="95"/>
      <c r="T735" s="95"/>
      <c r="U735" s="95"/>
      <c r="V735" s="98"/>
      <c r="W735" s="95"/>
      <c r="X735" s="94" t="s">
        <v>27</v>
      </c>
      <c r="Y735" s="94">
        <v>1</v>
      </c>
    </row>
    <row r="736" spans="1:25" ht="15" customHeight="1" x14ac:dyDescent="0.25">
      <c r="A736" s="109">
        <v>39296</v>
      </c>
      <c r="B736" s="110">
        <v>1434</v>
      </c>
      <c r="C736" s="110" t="s">
        <v>162</v>
      </c>
      <c r="D736" s="94">
        <v>8000</v>
      </c>
      <c r="E736" s="111" t="s">
        <v>7591</v>
      </c>
      <c r="F736" s="93" t="s">
        <v>30</v>
      </c>
      <c r="G736" s="93" t="s">
        <v>3582</v>
      </c>
      <c r="H736" s="96" t="s">
        <v>25</v>
      </c>
      <c r="I736" s="96"/>
      <c r="J736" s="94"/>
      <c r="K736" s="94">
        <v>8000</v>
      </c>
      <c r="L736" s="94"/>
      <c r="M736" s="97"/>
      <c r="N736" s="95"/>
      <c r="O736" s="95"/>
      <c r="P736" s="95"/>
      <c r="Q736" s="95"/>
      <c r="R736" s="95"/>
      <c r="S736" s="95"/>
      <c r="T736" s="95"/>
      <c r="U736" s="95"/>
      <c r="V736" s="98"/>
      <c r="W736" s="95"/>
      <c r="X736" s="94">
        <v>8000</v>
      </c>
      <c r="Y736" s="94"/>
    </row>
    <row r="737" spans="1:25" ht="15" customHeight="1" x14ac:dyDescent="0.25">
      <c r="A737" s="109">
        <v>39296</v>
      </c>
      <c r="B737" s="110">
        <v>1224</v>
      </c>
      <c r="C737" s="110" t="s">
        <v>203</v>
      </c>
      <c r="D737" s="94">
        <v>5000</v>
      </c>
      <c r="E737" s="111" t="s">
        <v>7592</v>
      </c>
      <c r="F737" s="93" t="s">
        <v>37</v>
      </c>
      <c r="G737" s="93" t="s">
        <v>3610</v>
      </c>
      <c r="H737" s="96" t="s">
        <v>25</v>
      </c>
      <c r="I737" s="96"/>
      <c r="J737" s="94"/>
      <c r="K737" s="94">
        <v>5000</v>
      </c>
      <c r="L737" s="94"/>
      <c r="M737" s="97"/>
      <c r="N737" s="95"/>
      <c r="O737" s="95"/>
      <c r="P737" s="95"/>
      <c r="Q737" s="95"/>
      <c r="R737" s="95"/>
      <c r="S737" s="95"/>
      <c r="T737" s="95"/>
      <c r="U737" s="95"/>
      <c r="V737" s="98"/>
      <c r="W737" s="95"/>
      <c r="X737" s="94">
        <v>5000</v>
      </c>
      <c r="Y737" s="94"/>
    </row>
    <row r="738" spans="1:25" ht="15" customHeight="1" x14ac:dyDescent="0.25">
      <c r="A738" s="109">
        <v>39296</v>
      </c>
      <c r="B738" s="110">
        <v>1357</v>
      </c>
      <c r="C738" s="110" t="s">
        <v>64</v>
      </c>
      <c r="D738" s="94">
        <v>25000</v>
      </c>
      <c r="E738" s="111" t="s">
        <v>7593</v>
      </c>
      <c r="F738" s="93" t="s">
        <v>359</v>
      </c>
      <c r="G738" s="93" t="s">
        <v>3578</v>
      </c>
      <c r="H738" s="96" t="s">
        <v>25</v>
      </c>
      <c r="I738" s="96"/>
      <c r="J738" s="94"/>
      <c r="K738" s="94">
        <v>25000</v>
      </c>
      <c r="L738" s="94"/>
      <c r="M738" s="97"/>
      <c r="N738" s="95"/>
      <c r="O738" s="95"/>
      <c r="P738" s="95"/>
      <c r="Q738" s="95"/>
      <c r="R738" s="95"/>
      <c r="S738" s="95"/>
      <c r="T738" s="95"/>
      <c r="U738" s="95"/>
      <c r="V738" s="98"/>
      <c r="W738" s="95"/>
      <c r="X738" s="94">
        <v>25000</v>
      </c>
      <c r="Y738" s="94"/>
    </row>
    <row r="739" spans="1:25" ht="15" customHeight="1" x14ac:dyDescent="0.25">
      <c r="A739" s="109">
        <v>39296</v>
      </c>
      <c r="B739" s="110">
        <v>1904</v>
      </c>
      <c r="C739" s="110" t="s">
        <v>141</v>
      </c>
      <c r="D739" s="94">
        <v>400000</v>
      </c>
      <c r="E739" s="111" t="s">
        <v>7594</v>
      </c>
      <c r="F739" s="93" t="s">
        <v>359</v>
      </c>
      <c r="G739" s="93" t="s">
        <v>3578</v>
      </c>
      <c r="H739" s="96" t="s">
        <v>25</v>
      </c>
      <c r="I739" s="96" t="s">
        <v>4334</v>
      </c>
      <c r="J739" s="94">
        <v>400000</v>
      </c>
      <c r="K739" s="94"/>
      <c r="L739" s="94"/>
      <c r="M739" s="97"/>
      <c r="N739" s="95"/>
      <c r="O739" s="95"/>
      <c r="P739" s="95"/>
      <c r="Q739" s="95"/>
      <c r="R739" s="95"/>
      <c r="S739" s="95"/>
      <c r="T739" s="95"/>
      <c r="U739" s="95"/>
      <c r="V739" s="98"/>
      <c r="W739" s="95"/>
      <c r="X739" s="94">
        <v>400000</v>
      </c>
      <c r="Y739" s="94"/>
    </row>
    <row r="740" spans="1:25" ht="15" customHeight="1" x14ac:dyDescent="0.25">
      <c r="A740" s="109">
        <v>39296</v>
      </c>
      <c r="B740" s="110">
        <v>843</v>
      </c>
      <c r="C740" s="110" t="s">
        <v>426</v>
      </c>
      <c r="D740" s="94">
        <v>2000</v>
      </c>
      <c r="E740" s="111" t="s">
        <v>7595</v>
      </c>
      <c r="F740" s="93" t="s">
        <v>359</v>
      </c>
      <c r="G740" s="93" t="s">
        <v>3587</v>
      </c>
      <c r="H740" s="96" t="s">
        <v>25</v>
      </c>
      <c r="I740" s="96"/>
      <c r="J740" s="94"/>
      <c r="K740" s="94">
        <v>2000</v>
      </c>
      <c r="L740" s="94"/>
      <c r="M740" s="97"/>
      <c r="N740" s="95"/>
      <c r="O740" s="95"/>
      <c r="P740" s="95"/>
      <c r="Q740" s="95"/>
      <c r="R740" s="95"/>
      <c r="S740" s="95"/>
      <c r="T740" s="95"/>
      <c r="U740" s="95"/>
      <c r="V740" s="98"/>
      <c r="W740" s="95"/>
      <c r="X740" s="94">
        <v>2000</v>
      </c>
      <c r="Y740" s="94"/>
    </row>
    <row r="741" spans="1:25" ht="15" customHeight="1" x14ac:dyDescent="0.25">
      <c r="A741" s="109">
        <v>39296</v>
      </c>
      <c r="B741" s="110">
        <v>1758</v>
      </c>
      <c r="C741" s="110" t="s">
        <v>31</v>
      </c>
      <c r="D741" s="94">
        <v>10500</v>
      </c>
      <c r="E741" s="111" t="s">
        <v>7596</v>
      </c>
      <c r="F741" s="93" t="s">
        <v>29</v>
      </c>
      <c r="G741" s="93" t="s">
        <v>3587</v>
      </c>
      <c r="H741" s="96" t="s">
        <v>25</v>
      </c>
      <c r="I741" s="96"/>
      <c r="J741" s="94"/>
      <c r="K741" s="94">
        <v>10500</v>
      </c>
      <c r="L741" s="94"/>
      <c r="M741" s="97"/>
      <c r="N741" s="95"/>
      <c r="O741" s="95"/>
      <c r="P741" s="95"/>
      <c r="Q741" s="95"/>
      <c r="R741" s="95"/>
      <c r="S741" s="95"/>
      <c r="T741" s="95"/>
      <c r="U741" s="95"/>
      <c r="V741" s="98"/>
      <c r="W741" s="95"/>
      <c r="X741" s="94">
        <v>10500</v>
      </c>
      <c r="Y741" s="94"/>
    </row>
    <row r="742" spans="1:25" ht="15" customHeight="1" x14ac:dyDescent="0.25">
      <c r="A742" s="109">
        <v>39296</v>
      </c>
      <c r="B742" s="110">
        <v>1020</v>
      </c>
      <c r="C742" s="110" t="s">
        <v>91</v>
      </c>
      <c r="D742" s="94">
        <v>500000</v>
      </c>
      <c r="E742" s="111" t="s">
        <v>7597</v>
      </c>
      <c r="F742" s="93" t="s">
        <v>3869</v>
      </c>
      <c r="G742" s="93" t="s">
        <v>3578</v>
      </c>
      <c r="H742" s="96" t="s">
        <v>25</v>
      </c>
      <c r="I742" s="96" t="s">
        <v>4334</v>
      </c>
      <c r="J742" s="94">
        <v>500000</v>
      </c>
      <c r="K742" s="94"/>
      <c r="L742" s="94"/>
      <c r="M742" s="97"/>
      <c r="N742" s="95"/>
      <c r="O742" s="95"/>
      <c r="P742" s="95"/>
      <c r="Q742" s="95"/>
      <c r="R742" s="95"/>
      <c r="S742" s="95"/>
      <c r="T742" s="95"/>
      <c r="U742" s="95"/>
      <c r="V742" s="98"/>
      <c r="W742" s="95"/>
      <c r="X742" s="94">
        <v>500000</v>
      </c>
      <c r="Y742" s="94"/>
    </row>
    <row r="743" spans="1:25" ht="15" customHeight="1" x14ac:dyDescent="0.25">
      <c r="A743" s="109">
        <v>39296</v>
      </c>
      <c r="B743" s="110">
        <v>1650</v>
      </c>
      <c r="C743" s="110" t="s">
        <v>42</v>
      </c>
      <c r="D743" s="94">
        <v>3000</v>
      </c>
      <c r="E743" s="111" t="s">
        <v>7598</v>
      </c>
      <c r="F743" s="93" t="s">
        <v>3869</v>
      </c>
      <c r="G743" s="93" t="s">
        <v>3582</v>
      </c>
      <c r="H743" s="96" t="s">
        <v>25</v>
      </c>
      <c r="I743" s="96" t="s">
        <v>4334</v>
      </c>
      <c r="J743" s="94">
        <v>3000</v>
      </c>
      <c r="K743" s="94"/>
      <c r="L743" s="94"/>
      <c r="M743" s="97"/>
      <c r="N743" s="95"/>
      <c r="O743" s="95"/>
      <c r="P743" s="95"/>
      <c r="Q743" s="95"/>
      <c r="R743" s="95"/>
      <c r="S743" s="95"/>
      <c r="T743" s="93"/>
      <c r="U743" s="95"/>
      <c r="V743" s="98"/>
      <c r="W743" s="95"/>
      <c r="X743" s="94">
        <v>3000</v>
      </c>
      <c r="Y743" s="94"/>
    </row>
    <row r="744" spans="1:25" ht="15" customHeight="1" x14ac:dyDescent="0.25">
      <c r="A744" s="109">
        <v>39297</v>
      </c>
      <c r="B744" s="110">
        <v>344</v>
      </c>
      <c r="C744" s="110" t="s">
        <v>64</v>
      </c>
      <c r="D744" s="94">
        <v>1000</v>
      </c>
      <c r="E744" s="111" t="s">
        <v>7599</v>
      </c>
      <c r="F744" s="93" t="s">
        <v>23</v>
      </c>
      <c r="G744" s="93" t="s">
        <v>3578</v>
      </c>
      <c r="H744" s="96" t="s">
        <v>25</v>
      </c>
      <c r="I744" s="96"/>
      <c r="J744" s="94"/>
      <c r="K744" s="94">
        <v>1000</v>
      </c>
      <c r="L744" s="94"/>
      <c r="M744" s="97"/>
      <c r="N744" s="95"/>
      <c r="O744" s="95"/>
      <c r="P744" s="95"/>
      <c r="Q744" s="95"/>
      <c r="R744" s="95"/>
      <c r="S744" s="95"/>
      <c r="T744" s="95"/>
      <c r="U744" s="95"/>
      <c r="V744" s="98"/>
      <c r="W744" s="95"/>
      <c r="X744" s="94">
        <v>1000</v>
      </c>
      <c r="Y744" s="94"/>
    </row>
    <row r="745" spans="1:25" ht="15" customHeight="1" x14ac:dyDescent="0.25">
      <c r="A745" s="109">
        <v>39297</v>
      </c>
      <c r="B745" s="110">
        <v>1411</v>
      </c>
      <c r="C745" s="110" t="s">
        <v>132</v>
      </c>
      <c r="D745" s="94">
        <v>1000</v>
      </c>
      <c r="E745" s="111" t="s">
        <v>7600</v>
      </c>
      <c r="F745" s="93" t="s">
        <v>30</v>
      </c>
      <c r="G745" s="93" t="s">
        <v>3580</v>
      </c>
      <c r="H745" s="96" t="s">
        <v>25</v>
      </c>
      <c r="I745" s="96"/>
      <c r="J745" s="94"/>
      <c r="K745" s="94">
        <v>1000</v>
      </c>
      <c r="L745" s="94"/>
      <c r="M745" s="97"/>
      <c r="N745" s="95"/>
      <c r="O745" s="95"/>
      <c r="P745" s="95"/>
      <c r="Q745" s="95"/>
      <c r="R745" s="95"/>
      <c r="S745" s="95"/>
      <c r="T745" s="95"/>
      <c r="U745" s="95"/>
      <c r="V745" s="98"/>
      <c r="W745" s="95"/>
      <c r="X745" s="94">
        <v>1000</v>
      </c>
      <c r="Y745" s="94"/>
    </row>
    <row r="746" spans="1:25" ht="15" customHeight="1" x14ac:dyDescent="0.25">
      <c r="A746" s="109">
        <v>39297</v>
      </c>
      <c r="B746" s="110">
        <v>1631</v>
      </c>
      <c r="C746" s="110" t="s">
        <v>64</v>
      </c>
      <c r="D746" s="94">
        <v>6000</v>
      </c>
      <c r="E746" s="111" t="s">
        <v>7601</v>
      </c>
      <c r="F746" s="93" t="s">
        <v>37</v>
      </c>
      <c r="G746" s="93" t="s">
        <v>3578</v>
      </c>
      <c r="H746" s="96" t="s">
        <v>25</v>
      </c>
      <c r="I746" s="96"/>
      <c r="J746" s="94"/>
      <c r="K746" s="94">
        <v>6000</v>
      </c>
      <c r="L746" s="94"/>
      <c r="M746" s="97"/>
      <c r="N746" s="95"/>
      <c r="O746" s="95"/>
      <c r="P746" s="95"/>
      <c r="Q746" s="95"/>
      <c r="R746" s="95"/>
      <c r="S746" s="95"/>
      <c r="T746" s="95"/>
      <c r="U746" s="95"/>
      <c r="V746" s="98"/>
      <c r="W746" s="95"/>
      <c r="X746" s="94">
        <v>6000</v>
      </c>
      <c r="Y746" s="94"/>
    </row>
    <row r="747" spans="1:25" ht="15" customHeight="1" x14ac:dyDescent="0.25">
      <c r="A747" s="109">
        <v>39297</v>
      </c>
      <c r="B747" s="110">
        <v>1535</v>
      </c>
      <c r="C747" s="110" t="s">
        <v>61</v>
      </c>
      <c r="D747" s="94">
        <v>100</v>
      </c>
      <c r="E747" s="111" t="s">
        <v>7602</v>
      </c>
      <c r="F747" s="93" t="s">
        <v>37</v>
      </c>
      <c r="G747" s="93" t="s">
        <v>3575</v>
      </c>
      <c r="H747" s="96" t="s">
        <v>25</v>
      </c>
      <c r="I747" s="96"/>
      <c r="J747" s="94"/>
      <c r="K747" s="94">
        <v>100</v>
      </c>
      <c r="L747" s="94"/>
      <c r="M747" s="97"/>
      <c r="N747" s="95"/>
      <c r="O747" s="95"/>
      <c r="P747" s="95"/>
      <c r="Q747" s="95"/>
      <c r="R747" s="95"/>
      <c r="S747" s="95"/>
      <c r="T747" s="95"/>
      <c r="U747" s="95"/>
      <c r="V747" s="98"/>
      <c r="W747" s="95"/>
      <c r="X747" s="94">
        <v>100</v>
      </c>
      <c r="Y747" s="94"/>
    </row>
    <row r="748" spans="1:25" ht="15" customHeight="1" x14ac:dyDescent="0.25">
      <c r="A748" s="109">
        <v>39297</v>
      </c>
      <c r="B748" s="110">
        <v>700</v>
      </c>
      <c r="C748" s="110" t="s">
        <v>61</v>
      </c>
      <c r="D748" s="94">
        <v>14000</v>
      </c>
      <c r="E748" s="111" t="s">
        <v>7603</v>
      </c>
      <c r="F748" s="93" t="s">
        <v>359</v>
      </c>
      <c r="G748" s="93" t="s">
        <v>3575</v>
      </c>
      <c r="H748" s="96" t="s">
        <v>25</v>
      </c>
      <c r="I748" s="96"/>
      <c r="J748" s="94"/>
      <c r="K748" s="94">
        <v>14000</v>
      </c>
      <c r="L748" s="94"/>
      <c r="M748" s="97"/>
      <c r="N748" s="95"/>
      <c r="O748" s="95"/>
      <c r="P748" s="95"/>
      <c r="Q748" s="95"/>
      <c r="R748" s="95"/>
      <c r="S748" s="95"/>
      <c r="T748" s="95"/>
      <c r="U748" s="95"/>
      <c r="V748" s="98"/>
      <c r="W748" s="95"/>
      <c r="X748" s="94">
        <v>14000</v>
      </c>
      <c r="Y748" s="94"/>
    </row>
    <row r="749" spans="1:25" ht="15" customHeight="1" x14ac:dyDescent="0.25">
      <c r="A749" s="109">
        <v>39298</v>
      </c>
      <c r="B749" s="110">
        <v>1929</v>
      </c>
      <c r="C749" s="110" t="s">
        <v>26</v>
      </c>
      <c r="D749" s="94">
        <v>200</v>
      </c>
      <c r="E749" s="111" t="s">
        <v>7604</v>
      </c>
      <c r="F749" s="93" t="s">
        <v>23</v>
      </c>
      <c r="G749" s="93" t="s">
        <v>3578</v>
      </c>
      <c r="H749" s="96" t="s">
        <v>25</v>
      </c>
      <c r="I749" s="96"/>
      <c r="J749" s="94"/>
      <c r="K749" s="94">
        <v>200</v>
      </c>
      <c r="L749" s="94"/>
      <c r="M749" s="97"/>
      <c r="N749" s="95"/>
      <c r="O749" s="95"/>
      <c r="P749" s="95"/>
      <c r="Q749" s="95"/>
      <c r="R749" s="95"/>
      <c r="S749" s="95"/>
      <c r="T749" s="95"/>
      <c r="U749" s="95"/>
      <c r="V749" s="98"/>
      <c r="W749" s="95"/>
      <c r="X749" s="94">
        <v>200</v>
      </c>
      <c r="Y749" s="94"/>
    </row>
    <row r="750" spans="1:25" ht="15" customHeight="1" x14ac:dyDescent="0.25">
      <c r="A750" s="109">
        <v>39298</v>
      </c>
      <c r="B750" s="110">
        <v>800</v>
      </c>
      <c r="C750" s="110" t="s">
        <v>46</v>
      </c>
      <c r="D750" s="94">
        <v>1200</v>
      </c>
      <c r="E750" s="111" t="s">
        <v>7605</v>
      </c>
      <c r="F750" s="93" t="s">
        <v>359</v>
      </c>
      <c r="G750" s="93" t="s">
        <v>3575</v>
      </c>
      <c r="H750" s="96" t="s">
        <v>25</v>
      </c>
      <c r="I750" s="96"/>
      <c r="J750" s="94"/>
      <c r="K750" s="94">
        <v>1200</v>
      </c>
      <c r="L750" s="94"/>
      <c r="M750" s="97"/>
      <c r="N750" s="95"/>
      <c r="O750" s="95"/>
      <c r="P750" s="95"/>
      <c r="Q750" s="95"/>
      <c r="R750" s="95"/>
      <c r="S750" s="95"/>
      <c r="T750" s="95"/>
      <c r="U750" s="95"/>
      <c r="V750" s="98"/>
      <c r="W750" s="95"/>
      <c r="X750" s="94">
        <v>1200</v>
      </c>
      <c r="Y750" s="94"/>
    </row>
    <row r="751" spans="1:25" ht="15" customHeight="1" x14ac:dyDescent="0.25">
      <c r="A751" s="109">
        <v>39299</v>
      </c>
      <c r="B751" s="110">
        <v>2318</v>
      </c>
      <c r="C751" s="110" t="s">
        <v>64</v>
      </c>
      <c r="D751" s="94">
        <v>1000</v>
      </c>
      <c r="E751" s="111" t="s">
        <v>7606</v>
      </c>
      <c r="F751" s="93" t="s">
        <v>33</v>
      </c>
      <c r="G751" s="93" t="s">
        <v>3578</v>
      </c>
      <c r="H751" s="96" t="s">
        <v>25</v>
      </c>
      <c r="I751" s="96"/>
      <c r="J751" s="94"/>
      <c r="K751" s="94">
        <v>1000</v>
      </c>
      <c r="L751" s="94"/>
      <c r="M751" s="97"/>
      <c r="N751" s="95"/>
      <c r="O751" s="95"/>
      <c r="P751" s="95"/>
      <c r="Q751" s="95"/>
      <c r="R751" s="95"/>
      <c r="S751" s="95"/>
      <c r="T751" s="95"/>
      <c r="U751" s="95"/>
      <c r="V751" s="98"/>
      <c r="W751" s="95"/>
      <c r="X751" s="94">
        <v>1000</v>
      </c>
      <c r="Y751" s="94"/>
    </row>
    <row r="752" spans="1:25" ht="15" customHeight="1" x14ac:dyDescent="0.25">
      <c r="A752" s="109">
        <v>39299</v>
      </c>
      <c r="B752" s="110">
        <v>1548</v>
      </c>
      <c r="C752" s="110" t="s">
        <v>319</v>
      </c>
      <c r="D752" s="94">
        <v>30</v>
      </c>
      <c r="E752" s="111" t="s">
        <v>7607</v>
      </c>
      <c r="F752" s="93" t="s">
        <v>37</v>
      </c>
      <c r="G752" s="93" t="s">
        <v>3610</v>
      </c>
      <c r="H752" s="96" t="s">
        <v>25</v>
      </c>
      <c r="I752" s="96"/>
      <c r="J752" s="94"/>
      <c r="K752" s="94">
        <v>30</v>
      </c>
      <c r="L752" s="94"/>
      <c r="M752" s="97"/>
      <c r="N752" s="95"/>
      <c r="O752" s="95"/>
      <c r="P752" s="95"/>
      <c r="Q752" s="95"/>
      <c r="R752" s="95"/>
      <c r="S752" s="95"/>
      <c r="T752" s="95"/>
      <c r="U752" s="95"/>
      <c r="V752" s="98"/>
      <c r="W752" s="95"/>
      <c r="X752" s="94">
        <v>30</v>
      </c>
      <c r="Y752" s="94"/>
    </row>
    <row r="753" spans="1:25" ht="15" customHeight="1" x14ac:dyDescent="0.25">
      <c r="A753" s="109">
        <v>39300</v>
      </c>
      <c r="B753" s="110">
        <v>1528</v>
      </c>
      <c r="C753" s="110" t="s">
        <v>26</v>
      </c>
      <c r="D753" s="94">
        <v>5000</v>
      </c>
      <c r="E753" s="111" t="s">
        <v>7608</v>
      </c>
      <c r="F753" s="93" t="s">
        <v>23</v>
      </c>
      <c r="G753" s="93" t="s">
        <v>3578</v>
      </c>
      <c r="H753" s="96" t="s">
        <v>25</v>
      </c>
      <c r="I753" s="96"/>
      <c r="J753" s="94"/>
      <c r="K753" s="94">
        <v>5000</v>
      </c>
      <c r="L753" s="94"/>
      <c r="M753" s="97"/>
      <c r="N753" s="95"/>
      <c r="O753" s="95"/>
      <c r="P753" s="95"/>
      <c r="Q753" s="95"/>
      <c r="R753" s="95"/>
      <c r="S753" s="95"/>
      <c r="T753" s="95"/>
      <c r="U753" s="95"/>
      <c r="V753" s="98"/>
      <c r="W753" s="95"/>
      <c r="X753" s="94">
        <v>5000</v>
      </c>
      <c r="Y753" s="94"/>
    </row>
    <row r="754" spans="1:25" ht="15" customHeight="1" x14ac:dyDescent="0.25">
      <c r="A754" s="109">
        <v>39301</v>
      </c>
      <c r="B754" s="110">
        <v>954</v>
      </c>
      <c r="C754" s="110" t="s">
        <v>31</v>
      </c>
      <c r="D754" s="94">
        <v>3000</v>
      </c>
      <c r="E754" s="111" t="s">
        <v>7609</v>
      </c>
      <c r="F754" s="93" t="s">
        <v>23</v>
      </c>
      <c r="G754" s="93" t="s">
        <v>3587</v>
      </c>
      <c r="H754" s="96" t="s">
        <v>25</v>
      </c>
      <c r="I754" s="96"/>
      <c r="J754" s="94"/>
      <c r="K754" s="94">
        <v>3000</v>
      </c>
      <c r="L754" s="94"/>
      <c r="M754" s="97"/>
      <c r="N754" s="95"/>
      <c r="O754" s="95"/>
      <c r="P754" s="95"/>
      <c r="Q754" s="95"/>
      <c r="R754" s="95"/>
      <c r="S754" s="95"/>
      <c r="T754" s="95"/>
      <c r="U754" s="95"/>
      <c r="V754" s="98"/>
      <c r="W754" s="95"/>
      <c r="X754" s="94">
        <v>3000</v>
      </c>
      <c r="Y754" s="94"/>
    </row>
    <row r="755" spans="1:25" ht="15" customHeight="1" x14ac:dyDescent="0.25">
      <c r="A755" s="109">
        <v>39301</v>
      </c>
      <c r="B755" s="110">
        <v>851</v>
      </c>
      <c r="C755" s="110" t="s">
        <v>200</v>
      </c>
      <c r="D755" s="94">
        <v>1000</v>
      </c>
      <c r="E755" s="111" t="s">
        <v>7610</v>
      </c>
      <c r="F755" s="93" t="s">
        <v>23</v>
      </c>
      <c r="G755" s="93" t="s">
        <v>3575</v>
      </c>
      <c r="H755" s="96" t="s">
        <v>25</v>
      </c>
      <c r="I755" s="96"/>
      <c r="J755" s="94"/>
      <c r="K755" s="94">
        <v>1000</v>
      </c>
      <c r="L755" s="94"/>
      <c r="M755" s="97"/>
      <c r="N755" s="95"/>
      <c r="O755" s="95"/>
      <c r="P755" s="95"/>
      <c r="Q755" s="95"/>
      <c r="R755" s="95"/>
      <c r="S755" s="95"/>
      <c r="T755" s="95"/>
      <c r="U755" s="95"/>
      <c r="V755" s="98"/>
      <c r="W755" s="95"/>
      <c r="X755" s="94">
        <v>1000</v>
      </c>
      <c r="Y755" s="94"/>
    </row>
    <row r="756" spans="1:25" ht="15" customHeight="1" x14ac:dyDescent="0.25">
      <c r="A756" s="109">
        <v>39302</v>
      </c>
      <c r="B756" s="110">
        <v>1129</v>
      </c>
      <c r="C756" s="110" t="s">
        <v>130</v>
      </c>
      <c r="D756" s="94">
        <v>3500</v>
      </c>
      <c r="E756" s="111" t="s">
        <v>7611</v>
      </c>
      <c r="F756" s="93" t="s">
        <v>23</v>
      </c>
      <c r="G756" s="93" t="s">
        <v>3578</v>
      </c>
      <c r="H756" s="96" t="s">
        <v>25</v>
      </c>
      <c r="I756" s="96"/>
      <c r="J756" s="94"/>
      <c r="K756" s="94">
        <v>3500</v>
      </c>
      <c r="L756" s="94"/>
      <c r="M756" s="97"/>
      <c r="N756" s="95"/>
      <c r="O756" s="95"/>
      <c r="P756" s="95"/>
      <c r="Q756" s="95"/>
      <c r="R756" s="95"/>
      <c r="S756" s="95"/>
      <c r="T756" s="95"/>
      <c r="U756" s="95"/>
      <c r="V756" s="98"/>
      <c r="W756" s="95"/>
      <c r="X756" s="94">
        <v>3500</v>
      </c>
      <c r="Y756" s="94"/>
    </row>
    <row r="757" spans="1:25" ht="15" customHeight="1" x14ac:dyDescent="0.25">
      <c r="A757" s="109">
        <v>39302</v>
      </c>
      <c r="B757" s="110">
        <v>1014</v>
      </c>
      <c r="C757" s="110" t="s">
        <v>162</v>
      </c>
      <c r="D757" s="94">
        <v>125000</v>
      </c>
      <c r="E757" s="111" t="s">
        <v>7612</v>
      </c>
      <c r="F757" s="93" t="s">
        <v>23</v>
      </c>
      <c r="G757" s="93" t="s">
        <v>3582</v>
      </c>
      <c r="H757" s="96" t="s">
        <v>25</v>
      </c>
      <c r="I757" s="96"/>
      <c r="J757" s="94"/>
      <c r="K757" s="94">
        <v>125000</v>
      </c>
      <c r="L757" s="94"/>
      <c r="M757" s="97"/>
      <c r="N757" s="95"/>
      <c r="O757" s="95"/>
      <c r="P757" s="95"/>
      <c r="Q757" s="95"/>
      <c r="R757" s="95"/>
      <c r="S757" s="95"/>
      <c r="T757" s="95"/>
      <c r="U757" s="95"/>
      <c r="V757" s="98"/>
      <c r="W757" s="95"/>
      <c r="X757" s="94">
        <v>125000</v>
      </c>
      <c r="Y757" s="94"/>
    </row>
    <row r="758" spans="1:25" ht="15" customHeight="1" x14ac:dyDescent="0.25">
      <c r="A758" s="109">
        <v>39302</v>
      </c>
      <c r="B758" s="110">
        <v>1109</v>
      </c>
      <c r="C758" s="110" t="s">
        <v>31</v>
      </c>
      <c r="D758" s="94">
        <v>20000</v>
      </c>
      <c r="E758" s="111" t="s">
        <v>7613</v>
      </c>
      <c r="F758" s="93" t="s">
        <v>23</v>
      </c>
      <c r="G758" s="93" t="s">
        <v>3587</v>
      </c>
      <c r="H758" s="96" t="s">
        <v>25</v>
      </c>
      <c r="I758" s="96"/>
      <c r="J758" s="94"/>
      <c r="K758" s="94">
        <v>20000</v>
      </c>
      <c r="L758" s="94"/>
      <c r="M758" s="97"/>
      <c r="N758" s="95"/>
      <c r="O758" s="95"/>
      <c r="P758" s="95"/>
      <c r="Q758" s="95"/>
      <c r="R758" s="95"/>
      <c r="S758" s="95"/>
      <c r="T758" s="95"/>
      <c r="U758" s="95"/>
      <c r="V758" s="98"/>
      <c r="W758" s="95"/>
      <c r="X758" s="94">
        <v>20000</v>
      </c>
      <c r="Y758" s="94"/>
    </row>
    <row r="759" spans="1:25" ht="15" customHeight="1" x14ac:dyDescent="0.25">
      <c r="A759" s="109">
        <v>39302</v>
      </c>
      <c r="B759" s="110">
        <v>332</v>
      </c>
      <c r="C759" s="110" t="s">
        <v>130</v>
      </c>
      <c r="D759" s="94" t="s">
        <v>27</v>
      </c>
      <c r="E759" s="111" t="s">
        <v>7614</v>
      </c>
      <c r="F759" s="93" t="s">
        <v>30</v>
      </c>
      <c r="G759" s="93" t="s">
        <v>3578</v>
      </c>
      <c r="H759" s="96" t="s">
        <v>25</v>
      </c>
      <c r="I759" s="96"/>
      <c r="J759" s="94"/>
      <c r="K759" s="94" t="s">
        <v>27</v>
      </c>
      <c r="L759" s="94"/>
      <c r="M759" s="97"/>
      <c r="N759" s="95"/>
      <c r="O759" s="95"/>
      <c r="P759" s="95"/>
      <c r="Q759" s="95"/>
      <c r="R759" s="95"/>
      <c r="S759" s="95"/>
      <c r="T759" s="95"/>
      <c r="U759" s="95"/>
      <c r="V759" s="98"/>
      <c r="W759" s="95"/>
      <c r="X759" s="94" t="s">
        <v>27</v>
      </c>
      <c r="Y759" s="94">
        <v>1</v>
      </c>
    </row>
    <row r="760" spans="1:25" ht="15" customHeight="1" x14ac:dyDescent="0.25">
      <c r="A760" s="109">
        <v>39303</v>
      </c>
      <c r="B760" s="110">
        <v>1551</v>
      </c>
      <c r="C760" s="110" t="s">
        <v>64</v>
      </c>
      <c r="D760" s="94">
        <v>1000</v>
      </c>
      <c r="E760" s="111" t="s">
        <v>7615</v>
      </c>
      <c r="F760" s="93" t="s">
        <v>23</v>
      </c>
      <c r="G760" s="93" t="s">
        <v>3578</v>
      </c>
      <c r="H760" s="96" t="s">
        <v>25</v>
      </c>
      <c r="I760" s="96"/>
      <c r="J760" s="94"/>
      <c r="K760" s="94">
        <v>1000</v>
      </c>
      <c r="L760" s="94"/>
      <c r="M760" s="97"/>
      <c r="N760" s="95"/>
      <c r="O760" s="95"/>
      <c r="P760" s="95"/>
      <c r="Q760" s="95"/>
      <c r="R760" s="95"/>
      <c r="S760" s="95"/>
      <c r="T760" s="95"/>
      <c r="U760" s="95"/>
      <c r="V760" s="98"/>
      <c r="W760" s="95"/>
      <c r="X760" s="94">
        <v>1000</v>
      </c>
      <c r="Y760" s="94"/>
    </row>
    <row r="761" spans="1:25" ht="15" customHeight="1" x14ac:dyDescent="0.25">
      <c r="A761" s="109">
        <v>39303</v>
      </c>
      <c r="B761" s="110">
        <v>1212</v>
      </c>
      <c r="C761" s="110" t="s">
        <v>70</v>
      </c>
      <c r="D761" s="94">
        <v>480</v>
      </c>
      <c r="E761" s="111" t="s">
        <v>7616</v>
      </c>
      <c r="F761" s="93" t="s">
        <v>30</v>
      </c>
      <c r="G761" s="93" t="s">
        <v>3578</v>
      </c>
      <c r="H761" s="96" t="s">
        <v>25</v>
      </c>
      <c r="I761" s="96"/>
      <c r="J761" s="94"/>
      <c r="K761" s="94">
        <v>480</v>
      </c>
      <c r="L761" s="94"/>
      <c r="M761" s="97"/>
      <c r="N761" s="95"/>
      <c r="O761" s="95"/>
      <c r="P761" s="95"/>
      <c r="Q761" s="95"/>
      <c r="R761" s="95"/>
      <c r="S761" s="95"/>
      <c r="T761" s="95"/>
      <c r="U761" s="95"/>
      <c r="V761" s="98"/>
      <c r="W761" s="95"/>
      <c r="X761" s="94">
        <v>480</v>
      </c>
      <c r="Y761" s="94"/>
    </row>
    <row r="762" spans="1:25" ht="15" customHeight="1" x14ac:dyDescent="0.25">
      <c r="A762" s="109">
        <v>39303</v>
      </c>
      <c r="B762" s="110">
        <v>1102</v>
      </c>
      <c r="C762" s="110" t="s">
        <v>61</v>
      </c>
      <c r="D762" s="94">
        <v>3000</v>
      </c>
      <c r="E762" s="111" t="s">
        <v>7617</v>
      </c>
      <c r="F762" s="93" t="s">
        <v>30</v>
      </c>
      <c r="G762" s="93" t="s">
        <v>3575</v>
      </c>
      <c r="H762" s="96" t="s">
        <v>25</v>
      </c>
      <c r="I762" s="96"/>
      <c r="J762" s="94"/>
      <c r="K762" s="94">
        <v>3000</v>
      </c>
      <c r="L762" s="94"/>
      <c r="M762" s="97"/>
      <c r="N762" s="95"/>
      <c r="O762" s="95"/>
      <c r="P762" s="95"/>
      <c r="Q762" s="95"/>
      <c r="R762" s="95"/>
      <c r="S762" s="95"/>
      <c r="T762" s="95"/>
      <c r="U762" s="95"/>
      <c r="V762" s="98"/>
      <c r="W762" s="95"/>
      <c r="X762" s="94">
        <v>3000</v>
      </c>
      <c r="Y762" s="94"/>
    </row>
    <row r="763" spans="1:25" ht="15" customHeight="1" x14ac:dyDescent="0.25">
      <c r="A763" s="109">
        <v>39303</v>
      </c>
      <c r="B763" s="110">
        <v>1331</v>
      </c>
      <c r="C763" s="110" t="s">
        <v>61</v>
      </c>
      <c r="D763" s="94">
        <v>4900</v>
      </c>
      <c r="E763" s="111" t="s">
        <v>7618</v>
      </c>
      <c r="F763" s="93" t="s">
        <v>30</v>
      </c>
      <c r="G763" s="93" t="s">
        <v>3575</v>
      </c>
      <c r="H763" s="96" t="s">
        <v>25</v>
      </c>
      <c r="I763" s="96"/>
      <c r="J763" s="94"/>
      <c r="K763" s="94">
        <v>4900</v>
      </c>
      <c r="L763" s="94"/>
      <c r="M763" s="97"/>
      <c r="N763" s="95"/>
      <c r="O763" s="95"/>
      <c r="P763" s="95"/>
      <c r="Q763" s="95"/>
      <c r="R763" s="95"/>
      <c r="S763" s="95"/>
      <c r="T763" s="95"/>
      <c r="U763" s="95"/>
      <c r="V763" s="98"/>
      <c r="W763" s="95"/>
      <c r="X763" s="94">
        <v>4900</v>
      </c>
      <c r="Y763" s="94"/>
    </row>
    <row r="764" spans="1:25" ht="15" customHeight="1" x14ac:dyDescent="0.25">
      <c r="A764" s="109">
        <v>39304</v>
      </c>
      <c r="B764" s="110">
        <v>1402</v>
      </c>
      <c r="C764" s="110" t="s">
        <v>64</v>
      </c>
      <c r="D764" s="94">
        <v>20</v>
      </c>
      <c r="E764" s="111" t="s">
        <v>7619</v>
      </c>
      <c r="F764" s="93" t="s">
        <v>37</v>
      </c>
      <c r="G764" s="93" t="s">
        <v>3578</v>
      </c>
      <c r="H764" s="96" t="s">
        <v>25</v>
      </c>
      <c r="I764" s="96"/>
      <c r="J764" s="94"/>
      <c r="K764" s="94">
        <v>20</v>
      </c>
      <c r="L764" s="94"/>
      <c r="M764" s="97"/>
      <c r="N764" s="95"/>
      <c r="O764" s="95"/>
      <c r="P764" s="95"/>
      <c r="Q764" s="95"/>
      <c r="R764" s="95"/>
      <c r="S764" s="95"/>
      <c r="T764" s="95"/>
      <c r="U764" s="95"/>
      <c r="V764" s="98"/>
      <c r="W764" s="95"/>
      <c r="X764" s="94">
        <v>20</v>
      </c>
      <c r="Y764" s="94"/>
    </row>
    <row r="765" spans="1:25" ht="15" customHeight="1" x14ac:dyDescent="0.25">
      <c r="A765" s="109">
        <v>39304</v>
      </c>
      <c r="B765" s="110">
        <v>1319</v>
      </c>
      <c r="C765" s="110" t="s">
        <v>35</v>
      </c>
      <c r="D765" s="94">
        <v>35</v>
      </c>
      <c r="E765" s="111" t="s">
        <v>7620</v>
      </c>
      <c r="F765" s="93" t="s">
        <v>37</v>
      </c>
      <c r="G765" s="93" t="s">
        <v>3580</v>
      </c>
      <c r="H765" s="96" t="s">
        <v>25</v>
      </c>
      <c r="I765" s="96"/>
      <c r="J765" s="94"/>
      <c r="K765" s="94">
        <v>35</v>
      </c>
      <c r="L765" s="94"/>
      <c r="M765" s="97"/>
      <c r="N765" s="95"/>
      <c r="O765" s="95"/>
      <c r="P765" s="95"/>
      <c r="Q765" s="95"/>
      <c r="R765" s="95"/>
      <c r="S765" s="95"/>
      <c r="T765" s="95"/>
      <c r="U765" s="95"/>
      <c r="V765" s="98"/>
      <c r="W765" s="95"/>
      <c r="X765" s="94">
        <v>35</v>
      </c>
      <c r="Y765" s="94"/>
    </row>
    <row r="766" spans="1:25" ht="15" customHeight="1" x14ac:dyDescent="0.25">
      <c r="A766" s="109">
        <v>39307</v>
      </c>
      <c r="B766" s="110">
        <v>1047</v>
      </c>
      <c r="C766" s="110" t="s">
        <v>141</v>
      </c>
      <c r="D766" s="94">
        <v>10000</v>
      </c>
      <c r="E766" s="111" t="s">
        <v>7621</v>
      </c>
      <c r="F766" s="93" t="s">
        <v>23</v>
      </c>
      <c r="G766" s="93" t="s">
        <v>3578</v>
      </c>
      <c r="H766" s="96" t="s">
        <v>25</v>
      </c>
      <c r="I766" s="96"/>
      <c r="J766" s="94"/>
      <c r="K766" s="94">
        <v>10000</v>
      </c>
      <c r="L766" s="94"/>
      <c r="M766" s="97"/>
      <c r="N766" s="95"/>
      <c r="O766" s="95"/>
      <c r="P766" s="95"/>
      <c r="Q766" s="95"/>
      <c r="R766" s="95"/>
      <c r="S766" s="95"/>
      <c r="T766" s="95"/>
      <c r="U766" s="95"/>
      <c r="V766" s="98"/>
      <c r="W766" s="95"/>
      <c r="X766" s="94">
        <v>10000</v>
      </c>
      <c r="Y766" s="94"/>
    </row>
    <row r="767" spans="1:25" ht="15" customHeight="1" x14ac:dyDescent="0.25">
      <c r="A767" s="109">
        <v>39307</v>
      </c>
      <c r="B767" s="110">
        <v>1050</v>
      </c>
      <c r="C767" s="110" t="s">
        <v>56</v>
      </c>
      <c r="D767" s="94">
        <v>1500</v>
      </c>
      <c r="E767" s="111" t="s">
        <v>7622</v>
      </c>
      <c r="F767" s="93" t="s">
        <v>23</v>
      </c>
      <c r="G767" s="93" t="s">
        <v>3587</v>
      </c>
      <c r="H767" s="96" t="s">
        <v>25</v>
      </c>
      <c r="I767" s="96"/>
      <c r="J767" s="94"/>
      <c r="K767" s="94">
        <v>1500</v>
      </c>
      <c r="L767" s="94"/>
      <c r="M767" s="97"/>
      <c r="N767" s="95"/>
      <c r="O767" s="95"/>
      <c r="P767" s="95"/>
      <c r="Q767" s="95"/>
      <c r="R767" s="95"/>
      <c r="S767" s="95"/>
      <c r="T767" s="95"/>
      <c r="U767" s="95"/>
      <c r="V767" s="98"/>
      <c r="W767" s="95"/>
      <c r="X767" s="94">
        <v>1500</v>
      </c>
      <c r="Y767" s="94"/>
    </row>
    <row r="768" spans="1:25" ht="15" customHeight="1" x14ac:dyDescent="0.25">
      <c r="A768" s="109">
        <v>39307</v>
      </c>
      <c r="B768" s="110">
        <v>848</v>
      </c>
      <c r="C768" s="110" t="s">
        <v>64</v>
      </c>
      <c r="D768" s="94">
        <v>25000</v>
      </c>
      <c r="E768" s="111" t="s">
        <v>7623</v>
      </c>
      <c r="F768" s="93" t="s">
        <v>33</v>
      </c>
      <c r="G768" s="93" t="s">
        <v>3578</v>
      </c>
      <c r="H768" s="96" t="s">
        <v>25</v>
      </c>
      <c r="I768" s="96"/>
      <c r="J768" s="94"/>
      <c r="K768" s="94">
        <v>25000</v>
      </c>
      <c r="L768" s="94"/>
      <c r="M768" s="97"/>
      <c r="N768" s="95"/>
      <c r="O768" s="95"/>
      <c r="P768" s="95"/>
      <c r="Q768" s="95"/>
      <c r="R768" s="95"/>
      <c r="S768" s="95"/>
      <c r="T768" s="95"/>
      <c r="U768" s="95"/>
      <c r="V768" s="98"/>
      <c r="W768" s="95"/>
      <c r="X768" s="94">
        <v>25000</v>
      </c>
      <c r="Y768" s="94"/>
    </row>
    <row r="769" spans="1:25" ht="15" customHeight="1" x14ac:dyDescent="0.25">
      <c r="A769" s="109">
        <v>39307</v>
      </c>
      <c r="B769" s="110">
        <v>1349</v>
      </c>
      <c r="C769" s="110" t="s">
        <v>141</v>
      </c>
      <c r="D769" s="94">
        <v>500</v>
      </c>
      <c r="E769" s="111" t="s">
        <v>7624</v>
      </c>
      <c r="F769" s="93" t="s">
        <v>54</v>
      </c>
      <c r="G769" s="93" t="s">
        <v>3578</v>
      </c>
      <c r="H769" s="96" t="s">
        <v>25</v>
      </c>
      <c r="I769" s="96"/>
      <c r="J769" s="94"/>
      <c r="K769" s="94">
        <v>500</v>
      </c>
      <c r="L769" s="94"/>
      <c r="M769" s="97"/>
      <c r="N769" s="95"/>
      <c r="O769" s="95"/>
      <c r="P769" s="95"/>
      <c r="Q769" s="95"/>
      <c r="R769" s="95"/>
      <c r="S769" s="95"/>
      <c r="T769" s="95"/>
      <c r="U769" s="95"/>
      <c r="V769" s="98"/>
      <c r="W769" s="95"/>
      <c r="X769" s="94">
        <v>500</v>
      </c>
      <c r="Y769" s="94"/>
    </row>
    <row r="770" spans="1:25" ht="15" customHeight="1" x14ac:dyDescent="0.25">
      <c r="A770" s="109">
        <v>39307</v>
      </c>
      <c r="B770" s="110">
        <v>812</v>
      </c>
      <c r="C770" s="110" t="s">
        <v>200</v>
      </c>
      <c r="D770" s="94">
        <v>30000</v>
      </c>
      <c r="E770" s="111" t="s">
        <v>7625</v>
      </c>
      <c r="F770" s="93" t="s">
        <v>54</v>
      </c>
      <c r="G770" s="93" t="s">
        <v>3575</v>
      </c>
      <c r="H770" s="96" t="s">
        <v>25</v>
      </c>
      <c r="I770" s="96"/>
      <c r="J770" s="94"/>
      <c r="K770" s="94">
        <v>30000</v>
      </c>
      <c r="L770" s="94"/>
      <c r="M770" s="97"/>
      <c r="N770" s="95"/>
      <c r="O770" s="95"/>
      <c r="P770" s="95"/>
      <c r="Q770" s="95"/>
      <c r="R770" s="95"/>
      <c r="S770" s="95"/>
      <c r="T770" s="95"/>
      <c r="U770" s="95"/>
      <c r="V770" s="98"/>
      <c r="W770" s="95"/>
      <c r="X770" s="94">
        <v>30000</v>
      </c>
      <c r="Y770" s="94"/>
    </row>
    <row r="771" spans="1:25" ht="15" customHeight="1" x14ac:dyDescent="0.25">
      <c r="A771" s="109">
        <v>39307</v>
      </c>
      <c r="B771" s="110">
        <v>1216</v>
      </c>
      <c r="C771" s="110" t="s">
        <v>68</v>
      </c>
      <c r="D771" s="94">
        <v>2700</v>
      </c>
      <c r="E771" s="111" t="s">
        <v>7626</v>
      </c>
      <c r="F771" s="93" t="s">
        <v>3869</v>
      </c>
      <c r="G771" s="93" t="s">
        <v>3575</v>
      </c>
      <c r="H771" s="96" t="s">
        <v>25</v>
      </c>
      <c r="I771" s="96" t="s">
        <v>4334</v>
      </c>
      <c r="J771" s="94">
        <v>2700</v>
      </c>
      <c r="K771" s="94"/>
      <c r="L771" s="94"/>
      <c r="M771" s="97"/>
      <c r="N771" s="95"/>
      <c r="O771" s="95"/>
      <c r="P771" s="95"/>
      <c r="Q771" s="95"/>
      <c r="R771" s="95"/>
      <c r="S771" s="95"/>
      <c r="T771" s="95"/>
      <c r="U771" s="95"/>
      <c r="V771" s="98"/>
      <c r="W771" s="95"/>
      <c r="X771" s="94">
        <v>2700</v>
      </c>
      <c r="Y771" s="94"/>
    </row>
    <row r="772" spans="1:25" ht="15" customHeight="1" x14ac:dyDescent="0.25">
      <c r="A772" s="109">
        <v>39308</v>
      </c>
      <c r="B772" s="110">
        <v>1508</v>
      </c>
      <c r="C772" s="110" t="s">
        <v>68</v>
      </c>
      <c r="D772" s="94">
        <v>3000</v>
      </c>
      <c r="E772" s="111" t="s">
        <v>7627</v>
      </c>
      <c r="F772" s="93" t="s">
        <v>30</v>
      </c>
      <c r="G772" s="93" t="s">
        <v>3575</v>
      </c>
      <c r="H772" s="96" t="s">
        <v>25</v>
      </c>
      <c r="I772" s="116"/>
      <c r="J772" s="94"/>
      <c r="K772" s="94">
        <v>3000</v>
      </c>
      <c r="L772" s="94"/>
      <c r="M772" s="97"/>
      <c r="N772" s="95"/>
      <c r="O772" s="95"/>
      <c r="P772" s="95"/>
      <c r="Q772" s="95"/>
      <c r="R772" s="95"/>
      <c r="S772" s="95"/>
      <c r="T772" s="95"/>
      <c r="U772" s="95"/>
      <c r="V772" s="98"/>
      <c r="W772" s="95"/>
      <c r="X772" s="94">
        <v>3000</v>
      </c>
      <c r="Y772" s="94"/>
    </row>
    <row r="773" spans="1:25" ht="15" customHeight="1" x14ac:dyDescent="0.25">
      <c r="A773" s="109">
        <v>39308</v>
      </c>
      <c r="B773" s="110">
        <v>714</v>
      </c>
      <c r="C773" s="110" t="s">
        <v>70</v>
      </c>
      <c r="D773" s="94">
        <v>10000</v>
      </c>
      <c r="E773" s="111" t="s">
        <v>7628</v>
      </c>
      <c r="F773" s="93" t="s">
        <v>33</v>
      </c>
      <c r="G773" s="93" t="s">
        <v>3575</v>
      </c>
      <c r="H773" s="96" t="s">
        <v>25</v>
      </c>
      <c r="I773" s="96"/>
      <c r="J773" s="94"/>
      <c r="K773" s="94">
        <v>10000</v>
      </c>
      <c r="L773" s="94"/>
      <c r="M773" s="97"/>
      <c r="N773" s="95"/>
      <c r="O773" s="95"/>
      <c r="P773" s="95"/>
      <c r="Q773" s="95"/>
      <c r="R773" s="95"/>
      <c r="S773" s="95"/>
      <c r="T773" s="95"/>
      <c r="U773" s="95"/>
      <c r="V773" s="98"/>
      <c r="W773" s="95"/>
      <c r="X773" s="94">
        <v>10000</v>
      </c>
      <c r="Y773" s="94"/>
    </row>
    <row r="774" spans="1:25" ht="15" customHeight="1" x14ac:dyDescent="0.25">
      <c r="A774" s="109">
        <v>39308</v>
      </c>
      <c r="B774" s="110">
        <v>1459</v>
      </c>
      <c r="C774" s="110" t="s">
        <v>70</v>
      </c>
      <c r="D774" s="94">
        <v>5000</v>
      </c>
      <c r="E774" s="111" t="s">
        <v>7629</v>
      </c>
      <c r="F774" s="93" t="s">
        <v>33</v>
      </c>
      <c r="G774" s="93" t="s">
        <v>3575</v>
      </c>
      <c r="H774" s="96" t="s">
        <v>25</v>
      </c>
      <c r="I774" s="116"/>
      <c r="J774" s="94"/>
      <c r="K774" s="94">
        <v>5000</v>
      </c>
      <c r="L774" s="94"/>
      <c r="M774" s="97"/>
      <c r="N774" s="95"/>
      <c r="O774" s="95"/>
      <c r="P774" s="95"/>
      <c r="Q774" s="95"/>
      <c r="R774" s="95"/>
      <c r="S774" s="95"/>
      <c r="T774" s="95"/>
      <c r="U774" s="95"/>
      <c r="V774" s="98"/>
      <c r="W774" s="95"/>
      <c r="X774" s="94">
        <v>5000</v>
      </c>
      <c r="Y774" s="94"/>
    </row>
    <row r="775" spans="1:25" ht="15" customHeight="1" x14ac:dyDescent="0.25">
      <c r="A775" s="109">
        <v>39308</v>
      </c>
      <c r="B775" s="110">
        <v>2255</v>
      </c>
      <c r="C775" s="110" t="s">
        <v>61</v>
      </c>
      <c r="D775" s="94">
        <v>1000</v>
      </c>
      <c r="E775" s="111" t="s">
        <v>7630</v>
      </c>
      <c r="F775" s="93" t="s">
        <v>33</v>
      </c>
      <c r="G775" s="93" t="s">
        <v>3575</v>
      </c>
      <c r="H775" s="96" t="s">
        <v>25</v>
      </c>
      <c r="I775" s="116"/>
      <c r="J775" s="94"/>
      <c r="K775" s="94">
        <v>1000</v>
      </c>
      <c r="L775" s="94"/>
      <c r="M775" s="97"/>
      <c r="N775" s="95"/>
      <c r="O775" s="95"/>
      <c r="P775" s="95"/>
      <c r="Q775" s="95"/>
      <c r="R775" s="95"/>
      <c r="S775" s="95"/>
      <c r="T775" s="95"/>
      <c r="U775" s="95"/>
      <c r="V775" s="98"/>
      <c r="W775" s="95"/>
      <c r="X775" s="94">
        <v>1000</v>
      </c>
      <c r="Y775" s="94"/>
    </row>
    <row r="776" spans="1:25" ht="15" customHeight="1" x14ac:dyDescent="0.25">
      <c r="A776" s="109">
        <v>39308</v>
      </c>
      <c r="B776" s="110">
        <v>1207</v>
      </c>
      <c r="C776" s="110" t="s">
        <v>319</v>
      </c>
      <c r="D776" s="94">
        <v>100</v>
      </c>
      <c r="E776" s="111" t="s">
        <v>7631</v>
      </c>
      <c r="F776" s="93" t="s">
        <v>37</v>
      </c>
      <c r="G776" s="93" t="s">
        <v>3610</v>
      </c>
      <c r="H776" s="96" t="s">
        <v>25</v>
      </c>
      <c r="I776" s="116"/>
      <c r="J776" s="94"/>
      <c r="K776" s="94">
        <v>100</v>
      </c>
      <c r="L776" s="94"/>
      <c r="M776" s="97"/>
      <c r="N776" s="95"/>
      <c r="O776" s="95"/>
      <c r="P776" s="95"/>
      <c r="Q776" s="95"/>
      <c r="R776" s="95"/>
      <c r="S776" s="95"/>
      <c r="T776" s="95"/>
      <c r="U776" s="95"/>
      <c r="V776" s="98"/>
      <c r="W776" s="95"/>
      <c r="X776" s="94">
        <v>100</v>
      </c>
      <c r="Y776" s="94"/>
    </row>
    <row r="777" spans="1:25" ht="15" customHeight="1" x14ac:dyDescent="0.25">
      <c r="A777" s="92">
        <v>39308</v>
      </c>
      <c r="B777" s="93">
        <v>800</v>
      </c>
      <c r="C777" s="93" t="s">
        <v>121</v>
      </c>
      <c r="D777" s="103">
        <v>300</v>
      </c>
      <c r="E777" s="95" t="s">
        <v>7632</v>
      </c>
      <c r="F777" s="93" t="s">
        <v>359</v>
      </c>
      <c r="G777" s="93" t="s">
        <v>3582</v>
      </c>
      <c r="H777" s="96" t="s">
        <v>25</v>
      </c>
      <c r="I777" s="96"/>
      <c r="J777" s="103"/>
      <c r="K777" s="103">
        <v>300</v>
      </c>
      <c r="L777" s="94"/>
      <c r="M777" s="104"/>
      <c r="N777" s="95"/>
      <c r="O777" s="95"/>
      <c r="P777" s="95"/>
      <c r="Q777" s="95"/>
      <c r="R777" s="95"/>
      <c r="S777" s="95"/>
      <c r="T777" s="95"/>
      <c r="U777" s="93"/>
      <c r="V777" s="95"/>
      <c r="W777" s="98"/>
      <c r="X777" s="103">
        <v>300</v>
      </c>
      <c r="Y777" s="103"/>
    </row>
    <row r="778" spans="1:25" ht="15" customHeight="1" x14ac:dyDescent="0.25">
      <c r="A778" s="109">
        <v>39308</v>
      </c>
      <c r="B778" s="110">
        <v>1134</v>
      </c>
      <c r="C778" s="110" t="s">
        <v>203</v>
      </c>
      <c r="D778" s="94">
        <v>300</v>
      </c>
      <c r="E778" s="111" t="s">
        <v>7633</v>
      </c>
      <c r="F778" s="93" t="s">
        <v>190</v>
      </c>
      <c r="G778" s="93" t="s">
        <v>3610</v>
      </c>
      <c r="H778" s="96" t="s">
        <v>25</v>
      </c>
      <c r="I778" s="96"/>
      <c r="J778" s="94"/>
      <c r="K778" s="94">
        <v>300</v>
      </c>
      <c r="L778" s="94"/>
      <c r="M778" s="97"/>
      <c r="N778" s="95"/>
      <c r="O778" s="95"/>
      <c r="P778" s="95"/>
      <c r="Q778" s="95"/>
      <c r="R778" s="95"/>
      <c r="S778" s="95"/>
      <c r="T778" s="95"/>
      <c r="U778" s="95"/>
      <c r="V778" s="98"/>
      <c r="W778" s="95"/>
      <c r="X778" s="94">
        <v>300</v>
      </c>
      <c r="Y778" s="94"/>
    </row>
    <row r="779" spans="1:25" ht="15" customHeight="1" x14ac:dyDescent="0.25">
      <c r="A779" s="92">
        <v>39310</v>
      </c>
      <c r="B779" s="93">
        <v>1530</v>
      </c>
      <c r="C779" s="93" t="s">
        <v>42</v>
      </c>
      <c r="D779" s="103">
        <v>300</v>
      </c>
      <c r="E779" s="95" t="s">
        <v>7634</v>
      </c>
      <c r="F779" s="93" t="s">
        <v>23</v>
      </c>
      <c r="G779" s="93" t="s">
        <v>3582</v>
      </c>
      <c r="H779" s="96" t="s">
        <v>25</v>
      </c>
      <c r="I779" s="96"/>
      <c r="J779" s="103"/>
      <c r="K779" s="103">
        <v>300</v>
      </c>
      <c r="L779" s="94"/>
      <c r="M779" s="104"/>
      <c r="N779" s="95"/>
      <c r="O779" s="95"/>
      <c r="P779" s="95"/>
      <c r="Q779" s="95"/>
      <c r="R779" s="95"/>
      <c r="S779" s="95"/>
      <c r="T779" s="95"/>
      <c r="U779" s="93"/>
      <c r="V779" s="95"/>
      <c r="W779" s="98"/>
      <c r="X779" s="103">
        <v>300</v>
      </c>
      <c r="Y779" s="103"/>
    </row>
    <row r="780" spans="1:25" ht="15" customHeight="1" x14ac:dyDescent="0.25">
      <c r="A780" s="109">
        <v>39310</v>
      </c>
      <c r="B780" s="110">
        <v>1305</v>
      </c>
      <c r="C780" s="110" t="s">
        <v>3611</v>
      </c>
      <c r="D780" s="94">
        <v>1000</v>
      </c>
      <c r="E780" s="111" t="s">
        <v>7635</v>
      </c>
      <c r="F780" s="93" t="s">
        <v>23</v>
      </c>
      <c r="G780" s="93" t="s">
        <v>3587</v>
      </c>
      <c r="H780" s="96" t="s">
        <v>25</v>
      </c>
      <c r="I780" s="116"/>
      <c r="J780" s="94"/>
      <c r="K780" s="94">
        <v>1000</v>
      </c>
      <c r="L780" s="94"/>
      <c r="M780" s="97"/>
      <c r="N780" s="95"/>
      <c r="O780" s="95"/>
      <c r="P780" s="95"/>
      <c r="Q780" s="95"/>
      <c r="R780" s="95"/>
      <c r="S780" s="95"/>
      <c r="T780" s="95"/>
      <c r="U780" s="95"/>
      <c r="V780" s="98"/>
      <c r="W780" s="95"/>
      <c r="X780" s="94">
        <v>1000</v>
      </c>
      <c r="Y780" s="94"/>
    </row>
    <row r="781" spans="1:25" ht="15" customHeight="1" x14ac:dyDescent="0.25">
      <c r="A781" s="105">
        <v>39310</v>
      </c>
      <c r="B781" s="93">
        <v>1200</v>
      </c>
      <c r="C781" s="93" t="s">
        <v>162</v>
      </c>
      <c r="D781" s="94" t="s">
        <v>27</v>
      </c>
      <c r="E781" s="95" t="s">
        <v>7636</v>
      </c>
      <c r="F781" s="93" t="s">
        <v>67</v>
      </c>
      <c r="G781" s="93" t="s">
        <v>3582</v>
      </c>
      <c r="H781" s="96" t="s">
        <v>3582</v>
      </c>
      <c r="I781" s="93"/>
      <c r="J781" s="94"/>
      <c r="K781" s="94" t="s">
        <v>27</v>
      </c>
      <c r="L781" s="94"/>
      <c r="M781" s="97"/>
      <c r="N781" s="95"/>
      <c r="O781" s="95"/>
      <c r="P781" s="95"/>
      <c r="Q781" s="95"/>
      <c r="R781" s="95"/>
      <c r="S781" s="95"/>
      <c r="T781" s="95"/>
      <c r="U781" s="93"/>
      <c r="V781" s="95"/>
      <c r="W781" s="98"/>
      <c r="X781" s="94" t="s">
        <v>27</v>
      </c>
      <c r="Y781" s="94">
        <v>1</v>
      </c>
    </row>
    <row r="782" spans="1:25" ht="15" customHeight="1" x14ac:dyDescent="0.25">
      <c r="A782" s="109">
        <v>39311</v>
      </c>
      <c r="B782" s="110">
        <v>751</v>
      </c>
      <c r="C782" s="110" t="s">
        <v>64</v>
      </c>
      <c r="D782" s="94">
        <v>30000</v>
      </c>
      <c r="E782" s="111" t="s">
        <v>7637</v>
      </c>
      <c r="F782" s="93" t="s">
        <v>33</v>
      </c>
      <c r="G782" s="93" t="s">
        <v>3578</v>
      </c>
      <c r="H782" s="96" t="s">
        <v>25</v>
      </c>
      <c r="I782" s="116"/>
      <c r="J782" s="94"/>
      <c r="K782" s="94">
        <v>30000</v>
      </c>
      <c r="L782" s="94"/>
      <c r="M782" s="97"/>
      <c r="N782" s="95"/>
      <c r="O782" s="95"/>
      <c r="P782" s="95"/>
      <c r="Q782" s="95"/>
      <c r="R782" s="95"/>
      <c r="S782" s="95"/>
      <c r="T782" s="95"/>
      <c r="U782" s="95"/>
      <c r="V782" s="98"/>
      <c r="W782" s="95"/>
      <c r="X782" s="94">
        <v>30000</v>
      </c>
      <c r="Y782" s="94"/>
    </row>
    <row r="783" spans="1:25" ht="15" customHeight="1" x14ac:dyDescent="0.25">
      <c r="A783" s="109">
        <v>39311</v>
      </c>
      <c r="B783" s="110">
        <v>1821</v>
      </c>
      <c r="C783" s="110" t="s">
        <v>3611</v>
      </c>
      <c r="D783" s="94">
        <v>30</v>
      </c>
      <c r="E783" s="111" t="s">
        <v>7638</v>
      </c>
      <c r="F783" s="93" t="s">
        <v>33</v>
      </c>
      <c r="G783" s="93" t="s">
        <v>3587</v>
      </c>
      <c r="H783" s="96" t="s">
        <v>25</v>
      </c>
      <c r="I783" s="116"/>
      <c r="J783" s="94"/>
      <c r="K783" s="94">
        <v>30</v>
      </c>
      <c r="L783" s="94"/>
      <c r="M783" s="97"/>
      <c r="N783" s="95"/>
      <c r="O783" s="95"/>
      <c r="P783" s="95"/>
      <c r="Q783" s="95"/>
      <c r="R783" s="95"/>
      <c r="S783" s="95"/>
      <c r="T783" s="95"/>
      <c r="U783" s="95"/>
      <c r="V783" s="98"/>
      <c r="W783" s="95"/>
      <c r="X783" s="94">
        <v>30</v>
      </c>
      <c r="Y783" s="94"/>
    </row>
    <row r="784" spans="1:25" ht="15" customHeight="1" x14ac:dyDescent="0.25">
      <c r="A784" s="109">
        <v>39312</v>
      </c>
      <c r="B784" s="110">
        <v>1825</v>
      </c>
      <c r="C784" s="110" t="s">
        <v>108</v>
      </c>
      <c r="D784" s="94">
        <v>100</v>
      </c>
      <c r="E784" s="111" t="s">
        <v>7639</v>
      </c>
      <c r="F784" s="93" t="s">
        <v>33</v>
      </c>
      <c r="G784" s="93" t="s">
        <v>3610</v>
      </c>
      <c r="H784" s="96" t="s">
        <v>25</v>
      </c>
      <c r="I784" s="116"/>
      <c r="J784" s="94"/>
      <c r="K784" s="94">
        <v>100</v>
      </c>
      <c r="L784" s="94"/>
      <c r="M784" s="97"/>
      <c r="N784" s="95"/>
      <c r="O784" s="95"/>
      <c r="P784" s="95"/>
      <c r="Q784" s="95"/>
      <c r="R784" s="95"/>
      <c r="S784" s="95"/>
      <c r="T784" s="95"/>
      <c r="U784" s="95"/>
      <c r="V784" s="98"/>
      <c r="W784" s="95"/>
      <c r="X784" s="94">
        <v>100</v>
      </c>
      <c r="Y784" s="94"/>
    </row>
    <row r="785" spans="1:25" ht="15" customHeight="1" x14ac:dyDescent="0.25">
      <c r="A785" s="109">
        <v>39313</v>
      </c>
      <c r="B785" s="110">
        <v>1452</v>
      </c>
      <c r="C785" s="110" t="s">
        <v>150</v>
      </c>
      <c r="D785" s="94">
        <v>93000</v>
      </c>
      <c r="E785" s="111" t="s">
        <v>7640</v>
      </c>
      <c r="F785" s="93" t="s">
        <v>33</v>
      </c>
      <c r="G785" s="93" t="s">
        <v>3575</v>
      </c>
      <c r="H785" s="96" t="s">
        <v>25</v>
      </c>
      <c r="I785" s="116"/>
      <c r="J785" s="94"/>
      <c r="K785" s="94">
        <v>93000</v>
      </c>
      <c r="L785" s="94"/>
      <c r="M785" s="97"/>
      <c r="N785" s="95"/>
      <c r="O785" s="95"/>
      <c r="P785" s="95"/>
      <c r="Q785" s="95"/>
      <c r="R785" s="95"/>
      <c r="S785" s="95"/>
      <c r="T785" s="95"/>
      <c r="U785" s="95"/>
      <c r="V785" s="98"/>
      <c r="W785" s="95"/>
      <c r="X785" s="94">
        <v>93000</v>
      </c>
      <c r="Y785" s="94"/>
    </row>
    <row r="786" spans="1:25" ht="15" customHeight="1" x14ac:dyDescent="0.25">
      <c r="A786" s="109">
        <v>39313</v>
      </c>
      <c r="B786" s="110">
        <v>2159</v>
      </c>
      <c r="C786" s="110" t="s">
        <v>61</v>
      </c>
      <c r="D786" s="94">
        <v>10000</v>
      </c>
      <c r="E786" s="111" t="s">
        <v>7641</v>
      </c>
      <c r="F786" s="93" t="s">
        <v>67</v>
      </c>
      <c r="G786" s="93" t="s">
        <v>3575</v>
      </c>
      <c r="H786" s="96" t="s">
        <v>25</v>
      </c>
      <c r="I786" s="116"/>
      <c r="J786" s="94"/>
      <c r="K786" s="94">
        <v>10000</v>
      </c>
      <c r="L786" s="94"/>
      <c r="M786" s="97"/>
      <c r="N786" s="95"/>
      <c r="O786" s="95"/>
      <c r="P786" s="95"/>
      <c r="Q786" s="95"/>
      <c r="R786" s="95"/>
      <c r="S786" s="95"/>
      <c r="T786" s="95"/>
      <c r="U786" s="95"/>
      <c r="V786" s="98"/>
      <c r="W786" s="95"/>
      <c r="X786" s="94">
        <v>10000</v>
      </c>
      <c r="Y786" s="94"/>
    </row>
    <row r="787" spans="1:25" ht="15" customHeight="1" x14ac:dyDescent="0.25">
      <c r="A787" s="109">
        <v>39314</v>
      </c>
      <c r="B787" s="110">
        <v>1915</v>
      </c>
      <c r="C787" s="110" t="s">
        <v>42</v>
      </c>
      <c r="D787" s="94">
        <v>100000</v>
      </c>
      <c r="E787" s="111" t="s">
        <v>7642</v>
      </c>
      <c r="F787" s="93" t="s">
        <v>23</v>
      </c>
      <c r="G787" s="93" t="s">
        <v>3582</v>
      </c>
      <c r="H787" s="96" t="s">
        <v>25</v>
      </c>
      <c r="I787" s="116" t="s">
        <v>4334</v>
      </c>
      <c r="J787" s="94">
        <v>100000</v>
      </c>
      <c r="K787" s="94"/>
      <c r="L787" s="94"/>
      <c r="M787" s="97"/>
      <c r="N787" s="95"/>
      <c r="O787" s="95"/>
      <c r="P787" s="95"/>
      <c r="Q787" s="95"/>
      <c r="R787" s="95"/>
      <c r="S787" s="95"/>
      <c r="T787" s="95"/>
      <c r="U787" s="95"/>
      <c r="V787" s="98"/>
      <c r="W787" s="95"/>
      <c r="X787" s="94">
        <v>100000</v>
      </c>
      <c r="Y787" s="94"/>
    </row>
    <row r="788" spans="1:25" ht="15" customHeight="1" x14ac:dyDescent="0.25">
      <c r="A788" s="109">
        <v>39314</v>
      </c>
      <c r="B788" s="110">
        <v>1923</v>
      </c>
      <c r="C788" s="110" t="s">
        <v>42</v>
      </c>
      <c r="D788" s="94">
        <v>2000</v>
      </c>
      <c r="E788" s="111" t="s">
        <v>7643</v>
      </c>
      <c r="F788" s="93" t="s">
        <v>23</v>
      </c>
      <c r="G788" s="94" t="s">
        <v>3582</v>
      </c>
      <c r="H788" s="96" t="s">
        <v>25</v>
      </c>
      <c r="I788" s="96" t="s">
        <v>4334</v>
      </c>
      <c r="J788" s="94">
        <v>2000</v>
      </c>
      <c r="K788" s="94"/>
      <c r="L788" s="94"/>
      <c r="M788" s="97"/>
      <c r="N788" s="95"/>
      <c r="O788" s="95"/>
      <c r="P788" s="95"/>
      <c r="Q788" s="95"/>
      <c r="R788" s="95"/>
      <c r="S788" s="95"/>
      <c r="T788" s="95"/>
      <c r="U788" s="95"/>
      <c r="V788" s="98"/>
      <c r="W788" s="95"/>
      <c r="X788" s="94">
        <v>2000</v>
      </c>
      <c r="Y788" s="94"/>
    </row>
    <row r="789" spans="1:25" ht="15" customHeight="1" x14ac:dyDescent="0.25">
      <c r="A789" s="109">
        <v>39314</v>
      </c>
      <c r="B789" s="110">
        <v>1335</v>
      </c>
      <c r="C789" s="110" t="s">
        <v>56</v>
      </c>
      <c r="D789" s="94">
        <v>1000</v>
      </c>
      <c r="E789" s="111" t="s">
        <v>7644</v>
      </c>
      <c r="F789" s="93" t="s">
        <v>23</v>
      </c>
      <c r="G789" s="93" t="s">
        <v>3587</v>
      </c>
      <c r="H789" s="96" t="s">
        <v>25</v>
      </c>
      <c r="I789" s="116"/>
      <c r="J789" s="94"/>
      <c r="K789" s="94">
        <v>1000</v>
      </c>
      <c r="L789" s="94"/>
      <c r="M789" s="97"/>
      <c r="N789" s="95"/>
      <c r="O789" s="95"/>
      <c r="P789" s="95"/>
      <c r="Q789" s="95"/>
      <c r="R789" s="95"/>
      <c r="S789" s="95"/>
      <c r="T789" s="95"/>
      <c r="U789" s="95"/>
      <c r="V789" s="98"/>
      <c r="W789" s="95"/>
      <c r="X789" s="94">
        <v>1000</v>
      </c>
      <c r="Y789" s="94"/>
    </row>
    <row r="790" spans="1:25" ht="15" customHeight="1" x14ac:dyDescent="0.25">
      <c r="A790" s="109">
        <v>39314</v>
      </c>
      <c r="B790" s="110">
        <v>1933</v>
      </c>
      <c r="C790" s="110" t="s">
        <v>46</v>
      </c>
      <c r="D790" s="94">
        <v>10000</v>
      </c>
      <c r="E790" s="111" t="s">
        <v>7645</v>
      </c>
      <c r="F790" s="93" t="s">
        <v>23</v>
      </c>
      <c r="G790" s="94" t="s">
        <v>3575</v>
      </c>
      <c r="H790" s="96" t="s">
        <v>25</v>
      </c>
      <c r="I790" s="96" t="s">
        <v>4334</v>
      </c>
      <c r="J790" s="94">
        <v>10000</v>
      </c>
      <c r="K790" s="94"/>
      <c r="L790" s="94"/>
      <c r="M790" s="97"/>
      <c r="N790" s="95"/>
      <c r="O790" s="95"/>
      <c r="P790" s="95"/>
      <c r="Q790" s="95"/>
      <c r="R790" s="95"/>
      <c r="S790" s="95"/>
      <c r="T790" s="95"/>
      <c r="U790" s="95"/>
      <c r="V790" s="98"/>
      <c r="W790" s="95"/>
      <c r="X790" s="94">
        <v>10000</v>
      </c>
      <c r="Y790" s="94"/>
    </row>
    <row r="791" spans="1:25" ht="15" customHeight="1" x14ac:dyDescent="0.25">
      <c r="A791" s="109">
        <v>39314</v>
      </c>
      <c r="B791" s="110">
        <v>1702</v>
      </c>
      <c r="C791" s="110" t="s">
        <v>46</v>
      </c>
      <c r="D791" s="94">
        <v>2000</v>
      </c>
      <c r="E791" s="111" t="s">
        <v>7646</v>
      </c>
      <c r="F791" s="93" t="s">
        <v>67</v>
      </c>
      <c r="G791" s="93" t="s">
        <v>3575</v>
      </c>
      <c r="H791" s="96" t="s">
        <v>25</v>
      </c>
      <c r="I791" s="116"/>
      <c r="J791" s="94"/>
      <c r="K791" s="94">
        <v>2000</v>
      </c>
      <c r="L791" s="94"/>
      <c r="M791" s="97"/>
      <c r="N791" s="95"/>
      <c r="O791" s="95"/>
      <c r="P791" s="95"/>
      <c r="Q791" s="95"/>
      <c r="R791" s="95"/>
      <c r="S791" s="95"/>
      <c r="T791" s="95"/>
      <c r="U791" s="95"/>
      <c r="V791" s="98"/>
      <c r="W791" s="95"/>
      <c r="X791" s="94">
        <v>2000</v>
      </c>
      <c r="Y791" s="94"/>
    </row>
    <row r="792" spans="1:25" ht="15" customHeight="1" x14ac:dyDescent="0.25">
      <c r="A792" s="109">
        <v>39315</v>
      </c>
      <c r="B792" s="110">
        <v>750</v>
      </c>
      <c r="C792" s="110" t="s">
        <v>162</v>
      </c>
      <c r="D792" s="94">
        <v>3000</v>
      </c>
      <c r="E792" s="111" t="s">
        <v>7647</v>
      </c>
      <c r="F792" s="93" t="s">
        <v>23</v>
      </c>
      <c r="G792" s="94" t="s">
        <v>3582</v>
      </c>
      <c r="H792" s="96" t="s">
        <v>25</v>
      </c>
      <c r="I792" s="96"/>
      <c r="J792" s="94"/>
      <c r="K792" s="94">
        <v>3000</v>
      </c>
      <c r="L792" s="94"/>
      <c r="M792" s="97"/>
      <c r="N792" s="95"/>
      <c r="O792" s="95"/>
      <c r="P792" s="95"/>
      <c r="Q792" s="95"/>
      <c r="R792" s="95"/>
      <c r="S792" s="95"/>
      <c r="T792" s="95"/>
      <c r="U792" s="95"/>
      <c r="V792" s="98"/>
      <c r="W792" s="95"/>
      <c r="X792" s="94">
        <v>3000</v>
      </c>
      <c r="Y792" s="94"/>
    </row>
    <row r="793" spans="1:25" ht="15" customHeight="1" x14ac:dyDescent="0.25">
      <c r="A793" s="109">
        <v>39315</v>
      </c>
      <c r="B793" s="110">
        <v>1107</v>
      </c>
      <c r="C793" s="110" t="s">
        <v>56</v>
      </c>
      <c r="D793" s="94">
        <v>50000</v>
      </c>
      <c r="E793" s="111" t="s">
        <v>7648</v>
      </c>
      <c r="F793" s="93" t="s">
        <v>67</v>
      </c>
      <c r="G793" s="93" t="s">
        <v>3587</v>
      </c>
      <c r="H793" s="96" t="s">
        <v>25</v>
      </c>
      <c r="I793" s="116" t="s">
        <v>4334</v>
      </c>
      <c r="J793" s="94">
        <v>50000</v>
      </c>
      <c r="K793" s="94"/>
      <c r="L793" s="94"/>
      <c r="M793" s="97"/>
      <c r="N793" s="95"/>
      <c r="O793" s="95"/>
      <c r="P793" s="95"/>
      <c r="Q793" s="95"/>
      <c r="R793" s="95"/>
      <c r="S793" s="95"/>
      <c r="T793" s="95"/>
      <c r="U793" s="95"/>
      <c r="V793" s="98"/>
      <c r="W793" s="95"/>
      <c r="X793" s="94">
        <v>50000</v>
      </c>
      <c r="Y793" s="94"/>
    </row>
    <row r="794" spans="1:25" ht="15" customHeight="1" x14ac:dyDescent="0.25">
      <c r="A794" s="109">
        <v>39316</v>
      </c>
      <c r="B794" s="110">
        <v>1250</v>
      </c>
      <c r="C794" s="110" t="s">
        <v>64</v>
      </c>
      <c r="D794" s="94">
        <v>1000</v>
      </c>
      <c r="E794" s="111" t="s">
        <v>7649</v>
      </c>
      <c r="F794" s="93" t="s">
        <v>23</v>
      </c>
      <c r="G794" s="93" t="s">
        <v>3578</v>
      </c>
      <c r="H794" s="96" t="s">
        <v>25</v>
      </c>
      <c r="I794" s="96"/>
      <c r="J794" s="94"/>
      <c r="K794" s="94">
        <v>1000</v>
      </c>
      <c r="L794" s="94"/>
      <c r="M794" s="97"/>
      <c r="N794" s="95"/>
      <c r="O794" s="95"/>
      <c r="P794" s="95"/>
      <c r="Q794" s="95"/>
      <c r="R794" s="95"/>
      <c r="S794" s="95"/>
      <c r="T794" s="93"/>
      <c r="U794" s="95"/>
      <c r="V794" s="98"/>
      <c r="W794" s="95"/>
      <c r="X794" s="94">
        <v>1000</v>
      </c>
      <c r="Y794" s="94"/>
    </row>
    <row r="795" spans="1:25" ht="15" customHeight="1" x14ac:dyDescent="0.25">
      <c r="A795" s="109">
        <v>39316</v>
      </c>
      <c r="B795" s="110">
        <v>2018</v>
      </c>
      <c r="C795" s="110" t="s">
        <v>61</v>
      </c>
      <c r="D795" s="94">
        <v>4500</v>
      </c>
      <c r="E795" s="111" t="s">
        <v>7650</v>
      </c>
      <c r="F795" s="93" t="s">
        <v>23</v>
      </c>
      <c r="G795" s="93" t="s">
        <v>3575</v>
      </c>
      <c r="H795" s="96" t="s">
        <v>25</v>
      </c>
      <c r="I795" s="96"/>
      <c r="J795" s="94"/>
      <c r="K795" s="94">
        <v>4500</v>
      </c>
      <c r="L795" s="94"/>
      <c r="M795" s="97"/>
      <c r="N795" s="95"/>
      <c r="O795" s="95"/>
      <c r="P795" s="95"/>
      <c r="Q795" s="95"/>
      <c r="R795" s="95"/>
      <c r="S795" s="95"/>
      <c r="T795" s="93"/>
      <c r="U795" s="95"/>
      <c r="V795" s="98"/>
      <c r="W795" s="95"/>
      <c r="X795" s="94">
        <v>4500</v>
      </c>
      <c r="Y795" s="94"/>
    </row>
    <row r="796" spans="1:25" ht="15" customHeight="1" x14ac:dyDescent="0.25">
      <c r="A796" s="109">
        <v>39316</v>
      </c>
      <c r="B796" s="110">
        <v>1017</v>
      </c>
      <c r="C796" s="110" t="s">
        <v>81</v>
      </c>
      <c r="D796" s="94">
        <v>1000</v>
      </c>
      <c r="E796" s="111" t="s">
        <v>7651</v>
      </c>
      <c r="F796" s="93" t="s">
        <v>37</v>
      </c>
      <c r="G796" s="93" t="s">
        <v>3578</v>
      </c>
      <c r="H796" s="96" t="s">
        <v>25</v>
      </c>
      <c r="I796" s="96"/>
      <c r="J796" s="94"/>
      <c r="K796" s="94">
        <v>1000</v>
      </c>
      <c r="L796" s="94"/>
      <c r="M796" s="97"/>
      <c r="N796" s="95"/>
      <c r="O796" s="95"/>
      <c r="P796" s="95"/>
      <c r="Q796" s="95"/>
      <c r="R796" s="95"/>
      <c r="S796" s="95"/>
      <c r="T796" s="93"/>
      <c r="U796" s="95"/>
      <c r="V796" s="98"/>
      <c r="W796" s="95"/>
      <c r="X796" s="94">
        <v>1000</v>
      </c>
      <c r="Y796" s="94"/>
    </row>
    <row r="797" spans="1:25" ht="15" customHeight="1" x14ac:dyDescent="0.25">
      <c r="A797" s="109">
        <v>39317</v>
      </c>
      <c r="B797" s="110">
        <v>1429</v>
      </c>
      <c r="C797" s="110" t="s">
        <v>64</v>
      </c>
      <c r="D797" s="94">
        <v>1000</v>
      </c>
      <c r="E797" s="111" t="s">
        <v>7652</v>
      </c>
      <c r="F797" s="93" t="s">
        <v>23</v>
      </c>
      <c r="G797" s="93" t="s">
        <v>3578</v>
      </c>
      <c r="H797" s="96" t="s">
        <v>25</v>
      </c>
      <c r="I797" s="96"/>
      <c r="J797" s="94"/>
      <c r="K797" s="94">
        <v>1000</v>
      </c>
      <c r="L797" s="94"/>
      <c r="M797" s="97"/>
      <c r="N797" s="95"/>
      <c r="O797" s="95"/>
      <c r="P797" s="95"/>
      <c r="Q797" s="95"/>
      <c r="R797" s="95"/>
      <c r="S797" s="95"/>
      <c r="T797" s="93"/>
      <c r="U797" s="95"/>
      <c r="V797" s="98"/>
      <c r="W797" s="95"/>
      <c r="X797" s="94">
        <v>1000</v>
      </c>
      <c r="Y797" s="94"/>
    </row>
    <row r="798" spans="1:25" ht="15" customHeight="1" x14ac:dyDescent="0.25">
      <c r="A798" s="109">
        <v>39317</v>
      </c>
      <c r="B798" s="110">
        <v>2043</v>
      </c>
      <c r="C798" s="110" t="s">
        <v>35</v>
      </c>
      <c r="D798" s="94">
        <v>37000</v>
      </c>
      <c r="E798" s="111" t="s">
        <v>7653</v>
      </c>
      <c r="F798" s="93" t="s">
        <v>30</v>
      </c>
      <c r="G798" s="94" t="s">
        <v>3580</v>
      </c>
      <c r="H798" s="96" t="s">
        <v>25</v>
      </c>
      <c r="I798" s="96"/>
      <c r="J798" s="94"/>
      <c r="K798" s="94">
        <v>37000</v>
      </c>
      <c r="L798" s="94"/>
      <c r="M798" s="97"/>
      <c r="N798" s="95"/>
      <c r="O798" s="95"/>
      <c r="P798" s="95"/>
      <c r="Q798" s="95"/>
      <c r="R798" s="95"/>
      <c r="S798" s="95"/>
      <c r="T798" s="95"/>
      <c r="U798" s="95"/>
      <c r="V798" s="98"/>
      <c r="W798" s="95"/>
      <c r="X798" s="94">
        <v>37000</v>
      </c>
      <c r="Y798" s="94"/>
    </row>
    <row r="799" spans="1:25" ht="15" customHeight="1" x14ac:dyDescent="0.25">
      <c r="A799" s="109">
        <v>39317</v>
      </c>
      <c r="B799" s="110">
        <v>846</v>
      </c>
      <c r="C799" s="110" t="s">
        <v>68</v>
      </c>
      <c r="D799" s="94">
        <v>1584</v>
      </c>
      <c r="E799" s="111" t="s">
        <v>7654</v>
      </c>
      <c r="F799" s="93" t="s">
        <v>190</v>
      </c>
      <c r="G799" s="94" t="s">
        <v>3575</v>
      </c>
      <c r="H799" s="96" t="s">
        <v>25</v>
      </c>
      <c r="I799" s="96"/>
      <c r="J799" s="94"/>
      <c r="K799" s="94">
        <v>1584</v>
      </c>
      <c r="L799" s="94"/>
      <c r="M799" s="97"/>
      <c r="N799" s="95"/>
      <c r="O799" s="95"/>
      <c r="P799" s="95"/>
      <c r="Q799" s="95"/>
      <c r="R799" s="95"/>
      <c r="S799" s="95"/>
      <c r="T799" s="95"/>
      <c r="U799" s="95"/>
      <c r="V799" s="98"/>
      <c r="W799" s="95"/>
      <c r="X799" s="94">
        <v>1584</v>
      </c>
      <c r="Y799" s="94"/>
    </row>
    <row r="800" spans="1:25" ht="15" customHeight="1" x14ac:dyDescent="0.25">
      <c r="A800" s="109">
        <v>39317</v>
      </c>
      <c r="B800" s="110">
        <v>1941</v>
      </c>
      <c r="C800" s="110" t="s">
        <v>162</v>
      </c>
      <c r="D800" s="94">
        <v>100000</v>
      </c>
      <c r="E800" s="111" t="s">
        <v>7655</v>
      </c>
      <c r="F800" s="93" t="s">
        <v>3869</v>
      </c>
      <c r="G800" s="94" t="s">
        <v>3582</v>
      </c>
      <c r="H800" s="96" t="s">
        <v>25</v>
      </c>
      <c r="I800" s="96" t="s">
        <v>4334</v>
      </c>
      <c r="J800" s="94">
        <v>100000</v>
      </c>
      <c r="K800" s="94"/>
      <c r="L800" s="94"/>
      <c r="M800" s="97"/>
      <c r="N800" s="95"/>
      <c r="O800" s="95"/>
      <c r="P800" s="95"/>
      <c r="Q800" s="95"/>
      <c r="R800" s="95"/>
      <c r="S800" s="95"/>
      <c r="T800" s="95"/>
      <c r="U800" s="95"/>
      <c r="V800" s="98"/>
      <c r="W800" s="95"/>
      <c r="X800" s="94">
        <v>100000</v>
      </c>
      <c r="Y800" s="94"/>
    </row>
    <row r="801" spans="1:25" ht="15" customHeight="1" x14ac:dyDescent="0.25">
      <c r="A801" s="109">
        <v>39318</v>
      </c>
      <c r="B801" s="110">
        <v>1106</v>
      </c>
      <c r="C801" s="110" t="s">
        <v>68</v>
      </c>
      <c r="D801" s="94">
        <v>1000</v>
      </c>
      <c r="E801" s="111" t="s">
        <v>7656</v>
      </c>
      <c r="F801" s="93" t="s">
        <v>23</v>
      </c>
      <c r="G801" s="94" t="s">
        <v>3575</v>
      </c>
      <c r="H801" s="96" t="s">
        <v>25</v>
      </c>
      <c r="I801" s="96"/>
      <c r="J801" s="94"/>
      <c r="K801" s="94">
        <v>1000</v>
      </c>
      <c r="L801" s="94"/>
      <c r="M801" s="97"/>
      <c r="N801" s="95"/>
      <c r="O801" s="95"/>
      <c r="P801" s="95"/>
      <c r="Q801" s="95"/>
      <c r="R801" s="95"/>
      <c r="S801" s="95"/>
      <c r="T801" s="95"/>
      <c r="U801" s="95"/>
      <c r="V801" s="98"/>
      <c r="W801" s="95"/>
      <c r="X801" s="94">
        <v>1000</v>
      </c>
      <c r="Y801" s="94"/>
    </row>
    <row r="802" spans="1:25" ht="15" customHeight="1" x14ac:dyDescent="0.25">
      <c r="A802" s="109">
        <v>39318</v>
      </c>
      <c r="B802" s="110">
        <v>1334</v>
      </c>
      <c r="C802" s="110" t="s">
        <v>70</v>
      </c>
      <c r="D802" s="94">
        <v>1000</v>
      </c>
      <c r="E802" s="111" t="s">
        <v>7657</v>
      </c>
      <c r="F802" s="93" t="s">
        <v>190</v>
      </c>
      <c r="G802" s="93" t="s">
        <v>3575</v>
      </c>
      <c r="H802" s="96" t="s">
        <v>25</v>
      </c>
      <c r="I802" s="96"/>
      <c r="J802" s="94"/>
      <c r="K802" s="94">
        <v>1000</v>
      </c>
      <c r="L802" s="94"/>
      <c r="M802" s="97"/>
      <c r="N802" s="95"/>
      <c r="O802" s="95"/>
      <c r="P802" s="95"/>
      <c r="Q802" s="95"/>
      <c r="R802" s="95"/>
      <c r="S802" s="95"/>
      <c r="T802" s="93"/>
      <c r="U802" s="95"/>
      <c r="V802" s="98"/>
      <c r="W802" s="95"/>
      <c r="X802" s="94">
        <v>1000</v>
      </c>
      <c r="Y802" s="94"/>
    </row>
    <row r="803" spans="1:25" ht="15" customHeight="1" x14ac:dyDescent="0.25">
      <c r="A803" s="109">
        <v>39318</v>
      </c>
      <c r="B803" s="110">
        <v>1627</v>
      </c>
      <c r="C803" s="110" t="s">
        <v>3611</v>
      </c>
      <c r="D803" s="94">
        <v>200</v>
      </c>
      <c r="E803" s="111" t="s">
        <v>7658</v>
      </c>
      <c r="F803" s="93" t="s">
        <v>67</v>
      </c>
      <c r="G803" s="93" t="s">
        <v>3587</v>
      </c>
      <c r="H803" s="96" t="s">
        <v>25</v>
      </c>
      <c r="I803" s="96"/>
      <c r="J803" s="94"/>
      <c r="K803" s="94">
        <v>200</v>
      </c>
      <c r="L803" s="94"/>
      <c r="M803" s="97"/>
      <c r="N803" s="95"/>
      <c r="O803" s="95"/>
      <c r="P803" s="95"/>
      <c r="Q803" s="95"/>
      <c r="R803" s="95"/>
      <c r="S803" s="95"/>
      <c r="T803" s="93"/>
      <c r="U803" s="95"/>
      <c r="V803" s="98"/>
      <c r="W803" s="95"/>
      <c r="X803" s="94">
        <v>200</v>
      </c>
      <c r="Y803" s="94"/>
    </row>
    <row r="804" spans="1:25" ht="15" customHeight="1" x14ac:dyDescent="0.25">
      <c r="A804" s="109">
        <v>39319</v>
      </c>
      <c r="B804" s="110">
        <v>1634</v>
      </c>
      <c r="C804" s="110" t="s">
        <v>3231</v>
      </c>
      <c r="D804" s="94">
        <v>1000</v>
      </c>
      <c r="E804" s="111" t="s">
        <v>7659</v>
      </c>
      <c r="F804" s="93" t="s">
        <v>23</v>
      </c>
      <c r="G804" s="93" t="s">
        <v>3610</v>
      </c>
      <c r="H804" s="96" t="s">
        <v>25</v>
      </c>
      <c r="I804" s="96"/>
      <c r="J804" s="94"/>
      <c r="K804" s="94">
        <v>1000</v>
      </c>
      <c r="L804" s="94"/>
      <c r="M804" s="97"/>
      <c r="N804" s="95"/>
      <c r="O804" s="95"/>
      <c r="P804" s="95"/>
      <c r="Q804" s="95"/>
      <c r="R804" s="95"/>
      <c r="S804" s="95"/>
      <c r="T804" s="93"/>
      <c r="U804" s="95"/>
      <c r="V804" s="98"/>
      <c r="W804" s="95"/>
      <c r="X804" s="94">
        <v>1000</v>
      </c>
      <c r="Y804" s="94"/>
    </row>
    <row r="805" spans="1:25" ht="15" customHeight="1" x14ac:dyDescent="0.25">
      <c r="A805" s="109">
        <v>39319</v>
      </c>
      <c r="B805" s="110">
        <v>1842</v>
      </c>
      <c r="C805" s="110" t="s">
        <v>21</v>
      </c>
      <c r="D805" s="94">
        <v>15000</v>
      </c>
      <c r="E805" s="111" t="s">
        <v>7660</v>
      </c>
      <c r="F805" s="93" t="s">
        <v>23</v>
      </c>
      <c r="G805" s="93" t="s">
        <v>3610</v>
      </c>
      <c r="H805" s="96" t="s">
        <v>25</v>
      </c>
      <c r="I805" s="96"/>
      <c r="J805" s="94"/>
      <c r="K805" s="94">
        <v>15000</v>
      </c>
      <c r="L805" s="94"/>
      <c r="M805" s="97"/>
      <c r="N805" s="95"/>
      <c r="O805" s="95"/>
      <c r="P805" s="95"/>
      <c r="Q805" s="95"/>
      <c r="R805" s="95"/>
      <c r="S805" s="95"/>
      <c r="T805" s="93"/>
      <c r="U805" s="95"/>
      <c r="V805" s="98"/>
      <c r="W805" s="95"/>
      <c r="X805" s="94">
        <v>15000</v>
      </c>
      <c r="Y805" s="94"/>
    </row>
    <row r="806" spans="1:25" ht="15" customHeight="1" x14ac:dyDescent="0.25">
      <c r="A806" s="109">
        <v>39320</v>
      </c>
      <c r="B806" s="110">
        <v>1535</v>
      </c>
      <c r="C806" s="110" t="s">
        <v>3611</v>
      </c>
      <c r="D806" s="94">
        <v>1000</v>
      </c>
      <c r="E806" s="111" t="s">
        <v>7661</v>
      </c>
      <c r="F806" s="93" t="s">
        <v>23</v>
      </c>
      <c r="G806" s="93" t="s">
        <v>3587</v>
      </c>
      <c r="H806" s="96" t="s">
        <v>25</v>
      </c>
      <c r="I806" s="96"/>
      <c r="J806" s="94"/>
      <c r="K806" s="94">
        <v>1000</v>
      </c>
      <c r="L806" s="94"/>
      <c r="M806" s="97"/>
      <c r="N806" s="95"/>
      <c r="O806" s="95"/>
      <c r="P806" s="95"/>
      <c r="Q806" s="95"/>
      <c r="R806" s="95"/>
      <c r="S806" s="95"/>
      <c r="T806" s="93"/>
      <c r="U806" s="95"/>
      <c r="V806" s="98"/>
      <c r="W806" s="95"/>
      <c r="X806" s="94">
        <v>1000</v>
      </c>
      <c r="Y806" s="94"/>
    </row>
    <row r="807" spans="1:25" ht="15" customHeight="1" x14ac:dyDescent="0.25">
      <c r="A807" s="109">
        <v>39321</v>
      </c>
      <c r="B807" s="110">
        <v>1051</v>
      </c>
      <c r="C807" s="110" t="s">
        <v>200</v>
      </c>
      <c r="D807" s="94">
        <v>1000</v>
      </c>
      <c r="E807" s="111" t="s">
        <v>7662</v>
      </c>
      <c r="F807" s="93" t="s">
        <v>23</v>
      </c>
      <c r="G807" s="94" t="s">
        <v>3575</v>
      </c>
      <c r="H807" s="96" t="s">
        <v>25</v>
      </c>
      <c r="I807" s="96"/>
      <c r="J807" s="94"/>
      <c r="K807" s="94">
        <v>1000</v>
      </c>
      <c r="L807" s="94"/>
      <c r="M807" s="97"/>
      <c r="N807" s="95"/>
      <c r="O807" s="95"/>
      <c r="P807" s="95"/>
      <c r="Q807" s="95"/>
      <c r="R807" s="95"/>
      <c r="S807" s="95"/>
      <c r="T807" s="93"/>
      <c r="U807" s="95"/>
      <c r="V807" s="98"/>
      <c r="W807" s="95"/>
      <c r="X807" s="94">
        <v>1000</v>
      </c>
      <c r="Y807" s="94"/>
    </row>
    <row r="808" spans="1:25" ht="15" customHeight="1" x14ac:dyDescent="0.25">
      <c r="A808" s="109">
        <v>39321</v>
      </c>
      <c r="B808" s="110">
        <v>2151</v>
      </c>
      <c r="C808" s="110" t="s">
        <v>64</v>
      </c>
      <c r="D808" s="94">
        <v>3200</v>
      </c>
      <c r="E808" s="111" t="s">
        <v>7663</v>
      </c>
      <c r="F808" s="93" t="s">
        <v>63</v>
      </c>
      <c r="G808" s="93" t="s">
        <v>3578</v>
      </c>
      <c r="H808" s="96" t="s">
        <v>25</v>
      </c>
      <c r="I808" s="96"/>
      <c r="J808" s="94"/>
      <c r="K808" s="94">
        <v>3200</v>
      </c>
      <c r="L808" s="94"/>
      <c r="M808" s="97"/>
      <c r="N808" s="95"/>
      <c r="O808" s="95"/>
      <c r="P808" s="95"/>
      <c r="Q808" s="95"/>
      <c r="R808" s="95"/>
      <c r="S808" s="95"/>
      <c r="T808" s="93"/>
      <c r="U808" s="95"/>
      <c r="V808" s="98"/>
      <c r="W808" s="95"/>
      <c r="X808" s="94">
        <v>3200</v>
      </c>
      <c r="Y808" s="94"/>
    </row>
    <row r="809" spans="1:25" ht="15" customHeight="1" x14ac:dyDescent="0.25">
      <c r="A809" s="109">
        <v>39321</v>
      </c>
      <c r="B809" s="110">
        <v>1412</v>
      </c>
      <c r="C809" s="110" t="s">
        <v>35</v>
      </c>
      <c r="D809" s="94">
        <v>500</v>
      </c>
      <c r="E809" s="111" t="s">
        <v>7664</v>
      </c>
      <c r="F809" s="93" t="s">
        <v>67</v>
      </c>
      <c r="G809" s="94" t="s">
        <v>3580</v>
      </c>
      <c r="H809" s="96" t="s">
        <v>25</v>
      </c>
      <c r="I809" s="96"/>
      <c r="J809" s="94"/>
      <c r="K809" s="94">
        <v>500</v>
      </c>
      <c r="L809" s="94"/>
      <c r="M809" s="97"/>
      <c r="N809" s="95"/>
      <c r="O809" s="95"/>
      <c r="P809" s="95"/>
      <c r="Q809" s="95"/>
      <c r="R809" s="95"/>
      <c r="S809" s="95"/>
      <c r="T809" s="95"/>
      <c r="U809" s="95"/>
      <c r="V809" s="98"/>
      <c r="W809" s="95"/>
      <c r="X809" s="94">
        <v>500</v>
      </c>
      <c r="Y809" s="94"/>
    </row>
    <row r="810" spans="1:25" ht="15" customHeight="1" x14ac:dyDescent="0.25">
      <c r="A810" s="109">
        <v>39321</v>
      </c>
      <c r="B810" s="110">
        <v>1415</v>
      </c>
      <c r="C810" s="110" t="s">
        <v>35</v>
      </c>
      <c r="D810" s="94">
        <v>800</v>
      </c>
      <c r="E810" s="111" t="s">
        <v>7665</v>
      </c>
      <c r="F810" s="93" t="s">
        <v>67</v>
      </c>
      <c r="G810" s="94" t="s">
        <v>3580</v>
      </c>
      <c r="H810" s="96" t="s">
        <v>25</v>
      </c>
      <c r="I810" s="96"/>
      <c r="J810" s="94"/>
      <c r="K810" s="94">
        <v>800</v>
      </c>
      <c r="L810" s="94"/>
      <c r="M810" s="97"/>
      <c r="N810" s="95"/>
      <c r="O810" s="95"/>
      <c r="P810" s="95"/>
      <c r="Q810" s="95"/>
      <c r="R810" s="95"/>
      <c r="S810" s="95"/>
      <c r="T810" s="95"/>
      <c r="U810" s="95"/>
      <c r="V810" s="98"/>
      <c r="W810" s="95"/>
      <c r="X810" s="94">
        <v>800</v>
      </c>
      <c r="Y810" s="94"/>
    </row>
    <row r="811" spans="1:25" ht="15" customHeight="1" x14ac:dyDescent="0.25">
      <c r="A811" s="109">
        <v>39321</v>
      </c>
      <c r="B811" s="110">
        <v>1601</v>
      </c>
      <c r="C811" s="110" t="s">
        <v>35</v>
      </c>
      <c r="D811" s="94" t="s">
        <v>27</v>
      </c>
      <c r="E811" s="111" t="s">
        <v>7666</v>
      </c>
      <c r="F811" s="93" t="s">
        <v>67</v>
      </c>
      <c r="G811" s="94" t="s">
        <v>3580</v>
      </c>
      <c r="H811" s="96" t="s">
        <v>25</v>
      </c>
      <c r="I811" s="96" t="s">
        <v>4334</v>
      </c>
      <c r="J811" s="94" t="s">
        <v>27</v>
      </c>
      <c r="K811" s="94"/>
      <c r="L811" s="94"/>
      <c r="M811" s="97"/>
      <c r="N811" s="95"/>
      <c r="O811" s="95"/>
      <c r="P811" s="95"/>
      <c r="Q811" s="95"/>
      <c r="R811" s="95"/>
      <c r="S811" s="95"/>
      <c r="T811" s="93"/>
      <c r="U811" s="95"/>
      <c r="V811" s="98"/>
      <c r="W811" s="95"/>
      <c r="X811" s="94" t="s">
        <v>27</v>
      </c>
      <c r="Y811" s="94">
        <v>1</v>
      </c>
    </row>
    <row r="812" spans="1:25" ht="15" customHeight="1" x14ac:dyDescent="0.25">
      <c r="A812" s="109">
        <v>39321</v>
      </c>
      <c r="B812" s="110">
        <v>1532</v>
      </c>
      <c r="C812" s="110" t="s">
        <v>200</v>
      </c>
      <c r="D812" s="94">
        <v>40000</v>
      </c>
      <c r="E812" s="111" t="s">
        <v>7667</v>
      </c>
      <c r="F812" s="93" t="s">
        <v>67</v>
      </c>
      <c r="G812" s="94" t="s">
        <v>3575</v>
      </c>
      <c r="H812" s="96" t="s">
        <v>25</v>
      </c>
      <c r="I812" s="96"/>
      <c r="J812" s="94"/>
      <c r="K812" s="94">
        <v>40000</v>
      </c>
      <c r="L812" s="94"/>
      <c r="M812" s="97"/>
      <c r="N812" s="95"/>
      <c r="O812" s="95"/>
      <c r="P812" s="95"/>
      <c r="Q812" s="95"/>
      <c r="R812" s="95"/>
      <c r="S812" s="95"/>
      <c r="T812" s="93"/>
      <c r="U812" s="95"/>
      <c r="V812" s="98"/>
      <c r="W812" s="95"/>
      <c r="X812" s="94">
        <v>40000</v>
      </c>
      <c r="Y812" s="94"/>
    </row>
    <row r="813" spans="1:25" ht="15" customHeight="1" x14ac:dyDescent="0.25">
      <c r="A813" s="109">
        <v>39322</v>
      </c>
      <c r="B813" s="110">
        <v>700</v>
      </c>
      <c r="C813" s="110" t="s">
        <v>56</v>
      </c>
      <c r="D813" s="94">
        <v>3000</v>
      </c>
      <c r="E813" s="111" t="s">
        <v>7668</v>
      </c>
      <c r="F813" s="93" t="s">
        <v>23</v>
      </c>
      <c r="G813" s="94" t="s">
        <v>3587</v>
      </c>
      <c r="H813" s="96" t="s">
        <v>25</v>
      </c>
      <c r="I813" s="96"/>
      <c r="J813" s="94"/>
      <c r="K813" s="94">
        <v>3000</v>
      </c>
      <c r="L813" s="93"/>
      <c r="M813" s="97"/>
      <c r="N813" s="113"/>
      <c r="O813" s="95"/>
      <c r="P813" s="95"/>
      <c r="Q813" s="95"/>
      <c r="R813" s="95"/>
      <c r="S813" s="95"/>
      <c r="T813" s="95"/>
      <c r="U813" s="95"/>
      <c r="V813" s="98"/>
      <c r="W813" s="95"/>
      <c r="X813" s="94">
        <v>3000</v>
      </c>
      <c r="Y813" s="94"/>
    </row>
    <row r="814" spans="1:25" ht="15" customHeight="1" x14ac:dyDescent="0.25">
      <c r="A814" s="109">
        <v>39322</v>
      </c>
      <c r="B814" s="110">
        <v>2054</v>
      </c>
      <c r="C814" s="110" t="s">
        <v>3611</v>
      </c>
      <c r="D814" s="94">
        <v>1500</v>
      </c>
      <c r="E814" s="111" t="s">
        <v>7669</v>
      </c>
      <c r="F814" s="93" t="s">
        <v>30</v>
      </c>
      <c r="G814" s="94" t="s">
        <v>3587</v>
      </c>
      <c r="H814" s="96" t="s">
        <v>25</v>
      </c>
      <c r="I814" s="96"/>
      <c r="J814" s="94"/>
      <c r="K814" s="94">
        <v>1500</v>
      </c>
      <c r="L814" s="93"/>
      <c r="M814" s="97"/>
      <c r="N814" s="113"/>
      <c r="O814" s="95"/>
      <c r="P814" s="95"/>
      <c r="Q814" s="95"/>
      <c r="R814" s="95"/>
      <c r="S814" s="95"/>
      <c r="T814" s="95"/>
      <c r="U814" s="95"/>
      <c r="V814" s="98"/>
      <c r="W814" s="95"/>
      <c r="X814" s="94">
        <v>1500</v>
      </c>
      <c r="Y814" s="94"/>
    </row>
    <row r="815" spans="1:25" ht="15" customHeight="1" x14ac:dyDescent="0.25">
      <c r="A815" s="92">
        <v>39322</v>
      </c>
      <c r="B815" s="93">
        <v>1130</v>
      </c>
      <c r="C815" s="93" t="s">
        <v>162</v>
      </c>
      <c r="D815" s="103">
        <v>15</v>
      </c>
      <c r="E815" s="95" t="s">
        <v>7670</v>
      </c>
      <c r="F815" s="93" t="s">
        <v>33</v>
      </c>
      <c r="G815" s="93" t="s">
        <v>3582</v>
      </c>
      <c r="H815" s="96" t="s">
        <v>25</v>
      </c>
      <c r="I815" s="96"/>
      <c r="J815" s="103"/>
      <c r="K815" s="103">
        <v>15</v>
      </c>
      <c r="L815" s="94"/>
      <c r="M815" s="104"/>
      <c r="N815" s="95"/>
      <c r="O815" s="95"/>
      <c r="P815" s="95"/>
      <c r="Q815" s="95"/>
      <c r="R815" s="95"/>
      <c r="S815" s="95"/>
      <c r="T815" s="95"/>
      <c r="U815" s="93"/>
      <c r="V815" s="95"/>
      <c r="W815" s="98"/>
      <c r="X815" s="103">
        <v>15</v>
      </c>
      <c r="Y815" s="103"/>
    </row>
    <row r="816" spans="1:25" ht="15" customHeight="1" x14ac:dyDescent="0.25">
      <c r="A816" s="92">
        <v>39323</v>
      </c>
      <c r="B816" s="93">
        <v>1212</v>
      </c>
      <c r="C816" s="93" t="s">
        <v>162</v>
      </c>
      <c r="D816" s="103">
        <v>10</v>
      </c>
      <c r="E816" s="95" t="s">
        <v>7671</v>
      </c>
      <c r="F816" s="93" t="s">
        <v>30</v>
      </c>
      <c r="G816" s="93" t="s">
        <v>3582</v>
      </c>
      <c r="H816" s="96" t="s">
        <v>25</v>
      </c>
      <c r="I816" s="96"/>
      <c r="J816" s="103"/>
      <c r="K816" s="103">
        <v>10</v>
      </c>
      <c r="L816" s="94"/>
      <c r="M816" s="104"/>
      <c r="N816" s="95"/>
      <c r="O816" s="95"/>
      <c r="P816" s="95"/>
      <c r="Q816" s="95"/>
      <c r="R816" s="95"/>
      <c r="S816" s="95"/>
      <c r="T816" s="95"/>
      <c r="U816" s="93"/>
      <c r="V816" s="95"/>
      <c r="W816" s="98"/>
      <c r="X816" s="103">
        <v>10</v>
      </c>
      <c r="Y816" s="103"/>
    </row>
    <row r="817" spans="1:25" ht="15" customHeight="1" x14ac:dyDescent="0.25">
      <c r="A817" s="109">
        <v>39323</v>
      </c>
      <c r="B817" s="110">
        <v>857</v>
      </c>
      <c r="C817" s="110" t="s">
        <v>31</v>
      </c>
      <c r="D817" s="94">
        <v>700</v>
      </c>
      <c r="E817" s="111" t="s">
        <v>7672</v>
      </c>
      <c r="F817" s="93" t="s">
        <v>67</v>
      </c>
      <c r="G817" s="94" t="s">
        <v>3587</v>
      </c>
      <c r="H817" s="96" t="s">
        <v>25</v>
      </c>
      <c r="I817" s="96" t="s">
        <v>4334</v>
      </c>
      <c r="J817" s="94">
        <v>700</v>
      </c>
      <c r="K817" s="94"/>
      <c r="L817" s="93"/>
      <c r="M817" s="97"/>
      <c r="N817" s="113"/>
      <c r="O817" s="95"/>
      <c r="P817" s="95"/>
      <c r="Q817" s="95"/>
      <c r="R817" s="95"/>
      <c r="S817" s="95"/>
      <c r="T817" s="95"/>
      <c r="U817" s="95"/>
      <c r="V817" s="98"/>
      <c r="W817" s="95"/>
      <c r="X817" s="94">
        <v>700</v>
      </c>
      <c r="Y817" s="94"/>
    </row>
    <row r="818" spans="1:25" ht="15" customHeight="1" x14ac:dyDescent="0.25">
      <c r="A818" s="109">
        <v>39323</v>
      </c>
      <c r="B818" s="110">
        <v>1553</v>
      </c>
      <c r="C818" s="110" t="s">
        <v>70</v>
      </c>
      <c r="D818" s="94">
        <v>50000</v>
      </c>
      <c r="E818" s="111" t="s">
        <v>7673</v>
      </c>
      <c r="F818" s="93" t="s">
        <v>67</v>
      </c>
      <c r="G818" s="94" t="s">
        <v>3575</v>
      </c>
      <c r="H818" s="96" t="s">
        <v>25</v>
      </c>
      <c r="I818" s="96"/>
      <c r="J818" s="94"/>
      <c r="K818" s="94">
        <v>50000</v>
      </c>
      <c r="L818" s="93"/>
      <c r="M818" s="97"/>
      <c r="N818" s="113"/>
      <c r="O818" s="95"/>
      <c r="P818" s="95"/>
      <c r="Q818" s="95"/>
      <c r="R818" s="95"/>
      <c r="S818" s="95"/>
      <c r="T818" s="95"/>
      <c r="U818" s="95"/>
      <c r="V818" s="98"/>
      <c r="W818" s="95"/>
      <c r="X818" s="94">
        <v>50000</v>
      </c>
      <c r="Y818" s="94"/>
    </row>
    <row r="819" spans="1:25" ht="15" customHeight="1" x14ac:dyDescent="0.25">
      <c r="A819" s="109">
        <v>39324</v>
      </c>
      <c r="B819" s="110">
        <v>2140</v>
      </c>
      <c r="C819" s="110" t="s">
        <v>64</v>
      </c>
      <c r="D819" s="94">
        <v>1000</v>
      </c>
      <c r="E819" s="111" t="s">
        <v>7674</v>
      </c>
      <c r="F819" s="93" t="s">
        <v>23</v>
      </c>
      <c r="G819" s="94" t="s">
        <v>3578</v>
      </c>
      <c r="H819" s="96" t="s">
        <v>25</v>
      </c>
      <c r="I819" s="96"/>
      <c r="J819" s="94"/>
      <c r="K819" s="94">
        <v>1000</v>
      </c>
      <c r="L819" s="94"/>
      <c r="M819" s="97"/>
      <c r="N819" s="95"/>
      <c r="O819" s="95"/>
      <c r="P819" s="95"/>
      <c r="Q819" s="95"/>
      <c r="R819" s="95"/>
      <c r="S819" s="95"/>
      <c r="T819" s="95"/>
      <c r="U819" s="95"/>
      <c r="V819" s="98"/>
      <c r="W819" s="95"/>
      <c r="X819" s="94">
        <v>1000</v>
      </c>
      <c r="Y819" s="94"/>
    </row>
    <row r="820" spans="1:25" ht="15" customHeight="1" x14ac:dyDescent="0.25">
      <c r="A820" s="109">
        <v>39325</v>
      </c>
      <c r="B820" s="110">
        <v>1652</v>
      </c>
      <c r="C820" s="110" t="s">
        <v>141</v>
      </c>
      <c r="D820" s="94">
        <v>5000</v>
      </c>
      <c r="E820" s="111" t="s">
        <v>7675</v>
      </c>
      <c r="F820" s="93" t="s">
        <v>23</v>
      </c>
      <c r="G820" s="94" t="s">
        <v>3578</v>
      </c>
      <c r="H820" s="96" t="s">
        <v>25</v>
      </c>
      <c r="I820" s="96"/>
      <c r="J820" s="94"/>
      <c r="K820" s="94">
        <v>5000</v>
      </c>
      <c r="L820" s="94"/>
      <c r="M820" s="97"/>
      <c r="N820" s="95"/>
      <c r="O820" s="95"/>
      <c r="P820" s="95"/>
      <c r="Q820" s="95"/>
      <c r="R820" s="95"/>
      <c r="S820" s="95"/>
      <c r="T820" s="95"/>
      <c r="U820" s="95"/>
      <c r="V820" s="98"/>
      <c r="W820" s="95"/>
      <c r="X820" s="94">
        <v>5000</v>
      </c>
      <c r="Y820" s="94"/>
    </row>
    <row r="821" spans="1:25" ht="15" customHeight="1" x14ac:dyDescent="0.25">
      <c r="A821" s="109">
        <v>39325</v>
      </c>
      <c r="B821" s="110">
        <v>1510</v>
      </c>
      <c r="C821" s="110" t="s">
        <v>35</v>
      </c>
      <c r="D821" s="94">
        <v>900</v>
      </c>
      <c r="E821" s="111" t="s">
        <v>7676</v>
      </c>
      <c r="F821" s="93" t="s">
        <v>54</v>
      </c>
      <c r="G821" s="94" t="s">
        <v>3580</v>
      </c>
      <c r="H821" s="96" t="s">
        <v>25</v>
      </c>
      <c r="I821" s="96"/>
      <c r="J821" s="94"/>
      <c r="K821" s="94">
        <v>900</v>
      </c>
      <c r="L821" s="94"/>
      <c r="M821" s="97"/>
      <c r="N821" s="95"/>
      <c r="O821" s="95"/>
      <c r="P821" s="95"/>
      <c r="Q821" s="95"/>
      <c r="R821" s="95"/>
      <c r="S821" s="95"/>
      <c r="T821" s="95"/>
      <c r="U821" s="95"/>
      <c r="V821" s="98"/>
      <c r="W821" s="95"/>
      <c r="X821" s="94">
        <v>900</v>
      </c>
      <c r="Y821" s="94"/>
    </row>
    <row r="822" spans="1:25" ht="15" customHeight="1" x14ac:dyDescent="0.25">
      <c r="A822" s="109">
        <v>39326</v>
      </c>
      <c r="B822" s="110">
        <v>1451</v>
      </c>
      <c r="C822" s="110" t="s">
        <v>200</v>
      </c>
      <c r="D822" s="94">
        <v>10000</v>
      </c>
      <c r="E822" s="111" t="s">
        <v>7677</v>
      </c>
      <c r="F822" s="93" t="s">
        <v>54</v>
      </c>
      <c r="G822" s="94" t="s">
        <v>3575</v>
      </c>
      <c r="H822" s="96" t="s">
        <v>25</v>
      </c>
      <c r="I822" s="96"/>
      <c r="J822" s="94"/>
      <c r="K822" s="94">
        <v>10000</v>
      </c>
      <c r="L822" s="94"/>
      <c r="M822" s="97"/>
      <c r="N822" s="95"/>
      <c r="O822" s="95"/>
      <c r="P822" s="95"/>
      <c r="Q822" s="95"/>
      <c r="R822" s="95"/>
      <c r="S822" s="95"/>
      <c r="T822" s="95"/>
      <c r="U822" s="95"/>
      <c r="V822" s="98"/>
      <c r="W822" s="95"/>
      <c r="X822" s="94">
        <v>10000</v>
      </c>
      <c r="Y822" s="94"/>
    </row>
    <row r="823" spans="1:25" ht="15" customHeight="1" x14ac:dyDescent="0.25">
      <c r="A823" s="109">
        <v>39326</v>
      </c>
      <c r="B823" s="110">
        <v>1409</v>
      </c>
      <c r="C823" s="110" t="s">
        <v>42</v>
      </c>
      <c r="D823" s="94">
        <v>4000</v>
      </c>
      <c r="E823" s="111" t="s">
        <v>7678</v>
      </c>
      <c r="F823" s="93" t="s">
        <v>3869</v>
      </c>
      <c r="G823" s="94" t="s">
        <v>3582</v>
      </c>
      <c r="H823" s="96" t="s">
        <v>25</v>
      </c>
      <c r="I823" s="96" t="s">
        <v>4334</v>
      </c>
      <c r="J823" s="94">
        <v>4000</v>
      </c>
      <c r="K823" s="94"/>
      <c r="L823" s="94"/>
      <c r="M823" s="97"/>
      <c r="N823" s="95"/>
      <c r="O823" s="95"/>
      <c r="P823" s="95"/>
      <c r="Q823" s="95"/>
      <c r="R823" s="95"/>
      <c r="S823" s="95"/>
      <c r="T823" s="95"/>
      <c r="U823" s="95"/>
      <c r="V823" s="98"/>
      <c r="W823" s="95"/>
      <c r="X823" s="94">
        <v>4000</v>
      </c>
      <c r="Y823" s="94"/>
    </row>
    <row r="824" spans="1:25" ht="15" customHeight="1" x14ac:dyDescent="0.25">
      <c r="A824" s="109">
        <v>39327</v>
      </c>
      <c r="B824" s="110">
        <v>944</v>
      </c>
      <c r="C824" s="110" t="s">
        <v>70</v>
      </c>
      <c r="D824" s="94">
        <v>100000</v>
      </c>
      <c r="E824" s="111" t="s">
        <v>7679</v>
      </c>
      <c r="F824" s="93" t="s">
        <v>23</v>
      </c>
      <c r="G824" s="94" t="s">
        <v>3575</v>
      </c>
      <c r="H824" s="96" t="s">
        <v>25</v>
      </c>
      <c r="I824" s="96"/>
      <c r="J824" s="94"/>
      <c r="K824" s="94">
        <v>100000</v>
      </c>
      <c r="L824" s="94"/>
      <c r="M824" s="97"/>
      <c r="N824" s="95"/>
      <c r="O824" s="95"/>
      <c r="P824" s="95"/>
      <c r="Q824" s="95"/>
      <c r="R824" s="95"/>
      <c r="S824" s="95"/>
      <c r="T824" s="95"/>
      <c r="U824" s="95"/>
      <c r="V824" s="98"/>
      <c r="W824" s="95"/>
      <c r="X824" s="94">
        <v>100000</v>
      </c>
      <c r="Y824" s="94"/>
    </row>
    <row r="825" spans="1:25" ht="15" customHeight="1" x14ac:dyDescent="0.25">
      <c r="A825" s="109">
        <v>39327</v>
      </c>
      <c r="B825" s="110">
        <v>1941</v>
      </c>
      <c r="C825" s="110" t="s">
        <v>61</v>
      </c>
      <c r="D825" s="94">
        <v>3900</v>
      </c>
      <c r="E825" s="111" t="s">
        <v>7680</v>
      </c>
      <c r="F825" s="93" t="s">
        <v>23</v>
      </c>
      <c r="G825" s="94" t="s">
        <v>3575</v>
      </c>
      <c r="H825" s="96" t="s">
        <v>25</v>
      </c>
      <c r="I825" s="96"/>
      <c r="J825" s="94"/>
      <c r="K825" s="94">
        <v>3900</v>
      </c>
      <c r="L825" s="94"/>
      <c r="M825" s="97"/>
      <c r="N825" s="95"/>
      <c r="O825" s="95"/>
      <c r="P825" s="95"/>
      <c r="Q825" s="95"/>
      <c r="R825" s="95"/>
      <c r="S825" s="95"/>
      <c r="T825" s="95"/>
      <c r="U825" s="95"/>
      <c r="V825" s="98"/>
      <c r="W825" s="95"/>
      <c r="X825" s="94">
        <v>3900</v>
      </c>
      <c r="Y825" s="94"/>
    </row>
    <row r="826" spans="1:25" ht="15" customHeight="1" x14ac:dyDescent="0.25">
      <c r="A826" s="109">
        <v>39327</v>
      </c>
      <c r="B826" s="110">
        <v>1538</v>
      </c>
      <c r="C826" s="110" t="s">
        <v>26</v>
      </c>
      <c r="D826" s="94">
        <v>200</v>
      </c>
      <c r="E826" s="111" t="s">
        <v>7681</v>
      </c>
      <c r="F826" s="93" t="s">
        <v>67</v>
      </c>
      <c r="G826" s="94" t="s">
        <v>3578</v>
      </c>
      <c r="H826" s="96" t="s">
        <v>25</v>
      </c>
      <c r="I826" s="96"/>
      <c r="J826" s="94"/>
      <c r="K826" s="94">
        <v>200</v>
      </c>
      <c r="L826" s="94"/>
      <c r="M826" s="97"/>
      <c r="N826" s="95"/>
      <c r="O826" s="95"/>
      <c r="P826" s="95"/>
      <c r="Q826" s="95"/>
      <c r="R826" s="95"/>
      <c r="S826" s="95"/>
      <c r="T826" s="95"/>
      <c r="U826" s="95"/>
      <c r="V826" s="98"/>
      <c r="W826" s="95"/>
      <c r="X826" s="94">
        <v>200</v>
      </c>
      <c r="Y826" s="94"/>
    </row>
    <row r="827" spans="1:25" ht="15" customHeight="1" x14ac:dyDescent="0.25">
      <c r="A827" s="109">
        <v>39327</v>
      </c>
      <c r="B827" s="110">
        <v>1915</v>
      </c>
      <c r="C827" s="110" t="s">
        <v>21</v>
      </c>
      <c r="D827" s="94">
        <v>100</v>
      </c>
      <c r="E827" s="111" t="s">
        <v>7682</v>
      </c>
      <c r="F827" s="93" t="s">
        <v>67</v>
      </c>
      <c r="G827" s="94" t="s">
        <v>3610</v>
      </c>
      <c r="H827" s="96" t="s">
        <v>25</v>
      </c>
      <c r="I827" s="96"/>
      <c r="J827" s="94"/>
      <c r="K827" s="94">
        <v>100</v>
      </c>
      <c r="L827" s="94"/>
      <c r="M827" s="97"/>
      <c r="N827" s="95"/>
      <c r="O827" s="95"/>
      <c r="P827" s="95"/>
      <c r="Q827" s="95"/>
      <c r="R827" s="95"/>
      <c r="S827" s="95"/>
      <c r="T827" s="95"/>
      <c r="U827" s="95"/>
      <c r="V827" s="98"/>
      <c r="W827" s="95"/>
      <c r="X827" s="94">
        <v>100</v>
      </c>
      <c r="Y827" s="94"/>
    </row>
    <row r="828" spans="1:25" ht="15" customHeight="1" x14ac:dyDescent="0.25">
      <c r="A828" s="109">
        <v>39327</v>
      </c>
      <c r="B828" s="110">
        <v>1318</v>
      </c>
      <c r="C828" s="110" t="s">
        <v>162</v>
      </c>
      <c r="D828" s="94">
        <v>550</v>
      </c>
      <c r="E828" s="111" t="s">
        <v>7683</v>
      </c>
      <c r="F828" s="93" t="s">
        <v>67</v>
      </c>
      <c r="G828" s="94" t="s">
        <v>3582</v>
      </c>
      <c r="H828" s="96" t="s">
        <v>25</v>
      </c>
      <c r="I828" s="96"/>
      <c r="J828" s="94"/>
      <c r="K828" s="94">
        <v>550</v>
      </c>
      <c r="L828" s="94"/>
      <c r="M828" s="97"/>
      <c r="N828" s="95"/>
      <c r="O828" s="95"/>
      <c r="P828" s="95"/>
      <c r="Q828" s="95"/>
      <c r="R828" s="95"/>
      <c r="S828" s="95"/>
      <c r="T828" s="95"/>
      <c r="U828" s="95"/>
      <c r="V828" s="98"/>
      <c r="W828" s="95"/>
      <c r="X828" s="94">
        <v>550</v>
      </c>
      <c r="Y828" s="94"/>
    </row>
    <row r="829" spans="1:25" ht="15" customHeight="1" x14ac:dyDescent="0.25">
      <c r="A829" s="109">
        <v>39327</v>
      </c>
      <c r="B829" s="110">
        <v>2019</v>
      </c>
      <c r="C829" s="110" t="s">
        <v>68</v>
      </c>
      <c r="D829" s="94">
        <v>1700</v>
      </c>
      <c r="E829" s="111" t="s">
        <v>7684</v>
      </c>
      <c r="F829" s="93" t="s">
        <v>67</v>
      </c>
      <c r="G829" s="94" t="s">
        <v>3575</v>
      </c>
      <c r="H829" s="96" t="s">
        <v>25</v>
      </c>
      <c r="I829" s="96"/>
      <c r="J829" s="94"/>
      <c r="K829" s="94">
        <v>1700</v>
      </c>
      <c r="L829" s="94"/>
      <c r="M829" s="97"/>
      <c r="N829" s="95"/>
      <c r="O829" s="95"/>
      <c r="P829" s="95"/>
      <c r="Q829" s="95"/>
      <c r="R829" s="95"/>
      <c r="S829" s="95"/>
      <c r="T829" s="95"/>
      <c r="U829" s="95"/>
      <c r="V829" s="98"/>
      <c r="W829" s="95"/>
      <c r="X829" s="94">
        <v>1700</v>
      </c>
      <c r="Y829" s="94"/>
    </row>
    <row r="830" spans="1:25" ht="15" customHeight="1" x14ac:dyDescent="0.25">
      <c r="A830" s="92">
        <v>39328</v>
      </c>
      <c r="B830" s="93">
        <v>1000</v>
      </c>
      <c r="C830" s="93" t="s">
        <v>391</v>
      </c>
      <c r="D830" s="103">
        <v>150</v>
      </c>
      <c r="E830" s="95" t="s">
        <v>7685</v>
      </c>
      <c r="F830" s="93" t="s">
        <v>63</v>
      </c>
      <c r="G830" s="93" t="s">
        <v>3582</v>
      </c>
      <c r="H830" s="96" t="s">
        <v>25</v>
      </c>
      <c r="I830" s="96"/>
      <c r="J830" s="103"/>
      <c r="K830" s="103">
        <v>150</v>
      </c>
      <c r="L830" s="94"/>
      <c r="M830" s="104"/>
      <c r="N830" s="95"/>
      <c r="O830" s="95"/>
      <c r="P830" s="95"/>
      <c r="Q830" s="95"/>
      <c r="R830" s="95"/>
      <c r="S830" s="95"/>
      <c r="T830" s="95"/>
      <c r="U830" s="93"/>
      <c r="V830" s="95"/>
      <c r="W830" s="98"/>
      <c r="X830" s="103">
        <v>150</v>
      </c>
      <c r="Y830" s="103"/>
    </row>
    <row r="831" spans="1:25" ht="15" customHeight="1" x14ac:dyDescent="0.25">
      <c r="A831" s="92">
        <v>39328</v>
      </c>
      <c r="B831" s="93">
        <v>1000</v>
      </c>
      <c r="C831" s="93" t="s">
        <v>121</v>
      </c>
      <c r="D831" s="103">
        <v>60</v>
      </c>
      <c r="E831" s="95" t="s">
        <v>7686</v>
      </c>
      <c r="F831" s="93" t="s">
        <v>54</v>
      </c>
      <c r="G831" s="93" t="s">
        <v>3582</v>
      </c>
      <c r="H831" s="96" t="s">
        <v>25</v>
      </c>
      <c r="I831" s="96"/>
      <c r="J831" s="103"/>
      <c r="K831" s="103">
        <v>60</v>
      </c>
      <c r="L831" s="94"/>
      <c r="M831" s="104"/>
      <c r="N831" s="95"/>
      <c r="O831" s="95"/>
      <c r="P831" s="95"/>
      <c r="Q831" s="95"/>
      <c r="R831" s="95"/>
      <c r="S831" s="95"/>
      <c r="T831" s="95"/>
      <c r="U831" s="93"/>
      <c r="V831" s="95"/>
      <c r="W831" s="98"/>
      <c r="X831" s="103">
        <v>60</v>
      </c>
      <c r="Y831" s="103"/>
    </row>
    <row r="832" spans="1:25" ht="15" customHeight="1" x14ac:dyDescent="0.25">
      <c r="A832" s="109">
        <v>39329</v>
      </c>
      <c r="B832" s="110">
        <v>1022</v>
      </c>
      <c r="C832" s="110" t="s">
        <v>35</v>
      </c>
      <c r="D832" s="94">
        <v>1000</v>
      </c>
      <c r="E832" s="111" t="s">
        <v>7687</v>
      </c>
      <c r="F832" s="93" t="s">
        <v>23</v>
      </c>
      <c r="G832" s="94" t="s">
        <v>3580</v>
      </c>
      <c r="H832" s="96" t="s">
        <v>25</v>
      </c>
      <c r="I832" s="96" t="s">
        <v>4334</v>
      </c>
      <c r="J832" s="94">
        <v>1000</v>
      </c>
      <c r="K832" s="94"/>
      <c r="L832" s="94"/>
      <c r="M832" s="97"/>
      <c r="N832" s="95"/>
      <c r="O832" s="95"/>
      <c r="P832" s="95"/>
      <c r="Q832" s="95"/>
      <c r="R832" s="95"/>
      <c r="S832" s="95"/>
      <c r="T832" s="95"/>
      <c r="U832" s="95"/>
      <c r="V832" s="98"/>
      <c r="W832" s="95"/>
      <c r="X832" s="94">
        <v>1000</v>
      </c>
      <c r="Y832" s="94"/>
    </row>
    <row r="833" spans="1:25" ht="15" customHeight="1" x14ac:dyDescent="0.25">
      <c r="A833" s="109">
        <v>39329</v>
      </c>
      <c r="B833" s="110">
        <v>1057</v>
      </c>
      <c r="C833" s="110" t="s">
        <v>319</v>
      </c>
      <c r="D833" s="94">
        <v>300</v>
      </c>
      <c r="E833" s="111" t="s">
        <v>7688</v>
      </c>
      <c r="F833" s="93" t="s">
        <v>37</v>
      </c>
      <c r="G833" s="94" t="s">
        <v>3610</v>
      </c>
      <c r="H833" s="96" t="s">
        <v>25</v>
      </c>
      <c r="I833" s="96"/>
      <c r="J833" s="94"/>
      <c r="K833" s="94">
        <v>300</v>
      </c>
      <c r="L833" s="94"/>
      <c r="M833" s="97"/>
      <c r="N833" s="95"/>
      <c r="O833" s="95"/>
      <c r="P833" s="95"/>
      <c r="Q833" s="95"/>
      <c r="R833" s="95"/>
      <c r="S833" s="95"/>
      <c r="T833" s="95"/>
      <c r="U833" s="95"/>
      <c r="V833" s="98"/>
      <c r="W833" s="95"/>
      <c r="X833" s="94">
        <v>300</v>
      </c>
      <c r="Y833" s="94"/>
    </row>
    <row r="834" spans="1:25" ht="15" customHeight="1" x14ac:dyDescent="0.25">
      <c r="A834" s="109">
        <v>39329</v>
      </c>
      <c r="B834" s="110">
        <v>1654</v>
      </c>
      <c r="C834" s="110" t="s">
        <v>319</v>
      </c>
      <c r="D834" s="94">
        <v>1500</v>
      </c>
      <c r="E834" s="111" t="s">
        <v>7689</v>
      </c>
      <c r="F834" s="93" t="s">
        <v>37</v>
      </c>
      <c r="G834" s="93" t="s">
        <v>3610</v>
      </c>
      <c r="H834" s="96" t="s">
        <v>25</v>
      </c>
      <c r="I834" s="96"/>
      <c r="J834" s="94"/>
      <c r="K834" s="94">
        <v>1500</v>
      </c>
      <c r="L834" s="94"/>
      <c r="M834" s="97"/>
      <c r="N834" s="95"/>
      <c r="O834" s="95"/>
      <c r="P834" s="95"/>
      <c r="Q834" s="95"/>
      <c r="R834" s="95"/>
      <c r="S834" s="95"/>
      <c r="T834" s="93"/>
      <c r="U834" s="95"/>
      <c r="V834" s="98"/>
      <c r="W834" s="95"/>
      <c r="X834" s="94">
        <v>1500</v>
      </c>
      <c r="Y834" s="94"/>
    </row>
    <row r="835" spans="1:25" ht="15" customHeight="1" x14ac:dyDescent="0.25">
      <c r="A835" s="109">
        <v>39329</v>
      </c>
      <c r="B835" s="110">
        <v>1029</v>
      </c>
      <c r="C835" s="110" t="s">
        <v>200</v>
      </c>
      <c r="D835" s="94">
        <v>1000</v>
      </c>
      <c r="E835" s="111" t="s">
        <v>7690</v>
      </c>
      <c r="F835" s="93" t="s">
        <v>67</v>
      </c>
      <c r="G835" s="93" t="s">
        <v>3575</v>
      </c>
      <c r="H835" s="96" t="s">
        <v>25</v>
      </c>
      <c r="I835" s="96"/>
      <c r="J835" s="94"/>
      <c r="K835" s="94">
        <v>1000</v>
      </c>
      <c r="L835" s="94"/>
      <c r="M835" s="97"/>
      <c r="N835" s="95"/>
      <c r="O835" s="95"/>
      <c r="P835" s="95"/>
      <c r="Q835" s="95"/>
      <c r="R835" s="95"/>
      <c r="S835" s="95"/>
      <c r="T835" s="93"/>
      <c r="U835" s="95"/>
      <c r="V835" s="98"/>
      <c r="W835" s="95"/>
      <c r="X835" s="94">
        <v>1000</v>
      </c>
      <c r="Y835" s="94"/>
    </row>
    <row r="836" spans="1:25" ht="15" customHeight="1" x14ac:dyDescent="0.25">
      <c r="A836" s="109">
        <v>39330</v>
      </c>
      <c r="B836" s="110">
        <v>1335</v>
      </c>
      <c r="C836" s="110" t="s">
        <v>64</v>
      </c>
      <c r="D836" s="94">
        <v>1000</v>
      </c>
      <c r="E836" s="111" t="s">
        <v>7691</v>
      </c>
      <c r="F836" s="93" t="s">
        <v>23</v>
      </c>
      <c r="G836" s="94" t="s">
        <v>3578</v>
      </c>
      <c r="H836" s="96" t="s">
        <v>25</v>
      </c>
      <c r="I836" s="96"/>
      <c r="J836" s="94"/>
      <c r="K836" s="94">
        <v>1000</v>
      </c>
      <c r="L836" s="94"/>
      <c r="M836" s="97"/>
      <c r="N836" s="95"/>
      <c r="O836" s="95"/>
      <c r="P836" s="95"/>
      <c r="Q836" s="95"/>
      <c r="R836" s="95"/>
      <c r="S836" s="95"/>
      <c r="T836" s="95"/>
      <c r="U836" s="95"/>
      <c r="V836" s="98"/>
      <c r="W836" s="95"/>
      <c r="X836" s="94">
        <v>1000</v>
      </c>
      <c r="Y836" s="94"/>
    </row>
    <row r="837" spans="1:25" ht="15" customHeight="1" x14ac:dyDescent="0.25">
      <c r="A837" s="109">
        <v>39330</v>
      </c>
      <c r="B837" s="110">
        <v>1406</v>
      </c>
      <c r="C837" s="110" t="s">
        <v>121</v>
      </c>
      <c r="D837" s="94">
        <v>7000</v>
      </c>
      <c r="E837" s="111" t="s">
        <v>7692</v>
      </c>
      <c r="F837" s="93" t="s">
        <v>23</v>
      </c>
      <c r="G837" s="93" t="s">
        <v>3582</v>
      </c>
      <c r="H837" s="96" t="s">
        <v>25</v>
      </c>
      <c r="I837" s="96"/>
      <c r="J837" s="94"/>
      <c r="K837" s="94">
        <v>7000</v>
      </c>
      <c r="L837" s="94"/>
      <c r="M837" s="97"/>
      <c r="N837" s="95"/>
      <c r="O837" s="95"/>
      <c r="P837" s="95"/>
      <c r="Q837" s="95"/>
      <c r="R837" s="95"/>
      <c r="S837" s="95"/>
      <c r="T837" s="93"/>
      <c r="U837" s="95"/>
      <c r="V837" s="98"/>
      <c r="W837" s="95"/>
      <c r="X837" s="94">
        <v>7000</v>
      </c>
      <c r="Y837" s="94"/>
    </row>
    <row r="838" spans="1:25" ht="15" customHeight="1" x14ac:dyDescent="0.25">
      <c r="A838" s="109">
        <v>39330</v>
      </c>
      <c r="B838" s="110">
        <v>1134</v>
      </c>
      <c r="C838" s="110" t="s">
        <v>46</v>
      </c>
      <c r="D838" s="94">
        <v>5000</v>
      </c>
      <c r="E838" s="111" t="s">
        <v>7693</v>
      </c>
      <c r="F838" s="93" t="s">
        <v>23</v>
      </c>
      <c r="G838" s="94" t="s">
        <v>3575</v>
      </c>
      <c r="H838" s="96" t="s">
        <v>25</v>
      </c>
      <c r="I838" s="96"/>
      <c r="J838" s="94"/>
      <c r="K838" s="94">
        <v>5000</v>
      </c>
      <c r="L838" s="94"/>
      <c r="M838" s="97"/>
      <c r="N838" s="95"/>
      <c r="O838" s="95"/>
      <c r="P838" s="95"/>
      <c r="Q838" s="95"/>
      <c r="R838" s="95"/>
      <c r="S838" s="95"/>
      <c r="T838" s="95"/>
      <c r="U838" s="95"/>
      <c r="V838" s="98"/>
      <c r="W838" s="95"/>
      <c r="X838" s="94">
        <v>5000</v>
      </c>
      <c r="Y838" s="94"/>
    </row>
    <row r="839" spans="1:25" ht="15" customHeight="1" x14ac:dyDescent="0.25">
      <c r="A839" s="109">
        <v>39330</v>
      </c>
      <c r="B839" s="110">
        <v>1119</v>
      </c>
      <c r="C839" s="110" t="s">
        <v>108</v>
      </c>
      <c r="D839" s="94">
        <v>38000</v>
      </c>
      <c r="E839" s="111" t="s">
        <v>7694</v>
      </c>
      <c r="F839" s="93" t="s">
        <v>33</v>
      </c>
      <c r="G839" s="94" t="s">
        <v>3610</v>
      </c>
      <c r="H839" s="96" t="s">
        <v>25</v>
      </c>
      <c r="I839" s="96"/>
      <c r="J839" s="94"/>
      <c r="K839" s="94">
        <v>38000</v>
      </c>
      <c r="L839" s="94"/>
      <c r="M839" s="97"/>
      <c r="N839" s="95"/>
      <c r="O839" s="95"/>
      <c r="P839" s="95"/>
      <c r="Q839" s="95"/>
      <c r="R839" s="95"/>
      <c r="S839" s="95"/>
      <c r="T839" s="95"/>
      <c r="U839" s="95"/>
      <c r="V839" s="98"/>
      <c r="W839" s="95"/>
      <c r="X839" s="94">
        <v>38000</v>
      </c>
      <c r="Y839" s="94"/>
    </row>
    <row r="840" spans="1:25" ht="15" customHeight="1" x14ac:dyDescent="0.25">
      <c r="A840" s="109">
        <v>39330</v>
      </c>
      <c r="B840" s="110">
        <v>1127</v>
      </c>
      <c r="C840" s="110" t="s">
        <v>319</v>
      </c>
      <c r="D840" s="94">
        <v>1000</v>
      </c>
      <c r="E840" s="111" t="s">
        <v>7695</v>
      </c>
      <c r="F840" s="93" t="s">
        <v>54</v>
      </c>
      <c r="G840" s="94" t="s">
        <v>3610</v>
      </c>
      <c r="H840" s="96" t="s">
        <v>25</v>
      </c>
      <c r="I840" s="96"/>
      <c r="J840" s="94"/>
      <c r="K840" s="94">
        <v>1000</v>
      </c>
      <c r="L840" s="94"/>
      <c r="M840" s="97"/>
      <c r="N840" s="95"/>
      <c r="O840" s="95"/>
      <c r="P840" s="95"/>
      <c r="Q840" s="95"/>
      <c r="R840" s="95"/>
      <c r="S840" s="95"/>
      <c r="T840" s="95"/>
      <c r="U840" s="95"/>
      <c r="V840" s="98"/>
      <c r="W840" s="95"/>
      <c r="X840" s="94">
        <v>1000</v>
      </c>
      <c r="Y840" s="94"/>
    </row>
    <row r="841" spans="1:25" ht="15" customHeight="1" x14ac:dyDescent="0.25">
      <c r="A841" s="109">
        <v>39331</v>
      </c>
      <c r="B841" s="110">
        <v>741</v>
      </c>
      <c r="C841" s="110" t="s">
        <v>64</v>
      </c>
      <c r="D841" s="94">
        <v>8000</v>
      </c>
      <c r="E841" s="111" t="s">
        <v>7696</v>
      </c>
      <c r="F841" s="93" t="s">
        <v>23</v>
      </c>
      <c r="G841" s="94" t="s">
        <v>3578</v>
      </c>
      <c r="H841" s="96" t="s">
        <v>25</v>
      </c>
      <c r="I841" s="96"/>
      <c r="J841" s="94"/>
      <c r="K841" s="94">
        <v>8000</v>
      </c>
      <c r="L841" s="94"/>
      <c r="M841" s="97"/>
      <c r="N841" s="95"/>
      <c r="O841" s="95"/>
      <c r="P841" s="95"/>
      <c r="Q841" s="95"/>
      <c r="R841" s="95"/>
      <c r="S841" s="95"/>
      <c r="T841" s="95"/>
      <c r="U841" s="95"/>
      <c r="V841" s="98"/>
      <c r="W841" s="95"/>
      <c r="X841" s="94">
        <v>8000</v>
      </c>
      <c r="Y841" s="94"/>
    </row>
    <row r="842" spans="1:25" ht="15" customHeight="1" x14ac:dyDescent="0.25">
      <c r="A842" s="109">
        <v>39331</v>
      </c>
      <c r="B842" s="110">
        <v>920</v>
      </c>
      <c r="C842" s="110" t="s">
        <v>68</v>
      </c>
      <c r="D842" s="94">
        <v>200000</v>
      </c>
      <c r="E842" s="111" t="s">
        <v>7697</v>
      </c>
      <c r="F842" s="93" t="s">
        <v>54</v>
      </c>
      <c r="G842" s="94" t="s">
        <v>3575</v>
      </c>
      <c r="H842" s="96" t="s">
        <v>25</v>
      </c>
      <c r="I842" s="96"/>
      <c r="J842" s="94"/>
      <c r="K842" s="94">
        <v>200000</v>
      </c>
      <c r="L842" s="94"/>
      <c r="M842" s="97"/>
      <c r="N842" s="95"/>
      <c r="O842" s="95"/>
      <c r="P842" s="95"/>
      <c r="Q842" s="95"/>
      <c r="R842" s="95"/>
      <c r="S842" s="95"/>
      <c r="T842" s="95"/>
      <c r="U842" s="95"/>
      <c r="V842" s="98"/>
      <c r="W842" s="95"/>
      <c r="X842" s="94">
        <v>200000</v>
      </c>
      <c r="Y842" s="94"/>
    </row>
    <row r="843" spans="1:25" ht="15" customHeight="1" x14ac:dyDescent="0.25">
      <c r="A843" s="109">
        <v>39331</v>
      </c>
      <c r="B843" s="110">
        <v>1118</v>
      </c>
      <c r="C843" s="110" t="s">
        <v>91</v>
      </c>
      <c r="D843" s="94">
        <v>1000</v>
      </c>
      <c r="E843" s="111" t="s">
        <v>7698</v>
      </c>
      <c r="F843" s="93" t="s">
        <v>67</v>
      </c>
      <c r="G843" s="94" t="s">
        <v>3578</v>
      </c>
      <c r="H843" s="96" t="s">
        <v>25</v>
      </c>
      <c r="I843" s="96" t="s">
        <v>4334</v>
      </c>
      <c r="J843" s="94">
        <v>1000</v>
      </c>
      <c r="K843" s="94"/>
      <c r="L843" s="93"/>
      <c r="M843" s="97"/>
      <c r="N843" s="113"/>
      <c r="O843" s="95"/>
      <c r="P843" s="95"/>
      <c r="Q843" s="95"/>
      <c r="R843" s="95"/>
      <c r="S843" s="95"/>
      <c r="T843" s="95"/>
      <c r="U843" s="95"/>
      <c r="V843" s="95"/>
      <c r="W843" s="98"/>
      <c r="X843" s="94">
        <v>1000</v>
      </c>
      <c r="Y843" s="94"/>
    </row>
    <row r="844" spans="1:25" ht="15" customHeight="1" x14ac:dyDescent="0.25">
      <c r="A844" s="109">
        <v>39332</v>
      </c>
      <c r="B844" s="110">
        <v>1018</v>
      </c>
      <c r="C844" s="110" t="s">
        <v>64</v>
      </c>
      <c r="D844" s="94">
        <v>1000</v>
      </c>
      <c r="E844" s="111" t="s">
        <v>7699</v>
      </c>
      <c r="F844" s="93" t="s">
        <v>23</v>
      </c>
      <c r="G844" s="94" t="s">
        <v>3578</v>
      </c>
      <c r="H844" s="96" t="s">
        <v>25</v>
      </c>
      <c r="I844" s="96"/>
      <c r="J844" s="94"/>
      <c r="K844" s="94">
        <v>1000</v>
      </c>
      <c r="L844" s="93"/>
      <c r="M844" s="97"/>
      <c r="N844" s="113"/>
      <c r="O844" s="95"/>
      <c r="P844" s="95"/>
      <c r="Q844" s="95"/>
      <c r="R844" s="95"/>
      <c r="S844" s="95"/>
      <c r="T844" s="95"/>
      <c r="U844" s="95"/>
      <c r="V844" s="95"/>
      <c r="W844" s="98"/>
      <c r="X844" s="94">
        <v>1000</v>
      </c>
      <c r="Y844" s="94"/>
    </row>
    <row r="845" spans="1:25" ht="15" customHeight="1" x14ac:dyDescent="0.25">
      <c r="A845" s="109">
        <v>39332</v>
      </c>
      <c r="B845" s="110">
        <v>1653</v>
      </c>
      <c r="C845" s="110" t="s">
        <v>64</v>
      </c>
      <c r="D845" s="94">
        <v>1000</v>
      </c>
      <c r="E845" s="111" t="s">
        <v>7700</v>
      </c>
      <c r="F845" s="93" t="s">
        <v>30</v>
      </c>
      <c r="G845" s="94" t="s">
        <v>3578</v>
      </c>
      <c r="H845" s="96" t="s">
        <v>25</v>
      </c>
      <c r="I845" s="96"/>
      <c r="J845" s="94"/>
      <c r="K845" s="94">
        <v>1000</v>
      </c>
      <c r="L845" s="93"/>
      <c r="M845" s="97"/>
      <c r="N845" s="113"/>
      <c r="O845" s="95"/>
      <c r="P845" s="95"/>
      <c r="Q845" s="95"/>
      <c r="R845" s="95"/>
      <c r="S845" s="95"/>
      <c r="T845" s="95"/>
      <c r="U845" s="95"/>
      <c r="V845" s="95"/>
      <c r="W845" s="98"/>
      <c r="X845" s="94">
        <v>1000</v>
      </c>
      <c r="Y845" s="94"/>
    </row>
    <row r="846" spans="1:25" ht="15" customHeight="1" x14ac:dyDescent="0.25">
      <c r="A846" s="109">
        <v>39332</v>
      </c>
      <c r="B846" s="110">
        <v>1908</v>
      </c>
      <c r="C846" s="110" t="s">
        <v>72</v>
      </c>
      <c r="D846" s="94">
        <v>10000</v>
      </c>
      <c r="E846" s="111" t="s">
        <v>7701</v>
      </c>
      <c r="F846" s="93" t="s">
        <v>29</v>
      </c>
      <c r="G846" s="94" t="s">
        <v>3575</v>
      </c>
      <c r="H846" s="96" t="s">
        <v>25</v>
      </c>
      <c r="I846" s="96"/>
      <c r="J846" s="94"/>
      <c r="K846" s="94">
        <v>10000</v>
      </c>
      <c r="L846" s="93"/>
      <c r="M846" s="97"/>
      <c r="N846" s="113"/>
      <c r="O846" s="95"/>
      <c r="P846" s="95"/>
      <c r="Q846" s="95"/>
      <c r="R846" s="95"/>
      <c r="S846" s="95"/>
      <c r="T846" s="95"/>
      <c r="U846" s="95"/>
      <c r="V846" s="95"/>
      <c r="W846" s="98"/>
      <c r="X846" s="94">
        <v>10000</v>
      </c>
      <c r="Y846" s="94"/>
    </row>
    <row r="847" spans="1:25" ht="15" customHeight="1" x14ac:dyDescent="0.25">
      <c r="A847" s="109">
        <v>39332</v>
      </c>
      <c r="B847" s="110">
        <v>844</v>
      </c>
      <c r="C847" s="110" t="s">
        <v>91</v>
      </c>
      <c r="D847" s="94">
        <v>42000</v>
      </c>
      <c r="E847" s="111" t="s">
        <v>7702</v>
      </c>
      <c r="F847" s="93" t="s">
        <v>54</v>
      </c>
      <c r="G847" s="94" t="s">
        <v>3578</v>
      </c>
      <c r="H847" s="96" t="s">
        <v>25</v>
      </c>
      <c r="I847" s="96"/>
      <c r="J847" s="94"/>
      <c r="K847" s="94">
        <v>42000</v>
      </c>
      <c r="L847" s="93"/>
      <c r="M847" s="97"/>
      <c r="N847" s="113"/>
      <c r="O847" s="95"/>
      <c r="P847" s="95"/>
      <c r="Q847" s="95"/>
      <c r="R847" s="95"/>
      <c r="S847" s="95"/>
      <c r="T847" s="95"/>
      <c r="U847" s="95"/>
      <c r="V847" s="95"/>
      <c r="W847" s="98"/>
      <c r="X847" s="94">
        <v>42000</v>
      </c>
      <c r="Y847" s="94"/>
    </row>
    <row r="848" spans="1:25" ht="15" customHeight="1" x14ac:dyDescent="0.25">
      <c r="A848" s="109">
        <v>39332</v>
      </c>
      <c r="B848" s="110">
        <v>1533</v>
      </c>
      <c r="C848" s="110" t="s">
        <v>7703</v>
      </c>
      <c r="D848" s="94">
        <v>1000</v>
      </c>
      <c r="E848" s="111" t="s">
        <v>7704</v>
      </c>
      <c r="F848" s="93" t="s">
        <v>67</v>
      </c>
      <c r="G848" s="94" t="s">
        <v>3610</v>
      </c>
      <c r="H848" s="96" t="s">
        <v>25</v>
      </c>
      <c r="I848" s="96"/>
      <c r="J848" s="94"/>
      <c r="K848" s="94">
        <v>1000</v>
      </c>
      <c r="L848" s="93"/>
      <c r="M848" s="97"/>
      <c r="N848" s="113"/>
      <c r="O848" s="95"/>
      <c r="P848" s="95"/>
      <c r="Q848" s="95"/>
      <c r="R848" s="95"/>
      <c r="S848" s="95"/>
      <c r="T848" s="95"/>
      <c r="U848" s="95"/>
      <c r="V848" s="95"/>
      <c r="W848" s="98"/>
      <c r="X848" s="94">
        <v>1000</v>
      </c>
      <c r="Y848" s="94"/>
    </row>
    <row r="849" spans="1:25" ht="15" customHeight="1" x14ac:dyDescent="0.25">
      <c r="A849" s="109">
        <v>39333</v>
      </c>
      <c r="B849" s="110">
        <v>1725</v>
      </c>
      <c r="C849" s="110" t="s">
        <v>70</v>
      </c>
      <c r="D849" s="94">
        <v>25000</v>
      </c>
      <c r="E849" s="111" t="s">
        <v>7705</v>
      </c>
      <c r="F849" s="93" t="s">
        <v>23</v>
      </c>
      <c r="G849" s="94" t="s">
        <v>3575</v>
      </c>
      <c r="H849" s="96" t="s">
        <v>25</v>
      </c>
      <c r="I849" s="96"/>
      <c r="J849" s="94"/>
      <c r="K849" s="94">
        <v>25000</v>
      </c>
      <c r="L849" s="93"/>
      <c r="M849" s="97"/>
      <c r="N849" s="113"/>
      <c r="O849" s="95"/>
      <c r="P849" s="95"/>
      <c r="Q849" s="95"/>
      <c r="R849" s="95"/>
      <c r="S849" s="95"/>
      <c r="T849" s="95"/>
      <c r="U849" s="95"/>
      <c r="V849" s="95"/>
      <c r="W849" s="98"/>
      <c r="X849" s="94">
        <v>25000</v>
      </c>
      <c r="Y849" s="94"/>
    </row>
    <row r="850" spans="1:25" ht="15" customHeight="1" x14ac:dyDescent="0.25">
      <c r="A850" s="109">
        <v>39333</v>
      </c>
      <c r="B850" s="110">
        <v>1955</v>
      </c>
      <c r="C850" s="110" t="s">
        <v>21</v>
      </c>
      <c r="D850" s="94">
        <v>75</v>
      </c>
      <c r="E850" s="111" t="s">
        <v>7706</v>
      </c>
      <c r="F850" s="93" t="s">
        <v>37</v>
      </c>
      <c r="G850" s="94" t="s">
        <v>3610</v>
      </c>
      <c r="H850" s="96" t="s">
        <v>25</v>
      </c>
      <c r="I850" s="96"/>
      <c r="J850" s="94"/>
      <c r="K850" s="94">
        <v>75</v>
      </c>
      <c r="L850" s="93"/>
      <c r="M850" s="97"/>
      <c r="N850" s="113"/>
      <c r="O850" s="95"/>
      <c r="P850" s="95"/>
      <c r="Q850" s="95"/>
      <c r="R850" s="95"/>
      <c r="S850" s="95"/>
      <c r="T850" s="95"/>
      <c r="U850" s="95"/>
      <c r="V850" s="95"/>
      <c r="W850" s="98"/>
      <c r="X850" s="94">
        <v>75</v>
      </c>
      <c r="Y850" s="94"/>
    </row>
    <row r="851" spans="1:25" ht="15" customHeight="1" x14ac:dyDescent="0.25">
      <c r="A851" s="109">
        <v>39335</v>
      </c>
      <c r="B851" s="110">
        <v>1652</v>
      </c>
      <c r="C851" s="110" t="s">
        <v>162</v>
      </c>
      <c r="D851" s="94">
        <v>5000</v>
      </c>
      <c r="E851" s="111" t="s">
        <v>7707</v>
      </c>
      <c r="F851" s="93" t="s">
        <v>30</v>
      </c>
      <c r="G851" s="94" t="s">
        <v>3582</v>
      </c>
      <c r="H851" s="96" t="s">
        <v>25</v>
      </c>
      <c r="I851" s="96"/>
      <c r="J851" s="94"/>
      <c r="K851" s="94">
        <v>5000</v>
      </c>
      <c r="L851" s="93"/>
      <c r="M851" s="97"/>
      <c r="N851" s="113"/>
      <c r="O851" s="95"/>
      <c r="P851" s="95"/>
      <c r="Q851" s="95"/>
      <c r="R851" s="95"/>
      <c r="S851" s="95"/>
      <c r="T851" s="95"/>
      <c r="U851" s="95"/>
      <c r="V851" s="95"/>
      <c r="W851" s="98"/>
      <c r="X851" s="94">
        <v>5000</v>
      </c>
      <c r="Y851" s="94"/>
    </row>
    <row r="852" spans="1:25" ht="15" customHeight="1" x14ac:dyDescent="0.25">
      <c r="A852" s="109">
        <v>39335</v>
      </c>
      <c r="B852" s="110">
        <v>1444</v>
      </c>
      <c r="C852" s="110" t="s">
        <v>56</v>
      </c>
      <c r="D852" s="94">
        <v>21000</v>
      </c>
      <c r="E852" s="111" t="s">
        <v>7708</v>
      </c>
      <c r="F852" s="93" t="s">
        <v>30</v>
      </c>
      <c r="G852" s="94" t="s">
        <v>3587</v>
      </c>
      <c r="H852" s="96" t="s">
        <v>25</v>
      </c>
      <c r="I852" s="96"/>
      <c r="J852" s="94"/>
      <c r="K852" s="94">
        <v>21000</v>
      </c>
      <c r="L852" s="93"/>
      <c r="M852" s="97"/>
      <c r="N852" s="113"/>
      <c r="O852" s="95"/>
      <c r="P852" s="95"/>
      <c r="Q852" s="95"/>
      <c r="R852" s="95"/>
      <c r="S852" s="95"/>
      <c r="T852" s="95"/>
      <c r="U852" s="95"/>
      <c r="V852" s="95"/>
      <c r="W852" s="98"/>
      <c r="X852" s="94">
        <v>21000</v>
      </c>
      <c r="Y852" s="94"/>
    </row>
    <row r="853" spans="1:25" ht="15" customHeight="1" x14ac:dyDescent="0.25">
      <c r="A853" s="109">
        <v>39335</v>
      </c>
      <c r="B853" s="110">
        <v>1026</v>
      </c>
      <c r="C853" s="110" t="s">
        <v>3231</v>
      </c>
      <c r="D853" s="94">
        <v>10000</v>
      </c>
      <c r="E853" s="111" t="s">
        <v>7709</v>
      </c>
      <c r="F853" s="93" t="s">
        <v>33</v>
      </c>
      <c r="G853" s="93" t="s">
        <v>3610</v>
      </c>
      <c r="H853" s="96" t="s">
        <v>25</v>
      </c>
      <c r="I853" s="93"/>
      <c r="J853" s="94"/>
      <c r="K853" s="94">
        <v>10000</v>
      </c>
      <c r="L853" s="94"/>
      <c r="M853" s="97"/>
      <c r="N853" s="95"/>
      <c r="O853" s="95"/>
      <c r="P853" s="95"/>
      <c r="Q853" s="95"/>
      <c r="R853" s="95"/>
      <c r="S853" s="95"/>
      <c r="T853" s="93"/>
      <c r="U853" s="95"/>
      <c r="V853" s="98"/>
      <c r="W853" s="95"/>
      <c r="X853" s="94">
        <v>10000</v>
      </c>
      <c r="Y853" s="94"/>
    </row>
    <row r="854" spans="1:25" ht="15" customHeight="1" x14ac:dyDescent="0.25">
      <c r="A854" s="109">
        <v>39335</v>
      </c>
      <c r="B854" s="110">
        <v>1106</v>
      </c>
      <c r="C854" s="110" t="s">
        <v>42</v>
      </c>
      <c r="D854" s="94">
        <v>9000</v>
      </c>
      <c r="E854" s="111" t="s">
        <v>7710</v>
      </c>
      <c r="F854" s="93" t="s">
        <v>54</v>
      </c>
      <c r="G854" s="94" t="s">
        <v>3582</v>
      </c>
      <c r="H854" s="96" t="s">
        <v>25</v>
      </c>
      <c r="I854" s="96"/>
      <c r="J854" s="94"/>
      <c r="K854" s="94">
        <v>9000</v>
      </c>
      <c r="L854" s="93"/>
      <c r="M854" s="97"/>
      <c r="N854" s="113"/>
      <c r="O854" s="95"/>
      <c r="P854" s="95"/>
      <c r="Q854" s="95"/>
      <c r="R854" s="95"/>
      <c r="S854" s="95"/>
      <c r="T854" s="95"/>
      <c r="U854" s="95"/>
      <c r="V854" s="95"/>
      <c r="W854" s="98"/>
      <c r="X854" s="94">
        <v>9000</v>
      </c>
      <c r="Y854" s="94"/>
    </row>
    <row r="855" spans="1:25" ht="15" customHeight="1" x14ac:dyDescent="0.25">
      <c r="A855" s="109">
        <v>39335</v>
      </c>
      <c r="B855" s="110">
        <v>953</v>
      </c>
      <c r="C855" s="110" t="s">
        <v>132</v>
      </c>
      <c r="D855" s="94">
        <v>2000</v>
      </c>
      <c r="E855" s="111" t="s">
        <v>7711</v>
      </c>
      <c r="F855" s="93" t="s">
        <v>3869</v>
      </c>
      <c r="G855" s="93" t="s">
        <v>3580</v>
      </c>
      <c r="H855" s="96" t="s">
        <v>25</v>
      </c>
      <c r="I855" s="96" t="s">
        <v>4334</v>
      </c>
      <c r="J855" s="94">
        <v>2000</v>
      </c>
      <c r="K855" s="94"/>
      <c r="L855" s="94"/>
      <c r="M855" s="97"/>
      <c r="N855" s="95"/>
      <c r="O855" s="95"/>
      <c r="P855" s="95"/>
      <c r="Q855" s="95"/>
      <c r="R855" s="95"/>
      <c r="S855" s="95"/>
      <c r="T855" s="93"/>
      <c r="U855" s="95"/>
      <c r="V855" s="98"/>
      <c r="W855" s="95"/>
      <c r="X855" s="94">
        <v>2000</v>
      </c>
      <c r="Y855" s="94"/>
    </row>
    <row r="856" spans="1:25" ht="15" customHeight="1" x14ac:dyDescent="0.25">
      <c r="A856" s="109">
        <v>39335</v>
      </c>
      <c r="B856" s="110">
        <v>1333</v>
      </c>
      <c r="C856" s="110" t="s">
        <v>42</v>
      </c>
      <c r="D856" s="94">
        <v>3000</v>
      </c>
      <c r="E856" s="111" t="s">
        <v>7712</v>
      </c>
      <c r="F856" s="93" t="s">
        <v>3869</v>
      </c>
      <c r="G856" s="94" t="s">
        <v>3582</v>
      </c>
      <c r="H856" s="96" t="s">
        <v>25</v>
      </c>
      <c r="I856" s="96" t="s">
        <v>4334</v>
      </c>
      <c r="J856" s="94">
        <v>3000</v>
      </c>
      <c r="K856" s="94"/>
      <c r="L856" s="93"/>
      <c r="M856" s="97"/>
      <c r="N856" s="113"/>
      <c r="O856" s="95"/>
      <c r="P856" s="95"/>
      <c r="Q856" s="95"/>
      <c r="R856" s="95"/>
      <c r="S856" s="95"/>
      <c r="T856" s="95"/>
      <c r="U856" s="95"/>
      <c r="V856" s="95"/>
      <c r="W856" s="98"/>
      <c r="X856" s="94">
        <v>3000</v>
      </c>
      <c r="Y856" s="94"/>
    </row>
    <row r="857" spans="1:25" ht="15" customHeight="1" x14ac:dyDescent="0.25">
      <c r="A857" s="109">
        <v>39335</v>
      </c>
      <c r="B857" s="110">
        <v>1519</v>
      </c>
      <c r="C857" s="110" t="s">
        <v>35</v>
      </c>
      <c r="D857" s="94" t="s">
        <v>27</v>
      </c>
      <c r="E857" s="111" t="s">
        <v>7713</v>
      </c>
      <c r="F857" s="93" t="s">
        <v>67</v>
      </c>
      <c r="G857" s="94" t="s">
        <v>3580</v>
      </c>
      <c r="H857" s="96" t="s">
        <v>25</v>
      </c>
      <c r="I857" s="96"/>
      <c r="J857" s="94"/>
      <c r="K857" s="94" t="s">
        <v>27</v>
      </c>
      <c r="L857" s="93"/>
      <c r="M857" s="97"/>
      <c r="N857" s="113"/>
      <c r="O857" s="95"/>
      <c r="P857" s="95"/>
      <c r="Q857" s="95"/>
      <c r="R857" s="95"/>
      <c r="S857" s="95"/>
      <c r="T857" s="95"/>
      <c r="U857" s="95"/>
      <c r="V857" s="95"/>
      <c r="W857" s="98"/>
      <c r="X857" s="94" t="s">
        <v>27</v>
      </c>
      <c r="Y857" s="94">
        <v>1</v>
      </c>
    </row>
    <row r="858" spans="1:25" ht="15" customHeight="1" x14ac:dyDescent="0.25">
      <c r="A858" s="109">
        <v>39335</v>
      </c>
      <c r="B858" s="110">
        <v>1032</v>
      </c>
      <c r="C858" s="110" t="s">
        <v>94</v>
      </c>
      <c r="D858" s="94">
        <v>2000</v>
      </c>
      <c r="E858" s="111" t="s">
        <v>7714</v>
      </c>
      <c r="F858" s="93" t="s">
        <v>67</v>
      </c>
      <c r="G858" s="94" t="s">
        <v>3582</v>
      </c>
      <c r="H858" s="96" t="s">
        <v>25</v>
      </c>
      <c r="I858" s="96" t="s">
        <v>4382</v>
      </c>
      <c r="J858" s="94">
        <v>2000</v>
      </c>
      <c r="K858" s="94"/>
      <c r="L858" s="93"/>
      <c r="M858" s="97"/>
      <c r="N858" s="113"/>
      <c r="O858" s="95"/>
      <c r="P858" s="95"/>
      <c r="Q858" s="95"/>
      <c r="R858" s="95"/>
      <c r="S858" s="95"/>
      <c r="T858" s="95"/>
      <c r="U858" s="95"/>
      <c r="V858" s="95"/>
      <c r="W858" s="98"/>
      <c r="X858" s="94">
        <v>2000</v>
      </c>
      <c r="Y858" s="94"/>
    </row>
    <row r="859" spans="1:25" ht="15" customHeight="1" x14ac:dyDescent="0.25">
      <c r="A859" s="109">
        <v>39336</v>
      </c>
      <c r="B859" s="110">
        <v>1059</v>
      </c>
      <c r="C859" s="110" t="s">
        <v>319</v>
      </c>
      <c r="D859" s="94" t="s">
        <v>27</v>
      </c>
      <c r="E859" s="111" t="s">
        <v>7715</v>
      </c>
      <c r="F859" s="93" t="s">
        <v>23</v>
      </c>
      <c r="G859" s="94" t="s">
        <v>3610</v>
      </c>
      <c r="H859" s="96" t="s">
        <v>25</v>
      </c>
      <c r="I859" s="96"/>
      <c r="J859" s="94"/>
      <c r="K859" s="94" t="s">
        <v>27</v>
      </c>
      <c r="L859" s="93"/>
      <c r="M859" s="97"/>
      <c r="N859" s="113"/>
      <c r="O859" s="95"/>
      <c r="P859" s="95"/>
      <c r="Q859" s="95"/>
      <c r="R859" s="95"/>
      <c r="S859" s="95"/>
      <c r="T859" s="95"/>
      <c r="U859" s="95"/>
      <c r="V859" s="95"/>
      <c r="W859" s="98"/>
      <c r="X859" s="94" t="s">
        <v>27</v>
      </c>
      <c r="Y859" s="94">
        <v>1</v>
      </c>
    </row>
    <row r="860" spans="1:25" ht="15" customHeight="1" x14ac:dyDescent="0.25">
      <c r="A860" s="109">
        <v>39336</v>
      </c>
      <c r="B860" s="110">
        <v>829</v>
      </c>
      <c r="C860" s="110" t="s">
        <v>121</v>
      </c>
      <c r="D860" s="94">
        <v>2000</v>
      </c>
      <c r="E860" s="111" t="s">
        <v>7716</v>
      </c>
      <c r="F860" s="93" t="s">
        <v>23</v>
      </c>
      <c r="G860" s="94" t="s">
        <v>3582</v>
      </c>
      <c r="H860" s="96" t="s">
        <v>25</v>
      </c>
      <c r="I860" s="96"/>
      <c r="J860" s="94"/>
      <c r="K860" s="94">
        <v>2000</v>
      </c>
      <c r="L860" s="93"/>
      <c r="M860" s="97"/>
      <c r="N860" s="113"/>
      <c r="O860" s="95"/>
      <c r="P860" s="95"/>
      <c r="Q860" s="95"/>
      <c r="R860" s="95"/>
      <c r="S860" s="95"/>
      <c r="T860" s="95"/>
      <c r="U860" s="95"/>
      <c r="V860" s="95"/>
      <c r="W860" s="98"/>
      <c r="X860" s="94">
        <v>2000</v>
      </c>
      <c r="Y860" s="94"/>
    </row>
    <row r="861" spans="1:25" ht="15" customHeight="1" x14ac:dyDescent="0.25">
      <c r="A861" s="109">
        <v>39336</v>
      </c>
      <c r="B861" s="110">
        <v>1116</v>
      </c>
      <c r="C861" s="110" t="s">
        <v>46</v>
      </c>
      <c r="D861" s="94">
        <v>7000</v>
      </c>
      <c r="E861" s="111" t="s">
        <v>7717</v>
      </c>
      <c r="F861" s="93" t="s">
        <v>33</v>
      </c>
      <c r="G861" s="93" t="s">
        <v>3575</v>
      </c>
      <c r="H861" s="96" t="s">
        <v>25</v>
      </c>
      <c r="I861" s="96"/>
      <c r="J861" s="94"/>
      <c r="K861" s="94">
        <v>7000</v>
      </c>
      <c r="L861" s="94"/>
      <c r="M861" s="97"/>
      <c r="N861" s="95"/>
      <c r="O861" s="95"/>
      <c r="P861" s="95"/>
      <c r="Q861" s="95"/>
      <c r="R861" s="95"/>
      <c r="S861" s="95"/>
      <c r="T861" s="93"/>
      <c r="U861" s="95"/>
      <c r="V861" s="98"/>
      <c r="W861" s="95"/>
      <c r="X861" s="94">
        <v>7000</v>
      </c>
      <c r="Y861" s="94"/>
    </row>
    <row r="862" spans="1:25" ht="15" customHeight="1" x14ac:dyDescent="0.25">
      <c r="A862" s="92">
        <v>39336</v>
      </c>
      <c r="B862" s="117">
        <v>830</v>
      </c>
      <c r="C862" s="93" t="s">
        <v>121</v>
      </c>
      <c r="D862" s="94">
        <v>2000</v>
      </c>
      <c r="E862" s="95" t="s">
        <v>7718</v>
      </c>
      <c r="F862" s="93" t="s">
        <v>54</v>
      </c>
      <c r="G862" s="94" t="s">
        <v>3582</v>
      </c>
      <c r="H862" s="96" t="s">
        <v>25</v>
      </c>
      <c r="I862" s="96"/>
      <c r="J862" s="94"/>
      <c r="K862" s="94">
        <v>2000</v>
      </c>
      <c r="L862" s="94"/>
      <c r="M862" s="97"/>
      <c r="N862" s="95"/>
      <c r="O862" s="95"/>
      <c r="P862" s="95"/>
      <c r="Q862" s="95"/>
      <c r="R862" s="95"/>
      <c r="S862" s="95"/>
      <c r="T862" s="95"/>
      <c r="U862" s="95"/>
      <c r="V862" s="95"/>
      <c r="W862" s="98"/>
      <c r="X862" s="94">
        <v>2000</v>
      </c>
      <c r="Y862" s="94"/>
    </row>
    <row r="863" spans="1:25" ht="15" customHeight="1" x14ac:dyDescent="0.25">
      <c r="A863" s="109">
        <v>39337</v>
      </c>
      <c r="B863" s="110">
        <v>1023</v>
      </c>
      <c r="C863" s="110" t="s">
        <v>21</v>
      </c>
      <c r="D863" s="94">
        <v>300</v>
      </c>
      <c r="E863" s="111" t="s">
        <v>7719</v>
      </c>
      <c r="F863" s="93" t="s">
        <v>23</v>
      </c>
      <c r="G863" s="94" t="s">
        <v>3610</v>
      </c>
      <c r="H863" s="96" t="s">
        <v>25</v>
      </c>
      <c r="I863" s="96"/>
      <c r="J863" s="94"/>
      <c r="K863" s="94">
        <v>300</v>
      </c>
      <c r="L863" s="93"/>
      <c r="M863" s="97"/>
      <c r="N863" s="113"/>
      <c r="O863" s="95"/>
      <c r="P863" s="95"/>
      <c r="Q863" s="95"/>
      <c r="R863" s="95"/>
      <c r="S863" s="95"/>
      <c r="T863" s="95"/>
      <c r="U863" s="95"/>
      <c r="V863" s="95"/>
      <c r="W863" s="98"/>
      <c r="X863" s="94">
        <v>300</v>
      </c>
      <c r="Y863" s="94"/>
    </row>
    <row r="864" spans="1:25" ht="15" customHeight="1" x14ac:dyDescent="0.25">
      <c r="A864" s="109">
        <v>39337</v>
      </c>
      <c r="B864" s="110">
        <v>2253</v>
      </c>
      <c r="C864" s="110" t="s">
        <v>42</v>
      </c>
      <c r="D864" s="94">
        <v>500</v>
      </c>
      <c r="E864" s="111" t="s">
        <v>7720</v>
      </c>
      <c r="F864" s="93" t="s">
        <v>23</v>
      </c>
      <c r="G864" s="93" t="s">
        <v>3582</v>
      </c>
      <c r="H864" s="96" t="s">
        <v>25</v>
      </c>
      <c r="I864" s="96" t="s">
        <v>4334</v>
      </c>
      <c r="J864" s="94">
        <v>500</v>
      </c>
      <c r="K864" s="94"/>
      <c r="L864" s="94"/>
      <c r="M864" s="97"/>
      <c r="N864" s="95"/>
      <c r="O864" s="95"/>
      <c r="P864" s="95"/>
      <c r="Q864" s="95"/>
      <c r="R864" s="95"/>
      <c r="S864" s="95"/>
      <c r="T864" s="93"/>
      <c r="U864" s="95"/>
      <c r="V864" s="98"/>
      <c r="W864" s="95"/>
      <c r="X864" s="94">
        <v>500</v>
      </c>
      <c r="Y864" s="94"/>
    </row>
    <row r="865" spans="1:25" ht="15" customHeight="1" x14ac:dyDescent="0.25">
      <c r="A865" s="109">
        <v>39337</v>
      </c>
      <c r="B865" s="110">
        <v>903</v>
      </c>
      <c r="C865" s="110" t="s">
        <v>141</v>
      </c>
      <c r="D865" s="94">
        <v>3000</v>
      </c>
      <c r="E865" s="111" t="s">
        <v>7721</v>
      </c>
      <c r="F865" s="93" t="s">
        <v>33</v>
      </c>
      <c r="G865" s="94" t="s">
        <v>3578</v>
      </c>
      <c r="H865" s="96" t="s">
        <v>25</v>
      </c>
      <c r="I865" s="96"/>
      <c r="J865" s="94"/>
      <c r="K865" s="94">
        <v>3000</v>
      </c>
      <c r="L865" s="93"/>
      <c r="M865" s="97"/>
      <c r="N865" s="113"/>
      <c r="O865" s="95"/>
      <c r="P865" s="95"/>
      <c r="Q865" s="95"/>
      <c r="R865" s="95"/>
      <c r="S865" s="95"/>
      <c r="T865" s="95"/>
      <c r="U865" s="95"/>
      <c r="V865" s="95"/>
      <c r="W865" s="98"/>
      <c r="X865" s="94">
        <v>3000</v>
      </c>
      <c r="Y865" s="94"/>
    </row>
    <row r="866" spans="1:25" ht="15" customHeight="1" x14ac:dyDescent="0.25">
      <c r="A866" s="109">
        <v>39337</v>
      </c>
      <c r="B866" s="110">
        <v>1611</v>
      </c>
      <c r="C866" s="110" t="s">
        <v>319</v>
      </c>
      <c r="D866" s="94">
        <v>15</v>
      </c>
      <c r="E866" s="111" t="s">
        <v>7722</v>
      </c>
      <c r="F866" s="93" t="s">
        <v>67</v>
      </c>
      <c r="G866" s="94" t="s">
        <v>3610</v>
      </c>
      <c r="H866" s="96" t="s">
        <v>25</v>
      </c>
      <c r="I866" s="96"/>
      <c r="J866" s="94"/>
      <c r="K866" s="94">
        <v>15</v>
      </c>
      <c r="L866" s="93"/>
      <c r="M866" s="97"/>
      <c r="N866" s="113"/>
      <c r="O866" s="95"/>
      <c r="P866" s="95"/>
      <c r="Q866" s="95"/>
      <c r="R866" s="95"/>
      <c r="S866" s="95"/>
      <c r="T866" s="95"/>
      <c r="U866" s="95"/>
      <c r="V866" s="95"/>
      <c r="W866" s="98"/>
      <c r="X866" s="94">
        <v>15</v>
      </c>
      <c r="Y866" s="94"/>
    </row>
    <row r="867" spans="1:25" ht="15" customHeight="1" x14ac:dyDescent="0.25">
      <c r="A867" s="109">
        <v>39337</v>
      </c>
      <c r="B867" s="110">
        <v>1715</v>
      </c>
      <c r="C867" s="110" t="s">
        <v>121</v>
      </c>
      <c r="D867" s="94" t="s">
        <v>27</v>
      </c>
      <c r="E867" s="111" t="s">
        <v>7723</v>
      </c>
      <c r="F867" s="93" t="s">
        <v>67</v>
      </c>
      <c r="G867" s="94" t="s">
        <v>3582</v>
      </c>
      <c r="H867" s="96" t="s">
        <v>25</v>
      </c>
      <c r="I867" s="96"/>
      <c r="J867" s="94"/>
      <c r="K867" s="94" t="s">
        <v>27</v>
      </c>
      <c r="L867" s="93"/>
      <c r="M867" s="97"/>
      <c r="N867" s="113"/>
      <c r="O867" s="95"/>
      <c r="P867" s="95"/>
      <c r="Q867" s="95"/>
      <c r="R867" s="95"/>
      <c r="S867" s="95"/>
      <c r="T867" s="95"/>
      <c r="U867" s="95"/>
      <c r="V867" s="95"/>
      <c r="W867" s="98"/>
      <c r="X867" s="94" t="s">
        <v>27</v>
      </c>
      <c r="Y867" s="94">
        <v>1</v>
      </c>
    </row>
    <row r="868" spans="1:25" ht="15" customHeight="1" x14ac:dyDescent="0.25">
      <c r="A868" s="109">
        <v>39338</v>
      </c>
      <c r="B868" s="110">
        <v>959</v>
      </c>
      <c r="C868" s="110" t="s">
        <v>130</v>
      </c>
      <c r="D868" s="94">
        <v>2500</v>
      </c>
      <c r="E868" s="111" t="s">
        <v>7724</v>
      </c>
      <c r="F868" s="93" t="s">
        <v>23</v>
      </c>
      <c r="G868" s="94" t="s">
        <v>3578</v>
      </c>
      <c r="H868" s="96" t="s">
        <v>25</v>
      </c>
      <c r="I868" s="96"/>
      <c r="J868" s="94"/>
      <c r="K868" s="94">
        <v>2500</v>
      </c>
      <c r="L868" s="93"/>
      <c r="M868" s="97"/>
      <c r="N868" s="113"/>
      <c r="O868" s="95"/>
      <c r="P868" s="95"/>
      <c r="Q868" s="95"/>
      <c r="R868" s="95"/>
      <c r="S868" s="95"/>
      <c r="T868" s="95"/>
      <c r="U868" s="95"/>
      <c r="V868" s="95"/>
      <c r="W868" s="98"/>
      <c r="X868" s="94">
        <v>2500</v>
      </c>
      <c r="Y868" s="94"/>
    </row>
    <row r="869" spans="1:25" ht="15" customHeight="1" x14ac:dyDescent="0.25">
      <c r="A869" s="109">
        <v>39338</v>
      </c>
      <c r="B869" s="110">
        <v>1522</v>
      </c>
      <c r="C869" s="110" t="s">
        <v>162</v>
      </c>
      <c r="D869" s="94">
        <v>5000</v>
      </c>
      <c r="E869" s="111" t="s">
        <v>7725</v>
      </c>
      <c r="F869" s="93" t="s">
        <v>23</v>
      </c>
      <c r="G869" s="93" t="s">
        <v>3582</v>
      </c>
      <c r="H869" s="96" t="s">
        <v>25</v>
      </c>
      <c r="I869" s="96"/>
      <c r="J869" s="94"/>
      <c r="K869" s="94">
        <v>5000</v>
      </c>
      <c r="L869" s="94"/>
      <c r="M869" s="97"/>
      <c r="N869" s="95"/>
      <c r="O869" s="95"/>
      <c r="P869" s="95"/>
      <c r="Q869" s="95"/>
      <c r="R869" s="95"/>
      <c r="S869" s="95"/>
      <c r="T869" s="93"/>
      <c r="U869" s="95"/>
      <c r="V869" s="98"/>
      <c r="W869" s="95"/>
      <c r="X869" s="94">
        <v>5000</v>
      </c>
      <c r="Y869" s="94"/>
    </row>
    <row r="870" spans="1:25" ht="15" customHeight="1" x14ac:dyDescent="0.25">
      <c r="A870" s="109">
        <v>39338</v>
      </c>
      <c r="B870" s="110">
        <v>1348</v>
      </c>
      <c r="C870" s="110" t="s">
        <v>31</v>
      </c>
      <c r="D870" s="94">
        <v>1000</v>
      </c>
      <c r="E870" s="111" t="s">
        <v>7726</v>
      </c>
      <c r="F870" s="93" t="s">
        <v>23</v>
      </c>
      <c r="G870" s="94" t="s">
        <v>3587</v>
      </c>
      <c r="H870" s="96" t="s">
        <v>25</v>
      </c>
      <c r="I870" s="96"/>
      <c r="J870" s="94"/>
      <c r="K870" s="94">
        <v>1000</v>
      </c>
      <c r="L870" s="93"/>
      <c r="M870" s="97"/>
      <c r="N870" s="113"/>
      <c r="O870" s="95"/>
      <c r="P870" s="95"/>
      <c r="Q870" s="95"/>
      <c r="R870" s="95"/>
      <c r="S870" s="95"/>
      <c r="T870" s="95"/>
      <c r="U870" s="95"/>
      <c r="V870" s="95"/>
      <c r="W870" s="98"/>
      <c r="X870" s="94">
        <v>1000</v>
      </c>
      <c r="Y870" s="94"/>
    </row>
    <row r="871" spans="1:25" ht="15" customHeight="1" x14ac:dyDescent="0.25">
      <c r="A871" s="109">
        <v>39338</v>
      </c>
      <c r="B871" s="110">
        <v>1518</v>
      </c>
      <c r="C871" s="110" t="s">
        <v>70</v>
      </c>
      <c r="D871" s="94">
        <v>3000</v>
      </c>
      <c r="E871" s="111" t="s">
        <v>7727</v>
      </c>
      <c r="F871" s="93" t="s">
        <v>23</v>
      </c>
      <c r="G871" s="94" t="s">
        <v>3575</v>
      </c>
      <c r="H871" s="96" t="s">
        <v>25</v>
      </c>
      <c r="I871" s="96"/>
      <c r="J871" s="94"/>
      <c r="K871" s="94">
        <v>3000</v>
      </c>
      <c r="L871" s="94"/>
      <c r="M871" s="97"/>
      <c r="N871" s="113"/>
      <c r="O871" s="95"/>
      <c r="P871" s="95"/>
      <c r="Q871" s="95"/>
      <c r="R871" s="95"/>
      <c r="S871" s="95"/>
      <c r="T871" s="95"/>
      <c r="U871" s="95"/>
      <c r="V871" s="95"/>
      <c r="W871" s="98"/>
      <c r="X871" s="94">
        <v>3000</v>
      </c>
      <c r="Y871" s="94"/>
    </row>
    <row r="872" spans="1:25" ht="15" customHeight="1" x14ac:dyDescent="0.25">
      <c r="A872" s="109">
        <v>39338</v>
      </c>
      <c r="B872" s="110">
        <v>1600</v>
      </c>
      <c r="C872" s="110" t="s">
        <v>61</v>
      </c>
      <c r="D872" s="94" t="s">
        <v>27</v>
      </c>
      <c r="E872" s="111" t="s">
        <v>7728</v>
      </c>
      <c r="F872" s="93" t="s">
        <v>67</v>
      </c>
      <c r="G872" s="93" t="s">
        <v>3575</v>
      </c>
      <c r="H872" s="96" t="s">
        <v>25</v>
      </c>
      <c r="I872" s="96"/>
      <c r="J872" s="94"/>
      <c r="K872" s="94" t="s">
        <v>27</v>
      </c>
      <c r="L872" s="94"/>
      <c r="M872" s="97"/>
      <c r="N872" s="95"/>
      <c r="O872" s="95"/>
      <c r="P872" s="95"/>
      <c r="Q872" s="95"/>
      <c r="R872" s="95"/>
      <c r="S872" s="95"/>
      <c r="T872" s="93"/>
      <c r="U872" s="95"/>
      <c r="V872" s="98"/>
      <c r="W872" s="95"/>
      <c r="X872" s="94" t="s">
        <v>27</v>
      </c>
      <c r="Y872" s="94">
        <v>1</v>
      </c>
    </row>
    <row r="873" spans="1:25" ht="15" customHeight="1" x14ac:dyDescent="0.25">
      <c r="A873" s="109">
        <v>39339</v>
      </c>
      <c r="B873" s="110">
        <v>1505</v>
      </c>
      <c r="C873" s="110" t="s">
        <v>132</v>
      </c>
      <c r="D873" s="94" t="s">
        <v>27</v>
      </c>
      <c r="E873" s="111" t="s">
        <v>7729</v>
      </c>
      <c r="F873" s="93" t="s">
        <v>33</v>
      </c>
      <c r="G873" s="94" t="s">
        <v>3580</v>
      </c>
      <c r="H873" s="96" t="s">
        <v>25</v>
      </c>
      <c r="I873" s="96"/>
      <c r="J873" s="94"/>
      <c r="K873" s="94" t="s">
        <v>27</v>
      </c>
      <c r="L873" s="94"/>
      <c r="M873" s="97"/>
      <c r="N873" s="113"/>
      <c r="O873" s="95"/>
      <c r="P873" s="95"/>
      <c r="Q873" s="95"/>
      <c r="R873" s="95"/>
      <c r="S873" s="95"/>
      <c r="T873" s="95"/>
      <c r="U873" s="95"/>
      <c r="V873" s="95"/>
      <c r="W873" s="98"/>
      <c r="X873" s="94" t="s">
        <v>27</v>
      </c>
      <c r="Y873" s="94">
        <v>1</v>
      </c>
    </row>
    <row r="874" spans="1:25" ht="15" customHeight="1" x14ac:dyDescent="0.25">
      <c r="A874" s="109">
        <v>39340</v>
      </c>
      <c r="B874" s="110">
        <v>1746</v>
      </c>
      <c r="C874" s="110" t="s">
        <v>91</v>
      </c>
      <c r="D874" s="94">
        <v>2000</v>
      </c>
      <c r="E874" s="111" t="s">
        <v>7730</v>
      </c>
      <c r="F874" s="93" t="s">
        <v>67</v>
      </c>
      <c r="G874" s="94" t="s">
        <v>3578</v>
      </c>
      <c r="H874" s="96" t="s">
        <v>25</v>
      </c>
      <c r="I874" s="96"/>
      <c r="J874" s="94"/>
      <c r="K874" s="94">
        <v>2000</v>
      </c>
      <c r="L874" s="94"/>
      <c r="M874" s="97"/>
      <c r="N874" s="113"/>
      <c r="O874" s="95"/>
      <c r="P874" s="95"/>
      <c r="Q874" s="95"/>
      <c r="R874" s="95"/>
      <c r="S874" s="95"/>
      <c r="T874" s="95"/>
      <c r="U874" s="95"/>
      <c r="V874" s="95"/>
      <c r="W874" s="98"/>
      <c r="X874" s="94">
        <v>2000</v>
      </c>
      <c r="Y874" s="94"/>
    </row>
    <row r="875" spans="1:25" ht="15" customHeight="1" x14ac:dyDescent="0.25">
      <c r="A875" s="109">
        <v>39341</v>
      </c>
      <c r="B875" s="110">
        <v>707</v>
      </c>
      <c r="C875" s="110" t="s">
        <v>35</v>
      </c>
      <c r="D875" s="94">
        <v>110</v>
      </c>
      <c r="E875" s="111" t="s">
        <v>7731</v>
      </c>
      <c r="F875" s="93" t="s">
        <v>37</v>
      </c>
      <c r="G875" s="94" t="s">
        <v>3580</v>
      </c>
      <c r="H875" s="96" t="s">
        <v>25</v>
      </c>
      <c r="I875" s="96"/>
      <c r="J875" s="94"/>
      <c r="K875" s="94">
        <v>110</v>
      </c>
      <c r="L875" s="94"/>
      <c r="M875" s="97"/>
      <c r="N875" s="113"/>
      <c r="O875" s="95"/>
      <c r="P875" s="95"/>
      <c r="Q875" s="95"/>
      <c r="R875" s="95"/>
      <c r="S875" s="95"/>
      <c r="T875" s="95"/>
      <c r="U875" s="95"/>
      <c r="V875" s="95"/>
      <c r="W875" s="98"/>
      <c r="X875" s="94">
        <v>110</v>
      </c>
      <c r="Y875" s="94"/>
    </row>
    <row r="876" spans="1:25" ht="15" customHeight="1" x14ac:dyDescent="0.25">
      <c r="A876" s="109">
        <v>39341</v>
      </c>
      <c r="B876" s="110">
        <v>2344</v>
      </c>
      <c r="C876" s="110" t="s">
        <v>35</v>
      </c>
      <c r="D876" s="94">
        <v>1000</v>
      </c>
      <c r="E876" s="111" t="s">
        <v>7732</v>
      </c>
      <c r="F876" s="93" t="s">
        <v>37</v>
      </c>
      <c r="G876" s="94" t="s">
        <v>3580</v>
      </c>
      <c r="H876" s="96" t="s">
        <v>25</v>
      </c>
      <c r="I876" s="96"/>
      <c r="J876" s="94"/>
      <c r="K876" s="94">
        <v>1000</v>
      </c>
      <c r="L876" s="94"/>
      <c r="M876" s="97"/>
      <c r="N876" s="113"/>
      <c r="O876" s="95"/>
      <c r="P876" s="95"/>
      <c r="Q876" s="95"/>
      <c r="R876" s="95"/>
      <c r="S876" s="95"/>
      <c r="T876" s="95"/>
      <c r="U876" s="95"/>
      <c r="V876" s="95"/>
      <c r="W876" s="98"/>
      <c r="X876" s="94">
        <v>1000</v>
      </c>
      <c r="Y876" s="94"/>
    </row>
    <row r="877" spans="1:25" ht="15" customHeight="1" x14ac:dyDescent="0.25">
      <c r="A877" s="109">
        <v>39342</v>
      </c>
      <c r="B877" s="110">
        <v>2237</v>
      </c>
      <c r="C877" s="110" t="s">
        <v>35</v>
      </c>
      <c r="D877" s="94">
        <v>1000</v>
      </c>
      <c r="E877" s="111" t="s">
        <v>7733</v>
      </c>
      <c r="F877" s="93" t="s">
        <v>23</v>
      </c>
      <c r="G877" s="94" t="s">
        <v>3580</v>
      </c>
      <c r="H877" s="96" t="s">
        <v>25</v>
      </c>
      <c r="I877" s="96"/>
      <c r="J877" s="94"/>
      <c r="K877" s="94">
        <v>1000</v>
      </c>
      <c r="L877" s="94"/>
      <c r="M877" s="97"/>
      <c r="N877" s="113"/>
      <c r="O877" s="95"/>
      <c r="P877" s="95"/>
      <c r="Q877" s="95"/>
      <c r="R877" s="95"/>
      <c r="S877" s="95"/>
      <c r="T877" s="95"/>
      <c r="U877" s="95"/>
      <c r="V877" s="95"/>
      <c r="W877" s="98"/>
      <c r="X877" s="94">
        <v>1000</v>
      </c>
      <c r="Y877" s="94"/>
    </row>
    <row r="878" spans="1:25" ht="15" customHeight="1" x14ac:dyDescent="0.25">
      <c r="A878" s="109">
        <v>39342</v>
      </c>
      <c r="B878" s="110">
        <v>1324</v>
      </c>
      <c r="C878" s="110" t="s">
        <v>21</v>
      </c>
      <c r="D878" s="94">
        <v>800</v>
      </c>
      <c r="E878" s="111" t="s">
        <v>7734</v>
      </c>
      <c r="F878" s="93" t="s">
        <v>23</v>
      </c>
      <c r="G878" s="93" t="s">
        <v>3610</v>
      </c>
      <c r="H878" s="96" t="s">
        <v>25</v>
      </c>
      <c r="I878" s="96"/>
      <c r="J878" s="94"/>
      <c r="K878" s="94">
        <v>800</v>
      </c>
      <c r="L878" s="94"/>
      <c r="M878" s="97"/>
      <c r="N878" s="95"/>
      <c r="O878" s="95"/>
      <c r="P878" s="95"/>
      <c r="Q878" s="95"/>
      <c r="R878" s="95"/>
      <c r="S878" s="95"/>
      <c r="T878" s="93"/>
      <c r="U878" s="95"/>
      <c r="V878" s="98"/>
      <c r="W878" s="95"/>
      <c r="X878" s="94">
        <v>800</v>
      </c>
      <c r="Y878" s="94"/>
    </row>
    <row r="879" spans="1:25" ht="15" customHeight="1" x14ac:dyDescent="0.25">
      <c r="A879" s="109">
        <v>39342</v>
      </c>
      <c r="B879" s="110">
        <v>917</v>
      </c>
      <c r="C879" s="110" t="s">
        <v>79</v>
      </c>
      <c r="D879" s="94">
        <v>15000</v>
      </c>
      <c r="E879" s="111" t="s">
        <v>7735</v>
      </c>
      <c r="F879" s="93" t="s">
        <v>33</v>
      </c>
      <c r="G879" s="94" t="s">
        <v>3578</v>
      </c>
      <c r="H879" s="96" t="s">
        <v>25</v>
      </c>
      <c r="I879" s="96"/>
      <c r="J879" s="94"/>
      <c r="K879" s="94">
        <v>15000</v>
      </c>
      <c r="L879" s="94"/>
      <c r="M879" s="97"/>
      <c r="N879" s="113"/>
      <c r="O879" s="95"/>
      <c r="P879" s="95"/>
      <c r="Q879" s="95"/>
      <c r="R879" s="95"/>
      <c r="S879" s="95"/>
      <c r="T879" s="95"/>
      <c r="U879" s="95"/>
      <c r="V879" s="95"/>
      <c r="W879" s="98"/>
      <c r="X879" s="94">
        <v>15000</v>
      </c>
      <c r="Y879" s="94"/>
    </row>
    <row r="880" spans="1:25" ht="15" customHeight="1" x14ac:dyDescent="0.25">
      <c r="A880" s="109">
        <v>39342</v>
      </c>
      <c r="B880" s="110">
        <v>928</v>
      </c>
      <c r="C880" s="110" t="s">
        <v>31</v>
      </c>
      <c r="D880" s="94">
        <v>2000</v>
      </c>
      <c r="E880" s="111" t="s">
        <v>7736</v>
      </c>
      <c r="F880" s="93" t="s">
        <v>33</v>
      </c>
      <c r="G880" s="94" t="s">
        <v>3587</v>
      </c>
      <c r="H880" s="96" t="s">
        <v>25</v>
      </c>
      <c r="I880" s="96"/>
      <c r="J880" s="94"/>
      <c r="K880" s="94">
        <v>2000</v>
      </c>
      <c r="L880" s="94"/>
      <c r="M880" s="97"/>
      <c r="N880" s="113"/>
      <c r="O880" s="95"/>
      <c r="P880" s="95"/>
      <c r="Q880" s="95"/>
      <c r="R880" s="95"/>
      <c r="S880" s="95"/>
      <c r="T880" s="95"/>
      <c r="U880" s="95"/>
      <c r="V880" s="95"/>
      <c r="W880" s="98"/>
      <c r="X880" s="94">
        <v>2000</v>
      </c>
      <c r="Y880" s="94"/>
    </row>
    <row r="881" spans="1:25" ht="15" customHeight="1" x14ac:dyDescent="0.25">
      <c r="A881" s="109">
        <v>39342</v>
      </c>
      <c r="B881" s="110">
        <v>1406</v>
      </c>
      <c r="C881" s="110" t="s">
        <v>64</v>
      </c>
      <c r="D881" s="94">
        <v>21600</v>
      </c>
      <c r="E881" s="111" t="s">
        <v>7737</v>
      </c>
      <c r="F881" s="93" t="s">
        <v>37</v>
      </c>
      <c r="G881" s="94" t="s">
        <v>3578</v>
      </c>
      <c r="H881" s="96" t="s">
        <v>25</v>
      </c>
      <c r="I881" s="96"/>
      <c r="J881" s="94"/>
      <c r="K881" s="94">
        <v>21600</v>
      </c>
      <c r="L881" s="94"/>
      <c r="M881" s="97"/>
      <c r="N881" s="113"/>
      <c r="O881" s="95"/>
      <c r="P881" s="95"/>
      <c r="Q881" s="95"/>
      <c r="R881" s="95"/>
      <c r="S881" s="95"/>
      <c r="T881" s="95"/>
      <c r="U881" s="95"/>
      <c r="V881" s="95"/>
      <c r="W881" s="98"/>
      <c r="X881" s="94">
        <v>21600</v>
      </c>
      <c r="Y881" s="94"/>
    </row>
    <row r="882" spans="1:25" ht="15" customHeight="1" x14ac:dyDescent="0.25">
      <c r="A882" s="109">
        <v>39342</v>
      </c>
      <c r="B882" s="110">
        <v>1639</v>
      </c>
      <c r="C882" s="110" t="s">
        <v>26</v>
      </c>
      <c r="D882" s="94">
        <v>1000</v>
      </c>
      <c r="E882" s="111" t="s">
        <v>7738</v>
      </c>
      <c r="F882" s="93" t="s">
        <v>37</v>
      </c>
      <c r="G882" s="94" t="s">
        <v>3578</v>
      </c>
      <c r="H882" s="96" t="s">
        <v>25</v>
      </c>
      <c r="I882" s="96"/>
      <c r="J882" s="94"/>
      <c r="K882" s="94">
        <v>1000</v>
      </c>
      <c r="L882" s="94"/>
      <c r="M882" s="97"/>
      <c r="N882" s="113"/>
      <c r="O882" s="95"/>
      <c r="P882" s="95"/>
      <c r="Q882" s="95"/>
      <c r="R882" s="95"/>
      <c r="S882" s="95"/>
      <c r="T882" s="95"/>
      <c r="U882" s="95"/>
      <c r="V882" s="95"/>
      <c r="W882" s="98"/>
      <c r="X882" s="94">
        <v>1000</v>
      </c>
      <c r="Y882" s="94"/>
    </row>
    <row r="883" spans="1:25" ht="15" customHeight="1" x14ac:dyDescent="0.25">
      <c r="A883" s="92">
        <v>39342</v>
      </c>
      <c r="B883" s="93">
        <v>1603</v>
      </c>
      <c r="C883" s="93" t="s">
        <v>162</v>
      </c>
      <c r="D883" s="103">
        <v>500</v>
      </c>
      <c r="E883" s="95" t="s">
        <v>7739</v>
      </c>
      <c r="F883" s="93" t="s">
        <v>3869</v>
      </c>
      <c r="G883" s="93" t="s">
        <v>3582</v>
      </c>
      <c r="H883" s="96" t="s">
        <v>25</v>
      </c>
      <c r="I883" s="96" t="s">
        <v>4334</v>
      </c>
      <c r="J883" s="103">
        <v>500</v>
      </c>
      <c r="K883" s="103"/>
      <c r="L883" s="94"/>
      <c r="M883" s="104"/>
      <c r="N883" s="95"/>
      <c r="O883" s="95"/>
      <c r="P883" s="95"/>
      <c r="Q883" s="95"/>
      <c r="R883" s="95"/>
      <c r="S883" s="95"/>
      <c r="T883" s="95"/>
      <c r="U883" s="93"/>
      <c r="V883" s="95"/>
      <c r="W883" s="98"/>
      <c r="X883" s="103">
        <v>500</v>
      </c>
      <c r="Y883" s="103"/>
    </row>
    <row r="884" spans="1:25" ht="15" customHeight="1" x14ac:dyDescent="0.25">
      <c r="A884" s="109">
        <v>39343</v>
      </c>
      <c r="B884" s="110">
        <v>1742</v>
      </c>
      <c r="C884" s="110" t="s">
        <v>162</v>
      </c>
      <c r="D884" s="94">
        <v>1900</v>
      </c>
      <c r="E884" s="111" t="s">
        <v>7740</v>
      </c>
      <c r="F884" s="93" t="s">
        <v>23</v>
      </c>
      <c r="G884" s="94" t="s">
        <v>3582</v>
      </c>
      <c r="H884" s="96" t="s">
        <v>25</v>
      </c>
      <c r="I884" s="96"/>
      <c r="J884" s="94"/>
      <c r="K884" s="94">
        <v>1900</v>
      </c>
      <c r="L884" s="94"/>
      <c r="M884" s="97"/>
      <c r="N884" s="113"/>
      <c r="O884" s="95"/>
      <c r="P884" s="95"/>
      <c r="Q884" s="95"/>
      <c r="R884" s="95"/>
      <c r="S884" s="95"/>
      <c r="T884" s="95"/>
      <c r="U884" s="95"/>
      <c r="V884" s="95"/>
      <c r="W884" s="98"/>
      <c r="X884" s="94">
        <v>1900</v>
      </c>
      <c r="Y884" s="94"/>
    </row>
    <row r="885" spans="1:25" ht="15" customHeight="1" x14ac:dyDescent="0.25">
      <c r="A885" s="109">
        <v>39344</v>
      </c>
      <c r="B885" s="110">
        <v>700</v>
      </c>
      <c r="C885" s="110" t="s">
        <v>121</v>
      </c>
      <c r="D885" s="94">
        <v>1000</v>
      </c>
      <c r="E885" s="111" t="s">
        <v>7741</v>
      </c>
      <c r="F885" s="93" t="s">
        <v>23</v>
      </c>
      <c r="G885" s="94" t="s">
        <v>3582</v>
      </c>
      <c r="H885" s="96" t="s">
        <v>25</v>
      </c>
      <c r="I885" s="96"/>
      <c r="J885" s="94"/>
      <c r="K885" s="94">
        <v>1000</v>
      </c>
      <c r="L885" s="94"/>
      <c r="M885" s="97"/>
      <c r="N885" s="113"/>
      <c r="O885" s="95"/>
      <c r="P885" s="95"/>
      <c r="Q885" s="95"/>
      <c r="R885" s="95"/>
      <c r="S885" s="95"/>
      <c r="T885" s="95"/>
      <c r="U885" s="95"/>
      <c r="V885" s="95"/>
      <c r="W885" s="98"/>
      <c r="X885" s="94">
        <v>1000</v>
      </c>
      <c r="Y885" s="94"/>
    </row>
    <row r="886" spans="1:25" ht="15" customHeight="1" x14ac:dyDescent="0.25">
      <c r="A886" s="109">
        <v>39344</v>
      </c>
      <c r="B886" s="110">
        <v>1709</v>
      </c>
      <c r="C886" s="110" t="s">
        <v>162</v>
      </c>
      <c r="D886" s="94">
        <v>140000</v>
      </c>
      <c r="E886" s="111" t="s">
        <v>7742</v>
      </c>
      <c r="F886" s="93" t="s">
        <v>23</v>
      </c>
      <c r="G886" s="94" t="s">
        <v>3582</v>
      </c>
      <c r="H886" s="96" t="s">
        <v>25</v>
      </c>
      <c r="I886" s="96"/>
      <c r="J886" s="94"/>
      <c r="K886" s="94">
        <v>140000</v>
      </c>
      <c r="L886" s="94"/>
      <c r="M886" s="97"/>
      <c r="N886" s="113"/>
      <c r="O886" s="95"/>
      <c r="P886" s="95"/>
      <c r="Q886" s="95"/>
      <c r="R886" s="95"/>
      <c r="S886" s="95"/>
      <c r="T886" s="95"/>
      <c r="U886" s="95"/>
      <c r="V886" s="95"/>
      <c r="W886" s="98"/>
      <c r="X886" s="94">
        <v>140000</v>
      </c>
      <c r="Y886" s="94"/>
    </row>
    <row r="887" spans="1:25" ht="15" customHeight="1" x14ac:dyDescent="0.25">
      <c r="A887" s="92">
        <v>39344</v>
      </c>
      <c r="B887" s="93">
        <v>655</v>
      </c>
      <c r="C887" s="93" t="s">
        <v>121</v>
      </c>
      <c r="D887" s="94">
        <v>9000</v>
      </c>
      <c r="E887" s="95" t="s">
        <v>7743</v>
      </c>
      <c r="F887" s="93" t="s">
        <v>54</v>
      </c>
      <c r="G887" s="94" t="s">
        <v>3582</v>
      </c>
      <c r="H887" s="96" t="s">
        <v>25</v>
      </c>
      <c r="I887" s="96"/>
      <c r="J887" s="94"/>
      <c r="K887" s="94">
        <v>9000</v>
      </c>
      <c r="L887" s="94"/>
      <c r="M887" s="97"/>
      <c r="N887" s="95"/>
      <c r="O887" s="95"/>
      <c r="P887" s="95"/>
      <c r="Q887" s="95"/>
      <c r="R887" s="95"/>
      <c r="S887" s="95"/>
      <c r="T887" s="95"/>
      <c r="U887" s="93"/>
      <c r="V887" s="95"/>
      <c r="W887" s="98"/>
      <c r="X887" s="94">
        <v>9000</v>
      </c>
      <c r="Y887" s="94"/>
    </row>
    <row r="888" spans="1:25" ht="15" customHeight="1" x14ac:dyDescent="0.25">
      <c r="A888" s="109">
        <v>39344</v>
      </c>
      <c r="B888" s="110">
        <v>1624</v>
      </c>
      <c r="C888" s="110" t="s">
        <v>91</v>
      </c>
      <c r="D888" s="94">
        <v>70000</v>
      </c>
      <c r="E888" s="111" t="s">
        <v>7744</v>
      </c>
      <c r="F888" s="93" t="s">
        <v>67</v>
      </c>
      <c r="G888" s="94" t="s">
        <v>3578</v>
      </c>
      <c r="H888" s="96" t="s">
        <v>25</v>
      </c>
      <c r="I888" s="96" t="s">
        <v>4334</v>
      </c>
      <c r="J888" s="94">
        <v>70000</v>
      </c>
      <c r="K888" s="94"/>
      <c r="L888" s="94"/>
      <c r="M888" s="97"/>
      <c r="N888" s="113"/>
      <c r="O888" s="95"/>
      <c r="P888" s="95"/>
      <c r="Q888" s="95"/>
      <c r="R888" s="95"/>
      <c r="S888" s="95"/>
      <c r="T888" s="95"/>
      <c r="U888" s="95"/>
      <c r="V888" s="95"/>
      <c r="W888" s="98"/>
      <c r="X888" s="94">
        <v>70000</v>
      </c>
      <c r="Y888" s="94"/>
    </row>
    <row r="889" spans="1:25" ht="15" customHeight="1" x14ac:dyDescent="0.25">
      <c r="A889" s="109">
        <v>39344</v>
      </c>
      <c r="B889" s="110">
        <v>1911</v>
      </c>
      <c r="C889" s="110" t="s">
        <v>121</v>
      </c>
      <c r="D889" s="94" t="s">
        <v>27</v>
      </c>
      <c r="E889" s="111" t="s">
        <v>7745</v>
      </c>
      <c r="F889" s="93" t="s">
        <v>67</v>
      </c>
      <c r="G889" s="93" t="s">
        <v>3582</v>
      </c>
      <c r="H889" s="96" t="s">
        <v>25</v>
      </c>
      <c r="I889" s="96"/>
      <c r="J889" s="94"/>
      <c r="K889" s="94" t="s">
        <v>27</v>
      </c>
      <c r="L889" s="94"/>
      <c r="M889" s="97"/>
      <c r="N889" s="95"/>
      <c r="O889" s="95"/>
      <c r="P889" s="95"/>
      <c r="Q889" s="95"/>
      <c r="R889" s="95"/>
      <c r="S889" s="95"/>
      <c r="T889" s="95"/>
      <c r="U889" s="95"/>
      <c r="V889" s="98"/>
      <c r="W889" s="95"/>
      <c r="X889" s="94" t="s">
        <v>27</v>
      </c>
      <c r="Y889" s="94">
        <v>1</v>
      </c>
    </row>
    <row r="890" spans="1:25" ht="15" customHeight="1" x14ac:dyDescent="0.25">
      <c r="A890" s="109">
        <v>39345</v>
      </c>
      <c r="B890" s="110">
        <v>1101</v>
      </c>
      <c r="C890" s="110" t="s">
        <v>203</v>
      </c>
      <c r="D890" s="94">
        <v>500</v>
      </c>
      <c r="E890" s="111" t="s">
        <v>7746</v>
      </c>
      <c r="F890" s="93" t="s">
        <v>23</v>
      </c>
      <c r="G890" s="93" t="s">
        <v>3610</v>
      </c>
      <c r="H890" s="96" t="s">
        <v>25</v>
      </c>
      <c r="I890" s="96"/>
      <c r="J890" s="94"/>
      <c r="K890" s="94">
        <v>500</v>
      </c>
      <c r="L890" s="94"/>
      <c r="M890" s="97"/>
      <c r="N890" s="95"/>
      <c r="O890" s="95"/>
      <c r="P890" s="95"/>
      <c r="Q890" s="95"/>
      <c r="R890" s="95"/>
      <c r="S890" s="95"/>
      <c r="T890" s="93"/>
      <c r="U890" s="95"/>
      <c r="V890" s="98"/>
      <c r="W890" s="95"/>
      <c r="X890" s="94">
        <v>500</v>
      </c>
      <c r="Y890" s="94"/>
    </row>
    <row r="891" spans="1:25" ht="15" customHeight="1" x14ac:dyDescent="0.25">
      <c r="A891" s="109">
        <v>39345</v>
      </c>
      <c r="B891" s="110">
        <v>1223</v>
      </c>
      <c r="C891" s="110" t="s">
        <v>130</v>
      </c>
      <c r="D891" s="94">
        <v>1000</v>
      </c>
      <c r="E891" s="111" t="s">
        <v>7747</v>
      </c>
      <c r="F891" s="93" t="s">
        <v>359</v>
      </c>
      <c r="G891" s="93" t="s">
        <v>3578</v>
      </c>
      <c r="H891" s="96" t="s">
        <v>25</v>
      </c>
      <c r="I891" s="96"/>
      <c r="J891" s="94"/>
      <c r="K891" s="94">
        <v>1000</v>
      </c>
      <c r="L891" s="94"/>
      <c r="M891" s="97"/>
      <c r="N891" s="95"/>
      <c r="O891" s="95"/>
      <c r="P891" s="95"/>
      <c r="Q891" s="95"/>
      <c r="R891" s="95"/>
      <c r="S891" s="95"/>
      <c r="T891" s="95"/>
      <c r="U891" s="95"/>
      <c r="V891" s="98"/>
      <c r="W891" s="95"/>
      <c r="X891" s="94">
        <v>1000</v>
      </c>
      <c r="Y891" s="94"/>
    </row>
    <row r="892" spans="1:25" ht="15" customHeight="1" x14ac:dyDescent="0.25">
      <c r="A892" s="109">
        <v>39345</v>
      </c>
      <c r="B892" s="110">
        <v>1150</v>
      </c>
      <c r="C892" s="110" t="s">
        <v>132</v>
      </c>
      <c r="D892" s="94" t="s">
        <v>27</v>
      </c>
      <c r="E892" s="111" t="s">
        <v>7748</v>
      </c>
      <c r="F892" s="93" t="s">
        <v>359</v>
      </c>
      <c r="G892" s="93" t="s">
        <v>3580</v>
      </c>
      <c r="H892" s="96" t="s">
        <v>25</v>
      </c>
      <c r="I892" s="96"/>
      <c r="J892" s="94"/>
      <c r="K892" s="94" t="s">
        <v>27</v>
      </c>
      <c r="L892" s="94"/>
      <c r="M892" s="97"/>
      <c r="N892" s="95"/>
      <c r="O892" s="95"/>
      <c r="P892" s="95"/>
      <c r="Q892" s="95"/>
      <c r="R892" s="95"/>
      <c r="S892" s="95"/>
      <c r="T892" s="93"/>
      <c r="U892" s="95"/>
      <c r="V892" s="98"/>
      <c r="W892" s="95"/>
      <c r="X892" s="94" t="s">
        <v>27</v>
      </c>
      <c r="Y892" s="94">
        <v>1</v>
      </c>
    </row>
    <row r="893" spans="1:25" ht="15" customHeight="1" x14ac:dyDescent="0.25">
      <c r="A893" s="109">
        <v>39345</v>
      </c>
      <c r="B893" s="110">
        <v>1352</v>
      </c>
      <c r="C893" s="110" t="s">
        <v>70</v>
      </c>
      <c r="D893" s="94">
        <v>5000</v>
      </c>
      <c r="E893" s="111" t="s">
        <v>7749</v>
      </c>
      <c r="F893" s="93" t="s">
        <v>54</v>
      </c>
      <c r="G893" s="93" t="s">
        <v>3575</v>
      </c>
      <c r="H893" s="96" t="s">
        <v>25</v>
      </c>
      <c r="I893" s="96"/>
      <c r="J893" s="94"/>
      <c r="K893" s="94">
        <v>5000</v>
      </c>
      <c r="L893" s="94"/>
      <c r="M893" s="97"/>
      <c r="N893" s="95"/>
      <c r="O893" s="95"/>
      <c r="P893" s="95"/>
      <c r="Q893" s="95"/>
      <c r="R893" s="95"/>
      <c r="S893" s="95"/>
      <c r="T893" s="93"/>
      <c r="U893" s="95"/>
      <c r="V893" s="98"/>
      <c r="W893" s="95"/>
      <c r="X893" s="94">
        <v>5000</v>
      </c>
      <c r="Y893" s="94"/>
    </row>
    <row r="894" spans="1:25" ht="15" customHeight="1" x14ac:dyDescent="0.25">
      <c r="A894" s="109">
        <v>39346</v>
      </c>
      <c r="B894" s="110">
        <v>903</v>
      </c>
      <c r="C894" s="110" t="s">
        <v>329</v>
      </c>
      <c r="D894" s="94">
        <v>500</v>
      </c>
      <c r="E894" s="111" t="s">
        <v>7750</v>
      </c>
      <c r="F894" s="93" t="s">
        <v>23</v>
      </c>
      <c r="G894" s="93" t="s">
        <v>3578</v>
      </c>
      <c r="H894" s="96" t="s">
        <v>25</v>
      </c>
      <c r="I894" s="96"/>
      <c r="J894" s="94"/>
      <c r="K894" s="94">
        <v>500</v>
      </c>
      <c r="L894" s="94"/>
      <c r="M894" s="97"/>
      <c r="N894" s="95"/>
      <c r="O894" s="95"/>
      <c r="P894" s="95"/>
      <c r="Q894" s="95"/>
      <c r="R894" s="95"/>
      <c r="S894" s="95"/>
      <c r="T894" s="93"/>
      <c r="U894" s="95"/>
      <c r="V894" s="98"/>
      <c r="W894" s="95"/>
      <c r="X894" s="94">
        <v>500</v>
      </c>
      <c r="Y894" s="94"/>
    </row>
    <row r="895" spans="1:25" ht="15" customHeight="1" x14ac:dyDescent="0.25">
      <c r="A895" s="109">
        <v>39346</v>
      </c>
      <c r="B895" s="110">
        <v>1238</v>
      </c>
      <c r="C895" s="110" t="s">
        <v>59</v>
      </c>
      <c r="D895" s="94">
        <v>4000</v>
      </c>
      <c r="E895" s="111" t="s">
        <v>7751</v>
      </c>
      <c r="F895" s="93" t="s">
        <v>23</v>
      </c>
      <c r="G895" s="93" t="s">
        <v>3580</v>
      </c>
      <c r="H895" s="96" t="s">
        <v>25</v>
      </c>
      <c r="I895" s="96"/>
      <c r="J895" s="94"/>
      <c r="K895" s="94">
        <v>4000</v>
      </c>
      <c r="L895" s="94"/>
      <c r="M895" s="97"/>
      <c r="N895" s="95"/>
      <c r="O895" s="95"/>
      <c r="P895" s="95"/>
      <c r="Q895" s="95"/>
      <c r="R895" s="95"/>
      <c r="S895" s="95"/>
      <c r="T895" s="95"/>
      <c r="U895" s="95"/>
      <c r="V895" s="98"/>
      <c r="W895" s="95"/>
      <c r="X895" s="94">
        <v>4000</v>
      </c>
      <c r="Y895" s="94"/>
    </row>
    <row r="896" spans="1:25" ht="15" customHeight="1" x14ac:dyDescent="0.25">
      <c r="A896" s="92">
        <v>39346</v>
      </c>
      <c r="B896" s="93">
        <v>1430</v>
      </c>
      <c r="C896" s="93" t="s">
        <v>5905</v>
      </c>
      <c r="D896" s="94" t="s">
        <v>5268</v>
      </c>
      <c r="E896" s="95" t="s">
        <v>7752</v>
      </c>
      <c r="F896" s="93" t="s">
        <v>359</v>
      </c>
      <c r="G896" s="93" t="s">
        <v>3582</v>
      </c>
      <c r="H896" s="96" t="s">
        <v>25</v>
      </c>
      <c r="I896" s="96"/>
      <c r="J896" s="94"/>
      <c r="K896" s="94" t="s">
        <v>27</v>
      </c>
      <c r="L896" s="94"/>
      <c r="M896" s="104"/>
      <c r="N896" s="95"/>
      <c r="O896" s="95"/>
      <c r="P896" s="95"/>
      <c r="Q896" s="95"/>
      <c r="R896" s="95"/>
      <c r="S896" s="95"/>
      <c r="T896" s="95"/>
      <c r="U896" s="93"/>
      <c r="V896" s="95"/>
      <c r="W896" s="98"/>
      <c r="X896" s="94" t="s">
        <v>27</v>
      </c>
      <c r="Y896" s="94">
        <v>1</v>
      </c>
    </row>
    <row r="897" spans="1:25" ht="15" customHeight="1" x14ac:dyDescent="0.25">
      <c r="A897" s="109">
        <v>39347</v>
      </c>
      <c r="B897" s="110">
        <v>2308</v>
      </c>
      <c r="C897" s="110" t="s">
        <v>46</v>
      </c>
      <c r="D897" s="94">
        <v>1450</v>
      </c>
      <c r="E897" s="111" t="s">
        <v>7753</v>
      </c>
      <c r="F897" s="93" t="s">
        <v>33</v>
      </c>
      <c r="G897" s="93" t="s">
        <v>3575</v>
      </c>
      <c r="H897" s="96" t="s">
        <v>25</v>
      </c>
      <c r="I897" s="96"/>
      <c r="J897" s="94"/>
      <c r="K897" s="94">
        <v>1450</v>
      </c>
      <c r="L897" s="94"/>
      <c r="M897" s="97"/>
      <c r="N897" s="95"/>
      <c r="O897" s="95"/>
      <c r="P897" s="95"/>
      <c r="Q897" s="95"/>
      <c r="R897" s="95"/>
      <c r="S897" s="95"/>
      <c r="T897" s="95"/>
      <c r="U897" s="95"/>
      <c r="V897" s="98"/>
      <c r="W897" s="95"/>
      <c r="X897" s="94">
        <v>1450</v>
      </c>
      <c r="Y897" s="94"/>
    </row>
    <row r="898" spans="1:25" ht="15" customHeight="1" x14ac:dyDescent="0.25">
      <c r="A898" s="109">
        <v>39347</v>
      </c>
      <c r="B898" s="110">
        <v>1739</v>
      </c>
      <c r="C898" s="110" t="s">
        <v>1138</v>
      </c>
      <c r="D898" s="94">
        <v>1000</v>
      </c>
      <c r="E898" s="111" t="s">
        <v>7754</v>
      </c>
      <c r="F898" s="93" t="s">
        <v>37</v>
      </c>
      <c r="G898" s="93" t="s">
        <v>3610</v>
      </c>
      <c r="H898" s="96" t="s">
        <v>25</v>
      </c>
      <c r="I898" s="96"/>
      <c r="J898" s="94"/>
      <c r="K898" s="94">
        <v>1000</v>
      </c>
      <c r="L898" s="94"/>
      <c r="M898" s="97"/>
      <c r="N898" s="95"/>
      <c r="O898" s="95"/>
      <c r="P898" s="95"/>
      <c r="Q898" s="95"/>
      <c r="R898" s="95"/>
      <c r="S898" s="95"/>
      <c r="T898" s="95"/>
      <c r="U898" s="95"/>
      <c r="V898" s="98"/>
      <c r="W898" s="95"/>
      <c r="X898" s="94">
        <v>1000</v>
      </c>
      <c r="Y898" s="94"/>
    </row>
    <row r="899" spans="1:25" ht="15" customHeight="1" x14ac:dyDescent="0.25">
      <c r="A899" s="109">
        <v>39348</v>
      </c>
      <c r="B899" s="110">
        <v>1720</v>
      </c>
      <c r="C899" s="110" t="s">
        <v>200</v>
      </c>
      <c r="D899" s="94">
        <v>44000</v>
      </c>
      <c r="E899" s="111" t="s">
        <v>7755</v>
      </c>
      <c r="F899" s="93" t="s">
        <v>37</v>
      </c>
      <c r="G899" s="93" t="s">
        <v>3575</v>
      </c>
      <c r="H899" s="96" t="s">
        <v>25</v>
      </c>
      <c r="I899" s="96"/>
      <c r="J899" s="94"/>
      <c r="K899" s="94">
        <v>44000</v>
      </c>
      <c r="L899" s="94"/>
      <c r="M899" s="97"/>
      <c r="N899" s="95"/>
      <c r="O899" s="95"/>
      <c r="P899" s="95"/>
      <c r="Q899" s="95"/>
      <c r="R899" s="95"/>
      <c r="S899" s="95"/>
      <c r="T899" s="95"/>
      <c r="U899" s="95"/>
      <c r="V899" s="98"/>
      <c r="W899" s="95"/>
      <c r="X899" s="94">
        <v>44000</v>
      </c>
      <c r="Y899" s="94"/>
    </row>
    <row r="900" spans="1:25" ht="15" customHeight="1" x14ac:dyDescent="0.25">
      <c r="A900" s="109">
        <v>39349</v>
      </c>
      <c r="B900" s="110">
        <v>1451</v>
      </c>
      <c r="C900" s="110" t="s">
        <v>3611</v>
      </c>
      <c r="D900" s="94" t="s">
        <v>27</v>
      </c>
      <c r="E900" s="111" t="s">
        <v>7756</v>
      </c>
      <c r="F900" s="93" t="s">
        <v>23</v>
      </c>
      <c r="G900" s="93" t="s">
        <v>3587</v>
      </c>
      <c r="H900" s="96" t="s">
        <v>25</v>
      </c>
      <c r="I900" s="96"/>
      <c r="J900" s="94"/>
      <c r="K900" s="94" t="s">
        <v>27</v>
      </c>
      <c r="L900" s="94"/>
      <c r="M900" s="97"/>
      <c r="N900" s="95"/>
      <c r="O900" s="95"/>
      <c r="P900" s="95"/>
      <c r="Q900" s="95"/>
      <c r="R900" s="95"/>
      <c r="S900" s="95"/>
      <c r="T900" s="95"/>
      <c r="U900" s="95"/>
      <c r="V900" s="98"/>
      <c r="W900" s="95"/>
      <c r="X900" s="94" t="s">
        <v>27</v>
      </c>
      <c r="Y900" s="94">
        <v>1</v>
      </c>
    </row>
    <row r="901" spans="1:25" ht="15" customHeight="1" x14ac:dyDescent="0.25">
      <c r="A901" s="109">
        <v>39349</v>
      </c>
      <c r="B901" s="110">
        <v>1406</v>
      </c>
      <c r="C901" s="110" t="s">
        <v>59</v>
      </c>
      <c r="D901" s="94">
        <v>7800</v>
      </c>
      <c r="E901" s="111" t="s">
        <v>7757</v>
      </c>
      <c r="F901" s="93" t="s">
        <v>37</v>
      </c>
      <c r="G901" s="93" t="s">
        <v>3580</v>
      </c>
      <c r="H901" s="96" t="s">
        <v>25</v>
      </c>
      <c r="I901" s="96"/>
      <c r="J901" s="94"/>
      <c r="K901" s="94">
        <v>7800</v>
      </c>
      <c r="L901" s="94"/>
      <c r="M901" s="97"/>
      <c r="N901" s="95"/>
      <c r="O901" s="95"/>
      <c r="P901" s="95"/>
      <c r="Q901" s="95"/>
      <c r="R901" s="95"/>
      <c r="S901" s="95"/>
      <c r="T901" s="95"/>
      <c r="U901" s="95"/>
      <c r="V901" s="98"/>
      <c r="W901" s="95"/>
      <c r="X901" s="94">
        <v>7800</v>
      </c>
      <c r="Y901" s="94"/>
    </row>
    <row r="902" spans="1:25" ht="15" customHeight="1" x14ac:dyDescent="0.25">
      <c r="A902" s="109">
        <v>39349</v>
      </c>
      <c r="B902" s="110">
        <v>1357</v>
      </c>
      <c r="C902" s="110" t="s">
        <v>26</v>
      </c>
      <c r="D902" s="94">
        <v>240000</v>
      </c>
      <c r="E902" s="111" t="s">
        <v>7758</v>
      </c>
      <c r="F902" s="93" t="s">
        <v>190</v>
      </c>
      <c r="G902" s="93" t="s">
        <v>3578</v>
      </c>
      <c r="H902" s="96" t="s">
        <v>25</v>
      </c>
      <c r="I902" s="96"/>
      <c r="J902" s="94"/>
      <c r="K902" s="94">
        <v>240000</v>
      </c>
      <c r="L902" s="94"/>
      <c r="M902" s="97"/>
      <c r="N902" s="95"/>
      <c r="O902" s="95"/>
      <c r="P902" s="95"/>
      <c r="Q902" s="95"/>
      <c r="R902" s="95"/>
      <c r="S902" s="95"/>
      <c r="T902" s="95"/>
      <c r="U902" s="95"/>
      <c r="V902" s="98"/>
      <c r="W902" s="95"/>
      <c r="X902" s="94">
        <v>240000</v>
      </c>
      <c r="Y902" s="94"/>
    </row>
    <row r="903" spans="1:25" ht="15" customHeight="1" x14ac:dyDescent="0.25">
      <c r="A903" s="109">
        <v>39349</v>
      </c>
      <c r="B903" s="110">
        <v>1141</v>
      </c>
      <c r="C903" s="110" t="s">
        <v>59</v>
      </c>
      <c r="D903" s="94">
        <v>80</v>
      </c>
      <c r="E903" s="111" t="s">
        <v>7759</v>
      </c>
      <c r="F903" s="93" t="s">
        <v>190</v>
      </c>
      <c r="G903" s="93" t="s">
        <v>3580</v>
      </c>
      <c r="H903" s="96" t="s">
        <v>25</v>
      </c>
      <c r="I903" s="96"/>
      <c r="J903" s="94"/>
      <c r="K903" s="94">
        <v>80</v>
      </c>
      <c r="L903" s="94"/>
      <c r="M903" s="97"/>
      <c r="N903" s="95"/>
      <c r="O903" s="95"/>
      <c r="P903" s="95"/>
      <c r="Q903" s="95"/>
      <c r="R903" s="95"/>
      <c r="S903" s="95"/>
      <c r="T903" s="95"/>
      <c r="U903" s="95"/>
      <c r="V903" s="98"/>
      <c r="W903" s="95"/>
      <c r="X903" s="94">
        <v>80</v>
      </c>
      <c r="Y903" s="94"/>
    </row>
    <row r="904" spans="1:25" ht="15" customHeight="1" x14ac:dyDescent="0.25">
      <c r="A904" s="109">
        <v>39349</v>
      </c>
      <c r="B904" s="110">
        <v>910</v>
      </c>
      <c r="C904" s="110" t="s">
        <v>59</v>
      </c>
      <c r="D904" s="94">
        <v>2500</v>
      </c>
      <c r="E904" s="111" t="s">
        <v>7760</v>
      </c>
      <c r="F904" s="93" t="s">
        <v>54</v>
      </c>
      <c r="G904" s="93" t="s">
        <v>3580</v>
      </c>
      <c r="H904" s="96" t="s">
        <v>25</v>
      </c>
      <c r="I904" s="96"/>
      <c r="J904" s="94"/>
      <c r="K904" s="94">
        <v>2500</v>
      </c>
      <c r="L904" s="94"/>
      <c r="M904" s="97"/>
      <c r="N904" s="95"/>
      <c r="O904" s="95"/>
      <c r="P904" s="95"/>
      <c r="Q904" s="95"/>
      <c r="R904" s="95"/>
      <c r="S904" s="95"/>
      <c r="T904" s="95"/>
      <c r="U904" s="95"/>
      <c r="V904" s="98"/>
      <c r="W904" s="95"/>
      <c r="X904" s="94">
        <v>2500</v>
      </c>
      <c r="Y904" s="94"/>
    </row>
    <row r="905" spans="1:25" ht="15" customHeight="1" x14ac:dyDescent="0.25">
      <c r="A905" s="109">
        <v>39349</v>
      </c>
      <c r="B905" s="110">
        <v>1702</v>
      </c>
      <c r="C905" s="110" t="s">
        <v>132</v>
      </c>
      <c r="D905" s="94">
        <v>200000</v>
      </c>
      <c r="E905" s="111" t="s">
        <v>7761</v>
      </c>
      <c r="F905" s="93" t="s">
        <v>3869</v>
      </c>
      <c r="G905" s="93" t="s">
        <v>3580</v>
      </c>
      <c r="H905" s="96" t="s">
        <v>25</v>
      </c>
      <c r="I905" s="96" t="s">
        <v>4334</v>
      </c>
      <c r="J905" s="94">
        <v>200000</v>
      </c>
      <c r="K905" s="94"/>
      <c r="L905" s="94"/>
      <c r="M905" s="97"/>
      <c r="N905" s="95"/>
      <c r="O905" s="95"/>
      <c r="P905" s="95"/>
      <c r="Q905" s="95"/>
      <c r="R905" s="95"/>
      <c r="S905" s="95"/>
      <c r="T905" s="95"/>
      <c r="U905" s="95"/>
      <c r="V905" s="98"/>
      <c r="W905" s="95"/>
      <c r="X905" s="94">
        <v>200000</v>
      </c>
      <c r="Y905" s="94"/>
    </row>
    <row r="906" spans="1:25" ht="15" customHeight="1" x14ac:dyDescent="0.25">
      <c r="A906" s="109">
        <v>39349</v>
      </c>
      <c r="B906" s="110">
        <v>743</v>
      </c>
      <c r="C906" s="110" t="s">
        <v>81</v>
      </c>
      <c r="D906" s="94">
        <v>6000</v>
      </c>
      <c r="E906" s="111" t="s">
        <v>7762</v>
      </c>
      <c r="F906" s="93" t="s">
        <v>67</v>
      </c>
      <c r="G906" s="93" t="s">
        <v>3578</v>
      </c>
      <c r="H906" s="96" t="s">
        <v>25</v>
      </c>
      <c r="I906" s="96"/>
      <c r="J906" s="94"/>
      <c r="K906" s="94">
        <v>6000</v>
      </c>
      <c r="L906" s="94"/>
      <c r="M906" s="97"/>
      <c r="N906" s="95"/>
      <c r="O906" s="95"/>
      <c r="P906" s="95"/>
      <c r="Q906" s="95"/>
      <c r="R906" s="95"/>
      <c r="S906" s="95"/>
      <c r="T906" s="95"/>
      <c r="U906" s="95"/>
      <c r="V906" s="98"/>
      <c r="W906" s="95"/>
      <c r="X906" s="94">
        <v>6000</v>
      </c>
      <c r="Y906" s="94"/>
    </row>
    <row r="907" spans="1:25" ht="15" customHeight="1" x14ac:dyDescent="0.25">
      <c r="A907" s="109">
        <v>39349</v>
      </c>
      <c r="B907" s="110">
        <v>1649</v>
      </c>
      <c r="C907" s="110" t="s">
        <v>35</v>
      </c>
      <c r="D907" s="94" t="s">
        <v>27</v>
      </c>
      <c r="E907" s="111" t="s">
        <v>7763</v>
      </c>
      <c r="F907" s="93" t="s">
        <v>67</v>
      </c>
      <c r="G907" s="93" t="s">
        <v>3580</v>
      </c>
      <c r="H907" s="96" t="s">
        <v>25</v>
      </c>
      <c r="I907" s="96"/>
      <c r="J907" s="94"/>
      <c r="K907" s="94" t="s">
        <v>27</v>
      </c>
      <c r="L907" s="94"/>
      <c r="M907" s="97"/>
      <c r="N907" s="95"/>
      <c r="O907" s="95"/>
      <c r="P907" s="95"/>
      <c r="Q907" s="95"/>
      <c r="R907" s="95"/>
      <c r="S907" s="95"/>
      <c r="T907" s="95"/>
      <c r="U907" s="95"/>
      <c r="V907" s="98"/>
      <c r="W907" s="95"/>
      <c r="X907" s="94" t="s">
        <v>27</v>
      </c>
      <c r="Y907" s="94">
        <v>1</v>
      </c>
    </row>
    <row r="908" spans="1:25" ht="15" customHeight="1" x14ac:dyDescent="0.25">
      <c r="A908" s="109">
        <v>39349</v>
      </c>
      <c r="B908" s="110">
        <v>1815</v>
      </c>
      <c r="C908" s="110" t="s">
        <v>277</v>
      </c>
      <c r="D908" s="94">
        <v>5000</v>
      </c>
      <c r="E908" s="111" t="s">
        <v>7764</v>
      </c>
      <c r="F908" s="93" t="s">
        <v>67</v>
      </c>
      <c r="G908" s="93" t="s">
        <v>3580</v>
      </c>
      <c r="H908" s="96" t="s">
        <v>25</v>
      </c>
      <c r="I908" s="96"/>
      <c r="J908" s="94"/>
      <c r="K908" s="94">
        <v>5000</v>
      </c>
      <c r="L908" s="94"/>
      <c r="M908" s="97"/>
      <c r="N908" s="95"/>
      <c r="O908" s="95"/>
      <c r="P908" s="95"/>
      <c r="Q908" s="95"/>
      <c r="R908" s="95"/>
      <c r="S908" s="95"/>
      <c r="T908" s="95"/>
      <c r="U908" s="95"/>
      <c r="V908" s="98"/>
      <c r="W908" s="95"/>
      <c r="X908" s="94">
        <v>5000</v>
      </c>
      <c r="Y908" s="94"/>
    </row>
    <row r="909" spans="1:25" ht="15" customHeight="1" x14ac:dyDescent="0.25">
      <c r="A909" s="109">
        <v>39350</v>
      </c>
      <c r="B909" s="110">
        <v>1427</v>
      </c>
      <c r="C909" s="110" t="s">
        <v>42</v>
      </c>
      <c r="D909" s="94">
        <v>5000</v>
      </c>
      <c r="E909" s="111" t="s">
        <v>7765</v>
      </c>
      <c r="F909" s="93" t="s">
        <v>23</v>
      </c>
      <c r="G909" s="93" t="s">
        <v>3582</v>
      </c>
      <c r="H909" s="96" t="s">
        <v>25</v>
      </c>
      <c r="I909" s="96" t="s">
        <v>4334</v>
      </c>
      <c r="J909" s="94">
        <v>5000</v>
      </c>
      <c r="K909" s="94"/>
      <c r="L909" s="94"/>
      <c r="M909" s="97"/>
      <c r="N909" s="95"/>
      <c r="O909" s="95"/>
      <c r="P909" s="95"/>
      <c r="Q909" s="95"/>
      <c r="R909" s="95"/>
      <c r="S909" s="95"/>
      <c r="T909" s="95"/>
      <c r="U909" s="95"/>
      <c r="V909" s="98"/>
      <c r="W909" s="95"/>
      <c r="X909" s="94">
        <v>5000</v>
      </c>
      <c r="Y909" s="94"/>
    </row>
    <row r="910" spans="1:25" ht="15" customHeight="1" x14ac:dyDescent="0.25">
      <c r="A910" s="109">
        <v>39350</v>
      </c>
      <c r="B910" s="110">
        <v>1239</v>
      </c>
      <c r="C910" s="110" t="s">
        <v>319</v>
      </c>
      <c r="D910" s="94">
        <v>2000</v>
      </c>
      <c r="E910" s="111" t="s">
        <v>7766</v>
      </c>
      <c r="F910" s="93" t="s">
        <v>30</v>
      </c>
      <c r="G910" s="93" t="s">
        <v>3610</v>
      </c>
      <c r="H910" s="96" t="s">
        <v>25</v>
      </c>
      <c r="I910" s="96"/>
      <c r="J910" s="94"/>
      <c r="K910" s="94">
        <v>2000</v>
      </c>
      <c r="L910" s="94"/>
      <c r="M910" s="97"/>
      <c r="N910" s="95"/>
      <c r="O910" s="95"/>
      <c r="P910" s="95"/>
      <c r="Q910" s="95"/>
      <c r="R910" s="95"/>
      <c r="S910" s="95"/>
      <c r="T910" s="95"/>
      <c r="U910" s="95"/>
      <c r="V910" s="98"/>
      <c r="W910" s="95"/>
      <c r="X910" s="94">
        <v>2000</v>
      </c>
      <c r="Y910" s="94"/>
    </row>
    <row r="911" spans="1:25" ht="15" customHeight="1" x14ac:dyDescent="0.25">
      <c r="A911" s="92">
        <v>39350</v>
      </c>
      <c r="B911" s="93">
        <v>1330</v>
      </c>
      <c r="C911" s="93" t="s">
        <v>42</v>
      </c>
      <c r="D911" s="103">
        <v>13500</v>
      </c>
      <c r="E911" s="95" t="s">
        <v>7767</v>
      </c>
      <c r="F911" s="93" t="s">
        <v>30</v>
      </c>
      <c r="G911" s="93" t="s">
        <v>3582</v>
      </c>
      <c r="H911" s="96" t="s">
        <v>25</v>
      </c>
      <c r="I911" s="96"/>
      <c r="J911" s="103"/>
      <c r="K911" s="103">
        <v>13500</v>
      </c>
      <c r="L911" s="94"/>
      <c r="M911" s="104"/>
      <c r="N911" s="95"/>
      <c r="O911" s="95"/>
      <c r="P911" s="95"/>
      <c r="Q911" s="95"/>
      <c r="R911" s="95"/>
      <c r="S911" s="95"/>
      <c r="T911" s="95"/>
      <c r="U911" s="93"/>
      <c r="V911" s="95"/>
      <c r="W911" s="98"/>
      <c r="X911" s="103">
        <v>13500</v>
      </c>
      <c r="Y911" s="103"/>
    </row>
    <row r="912" spans="1:25" ht="15" customHeight="1" x14ac:dyDescent="0.25">
      <c r="A912" s="109">
        <v>39350</v>
      </c>
      <c r="B912" s="110">
        <v>747</v>
      </c>
      <c r="C912" s="110" t="s">
        <v>64</v>
      </c>
      <c r="D912" s="94">
        <v>4000</v>
      </c>
      <c r="E912" s="111" t="s">
        <v>7768</v>
      </c>
      <c r="F912" s="93" t="s">
        <v>54</v>
      </c>
      <c r="G912" s="93" t="s">
        <v>3578</v>
      </c>
      <c r="H912" s="96" t="s">
        <v>25</v>
      </c>
      <c r="I912" s="96"/>
      <c r="J912" s="94"/>
      <c r="K912" s="94">
        <v>4000</v>
      </c>
      <c r="L912" s="94"/>
      <c r="M912" s="97"/>
      <c r="N912" s="95"/>
      <c r="O912" s="95"/>
      <c r="P912" s="95"/>
      <c r="Q912" s="95"/>
      <c r="R912" s="95"/>
      <c r="S912" s="95"/>
      <c r="T912" s="95"/>
      <c r="U912" s="95"/>
      <c r="V912" s="98"/>
      <c r="W912" s="95"/>
      <c r="X912" s="94">
        <v>4000</v>
      </c>
      <c r="Y912" s="94"/>
    </row>
    <row r="913" spans="1:25" ht="15" customHeight="1" x14ac:dyDescent="0.25">
      <c r="A913" s="109">
        <v>39350</v>
      </c>
      <c r="B913" s="110">
        <v>944</v>
      </c>
      <c r="C913" s="110" t="s">
        <v>68</v>
      </c>
      <c r="D913" s="94">
        <v>8000</v>
      </c>
      <c r="E913" s="111" t="s">
        <v>7769</v>
      </c>
      <c r="F913" s="93" t="s">
        <v>54</v>
      </c>
      <c r="G913" s="93" t="s">
        <v>3575</v>
      </c>
      <c r="H913" s="96" t="s">
        <v>25</v>
      </c>
      <c r="I913" s="96"/>
      <c r="J913" s="94"/>
      <c r="K913" s="94">
        <v>8000</v>
      </c>
      <c r="L913" s="94"/>
      <c r="M913" s="97"/>
      <c r="N913" s="95"/>
      <c r="O913" s="95"/>
      <c r="P913" s="95"/>
      <c r="Q913" s="95"/>
      <c r="R913" s="95"/>
      <c r="S913" s="95"/>
      <c r="T913" s="95"/>
      <c r="U913" s="95"/>
      <c r="V913" s="98"/>
      <c r="W913" s="95"/>
      <c r="X913" s="94">
        <v>8000</v>
      </c>
      <c r="Y913" s="94"/>
    </row>
    <row r="914" spans="1:25" ht="15" customHeight="1" x14ac:dyDescent="0.25">
      <c r="A914" s="109">
        <v>39350</v>
      </c>
      <c r="B914" s="110">
        <v>1755</v>
      </c>
      <c r="C914" s="110" t="s">
        <v>35</v>
      </c>
      <c r="D914" s="94">
        <v>21000</v>
      </c>
      <c r="E914" s="111" t="s">
        <v>7770</v>
      </c>
      <c r="F914" s="93" t="s">
        <v>3869</v>
      </c>
      <c r="G914" s="93" t="s">
        <v>3580</v>
      </c>
      <c r="H914" s="96" t="s">
        <v>25</v>
      </c>
      <c r="I914" s="96" t="s">
        <v>4334</v>
      </c>
      <c r="J914" s="94">
        <v>21000</v>
      </c>
      <c r="K914" s="94"/>
      <c r="L914" s="94"/>
      <c r="M914" s="97"/>
      <c r="N914" s="95"/>
      <c r="O914" s="95"/>
      <c r="P914" s="95"/>
      <c r="Q914" s="95"/>
      <c r="R914" s="95"/>
      <c r="S914" s="95"/>
      <c r="T914" s="95"/>
      <c r="U914" s="95"/>
      <c r="V914" s="98"/>
      <c r="W914" s="95"/>
      <c r="X914" s="94">
        <v>21000</v>
      </c>
      <c r="Y914" s="94"/>
    </row>
    <row r="915" spans="1:25" ht="15" customHeight="1" x14ac:dyDescent="0.25">
      <c r="A915" s="109">
        <v>39351</v>
      </c>
      <c r="B915" s="110">
        <v>1339</v>
      </c>
      <c r="C915" s="110" t="s">
        <v>116</v>
      </c>
      <c r="D915" s="94">
        <v>1000</v>
      </c>
      <c r="E915" s="111" t="s">
        <v>7771</v>
      </c>
      <c r="F915" s="93" t="s">
        <v>23</v>
      </c>
      <c r="G915" s="93" t="s">
        <v>3582</v>
      </c>
      <c r="H915" s="96" t="s">
        <v>25</v>
      </c>
      <c r="I915" s="96"/>
      <c r="J915" s="94"/>
      <c r="K915" s="94">
        <v>1000</v>
      </c>
      <c r="L915" s="94"/>
      <c r="M915" s="97"/>
      <c r="N915" s="95"/>
      <c r="O915" s="95"/>
      <c r="P915" s="95"/>
      <c r="Q915" s="95"/>
      <c r="R915" s="95"/>
      <c r="S915" s="95"/>
      <c r="T915" s="95"/>
      <c r="U915" s="95"/>
      <c r="V915" s="98"/>
      <c r="W915" s="95"/>
      <c r="X915" s="94">
        <v>1000</v>
      </c>
      <c r="Y915" s="94"/>
    </row>
    <row r="916" spans="1:25" ht="15" customHeight="1" x14ac:dyDescent="0.25">
      <c r="A916" s="109">
        <v>39351</v>
      </c>
      <c r="B916" s="110">
        <v>823</v>
      </c>
      <c r="C916" s="110" t="s">
        <v>162</v>
      </c>
      <c r="D916" s="94">
        <v>20000</v>
      </c>
      <c r="E916" s="111" t="s">
        <v>7772</v>
      </c>
      <c r="F916" s="93" t="s">
        <v>23</v>
      </c>
      <c r="G916" s="93" t="s">
        <v>3582</v>
      </c>
      <c r="H916" s="96" t="s">
        <v>25</v>
      </c>
      <c r="I916" s="96"/>
      <c r="J916" s="94"/>
      <c r="K916" s="94">
        <v>20000</v>
      </c>
      <c r="L916" s="94"/>
      <c r="M916" s="97"/>
      <c r="N916" s="95"/>
      <c r="O916" s="95"/>
      <c r="P916" s="95"/>
      <c r="Q916" s="95"/>
      <c r="R916" s="95"/>
      <c r="S916" s="95"/>
      <c r="T916" s="95"/>
      <c r="U916" s="95"/>
      <c r="V916" s="98"/>
      <c r="W916" s="95"/>
      <c r="X916" s="94">
        <v>20000</v>
      </c>
      <c r="Y916" s="94"/>
    </row>
    <row r="917" spans="1:25" ht="15" customHeight="1" x14ac:dyDescent="0.25">
      <c r="A917" s="109">
        <v>39351</v>
      </c>
      <c r="B917" s="110">
        <v>932</v>
      </c>
      <c r="C917" s="110" t="s">
        <v>42</v>
      </c>
      <c r="D917" s="94">
        <v>500</v>
      </c>
      <c r="E917" s="111" t="s">
        <v>7773</v>
      </c>
      <c r="F917" s="93" t="s">
        <v>37</v>
      </c>
      <c r="G917" s="93" t="s">
        <v>3582</v>
      </c>
      <c r="H917" s="96" t="s">
        <v>25</v>
      </c>
      <c r="I917" s="96"/>
      <c r="J917" s="94"/>
      <c r="K917" s="94">
        <v>500</v>
      </c>
      <c r="L917" s="94"/>
      <c r="M917" s="97"/>
      <c r="N917" s="95"/>
      <c r="O917" s="95"/>
      <c r="P917" s="95"/>
      <c r="Q917" s="95"/>
      <c r="R917" s="95"/>
      <c r="S917" s="95"/>
      <c r="T917" s="95"/>
      <c r="U917" s="95"/>
      <c r="V917" s="98"/>
      <c r="W917" s="95"/>
      <c r="X917" s="94">
        <v>500</v>
      </c>
      <c r="Y917" s="94"/>
    </row>
    <row r="918" spans="1:25" ht="15" customHeight="1" x14ac:dyDescent="0.25">
      <c r="A918" s="109">
        <v>39351</v>
      </c>
      <c r="B918" s="110">
        <v>1422</v>
      </c>
      <c r="C918" s="110" t="s">
        <v>46</v>
      </c>
      <c r="D918" s="94">
        <v>8000</v>
      </c>
      <c r="E918" s="111" t="s">
        <v>7774</v>
      </c>
      <c r="F918" s="93" t="s">
        <v>54</v>
      </c>
      <c r="G918" s="93" t="s">
        <v>3575</v>
      </c>
      <c r="H918" s="96" t="s">
        <v>25</v>
      </c>
      <c r="I918" s="96"/>
      <c r="J918" s="94"/>
      <c r="K918" s="94">
        <v>8000</v>
      </c>
      <c r="L918" s="94"/>
      <c r="M918" s="97"/>
      <c r="N918" s="95"/>
      <c r="O918" s="95"/>
      <c r="P918" s="95"/>
      <c r="Q918" s="95"/>
      <c r="R918" s="95"/>
      <c r="S918" s="95"/>
      <c r="T918" s="95"/>
      <c r="U918" s="95"/>
      <c r="V918" s="98"/>
      <c r="W918" s="95"/>
      <c r="X918" s="94">
        <v>8000</v>
      </c>
      <c r="Y918" s="94"/>
    </row>
    <row r="919" spans="1:25" ht="15" customHeight="1" x14ac:dyDescent="0.25">
      <c r="A919" s="109">
        <v>39351</v>
      </c>
      <c r="B919" s="110">
        <v>909</v>
      </c>
      <c r="C919" s="110" t="s">
        <v>42</v>
      </c>
      <c r="D919" s="94">
        <v>12000</v>
      </c>
      <c r="E919" s="111" t="s">
        <v>7775</v>
      </c>
      <c r="F919" s="93" t="s">
        <v>3869</v>
      </c>
      <c r="G919" s="93" t="s">
        <v>3582</v>
      </c>
      <c r="H919" s="96" t="s">
        <v>25</v>
      </c>
      <c r="I919" s="96" t="s">
        <v>4334</v>
      </c>
      <c r="J919" s="94">
        <v>12000</v>
      </c>
      <c r="K919" s="94"/>
      <c r="L919" s="94"/>
      <c r="M919" s="97"/>
      <c r="N919" s="95"/>
      <c r="O919" s="95"/>
      <c r="P919" s="95"/>
      <c r="Q919" s="95"/>
      <c r="R919" s="95"/>
      <c r="S919" s="95"/>
      <c r="T919" s="95"/>
      <c r="U919" s="95"/>
      <c r="V919" s="98"/>
      <c r="W919" s="95"/>
      <c r="X919" s="94">
        <v>12000</v>
      </c>
      <c r="Y919" s="94"/>
    </row>
    <row r="920" spans="1:25" ht="15" customHeight="1" x14ac:dyDescent="0.25">
      <c r="A920" s="92">
        <v>39352</v>
      </c>
      <c r="B920" s="93">
        <v>815</v>
      </c>
      <c r="C920" s="93" t="s">
        <v>162</v>
      </c>
      <c r="D920" s="103">
        <v>20000</v>
      </c>
      <c r="E920" s="95" t="s">
        <v>7776</v>
      </c>
      <c r="F920" s="93" t="s">
        <v>23</v>
      </c>
      <c r="G920" s="93" t="s">
        <v>3582</v>
      </c>
      <c r="H920" s="96" t="s">
        <v>25</v>
      </c>
      <c r="I920" s="96"/>
      <c r="J920" s="103"/>
      <c r="K920" s="103">
        <v>2000</v>
      </c>
      <c r="L920" s="94"/>
      <c r="M920" s="104"/>
      <c r="N920" s="95"/>
      <c r="O920" s="95"/>
      <c r="P920" s="95"/>
      <c r="Q920" s="95"/>
      <c r="R920" s="95"/>
      <c r="S920" s="95"/>
      <c r="T920" s="95"/>
      <c r="U920" s="93"/>
      <c r="V920" s="95"/>
      <c r="W920" s="98"/>
      <c r="X920" s="103">
        <v>2000</v>
      </c>
      <c r="Y920" s="103"/>
    </row>
    <row r="921" spans="1:25" ht="15" customHeight="1" x14ac:dyDescent="0.25">
      <c r="A921" s="109">
        <v>39352</v>
      </c>
      <c r="B921" s="110">
        <v>1211</v>
      </c>
      <c r="C921" s="110" t="s">
        <v>3611</v>
      </c>
      <c r="D921" s="94">
        <v>5520</v>
      </c>
      <c r="E921" s="111" t="s">
        <v>7777</v>
      </c>
      <c r="F921" s="93" t="s">
        <v>23</v>
      </c>
      <c r="G921" s="93" t="s">
        <v>3587</v>
      </c>
      <c r="H921" s="96" t="s">
        <v>25</v>
      </c>
      <c r="I921" s="96"/>
      <c r="J921" s="94"/>
      <c r="K921" s="94">
        <v>5520</v>
      </c>
      <c r="L921" s="94"/>
      <c r="M921" s="97"/>
      <c r="N921" s="95"/>
      <c r="O921" s="95"/>
      <c r="P921" s="95"/>
      <c r="Q921" s="95"/>
      <c r="R921" s="95"/>
      <c r="S921" s="95"/>
      <c r="T921" s="95"/>
      <c r="U921" s="95"/>
      <c r="V921" s="98"/>
      <c r="W921" s="95"/>
      <c r="X921" s="94">
        <v>5520</v>
      </c>
      <c r="Y921" s="94"/>
    </row>
    <row r="922" spans="1:25" ht="15" customHeight="1" x14ac:dyDescent="0.25">
      <c r="A922" s="109">
        <v>39352</v>
      </c>
      <c r="B922" s="110">
        <v>1449</v>
      </c>
      <c r="C922" s="110" t="s">
        <v>70</v>
      </c>
      <c r="D922" s="94">
        <v>6000</v>
      </c>
      <c r="E922" s="111" t="s">
        <v>7778</v>
      </c>
      <c r="F922" s="93" t="s">
        <v>30</v>
      </c>
      <c r="G922" s="93" t="s">
        <v>3575</v>
      </c>
      <c r="H922" s="96" t="s">
        <v>25</v>
      </c>
      <c r="I922" s="96"/>
      <c r="J922" s="94"/>
      <c r="K922" s="94">
        <v>6000</v>
      </c>
      <c r="L922" s="94"/>
      <c r="M922" s="97"/>
      <c r="N922" s="95"/>
      <c r="O922" s="95"/>
      <c r="P922" s="95"/>
      <c r="Q922" s="95"/>
      <c r="R922" s="95"/>
      <c r="S922" s="95"/>
      <c r="T922" s="95"/>
      <c r="U922" s="95"/>
      <c r="V922" s="98"/>
      <c r="W922" s="95"/>
      <c r="X922" s="94">
        <v>6000</v>
      </c>
      <c r="Y922" s="94"/>
    </row>
    <row r="923" spans="1:25" ht="15" customHeight="1" x14ac:dyDescent="0.25">
      <c r="A923" s="109">
        <v>39352</v>
      </c>
      <c r="B923" s="110">
        <v>1420</v>
      </c>
      <c r="C923" s="110" t="s">
        <v>61</v>
      </c>
      <c r="D923" s="94">
        <v>200</v>
      </c>
      <c r="E923" s="111" t="s">
        <v>7779</v>
      </c>
      <c r="F923" s="93" t="s">
        <v>33</v>
      </c>
      <c r="G923" s="93" t="s">
        <v>3575</v>
      </c>
      <c r="H923" s="96" t="s">
        <v>25</v>
      </c>
      <c r="I923" s="96"/>
      <c r="J923" s="94"/>
      <c r="K923" s="94">
        <v>200</v>
      </c>
      <c r="L923" s="94"/>
      <c r="M923" s="97"/>
      <c r="N923" s="95"/>
      <c r="O923" s="95"/>
      <c r="P923" s="95"/>
      <c r="Q923" s="95"/>
      <c r="R923" s="95"/>
      <c r="S923" s="95"/>
      <c r="T923" s="95"/>
      <c r="U923" s="95"/>
      <c r="V923" s="98"/>
      <c r="W923" s="95"/>
      <c r="X923" s="94">
        <v>200</v>
      </c>
      <c r="Y923" s="94"/>
    </row>
    <row r="924" spans="1:25" ht="15" customHeight="1" x14ac:dyDescent="0.25">
      <c r="A924" s="109">
        <v>39352</v>
      </c>
      <c r="B924" s="110">
        <v>1020</v>
      </c>
      <c r="C924" s="110" t="s">
        <v>130</v>
      </c>
      <c r="D924" s="94">
        <v>125000</v>
      </c>
      <c r="E924" s="111" t="s">
        <v>7780</v>
      </c>
      <c r="F924" s="93" t="s">
        <v>359</v>
      </c>
      <c r="G924" s="93" t="s">
        <v>3578</v>
      </c>
      <c r="H924" s="96" t="s">
        <v>25</v>
      </c>
      <c r="I924" s="96" t="s">
        <v>4334</v>
      </c>
      <c r="J924" s="94">
        <v>125000</v>
      </c>
      <c r="K924" s="94"/>
      <c r="L924" s="94"/>
      <c r="M924" s="97"/>
      <c r="N924" s="95"/>
      <c r="O924" s="95"/>
      <c r="P924" s="95"/>
      <c r="Q924" s="95"/>
      <c r="R924" s="95"/>
      <c r="S924" s="95"/>
      <c r="T924" s="95"/>
      <c r="U924" s="95"/>
      <c r="V924" s="98"/>
      <c r="W924" s="95"/>
      <c r="X924" s="94">
        <v>125000</v>
      </c>
      <c r="Y924" s="94"/>
    </row>
    <row r="925" spans="1:25" ht="15" customHeight="1" x14ac:dyDescent="0.25">
      <c r="A925" s="109">
        <v>39352</v>
      </c>
      <c r="B925" s="110">
        <v>1328</v>
      </c>
      <c r="C925" s="110" t="s">
        <v>81</v>
      </c>
      <c r="D925" s="94">
        <v>12000</v>
      </c>
      <c r="E925" s="111" t="s">
        <v>7781</v>
      </c>
      <c r="F925" s="93" t="s">
        <v>54</v>
      </c>
      <c r="G925" s="93" t="s">
        <v>3578</v>
      </c>
      <c r="H925" s="96" t="s">
        <v>25</v>
      </c>
      <c r="I925" s="96"/>
      <c r="J925" s="94"/>
      <c r="K925" s="94">
        <v>12000</v>
      </c>
      <c r="L925" s="94"/>
      <c r="M925" s="97"/>
      <c r="N925" s="95"/>
      <c r="O925" s="95"/>
      <c r="P925" s="95"/>
      <c r="Q925" s="95"/>
      <c r="R925" s="95"/>
      <c r="S925" s="95"/>
      <c r="T925" s="95"/>
      <c r="U925" s="95"/>
      <c r="V925" s="98"/>
      <c r="W925" s="95"/>
      <c r="X925" s="94">
        <v>12000</v>
      </c>
      <c r="Y925" s="94"/>
    </row>
    <row r="926" spans="1:25" ht="15" customHeight="1" x14ac:dyDescent="0.25">
      <c r="A926" s="92">
        <v>39352</v>
      </c>
      <c r="B926" s="93">
        <v>830</v>
      </c>
      <c r="C926" s="93" t="s">
        <v>42</v>
      </c>
      <c r="D926" s="94">
        <v>2000</v>
      </c>
      <c r="E926" s="95" t="s">
        <v>7782</v>
      </c>
      <c r="F926" s="93" t="s">
        <v>3869</v>
      </c>
      <c r="G926" s="93" t="s">
        <v>3582</v>
      </c>
      <c r="H926" s="96" t="s">
        <v>25</v>
      </c>
      <c r="I926" s="96"/>
      <c r="J926" s="94"/>
      <c r="K926" s="94">
        <v>2000</v>
      </c>
      <c r="L926" s="94"/>
      <c r="M926" s="104"/>
      <c r="N926" s="95"/>
      <c r="O926" s="95"/>
      <c r="P926" s="95"/>
      <c r="Q926" s="95"/>
      <c r="R926" s="95"/>
      <c r="S926" s="95"/>
      <c r="T926" s="95"/>
      <c r="U926" s="93"/>
      <c r="V926" s="95"/>
      <c r="W926" s="98"/>
      <c r="X926" s="94">
        <v>2000</v>
      </c>
      <c r="Y926" s="94"/>
    </row>
    <row r="927" spans="1:25" ht="15" customHeight="1" x14ac:dyDescent="0.25">
      <c r="A927" s="109">
        <v>39352</v>
      </c>
      <c r="B927" s="110">
        <v>1336</v>
      </c>
      <c r="C927" s="110" t="s">
        <v>42</v>
      </c>
      <c r="D927" s="94">
        <v>2000</v>
      </c>
      <c r="E927" s="111" t="s">
        <v>7783</v>
      </c>
      <c r="F927" s="93" t="s">
        <v>67</v>
      </c>
      <c r="G927" s="93" t="s">
        <v>3582</v>
      </c>
      <c r="H927" s="96" t="s">
        <v>25</v>
      </c>
      <c r="I927" s="96"/>
      <c r="J927" s="94"/>
      <c r="K927" s="94">
        <v>2000</v>
      </c>
      <c r="L927" s="94"/>
      <c r="M927" s="97"/>
      <c r="N927" s="95"/>
      <c r="O927" s="95"/>
      <c r="P927" s="95"/>
      <c r="Q927" s="95"/>
      <c r="R927" s="95"/>
      <c r="S927" s="95"/>
      <c r="T927" s="95"/>
      <c r="U927" s="95"/>
      <c r="V927" s="98"/>
      <c r="W927" s="95"/>
      <c r="X927" s="94">
        <v>2000</v>
      </c>
      <c r="Y927" s="94"/>
    </row>
    <row r="928" spans="1:25" ht="15" customHeight="1" x14ac:dyDescent="0.25">
      <c r="A928" s="109">
        <v>39353</v>
      </c>
      <c r="B928" s="110">
        <v>1451</v>
      </c>
      <c r="C928" s="110" t="s">
        <v>203</v>
      </c>
      <c r="D928" s="94">
        <v>300</v>
      </c>
      <c r="E928" s="111" t="s">
        <v>7784</v>
      </c>
      <c r="F928" s="93" t="s">
        <v>23</v>
      </c>
      <c r="G928" s="93" t="s">
        <v>3610</v>
      </c>
      <c r="H928" s="96" t="s">
        <v>25</v>
      </c>
      <c r="I928" s="96"/>
      <c r="J928" s="94"/>
      <c r="K928" s="94">
        <v>300</v>
      </c>
      <c r="L928" s="94"/>
      <c r="M928" s="97"/>
      <c r="N928" s="95"/>
      <c r="O928" s="95"/>
      <c r="P928" s="95"/>
      <c r="Q928" s="95"/>
      <c r="R928" s="95"/>
      <c r="S928" s="95"/>
      <c r="T928" s="95"/>
      <c r="U928" s="95"/>
      <c r="V928" s="98"/>
      <c r="W928" s="95"/>
      <c r="X928" s="94">
        <v>300</v>
      </c>
      <c r="Y928" s="94"/>
    </row>
    <row r="929" spans="1:25" ht="15" customHeight="1" x14ac:dyDescent="0.25">
      <c r="A929" s="109">
        <v>39353</v>
      </c>
      <c r="B929" s="110">
        <v>854</v>
      </c>
      <c r="C929" s="110" t="s">
        <v>56</v>
      </c>
      <c r="D929" s="94">
        <v>3000</v>
      </c>
      <c r="E929" s="111" t="s">
        <v>7785</v>
      </c>
      <c r="F929" s="93" t="s">
        <v>23</v>
      </c>
      <c r="G929" s="93" t="s">
        <v>3587</v>
      </c>
      <c r="H929" s="96" t="s">
        <v>25</v>
      </c>
      <c r="I929" s="96"/>
      <c r="J929" s="94"/>
      <c r="K929" s="94">
        <v>3000</v>
      </c>
      <c r="L929" s="94"/>
      <c r="M929" s="97"/>
      <c r="N929" s="95"/>
      <c r="O929" s="95"/>
      <c r="P929" s="95"/>
      <c r="Q929" s="95"/>
      <c r="R929" s="95"/>
      <c r="S929" s="95"/>
      <c r="T929" s="95"/>
      <c r="U929" s="95"/>
      <c r="V929" s="98"/>
      <c r="W929" s="95"/>
      <c r="X929" s="94">
        <v>3000</v>
      </c>
      <c r="Y929" s="94"/>
    </row>
    <row r="930" spans="1:25" ht="15" customHeight="1" x14ac:dyDescent="0.25">
      <c r="A930" s="92">
        <v>39353</v>
      </c>
      <c r="B930" s="93">
        <v>1520</v>
      </c>
      <c r="C930" s="93" t="s">
        <v>162</v>
      </c>
      <c r="D930" s="103">
        <v>750</v>
      </c>
      <c r="E930" s="95" t="s">
        <v>7786</v>
      </c>
      <c r="F930" s="93" t="s">
        <v>33</v>
      </c>
      <c r="G930" s="93" t="s">
        <v>3582</v>
      </c>
      <c r="H930" s="96" t="s">
        <v>25</v>
      </c>
      <c r="I930" s="96"/>
      <c r="J930" s="103"/>
      <c r="K930" s="103">
        <v>750</v>
      </c>
      <c r="L930" s="94"/>
      <c r="M930" s="104"/>
      <c r="N930" s="95"/>
      <c r="O930" s="95"/>
      <c r="P930" s="95"/>
      <c r="Q930" s="95"/>
      <c r="R930" s="95"/>
      <c r="S930" s="95"/>
      <c r="T930" s="95"/>
      <c r="U930" s="93"/>
      <c r="V930" s="95"/>
      <c r="W930" s="98"/>
      <c r="X930" s="103">
        <v>750</v>
      </c>
      <c r="Y930" s="103"/>
    </row>
    <row r="931" spans="1:25" ht="15" customHeight="1" x14ac:dyDescent="0.25">
      <c r="A931" s="109">
        <v>39354</v>
      </c>
      <c r="B931" s="110">
        <v>1113</v>
      </c>
      <c r="C931" s="110" t="s">
        <v>2555</v>
      </c>
      <c r="D931" s="94" t="s">
        <v>27</v>
      </c>
      <c r="E931" s="111" t="s">
        <v>7787</v>
      </c>
      <c r="F931" s="93" t="s">
        <v>23</v>
      </c>
      <c r="G931" s="93" t="s">
        <v>3575</v>
      </c>
      <c r="H931" s="96" t="s">
        <v>25</v>
      </c>
      <c r="I931" s="96"/>
      <c r="J931" s="94"/>
      <c r="K931" s="94" t="s">
        <v>27</v>
      </c>
      <c r="L931" s="94"/>
      <c r="M931" s="97"/>
      <c r="N931" s="95"/>
      <c r="O931" s="95"/>
      <c r="P931" s="95"/>
      <c r="Q931" s="95"/>
      <c r="R931" s="95"/>
      <c r="S931" s="95"/>
      <c r="T931" s="95"/>
      <c r="U931" s="95"/>
      <c r="V931" s="98"/>
      <c r="W931" s="95"/>
      <c r="X931" s="94" t="s">
        <v>27</v>
      </c>
      <c r="Y931" s="94">
        <v>1</v>
      </c>
    </row>
    <row r="932" spans="1:25" ht="15" customHeight="1" x14ac:dyDescent="0.25">
      <c r="A932" s="109">
        <v>39354</v>
      </c>
      <c r="B932" s="110">
        <v>258</v>
      </c>
      <c r="C932" s="110" t="s">
        <v>46</v>
      </c>
      <c r="D932" s="94">
        <v>5000</v>
      </c>
      <c r="E932" s="111" t="s">
        <v>7788</v>
      </c>
      <c r="F932" s="93" t="s">
        <v>33</v>
      </c>
      <c r="G932" s="93" t="s">
        <v>3575</v>
      </c>
      <c r="H932" s="96" t="s">
        <v>25</v>
      </c>
      <c r="I932" s="96" t="s">
        <v>4382</v>
      </c>
      <c r="J932" s="94">
        <v>5000</v>
      </c>
      <c r="K932" s="94"/>
      <c r="L932" s="94"/>
      <c r="M932" s="97"/>
      <c r="N932" s="95"/>
      <c r="O932" s="95"/>
      <c r="P932" s="95"/>
      <c r="Q932" s="95"/>
      <c r="R932" s="95"/>
      <c r="S932" s="95"/>
      <c r="T932" s="95"/>
      <c r="U932" s="95"/>
      <c r="V932" s="98"/>
      <c r="W932" s="95"/>
      <c r="X932" s="94">
        <v>5000</v>
      </c>
      <c r="Y932" s="94"/>
    </row>
    <row r="933" spans="1:25" ht="15" customHeight="1" x14ac:dyDescent="0.25">
      <c r="A933" s="109">
        <v>39354</v>
      </c>
      <c r="B933" s="110">
        <v>1443</v>
      </c>
      <c r="C933" s="110" t="s">
        <v>200</v>
      </c>
      <c r="D933" s="94">
        <v>10000</v>
      </c>
      <c r="E933" s="111" t="s">
        <v>7789</v>
      </c>
      <c r="F933" s="93" t="s">
        <v>3869</v>
      </c>
      <c r="G933" s="93" t="s">
        <v>3575</v>
      </c>
      <c r="H933" s="96" t="s">
        <v>25</v>
      </c>
      <c r="I933" s="96" t="s">
        <v>4334</v>
      </c>
      <c r="J933" s="94">
        <v>10000</v>
      </c>
      <c r="K933" s="94"/>
      <c r="L933" s="94"/>
      <c r="M933" s="97"/>
      <c r="N933" s="95"/>
      <c r="O933" s="95"/>
      <c r="P933" s="95"/>
      <c r="Q933" s="95"/>
      <c r="R933" s="95"/>
      <c r="S933" s="95"/>
      <c r="T933" s="95"/>
      <c r="U933" s="95"/>
      <c r="V933" s="98"/>
      <c r="W933" s="95"/>
      <c r="X933" s="94">
        <v>10000</v>
      </c>
      <c r="Y933" s="94"/>
    </row>
    <row r="934" spans="1:25" ht="15" customHeight="1" x14ac:dyDescent="0.25">
      <c r="A934" s="109">
        <v>39355</v>
      </c>
      <c r="B934" s="110">
        <v>2017</v>
      </c>
      <c r="C934" s="110" t="s">
        <v>3611</v>
      </c>
      <c r="D934" s="94">
        <v>1700000</v>
      </c>
      <c r="E934" s="111" t="s">
        <v>7790</v>
      </c>
      <c r="F934" s="93" t="s">
        <v>33</v>
      </c>
      <c r="G934" s="93" t="s">
        <v>3587</v>
      </c>
      <c r="H934" s="96" t="s">
        <v>25</v>
      </c>
      <c r="I934" s="96" t="s">
        <v>4334</v>
      </c>
      <c r="J934" s="94">
        <v>1700000</v>
      </c>
      <c r="K934" s="94"/>
      <c r="L934" s="94"/>
      <c r="M934" s="97"/>
      <c r="N934" s="95"/>
      <c r="O934" s="95"/>
      <c r="P934" s="95"/>
      <c r="Q934" s="95"/>
      <c r="R934" s="95"/>
      <c r="S934" s="95"/>
      <c r="T934" s="95"/>
      <c r="U934" s="95"/>
      <c r="V934" s="98"/>
      <c r="W934" s="95"/>
      <c r="X934" s="94">
        <v>1700000</v>
      </c>
      <c r="Y934" s="94"/>
    </row>
    <row r="935" spans="1:25" ht="15" customHeight="1" x14ac:dyDescent="0.25">
      <c r="A935" s="109">
        <v>39355</v>
      </c>
      <c r="B935" s="110">
        <v>1238</v>
      </c>
      <c r="C935" s="110" t="s">
        <v>46</v>
      </c>
      <c r="D935" s="94">
        <v>3000</v>
      </c>
      <c r="E935" s="111" t="s">
        <v>7791</v>
      </c>
      <c r="F935" s="93" t="s">
        <v>54</v>
      </c>
      <c r="G935" s="93" t="s">
        <v>3575</v>
      </c>
      <c r="H935" s="96" t="s">
        <v>25</v>
      </c>
      <c r="I935" s="96"/>
      <c r="J935" s="94"/>
      <c r="K935" s="94">
        <v>3000</v>
      </c>
      <c r="L935" s="94"/>
      <c r="M935" s="97"/>
      <c r="N935" s="95"/>
      <c r="O935" s="95"/>
      <c r="P935" s="95"/>
      <c r="Q935" s="95"/>
      <c r="R935" s="95"/>
      <c r="S935" s="95"/>
      <c r="T935" s="95"/>
      <c r="U935" s="95"/>
      <c r="V935" s="98"/>
      <c r="W935" s="95"/>
      <c r="X935" s="94">
        <v>3000</v>
      </c>
      <c r="Y935" s="94"/>
    </row>
    <row r="936" spans="1:25" ht="15" customHeight="1" x14ac:dyDescent="0.25">
      <c r="A936" s="109">
        <v>39356</v>
      </c>
      <c r="B936" s="110">
        <v>1624</v>
      </c>
      <c r="C936" s="110" t="s">
        <v>526</v>
      </c>
      <c r="D936" s="94">
        <v>1500</v>
      </c>
      <c r="E936" s="111" t="s">
        <v>7792</v>
      </c>
      <c r="F936" s="93" t="s">
        <v>23</v>
      </c>
      <c r="G936" s="93" t="s">
        <v>3580</v>
      </c>
      <c r="H936" s="96" t="s">
        <v>25</v>
      </c>
      <c r="I936" s="96"/>
      <c r="J936" s="94"/>
      <c r="K936" s="94">
        <v>1500</v>
      </c>
      <c r="L936" s="94"/>
      <c r="M936" s="97"/>
      <c r="N936" s="95"/>
      <c r="O936" s="95"/>
      <c r="P936" s="95"/>
      <c r="Q936" s="95"/>
      <c r="R936" s="95"/>
      <c r="S936" s="95"/>
      <c r="T936" s="95"/>
      <c r="U936" s="95"/>
      <c r="V936" s="98"/>
      <c r="W936" s="95"/>
      <c r="X936" s="94">
        <v>1500</v>
      </c>
      <c r="Y936" s="94"/>
    </row>
    <row r="937" spans="1:25" ht="15" customHeight="1" x14ac:dyDescent="0.25">
      <c r="A937" s="109">
        <v>39356</v>
      </c>
      <c r="B937" s="110">
        <v>1352</v>
      </c>
      <c r="C937" s="110" t="s">
        <v>3611</v>
      </c>
      <c r="D937" s="94">
        <v>3000</v>
      </c>
      <c r="E937" s="111" t="s">
        <v>7793</v>
      </c>
      <c r="F937" s="93" t="s">
        <v>23</v>
      </c>
      <c r="G937" s="93" t="s">
        <v>3587</v>
      </c>
      <c r="H937" s="96" t="s">
        <v>25</v>
      </c>
      <c r="I937" s="96"/>
      <c r="J937" s="94"/>
      <c r="K937" s="94">
        <v>3000</v>
      </c>
      <c r="L937" s="94"/>
      <c r="M937" s="97"/>
      <c r="N937" s="95"/>
      <c r="O937" s="95"/>
      <c r="P937" s="95"/>
      <c r="Q937" s="95"/>
      <c r="R937" s="95"/>
      <c r="S937" s="95"/>
      <c r="T937" s="95"/>
      <c r="U937" s="95"/>
      <c r="V937" s="98"/>
      <c r="W937" s="95"/>
      <c r="X937" s="94">
        <v>3000</v>
      </c>
      <c r="Y937" s="94"/>
    </row>
    <row r="938" spans="1:25" ht="15" customHeight="1" x14ac:dyDescent="0.25">
      <c r="A938" s="109">
        <v>39356</v>
      </c>
      <c r="B938" s="110">
        <v>1634</v>
      </c>
      <c r="C938" s="110" t="s">
        <v>200</v>
      </c>
      <c r="D938" s="94">
        <v>50000</v>
      </c>
      <c r="E938" s="111" t="s">
        <v>7794</v>
      </c>
      <c r="F938" s="93" t="s">
        <v>23</v>
      </c>
      <c r="G938" s="93" t="s">
        <v>3575</v>
      </c>
      <c r="H938" s="96" t="s">
        <v>25</v>
      </c>
      <c r="I938" s="96"/>
      <c r="J938" s="94"/>
      <c r="K938" s="94">
        <v>50000</v>
      </c>
      <c r="L938" s="94"/>
      <c r="M938" s="113"/>
      <c r="N938" s="95"/>
      <c r="O938" s="95"/>
      <c r="P938" s="95"/>
      <c r="Q938" s="95"/>
      <c r="R938" s="95"/>
      <c r="S938" s="95"/>
      <c r="T938" s="95"/>
      <c r="U938" s="95"/>
      <c r="V938" s="98"/>
      <c r="W938" s="95"/>
      <c r="X938" s="94">
        <v>50000</v>
      </c>
      <c r="Y938" s="94"/>
    </row>
    <row r="939" spans="1:25" ht="15" customHeight="1" x14ac:dyDescent="0.25">
      <c r="A939" s="109">
        <v>39356</v>
      </c>
      <c r="B939" s="110">
        <v>831</v>
      </c>
      <c r="C939" s="110" t="s">
        <v>56</v>
      </c>
      <c r="D939" s="94">
        <v>100000</v>
      </c>
      <c r="E939" s="111" t="s">
        <v>7795</v>
      </c>
      <c r="F939" s="93" t="s">
        <v>67</v>
      </c>
      <c r="G939" s="93" t="s">
        <v>3587</v>
      </c>
      <c r="H939" s="96" t="s">
        <v>25</v>
      </c>
      <c r="I939" s="96" t="s">
        <v>4334</v>
      </c>
      <c r="J939" s="94">
        <v>100000</v>
      </c>
      <c r="K939" s="94"/>
      <c r="L939" s="94"/>
      <c r="M939" s="97"/>
      <c r="N939" s="95"/>
      <c r="O939" s="95"/>
      <c r="P939" s="95"/>
      <c r="Q939" s="95"/>
      <c r="R939" s="95"/>
      <c r="S939" s="95"/>
      <c r="T939" s="95"/>
      <c r="U939" s="95"/>
      <c r="V939" s="98"/>
      <c r="W939" s="95"/>
      <c r="X939" s="94">
        <v>100000</v>
      </c>
      <c r="Y939" s="94"/>
    </row>
    <row r="940" spans="1:25" ht="15" customHeight="1" x14ac:dyDescent="0.25">
      <c r="A940" s="109">
        <v>39357</v>
      </c>
      <c r="B940" s="110">
        <v>919</v>
      </c>
      <c r="C940" s="110" t="s">
        <v>42</v>
      </c>
      <c r="D940" s="94">
        <v>6000</v>
      </c>
      <c r="E940" s="111" t="s">
        <v>7796</v>
      </c>
      <c r="F940" s="93" t="s">
        <v>23</v>
      </c>
      <c r="G940" s="93" t="s">
        <v>3582</v>
      </c>
      <c r="H940" s="96" t="s">
        <v>25</v>
      </c>
      <c r="I940" s="96" t="s">
        <v>4334</v>
      </c>
      <c r="J940" s="94">
        <v>6000</v>
      </c>
      <c r="K940" s="94"/>
      <c r="L940" s="94"/>
      <c r="M940" s="104"/>
      <c r="N940" s="95"/>
      <c r="O940" s="95"/>
      <c r="P940" s="95"/>
      <c r="Q940" s="95"/>
      <c r="R940" s="95"/>
      <c r="S940" s="95"/>
      <c r="T940" s="93"/>
      <c r="U940" s="95"/>
      <c r="V940" s="98"/>
      <c r="W940" s="95"/>
      <c r="X940" s="94">
        <v>6000</v>
      </c>
      <c r="Y940" s="94"/>
    </row>
    <row r="941" spans="1:25" ht="15" customHeight="1" x14ac:dyDescent="0.25">
      <c r="A941" s="109">
        <v>39357</v>
      </c>
      <c r="B941" s="110">
        <v>1150</v>
      </c>
      <c r="C941" s="110" t="s">
        <v>42</v>
      </c>
      <c r="D941" s="94">
        <v>1000</v>
      </c>
      <c r="E941" s="111" t="s">
        <v>7797</v>
      </c>
      <c r="F941" s="93" t="s">
        <v>23</v>
      </c>
      <c r="G941" s="93" t="s">
        <v>3582</v>
      </c>
      <c r="H941" s="96" t="s">
        <v>25</v>
      </c>
      <c r="I941" s="96" t="s">
        <v>4334</v>
      </c>
      <c r="J941" s="94">
        <v>1000</v>
      </c>
      <c r="K941" s="94"/>
      <c r="L941" s="94"/>
      <c r="M941" s="113"/>
      <c r="N941" s="95"/>
      <c r="O941" s="95"/>
      <c r="P941" s="95"/>
      <c r="Q941" s="95"/>
      <c r="R941" s="95"/>
      <c r="S941" s="95"/>
      <c r="T941" s="95"/>
      <c r="U941" s="95"/>
      <c r="V941" s="98"/>
      <c r="W941" s="95"/>
      <c r="X941" s="94">
        <v>1000</v>
      </c>
      <c r="Y941" s="94"/>
    </row>
    <row r="942" spans="1:25" ht="15" customHeight="1" x14ac:dyDescent="0.25">
      <c r="A942" s="109">
        <v>39357</v>
      </c>
      <c r="B942" s="110">
        <v>1125</v>
      </c>
      <c r="C942" s="110" t="s">
        <v>3611</v>
      </c>
      <c r="D942" s="94">
        <v>2000</v>
      </c>
      <c r="E942" s="111" t="s">
        <v>7798</v>
      </c>
      <c r="F942" s="93" t="s">
        <v>23</v>
      </c>
      <c r="G942" s="93" t="s">
        <v>3587</v>
      </c>
      <c r="H942" s="96" t="s">
        <v>25</v>
      </c>
      <c r="I942" s="96"/>
      <c r="J942" s="94"/>
      <c r="K942" s="94">
        <v>2000</v>
      </c>
      <c r="L942" s="94"/>
      <c r="M942" s="113"/>
      <c r="N942" s="95"/>
      <c r="O942" s="95"/>
      <c r="P942" s="95"/>
      <c r="Q942" s="95"/>
      <c r="R942" s="95"/>
      <c r="S942" s="95"/>
      <c r="T942" s="95"/>
      <c r="U942" s="95"/>
      <c r="V942" s="98"/>
      <c r="W942" s="95"/>
      <c r="X942" s="94">
        <v>2000</v>
      </c>
      <c r="Y942" s="94"/>
    </row>
    <row r="943" spans="1:25" ht="15" customHeight="1" x14ac:dyDescent="0.25">
      <c r="A943" s="109">
        <v>39357</v>
      </c>
      <c r="B943" s="110">
        <v>917</v>
      </c>
      <c r="C943" s="110" t="s">
        <v>426</v>
      </c>
      <c r="D943" s="94">
        <v>1000</v>
      </c>
      <c r="E943" s="111" t="s">
        <v>7799</v>
      </c>
      <c r="F943" s="93" t="s">
        <v>359</v>
      </c>
      <c r="G943" s="93" t="s">
        <v>3587</v>
      </c>
      <c r="H943" s="96" t="s">
        <v>25</v>
      </c>
      <c r="I943" s="96"/>
      <c r="J943" s="94"/>
      <c r="K943" s="94">
        <v>1000</v>
      </c>
      <c r="L943" s="94"/>
      <c r="M943" s="113"/>
      <c r="N943" s="95"/>
      <c r="O943" s="95"/>
      <c r="P943" s="95"/>
      <c r="Q943" s="95"/>
      <c r="R943" s="95"/>
      <c r="S943" s="95"/>
      <c r="T943" s="95"/>
      <c r="U943" s="95"/>
      <c r="V943" s="98"/>
      <c r="W943" s="95"/>
      <c r="X943" s="94">
        <v>1000</v>
      </c>
      <c r="Y943" s="94"/>
    </row>
    <row r="944" spans="1:25" ht="15" customHeight="1" x14ac:dyDescent="0.25">
      <c r="A944" s="109">
        <v>39357</v>
      </c>
      <c r="B944" s="110">
        <v>1314</v>
      </c>
      <c r="C944" s="110" t="s">
        <v>91</v>
      </c>
      <c r="D944" s="94">
        <v>5000</v>
      </c>
      <c r="E944" s="111" t="s">
        <v>7800</v>
      </c>
      <c r="F944" s="93" t="s">
        <v>63</v>
      </c>
      <c r="G944" s="93" t="s">
        <v>3578</v>
      </c>
      <c r="H944" s="96" t="s">
        <v>25</v>
      </c>
      <c r="I944" s="96"/>
      <c r="J944" s="94"/>
      <c r="K944" s="94">
        <v>5000</v>
      </c>
      <c r="L944" s="94"/>
      <c r="M944" s="113"/>
      <c r="N944" s="95"/>
      <c r="O944" s="95"/>
      <c r="P944" s="95"/>
      <c r="Q944" s="95"/>
      <c r="R944" s="95"/>
      <c r="S944" s="95"/>
      <c r="T944" s="95"/>
      <c r="U944" s="95"/>
      <c r="V944" s="98"/>
      <c r="W944" s="95"/>
      <c r="X944" s="94">
        <v>5000</v>
      </c>
      <c r="Y944" s="94"/>
    </row>
    <row r="945" spans="1:25" ht="15" customHeight="1" x14ac:dyDescent="0.25">
      <c r="A945" s="109">
        <v>39358</v>
      </c>
      <c r="B945" s="110">
        <v>1554</v>
      </c>
      <c r="C945" s="110" t="s">
        <v>35</v>
      </c>
      <c r="D945" s="94">
        <v>5000</v>
      </c>
      <c r="E945" s="111" t="s">
        <v>7801</v>
      </c>
      <c r="F945" s="93" t="s">
        <v>23</v>
      </c>
      <c r="G945" s="93" t="s">
        <v>3580</v>
      </c>
      <c r="H945" s="96" t="s">
        <v>25</v>
      </c>
      <c r="I945" s="96"/>
      <c r="J945" s="94"/>
      <c r="K945" s="94">
        <v>5000</v>
      </c>
      <c r="L945" s="94"/>
      <c r="M945" s="104"/>
      <c r="N945" s="95"/>
      <c r="O945" s="95"/>
      <c r="P945" s="95"/>
      <c r="Q945" s="95"/>
      <c r="R945" s="95"/>
      <c r="S945" s="95"/>
      <c r="T945" s="93"/>
      <c r="U945" s="95"/>
      <c r="V945" s="98"/>
      <c r="W945" s="95"/>
      <c r="X945" s="94">
        <v>5000</v>
      </c>
      <c r="Y945" s="94"/>
    </row>
    <row r="946" spans="1:25" ht="15" customHeight="1" x14ac:dyDescent="0.25">
      <c r="A946" s="109">
        <v>39358</v>
      </c>
      <c r="B946" s="110">
        <v>1204</v>
      </c>
      <c r="C946" s="110" t="s">
        <v>21</v>
      </c>
      <c r="D946" s="94" t="s">
        <v>27</v>
      </c>
      <c r="E946" s="111" t="s">
        <v>7802</v>
      </c>
      <c r="F946" s="93" t="s">
        <v>23</v>
      </c>
      <c r="G946" s="93" t="s">
        <v>3610</v>
      </c>
      <c r="H946" s="96" t="s">
        <v>25</v>
      </c>
      <c r="I946" s="96"/>
      <c r="J946" s="94"/>
      <c r="K946" s="94" t="s">
        <v>27</v>
      </c>
      <c r="L946" s="94"/>
      <c r="M946" s="113"/>
      <c r="N946" s="95"/>
      <c r="O946" s="95"/>
      <c r="P946" s="95"/>
      <c r="Q946" s="95"/>
      <c r="R946" s="95"/>
      <c r="S946" s="95"/>
      <c r="T946" s="95"/>
      <c r="U946" s="95"/>
      <c r="V946" s="98"/>
      <c r="W946" s="95"/>
      <c r="X946" s="94" t="s">
        <v>27</v>
      </c>
      <c r="Y946" s="94">
        <v>1</v>
      </c>
    </row>
    <row r="947" spans="1:25" ht="15" customHeight="1" x14ac:dyDescent="0.25">
      <c r="A947" s="109">
        <v>39358</v>
      </c>
      <c r="B947" s="110">
        <v>1431</v>
      </c>
      <c r="C947" s="110" t="s">
        <v>152</v>
      </c>
      <c r="D947" s="94">
        <v>10000</v>
      </c>
      <c r="E947" s="111" t="s">
        <v>7803</v>
      </c>
      <c r="F947" s="93" t="s">
        <v>33</v>
      </c>
      <c r="G947" s="93" t="s">
        <v>3580</v>
      </c>
      <c r="H947" s="96" t="s">
        <v>25</v>
      </c>
      <c r="I947" s="96" t="s">
        <v>4334</v>
      </c>
      <c r="J947" s="94">
        <v>10000</v>
      </c>
      <c r="K947" s="94"/>
      <c r="L947" s="94"/>
      <c r="M947" s="104"/>
      <c r="N947" s="95"/>
      <c r="O947" s="95"/>
      <c r="P947" s="95"/>
      <c r="Q947" s="95"/>
      <c r="R947" s="95"/>
      <c r="S947" s="95"/>
      <c r="T947" s="93"/>
      <c r="U947" s="95"/>
      <c r="V947" s="98"/>
      <c r="W947" s="95"/>
      <c r="X947" s="94">
        <v>10000</v>
      </c>
      <c r="Y947" s="94"/>
    </row>
    <row r="948" spans="1:25" ht="15" customHeight="1" x14ac:dyDescent="0.25">
      <c r="A948" s="109">
        <v>39358</v>
      </c>
      <c r="B948" s="110">
        <v>1612</v>
      </c>
      <c r="C948" s="110" t="s">
        <v>3611</v>
      </c>
      <c r="D948" s="94">
        <v>5000</v>
      </c>
      <c r="E948" s="111" t="s">
        <v>7804</v>
      </c>
      <c r="F948" s="93" t="s">
        <v>33</v>
      </c>
      <c r="G948" s="93" t="s">
        <v>3587</v>
      </c>
      <c r="H948" s="96" t="s">
        <v>25</v>
      </c>
      <c r="I948" s="96"/>
      <c r="J948" s="94"/>
      <c r="K948" s="94">
        <v>5000</v>
      </c>
      <c r="L948" s="94"/>
      <c r="M948" s="104"/>
      <c r="N948" s="95"/>
      <c r="O948" s="95"/>
      <c r="P948" s="95"/>
      <c r="Q948" s="95"/>
      <c r="R948" s="95"/>
      <c r="S948" s="95"/>
      <c r="T948" s="93"/>
      <c r="U948" s="95"/>
      <c r="V948" s="98"/>
      <c r="W948" s="95"/>
      <c r="X948" s="94">
        <v>5000</v>
      </c>
      <c r="Y948" s="94"/>
    </row>
    <row r="949" spans="1:25" ht="15" customHeight="1" x14ac:dyDescent="0.25">
      <c r="A949" s="109">
        <v>39358</v>
      </c>
      <c r="B949" s="110">
        <v>2128</v>
      </c>
      <c r="C949" s="110" t="s">
        <v>21</v>
      </c>
      <c r="D949" s="94">
        <v>50</v>
      </c>
      <c r="E949" s="111" t="s">
        <v>7805</v>
      </c>
      <c r="F949" s="93" t="s">
        <v>37</v>
      </c>
      <c r="G949" s="93" t="s">
        <v>3610</v>
      </c>
      <c r="H949" s="96" t="s">
        <v>25</v>
      </c>
      <c r="I949" s="96"/>
      <c r="J949" s="94"/>
      <c r="K949" s="94">
        <v>50</v>
      </c>
      <c r="L949" s="94"/>
      <c r="M949" s="104"/>
      <c r="N949" s="95"/>
      <c r="O949" s="95"/>
      <c r="P949" s="95"/>
      <c r="Q949" s="95"/>
      <c r="R949" s="95"/>
      <c r="S949" s="95"/>
      <c r="T949" s="93"/>
      <c r="U949" s="95"/>
      <c r="V949" s="98"/>
      <c r="W949" s="95"/>
      <c r="X949" s="94">
        <v>50</v>
      </c>
      <c r="Y949" s="94"/>
    </row>
    <row r="950" spans="1:25" ht="15" customHeight="1" x14ac:dyDescent="0.25">
      <c r="A950" s="109">
        <v>39358</v>
      </c>
      <c r="B950" s="110">
        <v>1040</v>
      </c>
      <c r="C950" s="110" t="s">
        <v>35</v>
      </c>
      <c r="D950" s="94" t="s">
        <v>27</v>
      </c>
      <c r="E950" s="111" t="s">
        <v>7806</v>
      </c>
      <c r="F950" s="93" t="s">
        <v>359</v>
      </c>
      <c r="G950" s="93" t="s">
        <v>3580</v>
      </c>
      <c r="H950" s="96" t="s">
        <v>25</v>
      </c>
      <c r="I950" s="96"/>
      <c r="J950" s="94"/>
      <c r="K950" s="94" t="s">
        <v>27</v>
      </c>
      <c r="L950" s="94"/>
      <c r="M950" s="113"/>
      <c r="N950" s="95"/>
      <c r="O950" s="95"/>
      <c r="P950" s="95"/>
      <c r="Q950" s="95"/>
      <c r="R950" s="95"/>
      <c r="S950" s="95"/>
      <c r="T950" s="95"/>
      <c r="U950" s="95"/>
      <c r="V950" s="98"/>
      <c r="W950" s="95"/>
      <c r="X950" s="94" t="s">
        <v>27</v>
      </c>
      <c r="Y950" s="94">
        <v>1</v>
      </c>
    </row>
    <row r="951" spans="1:25" ht="15" customHeight="1" x14ac:dyDescent="0.25">
      <c r="A951" s="109">
        <v>39358</v>
      </c>
      <c r="B951" s="110">
        <v>1418</v>
      </c>
      <c r="C951" s="110" t="s">
        <v>35</v>
      </c>
      <c r="D951" s="94">
        <v>1000</v>
      </c>
      <c r="E951" s="111" t="s">
        <v>7807</v>
      </c>
      <c r="F951" s="93" t="s">
        <v>359</v>
      </c>
      <c r="G951" s="93" t="s">
        <v>3580</v>
      </c>
      <c r="H951" s="96" t="s">
        <v>25</v>
      </c>
      <c r="I951" s="96"/>
      <c r="J951" s="94"/>
      <c r="K951" s="94">
        <v>1000</v>
      </c>
      <c r="L951" s="94"/>
      <c r="M951" s="104"/>
      <c r="N951" s="95"/>
      <c r="O951" s="95"/>
      <c r="P951" s="95"/>
      <c r="Q951" s="95"/>
      <c r="R951" s="95"/>
      <c r="S951" s="95"/>
      <c r="T951" s="93"/>
      <c r="U951" s="95"/>
      <c r="V951" s="98"/>
      <c r="W951" s="95"/>
      <c r="X951" s="94">
        <v>1000</v>
      </c>
      <c r="Y951" s="94"/>
    </row>
    <row r="952" spans="1:25" ht="15" customHeight="1" x14ac:dyDescent="0.25">
      <c r="A952" s="109">
        <v>39358</v>
      </c>
      <c r="B952" s="110">
        <v>1531</v>
      </c>
      <c r="C952" s="110" t="s">
        <v>132</v>
      </c>
      <c r="D952" s="94" t="s">
        <v>27</v>
      </c>
      <c r="E952" s="111" t="s">
        <v>7808</v>
      </c>
      <c r="F952" s="93" t="s">
        <v>359</v>
      </c>
      <c r="G952" s="93" t="s">
        <v>3580</v>
      </c>
      <c r="H952" s="96" t="s">
        <v>25</v>
      </c>
      <c r="I952" s="96"/>
      <c r="J952" s="94"/>
      <c r="K952" s="94" t="s">
        <v>27</v>
      </c>
      <c r="L952" s="94"/>
      <c r="M952" s="104"/>
      <c r="N952" s="95"/>
      <c r="O952" s="95"/>
      <c r="P952" s="95"/>
      <c r="Q952" s="95"/>
      <c r="R952" s="95"/>
      <c r="S952" s="95"/>
      <c r="T952" s="93"/>
      <c r="U952" s="95"/>
      <c r="V952" s="98"/>
      <c r="W952" s="95"/>
      <c r="X952" s="94" t="s">
        <v>27</v>
      </c>
      <c r="Y952" s="94">
        <v>1</v>
      </c>
    </row>
    <row r="953" spans="1:25" ht="15" customHeight="1" x14ac:dyDescent="0.25">
      <c r="A953" s="109">
        <v>39358</v>
      </c>
      <c r="B953" s="110">
        <v>1745</v>
      </c>
      <c r="C953" s="110" t="s">
        <v>35</v>
      </c>
      <c r="D953" s="94">
        <v>9000</v>
      </c>
      <c r="E953" s="111" t="s">
        <v>7809</v>
      </c>
      <c r="F953" s="93" t="s">
        <v>359</v>
      </c>
      <c r="G953" s="93" t="s">
        <v>3580</v>
      </c>
      <c r="H953" s="96" t="s">
        <v>25</v>
      </c>
      <c r="I953" s="96"/>
      <c r="J953" s="94"/>
      <c r="K953" s="94">
        <v>9000</v>
      </c>
      <c r="L953" s="94"/>
      <c r="M953" s="104"/>
      <c r="N953" s="95"/>
      <c r="O953" s="95"/>
      <c r="P953" s="95"/>
      <c r="Q953" s="95"/>
      <c r="R953" s="95"/>
      <c r="S953" s="95"/>
      <c r="T953" s="93"/>
      <c r="U953" s="95"/>
      <c r="V953" s="98"/>
      <c r="W953" s="95"/>
      <c r="X953" s="94">
        <v>9000</v>
      </c>
      <c r="Y953" s="94"/>
    </row>
    <row r="954" spans="1:25" ht="15" customHeight="1" x14ac:dyDescent="0.25">
      <c r="A954" s="109">
        <v>39358</v>
      </c>
      <c r="B954" s="110">
        <v>903</v>
      </c>
      <c r="C954" s="110" t="s">
        <v>46</v>
      </c>
      <c r="D954" s="94">
        <v>1000</v>
      </c>
      <c r="E954" s="111" t="s">
        <v>7810</v>
      </c>
      <c r="F954" s="93" t="s">
        <v>29</v>
      </c>
      <c r="G954" s="93" t="s">
        <v>3575</v>
      </c>
      <c r="H954" s="96" t="s">
        <v>25</v>
      </c>
      <c r="I954" s="96"/>
      <c r="J954" s="94"/>
      <c r="K954" s="94">
        <v>1000</v>
      </c>
      <c r="L954" s="94"/>
      <c r="M954" s="113"/>
      <c r="N954" s="95"/>
      <c r="O954" s="95"/>
      <c r="P954" s="95"/>
      <c r="Q954" s="95"/>
      <c r="R954" s="95"/>
      <c r="S954" s="95"/>
      <c r="T954" s="95"/>
      <c r="U954" s="95"/>
      <c r="V954" s="98"/>
      <c r="W954" s="95"/>
      <c r="X954" s="94">
        <v>1000</v>
      </c>
      <c r="Y954" s="94"/>
    </row>
    <row r="955" spans="1:25" ht="15" customHeight="1" x14ac:dyDescent="0.25">
      <c r="A955" s="109">
        <v>39358</v>
      </c>
      <c r="B955" s="110">
        <v>553</v>
      </c>
      <c r="C955" s="110" t="s">
        <v>35</v>
      </c>
      <c r="D955" s="94">
        <v>25000</v>
      </c>
      <c r="E955" s="111" t="s">
        <v>7811</v>
      </c>
      <c r="F955" s="93" t="s">
        <v>54</v>
      </c>
      <c r="G955" s="93" t="s">
        <v>3580</v>
      </c>
      <c r="H955" s="96" t="s">
        <v>25</v>
      </c>
      <c r="I955" s="96"/>
      <c r="J955" s="94"/>
      <c r="K955" s="94">
        <v>25000</v>
      </c>
      <c r="L955" s="94"/>
      <c r="M955" s="113"/>
      <c r="N955" s="95"/>
      <c r="O955" s="95"/>
      <c r="P955" s="95"/>
      <c r="Q955" s="95"/>
      <c r="R955" s="95"/>
      <c r="S955" s="95"/>
      <c r="T955" s="95"/>
      <c r="U955" s="95"/>
      <c r="V955" s="98"/>
      <c r="W955" s="95"/>
      <c r="X955" s="94">
        <v>25000</v>
      </c>
      <c r="Y955" s="94"/>
    </row>
    <row r="956" spans="1:25" ht="15" customHeight="1" x14ac:dyDescent="0.25">
      <c r="A956" s="109">
        <v>39359</v>
      </c>
      <c r="B956" s="110">
        <v>1440</v>
      </c>
      <c r="C956" s="110" t="s">
        <v>64</v>
      </c>
      <c r="D956" s="94">
        <v>1000</v>
      </c>
      <c r="E956" s="111" t="s">
        <v>7812</v>
      </c>
      <c r="F956" s="93" t="s">
        <v>23</v>
      </c>
      <c r="G956" s="93" t="s">
        <v>3578</v>
      </c>
      <c r="H956" s="96" t="s">
        <v>25</v>
      </c>
      <c r="I956" s="96"/>
      <c r="J956" s="94"/>
      <c r="K956" s="94">
        <v>1000</v>
      </c>
      <c r="L956" s="94"/>
      <c r="M956" s="104"/>
      <c r="N956" s="95"/>
      <c r="O956" s="95"/>
      <c r="P956" s="95"/>
      <c r="Q956" s="95"/>
      <c r="R956" s="95"/>
      <c r="S956" s="95"/>
      <c r="T956" s="93"/>
      <c r="U956" s="95"/>
      <c r="V956" s="98"/>
      <c r="W956" s="95"/>
      <c r="X956" s="94">
        <v>1000</v>
      </c>
      <c r="Y956" s="94"/>
    </row>
    <row r="957" spans="1:25" ht="15" customHeight="1" x14ac:dyDescent="0.25">
      <c r="A957" s="109">
        <v>39359</v>
      </c>
      <c r="B957" s="110">
        <v>1535</v>
      </c>
      <c r="C957" s="110" t="s">
        <v>526</v>
      </c>
      <c r="D957" s="94">
        <v>2000</v>
      </c>
      <c r="E957" s="111" t="s">
        <v>7813</v>
      </c>
      <c r="F957" s="93" t="s">
        <v>23</v>
      </c>
      <c r="G957" s="93" t="s">
        <v>3580</v>
      </c>
      <c r="H957" s="96" t="s">
        <v>25</v>
      </c>
      <c r="I957" s="96"/>
      <c r="J957" s="94"/>
      <c r="K957" s="94">
        <v>2000</v>
      </c>
      <c r="L957" s="94"/>
      <c r="M957" s="104"/>
      <c r="N957" s="95"/>
      <c r="O957" s="95"/>
      <c r="P957" s="95"/>
      <c r="Q957" s="95"/>
      <c r="R957" s="95"/>
      <c r="S957" s="95"/>
      <c r="T957" s="93"/>
      <c r="U957" s="95"/>
      <c r="V957" s="98"/>
      <c r="W957" s="95"/>
      <c r="X957" s="94">
        <v>2000</v>
      </c>
      <c r="Y957" s="94"/>
    </row>
    <row r="958" spans="1:25" ht="15" customHeight="1" x14ac:dyDescent="0.25">
      <c r="A958" s="92">
        <v>39359</v>
      </c>
      <c r="B958" s="93">
        <v>655</v>
      </c>
      <c r="C958" s="93" t="s">
        <v>121</v>
      </c>
      <c r="D958" s="103">
        <v>900</v>
      </c>
      <c r="E958" s="95" t="s">
        <v>7814</v>
      </c>
      <c r="F958" s="93" t="s">
        <v>23</v>
      </c>
      <c r="G958" s="93" t="s">
        <v>3582</v>
      </c>
      <c r="H958" s="96" t="s">
        <v>25</v>
      </c>
      <c r="I958" s="96"/>
      <c r="J958" s="103"/>
      <c r="K958" s="103">
        <v>900</v>
      </c>
      <c r="L958" s="94"/>
      <c r="M958" s="104"/>
      <c r="N958" s="95"/>
      <c r="O958" s="95"/>
      <c r="P958" s="95"/>
      <c r="Q958" s="95"/>
      <c r="R958" s="95"/>
      <c r="S958" s="95"/>
      <c r="T958" s="95"/>
      <c r="U958" s="93"/>
      <c r="V958" s="95"/>
      <c r="W958" s="98"/>
      <c r="X958" s="103">
        <v>900</v>
      </c>
      <c r="Y958" s="103"/>
    </row>
    <row r="959" spans="1:25" ht="15" customHeight="1" x14ac:dyDescent="0.25">
      <c r="A959" s="109">
        <v>39359</v>
      </c>
      <c r="B959" s="110">
        <v>1633</v>
      </c>
      <c r="C959" s="110" t="s">
        <v>31</v>
      </c>
      <c r="D959" s="94">
        <v>6000</v>
      </c>
      <c r="E959" s="111" t="s">
        <v>7815</v>
      </c>
      <c r="F959" s="93" t="s">
        <v>23</v>
      </c>
      <c r="G959" s="93" t="s">
        <v>3587</v>
      </c>
      <c r="H959" s="96" t="s">
        <v>25</v>
      </c>
      <c r="I959" s="96"/>
      <c r="J959" s="94"/>
      <c r="K959" s="94">
        <v>6000</v>
      </c>
      <c r="L959" s="94"/>
      <c r="M959" s="104"/>
      <c r="N959" s="95"/>
      <c r="O959" s="95"/>
      <c r="P959" s="95"/>
      <c r="Q959" s="95"/>
      <c r="R959" s="95"/>
      <c r="S959" s="95"/>
      <c r="T959" s="93"/>
      <c r="U959" s="95"/>
      <c r="V959" s="98"/>
      <c r="W959" s="95"/>
      <c r="X959" s="94">
        <v>6000</v>
      </c>
      <c r="Y959" s="94"/>
    </row>
    <row r="960" spans="1:25" ht="15" customHeight="1" x14ac:dyDescent="0.25">
      <c r="A960" s="109">
        <v>39359</v>
      </c>
      <c r="B960" s="110">
        <v>1527</v>
      </c>
      <c r="C960" s="110" t="s">
        <v>319</v>
      </c>
      <c r="D960" s="94">
        <v>500</v>
      </c>
      <c r="E960" s="111" t="s">
        <v>7816</v>
      </c>
      <c r="F960" s="93" t="s">
        <v>37</v>
      </c>
      <c r="G960" s="93" t="s">
        <v>3610</v>
      </c>
      <c r="H960" s="96" t="s">
        <v>25</v>
      </c>
      <c r="I960" s="96"/>
      <c r="J960" s="94"/>
      <c r="K960" s="94">
        <v>500</v>
      </c>
      <c r="L960" s="94"/>
      <c r="M960" s="104"/>
      <c r="N960" s="95"/>
      <c r="O960" s="95"/>
      <c r="P960" s="95"/>
      <c r="Q960" s="95"/>
      <c r="R960" s="95"/>
      <c r="S960" s="95"/>
      <c r="T960" s="93"/>
      <c r="U960" s="95"/>
      <c r="V960" s="98"/>
      <c r="W960" s="95"/>
      <c r="X960" s="94">
        <v>500</v>
      </c>
      <c r="Y960" s="94"/>
    </row>
    <row r="961" spans="1:25" ht="15" customHeight="1" x14ac:dyDescent="0.25">
      <c r="A961" s="109">
        <v>39359</v>
      </c>
      <c r="B961" s="110">
        <v>1146</v>
      </c>
      <c r="C961" s="110" t="s">
        <v>35</v>
      </c>
      <c r="D961" s="94">
        <v>500</v>
      </c>
      <c r="E961" s="111" t="s">
        <v>7817</v>
      </c>
      <c r="F961" s="93" t="s">
        <v>359</v>
      </c>
      <c r="G961" s="93" t="s">
        <v>3580</v>
      </c>
      <c r="H961" s="96" t="s">
        <v>25</v>
      </c>
      <c r="I961" s="96"/>
      <c r="J961" s="94"/>
      <c r="K961" s="94">
        <v>500</v>
      </c>
      <c r="L961" s="94"/>
      <c r="M961" s="104"/>
      <c r="N961" s="95"/>
      <c r="O961" s="95"/>
      <c r="P961" s="95"/>
      <c r="Q961" s="95"/>
      <c r="R961" s="95"/>
      <c r="S961" s="95"/>
      <c r="T961" s="93"/>
      <c r="U961" s="95"/>
      <c r="V961" s="98"/>
      <c r="W961" s="95"/>
      <c r="X961" s="94">
        <v>500</v>
      </c>
      <c r="Y961" s="94"/>
    </row>
    <row r="962" spans="1:25" ht="15" customHeight="1" x14ac:dyDescent="0.25">
      <c r="A962" s="109">
        <v>39359</v>
      </c>
      <c r="B962" s="110">
        <v>1751</v>
      </c>
      <c r="C962" s="110" t="s">
        <v>35</v>
      </c>
      <c r="D962" s="94">
        <v>52500</v>
      </c>
      <c r="E962" s="111" t="s">
        <v>7818</v>
      </c>
      <c r="F962" s="93" t="s">
        <v>359</v>
      </c>
      <c r="G962" s="93" t="s">
        <v>3580</v>
      </c>
      <c r="H962" s="96" t="s">
        <v>25</v>
      </c>
      <c r="I962" s="96"/>
      <c r="J962" s="94"/>
      <c r="K962" s="94">
        <v>52500</v>
      </c>
      <c r="L962" s="94"/>
      <c r="M962" s="104"/>
      <c r="N962" s="95"/>
      <c r="O962" s="95"/>
      <c r="P962" s="95"/>
      <c r="Q962" s="95"/>
      <c r="R962" s="95"/>
      <c r="S962" s="95"/>
      <c r="T962" s="93"/>
      <c r="U962" s="95"/>
      <c r="V962" s="98"/>
      <c r="W962" s="95"/>
      <c r="X962" s="94">
        <v>52500</v>
      </c>
      <c r="Y962" s="94"/>
    </row>
    <row r="963" spans="1:25" ht="15" customHeight="1" x14ac:dyDescent="0.25">
      <c r="A963" s="109">
        <v>39359</v>
      </c>
      <c r="B963" s="110">
        <v>1420</v>
      </c>
      <c r="C963" s="110" t="s">
        <v>42</v>
      </c>
      <c r="D963" s="94">
        <v>2000</v>
      </c>
      <c r="E963" s="111" t="s">
        <v>7819</v>
      </c>
      <c r="F963" s="93" t="s">
        <v>67</v>
      </c>
      <c r="G963" s="93" t="s">
        <v>3582</v>
      </c>
      <c r="H963" s="96" t="s">
        <v>25</v>
      </c>
      <c r="I963" s="96" t="s">
        <v>4334</v>
      </c>
      <c r="J963" s="94">
        <v>2000</v>
      </c>
      <c r="K963" s="94"/>
      <c r="L963" s="94"/>
      <c r="M963" s="104"/>
      <c r="N963" s="95"/>
      <c r="O963" s="95"/>
      <c r="P963" s="95"/>
      <c r="Q963" s="95"/>
      <c r="R963" s="95"/>
      <c r="S963" s="95"/>
      <c r="T963" s="93"/>
      <c r="U963" s="95"/>
      <c r="V963" s="98"/>
      <c r="W963" s="95"/>
      <c r="X963" s="94">
        <v>2000</v>
      </c>
      <c r="Y963" s="94"/>
    </row>
    <row r="964" spans="1:25" ht="15" customHeight="1" x14ac:dyDescent="0.25">
      <c r="A964" s="109">
        <v>39360</v>
      </c>
      <c r="B964" s="110">
        <v>1019</v>
      </c>
      <c r="C964" s="110" t="s">
        <v>31</v>
      </c>
      <c r="D964" s="94">
        <v>1000</v>
      </c>
      <c r="E964" s="111" t="s">
        <v>7820</v>
      </c>
      <c r="F964" s="93" t="s">
        <v>23</v>
      </c>
      <c r="G964" s="93" t="s">
        <v>3587</v>
      </c>
      <c r="H964" s="96" t="s">
        <v>25</v>
      </c>
      <c r="I964" s="96"/>
      <c r="J964" s="94"/>
      <c r="K964" s="94">
        <v>1000</v>
      </c>
      <c r="L964" s="94"/>
      <c r="M964" s="104"/>
      <c r="N964" s="95"/>
      <c r="O964" s="95"/>
      <c r="P964" s="95"/>
      <c r="Q964" s="95"/>
      <c r="R964" s="95"/>
      <c r="S964" s="95"/>
      <c r="T964" s="93"/>
      <c r="U964" s="95"/>
      <c r="V964" s="98"/>
      <c r="W964" s="95"/>
      <c r="X964" s="94">
        <v>1000</v>
      </c>
      <c r="Y964" s="94"/>
    </row>
    <row r="965" spans="1:25" ht="15" customHeight="1" x14ac:dyDescent="0.25">
      <c r="A965" s="109">
        <v>39360</v>
      </c>
      <c r="B965" s="110">
        <v>1826</v>
      </c>
      <c r="C965" s="110" t="s">
        <v>200</v>
      </c>
      <c r="D965" s="94">
        <v>40000</v>
      </c>
      <c r="E965" s="111" t="s">
        <v>7821</v>
      </c>
      <c r="F965" s="93" t="s">
        <v>23</v>
      </c>
      <c r="G965" s="93" t="s">
        <v>3575</v>
      </c>
      <c r="H965" s="96" t="s">
        <v>25</v>
      </c>
      <c r="I965" s="96" t="s">
        <v>4334</v>
      </c>
      <c r="J965" s="94">
        <v>40000</v>
      </c>
      <c r="K965" s="94"/>
      <c r="L965" s="94"/>
      <c r="M965" s="104"/>
      <c r="N965" s="95"/>
      <c r="O965" s="95"/>
      <c r="P965" s="95"/>
      <c r="Q965" s="95"/>
      <c r="R965" s="95"/>
      <c r="S965" s="95"/>
      <c r="T965" s="93"/>
      <c r="U965" s="95"/>
      <c r="V965" s="98"/>
      <c r="W965" s="95"/>
      <c r="X965" s="94">
        <v>40000</v>
      </c>
      <c r="Y965" s="94"/>
    </row>
    <row r="966" spans="1:25" ht="15" customHeight="1" x14ac:dyDescent="0.25">
      <c r="A966" s="109">
        <v>39360</v>
      </c>
      <c r="B966" s="110">
        <v>1453</v>
      </c>
      <c r="C966" s="110" t="s">
        <v>35</v>
      </c>
      <c r="D966" s="94">
        <v>15750</v>
      </c>
      <c r="E966" s="111" t="s">
        <v>7822</v>
      </c>
      <c r="F966" s="93" t="s">
        <v>359</v>
      </c>
      <c r="G966" s="93" t="s">
        <v>3580</v>
      </c>
      <c r="H966" s="96" t="s">
        <v>25</v>
      </c>
      <c r="I966" s="96" t="s">
        <v>4334</v>
      </c>
      <c r="J966" s="94">
        <v>15750</v>
      </c>
      <c r="K966" s="94"/>
      <c r="L966" s="94"/>
      <c r="M966" s="104"/>
      <c r="N966" s="95"/>
      <c r="O966" s="95"/>
      <c r="P966" s="95"/>
      <c r="Q966" s="95"/>
      <c r="R966" s="95"/>
      <c r="S966" s="95"/>
      <c r="T966" s="93"/>
      <c r="U966" s="95"/>
      <c r="V966" s="98"/>
      <c r="W966" s="95"/>
      <c r="X966" s="94">
        <v>15750</v>
      </c>
      <c r="Y966" s="94"/>
    </row>
    <row r="967" spans="1:25" ht="15" customHeight="1" x14ac:dyDescent="0.25">
      <c r="A967" s="92">
        <v>39360</v>
      </c>
      <c r="B967" s="93">
        <v>1430</v>
      </c>
      <c r="C967" s="93" t="s">
        <v>42</v>
      </c>
      <c r="D967" s="103">
        <v>25</v>
      </c>
      <c r="E967" s="95" t="s">
        <v>7823</v>
      </c>
      <c r="F967" s="93" t="s">
        <v>63</v>
      </c>
      <c r="G967" s="93" t="s">
        <v>3582</v>
      </c>
      <c r="H967" s="96" t="s">
        <v>25</v>
      </c>
      <c r="I967" s="96"/>
      <c r="J967" s="103"/>
      <c r="K967" s="103">
        <v>25</v>
      </c>
      <c r="L967" s="94"/>
      <c r="M967" s="104"/>
      <c r="N967" s="95"/>
      <c r="O967" s="95"/>
      <c r="P967" s="95"/>
      <c r="Q967" s="95"/>
      <c r="R967" s="95"/>
      <c r="S967" s="95"/>
      <c r="T967" s="95"/>
      <c r="U967" s="93"/>
      <c r="V967" s="95"/>
      <c r="W967" s="98"/>
      <c r="X967" s="103">
        <v>25</v>
      </c>
      <c r="Y967" s="103"/>
    </row>
    <row r="968" spans="1:25" ht="15" customHeight="1" x14ac:dyDescent="0.25">
      <c r="A968" s="109">
        <v>39361</v>
      </c>
      <c r="B968" s="110">
        <v>1213</v>
      </c>
      <c r="C968" s="110" t="s">
        <v>200</v>
      </c>
      <c r="D968" s="94">
        <v>1000</v>
      </c>
      <c r="E968" s="111" t="s">
        <v>7824</v>
      </c>
      <c r="F968" s="93" t="s">
        <v>33</v>
      </c>
      <c r="G968" s="93" t="s">
        <v>3575</v>
      </c>
      <c r="H968" s="96" t="s">
        <v>25</v>
      </c>
      <c r="I968" s="96"/>
      <c r="J968" s="94"/>
      <c r="K968" s="94">
        <v>1000</v>
      </c>
      <c r="L968" s="94"/>
      <c r="M968" s="104"/>
      <c r="N968" s="95"/>
      <c r="O968" s="95"/>
      <c r="P968" s="95"/>
      <c r="Q968" s="95"/>
      <c r="R968" s="95"/>
      <c r="S968" s="95"/>
      <c r="T968" s="93"/>
      <c r="U968" s="95"/>
      <c r="V968" s="98"/>
      <c r="W968" s="95"/>
      <c r="X968" s="94">
        <v>1000</v>
      </c>
      <c r="Y968" s="94"/>
    </row>
    <row r="969" spans="1:25" ht="15" customHeight="1" x14ac:dyDescent="0.25">
      <c r="A969" s="109">
        <v>39361</v>
      </c>
      <c r="B969" s="110">
        <v>916</v>
      </c>
      <c r="C969" s="110" t="s">
        <v>35</v>
      </c>
      <c r="D969" s="94" t="s">
        <v>27</v>
      </c>
      <c r="E969" s="111" t="s">
        <v>7825</v>
      </c>
      <c r="F969" s="93" t="s">
        <v>63</v>
      </c>
      <c r="G969" s="93" t="s">
        <v>3580</v>
      </c>
      <c r="H969" s="96" t="s">
        <v>25</v>
      </c>
      <c r="I969" s="96"/>
      <c r="J969" s="94"/>
      <c r="K969" s="94" t="s">
        <v>27</v>
      </c>
      <c r="L969" s="94"/>
      <c r="M969" s="104"/>
      <c r="N969" s="95"/>
      <c r="O969" s="95"/>
      <c r="P969" s="95"/>
      <c r="Q969" s="95"/>
      <c r="R969" s="95"/>
      <c r="S969" s="95"/>
      <c r="T969" s="93"/>
      <c r="U969" s="95"/>
      <c r="V969" s="98"/>
      <c r="W969" s="95"/>
      <c r="X969" s="94" t="s">
        <v>27</v>
      </c>
      <c r="Y969" s="94">
        <v>1</v>
      </c>
    </row>
    <row r="970" spans="1:25" ht="15" customHeight="1" x14ac:dyDescent="0.25">
      <c r="A970" s="109">
        <v>39361</v>
      </c>
      <c r="B970" s="110">
        <v>1706</v>
      </c>
      <c r="C970" s="110" t="s">
        <v>302</v>
      </c>
      <c r="D970" s="94">
        <v>1000</v>
      </c>
      <c r="E970" s="111" t="s">
        <v>7826</v>
      </c>
      <c r="F970" s="93" t="s">
        <v>63</v>
      </c>
      <c r="G970" s="93" t="s">
        <v>3587</v>
      </c>
      <c r="H970" s="96" t="s">
        <v>25</v>
      </c>
      <c r="I970" s="96"/>
      <c r="J970" s="94"/>
      <c r="K970" s="94">
        <v>1000</v>
      </c>
      <c r="L970" s="94"/>
      <c r="M970" s="104"/>
      <c r="N970" s="95"/>
      <c r="O970" s="95"/>
      <c r="P970" s="95"/>
      <c r="Q970" s="95"/>
      <c r="R970" s="95"/>
      <c r="S970" s="95"/>
      <c r="T970" s="93"/>
      <c r="U970" s="95"/>
      <c r="V970" s="98"/>
      <c r="W970" s="95"/>
      <c r="X970" s="94">
        <v>1000</v>
      </c>
      <c r="Y970" s="94"/>
    </row>
    <row r="971" spans="1:25" ht="15" customHeight="1" x14ac:dyDescent="0.25">
      <c r="A971" s="109">
        <v>39361</v>
      </c>
      <c r="B971" s="110">
        <v>1316</v>
      </c>
      <c r="C971" s="110" t="s">
        <v>35</v>
      </c>
      <c r="D971" s="94">
        <v>1000</v>
      </c>
      <c r="E971" s="111" t="s">
        <v>7827</v>
      </c>
      <c r="F971" s="104" t="s">
        <v>67</v>
      </c>
      <c r="G971" s="93" t="s">
        <v>3580</v>
      </c>
      <c r="H971" s="96" t="s">
        <v>25</v>
      </c>
      <c r="I971" s="93"/>
      <c r="J971" s="94"/>
      <c r="K971" s="94">
        <v>1000</v>
      </c>
      <c r="L971" s="94"/>
      <c r="M971" s="95"/>
      <c r="N971" s="95"/>
      <c r="O971" s="93"/>
      <c r="P971" s="95"/>
      <c r="Q971" s="98"/>
      <c r="R971" s="95"/>
      <c r="S971" s="95"/>
      <c r="T971" s="95"/>
      <c r="U971" s="95"/>
      <c r="V971" s="95"/>
      <c r="W971" s="95"/>
      <c r="X971" s="94">
        <v>1000</v>
      </c>
      <c r="Y971" s="94"/>
    </row>
    <row r="972" spans="1:25" ht="15" customHeight="1" x14ac:dyDescent="0.25">
      <c r="A972" s="109">
        <v>39362</v>
      </c>
      <c r="B972" s="110">
        <v>2157</v>
      </c>
      <c r="C972" s="110" t="s">
        <v>35</v>
      </c>
      <c r="D972" s="94">
        <v>100000</v>
      </c>
      <c r="E972" s="111" t="s">
        <v>7828</v>
      </c>
      <c r="F972" s="93" t="s">
        <v>23</v>
      </c>
      <c r="G972" s="93" t="s">
        <v>3580</v>
      </c>
      <c r="H972" s="96" t="s">
        <v>25</v>
      </c>
      <c r="I972" s="96" t="s">
        <v>4334</v>
      </c>
      <c r="J972" s="94">
        <v>100000</v>
      </c>
      <c r="K972" s="94"/>
      <c r="L972" s="94"/>
      <c r="M972" s="104"/>
      <c r="N972" s="95"/>
      <c r="O972" s="95"/>
      <c r="P972" s="95"/>
      <c r="Q972" s="95"/>
      <c r="R972" s="95"/>
      <c r="S972" s="95"/>
      <c r="T972" s="93"/>
      <c r="U972" s="95"/>
      <c r="V972" s="98"/>
      <c r="W972" s="95"/>
      <c r="X972" s="94">
        <v>100000</v>
      </c>
      <c r="Y972" s="94"/>
    </row>
    <row r="973" spans="1:25" ht="15" customHeight="1" x14ac:dyDescent="0.25">
      <c r="A973" s="109">
        <v>39362</v>
      </c>
      <c r="B973" s="110">
        <v>1549</v>
      </c>
      <c r="C973" s="110" t="s">
        <v>46</v>
      </c>
      <c r="D973" s="94">
        <v>3000</v>
      </c>
      <c r="E973" s="111" t="s">
        <v>7829</v>
      </c>
      <c r="F973" s="93" t="s">
        <v>23</v>
      </c>
      <c r="G973" s="93" t="s">
        <v>3575</v>
      </c>
      <c r="H973" s="96" t="s">
        <v>25</v>
      </c>
      <c r="I973" s="96"/>
      <c r="J973" s="94"/>
      <c r="K973" s="94">
        <v>3000</v>
      </c>
      <c r="L973" s="94"/>
      <c r="M973" s="104"/>
      <c r="N973" s="95"/>
      <c r="O973" s="95"/>
      <c r="P973" s="95"/>
      <c r="Q973" s="95"/>
      <c r="R973" s="95"/>
      <c r="S973" s="95"/>
      <c r="T973" s="93"/>
      <c r="U973" s="95"/>
      <c r="V973" s="98"/>
      <c r="W973" s="95"/>
      <c r="X973" s="94">
        <v>3000</v>
      </c>
      <c r="Y973" s="94"/>
    </row>
    <row r="974" spans="1:25" ht="15" customHeight="1" x14ac:dyDescent="0.25">
      <c r="A974" s="109">
        <v>39362</v>
      </c>
      <c r="B974" s="110">
        <v>753</v>
      </c>
      <c r="C974" s="110" t="s">
        <v>35</v>
      </c>
      <c r="D974" s="94">
        <v>26000</v>
      </c>
      <c r="E974" s="111" t="s">
        <v>7830</v>
      </c>
      <c r="F974" s="93" t="s">
        <v>359</v>
      </c>
      <c r="G974" s="93" t="s">
        <v>3580</v>
      </c>
      <c r="H974" s="96" t="s">
        <v>25</v>
      </c>
      <c r="I974" s="96"/>
      <c r="J974" s="94"/>
      <c r="K974" s="94">
        <v>26000</v>
      </c>
      <c r="L974" s="94"/>
      <c r="M974" s="104"/>
      <c r="N974" s="95"/>
      <c r="O974" s="95"/>
      <c r="P974" s="95"/>
      <c r="Q974" s="95"/>
      <c r="R974" s="95"/>
      <c r="S974" s="95"/>
      <c r="T974" s="93"/>
      <c r="U974" s="95"/>
      <c r="V974" s="98"/>
      <c r="W974" s="95"/>
      <c r="X974" s="94">
        <v>26000</v>
      </c>
      <c r="Y974" s="94"/>
    </row>
    <row r="975" spans="1:25" ht="15" customHeight="1" x14ac:dyDescent="0.25">
      <c r="A975" s="109">
        <v>39363</v>
      </c>
      <c r="B975" s="110">
        <v>1330</v>
      </c>
      <c r="C975" s="110" t="s">
        <v>426</v>
      </c>
      <c r="D975" s="94">
        <v>1000</v>
      </c>
      <c r="E975" s="111" t="s">
        <v>7831</v>
      </c>
      <c r="F975" s="93" t="s">
        <v>23</v>
      </c>
      <c r="G975" s="93" t="s">
        <v>3587</v>
      </c>
      <c r="H975" s="96" t="s">
        <v>25</v>
      </c>
      <c r="I975" s="96"/>
      <c r="J975" s="94"/>
      <c r="K975" s="94">
        <v>1000</v>
      </c>
      <c r="L975" s="94"/>
      <c r="M975" s="104"/>
      <c r="N975" s="95"/>
      <c r="O975" s="95"/>
      <c r="P975" s="95"/>
      <c r="Q975" s="95"/>
      <c r="R975" s="95"/>
      <c r="S975" s="95"/>
      <c r="T975" s="93"/>
      <c r="U975" s="95"/>
      <c r="V975" s="98"/>
      <c r="W975" s="95"/>
      <c r="X975" s="94">
        <v>1000</v>
      </c>
      <c r="Y975" s="94"/>
    </row>
    <row r="976" spans="1:25" ht="15" customHeight="1" x14ac:dyDescent="0.25">
      <c r="A976" s="109">
        <v>39363</v>
      </c>
      <c r="B976" s="110">
        <v>1443</v>
      </c>
      <c r="C976" s="110" t="s">
        <v>42</v>
      </c>
      <c r="D976" s="94">
        <v>6000</v>
      </c>
      <c r="E976" s="111" t="s">
        <v>7832</v>
      </c>
      <c r="F976" s="93" t="s">
        <v>33</v>
      </c>
      <c r="G976" s="93" t="s">
        <v>3582</v>
      </c>
      <c r="H976" s="96" t="s">
        <v>25</v>
      </c>
      <c r="I976" s="96" t="s">
        <v>4334</v>
      </c>
      <c r="J976" s="94">
        <v>6000</v>
      </c>
      <c r="K976" s="94"/>
      <c r="L976" s="94"/>
      <c r="M976" s="104"/>
      <c r="N976" s="95"/>
      <c r="O976" s="95"/>
      <c r="P976" s="95"/>
      <c r="Q976" s="95"/>
      <c r="R976" s="95"/>
      <c r="S976" s="95"/>
      <c r="T976" s="93"/>
      <c r="U976" s="95"/>
      <c r="V976" s="98"/>
      <c r="W976" s="95"/>
      <c r="X976" s="94">
        <v>6000</v>
      </c>
      <c r="Y976" s="94"/>
    </row>
    <row r="977" spans="1:25" ht="15" customHeight="1" x14ac:dyDescent="0.25">
      <c r="A977" s="109">
        <v>39363</v>
      </c>
      <c r="B977" s="110">
        <v>2015</v>
      </c>
      <c r="C977" s="110" t="s">
        <v>1138</v>
      </c>
      <c r="D977" s="94">
        <v>1000</v>
      </c>
      <c r="E977" s="111" t="s">
        <v>7833</v>
      </c>
      <c r="F977" s="93" t="s">
        <v>37</v>
      </c>
      <c r="G977" s="93" t="s">
        <v>3610</v>
      </c>
      <c r="H977" s="96" t="s">
        <v>25</v>
      </c>
      <c r="I977" s="96"/>
      <c r="J977" s="94"/>
      <c r="K977" s="94">
        <v>1000</v>
      </c>
      <c r="L977" s="94"/>
      <c r="M977" s="104"/>
      <c r="N977" s="95"/>
      <c r="O977" s="95"/>
      <c r="P977" s="95"/>
      <c r="Q977" s="95"/>
      <c r="R977" s="95"/>
      <c r="S977" s="95"/>
      <c r="T977" s="93"/>
      <c r="U977" s="95"/>
      <c r="V977" s="98"/>
      <c r="W977" s="95"/>
      <c r="X977" s="94">
        <v>1000</v>
      </c>
      <c r="Y977" s="94"/>
    </row>
    <row r="978" spans="1:25" ht="15" customHeight="1" x14ac:dyDescent="0.25">
      <c r="A978" s="109">
        <v>39363</v>
      </c>
      <c r="B978" s="110">
        <v>849</v>
      </c>
      <c r="C978" s="110" t="s">
        <v>200</v>
      </c>
      <c r="D978" s="94">
        <v>1500</v>
      </c>
      <c r="E978" s="111" t="s">
        <v>7834</v>
      </c>
      <c r="F978" s="93" t="s">
        <v>54</v>
      </c>
      <c r="G978" s="93" t="s">
        <v>3575</v>
      </c>
      <c r="H978" s="96" t="s">
        <v>25</v>
      </c>
      <c r="I978" s="96"/>
      <c r="J978" s="94"/>
      <c r="K978" s="94">
        <v>1500</v>
      </c>
      <c r="L978" s="94"/>
      <c r="M978" s="104"/>
      <c r="N978" s="95"/>
      <c r="O978" s="95"/>
      <c r="P978" s="95"/>
      <c r="Q978" s="95"/>
      <c r="R978" s="95"/>
      <c r="S978" s="95"/>
      <c r="T978" s="93"/>
      <c r="U978" s="95"/>
      <c r="V978" s="98"/>
      <c r="W978" s="95"/>
      <c r="X978" s="94">
        <v>1500</v>
      </c>
      <c r="Y978" s="94"/>
    </row>
    <row r="979" spans="1:25" ht="15" customHeight="1" x14ac:dyDescent="0.25">
      <c r="A979" s="109">
        <v>39364</v>
      </c>
      <c r="B979" s="110">
        <v>1205</v>
      </c>
      <c r="C979" s="110" t="s">
        <v>91</v>
      </c>
      <c r="D979" s="94">
        <v>20</v>
      </c>
      <c r="E979" s="111" t="s">
        <v>7835</v>
      </c>
      <c r="F979" s="93" t="s">
        <v>33</v>
      </c>
      <c r="G979" s="93" t="s">
        <v>3578</v>
      </c>
      <c r="H979" s="96" t="s">
        <v>25</v>
      </c>
      <c r="I979" s="96"/>
      <c r="J979" s="94"/>
      <c r="K979" s="94">
        <v>20</v>
      </c>
      <c r="L979" s="94"/>
      <c r="M979" s="104"/>
      <c r="N979" s="95"/>
      <c r="O979" s="95"/>
      <c r="P979" s="95"/>
      <c r="Q979" s="95"/>
      <c r="R979" s="95"/>
      <c r="S979" s="95"/>
      <c r="T979" s="93"/>
      <c r="U979" s="95"/>
      <c r="V979" s="98"/>
      <c r="W979" s="95"/>
      <c r="X979" s="94">
        <v>20</v>
      </c>
      <c r="Y979" s="94"/>
    </row>
    <row r="980" spans="1:25" ht="15" customHeight="1" x14ac:dyDescent="0.25">
      <c r="A980" s="109">
        <v>39364</v>
      </c>
      <c r="B980" s="110">
        <v>1731</v>
      </c>
      <c r="C980" s="110" t="s">
        <v>61</v>
      </c>
      <c r="D980" s="94">
        <v>2700</v>
      </c>
      <c r="E980" s="111" t="s">
        <v>7836</v>
      </c>
      <c r="F980" s="93" t="s">
        <v>33</v>
      </c>
      <c r="G980" s="93" t="s">
        <v>3575</v>
      </c>
      <c r="H980" s="96" t="s">
        <v>25</v>
      </c>
      <c r="I980" s="96"/>
      <c r="J980" s="94"/>
      <c r="K980" s="94">
        <v>2700</v>
      </c>
      <c r="L980" s="94"/>
      <c r="M980" s="104"/>
      <c r="N980" s="95"/>
      <c r="O980" s="95"/>
      <c r="P980" s="95"/>
      <c r="Q980" s="95"/>
      <c r="R980" s="95"/>
      <c r="S980" s="95"/>
      <c r="T980" s="93"/>
      <c r="U980" s="95"/>
      <c r="V980" s="98"/>
      <c r="W980" s="95"/>
      <c r="X980" s="94">
        <v>2700</v>
      </c>
      <c r="Y980" s="94"/>
    </row>
    <row r="981" spans="1:25" ht="15" customHeight="1" x14ac:dyDescent="0.25">
      <c r="A981" s="109">
        <v>39364</v>
      </c>
      <c r="B981" s="110">
        <v>812</v>
      </c>
      <c r="C981" s="110" t="s">
        <v>329</v>
      </c>
      <c r="D981" s="94">
        <v>180000</v>
      </c>
      <c r="E981" s="111" t="s">
        <v>7837</v>
      </c>
      <c r="F981" s="93" t="s">
        <v>3869</v>
      </c>
      <c r="G981" s="93" t="s">
        <v>3578</v>
      </c>
      <c r="H981" s="96" t="s">
        <v>25</v>
      </c>
      <c r="I981" s="96" t="s">
        <v>4334</v>
      </c>
      <c r="J981" s="94">
        <v>180000</v>
      </c>
      <c r="K981" s="94"/>
      <c r="L981" s="94"/>
      <c r="M981" s="104"/>
      <c r="N981" s="95"/>
      <c r="O981" s="95"/>
      <c r="P981" s="95"/>
      <c r="Q981" s="95"/>
      <c r="R981" s="95"/>
      <c r="S981" s="95"/>
      <c r="T981" s="93"/>
      <c r="U981" s="95"/>
      <c r="V981" s="98"/>
      <c r="W981" s="95"/>
      <c r="X981" s="94">
        <v>180000</v>
      </c>
      <c r="Y981" s="94"/>
    </row>
    <row r="982" spans="1:25" ht="15" customHeight="1" x14ac:dyDescent="0.25">
      <c r="A982" s="109">
        <v>39365</v>
      </c>
      <c r="B982" s="110">
        <v>1351</v>
      </c>
      <c r="C982" s="110" t="s">
        <v>31</v>
      </c>
      <c r="D982" s="94">
        <v>1000</v>
      </c>
      <c r="E982" s="111" t="s">
        <v>7838</v>
      </c>
      <c r="F982" s="93" t="s">
        <v>23</v>
      </c>
      <c r="G982" s="93" t="s">
        <v>3587</v>
      </c>
      <c r="H982" s="96" t="s">
        <v>25</v>
      </c>
      <c r="I982" s="96"/>
      <c r="J982" s="94"/>
      <c r="K982" s="94">
        <v>1000</v>
      </c>
      <c r="L982" s="94"/>
      <c r="M982" s="104"/>
      <c r="N982" s="95"/>
      <c r="O982" s="95"/>
      <c r="P982" s="95"/>
      <c r="Q982" s="95"/>
      <c r="R982" s="95"/>
      <c r="S982" s="95"/>
      <c r="T982" s="93"/>
      <c r="U982" s="95"/>
      <c r="V982" s="98"/>
      <c r="W982" s="95"/>
      <c r="X982" s="94">
        <v>1000</v>
      </c>
      <c r="Y982" s="94"/>
    </row>
    <row r="983" spans="1:25" ht="15" customHeight="1" x14ac:dyDescent="0.25">
      <c r="A983" s="109">
        <v>39365</v>
      </c>
      <c r="B983" s="110">
        <v>838</v>
      </c>
      <c r="C983" s="110" t="s">
        <v>319</v>
      </c>
      <c r="D983" s="94">
        <v>1500</v>
      </c>
      <c r="E983" s="111" t="s">
        <v>7839</v>
      </c>
      <c r="F983" s="93" t="s">
        <v>30</v>
      </c>
      <c r="G983" s="93" t="s">
        <v>3610</v>
      </c>
      <c r="H983" s="96" t="s">
        <v>25</v>
      </c>
      <c r="I983" s="96"/>
      <c r="J983" s="94"/>
      <c r="K983" s="94">
        <v>1500</v>
      </c>
      <c r="L983" s="94"/>
      <c r="M983" s="104"/>
      <c r="N983" s="95"/>
      <c r="O983" s="95"/>
      <c r="P983" s="95"/>
      <c r="Q983" s="95"/>
      <c r="R983" s="95"/>
      <c r="S983" s="95"/>
      <c r="T983" s="93"/>
      <c r="U983" s="95"/>
      <c r="V983" s="98"/>
      <c r="W983" s="95"/>
      <c r="X983" s="94">
        <v>1500</v>
      </c>
      <c r="Y983" s="94"/>
    </row>
    <row r="984" spans="1:25" ht="15" customHeight="1" x14ac:dyDescent="0.25">
      <c r="A984" s="109">
        <v>39365</v>
      </c>
      <c r="B984" s="110">
        <v>1023</v>
      </c>
      <c r="C984" s="110" t="s">
        <v>152</v>
      </c>
      <c r="D984" s="94">
        <v>800</v>
      </c>
      <c r="E984" s="111" t="s">
        <v>7840</v>
      </c>
      <c r="F984" s="93" t="s">
        <v>63</v>
      </c>
      <c r="G984" s="93" t="s">
        <v>3580</v>
      </c>
      <c r="H984" s="96" t="s">
        <v>25</v>
      </c>
      <c r="I984" s="96"/>
      <c r="J984" s="94"/>
      <c r="K984" s="94">
        <v>800</v>
      </c>
      <c r="L984" s="94"/>
      <c r="M984" s="104"/>
      <c r="N984" s="95"/>
      <c r="O984" s="95"/>
      <c r="P984" s="95"/>
      <c r="Q984" s="95"/>
      <c r="R984" s="95"/>
      <c r="S984" s="95"/>
      <c r="T984" s="93"/>
      <c r="U984" s="95"/>
      <c r="V984" s="98"/>
      <c r="W984" s="95"/>
      <c r="X984" s="94">
        <v>800</v>
      </c>
      <c r="Y984" s="94"/>
    </row>
    <row r="985" spans="1:25" ht="15" customHeight="1" x14ac:dyDescent="0.25">
      <c r="A985" s="109">
        <v>39365</v>
      </c>
      <c r="B985" s="110">
        <v>2027</v>
      </c>
      <c r="C985" s="110" t="s">
        <v>35</v>
      </c>
      <c r="D985" s="94">
        <v>770</v>
      </c>
      <c r="E985" s="111" t="s">
        <v>7841</v>
      </c>
      <c r="F985" s="93" t="s">
        <v>67</v>
      </c>
      <c r="G985" s="93" t="s">
        <v>3580</v>
      </c>
      <c r="H985" s="96" t="s">
        <v>25</v>
      </c>
      <c r="I985" s="96"/>
      <c r="J985" s="94"/>
      <c r="K985" s="94">
        <v>770</v>
      </c>
      <c r="L985" s="94"/>
      <c r="M985" s="104"/>
      <c r="N985" s="95"/>
      <c r="O985" s="95"/>
      <c r="P985" s="95"/>
      <c r="Q985" s="95"/>
      <c r="R985" s="95"/>
      <c r="S985" s="95"/>
      <c r="T985" s="93"/>
      <c r="U985" s="95"/>
      <c r="V985" s="98"/>
      <c r="W985" s="95"/>
      <c r="X985" s="94">
        <v>770</v>
      </c>
      <c r="Y985" s="94"/>
    </row>
    <row r="986" spans="1:25" ht="15" customHeight="1" x14ac:dyDescent="0.25">
      <c r="A986" s="109">
        <v>39366</v>
      </c>
      <c r="B986" s="110">
        <v>1417</v>
      </c>
      <c r="C986" s="110" t="s">
        <v>64</v>
      </c>
      <c r="D986" s="94">
        <v>1000</v>
      </c>
      <c r="E986" s="111" t="s">
        <v>7842</v>
      </c>
      <c r="F986" s="93" t="s">
        <v>23</v>
      </c>
      <c r="G986" s="93" t="s">
        <v>3578</v>
      </c>
      <c r="H986" s="96" t="s">
        <v>25</v>
      </c>
      <c r="I986" s="96"/>
      <c r="J986" s="94"/>
      <c r="K986" s="94">
        <v>1000</v>
      </c>
      <c r="L986" s="94"/>
      <c r="M986" s="104"/>
      <c r="N986" s="95"/>
      <c r="O986" s="95"/>
      <c r="P986" s="95"/>
      <c r="Q986" s="95"/>
      <c r="R986" s="95"/>
      <c r="S986" s="95"/>
      <c r="T986" s="93"/>
      <c r="U986" s="95"/>
      <c r="V986" s="98"/>
      <c r="W986" s="95"/>
      <c r="X986" s="94">
        <v>1000</v>
      </c>
      <c r="Y986" s="94"/>
    </row>
    <row r="987" spans="1:25" ht="15" customHeight="1" x14ac:dyDescent="0.25">
      <c r="A987" s="109">
        <v>39366</v>
      </c>
      <c r="B987" s="110">
        <v>1211</v>
      </c>
      <c r="C987" s="110" t="s">
        <v>42</v>
      </c>
      <c r="D987" s="94">
        <v>1000</v>
      </c>
      <c r="E987" s="111" t="s">
        <v>7843</v>
      </c>
      <c r="F987" s="93" t="s">
        <v>23</v>
      </c>
      <c r="G987" s="93" t="s">
        <v>3582</v>
      </c>
      <c r="H987" s="96" t="s">
        <v>25</v>
      </c>
      <c r="I987" s="96" t="s">
        <v>4334</v>
      </c>
      <c r="J987" s="94">
        <v>1000</v>
      </c>
      <c r="K987" s="94"/>
      <c r="L987" s="94"/>
      <c r="M987" s="104"/>
      <c r="N987" s="95"/>
      <c r="O987" s="95"/>
      <c r="P987" s="95"/>
      <c r="Q987" s="95"/>
      <c r="R987" s="95"/>
      <c r="S987" s="95"/>
      <c r="T987" s="93"/>
      <c r="U987" s="95"/>
      <c r="V987" s="98"/>
      <c r="W987" s="95"/>
      <c r="X987" s="94">
        <v>1000</v>
      </c>
      <c r="Y987" s="94"/>
    </row>
    <row r="988" spans="1:25" ht="15" customHeight="1" x14ac:dyDescent="0.25">
      <c r="A988" s="109">
        <v>39366</v>
      </c>
      <c r="B988" s="110">
        <v>1319</v>
      </c>
      <c r="C988" s="110" t="s">
        <v>3611</v>
      </c>
      <c r="D988" s="94">
        <v>19188</v>
      </c>
      <c r="E988" s="111" t="s">
        <v>7844</v>
      </c>
      <c r="F988" s="93" t="s">
        <v>23</v>
      </c>
      <c r="G988" s="93" t="s">
        <v>3587</v>
      </c>
      <c r="H988" s="96" t="s">
        <v>25</v>
      </c>
      <c r="I988" s="96"/>
      <c r="J988" s="94"/>
      <c r="K988" s="94">
        <v>19188</v>
      </c>
      <c r="L988" s="94"/>
      <c r="M988" s="104"/>
      <c r="N988" s="95"/>
      <c r="O988" s="95"/>
      <c r="P988" s="95"/>
      <c r="Q988" s="95"/>
      <c r="R988" s="95"/>
      <c r="S988" s="95"/>
      <c r="T988" s="93"/>
      <c r="U988" s="95"/>
      <c r="V988" s="98"/>
      <c r="W988" s="95"/>
      <c r="X988" s="94">
        <v>19188</v>
      </c>
      <c r="Y988" s="94"/>
    </row>
    <row r="989" spans="1:25" ht="15" customHeight="1" x14ac:dyDescent="0.25">
      <c r="A989" s="109">
        <v>39366</v>
      </c>
      <c r="B989" s="110">
        <v>1530</v>
      </c>
      <c r="C989" s="110" t="s">
        <v>31</v>
      </c>
      <c r="D989" s="94">
        <v>5000</v>
      </c>
      <c r="E989" s="111" t="s">
        <v>7845</v>
      </c>
      <c r="F989" s="93" t="s">
        <v>23</v>
      </c>
      <c r="G989" s="93" t="s">
        <v>3587</v>
      </c>
      <c r="H989" s="96" t="s">
        <v>25</v>
      </c>
      <c r="I989" s="96"/>
      <c r="J989" s="94"/>
      <c r="K989" s="94">
        <v>5000</v>
      </c>
      <c r="L989" s="94"/>
      <c r="M989" s="104"/>
      <c r="N989" s="95"/>
      <c r="O989" s="95"/>
      <c r="P989" s="95"/>
      <c r="Q989" s="95"/>
      <c r="R989" s="95"/>
      <c r="S989" s="95"/>
      <c r="T989" s="93"/>
      <c r="U989" s="95"/>
      <c r="V989" s="98"/>
      <c r="W989" s="95"/>
      <c r="X989" s="94">
        <v>5000</v>
      </c>
      <c r="Y989" s="94"/>
    </row>
    <row r="990" spans="1:25" ht="15" customHeight="1" x14ac:dyDescent="0.25">
      <c r="A990" s="109">
        <v>39366</v>
      </c>
      <c r="B990" s="110">
        <v>1516</v>
      </c>
      <c r="C990" s="110" t="s">
        <v>64</v>
      </c>
      <c r="D990" s="94">
        <v>48000</v>
      </c>
      <c r="E990" s="111" t="s">
        <v>7846</v>
      </c>
      <c r="F990" s="93" t="s">
        <v>33</v>
      </c>
      <c r="G990" s="93" t="s">
        <v>3578</v>
      </c>
      <c r="H990" s="96" t="s">
        <v>25</v>
      </c>
      <c r="I990" s="96"/>
      <c r="J990" s="94"/>
      <c r="K990" s="94">
        <v>48000</v>
      </c>
      <c r="L990" s="94"/>
      <c r="M990" s="104"/>
      <c r="N990" s="95"/>
      <c r="O990" s="95"/>
      <c r="P990" s="95"/>
      <c r="Q990" s="95"/>
      <c r="R990" s="95"/>
      <c r="S990" s="95"/>
      <c r="T990" s="93"/>
      <c r="U990" s="95"/>
      <c r="V990" s="98"/>
      <c r="W990" s="95"/>
      <c r="X990" s="94">
        <v>48000</v>
      </c>
      <c r="Y990" s="94"/>
    </row>
    <row r="991" spans="1:25" ht="15" customHeight="1" x14ac:dyDescent="0.25">
      <c r="A991" s="109">
        <v>39366</v>
      </c>
      <c r="B991" s="110">
        <v>1330</v>
      </c>
      <c r="C991" s="110" t="s">
        <v>3611</v>
      </c>
      <c r="D991" s="94">
        <v>59580</v>
      </c>
      <c r="E991" s="111" t="s">
        <v>7847</v>
      </c>
      <c r="F991" s="93" t="s">
        <v>33</v>
      </c>
      <c r="G991" s="93" t="s">
        <v>3587</v>
      </c>
      <c r="H991" s="96" t="s">
        <v>25</v>
      </c>
      <c r="I991" s="96"/>
      <c r="J991" s="94"/>
      <c r="K991" s="94">
        <v>59580</v>
      </c>
      <c r="L991" s="94"/>
      <c r="M991" s="104"/>
      <c r="N991" s="95"/>
      <c r="O991" s="95"/>
      <c r="P991" s="95"/>
      <c r="Q991" s="95"/>
      <c r="R991" s="95"/>
      <c r="S991" s="95"/>
      <c r="T991" s="93"/>
      <c r="U991" s="95"/>
      <c r="V991" s="98"/>
      <c r="W991" s="95"/>
      <c r="X991" s="94">
        <v>59580</v>
      </c>
      <c r="Y991" s="94"/>
    </row>
    <row r="992" spans="1:25" ht="15" customHeight="1" x14ac:dyDescent="0.25">
      <c r="A992" s="109">
        <v>39367</v>
      </c>
      <c r="B992" s="110">
        <v>1020</v>
      </c>
      <c r="C992" s="110" t="s">
        <v>526</v>
      </c>
      <c r="D992" s="94">
        <v>3000</v>
      </c>
      <c r="E992" s="111" t="s">
        <v>7848</v>
      </c>
      <c r="F992" s="93" t="s">
        <v>23</v>
      </c>
      <c r="G992" s="93" t="s">
        <v>3580</v>
      </c>
      <c r="H992" s="96" t="s">
        <v>25</v>
      </c>
      <c r="I992" s="96"/>
      <c r="J992" s="94"/>
      <c r="K992" s="94">
        <v>3000</v>
      </c>
      <c r="L992" s="94"/>
      <c r="M992" s="104"/>
      <c r="N992" s="95"/>
      <c r="O992" s="95"/>
      <c r="P992" s="95"/>
      <c r="Q992" s="95"/>
      <c r="R992" s="95"/>
      <c r="S992" s="95"/>
      <c r="T992" s="93"/>
      <c r="U992" s="95"/>
      <c r="V992" s="98"/>
      <c r="W992" s="95"/>
      <c r="X992" s="94">
        <v>3000</v>
      </c>
      <c r="Y992" s="94"/>
    </row>
    <row r="993" spans="1:25" ht="15" customHeight="1" x14ac:dyDescent="0.25">
      <c r="A993" s="109">
        <v>39367</v>
      </c>
      <c r="B993" s="110">
        <v>839</v>
      </c>
      <c r="C993" s="110" t="s">
        <v>162</v>
      </c>
      <c r="D993" s="94">
        <v>100000</v>
      </c>
      <c r="E993" s="111" t="s">
        <v>7849</v>
      </c>
      <c r="F993" s="93" t="s">
        <v>23</v>
      </c>
      <c r="G993" s="93" t="s">
        <v>3582</v>
      </c>
      <c r="H993" s="96" t="s">
        <v>25</v>
      </c>
      <c r="I993" s="96"/>
      <c r="J993" s="94"/>
      <c r="K993" s="94">
        <v>100000</v>
      </c>
      <c r="L993" s="94"/>
      <c r="M993" s="104"/>
      <c r="N993" s="95"/>
      <c r="O993" s="95"/>
      <c r="P993" s="95"/>
      <c r="Q993" s="95"/>
      <c r="R993" s="95"/>
      <c r="S993" s="95"/>
      <c r="T993" s="93"/>
      <c r="U993" s="95"/>
      <c r="V993" s="98"/>
      <c r="W993" s="95"/>
      <c r="X993" s="94">
        <v>100000</v>
      </c>
      <c r="Y993" s="94"/>
    </row>
    <row r="994" spans="1:25" ht="15" customHeight="1" x14ac:dyDescent="0.25">
      <c r="A994" s="92">
        <v>39367</v>
      </c>
      <c r="B994" s="93">
        <v>1709</v>
      </c>
      <c r="C994" s="93" t="s">
        <v>162</v>
      </c>
      <c r="D994" s="103">
        <v>100000</v>
      </c>
      <c r="E994" s="95" t="s">
        <v>7850</v>
      </c>
      <c r="F994" s="93" t="s">
        <v>23</v>
      </c>
      <c r="G994" s="93" t="s">
        <v>3582</v>
      </c>
      <c r="H994" s="96" t="s">
        <v>25</v>
      </c>
      <c r="I994" s="96"/>
      <c r="J994" s="103"/>
      <c r="K994" s="103">
        <v>100000</v>
      </c>
      <c r="L994" s="94"/>
      <c r="M994" s="104"/>
      <c r="N994" s="95"/>
      <c r="O994" s="95"/>
      <c r="P994" s="95"/>
      <c r="Q994" s="95"/>
      <c r="R994" s="95"/>
      <c r="S994" s="95"/>
      <c r="T994" s="95"/>
      <c r="U994" s="93"/>
      <c r="V994" s="95"/>
      <c r="W994" s="98"/>
      <c r="X994" s="103">
        <v>100000</v>
      </c>
      <c r="Y994" s="103"/>
    </row>
    <row r="995" spans="1:25" ht="15" customHeight="1" x14ac:dyDescent="0.25">
      <c r="A995" s="109">
        <v>39367</v>
      </c>
      <c r="B995" s="110">
        <v>2037</v>
      </c>
      <c r="C995" s="110" t="s">
        <v>51</v>
      </c>
      <c r="D995" s="94">
        <v>7000</v>
      </c>
      <c r="E995" s="111" t="s">
        <v>7851</v>
      </c>
      <c r="F995" s="93" t="s">
        <v>30</v>
      </c>
      <c r="G995" s="93" t="s">
        <v>3610</v>
      </c>
      <c r="H995" s="96" t="s">
        <v>25</v>
      </c>
      <c r="I995" s="96"/>
      <c r="J995" s="94"/>
      <c r="K995" s="94">
        <v>7000</v>
      </c>
      <c r="L995" s="94"/>
      <c r="M995" s="104"/>
      <c r="N995" s="95"/>
      <c r="O995" s="95"/>
      <c r="P995" s="95"/>
      <c r="Q995" s="95"/>
      <c r="R995" s="95"/>
      <c r="S995" s="95"/>
      <c r="T995" s="93"/>
      <c r="U995" s="95"/>
      <c r="V995" s="98"/>
      <c r="W995" s="95"/>
      <c r="X995" s="94">
        <v>7000</v>
      </c>
      <c r="Y995" s="94"/>
    </row>
    <row r="996" spans="1:25" ht="15" customHeight="1" x14ac:dyDescent="0.25">
      <c r="A996" s="92">
        <v>39367</v>
      </c>
      <c r="B996" s="93">
        <v>1430</v>
      </c>
      <c r="C996" s="93" t="s">
        <v>42</v>
      </c>
      <c r="D996" s="103">
        <v>40</v>
      </c>
      <c r="E996" s="95" t="s">
        <v>7852</v>
      </c>
      <c r="F996" s="93" t="s">
        <v>63</v>
      </c>
      <c r="G996" s="93" t="s">
        <v>3582</v>
      </c>
      <c r="H996" s="96" t="s">
        <v>25</v>
      </c>
      <c r="I996" s="96"/>
      <c r="J996" s="103"/>
      <c r="K996" s="103">
        <v>40</v>
      </c>
      <c r="L996" s="94"/>
      <c r="M996" s="104"/>
      <c r="N996" s="95"/>
      <c r="O996" s="95"/>
      <c r="P996" s="95"/>
      <c r="Q996" s="95"/>
      <c r="R996" s="95"/>
      <c r="S996" s="95"/>
      <c r="T996" s="95"/>
      <c r="U996" s="93"/>
      <c r="V996" s="95"/>
      <c r="W996" s="98"/>
      <c r="X996" s="103">
        <v>40</v>
      </c>
      <c r="Y996" s="103"/>
    </row>
    <row r="997" spans="1:25" ht="15" customHeight="1" x14ac:dyDescent="0.25">
      <c r="A997" s="109">
        <v>39367</v>
      </c>
      <c r="B997" s="110">
        <v>1546</v>
      </c>
      <c r="C997" s="110" t="s">
        <v>64</v>
      </c>
      <c r="D997" s="94">
        <v>60000</v>
      </c>
      <c r="E997" s="111" t="s">
        <v>7853</v>
      </c>
      <c r="F997" s="93" t="s">
        <v>3869</v>
      </c>
      <c r="G997" s="93" t="s">
        <v>3578</v>
      </c>
      <c r="H997" s="96" t="s">
        <v>25</v>
      </c>
      <c r="I997" s="96" t="s">
        <v>4334</v>
      </c>
      <c r="J997" s="94">
        <v>60000</v>
      </c>
      <c r="K997" s="94"/>
      <c r="L997" s="94"/>
      <c r="M997" s="104"/>
      <c r="N997" s="95"/>
      <c r="O997" s="95"/>
      <c r="P997" s="95"/>
      <c r="Q997" s="95"/>
      <c r="R997" s="95"/>
      <c r="S997" s="95"/>
      <c r="T997" s="93"/>
      <c r="U997" s="95"/>
      <c r="V997" s="98"/>
      <c r="W997" s="95"/>
      <c r="X997" s="94">
        <v>60000</v>
      </c>
      <c r="Y997" s="94"/>
    </row>
    <row r="998" spans="1:25" ht="15" customHeight="1" x14ac:dyDescent="0.25">
      <c r="A998" s="109">
        <v>39369</v>
      </c>
      <c r="B998" s="110">
        <v>1817</v>
      </c>
      <c r="C998" s="110" t="s">
        <v>35</v>
      </c>
      <c r="D998" s="94" t="s">
        <v>27</v>
      </c>
      <c r="E998" s="111" t="s">
        <v>7854</v>
      </c>
      <c r="F998" s="93" t="s">
        <v>23</v>
      </c>
      <c r="G998" s="93" t="s">
        <v>3580</v>
      </c>
      <c r="H998" s="96" t="s">
        <v>25</v>
      </c>
      <c r="I998" s="96"/>
      <c r="J998" s="94"/>
      <c r="K998" s="94" t="s">
        <v>27</v>
      </c>
      <c r="L998" s="94"/>
      <c r="M998" s="104"/>
      <c r="N998" s="95"/>
      <c r="O998" s="95"/>
      <c r="P998" s="95"/>
      <c r="Q998" s="95"/>
      <c r="R998" s="95"/>
      <c r="S998" s="95"/>
      <c r="T998" s="93"/>
      <c r="U998" s="95"/>
      <c r="V998" s="98"/>
      <c r="W998" s="95"/>
      <c r="X998" s="94" t="s">
        <v>27</v>
      </c>
      <c r="Y998" s="94">
        <v>1</v>
      </c>
    </row>
    <row r="999" spans="1:25" ht="15" customHeight="1" x14ac:dyDescent="0.25">
      <c r="A999" s="109">
        <v>39369</v>
      </c>
      <c r="B999" s="110">
        <v>1202</v>
      </c>
      <c r="C999" s="110" t="s">
        <v>42</v>
      </c>
      <c r="D999" s="94">
        <v>1000</v>
      </c>
      <c r="E999" s="111" t="s">
        <v>7855</v>
      </c>
      <c r="F999" s="93" t="s">
        <v>3869</v>
      </c>
      <c r="G999" s="93" t="s">
        <v>3582</v>
      </c>
      <c r="H999" s="96" t="s">
        <v>25</v>
      </c>
      <c r="I999" s="96" t="s">
        <v>4334</v>
      </c>
      <c r="J999" s="94">
        <v>1000</v>
      </c>
      <c r="K999" s="94"/>
      <c r="L999" s="94"/>
      <c r="M999" s="97"/>
      <c r="N999" s="95"/>
      <c r="O999" s="95"/>
      <c r="P999" s="95"/>
      <c r="Q999" s="95"/>
      <c r="R999" s="95"/>
      <c r="S999" s="95"/>
      <c r="T999" s="93"/>
      <c r="U999" s="95"/>
      <c r="V999" s="98"/>
      <c r="W999" s="95"/>
      <c r="X999" s="94">
        <v>1000</v>
      </c>
      <c r="Y999" s="94"/>
    </row>
    <row r="1000" spans="1:25" ht="15" customHeight="1" x14ac:dyDescent="0.25">
      <c r="A1000" s="109">
        <v>39370</v>
      </c>
      <c r="B1000" s="110">
        <v>1032</v>
      </c>
      <c r="C1000" s="110" t="s">
        <v>162</v>
      </c>
      <c r="D1000" s="94">
        <v>2500</v>
      </c>
      <c r="E1000" s="111" t="s">
        <v>7856</v>
      </c>
      <c r="F1000" s="93" t="s">
        <v>23</v>
      </c>
      <c r="G1000" s="93" t="s">
        <v>3582</v>
      </c>
      <c r="H1000" s="96" t="s">
        <v>25</v>
      </c>
      <c r="I1000" s="96"/>
      <c r="J1000" s="94"/>
      <c r="K1000" s="94">
        <v>2500</v>
      </c>
      <c r="L1000" s="94"/>
      <c r="M1000" s="104"/>
      <c r="N1000" s="95"/>
      <c r="O1000" s="95"/>
      <c r="P1000" s="95"/>
      <c r="Q1000" s="95"/>
      <c r="R1000" s="95"/>
      <c r="S1000" s="95"/>
      <c r="T1000" s="93"/>
      <c r="U1000" s="95"/>
      <c r="V1000" s="98"/>
      <c r="W1000" s="95"/>
      <c r="X1000" s="94">
        <v>2500</v>
      </c>
      <c r="Y1000" s="94"/>
    </row>
    <row r="1001" spans="1:25" ht="15" customHeight="1" x14ac:dyDescent="0.25">
      <c r="A1001" s="109">
        <v>39370</v>
      </c>
      <c r="B1001" s="110">
        <v>1545</v>
      </c>
      <c r="C1001" s="110" t="s">
        <v>150</v>
      </c>
      <c r="D1001" s="94">
        <v>100000</v>
      </c>
      <c r="E1001" s="111" t="s">
        <v>7857</v>
      </c>
      <c r="F1001" s="93" t="s">
        <v>23</v>
      </c>
      <c r="G1001" s="93" t="s">
        <v>3575</v>
      </c>
      <c r="H1001" s="96" t="s">
        <v>25</v>
      </c>
      <c r="I1001" s="96"/>
      <c r="J1001" s="94"/>
      <c r="K1001" s="94">
        <v>100000</v>
      </c>
      <c r="L1001" s="94"/>
      <c r="M1001" s="104"/>
      <c r="N1001" s="95"/>
      <c r="O1001" s="95"/>
      <c r="P1001" s="95"/>
      <c r="Q1001" s="95"/>
      <c r="R1001" s="95"/>
      <c r="S1001" s="95"/>
      <c r="T1001" s="93"/>
      <c r="U1001" s="95"/>
      <c r="V1001" s="98"/>
      <c r="W1001" s="95"/>
      <c r="X1001" s="94">
        <v>100000</v>
      </c>
      <c r="Y1001" s="94"/>
    </row>
    <row r="1002" spans="1:25" ht="15" customHeight="1" x14ac:dyDescent="0.25">
      <c r="A1002" s="92">
        <v>39370</v>
      </c>
      <c r="B1002" s="93">
        <v>945</v>
      </c>
      <c r="C1002" s="93" t="s">
        <v>162</v>
      </c>
      <c r="D1002" s="103">
        <v>2500</v>
      </c>
      <c r="E1002" s="95" t="s">
        <v>7858</v>
      </c>
      <c r="F1002" s="93" t="s">
        <v>30</v>
      </c>
      <c r="G1002" s="93" t="s">
        <v>3582</v>
      </c>
      <c r="H1002" s="96" t="s">
        <v>25</v>
      </c>
      <c r="I1002" s="96"/>
      <c r="J1002" s="103"/>
      <c r="K1002" s="103">
        <v>2500</v>
      </c>
      <c r="L1002" s="94"/>
      <c r="M1002" s="104"/>
      <c r="N1002" s="95"/>
      <c r="O1002" s="95"/>
      <c r="P1002" s="95"/>
      <c r="Q1002" s="95"/>
      <c r="R1002" s="95"/>
      <c r="S1002" s="95"/>
      <c r="T1002" s="95"/>
      <c r="U1002" s="93"/>
      <c r="V1002" s="95"/>
      <c r="W1002" s="98"/>
      <c r="X1002" s="103">
        <v>2500</v>
      </c>
      <c r="Y1002" s="103"/>
    </row>
    <row r="1003" spans="1:25" ht="15" customHeight="1" x14ac:dyDescent="0.25">
      <c r="A1003" s="109">
        <v>39370</v>
      </c>
      <c r="B1003" s="110">
        <v>1400</v>
      </c>
      <c r="C1003" s="110" t="s">
        <v>59</v>
      </c>
      <c r="D1003" s="94">
        <v>2000</v>
      </c>
      <c r="E1003" s="111" t="s">
        <v>7859</v>
      </c>
      <c r="F1003" s="93" t="s">
        <v>37</v>
      </c>
      <c r="G1003" s="93" t="s">
        <v>3580</v>
      </c>
      <c r="H1003" s="96" t="s">
        <v>25</v>
      </c>
      <c r="I1003" s="96"/>
      <c r="J1003" s="94"/>
      <c r="K1003" s="94">
        <v>2000</v>
      </c>
      <c r="L1003" s="94"/>
      <c r="M1003" s="104"/>
      <c r="N1003" s="95"/>
      <c r="O1003" s="95"/>
      <c r="P1003" s="95"/>
      <c r="Q1003" s="95"/>
      <c r="R1003" s="95"/>
      <c r="S1003" s="95"/>
      <c r="T1003" s="93"/>
      <c r="U1003" s="95"/>
      <c r="V1003" s="98"/>
      <c r="W1003" s="95"/>
      <c r="X1003" s="94">
        <v>2000</v>
      </c>
      <c r="Y1003" s="94"/>
    </row>
    <row r="1004" spans="1:25" ht="15" customHeight="1" x14ac:dyDescent="0.25">
      <c r="A1004" s="109">
        <v>39370</v>
      </c>
      <c r="B1004" s="110">
        <v>1701</v>
      </c>
      <c r="C1004" s="110" t="s">
        <v>42</v>
      </c>
      <c r="D1004" s="94">
        <v>500</v>
      </c>
      <c r="E1004" s="111" t="s">
        <v>7860</v>
      </c>
      <c r="F1004" s="93" t="s">
        <v>37</v>
      </c>
      <c r="G1004" s="93" t="s">
        <v>3582</v>
      </c>
      <c r="H1004" s="96" t="s">
        <v>25</v>
      </c>
      <c r="I1004" s="96"/>
      <c r="J1004" s="94"/>
      <c r="K1004" s="94">
        <v>500</v>
      </c>
      <c r="L1004" s="94"/>
      <c r="M1004" s="104"/>
      <c r="N1004" s="95"/>
      <c r="O1004" s="95"/>
      <c r="P1004" s="95"/>
      <c r="Q1004" s="95"/>
      <c r="R1004" s="95"/>
      <c r="S1004" s="95"/>
      <c r="T1004" s="93"/>
      <c r="U1004" s="95"/>
      <c r="V1004" s="98"/>
      <c r="W1004" s="95"/>
      <c r="X1004" s="94">
        <v>500</v>
      </c>
      <c r="Y1004" s="94"/>
    </row>
    <row r="1005" spans="1:25" ht="15" customHeight="1" x14ac:dyDescent="0.25">
      <c r="A1005" s="109">
        <v>39370</v>
      </c>
      <c r="B1005" s="110">
        <v>1613</v>
      </c>
      <c r="C1005" s="110" t="s">
        <v>3611</v>
      </c>
      <c r="D1005" s="94">
        <v>5940</v>
      </c>
      <c r="E1005" s="111" t="s">
        <v>7861</v>
      </c>
      <c r="F1005" s="93" t="s">
        <v>37</v>
      </c>
      <c r="G1005" s="93" t="s">
        <v>3587</v>
      </c>
      <c r="H1005" s="96" t="s">
        <v>25</v>
      </c>
      <c r="I1005" s="96"/>
      <c r="J1005" s="94"/>
      <c r="K1005" s="94">
        <v>5940</v>
      </c>
      <c r="L1005" s="94"/>
      <c r="M1005" s="97"/>
      <c r="N1005" s="95"/>
      <c r="O1005" s="95"/>
      <c r="P1005" s="95"/>
      <c r="Q1005" s="95"/>
      <c r="R1005" s="95"/>
      <c r="S1005" s="95"/>
      <c r="T1005" s="93"/>
      <c r="U1005" s="95"/>
      <c r="V1005" s="98"/>
      <c r="W1005" s="95"/>
      <c r="X1005" s="94">
        <v>5940</v>
      </c>
      <c r="Y1005" s="94"/>
    </row>
    <row r="1006" spans="1:25" ht="15" customHeight="1" x14ac:dyDescent="0.25">
      <c r="A1006" s="92">
        <v>39370</v>
      </c>
      <c r="B1006" s="93">
        <v>1615</v>
      </c>
      <c r="C1006" s="93" t="s">
        <v>42</v>
      </c>
      <c r="D1006" s="103">
        <v>500</v>
      </c>
      <c r="E1006" s="95" t="s">
        <v>7862</v>
      </c>
      <c r="F1006" s="93" t="s">
        <v>63</v>
      </c>
      <c r="G1006" s="93" t="s">
        <v>3582</v>
      </c>
      <c r="H1006" s="96" t="s">
        <v>25</v>
      </c>
      <c r="I1006" s="96"/>
      <c r="J1006" s="103"/>
      <c r="K1006" s="118">
        <v>500</v>
      </c>
      <c r="L1006" s="94"/>
      <c r="M1006" s="104"/>
      <c r="N1006" s="95"/>
      <c r="O1006" s="95"/>
      <c r="P1006" s="95"/>
      <c r="Q1006" s="95"/>
      <c r="R1006" s="95"/>
      <c r="S1006" s="95"/>
      <c r="T1006" s="95"/>
      <c r="U1006" s="93"/>
      <c r="V1006" s="95"/>
      <c r="W1006" s="98"/>
      <c r="X1006" s="118">
        <v>500</v>
      </c>
      <c r="Y1006" s="103"/>
    </row>
    <row r="1007" spans="1:25" ht="15" customHeight="1" x14ac:dyDescent="0.25">
      <c r="A1007" s="109">
        <v>39371</v>
      </c>
      <c r="B1007" s="110">
        <v>1350</v>
      </c>
      <c r="C1007" s="110" t="s">
        <v>203</v>
      </c>
      <c r="D1007" s="94">
        <v>500</v>
      </c>
      <c r="E1007" s="111" t="s">
        <v>7863</v>
      </c>
      <c r="F1007" s="93" t="s">
        <v>23</v>
      </c>
      <c r="G1007" s="93" t="s">
        <v>3610</v>
      </c>
      <c r="H1007" s="96" t="s">
        <v>25</v>
      </c>
      <c r="I1007" s="96"/>
      <c r="J1007" s="94"/>
      <c r="K1007" s="94">
        <v>500</v>
      </c>
      <c r="L1007" s="94"/>
      <c r="M1007" s="104"/>
      <c r="N1007" s="95"/>
      <c r="O1007" s="95"/>
      <c r="P1007" s="95"/>
      <c r="Q1007" s="95"/>
      <c r="R1007" s="95"/>
      <c r="S1007" s="95"/>
      <c r="T1007" s="93"/>
      <c r="U1007" s="95"/>
      <c r="V1007" s="98"/>
      <c r="W1007" s="95"/>
      <c r="X1007" s="94">
        <v>500</v>
      </c>
      <c r="Y1007" s="94"/>
    </row>
    <row r="1008" spans="1:25" ht="15" customHeight="1" x14ac:dyDescent="0.25">
      <c r="A1008" s="92">
        <v>39371</v>
      </c>
      <c r="B1008" s="93">
        <v>1330</v>
      </c>
      <c r="C1008" s="93" t="s">
        <v>162</v>
      </c>
      <c r="D1008" s="103">
        <v>300</v>
      </c>
      <c r="E1008" s="95" t="s">
        <v>7864</v>
      </c>
      <c r="F1008" s="93" t="s">
        <v>30</v>
      </c>
      <c r="G1008" s="93" t="s">
        <v>3582</v>
      </c>
      <c r="H1008" s="96" t="s">
        <v>25</v>
      </c>
      <c r="I1008" s="96"/>
      <c r="J1008" s="103"/>
      <c r="K1008" s="103">
        <v>300</v>
      </c>
      <c r="L1008" s="94"/>
      <c r="M1008" s="104"/>
      <c r="N1008" s="95"/>
      <c r="O1008" s="95"/>
      <c r="P1008" s="95"/>
      <c r="Q1008" s="95"/>
      <c r="R1008" s="95"/>
      <c r="S1008" s="95"/>
      <c r="T1008" s="95"/>
      <c r="U1008" s="93"/>
      <c r="V1008" s="95"/>
      <c r="W1008" s="98"/>
      <c r="X1008" s="103">
        <v>300</v>
      </c>
      <c r="Y1008" s="103"/>
    </row>
    <row r="1009" spans="1:25" ht="15" customHeight="1" x14ac:dyDescent="0.25">
      <c r="A1009" s="109">
        <v>39371</v>
      </c>
      <c r="B1009" s="110">
        <v>1159</v>
      </c>
      <c r="C1009" s="110" t="s">
        <v>3611</v>
      </c>
      <c r="D1009" s="94">
        <v>20350</v>
      </c>
      <c r="E1009" s="111" t="s">
        <v>7865</v>
      </c>
      <c r="F1009" s="93" t="s">
        <v>33</v>
      </c>
      <c r="G1009" s="93" t="s">
        <v>3587</v>
      </c>
      <c r="H1009" s="96" t="s">
        <v>25</v>
      </c>
      <c r="I1009" s="96"/>
      <c r="J1009" s="94"/>
      <c r="K1009" s="94">
        <v>20350</v>
      </c>
      <c r="L1009" s="94"/>
      <c r="M1009" s="104"/>
      <c r="N1009" s="95"/>
      <c r="O1009" s="95"/>
      <c r="P1009" s="95"/>
      <c r="Q1009" s="95"/>
      <c r="R1009" s="95"/>
      <c r="S1009" s="95"/>
      <c r="T1009" s="93"/>
      <c r="U1009" s="95"/>
      <c r="V1009" s="98"/>
      <c r="W1009" s="95"/>
      <c r="X1009" s="94">
        <v>20350</v>
      </c>
      <c r="Y1009" s="94"/>
    </row>
    <row r="1010" spans="1:25" ht="15" customHeight="1" x14ac:dyDescent="0.25">
      <c r="A1010" s="109">
        <v>39371</v>
      </c>
      <c r="B1010" s="110">
        <v>1459</v>
      </c>
      <c r="C1010" s="110" t="s">
        <v>3611</v>
      </c>
      <c r="D1010" s="94">
        <v>3000</v>
      </c>
      <c r="E1010" s="111" t="s">
        <v>7866</v>
      </c>
      <c r="F1010" s="93" t="s">
        <v>33</v>
      </c>
      <c r="G1010" s="93" t="s">
        <v>3587</v>
      </c>
      <c r="H1010" s="96" t="s">
        <v>25</v>
      </c>
      <c r="I1010" s="96"/>
      <c r="J1010" s="94"/>
      <c r="K1010" s="94">
        <v>3000</v>
      </c>
      <c r="L1010" s="94"/>
      <c r="M1010" s="104"/>
      <c r="N1010" s="95"/>
      <c r="O1010" s="95"/>
      <c r="P1010" s="95"/>
      <c r="Q1010" s="95"/>
      <c r="R1010" s="95"/>
      <c r="S1010" s="95"/>
      <c r="T1010" s="93"/>
      <c r="U1010" s="95"/>
      <c r="V1010" s="98"/>
      <c r="W1010" s="95"/>
      <c r="X1010" s="94">
        <v>3000</v>
      </c>
      <c r="Y1010" s="94"/>
    </row>
    <row r="1011" spans="1:25" ht="15" customHeight="1" x14ac:dyDescent="0.25">
      <c r="A1011" s="109">
        <v>39371</v>
      </c>
      <c r="B1011" s="110">
        <v>901</v>
      </c>
      <c r="C1011" s="110" t="s">
        <v>200</v>
      </c>
      <c r="D1011" s="94">
        <v>27000</v>
      </c>
      <c r="E1011" s="111" t="s">
        <v>7867</v>
      </c>
      <c r="F1011" s="93" t="s">
        <v>33</v>
      </c>
      <c r="G1011" s="93" t="s">
        <v>3575</v>
      </c>
      <c r="H1011" s="96" t="s">
        <v>25</v>
      </c>
      <c r="I1011" s="96"/>
      <c r="J1011" s="94"/>
      <c r="K1011" s="94">
        <v>27000</v>
      </c>
      <c r="L1011" s="94"/>
      <c r="M1011" s="104"/>
      <c r="N1011" s="95"/>
      <c r="O1011" s="95"/>
      <c r="P1011" s="95"/>
      <c r="Q1011" s="95"/>
      <c r="R1011" s="95"/>
      <c r="S1011" s="95"/>
      <c r="T1011" s="93"/>
      <c r="U1011" s="95"/>
      <c r="V1011" s="98"/>
      <c r="W1011" s="95"/>
      <c r="X1011" s="94">
        <v>27000</v>
      </c>
      <c r="Y1011" s="94"/>
    </row>
    <row r="1012" spans="1:25" ht="15" customHeight="1" x14ac:dyDescent="0.25">
      <c r="A1012" s="92">
        <v>39372</v>
      </c>
      <c r="B1012" s="93">
        <v>830</v>
      </c>
      <c r="C1012" s="93" t="s">
        <v>162</v>
      </c>
      <c r="D1012" s="103">
        <v>200</v>
      </c>
      <c r="E1012" s="95" t="s">
        <v>7868</v>
      </c>
      <c r="F1012" s="93" t="s">
        <v>30</v>
      </c>
      <c r="G1012" s="93" t="s">
        <v>3582</v>
      </c>
      <c r="H1012" s="96" t="s">
        <v>25</v>
      </c>
      <c r="I1012" s="96"/>
      <c r="J1012" s="103"/>
      <c r="K1012" s="103">
        <v>200</v>
      </c>
      <c r="L1012" s="94"/>
      <c r="M1012" s="104"/>
      <c r="N1012" s="95"/>
      <c r="O1012" s="95"/>
      <c r="P1012" s="95"/>
      <c r="Q1012" s="95"/>
      <c r="R1012" s="95"/>
      <c r="S1012" s="95"/>
      <c r="T1012" s="95"/>
      <c r="U1012" s="93"/>
      <c r="V1012" s="95"/>
      <c r="W1012" s="98"/>
      <c r="X1012" s="103">
        <v>200</v>
      </c>
      <c r="Y1012" s="103"/>
    </row>
    <row r="1013" spans="1:25" ht="15" customHeight="1" x14ac:dyDescent="0.25">
      <c r="A1013" s="109">
        <v>39372</v>
      </c>
      <c r="B1013" s="110">
        <v>1155</v>
      </c>
      <c r="C1013" s="110" t="s">
        <v>319</v>
      </c>
      <c r="D1013" s="94">
        <v>100</v>
      </c>
      <c r="E1013" s="111" t="s">
        <v>7869</v>
      </c>
      <c r="F1013" s="93" t="s">
        <v>37</v>
      </c>
      <c r="G1013" s="93" t="s">
        <v>3610</v>
      </c>
      <c r="H1013" s="96" t="s">
        <v>25</v>
      </c>
      <c r="I1013" s="96"/>
      <c r="J1013" s="94"/>
      <c r="K1013" s="94">
        <v>100</v>
      </c>
      <c r="L1013" s="94"/>
      <c r="M1013" s="104"/>
      <c r="N1013" s="95"/>
      <c r="O1013" s="95"/>
      <c r="P1013" s="95"/>
      <c r="Q1013" s="95"/>
      <c r="R1013" s="95"/>
      <c r="S1013" s="95"/>
      <c r="T1013" s="93"/>
      <c r="U1013" s="95"/>
      <c r="V1013" s="98"/>
      <c r="W1013" s="95"/>
      <c r="X1013" s="94">
        <v>100</v>
      </c>
      <c r="Y1013" s="94"/>
    </row>
    <row r="1014" spans="1:25" ht="15" customHeight="1" x14ac:dyDescent="0.25">
      <c r="A1014" s="92">
        <v>39373</v>
      </c>
      <c r="B1014" s="93">
        <v>1433</v>
      </c>
      <c r="C1014" s="93" t="s">
        <v>42</v>
      </c>
      <c r="D1014" s="103">
        <v>50</v>
      </c>
      <c r="E1014" s="95" t="s">
        <v>7870</v>
      </c>
      <c r="F1014" s="93" t="s">
        <v>30</v>
      </c>
      <c r="G1014" s="93" t="s">
        <v>3582</v>
      </c>
      <c r="H1014" s="96" t="s">
        <v>25</v>
      </c>
      <c r="I1014" s="96"/>
      <c r="J1014" s="103"/>
      <c r="K1014" s="103">
        <v>50</v>
      </c>
      <c r="L1014" s="94"/>
      <c r="M1014" s="104"/>
      <c r="N1014" s="95"/>
      <c r="O1014" s="95"/>
      <c r="P1014" s="95"/>
      <c r="Q1014" s="95"/>
      <c r="R1014" s="95"/>
      <c r="S1014" s="95"/>
      <c r="T1014" s="95"/>
      <c r="U1014" s="93"/>
      <c r="V1014" s="95"/>
      <c r="W1014" s="98"/>
      <c r="X1014" s="103">
        <v>50</v>
      </c>
      <c r="Y1014" s="103"/>
    </row>
    <row r="1015" spans="1:25" ht="15" customHeight="1" x14ac:dyDescent="0.25">
      <c r="A1015" s="109">
        <v>39373</v>
      </c>
      <c r="B1015" s="110">
        <v>1642</v>
      </c>
      <c r="C1015" s="110" t="s">
        <v>35</v>
      </c>
      <c r="D1015" s="94">
        <v>90</v>
      </c>
      <c r="E1015" s="111" t="s">
        <v>7871</v>
      </c>
      <c r="F1015" s="93" t="s">
        <v>37</v>
      </c>
      <c r="G1015" s="93" t="s">
        <v>3580</v>
      </c>
      <c r="H1015" s="96" t="s">
        <v>25</v>
      </c>
      <c r="I1015" s="96"/>
      <c r="J1015" s="94"/>
      <c r="K1015" s="94">
        <v>90</v>
      </c>
      <c r="L1015" s="94"/>
      <c r="M1015" s="104"/>
      <c r="N1015" s="95"/>
      <c r="O1015" s="95"/>
      <c r="P1015" s="95"/>
      <c r="Q1015" s="95"/>
      <c r="R1015" s="95"/>
      <c r="S1015" s="95"/>
      <c r="T1015" s="93"/>
      <c r="U1015" s="95"/>
      <c r="V1015" s="98"/>
      <c r="W1015" s="95"/>
      <c r="X1015" s="94">
        <v>90</v>
      </c>
      <c r="Y1015" s="94"/>
    </row>
    <row r="1016" spans="1:25" ht="15" customHeight="1" x14ac:dyDescent="0.25">
      <c r="A1016" s="109">
        <v>39374</v>
      </c>
      <c r="B1016" s="110">
        <v>1539</v>
      </c>
      <c r="C1016" s="110" t="s">
        <v>91</v>
      </c>
      <c r="D1016" s="94">
        <v>1000</v>
      </c>
      <c r="E1016" s="111" t="s">
        <v>7872</v>
      </c>
      <c r="F1016" s="93" t="s">
        <v>23</v>
      </c>
      <c r="G1016" s="93" t="s">
        <v>3578</v>
      </c>
      <c r="H1016" s="96" t="s">
        <v>25</v>
      </c>
      <c r="I1016" s="96"/>
      <c r="J1016" s="94"/>
      <c r="K1016" s="94">
        <v>1000</v>
      </c>
      <c r="L1016" s="94"/>
      <c r="M1016" s="104"/>
      <c r="N1016" s="95"/>
      <c r="O1016" s="95"/>
      <c r="P1016" s="95"/>
      <c r="Q1016" s="95"/>
      <c r="R1016" s="95"/>
      <c r="S1016" s="95"/>
      <c r="T1016" s="93"/>
      <c r="U1016" s="95"/>
      <c r="V1016" s="98"/>
      <c r="W1016" s="95"/>
      <c r="X1016" s="94">
        <v>1000</v>
      </c>
      <c r="Y1016" s="94"/>
    </row>
    <row r="1017" spans="1:25" ht="15" customHeight="1" x14ac:dyDescent="0.25">
      <c r="A1017" s="109">
        <v>39374</v>
      </c>
      <c r="B1017" s="110">
        <v>2122</v>
      </c>
      <c r="C1017" s="110" t="s">
        <v>132</v>
      </c>
      <c r="D1017" s="94">
        <v>500</v>
      </c>
      <c r="E1017" s="111" t="s">
        <v>7873</v>
      </c>
      <c r="F1017" s="93" t="s">
        <v>23</v>
      </c>
      <c r="G1017" s="93" t="s">
        <v>3580</v>
      </c>
      <c r="H1017" s="96" t="s">
        <v>25</v>
      </c>
      <c r="I1017" s="96" t="s">
        <v>4334</v>
      </c>
      <c r="J1017" s="94">
        <v>500</v>
      </c>
      <c r="K1017" s="94"/>
      <c r="L1017" s="94"/>
      <c r="M1017" s="104"/>
      <c r="N1017" s="95"/>
      <c r="O1017" s="95"/>
      <c r="P1017" s="95"/>
      <c r="Q1017" s="95"/>
      <c r="R1017" s="95"/>
      <c r="S1017" s="95"/>
      <c r="T1017" s="93"/>
      <c r="U1017" s="95"/>
      <c r="V1017" s="98"/>
      <c r="W1017" s="95"/>
      <c r="X1017" s="94">
        <v>500</v>
      </c>
      <c r="Y1017" s="94"/>
    </row>
    <row r="1018" spans="1:25" ht="15" customHeight="1" x14ac:dyDescent="0.25">
      <c r="A1018" s="109">
        <v>39374</v>
      </c>
      <c r="B1018" s="110">
        <v>824</v>
      </c>
      <c r="C1018" s="110" t="s">
        <v>121</v>
      </c>
      <c r="D1018" s="94">
        <v>600</v>
      </c>
      <c r="E1018" s="111" t="s">
        <v>7874</v>
      </c>
      <c r="F1018" s="93" t="s">
        <v>23</v>
      </c>
      <c r="G1018" s="93" t="s">
        <v>3582</v>
      </c>
      <c r="H1018" s="96" t="s">
        <v>25</v>
      </c>
      <c r="I1018" s="96"/>
      <c r="J1018" s="94"/>
      <c r="K1018" s="94">
        <v>600</v>
      </c>
      <c r="L1018" s="94"/>
      <c r="M1018" s="104"/>
      <c r="N1018" s="95"/>
      <c r="O1018" s="95"/>
      <c r="P1018" s="95"/>
      <c r="Q1018" s="95"/>
      <c r="R1018" s="95"/>
      <c r="S1018" s="95"/>
      <c r="T1018" s="93"/>
      <c r="U1018" s="95"/>
      <c r="V1018" s="98"/>
      <c r="W1018" s="95"/>
      <c r="X1018" s="94">
        <v>600</v>
      </c>
      <c r="Y1018" s="94"/>
    </row>
    <row r="1019" spans="1:25" ht="15" customHeight="1" x14ac:dyDescent="0.25">
      <c r="A1019" s="92">
        <v>39374</v>
      </c>
      <c r="B1019" s="93">
        <v>718</v>
      </c>
      <c r="C1019" s="93" t="s">
        <v>121</v>
      </c>
      <c r="D1019" s="103">
        <v>600</v>
      </c>
      <c r="E1019" s="95" t="s">
        <v>7875</v>
      </c>
      <c r="F1019" s="93" t="s">
        <v>23</v>
      </c>
      <c r="G1019" s="93" t="s">
        <v>3582</v>
      </c>
      <c r="H1019" s="96" t="s">
        <v>25</v>
      </c>
      <c r="I1019" s="96"/>
      <c r="J1019" s="103"/>
      <c r="K1019" s="103">
        <v>600</v>
      </c>
      <c r="L1019" s="94"/>
      <c r="M1019" s="104"/>
      <c r="N1019" s="95"/>
      <c r="O1019" s="95"/>
      <c r="P1019" s="95"/>
      <c r="Q1019" s="95"/>
      <c r="R1019" s="95"/>
      <c r="S1019" s="95"/>
      <c r="T1019" s="95"/>
      <c r="U1019" s="93"/>
      <c r="V1019" s="95"/>
      <c r="W1019" s="98"/>
      <c r="X1019" s="103">
        <v>600</v>
      </c>
      <c r="Y1019" s="103"/>
    </row>
    <row r="1020" spans="1:25" ht="15" customHeight="1" x14ac:dyDescent="0.25">
      <c r="A1020" s="109">
        <v>39374</v>
      </c>
      <c r="B1020" s="110">
        <v>1502</v>
      </c>
      <c r="C1020" s="110" t="s">
        <v>448</v>
      </c>
      <c r="D1020" s="94">
        <v>1000</v>
      </c>
      <c r="E1020" s="111" t="s">
        <v>7876</v>
      </c>
      <c r="F1020" s="93" t="s">
        <v>23</v>
      </c>
      <c r="G1020" s="93" t="s">
        <v>3575</v>
      </c>
      <c r="H1020" s="96" t="s">
        <v>25</v>
      </c>
      <c r="I1020" s="96"/>
      <c r="J1020" s="94"/>
      <c r="K1020" s="94">
        <v>1000</v>
      </c>
      <c r="L1020" s="94"/>
      <c r="M1020" s="104"/>
      <c r="N1020" s="95"/>
      <c r="O1020" s="95"/>
      <c r="P1020" s="95"/>
      <c r="Q1020" s="95"/>
      <c r="R1020" s="95"/>
      <c r="S1020" s="95"/>
      <c r="T1020" s="93"/>
      <c r="U1020" s="95"/>
      <c r="V1020" s="98"/>
      <c r="W1020" s="95"/>
      <c r="X1020" s="94">
        <v>1000</v>
      </c>
      <c r="Y1020" s="94"/>
    </row>
    <row r="1021" spans="1:25" ht="15" customHeight="1" x14ac:dyDescent="0.25">
      <c r="A1021" s="109">
        <v>39374</v>
      </c>
      <c r="B1021" s="110">
        <v>1519</v>
      </c>
      <c r="C1021" s="110" t="s">
        <v>91</v>
      </c>
      <c r="D1021" s="94">
        <v>30</v>
      </c>
      <c r="E1021" s="111" t="s">
        <v>7877</v>
      </c>
      <c r="F1021" s="93" t="s">
        <v>33</v>
      </c>
      <c r="G1021" s="93" t="s">
        <v>3578</v>
      </c>
      <c r="H1021" s="96" t="s">
        <v>25</v>
      </c>
      <c r="I1021" s="96"/>
      <c r="J1021" s="94"/>
      <c r="K1021" s="94">
        <v>30</v>
      </c>
      <c r="L1021" s="94"/>
      <c r="M1021" s="104"/>
      <c r="N1021" s="95"/>
      <c r="O1021" s="95"/>
      <c r="P1021" s="95"/>
      <c r="Q1021" s="95"/>
      <c r="R1021" s="95"/>
      <c r="S1021" s="95"/>
      <c r="T1021" s="93"/>
      <c r="U1021" s="95"/>
      <c r="V1021" s="98"/>
      <c r="W1021" s="95"/>
      <c r="X1021" s="94">
        <v>30</v>
      </c>
      <c r="Y1021" s="94"/>
    </row>
    <row r="1022" spans="1:25" ht="15" customHeight="1" x14ac:dyDescent="0.25">
      <c r="A1022" s="109">
        <v>39374</v>
      </c>
      <c r="B1022" s="110">
        <v>1617</v>
      </c>
      <c r="C1022" s="110" t="s">
        <v>21</v>
      </c>
      <c r="D1022" s="94">
        <v>10000</v>
      </c>
      <c r="E1022" s="111" t="s">
        <v>7878</v>
      </c>
      <c r="F1022" s="93" t="s">
        <v>33</v>
      </c>
      <c r="G1022" s="93" t="s">
        <v>3610</v>
      </c>
      <c r="H1022" s="96" t="s">
        <v>25</v>
      </c>
      <c r="I1022" s="96"/>
      <c r="J1022" s="94"/>
      <c r="K1022" s="94">
        <v>10000</v>
      </c>
      <c r="L1022" s="94"/>
      <c r="M1022" s="104"/>
      <c r="N1022" s="95"/>
      <c r="O1022" s="95"/>
      <c r="P1022" s="95"/>
      <c r="Q1022" s="95"/>
      <c r="R1022" s="95"/>
      <c r="S1022" s="95"/>
      <c r="T1022" s="93"/>
      <c r="U1022" s="95"/>
      <c r="V1022" s="98"/>
      <c r="W1022" s="95"/>
      <c r="X1022" s="94">
        <v>10000</v>
      </c>
      <c r="Y1022" s="94"/>
    </row>
    <row r="1023" spans="1:25" ht="15" customHeight="1" x14ac:dyDescent="0.25">
      <c r="A1023" s="109">
        <v>39374</v>
      </c>
      <c r="B1023" s="110">
        <v>1000</v>
      </c>
      <c r="C1023" s="110" t="s">
        <v>99</v>
      </c>
      <c r="D1023" s="94">
        <v>500</v>
      </c>
      <c r="E1023" s="111" t="s">
        <v>7879</v>
      </c>
      <c r="F1023" s="93" t="s">
        <v>359</v>
      </c>
      <c r="G1023" s="93" t="s">
        <v>3610</v>
      </c>
      <c r="H1023" s="96" t="s">
        <v>25</v>
      </c>
      <c r="I1023" s="96"/>
      <c r="J1023" s="94"/>
      <c r="K1023" s="94">
        <v>500</v>
      </c>
      <c r="L1023" s="94"/>
      <c r="M1023" s="104"/>
      <c r="N1023" s="95"/>
      <c r="O1023" s="95"/>
      <c r="P1023" s="95"/>
      <c r="Q1023" s="95"/>
      <c r="R1023" s="95"/>
      <c r="S1023" s="95"/>
      <c r="T1023" s="93"/>
      <c r="U1023" s="95"/>
      <c r="V1023" s="98"/>
      <c r="W1023" s="95"/>
      <c r="X1023" s="94">
        <v>500</v>
      </c>
      <c r="Y1023" s="94"/>
    </row>
    <row r="1024" spans="1:25" ht="15" customHeight="1" x14ac:dyDescent="0.25">
      <c r="A1024" s="109">
        <v>39374</v>
      </c>
      <c r="B1024" s="110">
        <v>1054</v>
      </c>
      <c r="C1024" s="110" t="s">
        <v>21</v>
      </c>
      <c r="D1024" s="94">
        <v>5000</v>
      </c>
      <c r="E1024" s="111" t="s">
        <v>7880</v>
      </c>
      <c r="F1024" s="93" t="s">
        <v>359</v>
      </c>
      <c r="G1024" s="93" t="s">
        <v>3610</v>
      </c>
      <c r="H1024" s="96" t="s">
        <v>25</v>
      </c>
      <c r="I1024" s="96"/>
      <c r="J1024" s="94"/>
      <c r="K1024" s="94">
        <v>5000</v>
      </c>
      <c r="L1024" s="94"/>
      <c r="M1024" s="104"/>
      <c r="N1024" s="95"/>
      <c r="O1024" s="95"/>
      <c r="P1024" s="95"/>
      <c r="Q1024" s="95"/>
      <c r="R1024" s="95"/>
      <c r="S1024" s="95"/>
      <c r="T1024" s="93"/>
      <c r="U1024" s="95"/>
      <c r="V1024" s="98"/>
      <c r="W1024" s="95"/>
      <c r="X1024" s="94">
        <v>5000</v>
      </c>
      <c r="Y1024" s="94"/>
    </row>
    <row r="1025" spans="1:25" ht="15" customHeight="1" x14ac:dyDescent="0.25">
      <c r="A1025" s="109">
        <v>39374</v>
      </c>
      <c r="B1025" s="110">
        <v>1127</v>
      </c>
      <c r="C1025" s="110" t="s">
        <v>31</v>
      </c>
      <c r="D1025" s="94">
        <v>1500</v>
      </c>
      <c r="E1025" s="111" t="s">
        <v>7881</v>
      </c>
      <c r="F1025" s="93" t="s">
        <v>54</v>
      </c>
      <c r="G1025" s="93" t="s">
        <v>3587</v>
      </c>
      <c r="H1025" s="96" t="s">
        <v>25</v>
      </c>
      <c r="I1025" s="96"/>
      <c r="J1025" s="94"/>
      <c r="K1025" s="94">
        <v>1500</v>
      </c>
      <c r="L1025" s="94"/>
      <c r="M1025" s="104"/>
      <c r="N1025" s="95"/>
      <c r="O1025" s="95"/>
      <c r="P1025" s="95"/>
      <c r="Q1025" s="95"/>
      <c r="R1025" s="95"/>
      <c r="S1025" s="95"/>
      <c r="T1025" s="93"/>
      <c r="U1025" s="95"/>
      <c r="V1025" s="98"/>
      <c r="W1025" s="95"/>
      <c r="X1025" s="94">
        <v>1500</v>
      </c>
      <c r="Y1025" s="94"/>
    </row>
    <row r="1026" spans="1:25" ht="15" customHeight="1" x14ac:dyDescent="0.25">
      <c r="A1026" s="109">
        <v>39374</v>
      </c>
      <c r="B1026" s="110">
        <v>2159</v>
      </c>
      <c r="C1026" s="110" t="s">
        <v>46</v>
      </c>
      <c r="D1026" s="94">
        <v>44000</v>
      </c>
      <c r="E1026" s="111" t="s">
        <v>7882</v>
      </c>
      <c r="F1026" s="93" t="s">
        <v>54</v>
      </c>
      <c r="G1026" s="93" t="s">
        <v>3575</v>
      </c>
      <c r="H1026" s="96" t="s">
        <v>25</v>
      </c>
      <c r="I1026" s="96"/>
      <c r="J1026" s="94"/>
      <c r="K1026" s="94">
        <v>44000</v>
      </c>
      <c r="L1026" s="94"/>
      <c r="M1026" s="104"/>
      <c r="N1026" s="95"/>
      <c r="O1026" s="95"/>
      <c r="P1026" s="95"/>
      <c r="Q1026" s="95"/>
      <c r="R1026" s="95"/>
      <c r="S1026" s="95"/>
      <c r="T1026" s="93"/>
      <c r="U1026" s="95"/>
      <c r="V1026" s="98"/>
      <c r="W1026" s="95"/>
      <c r="X1026" s="94">
        <v>44000</v>
      </c>
      <c r="Y1026" s="94"/>
    </row>
    <row r="1027" spans="1:25" ht="15" customHeight="1" x14ac:dyDescent="0.25">
      <c r="A1027" s="109">
        <v>39374</v>
      </c>
      <c r="B1027" s="110">
        <v>1556</v>
      </c>
      <c r="C1027" s="110" t="s">
        <v>99</v>
      </c>
      <c r="D1027" s="94">
        <v>10000</v>
      </c>
      <c r="E1027" s="111" t="s">
        <v>7883</v>
      </c>
      <c r="F1027" s="93" t="s">
        <v>67</v>
      </c>
      <c r="G1027" s="93" t="s">
        <v>3610</v>
      </c>
      <c r="H1027" s="96" t="s">
        <v>25</v>
      </c>
      <c r="I1027" s="96" t="s">
        <v>4334</v>
      </c>
      <c r="J1027" s="94">
        <v>10000</v>
      </c>
      <c r="K1027" s="94"/>
      <c r="L1027" s="94"/>
      <c r="M1027" s="104"/>
      <c r="N1027" s="95"/>
      <c r="O1027" s="95"/>
      <c r="P1027" s="95"/>
      <c r="Q1027" s="95"/>
      <c r="R1027" s="95"/>
      <c r="S1027" s="95"/>
      <c r="T1027" s="93"/>
      <c r="U1027" s="95"/>
      <c r="V1027" s="98"/>
      <c r="W1027" s="95"/>
      <c r="X1027" s="94">
        <v>10000</v>
      </c>
      <c r="Y1027" s="94"/>
    </row>
    <row r="1028" spans="1:25" ht="15" customHeight="1" x14ac:dyDescent="0.25">
      <c r="A1028" s="109">
        <v>39375</v>
      </c>
      <c r="B1028" s="110">
        <v>1502</v>
      </c>
      <c r="C1028" s="110" t="s">
        <v>21</v>
      </c>
      <c r="D1028" s="94">
        <v>500</v>
      </c>
      <c r="E1028" s="111" t="s">
        <v>7884</v>
      </c>
      <c r="F1028" s="93" t="s">
        <v>67</v>
      </c>
      <c r="G1028" s="93" t="s">
        <v>3610</v>
      </c>
      <c r="H1028" s="96" t="s">
        <v>25</v>
      </c>
      <c r="I1028" s="96"/>
      <c r="J1028" s="94"/>
      <c r="K1028" s="94">
        <v>500</v>
      </c>
      <c r="L1028" s="94"/>
      <c r="M1028" s="104"/>
      <c r="N1028" s="95"/>
      <c r="O1028" s="95"/>
      <c r="P1028" s="95"/>
      <c r="Q1028" s="95"/>
      <c r="R1028" s="95"/>
      <c r="S1028" s="95"/>
      <c r="T1028" s="93"/>
      <c r="U1028" s="95"/>
      <c r="V1028" s="98"/>
      <c r="W1028" s="95"/>
      <c r="X1028" s="94">
        <v>500</v>
      </c>
      <c r="Y1028" s="94"/>
    </row>
    <row r="1029" spans="1:25" ht="15" customHeight="1" x14ac:dyDescent="0.25">
      <c r="A1029" s="109">
        <v>39376</v>
      </c>
      <c r="B1029" s="110">
        <v>1719</v>
      </c>
      <c r="C1029" s="110" t="s">
        <v>108</v>
      </c>
      <c r="D1029" s="94">
        <v>400</v>
      </c>
      <c r="E1029" s="111" t="s">
        <v>7885</v>
      </c>
      <c r="F1029" s="93" t="s">
        <v>33</v>
      </c>
      <c r="G1029" s="93" t="s">
        <v>3610</v>
      </c>
      <c r="H1029" s="96" t="s">
        <v>25</v>
      </c>
      <c r="I1029" s="96"/>
      <c r="J1029" s="94"/>
      <c r="K1029" s="94">
        <v>400</v>
      </c>
      <c r="L1029" s="94"/>
      <c r="M1029" s="104"/>
      <c r="N1029" s="95"/>
      <c r="O1029" s="95"/>
      <c r="P1029" s="95"/>
      <c r="Q1029" s="95"/>
      <c r="R1029" s="95"/>
      <c r="S1029" s="95"/>
      <c r="T1029" s="93"/>
      <c r="U1029" s="95"/>
      <c r="V1029" s="98"/>
      <c r="W1029" s="95"/>
      <c r="X1029" s="94">
        <v>400</v>
      </c>
      <c r="Y1029" s="94"/>
    </row>
    <row r="1030" spans="1:25" ht="15" customHeight="1" x14ac:dyDescent="0.25">
      <c r="A1030" s="109">
        <v>39376</v>
      </c>
      <c r="B1030" s="110">
        <v>1526</v>
      </c>
      <c r="C1030" s="110" t="s">
        <v>21</v>
      </c>
      <c r="D1030" s="94">
        <v>1000</v>
      </c>
      <c r="E1030" s="111" t="s">
        <v>7886</v>
      </c>
      <c r="F1030" s="93" t="s">
        <v>359</v>
      </c>
      <c r="G1030" s="93" t="s">
        <v>3610</v>
      </c>
      <c r="H1030" s="96" t="s">
        <v>25</v>
      </c>
      <c r="I1030" s="96"/>
      <c r="J1030" s="94"/>
      <c r="K1030" s="94">
        <v>1000</v>
      </c>
      <c r="L1030" s="94"/>
      <c r="M1030" s="104"/>
      <c r="N1030" s="95"/>
      <c r="O1030" s="95"/>
      <c r="P1030" s="95"/>
      <c r="Q1030" s="95"/>
      <c r="R1030" s="95"/>
      <c r="S1030" s="95"/>
      <c r="T1030" s="93"/>
      <c r="U1030" s="95"/>
      <c r="V1030" s="98"/>
      <c r="W1030" s="95"/>
      <c r="X1030" s="94">
        <v>1000</v>
      </c>
      <c r="Y1030" s="94"/>
    </row>
    <row r="1031" spans="1:25" ht="15" customHeight="1" x14ac:dyDescent="0.25">
      <c r="A1031" s="109">
        <v>39376</v>
      </c>
      <c r="B1031" s="110">
        <v>828</v>
      </c>
      <c r="C1031" s="110" t="s">
        <v>21</v>
      </c>
      <c r="D1031" s="94">
        <v>100000</v>
      </c>
      <c r="E1031" s="111" t="s">
        <v>7887</v>
      </c>
      <c r="F1031" s="93" t="s">
        <v>67</v>
      </c>
      <c r="G1031" s="93" t="s">
        <v>3610</v>
      </c>
      <c r="H1031" s="96" t="s">
        <v>25</v>
      </c>
      <c r="I1031" s="96"/>
      <c r="J1031" s="94"/>
      <c r="K1031" s="94">
        <v>100000</v>
      </c>
      <c r="L1031" s="94"/>
      <c r="M1031" s="104"/>
      <c r="N1031" s="95"/>
      <c r="O1031" s="95"/>
      <c r="P1031" s="95"/>
      <c r="Q1031" s="95"/>
      <c r="R1031" s="95"/>
      <c r="S1031" s="95"/>
      <c r="T1031" s="93"/>
      <c r="U1031" s="95"/>
      <c r="V1031" s="98"/>
      <c r="W1031" s="95"/>
      <c r="X1031" s="94">
        <v>100000</v>
      </c>
      <c r="Y1031" s="94"/>
    </row>
    <row r="1032" spans="1:25" ht="15" customHeight="1" x14ac:dyDescent="0.25">
      <c r="A1032" s="109">
        <v>39376</v>
      </c>
      <c r="B1032" s="110">
        <v>533</v>
      </c>
      <c r="C1032" s="110" t="s">
        <v>3611</v>
      </c>
      <c r="D1032" s="94">
        <v>15000</v>
      </c>
      <c r="E1032" s="111" t="s">
        <v>7888</v>
      </c>
      <c r="F1032" s="93" t="s">
        <v>67</v>
      </c>
      <c r="G1032" s="93" t="s">
        <v>3587</v>
      </c>
      <c r="H1032" s="96" t="s">
        <v>25</v>
      </c>
      <c r="I1032" s="96" t="s">
        <v>4334</v>
      </c>
      <c r="J1032" s="94">
        <v>15000</v>
      </c>
      <c r="K1032" s="94"/>
      <c r="L1032" s="94"/>
      <c r="M1032" s="104"/>
      <c r="N1032" s="95"/>
      <c r="O1032" s="95"/>
      <c r="P1032" s="95"/>
      <c r="Q1032" s="95"/>
      <c r="R1032" s="95"/>
      <c r="S1032" s="95"/>
      <c r="T1032" s="93"/>
      <c r="U1032" s="95"/>
      <c r="V1032" s="98"/>
      <c r="W1032" s="95"/>
      <c r="X1032" s="94">
        <v>15000</v>
      </c>
      <c r="Y1032" s="94"/>
    </row>
    <row r="1033" spans="1:25" ht="15" customHeight="1" x14ac:dyDescent="0.25">
      <c r="A1033" s="109">
        <v>39377</v>
      </c>
      <c r="B1033" s="110">
        <v>1227</v>
      </c>
      <c r="C1033" s="110" t="s">
        <v>203</v>
      </c>
      <c r="D1033" s="94">
        <v>20000</v>
      </c>
      <c r="E1033" s="111" t="s">
        <v>7889</v>
      </c>
      <c r="F1033" s="93" t="s">
        <v>23</v>
      </c>
      <c r="G1033" s="93" t="s">
        <v>3610</v>
      </c>
      <c r="H1033" s="96" t="s">
        <v>25</v>
      </c>
      <c r="I1033" s="96"/>
      <c r="J1033" s="94"/>
      <c r="K1033" s="94">
        <v>20000</v>
      </c>
      <c r="L1033" s="94"/>
      <c r="M1033" s="97"/>
      <c r="N1033" s="95"/>
      <c r="O1033" s="95"/>
      <c r="P1033" s="95"/>
      <c r="Q1033" s="95"/>
      <c r="R1033" s="95"/>
      <c r="S1033" s="95"/>
      <c r="T1033" s="93"/>
      <c r="U1033" s="95"/>
      <c r="V1033" s="98"/>
      <c r="W1033" s="95"/>
      <c r="X1033" s="94">
        <v>20000</v>
      </c>
      <c r="Y1033" s="94"/>
    </row>
    <row r="1034" spans="1:25" ht="15" customHeight="1" x14ac:dyDescent="0.25">
      <c r="A1034" s="109">
        <v>39377</v>
      </c>
      <c r="B1034" s="110">
        <v>1059</v>
      </c>
      <c r="C1034" s="110" t="s">
        <v>70</v>
      </c>
      <c r="D1034" s="94">
        <v>5000</v>
      </c>
      <c r="E1034" s="111" t="s">
        <v>7890</v>
      </c>
      <c r="F1034" s="93" t="s">
        <v>23</v>
      </c>
      <c r="G1034" s="93" t="s">
        <v>3575</v>
      </c>
      <c r="H1034" s="96" t="s">
        <v>25</v>
      </c>
      <c r="I1034" s="96"/>
      <c r="J1034" s="94"/>
      <c r="K1034" s="94">
        <v>5000</v>
      </c>
      <c r="L1034" s="94"/>
      <c r="M1034" s="104"/>
      <c r="N1034" s="95"/>
      <c r="O1034" s="95"/>
      <c r="P1034" s="95"/>
      <c r="Q1034" s="95"/>
      <c r="R1034" s="95"/>
      <c r="S1034" s="95"/>
      <c r="T1034" s="93"/>
      <c r="U1034" s="95"/>
      <c r="V1034" s="98"/>
      <c r="W1034" s="95"/>
      <c r="X1034" s="94">
        <v>5000</v>
      </c>
      <c r="Y1034" s="94"/>
    </row>
    <row r="1035" spans="1:25" ht="15" customHeight="1" x14ac:dyDescent="0.25">
      <c r="A1035" s="109">
        <v>39377</v>
      </c>
      <c r="B1035" s="110">
        <v>1404</v>
      </c>
      <c r="C1035" s="110" t="s">
        <v>141</v>
      </c>
      <c r="D1035" s="94">
        <v>1200</v>
      </c>
      <c r="E1035" s="111" t="s">
        <v>7891</v>
      </c>
      <c r="F1035" s="93" t="s">
        <v>33</v>
      </c>
      <c r="G1035" s="93" t="s">
        <v>3578</v>
      </c>
      <c r="H1035" s="96" t="s">
        <v>25</v>
      </c>
      <c r="I1035" s="96"/>
      <c r="J1035" s="94"/>
      <c r="K1035" s="94">
        <v>1200</v>
      </c>
      <c r="L1035" s="94"/>
      <c r="M1035" s="97"/>
      <c r="N1035" s="95"/>
      <c r="O1035" s="95"/>
      <c r="P1035" s="95"/>
      <c r="Q1035" s="95"/>
      <c r="R1035" s="95"/>
      <c r="S1035" s="95"/>
      <c r="T1035" s="93"/>
      <c r="U1035" s="95"/>
      <c r="V1035" s="98"/>
      <c r="W1035" s="95"/>
      <c r="X1035" s="94">
        <v>1200</v>
      </c>
      <c r="Y1035" s="94"/>
    </row>
    <row r="1036" spans="1:25" ht="15" customHeight="1" x14ac:dyDescent="0.25">
      <c r="A1036" s="109">
        <v>39377</v>
      </c>
      <c r="B1036" s="110">
        <v>842</v>
      </c>
      <c r="C1036" s="110" t="s">
        <v>94</v>
      </c>
      <c r="D1036" s="94" t="s">
        <v>27</v>
      </c>
      <c r="E1036" s="111" t="s">
        <v>7892</v>
      </c>
      <c r="F1036" s="93" t="s">
        <v>33</v>
      </c>
      <c r="G1036" s="93" t="s">
        <v>3582</v>
      </c>
      <c r="H1036" s="96" t="s">
        <v>25</v>
      </c>
      <c r="I1036" s="96"/>
      <c r="J1036" s="94"/>
      <c r="K1036" s="94" t="s">
        <v>27</v>
      </c>
      <c r="L1036" s="94"/>
      <c r="M1036" s="104"/>
      <c r="N1036" s="95"/>
      <c r="O1036" s="95"/>
      <c r="P1036" s="95"/>
      <c r="Q1036" s="95"/>
      <c r="R1036" s="95"/>
      <c r="S1036" s="95"/>
      <c r="T1036" s="93"/>
      <c r="U1036" s="95"/>
      <c r="V1036" s="98"/>
      <c r="W1036" s="95"/>
      <c r="X1036" s="94" t="s">
        <v>27</v>
      </c>
      <c r="Y1036" s="94">
        <v>1</v>
      </c>
    </row>
    <row r="1037" spans="1:25" ht="15" customHeight="1" x14ac:dyDescent="0.25">
      <c r="A1037" s="109">
        <v>39377</v>
      </c>
      <c r="B1037" s="110">
        <v>938</v>
      </c>
      <c r="C1037" s="110" t="s">
        <v>94</v>
      </c>
      <c r="D1037" s="94">
        <v>3000</v>
      </c>
      <c r="E1037" s="111" t="s">
        <v>7893</v>
      </c>
      <c r="F1037" s="93" t="s">
        <v>359</v>
      </c>
      <c r="G1037" s="93" t="s">
        <v>3582</v>
      </c>
      <c r="H1037" s="96" t="s">
        <v>25</v>
      </c>
      <c r="I1037" s="96"/>
      <c r="J1037" s="94"/>
      <c r="K1037" s="94">
        <v>3000</v>
      </c>
      <c r="L1037" s="94"/>
      <c r="M1037" s="104"/>
      <c r="N1037" s="95"/>
      <c r="O1037" s="95"/>
      <c r="P1037" s="95"/>
      <c r="Q1037" s="95"/>
      <c r="R1037" s="95"/>
      <c r="S1037" s="95"/>
      <c r="T1037" s="93"/>
      <c r="U1037" s="95"/>
      <c r="V1037" s="98"/>
      <c r="W1037" s="95"/>
      <c r="X1037" s="94">
        <v>3000</v>
      </c>
      <c r="Y1037" s="94"/>
    </row>
    <row r="1038" spans="1:25" ht="15" customHeight="1" x14ac:dyDescent="0.25">
      <c r="A1038" s="109">
        <v>39377</v>
      </c>
      <c r="B1038" s="110">
        <v>1339</v>
      </c>
      <c r="C1038" s="110" t="s">
        <v>46</v>
      </c>
      <c r="D1038" s="94">
        <v>5000</v>
      </c>
      <c r="E1038" s="111" t="s">
        <v>7894</v>
      </c>
      <c r="F1038" s="93" t="s">
        <v>190</v>
      </c>
      <c r="G1038" s="93" t="s">
        <v>3575</v>
      </c>
      <c r="H1038" s="96" t="s">
        <v>25</v>
      </c>
      <c r="I1038" s="96" t="s">
        <v>4334</v>
      </c>
      <c r="J1038" s="94">
        <v>5000</v>
      </c>
      <c r="K1038" s="94"/>
      <c r="L1038" s="94"/>
      <c r="M1038" s="97"/>
      <c r="N1038" s="95"/>
      <c r="O1038" s="95"/>
      <c r="P1038" s="95"/>
      <c r="Q1038" s="95"/>
      <c r="R1038" s="95"/>
      <c r="S1038" s="95"/>
      <c r="T1038" s="93"/>
      <c r="U1038" s="95"/>
      <c r="V1038" s="98"/>
      <c r="W1038" s="95"/>
      <c r="X1038" s="94">
        <v>5000</v>
      </c>
      <c r="Y1038" s="94"/>
    </row>
    <row r="1039" spans="1:25" ht="15" customHeight="1" x14ac:dyDescent="0.25">
      <c r="A1039" s="109">
        <v>39377</v>
      </c>
      <c r="B1039" s="110">
        <v>1201</v>
      </c>
      <c r="C1039" s="110" t="s">
        <v>64</v>
      </c>
      <c r="D1039" s="94">
        <v>1000</v>
      </c>
      <c r="E1039" s="111" t="s">
        <v>7895</v>
      </c>
      <c r="F1039" s="93" t="s">
        <v>54</v>
      </c>
      <c r="G1039" s="93" t="s">
        <v>3578</v>
      </c>
      <c r="H1039" s="96" t="s">
        <v>25</v>
      </c>
      <c r="I1039" s="96"/>
      <c r="J1039" s="94"/>
      <c r="K1039" s="94">
        <v>1000</v>
      </c>
      <c r="L1039" s="94"/>
      <c r="M1039" s="97"/>
      <c r="N1039" s="95"/>
      <c r="O1039" s="95"/>
      <c r="P1039" s="95"/>
      <c r="Q1039" s="95"/>
      <c r="R1039" s="95"/>
      <c r="S1039" s="95"/>
      <c r="T1039" s="93"/>
      <c r="U1039" s="95"/>
      <c r="V1039" s="98"/>
      <c r="W1039" s="95"/>
      <c r="X1039" s="94">
        <v>1000</v>
      </c>
      <c r="Y1039" s="94"/>
    </row>
    <row r="1040" spans="1:25" ht="15" customHeight="1" x14ac:dyDescent="0.25">
      <c r="A1040" s="109">
        <v>39378</v>
      </c>
      <c r="B1040" s="110">
        <v>754</v>
      </c>
      <c r="C1040" s="110" t="s">
        <v>329</v>
      </c>
      <c r="D1040" s="94">
        <v>1500</v>
      </c>
      <c r="E1040" s="111" t="s">
        <v>7896</v>
      </c>
      <c r="F1040" s="93" t="s">
        <v>23</v>
      </c>
      <c r="G1040" s="93" t="s">
        <v>3578</v>
      </c>
      <c r="H1040" s="96" t="s">
        <v>25</v>
      </c>
      <c r="I1040" s="96"/>
      <c r="J1040" s="94"/>
      <c r="K1040" s="94">
        <v>1500</v>
      </c>
      <c r="L1040" s="94"/>
      <c r="M1040" s="97"/>
      <c r="N1040" s="95"/>
      <c r="O1040" s="95"/>
      <c r="P1040" s="95"/>
      <c r="Q1040" s="95"/>
      <c r="R1040" s="95"/>
      <c r="S1040" s="95"/>
      <c r="T1040" s="93"/>
      <c r="U1040" s="95"/>
      <c r="V1040" s="98"/>
      <c r="W1040" s="95"/>
      <c r="X1040" s="94">
        <v>1500</v>
      </c>
      <c r="Y1040" s="94"/>
    </row>
    <row r="1041" spans="1:25" ht="15" customHeight="1" x14ac:dyDescent="0.25">
      <c r="A1041" s="109">
        <v>39378</v>
      </c>
      <c r="B1041" s="110">
        <v>1529</v>
      </c>
      <c r="C1041" s="110" t="s">
        <v>31</v>
      </c>
      <c r="D1041" s="94">
        <v>1000</v>
      </c>
      <c r="E1041" s="111" t="s">
        <v>7897</v>
      </c>
      <c r="F1041" s="93" t="s">
        <v>23</v>
      </c>
      <c r="G1041" s="93" t="s">
        <v>3587</v>
      </c>
      <c r="H1041" s="96" t="s">
        <v>25</v>
      </c>
      <c r="I1041" s="96"/>
      <c r="J1041" s="94"/>
      <c r="K1041" s="94">
        <v>1000</v>
      </c>
      <c r="L1041" s="94"/>
      <c r="M1041" s="97"/>
      <c r="N1041" s="95"/>
      <c r="O1041" s="95"/>
      <c r="P1041" s="95"/>
      <c r="Q1041" s="95"/>
      <c r="R1041" s="95"/>
      <c r="S1041" s="95"/>
      <c r="T1041" s="93"/>
      <c r="U1041" s="95"/>
      <c r="V1041" s="98"/>
      <c r="W1041" s="95"/>
      <c r="X1041" s="94">
        <v>1000</v>
      </c>
      <c r="Y1041" s="94"/>
    </row>
    <row r="1042" spans="1:25" ht="15" customHeight="1" x14ac:dyDescent="0.25">
      <c r="A1042" s="109">
        <v>39378</v>
      </c>
      <c r="B1042" s="110">
        <v>1347</v>
      </c>
      <c r="C1042" s="110" t="s">
        <v>31</v>
      </c>
      <c r="D1042" s="94">
        <v>1000</v>
      </c>
      <c r="E1042" s="111" t="s">
        <v>7898</v>
      </c>
      <c r="F1042" s="93" t="s">
        <v>30</v>
      </c>
      <c r="G1042" s="93" t="s">
        <v>3587</v>
      </c>
      <c r="H1042" s="96" t="s">
        <v>25</v>
      </c>
      <c r="I1042" s="96"/>
      <c r="J1042" s="94"/>
      <c r="K1042" s="94">
        <v>1000</v>
      </c>
      <c r="L1042" s="94"/>
      <c r="M1042" s="97"/>
      <c r="N1042" s="95"/>
      <c r="O1042" s="95"/>
      <c r="P1042" s="95"/>
      <c r="Q1042" s="95"/>
      <c r="R1042" s="95"/>
      <c r="S1042" s="95"/>
      <c r="T1042" s="93"/>
      <c r="U1042" s="95"/>
      <c r="V1042" s="98"/>
      <c r="W1042" s="95"/>
      <c r="X1042" s="94">
        <v>1000</v>
      </c>
      <c r="Y1042" s="94"/>
    </row>
    <row r="1043" spans="1:25" ht="15" customHeight="1" x14ac:dyDescent="0.25">
      <c r="A1043" s="109">
        <v>39378</v>
      </c>
      <c r="B1043" s="110">
        <v>1246</v>
      </c>
      <c r="C1043" s="110" t="s">
        <v>46</v>
      </c>
      <c r="D1043" s="94">
        <v>1000</v>
      </c>
      <c r="E1043" s="111" t="s">
        <v>7899</v>
      </c>
      <c r="F1043" s="93" t="s">
        <v>30</v>
      </c>
      <c r="G1043" s="93" t="s">
        <v>3575</v>
      </c>
      <c r="H1043" s="96" t="s">
        <v>25</v>
      </c>
      <c r="I1043" s="96"/>
      <c r="J1043" s="94"/>
      <c r="K1043" s="94">
        <v>1000</v>
      </c>
      <c r="L1043" s="94"/>
      <c r="M1043" s="97"/>
      <c r="N1043" s="95"/>
      <c r="O1043" s="95"/>
      <c r="P1043" s="95"/>
      <c r="Q1043" s="95"/>
      <c r="R1043" s="95"/>
      <c r="S1043" s="95"/>
      <c r="T1043" s="93"/>
      <c r="U1043" s="95"/>
      <c r="V1043" s="98"/>
      <c r="W1043" s="95"/>
      <c r="X1043" s="94">
        <v>1000</v>
      </c>
      <c r="Y1043" s="94"/>
    </row>
    <row r="1044" spans="1:25" ht="15" customHeight="1" x14ac:dyDescent="0.25">
      <c r="A1044" s="109">
        <v>39378</v>
      </c>
      <c r="B1044" s="110">
        <v>1545</v>
      </c>
      <c r="C1044" s="110" t="s">
        <v>81</v>
      </c>
      <c r="D1044" s="94">
        <v>550</v>
      </c>
      <c r="E1044" s="111" t="s">
        <v>7900</v>
      </c>
      <c r="F1044" s="93" t="s">
        <v>33</v>
      </c>
      <c r="G1044" s="93" t="s">
        <v>3578</v>
      </c>
      <c r="H1044" s="96" t="s">
        <v>25</v>
      </c>
      <c r="I1044" s="96"/>
      <c r="J1044" s="94"/>
      <c r="K1044" s="94">
        <v>550</v>
      </c>
      <c r="L1044" s="94"/>
      <c r="M1044" s="97"/>
      <c r="N1044" s="95"/>
      <c r="O1044" s="95"/>
      <c r="P1044" s="95"/>
      <c r="Q1044" s="95"/>
      <c r="R1044" s="95"/>
      <c r="S1044" s="95"/>
      <c r="T1044" s="93"/>
      <c r="U1044" s="95"/>
      <c r="V1044" s="98"/>
      <c r="W1044" s="95"/>
      <c r="X1044" s="94">
        <v>550</v>
      </c>
      <c r="Y1044" s="94"/>
    </row>
    <row r="1045" spans="1:25" ht="15" customHeight="1" x14ac:dyDescent="0.25">
      <c r="A1045" s="109">
        <v>39378</v>
      </c>
      <c r="B1045" s="110">
        <v>1841</v>
      </c>
      <c r="C1045" s="110" t="s">
        <v>35</v>
      </c>
      <c r="D1045" s="94">
        <v>500</v>
      </c>
      <c r="E1045" s="111" t="s">
        <v>7901</v>
      </c>
      <c r="F1045" s="93" t="s">
        <v>33</v>
      </c>
      <c r="G1045" s="93" t="s">
        <v>3580</v>
      </c>
      <c r="H1045" s="96" t="s">
        <v>25</v>
      </c>
      <c r="I1045" s="96" t="s">
        <v>4334</v>
      </c>
      <c r="J1045" s="94">
        <v>500</v>
      </c>
      <c r="K1045" s="94"/>
      <c r="L1045" s="94"/>
      <c r="M1045" s="97"/>
      <c r="N1045" s="95"/>
      <c r="O1045" s="95"/>
      <c r="P1045" s="95"/>
      <c r="Q1045" s="95"/>
      <c r="R1045" s="95"/>
      <c r="S1045" s="95"/>
      <c r="T1045" s="93"/>
      <c r="U1045" s="95"/>
      <c r="V1045" s="98"/>
      <c r="W1045" s="95"/>
      <c r="X1045" s="94">
        <v>500</v>
      </c>
      <c r="Y1045" s="94"/>
    </row>
    <row r="1046" spans="1:25" ht="15" customHeight="1" x14ac:dyDescent="0.25">
      <c r="A1046" s="109">
        <v>39378</v>
      </c>
      <c r="B1046" s="110">
        <v>1201</v>
      </c>
      <c r="C1046" s="110" t="s">
        <v>21</v>
      </c>
      <c r="D1046" s="94">
        <v>300</v>
      </c>
      <c r="E1046" s="111" t="s">
        <v>7902</v>
      </c>
      <c r="F1046" s="93" t="s">
        <v>359</v>
      </c>
      <c r="G1046" s="93" t="s">
        <v>3610</v>
      </c>
      <c r="H1046" s="96" t="s">
        <v>25</v>
      </c>
      <c r="I1046" s="96"/>
      <c r="J1046" s="94"/>
      <c r="K1046" s="94">
        <v>300</v>
      </c>
      <c r="L1046" s="94"/>
      <c r="M1046" s="97"/>
      <c r="N1046" s="95"/>
      <c r="O1046" s="95"/>
      <c r="P1046" s="95"/>
      <c r="Q1046" s="95"/>
      <c r="R1046" s="95"/>
      <c r="S1046" s="95"/>
      <c r="T1046" s="93"/>
      <c r="U1046" s="95"/>
      <c r="V1046" s="98"/>
      <c r="W1046" s="95"/>
      <c r="X1046" s="94">
        <v>300</v>
      </c>
      <c r="Y1046" s="94"/>
    </row>
    <row r="1047" spans="1:25" ht="15" customHeight="1" x14ac:dyDescent="0.25">
      <c r="A1047" s="109">
        <v>39378</v>
      </c>
      <c r="B1047" s="110">
        <v>1843</v>
      </c>
      <c r="C1047" s="110" t="s">
        <v>130</v>
      </c>
      <c r="D1047" s="94">
        <v>30</v>
      </c>
      <c r="E1047" s="111" t="s">
        <v>7903</v>
      </c>
      <c r="F1047" s="93" t="s">
        <v>67</v>
      </c>
      <c r="G1047" s="93" t="s">
        <v>3578</v>
      </c>
      <c r="H1047" s="96" t="s">
        <v>25</v>
      </c>
      <c r="I1047" s="96"/>
      <c r="J1047" s="94"/>
      <c r="K1047" s="94">
        <v>30</v>
      </c>
      <c r="L1047" s="94"/>
      <c r="M1047" s="97"/>
      <c r="N1047" s="95"/>
      <c r="O1047" s="95"/>
      <c r="P1047" s="95"/>
      <c r="Q1047" s="95"/>
      <c r="R1047" s="95"/>
      <c r="S1047" s="95"/>
      <c r="T1047" s="93"/>
      <c r="U1047" s="95"/>
      <c r="V1047" s="98"/>
      <c r="W1047" s="95"/>
      <c r="X1047" s="94">
        <v>30</v>
      </c>
      <c r="Y1047" s="94"/>
    </row>
    <row r="1048" spans="1:25" ht="15" customHeight="1" x14ac:dyDescent="0.25">
      <c r="A1048" s="109">
        <v>39379</v>
      </c>
      <c r="B1048" s="110">
        <v>1205</v>
      </c>
      <c r="C1048" s="110" t="s">
        <v>64</v>
      </c>
      <c r="D1048" s="94">
        <v>150000</v>
      </c>
      <c r="E1048" s="111" t="s">
        <v>7904</v>
      </c>
      <c r="F1048" s="93" t="s">
        <v>23</v>
      </c>
      <c r="G1048" s="93" t="s">
        <v>3578</v>
      </c>
      <c r="H1048" s="96" t="s">
        <v>25</v>
      </c>
      <c r="I1048" s="96"/>
      <c r="J1048" s="94"/>
      <c r="K1048" s="94">
        <v>150000</v>
      </c>
      <c r="L1048" s="94"/>
      <c r="M1048" s="97"/>
      <c r="N1048" s="95"/>
      <c r="O1048" s="95"/>
      <c r="P1048" s="95"/>
      <c r="Q1048" s="95"/>
      <c r="R1048" s="95"/>
      <c r="S1048" s="95"/>
      <c r="T1048" s="93"/>
      <c r="U1048" s="95"/>
      <c r="V1048" s="98"/>
      <c r="W1048" s="95"/>
      <c r="X1048" s="94">
        <v>150000</v>
      </c>
      <c r="Y1048" s="94"/>
    </row>
    <row r="1049" spans="1:25" ht="15" customHeight="1" x14ac:dyDescent="0.25">
      <c r="A1049" s="109">
        <v>39379</v>
      </c>
      <c r="B1049" s="110">
        <v>1627</v>
      </c>
      <c r="C1049" s="110" t="s">
        <v>21</v>
      </c>
      <c r="D1049" s="94">
        <v>5</v>
      </c>
      <c r="E1049" s="111" t="s">
        <v>7905</v>
      </c>
      <c r="F1049" s="93" t="s">
        <v>37</v>
      </c>
      <c r="G1049" s="93" t="s">
        <v>3610</v>
      </c>
      <c r="H1049" s="96" t="s">
        <v>25</v>
      </c>
      <c r="I1049" s="96"/>
      <c r="J1049" s="94"/>
      <c r="K1049" s="94">
        <v>5</v>
      </c>
      <c r="L1049" s="94"/>
      <c r="M1049" s="97"/>
      <c r="N1049" s="95"/>
      <c r="O1049" s="95"/>
      <c r="P1049" s="95"/>
      <c r="Q1049" s="95"/>
      <c r="R1049" s="95"/>
      <c r="S1049" s="95"/>
      <c r="T1049" s="93"/>
      <c r="U1049" s="95"/>
      <c r="V1049" s="98"/>
      <c r="W1049" s="95"/>
      <c r="X1049" s="94">
        <v>5</v>
      </c>
      <c r="Y1049" s="94"/>
    </row>
    <row r="1050" spans="1:25" ht="15" customHeight="1" x14ac:dyDescent="0.25">
      <c r="A1050" s="109">
        <v>39380</v>
      </c>
      <c r="B1050" s="110">
        <v>1221</v>
      </c>
      <c r="C1050" s="110" t="s">
        <v>51</v>
      </c>
      <c r="D1050" s="94">
        <v>300</v>
      </c>
      <c r="E1050" s="111" t="s">
        <v>7906</v>
      </c>
      <c r="F1050" s="93" t="s">
        <v>33</v>
      </c>
      <c r="G1050" s="93" t="s">
        <v>3610</v>
      </c>
      <c r="H1050" s="96" t="s">
        <v>25</v>
      </c>
      <c r="I1050" s="96"/>
      <c r="J1050" s="94"/>
      <c r="K1050" s="94">
        <v>300</v>
      </c>
      <c r="L1050" s="94"/>
      <c r="M1050" s="97"/>
      <c r="N1050" s="95"/>
      <c r="O1050" s="95"/>
      <c r="P1050" s="95"/>
      <c r="Q1050" s="95"/>
      <c r="R1050" s="95"/>
      <c r="S1050" s="95"/>
      <c r="T1050" s="93"/>
      <c r="U1050" s="95"/>
      <c r="V1050" s="98"/>
      <c r="W1050" s="95"/>
      <c r="X1050" s="94">
        <v>300</v>
      </c>
      <c r="Y1050" s="94"/>
    </row>
    <row r="1051" spans="1:25" ht="15" customHeight="1" x14ac:dyDescent="0.25">
      <c r="A1051" s="109">
        <v>39380</v>
      </c>
      <c r="B1051" s="110">
        <v>1435</v>
      </c>
      <c r="C1051" s="110" t="s">
        <v>70</v>
      </c>
      <c r="D1051" s="94">
        <v>5000</v>
      </c>
      <c r="E1051" s="111" t="s">
        <v>7907</v>
      </c>
      <c r="F1051" s="93" t="s">
        <v>190</v>
      </c>
      <c r="G1051" s="93" t="s">
        <v>3575</v>
      </c>
      <c r="H1051" s="96" t="s">
        <v>25</v>
      </c>
      <c r="I1051" s="96"/>
      <c r="J1051" s="94"/>
      <c r="K1051" s="94">
        <v>5000</v>
      </c>
      <c r="L1051" s="94"/>
      <c r="M1051" s="97"/>
      <c r="N1051" s="95"/>
      <c r="O1051" s="95"/>
      <c r="P1051" s="95"/>
      <c r="Q1051" s="95"/>
      <c r="R1051" s="95"/>
      <c r="S1051" s="95"/>
      <c r="T1051" s="93"/>
      <c r="U1051" s="95"/>
      <c r="V1051" s="98"/>
      <c r="W1051" s="95"/>
      <c r="X1051" s="94">
        <v>5000</v>
      </c>
      <c r="Y1051" s="94"/>
    </row>
    <row r="1052" spans="1:25" ht="15" customHeight="1" x14ac:dyDescent="0.25">
      <c r="A1052" s="92">
        <v>39381</v>
      </c>
      <c r="B1052" s="93">
        <v>1400</v>
      </c>
      <c r="C1052" s="93" t="s">
        <v>162</v>
      </c>
      <c r="D1052" s="103">
        <v>150</v>
      </c>
      <c r="E1052" s="95" t="s">
        <v>7908</v>
      </c>
      <c r="F1052" s="93" t="s">
        <v>33</v>
      </c>
      <c r="G1052" s="93" t="s">
        <v>3582</v>
      </c>
      <c r="H1052" s="96" t="s">
        <v>25</v>
      </c>
      <c r="I1052" s="96"/>
      <c r="J1052" s="103"/>
      <c r="K1052" s="103">
        <v>150</v>
      </c>
      <c r="L1052" s="94"/>
      <c r="M1052" s="104"/>
      <c r="N1052" s="95"/>
      <c r="O1052" s="95"/>
      <c r="P1052" s="95"/>
      <c r="Q1052" s="95"/>
      <c r="R1052" s="95"/>
      <c r="S1052" s="95"/>
      <c r="T1052" s="95"/>
      <c r="U1052" s="93"/>
      <c r="V1052" s="95"/>
      <c r="W1052" s="98"/>
      <c r="X1052" s="103">
        <v>150</v>
      </c>
      <c r="Y1052" s="103"/>
    </row>
    <row r="1053" spans="1:25" ht="15" customHeight="1" x14ac:dyDescent="0.25">
      <c r="A1053" s="109">
        <v>39381</v>
      </c>
      <c r="B1053" s="110">
        <v>1056</v>
      </c>
      <c r="C1053" s="110" t="s">
        <v>46</v>
      </c>
      <c r="D1053" s="94">
        <v>2000</v>
      </c>
      <c r="E1053" s="111" t="s">
        <v>7909</v>
      </c>
      <c r="F1053" s="93" t="s">
        <v>33</v>
      </c>
      <c r="G1053" s="93" t="s">
        <v>3575</v>
      </c>
      <c r="H1053" s="96" t="s">
        <v>25</v>
      </c>
      <c r="I1053" s="96" t="s">
        <v>4334</v>
      </c>
      <c r="J1053" s="94">
        <v>2000</v>
      </c>
      <c r="K1053" s="94"/>
      <c r="L1053" s="94"/>
      <c r="M1053" s="97"/>
      <c r="N1053" s="95"/>
      <c r="O1053" s="95"/>
      <c r="P1053" s="95"/>
      <c r="Q1053" s="95"/>
      <c r="R1053" s="95"/>
      <c r="S1053" s="95"/>
      <c r="T1053" s="93"/>
      <c r="U1053" s="95"/>
      <c r="V1053" s="98"/>
      <c r="W1053" s="95"/>
      <c r="X1053" s="94">
        <v>2000</v>
      </c>
      <c r="Y1053" s="94"/>
    </row>
    <row r="1054" spans="1:25" ht="15" customHeight="1" x14ac:dyDescent="0.25">
      <c r="A1054" s="109">
        <v>39381</v>
      </c>
      <c r="B1054" s="110">
        <v>858</v>
      </c>
      <c r="C1054" s="110" t="s">
        <v>99</v>
      </c>
      <c r="D1054" s="94">
        <v>500</v>
      </c>
      <c r="E1054" s="111" t="s">
        <v>7910</v>
      </c>
      <c r="F1054" s="93" t="s">
        <v>54</v>
      </c>
      <c r="G1054" s="93" t="s">
        <v>3610</v>
      </c>
      <c r="H1054" s="96" t="s">
        <v>25</v>
      </c>
      <c r="I1054" s="96"/>
      <c r="J1054" s="94"/>
      <c r="K1054" s="94">
        <v>500</v>
      </c>
      <c r="L1054" s="94"/>
      <c r="M1054" s="97"/>
      <c r="N1054" s="95"/>
      <c r="O1054" s="95"/>
      <c r="P1054" s="95"/>
      <c r="Q1054" s="95"/>
      <c r="R1054" s="95"/>
      <c r="S1054" s="95"/>
      <c r="T1054" s="93"/>
      <c r="U1054" s="95"/>
      <c r="V1054" s="98"/>
      <c r="W1054" s="95"/>
      <c r="X1054" s="94">
        <v>500</v>
      </c>
      <c r="Y1054" s="94"/>
    </row>
    <row r="1055" spans="1:25" ht="15" customHeight="1" x14ac:dyDescent="0.25">
      <c r="A1055" s="109">
        <v>39381</v>
      </c>
      <c r="B1055" s="110">
        <v>1742</v>
      </c>
      <c r="C1055" s="110" t="s">
        <v>72</v>
      </c>
      <c r="D1055" s="94" t="s">
        <v>27</v>
      </c>
      <c r="E1055" s="111" t="s">
        <v>7911</v>
      </c>
      <c r="F1055" s="93" t="s">
        <v>67</v>
      </c>
      <c r="G1055" s="93" t="s">
        <v>3575</v>
      </c>
      <c r="H1055" s="96" t="s">
        <v>25</v>
      </c>
      <c r="I1055" s="96"/>
      <c r="J1055" s="94"/>
      <c r="K1055" s="94" t="s">
        <v>27</v>
      </c>
      <c r="L1055" s="94"/>
      <c r="M1055" s="97"/>
      <c r="N1055" s="95"/>
      <c r="O1055" s="95"/>
      <c r="P1055" s="95"/>
      <c r="Q1055" s="95"/>
      <c r="R1055" s="95"/>
      <c r="S1055" s="95"/>
      <c r="T1055" s="93"/>
      <c r="U1055" s="95"/>
      <c r="V1055" s="98"/>
      <c r="W1055" s="95"/>
      <c r="X1055" s="94" t="s">
        <v>27</v>
      </c>
      <c r="Y1055" s="94">
        <v>1</v>
      </c>
    </row>
    <row r="1056" spans="1:25" ht="15" customHeight="1" x14ac:dyDescent="0.25">
      <c r="A1056" s="109">
        <v>39382</v>
      </c>
      <c r="B1056" s="110">
        <v>2043</v>
      </c>
      <c r="C1056" s="110" t="s">
        <v>91</v>
      </c>
      <c r="D1056" s="94">
        <v>2000</v>
      </c>
      <c r="E1056" s="111" t="s">
        <v>7912</v>
      </c>
      <c r="F1056" s="93" t="s">
        <v>37</v>
      </c>
      <c r="G1056" s="93" t="s">
        <v>3578</v>
      </c>
      <c r="H1056" s="96" t="s">
        <v>25</v>
      </c>
      <c r="I1056" s="96"/>
      <c r="J1056" s="94"/>
      <c r="K1056" s="94">
        <v>2000</v>
      </c>
      <c r="L1056" s="94"/>
      <c r="M1056" s="97"/>
      <c r="N1056" s="95"/>
      <c r="O1056" s="95"/>
      <c r="P1056" s="95"/>
      <c r="Q1056" s="95"/>
      <c r="R1056" s="95"/>
      <c r="S1056" s="95"/>
      <c r="T1056" s="93"/>
      <c r="U1056" s="95"/>
      <c r="V1056" s="98"/>
      <c r="W1056" s="95"/>
      <c r="X1056" s="94">
        <v>2000</v>
      </c>
      <c r="Y1056" s="94"/>
    </row>
    <row r="1057" spans="1:25" ht="15" customHeight="1" x14ac:dyDescent="0.25">
      <c r="A1057" s="109">
        <v>39382</v>
      </c>
      <c r="B1057" s="110">
        <v>2130</v>
      </c>
      <c r="C1057" s="110" t="s">
        <v>319</v>
      </c>
      <c r="D1057" s="94">
        <v>13000</v>
      </c>
      <c r="E1057" s="111" t="s">
        <v>7913</v>
      </c>
      <c r="F1057" s="93" t="s">
        <v>37</v>
      </c>
      <c r="G1057" s="93" t="s">
        <v>3610</v>
      </c>
      <c r="H1057" s="96" t="s">
        <v>25</v>
      </c>
      <c r="I1057" s="96"/>
      <c r="J1057" s="94"/>
      <c r="K1057" s="94">
        <v>13000</v>
      </c>
      <c r="L1057" s="94"/>
      <c r="M1057" s="97"/>
      <c r="N1057" s="95"/>
      <c r="O1057" s="95"/>
      <c r="P1057" s="95"/>
      <c r="Q1057" s="95"/>
      <c r="R1057" s="95"/>
      <c r="S1057" s="95"/>
      <c r="T1057" s="93"/>
      <c r="U1057" s="95"/>
      <c r="V1057" s="98"/>
      <c r="W1057" s="95"/>
      <c r="X1057" s="94">
        <v>13000</v>
      </c>
      <c r="Y1057" s="94"/>
    </row>
    <row r="1058" spans="1:25" ht="15" customHeight="1" x14ac:dyDescent="0.25">
      <c r="A1058" s="109">
        <v>39382</v>
      </c>
      <c r="B1058" s="110">
        <v>1500</v>
      </c>
      <c r="C1058" s="110" t="s">
        <v>94</v>
      </c>
      <c r="D1058" s="94" t="s">
        <v>27</v>
      </c>
      <c r="E1058" s="111" t="s">
        <v>7914</v>
      </c>
      <c r="F1058" s="93" t="s">
        <v>190</v>
      </c>
      <c r="G1058" s="93" t="s">
        <v>3582</v>
      </c>
      <c r="H1058" s="96" t="s">
        <v>25</v>
      </c>
      <c r="I1058" s="96"/>
      <c r="J1058" s="94"/>
      <c r="K1058" s="94" t="s">
        <v>27</v>
      </c>
      <c r="L1058" s="94"/>
      <c r="M1058" s="97"/>
      <c r="N1058" s="95"/>
      <c r="O1058" s="95"/>
      <c r="P1058" s="95"/>
      <c r="Q1058" s="95"/>
      <c r="R1058" s="95"/>
      <c r="S1058" s="95"/>
      <c r="T1058" s="93"/>
      <c r="U1058" s="95"/>
      <c r="V1058" s="98"/>
      <c r="W1058" s="95"/>
      <c r="X1058" s="94" t="s">
        <v>27</v>
      </c>
      <c r="Y1058" s="94">
        <v>1</v>
      </c>
    </row>
    <row r="1059" spans="1:25" ht="15" customHeight="1" x14ac:dyDescent="0.25">
      <c r="A1059" s="109">
        <v>39382</v>
      </c>
      <c r="B1059" s="110">
        <v>2055</v>
      </c>
      <c r="C1059" s="110" t="s">
        <v>35</v>
      </c>
      <c r="D1059" s="94">
        <v>1000</v>
      </c>
      <c r="E1059" s="111" t="s">
        <v>7915</v>
      </c>
      <c r="F1059" s="93" t="s">
        <v>3869</v>
      </c>
      <c r="G1059" s="93" t="s">
        <v>3580</v>
      </c>
      <c r="H1059" s="96" t="s">
        <v>25</v>
      </c>
      <c r="I1059" s="96" t="s">
        <v>4334</v>
      </c>
      <c r="J1059" s="94">
        <v>1000</v>
      </c>
      <c r="K1059" s="94"/>
      <c r="L1059" s="94"/>
      <c r="M1059" s="97"/>
      <c r="N1059" s="95"/>
      <c r="O1059" s="95"/>
      <c r="P1059" s="95"/>
      <c r="Q1059" s="95"/>
      <c r="R1059" s="95"/>
      <c r="S1059" s="95"/>
      <c r="T1059" s="93"/>
      <c r="U1059" s="95"/>
      <c r="V1059" s="98"/>
      <c r="W1059" s="95"/>
      <c r="X1059" s="94">
        <v>1000</v>
      </c>
      <c r="Y1059" s="94"/>
    </row>
    <row r="1060" spans="1:25" ht="15" customHeight="1" x14ac:dyDescent="0.25">
      <c r="A1060" s="109">
        <v>39384</v>
      </c>
      <c r="B1060" s="110">
        <v>832</v>
      </c>
      <c r="C1060" s="110" t="s">
        <v>64</v>
      </c>
      <c r="D1060" s="94">
        <v>4000</v>
      </c>
      <c r="E1060" s="111" t="s">
        <v>7916</v>
      </c>
      <c r="F1060" s="93" t="s">
        <v>23</v>
      </c>
      <c r="G1060" s="93" t="s">
        <v>3578</v>
      </c>
      <c r="H1060" s="96" t="s">
        <v>25</v>
      </c>
      <c r="I1060" s="96" t="s">
        <v>4334</v>
      </c>
      <c r="J1060" s="94">
        <v>4000</v>
      </c>
      <c r="K1060" s="94"/>
      <c r="L1060" s="94"/>
      <c r="M1060" s="97"/>
      <c r="N1060" s="95"/>
      <c r="O1060" s="95"/>
      <c r="P1060" s="95"/>
      <c r="Q1060" s="95"/>
      <c r="R1060" s="95"/>
      <c r="S1060" s="95"/>
      <c r="T1060" s="93"/>
      <c r="U1060" s="95"/>
      <c r="V1060" s="98"/>
      <c r="W1060" s="95"/>
      <c r="X1060" s="94">
        <v>4000</v>
      </c>
      <c r="Y1060" s="94"/>
    </row>
    <row r="1061" spans="1:25" ht="15" customHeight="1" x14ac:dyDescent="0.25">
      <c r="A1061" s="109">
        <v>39384</v>
      </c>
      <c r="B1061" s="110">
        <v>938</v>
      </c>
      <c r="C1061" s="110" t="s">
        <v>347</v>
      </c>
      <c r="D1061" s="94" t="s">
        <v>27</v>
      </c>
      <c r="E1061" s="111" t="s">
        <v>7917</v>
      </c>
      <c r="F1061" s="93" t="s">
        <v>190</v>
      </c>
      <c r="G1061" s="93" t="s">
        <v>3580</v>
      </c>
      <c r="H1061" s="96" t="s">
        <v>25</v>
      </c>
      <c r="I1061" s="96"/>
      <c r="J1061" s="94"/>
      <c r="K1061" s="94" t="s">
        <v>27</v>
      </c>
      <c r="L1061" s="94"/>
      <c r="M1061" s="104"/>
      <c r="N1061" s="95"/>
      <c r="O1061" s="95"/>
      <c r="P1061" s="95"/>
      <c r="Q1061" s="95"/>
      <c r="R1061" s="95"/>
      <c r="S1061" s="95"/>
      <c r="T1061" s="93"/>
      <c r="U1061" s="95"/>
      <c r="V1061" s="98"/>
      <c r="W1061" s="95"/>
      <c r="X1061" s="94" t="s">
        <v>27</v>
      </c>
      <c r="Y1061" s="94">
        <v>1</v>
      </c>
    </row>
    <row r="1062" spans="1:25" ht="15" customHeight="1" x14ac:dyDescent="0.25">
      <c r="A1062" s="109">
        <v>39385</v>
      </c>
      <c r="B1062" s="110">
        <v>951</v>
      </c>
      <c r="C1062" s="110" t="s">
        <v>116</v>
      </c>
      <c r="D1062" s="94">
        <v>2000</v>
      </c>
      <c r="E1062" s="111" t="s">
        <v>7918</v>
      </c>
      <c r="F1062" s="93" t="s">
        <v>23</v>
      </c>
      <c r="G1062" s="93" t="s">
        <v>3582</v>
      </c>
      <c r="H1062" s="96" t="s">
        <v>25</v>
      </c>
      <c r="I1062" s="96"/>
      <c r="J1062" s="94"/>
      <c r="K1062" s="94">
        <v>2000</v>
      </c>
      <c r="L1062" s="94"/>
      <c r="M1062" s="104"/>
      <c r="N1062" s="95"/>
      <c r="O1062" s="95"/>
      <c r="P1062" s="95"/>
      <c r="Q1062" s="95"/>
      <c r="R1062" s="95"/>
      <c r="S1062" s="95"/>
      <c r="T1062" s="93"/>
      <c r="U1062" s="95"/>
      <c r="V1062" s="98"/>
      <c r="W1062" s="95"/>
      <c r="X1062" s="94">
        <v>2000</v>
      </c>
      <c r="Y1062" s="94"/>
    </row>
    <row r="1063" spans="1:25" ht="15" customHeight="1" x14ac:dyDescent="0.25">
      <c r="A1063" s="92">
        <v>39385</v>
      </c>
      <c r="B1063" s="93">
        <v>951</v>
      </c>
      <c r="C1063" s="93" t="s">
        <v>116</v>
      </c>
      <c r="D1063" s="103">
        <v>2000</v>
      </c>
      <c r="E1063" s="95" t="s">
        <v>7919</v>
      </c>
      <c r="F1063" s="93" t="s">
        <v>23</v>
      </c>
      <c r="G1063" s="93" t="s">
        <v>3582</v>
      </c>
      <c r="H1063" s="96" t="s">
        <v>25</v>
      </c>
      <c r="I1063" s="96"/>
      <c r="J1063" s="103"/>
      <c r="K1063" s="103">
        <v>2000</v>
      </c>
      <c r="L1063" s="94"/>
      <c r="M1063" s="104"/>
      <c r="N1063" s="95"/>
      <c r="O1063" s="95"/>
      <c r="P1063" s="95"/>
      <c r="Q1063" s="95"/>
      <c r="R1063" s="95"/>
      <c r="S1063" s="95"/>
      <c r="T1063" s="95"/>
      <c r="U1063" s="93"/>
      <c r="V1063" s="95"/>
      <c r="W1063" s="98"/>
      <c r="X1063" s="103">
        <v>2000</v>
      </c>
      <c r="Y1063" s="103"/>
    </row>
    <row r="1064" spans="1:25" ht="15" customHeight="1" x14ac:dyDescent="0.25">
      <c r="A1064" s="109">
        <v>39385</v>
      </c>
      <c r="B1064" s="110">
        <v>1544</v>
      </c>
      <c r="C1064" s="110" t="s">
        <v>162</v>
      </c>
      <c r="D1064" s="94">
        <v>2000</v>
      </c>
      <c r="E1064" s="111" t="s">
        <v>7920</v>
      </c>
      <c r="F1064" s="93" t="s">
        <v>33</v>
      </c>
      <c r="G1064" s="93" t="s">
        <v>3582</v>
      </c>
      <c r="H1064" s="96" t="s">
        <v>25</v>
      </c>
      <c r="I1064" s="96"/>
      <c r="J1064" s="94"/>
      <c r="K1064" s="94">
        <v>2000</v>
      </c>
      <c r="L1064" s="94"/>
      <c r="M1064" s="104"/>
      <c r="N1064" s="95"/>
      <c r="O1064" s="95"/>
      <c r="P1064" s="95"/>
      <c r="Q1064" s="95"/>
      <c r="R1064" s="95"/>
      <c r="S1064" s="95"/>
      <c r="T1064" s="93"/>
      <c r="U1064" s="95"/>
      <c r="V1064" s="98"/>
      <c r="W1064" s="95"/>
      <c r="X1064" s="94">
        <v>2000</v>
      </c>
      <c r="Y1064" s="94"/>
    </row>
    <row r="1065" spans="1:25" ht="15" customHeight="1" x14ac:dyDescent="0.25">
      <c r="A1065" s="109">
        <v>39385</v>
      </c>
      <c r="B1065" s="110">
        <v>1544</v>
      </c>
      <c r="C1065" s="110" t="s">
        <v>162</v>
      </c>
      <c r="D1065" s="94">
        <v>2000</v>
      </c>
      <c r="E1065" s="111" t="s">
        <v>7920</v>
      </c>
      <c r="F1065" s="93" t="s">
        <v>33</v>
      </c>
      <c r="G1065" s="93" t="s">
        <v>3582</v>
      </c>
      <c r="H1065" s="96" t="s">
        <v>25</v>
      </c>
      <c r="I1065" s="96"/>
      <c r="J1065" s="94"/>
      <c r="K1065" s="103">
        <v>2000</v>
      </c>
      <c r="L1065" s="94"/>
      <c r="M1065" s="104"/>
      <c r="N1065" s="95"/>
      <c r="O1065" s="95"/>
      <c r="P1065" s="95"/>
      <c r="Q1065" s="95"/>
      <c r="R1065" s="95"/>
      <c r="S1065" s="95"/>
      <c r="T1065" s="95"/>
      <c r="U1065" s="93"/>
      <c r="V1065" s="95"/>
      <c r="W1065" s="98"/>
      <c r="X1065" s="103">
        <v>2000</v>
      </c>
      <c r="Y1065" s="94"/>
    </row>
    <row r="1066" spans="1:25" ht="15" customHeight="1" x14ac:dyDescent="0.25">
      <c r="A1066" s="109">
        <v>39385</v>
      </c>
      <c r="B1066" s="110">
        <v>1533</v>
      </c>
      <c r="C1066" s="110" t="s">
        <v>59</v>
      </c>
      <c r="D1066" s="94">
        <v>6000</v>
      </c>
      <c r="E1066" s="111" t="s">
        <v>7921</v>
      </c>
      <c r="F1066" s="93" t="s">
        <v>37</v>
      </c>
      <c r="G1066" s="93" t="s">
        <v>3580</v>
      </c>
      <c r="H1066" s="96" t="s">
        <v>25</v>
      </c>
      <c r="I1066" s="96"/>
      <c r="J1066" s="94"/>
      <c r="K1066" s="94">
        <v>6000</v>
      </c>
      <c r="L1066" s="94"/>
      <c r="M1066" s="104"/>
      <c r="N1066" s="95"/>
      <c r="O1066" s="95"/>
      <c r="P1066" s="95"/>
      <c r="Q1066" s="95"/>
      <c r="R1066" s="95"/>
      <c r="S1066" s="95"/>
      <c r="T1066" s="93"/>
      <c r="U1066" s="95"/>
      <c r="V1066" s="98"/>
      <c r="W1066" s="95"/>
      <c r="X1066" s="94">
        <v>6000</v>
      </c>
      <c r="Y1066" s="94"/>
    </row>
    <row r="1067" spans="1:25" ht="15" customHeight="1" x14ac:dyDescent="0.25">
      <c r="A1067" s="109">
        <v>39385</v>
      </c>
      <c r="B1067" s="110">
        <v>1002</v>
      </c>
      <c r="C1067" s="110" t="s">
        <v>319</v>
      </c>
      <c r="D1067" s="94">
        <v>8000</v>
      </c>
      <c r="E1067" s="111" t="s">
        <v>7922</v>
      </c>
      <c r="F1067" s="93" t="s">
        <v>37</v>
      </c>
      <c r="G1067" s="93" t="s">
        <v>3610</v>
      </c>
      <c r="H1067" s="96" t="s">
        <v>25</v>
      </c>
      <c r="I1067" s="96"/>
      <c r="J1067" s="94"/>
      <c r="K1067" s="94">
        <v>8000</v>
      </c>
      <c r="L1067" s="94"/>
      <c r="M1067" s="104"/>
      <c r="N1067" s="95"/>
      <c r="O1067" s="95"/>
      <c r="P1067" s="95"/>
      <c r="Q1067" s="95"/>
      <c r="R1067" s="95"/>
      <c r="S1067" s="95"/>
      <c r="T1067" s="93"/>
      <c r="U1067" s="95"/>
      <c r="V1067" s="98"/>
      <c r="W1067" s="95"/>
      <c r="X1067" s="94">
        <v>8000</v>
      </c>
      <c r="Y1067" s="94"/>
    </row>
    <row r="1068" spans="1:25" ht="15" customHeight="1" x14ac:dyDescent="0.25">
      <c r="A1068" s="109">
        <v>39385</v>
      </c>
      <c r="B1068" s="110">
        <v>1318</v>
      </c>
      <c r="C1068" s="110" t="s">
        <v>3231</v>
      </c>
      <c r="D1068" s="94">
        <v>500</v>
      </c>
      <c r="E1068" s="111" t="s">
        <v>7923</v>
      </c>
      <c r="F1068" s="93" t="s">
        <v>37</v>
      </c>
      <c r="G1068" s="93" t="s">
        <v>3610</v>
      </c>
      <c r="H1068" s="96" t="s">
        <v>25</v>
      </c>
      <c r="I1068" s="96"/>
      <c r="J1068" s="94"/>
      <c r="K1068" s="94">
        <v>500</v>
      </c>
      <c r="L1068" s="94"/>
      <c r="M1068" s="104"/>
      <c r="N1068" s="95"/>
      <c r="O1068" s="95"/>
      <c r="P1068" s="95"/>
      <c r="Q1068" s="95"/>
      <c r="R1068" s="95"/>
      <c r="S1068" s="95"/>
      <c r="T1068" s="93"/>
      <c r="U1068" s="95"/>
      <c r="V1068" s="98"/>
      <c r="W1068" s="95"/>
      <c r="X1068" s="94">
        <v>500</v>
      </c>
      <c r="Y1068" s="94"/>
    </row>
    <row r="1069" spans="1:25" ht="15" customHeight="1" x14ac:dyDescent="0.25">
      <c r="A1069" s="109">
        <v>39385</v>
      </c>
      <c r="B1069" s="110">
        <v>1151</v>
      </c>
      <c r="C1069" s="110" t="s">
        <v>72</v>
      </c>
      <c r="D1069" s="94" t="s">
        <v>27</v>
      </c>
      <c r="E1069" s="111" t="s">
        <v>7924</v>
      </c>
      <c r="F1069" s="93" t="s">
        <v>190</v>
      </c>
      <c r="G1069" s="93" t="s">
        <v>3575</v>
      </c>
      <c r="H1069" s="96" t="s">
        <v>25</v>
      </c>
      <c r="I1069" s="96"/>
      <c r="J1069" s="94"/>
      <c r="K1069" s="94" t="s">
        <v>27</v>
      </c>
      <c r="L1069" s="94"/>
      <c r="M1069" s="104"/>
      <c r="N1069" s="95"/>
      <c r="O1069" s="95"/>
      <c r="P1069" s="95"/>
      <c r="Q1069" s="95"/>
      <c r="R1069" s="95"/>
      <c r="S1069" s="95"/>
      <c r="T1069" s="93"/>
      <c r="U1069" s="95"/>
      <c r="V1069" s="98"/>
      <c r="W1069" s="95"/>
      <c r="X1069" s="94" t="s">
        <v>27</v>
      </c>
      <c r="Y1069" s="94">
        <v>1</v>
      </c>
    </row>
    <row r="1070" spans="1:25" ht="15" customHeight="1" x14ac:dyDescent="0.25">
      <c r="A1070" s="109">
        <v>39386</v>
      </c>
      <c r="B1070" s="110">
        <v>1714</v>
      </c>
      <c r="C1070" s="110" t="s">
        <v>26</v>
      </c>
      <c r="D1070" s="94">
        <v>1000</v>
      </c>
      <c r="E1070" s="111" t="s">
        <v>7925</v>
      </c>
      <c r="F1070" s="93" t="s">
        <v>23</v>
      </c>
      <c r="G1070" s="93" t="s">
        <v>3578</v>
      </c>
      <c r="H1070" s="96" t="s">
        <v>25</v>
      </c>
      <c r="I1070" s="96"/>
      <c r="J1070" s="94"/>
      <c r="K1070" s="94">
        <v>1000</v>
      </c>
      <c r="L1070" s="94"/>
      <c r="M1070" s="104"/>
      <c r="N1070" s="95"/>
      <c r="O1070" s="95"/>
      <c r="P1070" s="95"/>
      <c r="Q1070" s="95"/>
      <c r="R1070" s="95"/>
      <c r="S1070" s="95"/>
      <c r="T1070" s="93"/>
      <c r="U1070" s="95"/>
      <c r="V1070" s="98"/>
      <c r="W1070" s="95"/>
      <c r="X1070" s="94">
        <v>1000</v>
      </c>
      <c r="Y1070" s="94"/>
    </row>
    <row r="1071" spans="1:25" ht="15" customHeight="1" x14ac:dyDescent="0.25">
      <c r="A1071" s="109">
        <v>39386</v>
      </c>
      <c r="B1071" s="110">
        <v>1600</v>
      </c>
      <c r="C1071" s="110" t="s">
        <v>35</v>
      </c>
      <c r="D1071" s="94">
        <v>800</v>
      </c>
      <c r="E1071" s="111" t="s">
        <v>7926</v>
      </c>
      <c r="F1071" s="93" t="s">
        <v>23</v>
      </c>
      <c r="G1071" s="93" t="s">
        <v>3580</v>
      </c>
      <c r="H1071" s="96" t="s">
        <v>25</v>
      </c>
      <c r="I1071" s="96"/>
      <c r="J1071" s="94"/>
      <c r="K1071" s="94">
        <v>800</v>
      </c>
      <c r="L1071" s="94"/>
      <c r="M1071" s="104"/>
      <c r="N1071" s="95"/>
      <c r="O1071" s="95"/>
      <c r="P1071" s="95"/>
      <c r="Q1071" s="95"/>
      <c r="R1071" s="95"/>
      <c r="S1071" s="95"/>
      <c r="T1071" s="93"/>
      <c r="U1071" s="95"/>
      <c r="V1071" s="98"/>
      <c r="W1071" s="95"/>
      <c r="X1071" s="94">
        <v>800</v>
      </c>
      <c r="Y1071" s="94"/>
    </row>
    <row r="1072" spans="1:25" ht="15" customHeight="1" x14ac:dyDescent="0.25">
      <c r="A1072" s="109">
        <v>39386</v>
      </c>
      <c r="B1072" s="110">
        <v>1358</v>
      </c>
      <c r="C1072" s="110" t="s">
        <v>46</v>
      </c>
      <c r="D1072" s="94">
        <v>3375</v>
      </c>
      <c r="E1072" s="111" t="s">
        <v>7927</v>
      </c>
      <c r="F1072" s="93" t="s">
        <v>37</v>
      </c>
      <c r="G1072" s="93" t="s">
        <v>3575</v>
      </c>
      <c r="H1072" s="96" t="s">
        <v>25</v>
      </c>
      <c r="I1072" s="96"/>
      <c r="J1072" s="94"/>
      <c r="K1072" s="94">
        <v>3375</v>
      </c>
      <c r="L1072" s="94"/>
      <c r="M1072" s="104"/>
      <c r="N1072" s="95"/>
      <c r="O1072" s="95"/>
      <c r="P1072" s="95"/>
      <c r="Q1072" s="95"/>
      <c r="R1072" s="95"/>
      <c r="S1072" s="95"/>
      <c r="T1072" s="93"/>
      <c r="U1072" s="95"/>
      <c r="V1072" s="98"/>
      <c r="W1072" s="95"/>
      <c r="X1072" s="94">
        <v>3375</v>
      </c>
      <c r="Y1072" s="94"/>
    </row>
    <row r="1073" spans="1:25" ht="15" customHeight="1" x14ac:dyDescent="0.25">
      <c r="A1073" s="109">
        <v>39386</v>
      </c>
      <c r="B1073" s="110">
        <v>1705</v>
      </c>
      <c r="C1073" s="110" t="s">
        <v>61</v>
      </c>
      <c r="D1073" s="94">
        <v>2400</v>
      </c>
      <c r="E1073" s="111" t="s">
        <v>7928</v>
      </c>
      <c r="F1073" s="93" t="s">
        <v>37</v>
      </c>
      <c r="G1073" s="93" t="s">
        <v>3575</v>
      </c>
      <c r="H1073" s="96" t="s">
        <v>25</v>
      </c>
      <c r="I1073" s="96"/>
      <c r="J1073" s="94"/>
      <c r="K1073" s="94">
        <v>2400</v>
      </c>
      <c r="L1073" s="94"/>
      <c r="M1073" s="104"/>
      <c r="N1073" s="95"/>
      <c r="O1073" s="95"/>
      <c r="P1073" s="95"/>
      <c r="Q1073" s="95"/>
      <c r="R1073" s="95"/>
      <c r="S1073" s="95"/>
      <c r="T1073" s="93"/>
      <c r="U1073" s="95"/>
      <c r="V1073" s="98"/>
      <c r="W1073" s="95"/>
      <c r="X1073" s="94">
        <v>2400</v>
      </c>
      <c r="Y1073" s="94"/>
    </row>
    <row r="1074" spans="1:25" ht="15" customHeight="1" x14ac:dyDescent="0.25">
      <c r="A1074" s="109">
        <v>39387</v>
      </c>
      <c r="B1074" s="110">
        <v>1405</v>
      </c>
      <c r="C1074" s="110" t="s">
        <v>64</v>
      </c>
      <c r="D1074" s="94">
        <v>4000</v>
      </c>
      <c r="E1074" s="111" t="s">
        <v>7929</v>
      </c>
      <c r="F1074" s="93" t="s">
        <v>23</v>
      </c>
      <c r="G1074" s="93" t="s">
        <v>3578</v>
      </c>
      <c r="H1074" s="96" t="s">
        <v>25</v>
      </c>
      <c r="I1074" s="96"/>
      <c r="J1074" s="94"/>
      <c r="K1074" s="94">
        <v>4000</v>
      </c>
      <c r="L1074" s="94"/>
      <c r="M1074" s="104"/>
      <c r="N1074" s="95"/>
      <c r="O1074" s="95"/>
      <c r="P1074" s="95"/>
      <c r="Q1074" s="95"/>
      <c r="R1074" s="95"/>
      <c r="S1074" s="95"/>
      <c r="T1074" s="93"/>
      <c r="U1074" s="95"/>
      <c r="V1074" s="98"/>
      <c r="W1074" s="95"/>
      <c r="X1074" s="94">
        <v>4000</v>
      </c>
      <c r="Y1074" s="94"/>
    </row>
    <row r="1075" spans="1:25" ht="15" customHeight="1" x14ac:dyDescent="0.25">
      <c r="A1075" s="109">
        <v>39387</v>
      </c>
      <c r="B1075" s="110">
        <v>1224</v>
      </c>
      <c r="C1075" s="110" t="s">
        <v>42</v>
      </c>
      <c r="D1075" s="94">
        <v>10000</v>
      </c>
      <c r="E1075" s="111" t="s">
        <v>7930</v>
      </c>
      <c r="F1075" s="93" t="s">
        <v>23</v>
      </c>
      <c r="G1075" s="93" t="s">
        <v>3582</v>
      </c>
      <c r="H1075" s="96" t="s">
        <v>25</v>
      </c>
      <c r="I1075" s="96" t="s">
        <v>4334</v>
      </c>
      <c r="J1075" s="94">
        <v>10000</v>
      </c>
      <c r="K1075" s="94"/>
      <c r="L1075" s="94"/>
      <c r="M1075" s="104"/>
      <c r="N1075" s="95"/>
      <c r="O1075" s="95"/>
      <c r="P1075" s="95"/>
      <c r="Q1075" s="95"/>
      <c r="R1075" s="95"/>
      <c r="S1075" s="95"/>
      <c r="T1075" s="93"/>
      <c r="U1075" s="95"/>
      <c r="V1075" s="98"/>
      <c r="W1075" s="95"/>
      <c r="X1075" s="94">
        <v>10000</v>
      </c>
      <c r="Y1075" s="94"/>
    </row>
    <row r="1076" spans="1:25" ht="15" customHeight="1" x14ac:dyDescent="0.25">
      <c r="A1076" s="109">
        <v>39387</v>
      </c>
      <c r="B1076" s="110">
        <v>2156</v>
      </c>
      <c r="C1076" s="110" t="s">
        <v>31</v>
      </c>
      <c r="D1076" s="94">
        <v>1200</v>
      </c>
      <c r="E1076" s="111" t="s">
        <v>7931</v>
      </c>
      <c r="F1076" s="93" t="s">
        <v>23</v>
      </c>
      <c r="G1076" s="93" t="s">
        <v>3587</v>
      </c>
      <c r="H1076" s="96" t="s">
        <v>25</v>
      </c>
      <c r="I1076" s="96"/>
      <c r="J1076" s="94"/>
      <c r="K1076" s="94">
        <v>1200</v>
      </c>
      <c r="L1076" s="94"/>
      <c r="M1076" s="104"/>
      <c r="N1076" s="95"/>
      <c r="O1076" s="95"/>
      <c r="P1076" s="95"/>
      <c r="Q1076" s="95"/>
      <c r="R1076" s="95"/>
      <c r="S1076" s="95"/>
      <c r="T1076" s="93"/>
      <c r="U1076" s="95"/>
      <c r="V1076" s="98"/>
      <c r="W1076" s="95"/>
      <c r="X1076" s="94">
        <v>1200</v>
      </c>
      <c r="Y1076" s="94"/>
    </row>
    <row r="1077" spans="1:25" ht="15" customHeight="1" x14ac:dyDescent="0.25">
      <c r="A1077" s="109">
        <v>39387</v>
      </c>
      <c r="B1077" s="110">
        <v>940</v>
      </c>
      <c r="C1077" s="110" t="s">
        <v>91</v>
      </c>
      <c r="D1077" s="94">
        <v>100000</v>
      </c>
      <c r="E1077" s="111" t="s">
        <v>7932</v>
      </c>
      <c r="F1077" s="93" t="s">
        <v>190</v>
      </c>
      <c r="G1077" s="93" t="s">
        <v>3578</v>
      </c>
      <c r="H1077" s="96" t="s">
        <v>25</v>
      </c>
      <c r="I1077" s="96"/>
      <c r="J1077" s="94"/>
      <c r="K1077" s="94">
        <v>100000</v>
      </c>
      <c r="L1077" s="94"/>
      <c r="M1077" s="104"/>
      <c r="N1077" s="95"/>
      <c r="O1077" s="95"/>
      <c r="P1077" s="95"/>
      <c r="Q1077" s="95"/>
      <c r="R1077" s="95"/>
      <c r="S1077" s="95"/>
      <c r="T1077" s="93"/>
      <c r="U1077" s="95"/>
      <c r="V1077" s="98"/>
      <c r="W1077" s="95"/>
      <c r="X1077" s="94">
        <v>100000</v>
      </c>
      <c r="Y1077" s="94"/>
    </row>
    <row r="1078" spans="1:25" ht="15" customHeight="1" x14ac:dyDescent="0.25">
      <c r="A1078" s="109">
        <v>39387</v>
      </c>
      <c r="B1078" s="110">
        <v>300</v>
      </c>
      <c r="C1078" s="110" t="s">
        <v>200</v>
      </c>
      <c r="D1078" s="94" t="s">
        <v>27</v>
      </c>
      <c r="E1078" s="111" t="s">
        <v>7933</v>
      </c>
      <c r="F1078" s="93" t="s">
        <v>63</v>
      </c>
      <c r="G1078" s="93" t="s">
        <v>3575</v>
      </c>
      <c r="H1078" s="96" t="s">
        <v>25</v>
      </c>
      <c r="I1078" s="96"/>
      <c r="J1078" s="94"/>
      <c r="K1078" s="94" t="s">
        <v>27</v>
      </c>
      <c r="L1078" s="94"/>
      <c r="M1078" s="104"/>
      <c r="N1078" s="95"/>
      <c r="O1078" s="95"/>
      <c r="P1078" s="95"/>
      <c r="Q1078" s="95"/>
      <c r="R1078" s="95"/>
      <c r="S1078" s="95"/>
      <c r="T1078" s="93"/>
      <c r="U1078" s="95"/>
      <c r="V1078" s="98"/>
      <c r="W1078" s="95"/>
      <c r="X1078" s="94" t="s">
        <v>27</v>
      </c>
      <c r="Y1078" s="94">
        <v>1</v>
      </c>
    </row>
    <row r="1079" spans="1:25" ht="15" customHeight="1" x14ac:dyDescent="0.25">
      <c r="A1079" s="109">
        <v>39388</v>
      </c>
      <c r="B1079" s="110">
        <v>1502</v>
      </c>
      <c r="C1079" s="110" t="s">
        <v>42</v>
      </c>
      <c r="D1079" s="94">
        <v>25000</v>
      </c>
      <c r="E1079" s="111" t="s">
        <v>7934</v>
      </c>
      <c r="F1079" s="93" t="s">
        <v>23</v>
      </c>
      <c r="G1079" s="93" t="s">
        <v>3582</v>
      </c>
      <c r="H1079" s="96" t="s">
        <v>25</v>
      </c>
      <c r="I1079" s="96" t="s">
        <v>4334</v>
      </c>
      <c r="J1079" s="94">
        <v>25000</v>
      </c>
      <c r="K1079" s="94"/>
      <c r="L1079" s="94"/>
      <c r="M1079" s="104"/>
      <c r="N1079" s="95"/>
      <c r="O1079" s="95"/>
      <c r="P1079" s="95"/>
      <c r="Q1079" s="95"/>
      <c r="R1079" s="95"/>
      <c r="S1079" s="95"/>
      <c r="T1079" s="93"/>
      <c r="U1079" s="95"/>
      <c r="V1079" s="98"/>
      <c r="W1079" s="95"/>
      <c r="X1079" s="94">
        <v>25000</v>
      </c>
      <c r="Y1079" s="94"/>
    </row>
    <row r="1080" spans="1:25" ht="15" customHeight="1" x14ac:dyDescent="0.25">
      <c r="A1080" s="109">
        <v>39388</v>
      </c>
      <c r="B1080" s="110">
        <v>752</v>
      </c>
      <c r="C1080" s="110" t="s">
        <v>64</v>
      </c>
      <c r="D1080" s="94">
        <v>3000</v>
      </c>
      <c r="E1080" s="111" t="s">
        <v>7935</v>
      </c>
      <c r="F1080" s="93" t="s">
        <v>30</v>
      </c>
      <c r="G1080" s="93" t="s">
        <v>3578</v>
      </c>
      <c r="H1080" s="96" t="s">
        <v>25</v>
      </c>
      <c r="I1080" s="96" t="s">
        <v>4334</v>
      </c>
      <c r="J1080" s="94">
        <v>3000</v>
      </c>
      <c r="K1080" s="94"/>
      <c r="L1080" s="94"/>
      <c r="M1080" s="104"/>
      <c r="N1080" s="95"/>
      <c r="O1080" s="95"/>
      <c r="P1080" s="95"/>
      <c r="Q1080" s="95"/>
      <c r="R1080" s="95"/>
      <c r="S1080" s="95"/>
      <c r="T1080" s="93"/>
      <c r="U1080" s="95"/>
      <c r="V1080" s="98"/>
      <c r="W1080" s="95"/>
      <c r="X1080" s="94">
        <v>3000</v>
      </c>
      <c r="Y1080" s="94"/>
    </row>
    <row r="1081" spans="1:25" ht="15" customHeight="1" x14ac:dyDescent="0.25">
      <c r="A1081" s="109">
        <v>39388</v>
      </c>
      <c r="B1081" s="110">
        <v>1524</v>
      </c>
      <c r="C1081" s="110" t="s">
        <v>81</v>
      </c>
      <c r="D1081" s="94">
        <v>400</v>
      </c>
      <c r="E1081" s="111" t="s">
        <v>7936</v>
      </c>
      <c r="F1081" s="93" t="s">
        <v>33</v>
      </c>
      <c r="G1081" s="93" t="s">
        <v>3578</v>
      </c>
      <c r="H1081" s="96" t="s">
        <v>25</v>
      </c>
      <c r="I1081" s="96"/>
      <c r="J1081" s="94"/>
      <c r="K1081" s="94">
        <v>400</v>
      </c>
      <c r="L1081" s="94"/>
      <c r="M1081" s="104"/>
      <c r="N1081" s="95"/>
      <c r="O1081" s="95"/>
      <c r="P1081" s="95"/>
      <c r="Q1081" s="95"/>
      <c r="R1081" s="95"/>
      <c r="S1081" s="95"/>
      <c r="T1081" s="93"/>
      <c r="U1081" s="95"/>
      <c r="V1081" s="98"/>
      <c r="W1081" s="95"/>
      <c r="X1081" s="94">
        <v>400</v>
      </c>
      <c r="Y1081" s="94"/>
    </row>
    <row r="1082" spans="1:25" ht="15" customHeight="1" x14ac:dyDescent="0.25">
      <c r="A1082" s="109">
        <v>39388</v>
      </c>
      <c r="B1082" s="110">
        <v>1304</v>
      </c>
      <c r="C1082" s="110" t="s">
        <v>35</v>
      </c>
      <c r="D1082" s="94">
        <v>200000</v>
      </c>
      <c r="E1082" s="111" t="s">
        <v>7937</v>
      </c>
      <c r="F1082" s="93" t="s">
        <v>29</v>
      </c>
      <c r="G1082" s="93" t="s">
        <v>3580</v>
      </c>
      <c r="H1082" s="96" t="s">
        <v>25</v>
      </c>
      <c r="I1082" s="96" t="s">
        <v>4334</v>
      </c>
      <c r="J1082" s="94">
        <v>200000</v>
      </c>
      <c r="K1082" s="94"/>
      <c r="L1082" s="94"/>
      <c r="M1082" s="104"/>
      <c r="N1082" s="95"/>
      <c r="O1082" s="95"/>
      <c r="P1082" s="95"/>
      <c r="Q1082" s="95"/>
      <c r="R1082" s="95"/>
      <c r="S1082" s="95"/>
      <c r="T1082" s="93"/>
      <c r="U1082" s="95"/>
      <c r="V1082" s="98"/>
      <c r="W1082" s="95"/>
      <c r="X1082" s="94">
        <v>200000</v>
      </c>
      <c r="Y1082" s="94"/>
    </row>
    <row r="1083" spans="1:25" ht="15" customHeight="1" x14ac:dyDescent="0.25">
      <c r="A1083" s="109">
        <v>39389</v>
      </c>
      <c r="B1083" s="110">
        <v>1533</v>
      </c>
      <c r="C1083" s="110" t="s">
        <v>121</v>
      </c>
      <c r="D1083" s="94">
        <v>400</v>
      </c>
      <c r="E1083" s="111" t="s">
        <v>7938</v>
      </c>
      <c r="F1083" s="93" t="s">
        <v>23</v>
      </c>
      <c r="G1083" s="93" t="s">
        <v>3582</v>
      </c>
      <c r="H1083" s="96" t="s">
        <v>25</v>
      </c>
      <c r="I1083" s="96"/>
      <c r="J1083" s="94"/>
      <c r="K1083" s="94">
        <v>400</v>
      </c>
      <c r="L1083" s="94"/>
      <c r="M1083" s="104"/>
      <c r="N1083" s="95"/>
      <c r="O1083" s="95"/>
      <c r="P1083" s="95"/>
      <c r="Q1083" s="95"/>
      <c r="R1083" s="95"/>
      <c r="S1083" s="95"/>
      <c r="T1083" s="93"/>
      <c r="U1083" s="95"/>
      <c r="V1083" s="98"/>
      <c r="W1083" s="95"/>
      <c r="X1083" s="94">
        <v>400</v>
      </c>
      <c r="Y1083" s="94"/>
    </row>
    <row r="1084" spans="1:25" ht="15" customHeight="1" x14ac:dyDescent="0.25">
      <c r="A1084" s="109">
        <v>39389</v>
      </c>
      <c r="B1084" s="110">
        <v>1038</v>
      </c>
      <c r="C1084" s="110" t="s">
        <v>91</v>
      </c>
      <c r="D1084" s="94">
        <v>2000</v>
      </c>
      <c r="E1084" s="111" t="s">
        <v>7939</v>
      </c>
      <c r="F1084" s="93" t="s">
        <v>33</v>
      </c>
      <c r="G1084" s="93" t="s">
        <v>3578</v>
      </c>
      <c r="H1084" s="96" t="s">
        <v>25</v>
      </c>
      <c r="I1084" s="96"/>
      <c r="J1084" s="94"/>
      <c r="K1084" s="94">
        <v>2000</v>
      </c>
      <c r="L1084" s="94"/>
      <c r="M1084" s="104"/>
      <c r="N1084" s="95"/>
      <c r="O1084" s="95"/>
      <c r="P1084" s="95"/>
      <c r="Q1084" s="95"/>
      <c r="R1084" s="95"/>
      <c r="S1084" s="95"/>
      <c r="T1084" s="93"/>
      <c r="U1084" s="95"/>
      <c r="V1084" s="98"/>
      <c r="W1084" s="95"/>
      <c r="X1084" s="94">
        <v>2000</v>
      </c>
      <c r="Y1084" s="94"/>
    </row>
    <row r="1085" spans="1:25" ht="15" customHeight="1" x14ac:dyDescent="0.25">
      <c r="A1085" s="109">
        <v>39389</v>
      </c>
      <c r="B1085" s="110">
        <v>1855</v>
      </c>
      <c r="C1085" s="110" t="s">
        <v>162</v>
      </c>
      <c r="D1085" s="94" t="s">
        <v>27</v>
      </c>
      <c r="E1085" s="111" t="s">
        <v>7940</v>
      </c>
      <c r="F1085" s="93" t="s">
        <v>67</v>
      </c>
      <c r="G1085" s="93" t="s">
        <v>3582</v>
      </c>
      <c r="H1085" s="96" t="s">
        <v>25</v>
      </c>
      <c r="I1085" s="96"/>
      <c r="J1085" s="94"/>
      <c r="K1085" s="94" t="s">
        <v>27</v>
      </c>
      <c r="L1085" s="94"/>
      <c r="M1085" s="104"/>
      <c r="N1085" s="95"/>
      <c r="O1085" s="95"/>
      <c r="P1085" s="95"/>
      <c r="Q1085" s="95"/>
      <c r="R1085" s="95"/>
      <c r="S1085" s="95"/>
      <c r="T1085" s="93"/>
      <c r="U1085" s="95"/>
      <c r="V1085" s="98"/>
      <c r="W1085" s="95"/>
      <c r="X1085" s="94" t="s">
        <v>27</v>
      </c>
      <c r="Y1085" s="94">
        <v>1</v>
      </c>
    </row>
    <row r="1086" spans="1:25" ht="15" customHeight="1" x14ac:dyDescent="0.25">
      <c r="A1086" s="109">
        <v>39390</v>
      </c>
      <c r="B1086" s="110">
        <v>1458</v>
      </c>
      <c r="C1086" s="110" t="s">
        <v>46</v>
      </c>
      <c r="D1086" s="94">
        <v>5000</v>
      </c>
      <c r="E1086" s="111" t="s">
        <v>7941</v>
      </c>
      <c r="F1086" s="93" t="s">
        <v>23</v>
      </c>
      <c r="G1086" s="93" t="s">
        <v>3575</v>
      </c>
      <c r="H1086" s="96" t="s">
        <v>25</v>
      </c>
      <c r="I1086" s="96"/>
      <c r="J1086" s="94"/>
      <c r="K1086" s="94">
        <v>5000</v>
      </c>
      <c r="L1086" s="94"/>
      <c r="M1086" s="104"/>
      <c r="N1086" s="95"/>
      <c r="O1086" s="95"/>
      <c r="P1086" s="95"/>
      <c r="Q1086" s="95"/>
      <c r="R1086" s="95"/>
      <c r="S1086" s="95"/>
      <c r="T1086" s="93"/>
      <c r="U1086" s="95"/>
      <c r="V1086" s="98"/>
      <c r="W1086" s="95"/>
      <c r="X1086" s="94">
        <v>5000</v>
      </c>
      <c r="Y1086" s="94"/>
    </row>
    <row r="1087" spans="1:25" ht="15" customHeight="1" x14ac:dyDescent="0.25">
      <c r="A1087" s="109">
        <v>39390</v>
      </c>
      <c r="B1087" s="110">
        <v>2344</v>
      </c>
      <c r="C1087" s="110" t="s">
        <v>35</v>
      </c>
      <c r="D1087" s="94">
        <v>5000</v>
      </c>
      <c r="E1087" s="111" t="s">
        <v>7942</v>
      </c>
      <c r="F1087" s="93" t="s">
        <v>33</v>
      </c>
      <c r="G1087" s="93" t="s">
        <v>3580</v>
      </c>
      <c r="H1087" s="96" t="s">
        <v>25</v>
      </c>
      <c r="I1087" s="96"/>
      <c r="J1087" s="94"/>
      <c r="K1087" s="94">
        <v>5000</v>
      </c>
      <c r="L1087" s="94"/>
      <c r="M1087" s="104"/>
      <c r="N1087" s="95"/>
      <c r="O1087" s="95"/>
      <c r="P1087" s="95"/>
      <c r="Q1087" s="95"/>
      <c r="R1087" s="95"/>
      <c r="S1087" s="95"/>
      <c r="T1087" s="93"/>
      <c r="U1087" s="95"/>
      <c r="V1087" s="98"/>
      <c r="W1087" s="95"/>
      <c r="X1087" s="94">
        <v>5000</v>
      </c>
      <c r="Y1087" s="94"/>
    </row>
    <row r="1088" spans="1:25" ht="15" customHeight="1" x14ac:dyDescent="0.25">
      <c r="A1088" s="109">
        <v>39390</v>
      </c>
      <c r="B1088" s="110">
        <v>828</v>
      </c>
      <c r="C1088" s="110" t="s">
        <v>56</v>
      </c>
      <c r="D1088" s="94">
        <v>2000</v>
      </c>
      <c r="E1088" s="111" t="s">
        <v>7943</v>
      </c>
      <c r="F1088" s="93" t="s">
        <v>33</v>
      </c>
      <c r="G1088" s="93" t="s">
        <v>3587</v>
      </c>
      <c r="H1088" s="96" t="s">
        <v>25</v>
      </c>
      <c r="I1088" s="96"/>
      <c r="J1088" s="94"/>
      <c r="K1088" s="94">
        <v>2000</v>
      </c>
      <c r="L1088" s="94"/>
      <c r="M1088" s="104"/>
      <c r="N1088" s="95"/>
      <c r="O1088" s="95"/>
      <c r="P1088" s="95"/>
      <c r="Q1088" s="95"/>
      <c r="R1088" s="95"/>
      <c r="S1088" s="95"/>
      <c r="T1088" s="93"/>
      <c r="U1088" s="95"/>
      <c r="V1088" s="98"/>
      <c r="W1088" s="95"/>
      <c r="X1088" s="94">
        <v>2000</v>
      </c>
      <c r="Y1088" s="94"/>
    </row>
    <row r="1089" spans="1:25" ht="15" customHeight="1" x14ac:dyDescent="0.25">
      <c r="A1089" s="109">
        <v>39391</v>
      </c>
      <c r="B1089" s="110">
        <v>1045</v>
      </c>
      <c r="C1089" s="110" t="s">
        <v>132</v>
      </c>
      <c r="D1089" s="94">
        <v>5000</v>
      </c>
      <c r="E1089" s="111" t="s">
        <v>7944</v>
      </c>
      <c r="F1089" s="93" t="s">
        <v>23</v>
      </c>
      <c r="G1089" s="93" t="s">
        <v>3580</v>
      </c>
      <c r="H1089" s="96" t="s">
        <v>25</v>
      </c>
      <c r="I1089" s="96" t="s">
        <v>4334</v>
      </c>
      <c r="J1089" s="94">
        <v>5000</v>
      </c>
      <c r="K1089" s="94"/>
      <c r="L1089" s="94"/>
      <c r="M1089" s="104"/>
      <c r="N1089" s="95"/>
      <c r="O1089" s="95"/>
      <c r="P1089" s="95"/>
      <c r="Q1089" s="95"/>
      <c r="R1089" s="95"/>
      <c r="S1089" s="95"/>
      <c r="T1089" s="93"/>
      <c r="U1089" s="95"/>
      <c r="V1089" s="98"/>
      <c r="W1089" s="95"/>
      <c r="X1089" s="94">
        <v>5000</v>
      </c>
      <c r="Y1089" s="94"/>
    </row>
    <row r="1090" spans="1:25" ht="15" customHeight="1" x14ac:dyDescent="0.25">
      <c r="A1090" s="109">
        <v>39391</v>
      </c>
      <c r="B1090" s="110">
        <v>908</v>
      </c>
      <c r="C1090" s="110" t="s">
        <v>72</v>
      </c>
      <c r="D1090" s="94">
        <v>1000</v>
      </c>
      <c r="E1090" s="111" t="s">
        <v>7945</v>
      </c>
      <c r="F1090" s="93" t="s">
        <v>33</v>
      </c>
      <c r="G1090" s="93" t="s">
        <v>3575</v>
      </c>
      <c r="H1090" s="96" t="s">
        <v>25</v>
      </c>
      <c r="I1090" s="96"/>
      <c r="J1090" s="94"/>
      <c r="K1090" s="94">
        <v>1000</v>
      </c>
      <c r="L1090" s="94"/>
      <c r="M1090" s="104"/>
      <c r="N1090" s="95"/>
      <c r="O1090" s="95"/>
      <c r="P1090" s="95"/>
      <c r="Q1090" s="95"/>
      <c r="R1090" s="95"/>
      <c r="S1090" s="95"/>
      <c r="T1090" s="93"/>
      <c r="U1090" s="95"/>
      <c r="V1090" s="98"/>
      <c r="W1090" s="95"/>
      <c r="X1090" s="94">
        <v>1000</v>
      </c>
      <c r="Y1090" s="94"/>
    </row>
    <row r="1091" spans="1:25" ht="15" customHeight="1" x14ac:dyDescent="0.25">
      <c r="A1091" s="109">
        <v>39391</v>
      </c>
      <c r="B1091" s="110">
        <v>1604</v>
      </c>
      <c r="C1091" s="110" t="s">
        <v>70</v>
      </c>
      <c r="D1091" s="94">
        <v>10000</v>
      </c>
      <c r="E1091" s="111" t="s">
        <v>7946</v>
      </c>
      <c r="F1091" s="93" t="s">
        <v>33</v>
      </c>
      <c r="G1091" s="93" t="s">
        <v>3575</v>
      </c>
      <c r="H1091" s="96" t="s">
        <v>25</v>
      </c>
      <c r="I1091" s="96"/>
      <c r="J1091" s="94"/>
      <c r="K1091" s="94">
        <v>10000</v>
      </c>
      <c r="L1091" s="94"/>
      <c r="M1091" s="104"/>
      <c r="N1091" s="95"/>
      <c r="O1091" s="95"/>
      <c r="P1091" s="95"/>
      <c r="Q1091" s="95"/>
      <c r="R1091" s="95"/>
      <c r="S1091" s="95"/>
      <c r="T1091" s="93"/>
      <c r="U1091" s="95"/>
      <c r="V1091" s="98"/>
      <c r="W1091" s="95"/>
      <c r="X1091" s="94">
        <v>10000</v>
      </c>
      <c r="Y1091" s="94"/>
    </row>
    <row r="1092" spans="1:25" ht="15" customHeight="1" x14ac:dyDescent="0.25">
      <c r="A1092" s="92">
        <v>39391</v>
      </c>
      <c r="B1092" s="93">
        <v>1500</v>
      </c>
      <c r="C1092" s="93" t="s">
        <v>162</v>
      </c>
      <c r="D1092" s="103">
        <v>100</v>
      </c>
      <c r="E1092" s="95" t="s">
        <v>7947</v>
      </c>
      <c r="F1092" s="93" t="s">
        <v>63</v>
      </c>
      <c r="G1092" s="93" t="s">
        <v>3582</v>
      </c>
      <c r="H1092" s="96" t="s">
        <v>25</v>
      </c>
      <c r="I1092" s="96" t="s">
        <v>4334</v>
      </c>
      <c r="J1092" s="103">
        <v>100</v>
      </c>
      <c r="K1092" s="103"/>
      <c r="L1092" s="94"/>
      <c r="M1092" s="104"/>
      <c r="N1092" s="95"/>
      <c r="O1092" s="95"/>
      <c r="P1092" s="95"/>
      <c r="Q1092" s="95"/>
      <c r="R1092" s="95"/>
      <c r="S1092" s="95"/>
      <c r="T1092" s="95"/>
      <c r="U1092" s="93"/>
      <c r="V1092" s="95"/>
      <c r="W1092" s="98"/>
      <c r="X1092" s="103">
        <v>100</v>
      </c>
      <c r="Y1092" s="103"/>
    </row>
    <row r="1093" spans="1:25" ht="15" customHeight="1" x14ac:dyDescent="0.25">
      <c r="A1093" s="109">
        <v>39392</v>
      </c>
      <c r="B1093" s="110">
        <v>725</v>
      </c>
      <c r="C1093" s="110" t="s">
        <v>26</v>
      </c>
      <c r="D1093" s="94">
        <v>20000</v>
      </c>
      <c r="E1093" s="111" t="s">
        <v>7948</v>
      </c>
      <c r="F1093" s="93" t="s">
        <v>23</v>
      </c>
      <c r="G1093" s="93" t="s">
        <v>3578</v>
      </c>
      <c r="H1093" s="96" t="s">
        <v>25</v>
      </c>
      <c r="I1093" s="96"/>
      <c r="J1093" s="94"/>
      <c r="K1093" s="94">
        <v>20000</v>
      </c>
      <c r="L1093" s="94"/>
      <c r="M1093" s="104"/>
      <c r="N1093" s="95"/>
      <c r="O1093" s="95"/>
      <c r="P1093" s="95"/>
      <c r="Q1093" s="95"/>
      <c r="R1093" s="95"/>
      <c r="S1093" s="95"/>
      <c r="T1093" s="93"/>
      <c r="U1093" s="95"/>
      <c r="V1093" s="98"/>
      <c r="W1093" s="95"/>
      <c r="X1093" s="94">
        <v>20000</v>
      </c>
      <c r="Y1093" s="94"/>
    </row>
    <row r="1094" spans="1:25" ht="15" customHeight="1" x14ac:dyDescent="0.25">
      <c r="A1094" s="109">
        <v>39392</v>
      </c>
      <c r="B1094" s="110">
        <v>1307</v>
      </c>
      <c r="C1094" s="110" t="s">
        <v>152</v>
      </c>
      <c r="D1094" s="94">
        <v>30000</v>
      </c>
      <c r="E1094" s="111" t="s">
        <v>7949</v>
      </c>
      <c r="F1094" s="93" t="s">
        <v>33</v>
      </c>
      <c r="G1094" s="93" t="s">
        <v>3580</v>
      </c>
      <c r="H1094" s="96" t="s">
        <v>25</v>
      </c>
      <c r="I1094" s="96"/>
      <c r="J1094" s="94"/>
      <c r="K1094" s="94">
        <v>30000</v>
      </c>
      <c r="L1094" s="94"/>
      <c r="M1094" s="104"/>
      <c r="N1094" s="95"/>
      <c r="O1094" s="95"/>
      <c r="P1094" s="95"/>
      <c r="Q1094" s="95"/>
      <c r="R1094" s="95"/>
      <c r="S1094" s="95"/>
      <c r="T1094" s="93"/>
      <c r="U1094" s="95"/>
      <c r="V1094" s="98"/>
      <c r="W1094" s="95"/>
      <c r="X1094" s="94">
        <v>30000</v>
      </c>
      <c r="Y1094" s="94"/>
    </row>
    <row r="1095" spans="1:25" ht="15" customHeight="1" x14ac:dyDescent="0.25">
      <c r="A1095" s="109">
        <v>39392</v>
      </c>
      <c r="B1095" s="110">
        <v>1043</v>
      </c>
      <c r="C1095" s="110" t="s">
        <v>150</v>
      </c>
      <c r="D1095" s="94">
        <v>5000</v>
      </c>
      <c r="E1095" s="111" t="s">
        <v>7950</v>
      </c>
      <c r="F1095" s="93" t="s">
        <v>29</v>
      </c>
      <c r="G1095" s="93" t="s">
        <v>3578</v>
      </c>
      <c r="H1095" s="96" t="s">
        <v>25</v>
      </c>
      <c r="I1095" s="96"/>
      <c r="J1095" s="94"/>
      <c r="K1095" s="94">
        <v>5000</v>
      </c>
      <c r="L1095" s="94"/>
      <c r="M1095" s="104"/>
      <c r="N1095" s="95"/>
      <c r="O1095" s="95"/>
      <c r="P1095" s="95"/>
      <c r="Q1095" s="95"/>
      <c r="R1095" s="95"/>
      <c r="S1095" s="95"/>
      <c r="T1095" s="93"/>
      <c r="U1095" s="95"/>
      <c r="V1095" s="98"/>
      <c r="W1095" s="95"/>
      <c r="X1095" s="94">
        <v>5000</v>
      </c>
      <c r="Y1095" s="94"/>
    </row>
    <row r="1096" spans="1:25" ht="15" customHeight="1" x14ac:dyDescent="0.25">
      <c r="A1096" s="109">
        <v>39392</v>
      </c>
      <c r="B1096" s="110">
        <v>1549</v>
      </c>
      <c r="C1096" s="110" t="s">
        <v>64</v>
      </c>
      <c r="D1096" s="94">
        <v>1000</v>
      </c>
      <c r="E1096" s="111" t="s">
        <v>7951</v>
      </c>
      <c r="F1096" s="93" t="s">
        <v>67</v>
      </c>
      <c r="G1096" s="93" t="s">
        <v>3578</v>
      </c>
      <c r="H1096" s="96" t="s">
        <v>25</v>
      </c>
      <c r="I1096" s="96"/>
      <c r="J1096" s="94"/>
      <c r="K1096" s="94">
        <v>1000</v>
      </c>
      <c r="L1096" s="94"/>
      <c r="M1096" s="104"/>
      <c r="N1096" s="95"/>
      <c r="O1096" s="95"/>
      <c r="P1096" s="95"/>
      <c r="Q1096" s="95"/>
      <c r="R1096" s="95"/>
      <c r="S1096" s="95"/>
      <c r="T1096" s="93"/>
      <c r="U1096" s="95"/>
      <c r="V1096" s="98"/>
      <c r="W1096" s="95"/>
      <c r="X1096" s="94">
        <v>1000</v>
      </c>
      <c r="Y1096" s="94"/>
    </row>
    <row r="1097" spans="1:25" ht="15" customHeight="1" x14ac:dyDescent="0.25">
      <c r="A1097" s="109">
        <v>39393</v>
      </c>
      <c r="B1097" s="110">
        <v>1141</v>
      </c>
      <c r="C1097" s="110" t="s">
        <v>40</v>
      </c>
      <c r="D1097" s="94">
        <v>294</v>
      </c>
      <c r="E1097" s="111" t="s">
        <v>7952</v>
      </c>
      <c r="F1097" s="93" t="s">
        <v>33</v>
      </c>
      <c r="G1097" s="93" t="s">
        <v>3587</v>
      </c>
      <c r="H1097" s="96" t="s">
        <v>25</v>
      </c>
      <c r="I1097" s="96"/>
      <c r="J1097" s="94"/>
      <c r="K1097" s="94">
        <v>294</v>
      </c>
      <c r="L1097" s="94"/>
      <c r="M1097" s="104"/>
      <c r="N1097" s="95"/>
      <c r="O1097" s="95"/>
      <c r="P1097" s="95"/>
      <c r="Q1097" s="95"/>
      <c r="R1097" s="95"/>
      <c r="S1097" s="95"/>
      <c r="T1097" s="93"/>
      <c r="U1097" s="95"/>
      <c r="V1097" s="98"/>
      <c r="W1097" s="95"/>
      <c r="X1097" s="94">
        <v>294</v>
      </c>
      <c r="Y1097" s="94"/>
    </row>
    <row r="1098" spans="1:25" ht="15" customHeight="1" x14ac:dyDescent="0.25">
      <c r="A1098" s="109">
        <v>39393</v>
      </c>
      <c r="B1098" s="110">
        <v>1731</v>
      </c>
      <c r="C1098" s="93" t="s">
        <v>319</v>
      </c>
      <c r="D1098" s="94">
        <v>300</v>
      </c>
      <c r="E1098" s="111" t="s">
        <v>7953</v>
      </c>
      <c r="F1098" s="93" t="s">
        <v>37</v>
      </c>
      <c r="G1098" s="93" t="s">
        <v>3610</v>
      </c>
      <c r="H1098" s="96" t="s">
        <v>25</v>
      </c>
      <c r="I1098" s="96"/>
      <c r="J1098" s="94"/>
      <c r="K1098" s="94">
        <v>300</v>
      </c>
      <c r="L1098" s="94"/>
      <c r="M1098" s="104"/>
      <c r="N1098" s="95"/>
      <c r="O1098" s="95"/>
      <c r="P1098" s="95"/>
      <c r="Q1098" s="95"/>
      <c r="R1098" s="95"/>
      <c r="S1098" s="95"/>
      <c r="T1098" s="93"/>
      <c r="U1098" s="95"/>
      <c r="V1098" s="98"/>
      <c r="W1098" s="95"/>
      <c r="X1098" s="94">
        <v>300</v>
      </c>
      <c r="Y1098" s="94"/>
    </row>
    <row r="1099" spans="1:25" ht="15" customHeight="1" x14ac:dyDescent="0.25">
      <c r="A1099" s="109">
        <v>39394</v>
      </c>
      <c r="B1099" s="110">
        <v>2211</v>
      </c>
      <c r="C1099" s="110" t="s">
        <v>26</v>
      </c>
      <c r="D1099" s="94">
        <v>1000</v>
      </c>
      <c r="E1099" s="111" t="s">
        <v>7954</v>
      </c>
      <c r="F1099" s="93" t="s">
        <v>23</v>
      </c>
      <c r="G1099" s="93" t="s">
        <v>3578</v>
      </c>
      <c r="H1099" s="96" t="s">
        <v>25</v>
      </c>
      <c r="I1099" s="96"/>
      <c r="J1099" s="94"/>
      <c r="K1099" s="94">
        <v>1000</v>
      </c>
      <c r="L1099" s="94"/>
      <c r="M1099" s="104"/>
      <c r="N1099" s="95"/>
      <c r="O1099" s="95"/>
      <c r="P1099" s="95"/>
      <c r="Q1099" s="95"/>
      <c r="R1099" s="95"/>
      <c r="S1099" s="95"/>
      <c r="T1099" s="93"/>
      <c r="U1099" s="95"/>
      <c r="V1099" s="98"/>
      <c r="W1099" s="95"/>
      <c r="X1099" s="94">
        <v>1000</v>
      </c>
      <c r="Y1099" s="94"/>
    </row>
    <row r="1100" spans="1:25" ht="15" customHeight="1" x14ac:dyDescent="0.25">
      <c r="A1100" s="109">
        <v>39394</v>
      </c>
      <c r="B1100" s="110">
        <v>1304</v>
      </c>
      <c r="C1100" s="110" t="s">
        <v>35</v>
      </c>
      <c r="D1100" s="94" t="s">
        <v>27</v>
      </c>
      <c r="E1100" s="111" t="s">
        <v>7955</v>
      </c>
      <c r="F1100" s="93" t="s">
        <v>23</v>
      </c>
      <c r="G1100" s="93" t="s">
        <v>3580</v>
      </c>
      <c r="H1100" s="96" t="s">
        <v>25</v>
      </c>
      <c r="I1100" s="96"/>
      <c r="J1100" s="94"/>
      <c r="K1100" s="94" t="s">
        <v>27</v>
      </c>
      <c r="L1100" s="94"/>
      <c r="M1100" s="104"/>
      <c r="N1100" s="95"/>
      <c r="O1100" s="95"/>
      <c r="P1100" s="95"/>
      <c r="Q1100" s="95"/>
      <c r="R1100" s="95"/>
      <c r="S1100" s="95"/>
      <c r="T1100" s="93"/>
      <c r="U1100" s="95"/>
      <c r="V1100" s="98"/>
      <c r="W1100" s="95"/>
      <c r="X1100" s="94" t="s">
        <v>27</v>
      </c>
      <c r="Y1100" s="94">
        <v>1</v>
      </c>
    </row>
    <row r="1101" spans="1:25" ht="15" customHeight="1" x14ac:dyDescent="0.25">
      <c r="A1101" s="109">
        <v>39394</v>
      </c>
      <c r="B1101" s="110">
        <v>813</v>
      </c>
      <c r="C1101" s="93" t="s">
        <v>42</v>
      </c>
      <c r="D1101" s="94">
        <v>50</v>
      </c>
      <c r="E1101" s="111" t="s">
        <v>7956</v>
      </c>
      <c r="F1101" s="93" t="s">
        <v>23</v>
      </c>
      <c r="G1101" s="93" t="s">
        <v>3582</v>
      </c>
      <c r="H1101" s="96" t="s">
        <v>25</v>
      </c>
      <c r="I1101" s="96"/>
      <c r="J1101" s="94"/>
      <c r="K1101" s="94">
        <v>50</v>
      </c>
      <c r="L1101" s="94"/>
      <c r="M1101" s="104"/>
      <c r="N1101" s="95"/>
      <c r="O1101" s="95"/>
      <c r="P1101" s="95"/>
      <c r="Q1101" s="95"/>
      <c r="R1101" s="95"/>
      <c r="S1101" s="95"/>
      <c r="T1101" s="93"/>
      <c r="U1101" s="95"/>
      <c r="V1101" s="98"/>
      <c r="W1101" s="95"/>
      <c r="X1101" s="94">
        <v>50</v>
      </c>
      <c r="Y1101" s="94"/>
    </row>
    <row r="1102" spans="1:25" ht="15" customHeight="1" x14ac:dyDescent="0.25">
      <c r="A1102" s="109">
        <v>39394</v>
      </c>
      <c r="B1102" s="110">
        <v>1332</v>
      </c>
      <c r="C1102" s="110" t="s">
        <v>150</v>
      </c>
      <c r="D1102" s="94">
        <v>10000</v>
      </c>
      <c r="E1102" s="111" t="s">
        <v>7957</v>
      </c>
      <c r="F1102" s="93" t="s">
        <v>33</v>
      </c>
      <c r="G1102" s="93" t="s">
        <v>3578</v>
      </c>
      <c r="H1102" s="96" t="s">
        <v>25</v>
      </c>
      <c r="I1102" s="96"/>
      <c r="J1102" s="94"/>
      <c r="K1102" s="94">
        <v>10000</v>
      </c>
      <c r="L1102" s="94"/>
      <c r="M1102" s="104"/>
      <c r="N1102" s="95"/>
      <c r="O1102" s="95"/>
      <c r="P1102" s="95"/>
      <c r="Q1102" s="95"/>
      <c r="R1102" s="95"/>
      <c r="S1102" s="95"/>
      <c r="T1102" s="93"/>
      <c r="U1102" s="95"/>
      <c r="V1102" s="98"/>
      <c r="W1102" s="95"/>
      <c r="X1102" s="94">
        <v>10000</v>
      </c>
      <c r="Y1102" s="94"/>
    </row>
    <row r="1103" spans="1:25" ht="15" customHeight="1" x14ac:dyDescent="0.25">
      <c r="A1103" s="109">
        <v>39394</v>
      </c>
      <c r="B1103" s="110">
        <v>1029</v>
      </c>
      <c r="C1103" s="110" t="s">
        <v>35</v>
      </c>
      <c r="D1103" s="94">
        <v>30</v>
      </c>
      <c r="E1103" s="111" t="s">
        <v>7958</v>
      </c>
      <c r="F1103" s="93" t="s">
        <v>37</v>
      </c>
      <c r="G1103" s="93" t="s">
        <v>3580</v>
      </c>
      <c r="H1103" s="96" t="s">
        <v>25</v>
      </c>
      <c r="I1103" s="96"/>
      <c r="J1103" s="94"/>
      <c r="K1103" s="94">
        <v>30</v>
      </c>
      <c r="L1103" s="94"/>
      <c r="M1103" s="104"/>
      <c r="N1103" s="95"/>
      <c r="O1103" s="95"/>
      <c r="P1103" s="95"/>
      <c r="Q1103" s="95"/>
      <c r="R1103" s="95"/>
      <c r="S1103" s="95"/>
      <c r="T1103" s="93"/>
      <c r="U1103" s="95"/>
      <c r="V1103" s="98"/>
      <c r="W1103" s="95"/>
      <c r="X1103" s="94">
        <v>30</v>
      </c>
      <c r="Y1103" s="94"/>
    </row>
    <row r="1104" spans="1:25" ht="15" customHeight="1" x14ac:dyDescent="0.25">
      <c r="A1104" s="109">
        <v>39395</v>
      </c>
      <c r="B1104" s="110">
        <v>1513</v>
      </c>
      <c r="C1104" s="110" t="s">
        <v>329</v>
      </c>
      <c r="D1104" s="94">
        <v>800</v>
      </c>
      <c r="E1104" s="111" t="s">
        <v>7959</v>
      </c>
      <c r="F1104" s="93" t="s">
        <v>23</v>
      </c>
      <c r="G1104" s="93" t="s">
        <v>3578</v>
      </c>
      <c r="H1104" s="96" t="s">
        <v>25</v>
      </c>
      <c r="I1104" s="96"/>
      <c r="J1104" s="94"/>
      <c r="K1104" s="94">
        <v>800</v>
      </c>
      <c r="L1104" s="94"/>
      <c r="M1104" s="97"/>
      <c r="N1104" s="95"/>
      <c r="O1104" s="95"/>
      <c r="P1104" s="95"/>
      <c r="Q1104" s="95"/>
      <c r="R1104" s="95"/>
      <c r="S1104" s="95"/>
      <c r="T1104" s="93"/>
      <c r="U1104" s="95"/>
      <c r="V1104" s="98"/>
      <c r="W1104" s="95"/>
      <c r="X1104" s="94">
        <v>800</v>
      </c>
      <c r="Y1104" s="94"/>
    </row>
    <row r="1105" spans="1:25" ht="15" customHeight="1" x14ac:dyDescent="0.25">
      <c r="A1105" s="109">
        <v>39395</v>
      </c>
      <c r="B1105" s="110">
        <v>1615</v>
      </c>
      <c r="C1105" s="110" t="s">
        <v>64</v>
      </c>
      <c r="D1105" s="94">
        <v>2250</v>
      </c>
      <c r="E1105" s="111" t="s">
        <v>7960</v>
      </c>
      <c r="F1105" s="93" t="s">
        <v>23</v>
      </c>
      <c r="G1105" s="93" t="s">
        <v>3578</v>
      </c>
      <c r="H1105" s="96" t="s">
        <v>25</v>
      </c>
      <c r="I1105" s="96" t="s">
        <v>4334</v>
      </c>
      <c r="J1105" s="94">
        <v>2250</v>
      </c>
      <c r="K1105" s="94"/>
      <c r="L1105" s="94"/>
      <c r="M1105" s="97"/>
      <c r="N1105" s="95"/>
      <c r="O1105" s="95"/>
      <c r="P1105" s="95"/>
      <c r="Q1105" s="95"/>
      <c r="R1105" s="95"/>
      <c r="S1105" s="95"/>
      <c r="T1105" s="93"/>
      <c r="U1105" s="95"/>
      <c r="V1105" s="98"/>
      <c r="W1105" s="95"/>
      <c r="X1105" s="94">
        <v>2250</v>
      </c>
      <c r="Y1105" s="94"/>
    </row>
    <row r="1106" spans="1:25" ht="15" customHeight="1" x14ac:dyDescent="0.25">
      <c r="A1106" s="109">
        <v>39395</v>
      </c>
      <c r="B1106" s="110">
        <v>1215</v>
      </c>
      <c r="C1106" s="110" t="s">
        <v>35</v>
      </c>
      <c r="D1106" s="94">
        <v>15000</v>
      </c>
      <c r="E1106" s="111" t="s">
        <v>7961</v>
      </c>
      <c r="F1106" s="93" t="s">
        <v>23</v>
      </c>
      <c r="G1106" s="93" t="s">
        <v>3580</v>
      </c>
      <c r="H1106" s="96" t="s">
        <v>25</v>
      </c>
      <c r="I1106" s="96"/>
      <c r="J1106" s="94"/>
      <c r="K1106" s="94">
        <v>15000</v>
      </c>
      <c r="L1106" s="94"/>
      <c r="M1106" s="97"/>
      <c r="N1106" s="95"/>
      <c r="O1106" s="95"/>
      <c r="P1106" s="95"/>
      <c r="Q1106" s="95"/>
      <c r="R1106" s="95"/>
      <c r="S1106" s="95"/>
      <c r="T1106" s="93"/>
      <c r="U1106" s="95"/>
      <c r="V1106" s="98"/>
      <c r="W1106" s="95"/>
      <c r="X1106" s="94">
        <v>15000</v>
      </c>
      <c r="Y1106" s="94"/>
    </row>
    <row r="1107" spans="1:25" ht="15" customHeight="1" x14ac:dyDescent="0.25">
      <c r="A1107" s="109">
        <v>39395</v>
      </c>
      <c r="B1107" s="110">
        <v>1222</v>
      </c>
      <c r="C1107" s="110" t="s">
        <v>21</v>
      </c>
      <c r="D1107" s="94">
        <v>1000</v>
      </c>
      <c r="E1107" s="111" t="s">
        <v>7962</v>
      </c>
      <c r="F1107" s="93" t="s">
        <v>23</v>
      </c>
      <c r="G1107" s="93" t="s">
        <v>3610</v>
      </c>
      <c r="H1107" s="96" t="s">
        <v>25</v>
      </c>
      <c r="I1107" s="96"/>
      <c r="J1107" s="94"/>
      <c r="K1107" s="94">
        <v>1000</v>
      </c>
      <c r="L1107" s="94"/>
      <c r="M1107" s="97"/>
      <c r="N1107" s="95"/>
      <c r="O1107" s="95"/>
      <c r="P1107" s="95"/>
      <c r="Q1107" s="95"/>
      <c r="R1107" s="95"/>
      <c r="S1107" s="95"/>
      <c r="T1107" s="93"/>
      <c r="U1107" s="95"/>
      <c r="V1107" s="98"/>
      <c r="W1107" s="95"/>
      <c r="X1107" s="94">
        <v>1000</v>
      </c>
      <c r="Y1107" s="94"/>
    </row>
    <row r="1108" spans="1:25" ht="15" customHeight="1" x14ac:dyDescent="0.25">
      <c r="A1108" s="109">
        <v>39395</v>
      </c>
      <c r="B1108" s="110">
        <v>1715</v>
      </c>
      <c r="C1108" s="110" t="s">
        <v>40</v>
      </c>
      <c r="D1108" s="94">
        <v>22000</v>
      </c>
      <c r="E1108" s="111" t="s">
        <v>7963</v>
      </c>
      <c r="F1108" s="93" t="s">
        <v>23</v>
      </c>
      <c r="G1108" s="93" t="s">
        <v>3587</v>
      </c>
      <c r="H1108" s="96" t="s">
        <v>25</v>
      </c>
      <c r="I1108" s="96"/>
      <c r="J1108" s="94"/>
      <c r="K1108" s="94">
        <v>22000</v>
      </c>
      <c r="L1108" s="94"/>
      <c r="M1108" s="97"/>
      <c r="N1108" s="95"/>
      <c r="O1108" s="95"/>
      <c r="P1108" s="95"/>
      <c r="Q1108" s="95"/>
      <c r="R1108" s="95"/>
      <c r="S1108" s="95"/>
      <c r="T1108" s="93"/>
      <c r="U1108" s="95"/>
      <c r="V1108" s="98"/>
      <c r="W1108" s="95"/>
      <c r="X1108" s="94">
        <v>22000</v>
      </c>
      <c r="Y1108" s="94"/>
    </row>
    <row r="1109" spans="1:25" ht="15" customHeight="1" x14ac:dyDescent="0.25">
      <c r="A1109" s="109">
        <v>39395</v>
      </c>
      <c r="B1109" s="110">
        <v>1114</v>
      </c>
      <c r="C1109" s="110" t="s">
        <v>448</v>
      </c>
      <c r="D1109" s="94">
        <v>2000</v>
      </c>
      <c r="E1109" s="111" t="s">
        <v>7964</v>
      </c>
      <c r="F1109" s="93" t="s">
        <v>23</v>
      </c>
      <c r="G1109" s="93" t="s">
        <v>3575</v>
      </c>
      <c r="H1109" s="96" t="s">
        <v>25</v>
      </c>
      <c r="I1109" s="96" t="s">
        <v>4334</v>
      </c>
      <c r="J1109" s="94">
        <v>2000</v>
      </c>
      <c r="K1109" s="94"/>
      <c r="L1109" s="94"/>
      <c r="M1109" s="97"/>
      <c r="N1109" s="95"/>
      <c r="O1109" s="95"/>
      <c r="P1109" s="95"/>
      <c r="Q1109" s="95"/>
      <c r="R1109" s="95"/>
      <c r="S1109" s="95"/>
      <c r="T1109" s="93"/>
      <c r="U1109" s="95"/>
      <c r="V1109" s="98"/>
      <c r="W1109" s="95"/>
      <c r="X1109" s="94">
        <v>2000</v>
      </c>
      <c r="Y1109" s="94"/>
    </row>
    <row r="1110" spans="1:25" ht="15" customHeight="1" x14ac:dyDescent="0.25">
      <c r="A1110" s="109">
        <v>39395</v>
      </c>
      <c r="B1110" s="110">
        <v>1118</v>
      </c>
      <c r="C1110" s="110" t="s">
        <v>35</v>
      </c>
      <c r="D1110" s="94">
        <v>1000</v>
      </c>
      <c r="E1110" s="111" t="s">
        <v>7965</v>
      </c>
      <c r="F1110" s="93" t="s">
        <v>33</v>
      </c>
      <c r="G1110" s="93" t="s">
        <v>3580</v>
      </c>
      <c r="H1110" s="96" t="s">
        <v>25</v>
      </c>
      <c r="I1110" s="96" t="s">
        <v>4334</v>
      </c>
      <c r="J1110" s="94">
        <v>1000</v>
      </c>
      <c r="K1110" s="94"/>
      <c r="L1110" s="94"/>
      <c r="M1110" s="97"/>
      <c r="N1110" s="95"/>
      <c r="O1110" s="95"/>
      <c r="P1110" s="95"/>
      <c r="Q1110" s="95"/>
      <c r="R1110" s="95"/>
      <c r="S1110" s="95"/>
      <c r="T1110" s="93"/>
      <c r="U1110" s="95"/>
      <c r="V1110" s="98"/>
      <c r="W1110" s="95"/>
      <c r="X1110" s="94">
        <v>1000</v>
      </c>
      <c r="Y1110" s="94"/>
    </row>
    <row r="1111" spans="1:25" ht="15" customHeight="1" x14ac:dyDescent="0.25">
      <c r="A1111" s="109">
        <v>39395</v>
      </c>
      <c r="B1111" s="110">
        <v>1210</v>
      </c>
      <c r="C1111" s="110" t="s">
        <v>72</v>
      </c>
      <c r="D1111" s="94">
        <v>6000</v>
      </c>
      <c r="E1111" s="111" t="s">
        <v>7966</v>
      </c>
      <c r="F1111" s="93" t="s">
        <v>37</v>
      </c>
      <c r="G1111" s="93" t="s">
        <v>3575</v>
      </c>
      <c r="H1111" s="96" t="s">
        <v>25</v>
      </c>
      <c r="I1111" s="96"/>
      <c r="J1111" s="94"/>
      <c r="K1111" s="94">
        <v>6000</v>
      </c>
      <c r="L1111" s="94"/>
      <c r="M1111" s="97"/>
      <c r="N1111" s="95"/>
      <c r="O1111" s="95"/>
      <c r="P1111" s="95"/>
      <c r="Q1111" s="95"/>
      <c r="R1111" s="95"/>
      <c r="S1111" s="95"/>
      <c r="T1111" s="93"/>
      <c r="U1111" s="95"/>
      <c r="V1111" s="98"/>
      <c r="W1111" s="95"/>
      <c r="X1111" s="94">
        <v>6000</v>
      </c>
      <c r="Y1111" s="94"/>
    </row>
    <row r="1112" spans="1:25" ht="15" customHeight="1" x14ac:dyDescent="0.25">
      <c r="A1112" s="109">
        <v>39395</v>
      </c>
      <c r="B1112" s="110">
        <v>1028</v>
      </c>
      <c r="C1112" s="110" t="s">
        <v>26</v>
      </c>
      <c r="D1112" s="94">
        <v>3000</v>
      </c>
      <c r="E1112" s="111" t="s">
        <v>7967</v>
      </c>
      <c r="F1112" s="93" t="s">
        <v>54</v>
      </c>
      <c r="G1112" s="93" t="s">
        <v>3578</v>
      </c>
      <c r="H1112" s="96" t="s">
        <v>25</v>
      </c>
      <c r="I1112" s="96"/>
      <c r="J1112" s="94"/>
      <c r="K1112" s="94">
        <v>3000</v>
      </c>
      <c r="L1112" s="94"/>
      <c r="M1112" s="97"/>
      <c r="N1112" s="95"/>
      <c r="O1112" s="95"/>
      <c r="P1112" s="95"/>
      <c r="Q1112" s="95"/>
      <c r="R1112" s="95"/>
      <c r="S1112" s="95"/>
      <c r="T1112" s="93"/>
      <c r="U1112" s="95"/>
      <c r="V1112" s="98"/>
      <c r="W1112" s="95"/>
      <c r="X1112" s="94">
        <v>3000</v>
      </c>
      <c r="Y1112" s="94"/>
    </row>
    <row r="1113" spans="1:25" ht="15" customHeight="1" x14ac:dyDescent="0.25">
      <c r="A1113" s="109">
        <v>39395</v>
      </c>
      <c r="B1113" s="110">
        <v>1250</v>
      </c>
      <c r="C1113" s="110" t="s">
        <v>26</v>
      </c>
      <c r="D1113" s="94">
        <v>3000</v>
      </c>
      <c r="E1113" s="111" t="s">
        <v>7968</v>
      </c>
      <c r="F1113" s="93" t="s">
        <v>54</v>
      </c>
      <c r="G1113" s="93" t="s">
        <v>3578</v>
      </c>
      <c r="H1113" s="96" t="s">
        <v>25</v>
      </c>
      <c r="I1113" s="96"/>
      <c r="J1113" s="94"/>
      <c r="K1113" s="94">
        <v>3000</v>
      </c>
      <c r="L1113" s="94"/>
      <c r="M1113" s="97"/>
      <c r="N1113" s="95"/>
      <c r="O1113" s="95"/>
      <c r="P1113" s="95"/>
      <c r="Q1113" s="95"/>
      <c r="R1113" s="95"/>
      <c r="S1113" s="95"/>
      <c r="T1113" s="93"/>
      <c r="U1113" s="95"/>
      <c r="V1113" s="98"/>
      <c r="W1113" s="95"/>
      <c r="X1113" s="94">
        <v>3000</v>
      </c>
      <c r="Y1113" s="94"/>
    </row>
    <row r="1114" spans="1:25" ht="15" customHeight="1" x14ac:dyDescent="0.25">
      <c r="A1114" s="109">
        <v>39396</v>
      </c>
      <c r="B1114" s="110">
        <v>1552</v>
      </c>
      <c r="C1114" s="110" t="s">
        <v>162</v>
      </c>
      <c r="D1114" s="94">
        <v>2000</v>
      </c>
      <c r="E1114" s="111" t="s">
        <v>7969</v>
      </c>
      <c r="F1114" s="93" t="s">
        <v>33</v>
      </c>
      <c r="G1114" s="93" t="s">
        <v>3582</v>
      </c>
      <c r="H1114" s="96" t="s">
        <v>25</v>
      </c>
      <c r="I1114" s="96" t="s">
        <v>4334</v>
      </c>
      <c r="J1114" s="94">
        <v>2000</v>
      </c>
      <c r="K1114" s="94"/>
      <c r="L1114" s="94"/>
      <c r="M1114" s="97"/>
      <c r="N1114" s="95"/>
      <c r="O1114" s="95"/>
      <c r="P1114" s="95"/>
      <c r="Q1114" s="95"/>
      <c r="R1114" s="95"/>
      <c r="S1114" s="95"/>
      <c r="T1114" s="93"/>
      <c r="U1114" s="95"/>
      <c r="V1114" s="98"/>
      <c r="W1114" s="95"/>
      <c r="X1114" s="94">
        <v>2000</v>
      </c>
      <c r="Y1114" s="94"/>
    </row>
    <row r="1115" spans="1:25" ht="15" customHeight="1" x14ac:dyDescent="0.25">
      <c r="A1115" s="109">
        <v>39396</v>
      </c>
      <c r="B1115" s="110">
        <v>2243</v>
      </c>
      <c r="C1115" s="110" t="s">
        <v>51</v>
      </c>
      <c r="D1115" s="94">
        <v>300</v>
      </c>
      <c r="E1115" s="111" t="s">
        <v>7970</v>
      </c>
      <c r="F1115" s="93" t="s">
        <v>37</v>
      </c>
      <c r="G1115" s="93" t="s">
        <v>3610</v>
      </c>
      <c r="H1115" s="96" t="s">
        <v>25</v>
      </c>
      <c r="I1115" s="96"/>
      <c r="J1115" s="94"/>
      <c r="K1115" s="94">
        <v>300</v>
      </c>
      <c r="L1115" s="94"/>
      <c r="M1115" s="97"/>
      <c r="N1115" s="95"/>
      <c r="O1115" s="95"/>
      <c r="P1115" s="95"/>
      <c r="Q1115" s="95"/>
      <c r="R1115" s="95"/>
      <c r="S1115" s="95"/>
      <c r="T1115" s="93"/>
      <c r="U1115" s="95"/>
      <c r="V1115" s="98"/>
      <c r="W1115" s="95"/>
      <c r="X1115" s="94">
        <v>300</v>
      </c>
      <c r="Y1115" s="94"/>
    </row>
    <row r="1116" spans="1:25" ht="15" customHeight="1" x14ac:dyDescent="0.25">
      <c r="A1116" s="109">
        <v>39397</v>
      </c>
      <c r="B1116" s="110">
        <v>1319</v>
      </c>
      <c r="C1116" s="110" t="s">
        <v>99</v>
      </c>
      <c r="D1116" s="94">
        <v>1000</v>
      </c>
      <c r="E1116" s="111" t="s">
        <v>7971</v>
      </c>
      <c r="F1116" s="93" t="s">
        <v>23</v>
      </c>
      <c r="G1116" s="93" t="s">
        <v>3610</v>
      </c>
      <c r="H1116" s="96" t="s">
        <v>25</v>
      </c>
      <c r="I1116" s="96"/>
      <c r="J1116" s="94"/>
      <c r="K1116" s="94">
        <v>1000</v>
      </c>
      <c r="L1116" s="94"/>
      <c r="M1116" s="97"/>
      <c r="N1116" s="95"/>
      <c r="O1116" s="95"/>
      <c r="P1116" s="95"/>
      <c r="Q1116" s="95"/>
      <c r="R1116" s="95"/>
      <c r="S1116" s="95"/>
      <c r="T1116" s="93"/>
      <c r="U1116" s="95"/>
      <c r="V1116" s="98"/>
      <c r="W1116" s="95"/>
      <c r="X1116" s="94">
        <v>1000</v>
      </c>
      <c r="Y1116" s="94"/>
    </row>
    <row r="1117" spans="1:25" ht="15" customHeight="1" x14ac:dyDescent="0.25">
      <c r="A1117" s="109">
        <v>39397</v>
      </c>
      <c r="B1117" s="110">
        <v>933</v>
      </c>
      <c r="C1117" s="110" t="s">
        <v>40</v>
      </c>
      <c r="D1117" s="94">
        <v>4000</v>
      </c>
      <c r="E1117" s="111" t="s">
        <v>7972</v>
      </c>
      <c r="F1117" s="93" t="s">
        <v>23</v>
      </c>
      <c r="G1117" s="93" t="s">
        <v>3587</v>
      </c>
      <c r="H1117" s="96" t="s">
        <v>25</v>
      </c>
      <c r="I1117" s="96"/>
      <c r="J1117" s="94"/>
      <c r="K1117" s="94">
        <v>4000</v>
      </c>
      <c r="L1117" s="94"/>
      <c r="M1117" s="97"/>
      <c r="N1117" s="95"/>
      <c r="O1117" s="95"/>
      <c r="P1117" s="95"/>
      <c r="Q1117" s="95"/>
      <c r="R1117" s="95"/>
      <c r="S1117" s="95"/>
      <c r="T1117" s="93"/>
      <c r="U1117" s="95"/>
      <c r="V1117" s="98"/>
      <c r="W1117" s="95"/>
      <c r="X1117" s="94">
        <v>4000</v>
      </c>
      <c r="Y1117" s="94"/>
    </row>
    <row r="1118" spans="1:25" ht="15" customHeight="1" x14ac:dyDescent="0.25">
      <c r="A1118" s="109">
        <v>39397</v>
      </c>
      <c r="B1118" s="110">
        <v>1645</v>
      </c>
      <c r="C1118" s="110" t="s">
        <v>150</v>
      </c>
      <c r="D1118" s="94">
        <v>7000</v>
      </c>
      <c r="E1118" s="111" t="s">
        <v>7973</v>
      </c>
      <c r="F1118" s="93" t="s">
        <v>29</v>
      </c>
      <c r="G1118" s="93" t="s">
        <v>3578</v>
      </c>
      <c r="H1118" s="96" t="s">
        <v>25</v>
      </c>
      <c r="I1118" s="96"/>
      <c r="J1118" s="94"/>
      <c r="K1118" s="94">
        <v>7000</v>
      </c>
      <c r="L1118" s="94"/>
      <c r="M1118" s="97"/>
      <c r="N1118" s="95"/>
      <c r="O1118" s="95"/>
      <c r="P1118" s="95"/>
      <c r="Q1118" s="95"/>
      <c r="R1118" s="95"/>
      <c r="S1118" s="95"/>
      <c r="T1118" s="93"/>
      <c r="U1118" s="95"/>
      <c r="V1118" s="98"/>
      <c r="W1118" s="95"/>
      <c r="X1118" s="94">
        <v>7000</v>
      </c>
      <c r="Y1118" s="94"/>
    </row>
    <row r="1119" spans="1:25" ht="15" customHeight="1" x14ac:dyDescent="0.25">
      <c r="A1119" s="109">
        <v>39397</v>
      </c>
      <c r="B1119" s="110">
        <v>1249</v>
      </c>
      <c r="C1119" s="110" t="s">
        <v>448</v>
      </c>
      <c r="D1119" s="94" t="s">
        <v>27</v>
      </c>
      <c r="E1119" s="111" t="s">
        <v>7974</v>
      </c>
      <c r="F1119" s="93" t="s">
        <v>63</v>
      </c>
      <c r="G1119" s="93" t="s">
        <v>3575</v>
      </c>
      <c r="H1119" s="96" t="s">
        <v>25</v>
      </c>
      <c r="I1119" s="96"/>
      <c r="J1119" s="94"/>
      <c r="K1119" s="94" t="s">
        <v>27</v>
      </c>
      <c r="L1119" s="94"/>
      <c r="M1119" s="97"/>
      <c r="N1119" s="95"/>
      <c r="O1119" s="95"/>
      <c r="P1119" s="95"/>
      <c r="Q1119" s="95"/>
      <c r="R1119" s="95"/>
      <c r="S1119" s="95"/>
      <c r="T1119" s="93"/>
      <c r="U1119" s="95"/>
      <c r="V1119" s="98"/>
      <c r="W1119" s="95"/>
      <c r="X1119" s="94" t="s">
        <v>27</v>
      </c>
      <c r="Y1119" s="94">
        <v>1</v>
      </c>
    </row>
    <row r="1120" spans="1:25" ht="15" customHeight="1" x14ac:dyDescent="0.25">
      <c r="A1120" s="109">
        <v>39398</v>
      </c>
      <c r="B1120" s="110">
        <v>855</v>
      </c>
      <c r="C1120" s="110" t="s">
        <v>26</v>
      </c>
      <c r="D1120" s="94" t="s">
        <v>27</v>
      </c>
      <c r="E1120" s="111" t="s">
        <v>7975</v>
      </c>
      <c r="F1120" s="110" t="s">
        <v>23</v>
      </c>
      <c r="G1120" s="93" t="s">
        <v>3578</v>
      </c>
      <c r="H1120" s="96" t="s">
        <v>25</v>
      </c>
      <c r="I1120" s="96"/>
      <c r="J1120" s="94"/>
      <c r="K1120" s="94" t="s">
        <v>27</v>
      </c>
      <c r="L1120" s="94"/>
      <c r="M1120" s="104"/>
      <c r="N1120" s="95"/>
      <c r="O1120" s="95"/>
      <c r="P1120" s="95"/>
      <c r="Q1120" s="95"/>
      <c r="R1120" s="95"/>
      <c r="S1120" s="95"/>
      <c r="T1120" s="95"/>
      <c r="U1120" s="93"/>
      <c r="V1120" s="95"/>
      <c r="W1120" s="98"/>
      <c r="X1120" s="94" t="s">
        <v>27</v>
      </c>
      <c r="Y1120" s="94">
        <v>1</v>
      </c>
    </row>
    <row r="1121" spans="1:25" ht="15" customHeight="1" x14ac:dyDescent="0.25">
      <c r="A1121" s="109">
        <v>39398</v>
      </c>
      <c r="B1121" s="110">
        <v>1321</v>
      </c>
      <c r="C1121" s="110" t="s">
        <v>40</v>
      </c>
      <c r="D1121" s="94">
        <v>4000000</v>
      </c>
      <c r="E1121" s="111" t="s">
        <v>7976</v>
      </c>
      <c r="F1121" s="110" t="s">
        <v>23</v>
      </c>
      <c r="G1121" s="93" t="s">
        <v>3587</v>
      </c>
      <c r="H1121" s="96" t="s">
        <v>25</v>
      </c>
      <c r="I1121" s="96"/>
      <c r="J1121" s="94"/>
      <c r="K1121" s="94">
        <v>4000000</v>
      </c>
      <c r="L1121" s="94"/>
      <c r="M1121" s="104"/>
      <c r="N1121" s="95"/>
      <c r="O1121" s="95"/>
      <c r="P1121" s="95"/>
      <c r="Q1121" s="95"/>
      <c r="R1121" s="95"/>
      <c r="S1121" s="95"/>
      <c r="T1121" s="95"/>
      <c r="U1121" s="93"/>
      <c r="V1121" s="95"/>
      <c r="W1121" s="98"/>
      <c r="X1121" s="94">
        <v>4000000</v>
      </c>
      <c r="Y1121" s="94"/>
    </row>
    <row r="1122" spans="1:25" ht="15" customHeight="1" x14ac:dyDescent="0.25">
      <c r="A1122" s="109">
        <v>39398</v>
      </c>
      <c r="B1122" s="110">
        <v>1520</v>
      </c>
      <c r="C1122" s="110" t="s">
        <v>79</v>
      </c>
      <c r="D1122" s="94">
        <v>1000</v>
      </c>
      <c r="E1122" s="111" t="s">
        <v>7977</v>
      </c>
      <c r="F1122" s="110" t="s">
        <v>37</v>
      </c>
      <c r="G1122" s="93" t="s">
        <v>3578</v>
      </c>
      <c r="H1122" s="96" t="s">
        <v>25</v>
      </c>
      <c r="I1122" s="96"/>
      <c r="J1122" s="94"/>
      <c r="K1122" s="94">
        <v>1000</v>
      </c>
      <c r="L1122" s="94"/>
      <c r="M1122" s="104"/>
      <c r="N1122" s="95"/>
      <c r="O1122" s="95"/>
      <c r="P1122" s="95"/>
      <c r="Q1122" s="95"/>
      <c r="R1122" s="95"/>
      <c r="S1122" s="95"/>
      <c r="T1122" s="95"/>
      <c r="U1122" s="93"/>
      <c r="V1122" s="95"/>
      <c r="W1122" s="98"/>
      <c r="X1122" s="94">
        <v>1000</v>
      </c>
      <c r="Y1122" s="94"/>
    </row>
    <row r="1123" spans="1:25" ht="15" customHeight="1" x14ac:dyDescent="0.25">
      <c r="A1123" s="109">
        <v>39398</v>
      </c>
      <c r="B1123" s="110">
        <v>2227</v>
      </c>
      <c r="C1123" s="110" t="s">
        <v>319</v>
      </c>
      <c r="D1123" s="94">
        <v>2000</v>
      </c>
      <c r="E1123" s="111" t="s">
        <v>7978</v>
      </c>
      <c r="F1123" s="110" t="s">
        <v>37</v>
      </c>
      <c r="G1123" s="93" t="s">
        <v>3610</v>
      </c>
      <c r="H1123" s="96" t="s">
        <v>25</v>
      </c>
      <c r="I1123" s="96"/>
      <c r="J1123" s="94"/>
      <c r="K1123" s="94">
        <v>2000</v>
      </c>
      <c r="L1123" s="94"/>
      <c r="M1123" s="104"/>
      <c r="N1123" s="95"/>
      <c r="O1123" s="95"/>
      <c r="P1123" s="95"/>
      <c r="Q1123" s="95"/>
      <c r="R1123" s="95"/>
      <c r="S1123" s="95"/>
      <c r="T1123" s="95"/>
      <c r="U1123" s="93"/>
      <c r="V1123" s="95"/>
      <c r="W1123" s="98"/>
      <c r="X1123" s="94">
        <v>2000</v>
      </c>
      <c r="Y1123" s="94"/>
    </row>
    <row r="1124" spans="1:25" ht="15" customHeight="1" x14ac:dyDescent="0.25">
      <c r="A1124" s="109">
        <v>39398</v>
      </c>
      <c r="B1124" s="110">
        <v>1429</v>
      </c>
      <c r="C1124" s="110" t="s">
        <v>162</v>
      </c>
      <c r="D1124" s="94">
        <v>700</v>
      </c>
      <c r="E1124" s="111" t="s">
        <v>7979</v>
      </c>
      <c r="F1124" s="110" t="s">
        <v>54</v>
      </c>
      <c r="G1124" s="93" t="s">
        <v>3582</v>
      </c>
      <c r="H1124" s="96" t="s">
        <v>25</v>
      </c>
      <c r="I1124" s="96"/>
      <c r="J1124" s="94"/>
      <c r="K1124" s="94">
        <v>700</v>
      </c>
      <c r="L1124" s="94"/>
      <c r="M1124" s="104"/>
      <c r="N1124" s="95"/>
      <c r="O1124" s="95"/>
      <c r="P1124" s="95"/>
      <c r="Q1124" s="95"/>
      <c r="R1124" s="95"/>
      <c r="S1124" s="95"/>
      <c r="T1124" s="95"/>
      <c r="U1124" s="93"/>
      <c r="V1124" s="95"/>
      <c r="W1124" s="98"/>
      <c r="X1124" s="94">
        <v>700</v>
      </c>
      <c r="Y1124" s="94"/>
    </row>
    <row r="1125" spans="1:25" ht="15" customHeight="1" x14ac:dyDescent="0.25">
      <c r="A1125" s="109">
        <v>39398</v>
      </c>
      <c r="B1125" s="110">
        <v>911</v>
      </c>
      <c r="C1125" s="110" t="s">
        <v>108</v>
      </c>
      <c r="D1125" s="94">
        <v>10000</v>
      </c>
      <c r="E1125" s="111" t="s">
        <v>7980</v>
      </c>
      <c r="F1125" s="110" t="s">
        <v>67</v>
      </c>
      <c r="G1125" s="93" t="s">
        <v>3610</v>
      </c>
      <c r="H1125" s="96" t="s">
        <v>25</v>
      </c>
      <c r="I1125" s="96" t="s">
        <v>4334</v>
      </c>
      <c r="J1125" s="94">
        <v>10000</v>
      </c>
      <c r="K1125" s="94"/>
      <c r="L1125" s="94"/>
      <c r="M1125" s="97"/>
      <c r="N1125" s="95"/>
      <c r="O1125" s="95"/>
      <c r="P1125" s="95"/>
      <c r="Q1125" s="95"/>
      <c r="R1125" s="95"/>
      <c r="S1125" s="95"/>
      <c r="T1125" s="95"/>
      <c r="U1125" s="93"/>
      <c r="V1125" s="95"/>
      <c r="W1125" s="98"/>
      <c r="X1125" s="94">
        <v>10000</v>
      </c>
      <c r="Y1125" s="94"/>
    </row>
    <row r="1126" spans="1:25" ht="15" customHeight="1" x14ac:dyDescent="0.25">
      <c r="A1126" s="109">
        <v>39398</v>
      </c>
      <c r="B1126" s="110">
        <v>903</v>
      </c>
      <c r="C1126" s="110" t="s">
        <v>61</v>
      </c>
      <c r="D1126" s="94" t="s">
        <v>27</v>
      </c>
      <c r="E1126" s="111" t="s">
        <v>7981</v>
      </c>
      <c r="F1126" s="110" t="s">
        <v>67</v>
      </c>
      <c r="G1126" s="93" t="s">
        <v>3575</v>
      </c>
      <c r="H1126" s="96" t="s">
        <v>25</v>
      </c>
      <c r="I1126" s="96"/>
      <c r="J1126" s="94"/>
      <c r="K1126" s="94" t="s">
        <v>27</v>
      </c>
      <c r="L1126" s="94"/>
      <c r="M1126" s="104"/>
      <c r="N1126" s="95"/>
      <c r="O1126" s="95"/>
      <c r="P1126" s="95"/>
      <c r="Q1126" s="95"/>
      <c r="R1126" s="95"/>
      <c r="S1126" s="95"/>
      <c r="T1126" s="95"/>
      <c r="U1126" s="93"/>
      <c r="V1126" s="95"/>
      <c r="W1126" s="98"/>
      <c r="X1126" s="94" t="s">
        <v>27</v>
      </c>
      <c r="Y1126" s="94">
        <v>1</v>
      </c>
    </row>
    <row r="1127" spans="1:25" ht="15" customHeight="1" x14ac:dyDescent="0.25">
      <c r="A1127" s="109">
        <v>39399</v>
      </c>
      <c r="B1127" s="110">
        <v>1235</v>
      </c>
      <c r="C1127" s="110" t="s">
        <v>46</v>
      </c>
      <c r="D1127" s="94">
        <v>2500</v>
      </c>
      <c r="E1127" s="111" t="s">
        <v>7982</v>
      </c>
      <c r="F1127" s="110" t="s">
        <v>23</v>
      </c>
      <c r="G1127" s="93" t="s">
        <v>3575</v>
      </c>
      <c r="H1127" s="96" t="s">
        <v>25</v>
      </c>
      <c r="I1127" s="96"/>
      <c r="J1127" s="94"/>
      <c r="K1127" s="94">
        <v>2500</v>
      </c>
      <c r="L1127" s="94"/>
      <c r="M1127" s="104"/>
      <c r="N1127" s="95"/>
      <c r="O1127" s="95"/>
      <c r="P1127" s="95"/>
      <c r="Q1127" s="95"/>
      <c r="R1127" s="95"/>
      <c r="S1127" s="95"/>
      <c r="T1127" s="95"/>
      <c r="U1127" s="93"/>
      <c r="V1127" s="95"/>
      <c r="W1127" s="98"/>
      <c r="X1127" s="94">
        <v>2500</v>
      </c>
      <c r="Y1127" s="94"/>
    </row>
    <row r="1128" spans="1:25" ht="15" customHeight="1" x14ac:dyDescent="0.25">
      <c r="A1128" s="109">
        <v>39399</v>
      </c>
      <c r="B1128" s="110">
        <v>1344</v>
      </c>
      <c r="C1128" s="110" t="s">
        <v>70</v>
      </c>
      <c r="D1128" s="94">
        <v>1500</v>
      </c>
      <c r="E1128" s="111" t="s">
        <v>7983</v>
      </c>
      <c r="F1128" s="110" t="s">
        <v>23</v>
      </c>
      <c r="G1128" s="93" t="s">
        <v>3575</v>
      </c>
      <c r="H1128" s="96" t="s">
        <v>25</v>
      </c>
      <c r="I1128" s="96"/>
      <c r="J1128" s="94"/>
      <c r="K1128" s="94">
        <v>1500</v>
      </c>
      <c r="L1128" s="94"/>
      <c r="M1128" s="104"/>
      <c r="N1128" s="95"/>
      <c r="O1128" s="95"/>
      <c r="P1128" s="95"/>
      <c r="Q1128" s="95"/>
      <c r="R1128" s="95"/>
      <c r="S1128" s="95"/>
      <c r="T1128" s="95"/>
      <c r="U1128" s="93"/>
      <c r="V1128" s="95"/>
      <c r="W1128" s="98"/>
      <c r="X1128" s="94">
        <v>1500</v>
      </c>
      <c r="Y1128" s="94"/>
    </row>
    <row r="1129" spans="1:25" ht="15" customHeight="1" x14ac:dyDescent="0.25">
      <c r="A1129" s="109">
        <v>39399</v>
      </c>
      <c r="B1129" s="110">
        <v>1230</v>
      </c>
      <c r="C1129" s="110" t="s">
        <v>40</v>
      </c>
      <c r="D1129" s="94">
        <v>12375</v>
      </c>
      <c r="E1129" s="111" t="s">
        <v>7984</v>
      </c>
      <c r="F1129" s="110" t="s">
        <v>33</v>
      </c>
      <c r="G1129" s="93" t="s">
        <v>3587</v>
      </c>
      <c r="H1129" s="96" t="s">
        <v>25</v>
      </c>
      <c r="I1129" s="96"/>
      <c r="J1129" s="94"/>
      <c r="K1129" s="94">
        <v>12375</v>
      </c>
      <c r="L1129" s="94"/>
      <c r="M1129" s="104"/>
      <c r="N1129" s="95"/>
      <c r="O1129" s="95"/>
      <c r="P1129" s="95"/>
      <c r="Q1129" s="95"/>
      <c r="R1129" s="95"/>
      <c r="S1129" s="95"/>
      <c r="T1129" s="95"/>
      <c r="U1129" s="93"/>
      <c r="V1129" s="95"/>
      <c r="W1129" s="98"/>
      <c r="X1129" s="94">
        <v>12375</v>
      </c>
      <c r="Y1129" s="94"/>
    </row>
    <row r="1130" spans="1:25" ht="15" customHeight="1" x14ac:dyDescent="0.25">
      <c r="A1130" s="109">
        <v>39399</v>
      </c>
      <c r="B1130" s="110">
        <v>915</v>
      </c>
      <c r="C1130" s="110" t="s">
        <v>31</v>
      </c>
      <c r="D1130" s="94">
        <v>1500</v>
      </c>
      <c r="E1130" s="111" t="s">
        <v>7985</v>
      </c>
      <c r="F1130" s="110" t="s">
        <v>2140</v>
      </c>
      <c r="G1130" s="93" t="s">
        <v>3587</v>
      </c>
      <c r="H1130" s="96" t="s">
        <v>25</v>
      </c>
      <c r="I1130" s="96"/>
      <c r="J1130" s="94"/>
      <c r="K1130" s="94">
        <v>1500</v>
      </c>
      <c r="L1130" s="94"/>
      <c r="M1130" s="104"/>
      <c r="N1130" s="95"/>
      <c r="O1130" s="95"/>
      <c r="P1130" s="95"/>
      <c r="Q1130" s="95"/>
      <c r="R1130" s="95"/>
      <c r="S1130" s="95"/>
      <c r="T1130" s="95"/>
      <c r="U1130" s="93"/>
      <c r="V1130" s="95"/>
      <c r="W1130" s="98"/>
      <c r="X1130" s="94">
        <v>1500</v>
      </c>
      <c r="Y1130" s="94"/>
    </row>
    <row r="1131" spans="1:25" ht="15" customHeight="1" x14ac:dyDescent="0.25">
      <c r="A1131" s="109">
        <v>39400</v>
      </c>
      <c r="B1131" s="110">
        <v>928</v>
      </c>
      <c r="C1131" s="110" t="s">
        <v>56</v>
      </c>
      <c r="D1131" s="94">
        <v>1000</v>
      </c>
      <c r="E1131" s="111" t="s">
        <v>7986</v>
      </c>
      <c r="F1131" s="110" t="s">
        <v>33</v>
      </c>
      <c r="G1131" s="93" t="s">
        <v>3587</v>
      </c>
      <c r="H1131" s="96" t="s">
        <v>25</v>
      </c>
      <c r="I1131" s="96"/>
      <c r="J1131" s="94"/>
      <c r="K1131" s="94">
        <v>1000</v>
      </c>
      <c r="L1131" s="94"/>
      <c r="M1131" s="104"/>
      <c r="N1131" s="95"/>
      <c r="O1131" s="95"/>
      <c r="P1131" s="95"/>
      <c r="Q1131" s="95"/>
      <c r="R1131" s="95"/>
      <c r="S1131" s="95"/>
      <c r="T1131" s="95"/>
      <c r="U1131" s="93"/>
      <c r="V1131" s="95"/>
      <c r="W1131" s="98"/>
      <c r="X1131" s="94">
        <v>1000</v>
      </c>
      <c r="Y1131" s="94"/>
    </row>
    <row r="1132" spans="1:25" ht="15" customHeight="1" x14ac:dyDescent="0.25">
      <c r="A1132" s="109">
        <v>39400</v>
      </c>
      <c r="B1132" s="110">
        <v>1332</v>
      </c>
      <c r="C1132" s="110" t="s">
        <v>61</v>
      </c>
      <c r="D1132" s="94">
        <v>2000</v>
      </c>
      <c r="E1132" s="111" t="s">
        <v>7987</v>
      </c>
      <c r="F1132" s="110" t="s">
        <v>33</v>
      </c>
      <c r="G1132" s="93" t="s">
        <v>3575</v>
      </c>
      <c r="H1132" s="96" t="s">
        <v>25</v>
      </c>
      <c r="I1132" s="96" t="s">
        <v>4334</v>
      </c>
      <c r="J1132" s="94">
        <v>2000</v>
      </c>
      <c r="K1132" s="94"/>
      <c r="L1132" s="94"/>
      <c r="M1132" s="104"/>
      <c r="N1132" s="95"/>
      <c r="O1132" s="95"/>
      <c r="P1132" s="95"/>
      <c r="Q1132" s="95"/>
      <c r="R1132" s="95"/>
      <c r="S1132" s="95"/>
      <c r="T1132" s="95"/>
      <c r="U1132" s="93"/>
      <c r="V1132" s="95"/>
      <c r="W1132" s="98"/>
      <c r="X1132" s="94">
        <v>2000</v>
      </c>
      <c r="Y1132" s="94"/>
    </row>
    <row r="1133" spans="1:25" ht="15" customHeight="1" x14ac:dyDescent="0.25">
      <c r="A1133" s="109">
        <v>39400</v>
      </c>
      <c r="B1133" s="110">
        <v>1348</v>
      </c>
      <c r="C1133" s="110" t="s">
        <v>130</v>
      </c>
      <c r="D1133" s="94">
        <v>4000</v>
      </c>
      <c r="E1133" s="111" t="s">
        <v>7988</v>
      </c>
      <c r="F1133" s="110" t="s">
        <v>67</v>
      </c>
      <c r="G1133" s="93" t="s">
        <v>3578</v>
      </c>
      <c r="H1133" s="96" t="s">
        <v>25</v>
      </c>
      <c r="I1133" s="96"/>
      <c r="J1133" s="94"/>
      <c r="K1133" s="94">
        <v>4000</v>
      </c>
      <c r="L1133" s="94"/>
      <c r="M1133" s="97"/>
      <c r="N1133" s="95"/>
      <c r="O1133" s="95"/>
      <c r="P1133" s="95"/>
      <c r="Q1133" s="95"/>
      <c r="R1133" s="95"/>
      <c r="S1133" s="95"/>
      <c r="T1133" s="95"/>
      <c r="U1133" s="93"/>
      <c r="V1133" s="95"/>
      <c r="W1133" s="98"/>
      <c r="X1133" s="94">
        <v>4000</v>
      </c>
      <c r="Y1133" s="94"/>
    </row>
    <row r="1134" spans="1:25" ht="15" customHeight="1" x14ac:dyDescent="0.25">
      <c r="A1134" s="109">
        <v>39401</v>
      </c>
      <c r="B1134" s="110">
        <v>844</v>
      </c>
      <c r="C1134" s="110" t="s">
        <v>21</v>
      </c>
      <c r="D1134" s="94">
        <v>5000</v>
      </c>
      <c r="E1134" s="111" t="s">
        <v>7989</v>
      </c>
      <c r="F1134" s="110" t="s">
        <v>23</v>
      </c>
      <c r="G1134" s="93" t="s">
        <v>3610</v>
      </c>
      <c r="H1134" s="96" t="s">
        <v>25</v>
      </c>
      <c r="I1134" s="96"/>
      <c r="J1134" s="94"/>
      <c r="K1134" s="94">
        <v>5000</v>
      </c>
      <c r="L1134" s="94"/>
      <c r="M1134" s="97"/>
      <c r="N1134" s="95"/>
      <c r="O1134" s="95"/>
      <c r="P1134" s="95"/>
      <c r="Q1134" s="95"/>
      <c r="R1134" s="95"/>
      <c r="S1134" s="95"/>
      <c r="T1134" s="95"/>
      <c r="U1134" s="93"/>
      <c r="V1134" s="95"/>
      <c r="W1134" s="98"/>
      <c r="X1134" s="94">
        <v>5000</v>
      </c>
      <c r="Y1134" s="94"/>
    </row>
    <row r="1135" spans="1:25" ht="15" customHeight="1" x14ac:dyDescent="0.25">
      <c r="A1135" s="109">
        <v>39401</v>
      </c>
      <c r="B1135" s="110">
        <v>1557</v>
      </c>
      <c r="C1135" s="110" t="s">
        <v>42</v>
      </c>
      <c r="D1135" s="94">
        <v>1000</v>
      </c>
      <c r="E1135" s="111" t="s">
        <v>7990</v>
      </c>
      <c r="F1135" s="110" t="s">
        <v>23</v>
      </c>
      <c r="G1135" s="93" t="s">
        <v>3582</v>
      </c>
      <c r="H1135" s="96" t="s">
        <v>25</v>
      </c>
      <c r="I1135" s="96" t="s">
        <v>4334</v>
      </c>
      <c r="J1135" s="94">
        <v>1000</v>
      </c>
      <c r="K1135" s="94"/>
      <c r="L1135" s="94"/>
      <c r="M1135" s="97"/>
      <c r="N1135" s="95"/>
      <c r="O1135" s="95"/>
      <c r="P1135" s="95"/>
      <c r="Q1135" s="95"/>
      <c r="R1135" s="95"/>
      <c r="S1135" s="95"/>
      <c r="T1135" s="95"/>
      <c r="U1135" s="93"/>
      <c r="V1135" s="95"/>
      <c r="W1135" s="98"/>
      <c r="X1135" s="94">
        <v>1000</v>
      </c>
      <c r="Y1135" s="94"/>
    </row>
    <row r="1136" spans="1:25" ht="15" customHeight="1" x14ac:dyDescent="0.25">
      <c r="A1136" s="109">
        <v>39401</v>
      </c>
      <c r="B1136" s="110">
        <v>1133</v>
      </c>
      <c r="C1136" s="110" t="s">
        <v>31</v>
      </c>
      <c r="D1136" s="94">
        <v>1500</v>
      </c>
      <c r="E1136" s="111" t="s">
        <v>7991</v>
      </c>
      <c r="F1136" s="110" t="s">
        <v>23</v>
      </c>
      <c r="G1136" s="93" t="s">
        <v>3587</v>
      </c>
      <c r="H1136" s="96" t="s">
        <v>25</v>
      </c>
      <c r="I1136" s="96"/>
      <c r="J1136" s="94"/>
      <c r="K1136" s="94">
        <v>1500</v>
      </c>
      <c r="L1136" s="94"/>
      <c r="M1136" s="97"/>
      <c r="N1136" s="95"/>
      <c r="O1136" s="95"/>
      <c r="P1136" s="95"/>
      <c r="Q1136" s="95"/>
      <c r="R1136" s="95"/>
      <c r="S1136" s="95"/>
      <c r="T1136" s="95"/>
      <c r="U1136" s="93"/>
      <c r="V1136" s="95"/>
      <c r="W1136" s="98"/>
      <c r="X1136" s="94">
        <v>1500</v>
      </c>
      <c r="Y1136" s="94"/>
    </row>
    <row r="1137" spans="1:25" ht="15" customHeight="1" x14ac:dyDescent="0.25">
      <c r="A1137" s="109">
        <v>39401</v>
      </c>
      <c r="B1137" s="110">
        <v>1457</v>
      </c>
      <c r="C1137" s="110" t="s">
        <v>72</v>
      </c>
      <c r="D1137" s="94">
        <v>45</v>
      </c>
      <c r="E1137" s="111" t="s">
        <v>7992</v>
      </c>
      <c r="F1137" s="110" t="s">
        <v>33</v>
      </c>
      <c r="G1137" s="93" t="s">
        <v>3575</v>
      </c>
      <c r="H1137" s="96" t="s">
        <v>25</v>
      </c>
      <c r="I1137" s="96"/>
      <c r="J1137" s="94"/>
      <c r="K1137" s="94">
        <v>45</v>
      </c>
      <c r="L1137" s="94"/>
      <c r="M1137" s="97"/>
      <c r="N1137" s="95"/>
      <c r="O1137" s="95"/>
      <c r="P1137" s="95"/>
      <c r="Q1137" s="95"/>
      <c r="R1137" s="95"/>
      <c r="S1137" s="95"/>
      <c r="T1137" s="95"/>
      <c r="U1137" s="93"/>
      <c r="V1137" s="95"/>
      <c r="W1137" s="98"/>
      <c r="X1137" s="94">
        <v>45</v>
      </c>
      <c r="Y1137" s="94"/>
    </row>
    <row r="1138" spans="1:25" ht="15" customHeight="1" x14ac:dyDescent="0.25">
      <c r="A1138" s="109">
        <v>39401</v>
      </c>
      <c r="B1138" s="110">
        <v>1331</v>
      </c>
      <c r="C1138" s="110" t="s">
        <v>319</v>
      </c>
      <c r="D1138" s="94">
        <v>100</v>
      </c>
      <c r="E1138" s="111" t="s">
        <v>7993</v>
      </c>
      <c r="F1138" s="110" t="s">
        <v>37</v>
      </c>
      <c r="G1138" s="93" t="s">
        <v>3610</v>
      </c>
      <c r="H1138" s="96" t="s">
        <v>25</v>
      </c>
      <c r="I1138" s="96"/>
      <c r="J1138" s="94"/>
      <c r="K1138" s="94">
        <v>100</v>
      </c>
      <c r="L1138" s="94"/>
      <c r="M1138" s="97"/>
      <c r="N1138" s="95"/>
      <c r="O1138" s="95"/>
      <c r="P1138" s="95"/>
      <c r="Q1138" s="95"/>
      <c r="R1138" s="95"/>
      <c r="S1138" s="95"/>
      <c r="T1138" s="95"/>
      <c r="U1138" s="93"/>
      <c r="V1138" s="95"/>
      <c r="W1138" s="98"/>
      <c r="X1138" s="94">
        <v>100</v>
      </c>
      <c r="Y1138" s="94"/>
    </row>
    <row r="1139" spans="1:25" ht="15" customHeight="1" x14ac:dyDescent="0.25">
      <c r="A1139" s="109">
        <v>39401</v>
      </c>
      <c r="B1139" s="110">
        <v>1426</v>
      </c>
      <c r="C1139" s="110" t="s">
        <v>56</v>
      </c>
      <c r="D1139" s="94">
        <v>1290000</v>
      </c>
      <c r="E1139" s="111" t="s">
        <v>7994</v>
      </c>
      <c r="F1139" s="110" t="s">
        <v>190</v>
      </c>
      <c r="G1139" s="93" t="s">
        <v>3587</v>
      </c>
      <c r="H1139" s="96" t="s">
        <v>25</v>
      </c>
      <c r="I1139" s="96" t="s">
        <v>4334</v>
      </c>
      <c r="J1139" s="94">
        <v>1290000</v>
      </c>
      <c r="K1139" s="94"/>
      <c r="L1139" s="94"/>
      <c r="M1139" s="97"/>
      <c r="N1139" s="95"/>
      <c r="O1139" s="95"/>
      <c r="P1139" s="95"/>
      <c r="Q1139" s="95"/>
      <c r="R1139" s="95"/>
      <c r="S1139" s="95"/>
      <c r="T1139" s="95"/>
      <c r="U1139" s="93"/>
      <c r="V1139" s="95"/>
      <c r="W1139" s="98"/>
      <c r="X1139" s="94">
        <v>1290000</v>
      </c>
      <c r="Y1139" s="94"/>
    </row>
    <row r="1140" spans="1:25" ht="15" customHeight="1" x14ac:dyDescent="0.25">
      <c r="A1140" s="109">
        <v>39402</v>
      </c>
      <c r="B1140" s="110">
        <v>1028</v>
      </c>
      <c r="C1140" s="110" t="s">
        <v>99</v>
      </c>
      <c r="D1140" s="94">
        <v>1500</v>
      </c>
      <c r="E1140" s="111" t="s">
        <v>7995</v>
      </c>
      <c r="F1140" s="110" t="s">
        <v>54</v>
      </c>
      <c r="G1140" s="93" t="s">
        <v>3610</v>
      </c>
      <c r="H1140" s="96" t="s">
        <v>25</v>
      </c>
      <c r="I1140" s="96"/>
      <c r="J1140" s="94"/>
      <c r="K1140" s="94">
        <v>1500</v>
      </c>
      <c r="L1140" s="94"/>
      <c r="M1140" s="97"/>
      <c r="N1140" s="95"/>
      <c r="O1140" s="95"/>
      <c r="P1140" s="95"/>
      <c r="Q1140" s="95"/>
      <c r="R1140" s="95"/>
      <c r="S1140" s="95"/>
      <c r="T1140" s="95"/>
      <c r="U1140" s="93"/>
      <c r="V1140" s="95"/>
      <c r="W1140" s="98"/>
      <c r="X1140" s="94">
        <v>1500</v>
      </c>
      <c r="Y1140" s="94"/>
    </row>
    <row r="1141" spans="1:25" ht="15" customHeight="1" x14ac:dyDescent="0.25">
      <c r="A1141" s="109">
        <v>39403</v>
      </c>
      <c r="B1141" s="110">
        <v>1200</v>
      </c>
      <c r="C1141" s="110" t="s">
        <v>56</v>
      </c>
      <c r="D1141" s="94">
        <v>1000</v>
      </c>
      <c r="E1141" s="111" t="s">
        <v>7996</v>
      </c>
      <c r="F1141" s="110" t="s">
        <v>23</v>
      </c>
      <c r="G1141" s="93" t="s">
        <v>3587</v>
      </c>
      <c r="H1141" s="96" t="s">
        <v>25</v>
      </c>
      <c r="I1141" s="96"/>
      <c r="J1141" s="94"/>
      <c r="K1141" s="94">
        <v>1000</v>
      </c>
      <c r="L1141" s="94"/>
      <c r="M1141" s="97"/>
      <c r="N1141" s="95"/>
      <c r="O1141" s="95"/>
      <c r="P1141" s="95"/>
      <c r="Q1141" s="95"/>
      <c r="R1141" s="95"/>
      <c r="S1141" s="95"/>
      <c r="T1141" s="95"/>
      <c r="U1141" s="93"/>
      <c r="V1141" s="95"/>
      <c r="W1141" s="98"/>
      <c r="X1141" s="94">
        <v>1000</v>
      </c>
      <c r="Y1141" s="94"/>
    </row>
    <row r="1142" spans="1:25" ht="15" customHeight="1" x14ac:dyDescent="0.25">
      <c r="A1142" s="109">
        <v>39403</v>
      </c>
      <c r="B1142" s="110">
        <v>2120</v>
      </c>
      <c r="C1142" s="110" t="s">
        <v>40</v>
      </c>
      <c r="D1142" s="94">
        <v>54540</v>
      </c>
      <c r="E1142" s="111" t="s">
        <v>7997</v>
      </c>
      <c r="F1142" s="110" t="s">
        <v>23</v>
      </c>
      <c r="G1142" s="93" t="s">
        <v>3587</v>
      </c>
      <c r="H1142" s="96" t="s">
        <v>25</v>
      </c>
      <c r="I1142" s="96"/>
      <c r="J1142" s="94"/>
      <c r="K1142" s="94">
        <v>54540</v>
      </c>
      <c r="L1142" s="94"/>
      <c r="M1142" s="97"/>
      <c r="N1142" s="95"/>
      <c r="O1142" s="95"/>
      <c r="P1142" s="95"/>
      <c r="Q1142" s="95"/>
      <c r="R1142" s="95"/>
      <c r="S1142" s="95"/>
      <c r="T1142" s="95"/>
      <c r="U1142" s="93"/>
      <c r="V1142" s="95"/>
      <c r="W1142" s="98"/>
      <c r="X1142" s="94">
        <v>54540</v>
      </c>
      <c r="Y1142" s="94"/>
    </row>
    <row r="1143" spans="1:25" ht="15" customHeight="1" x14ac:dyDescent="0.25">
      <c r="A1143" s="109">
        <v>39403</v>
      </c>
      <c r="B1143" s="110">
        <v>1743</v>
      </c>
      <c r="C1143" s="110" t="s">
        <v>21</v>
      </c>
      <c r="D1143" s="94" t="s">
        <v>27</v>
      </c>
      <c r="E1143" s="111" t="s">
        <v>7998</v>
      </c>
      <c r="F1143" s="110" t="s">
        <v>63</v>
      </c>
      <c r="G1143" s="93" t="s">
        <v>3610</v>
      </c>
      <c r="H1143" s="96" t="s">
        <v>25</v>
      </c>
      <c r="I1143" s="96"/>
      <c r="J1143" s="94"/>
      <c r="K1143" s="94" t="s">
        <v>27</v>
      </c>
      <c r="L1143" s="94"/>
      <c r="M1143" s="97"/>
      <c r="N1143" s="95"/>
      <c r="O1143" s="95"/>
      <c r="P1143" s="95"/>
      <c r="Q1143" s="95"/>
      <c r="R1143" s="95"/>
      <c r="S1143" s="95"/>
      <c r="T1143" s="95"/>
      <c r="U1143" s="93"/>
      <c r="V1143" s="95"/>
      <c r="W1143" s="98"/>
      <c r="X1143" s="94" t="s">
        <v>27</v>
      </c>
      <c r="Y1143" s="94">
        <v>1</v>
      </c>
    </row>
    <row r="1144" spans="1:25" ht="15" customHeight="1" x14ac:dyDescent="0.25">
      <c r="A1144" s="109">
        <v>39404</v>
      </c>
      <c r="B1144" s="110">
        <v>1705</v>
      </c>
      <c r="C1144" s="110" t="s">
        <v>46</v>
      </c>
      <c r="D1144" s="94">
        <v>2000</v>
      </c>
      <c r="E1144" s="111" t="s">
        <v>7999</v>
      </c>
      <c r="F1144" s="110" t="s">
        <v>37</v>
      </c>
      <c r="G1144" s="93" t="s">
        <v>3575</v>
      </c>
      <c r="H1144" s="96" t="s">
        <v>25</v>
      </c>
      <c r="I1144" s="96"/>
      <c r="J1144" s="94"/>
      <c r="K1144" s="94">
        <v>2000</v>
      </c>
      <c r="L1144" s="94"/>
      <c r="M1144" s="97"/>
      <c r="N1144" s="95"/>
      <c r="O1144" s="95"/>
      <c r="P1144" s="95"/>
      <c r="Q1144" s="95"/>
      <c r="R1144" s="95"/>
      <c r="S1144" s="95"/>
      <c r="T1144" s="95"/>
      <c r="U1144" s="93"/>
      <c r="V1144" s="95"/>
      <c r="W1144" s="98"/>
      <c r="X1144" s="94">
        <v>2000</v>
      </c>
      <c r="Y1144" s="94"/>
    </row>
    <row r="1145" spans="1:25" ht="15" customHeight="1" x14ac:dyDescent="0.25">
      <c r="A1145" s="109">
        <v>39405</v>
      </c>
      <c r="B1145" s="110">
        <v>1101</v>
      </c>
      <c r="C1145" s="110" t="s">
        <v>79</v>
      </c>
      <c r="D1145" s="94">
        <v>20000</v>
      </c>
      <c r="E1145" s="111" t="s">
        <v>8000</v>
      </c>
      <c r="F1145" s="110" t="s">
        <v>33</v>
      </c>
      <c r="G1145" s="93" t="s">
        <v>3578</v>
      </c>
      <c r="H1145" s="96" t="s">
        <v>25</v>
      </c>
      <c r="I1145" s="93"/>
      <c r="J1145" s="94"/>
      <c r="K1145" s="94">
        <v>20000</v>
      </c>
      <c r="L1145" s="104"/>
      <c r="M1145" s="95"/>
      <c r="N1145" s="95"/>
      <c r="O1145" s="95"/>
      <c r="P1145" s="95"/>
      <c r="Q1145" s="95"/>
      <c r="R1145" s="95"/>
      <c r="S1145" s="93"/>
      <c r="T1145" s="95"/>
      <c r="U1145" s="98"/>
      <c r="V1145" s="95"/>
      <c r="W1145" s="95"/>
      <c r="X1145" s="94">
        <v>20000</v>
      </c>
      <c r="Y1145" s="94"/>
    </row>
    <row r="1146" spans="1:25" ht="15" customHeight="1" x14ac:dyDescent="0.25">
      <c r="A1146" s="109">
        <v>39405</v>
      </c>
      <c r="B1146" s="110">
        <v>1616</v>
      </c>
      <c r="C1146" s="110" t="s">
        <v>81</v>
      </c>
      <c r="D1146" s="94">
        <v>150</v>
      </c>
      <c r="E1146" s="111" t="s">
        <v>8001</v>
      </c>
      <c r="F1146" s="110" t="s">
        <v>33</v>
      </c>
      <c r="G1146" s="93" t="s">
        <v>3578</v>
      </c>
      <c r="H1146" s="96" t="s">
        <v>25</v>
      </c>
      <c r="I1146" s="93"/>
      <c r="J1146" s="94"/>
      <c r="K1146" s="94">
        <v>150</v>
      </c>
      <c r="L1146" s="104"/>
      <c r="M1146" s="95"/>
      <c r="N1146" s="95"/>
      <c r="O1146" s="95"/>
      <c r="P1146" s="95"/>
      <c r="Q1146" s="95"/>
      <c r="R1146" s="95"/>
      <c r="S1146" s="93"/>
      <c r="T1146" s="95"/>
      <c r="U1146" s="98"/>
      <c r="V1146" s="95"/>
      <c r="W1146" s="95"/>
      <c r="X1146" s="94">
        <v>150</v>
      </c>
      <c r="Y1146" s="94"/>
    </row>
    <row r="1147" spans="1:25" ht="15" customHeight="1" x14ac:dyDescent="0.25">
      <c r="A1147" s="109">
        <v>39405</v>
      </c>
      <c r="B1147" s="110">
        <v>1552</v>
      </c>
      <c r="C1147" s="110" t="s">
        <v>64</v>
      </c>
      <c r="D1147" s="94">
        <v>21600</v>
      </c>
      <c r="E1147" s="111" t="s">
        <v>8002</v>
      </c>
      <c r="F1147" s="110" t="s">
        <v>37</v>
      </c>
      <c r="G1147" s="93" t="s">
        <v>3578</v>
      </c>
      <c r="H1147" s="96" t="s">
        <v>25</v>
      </c>
      <c r="I1147" s="93"/>
      <c r="J1147" s="94"/>
      <c r="K1147" s="94">
        <v>21600</v>
      </c>
      <c r="L1147" s="104"/>
      <c r="M1147" s="95"/>
      <c r="N1147" s="95"/>
      <c r="O1147" s="95"/>
      <c r="P1147" s="95"/>
      <c r="Q1147" s="95"/>
      <c r="R1147" s="95"/>
      <c r="S1147" s="93"/>
      <c r="T1147" s="95"/>
      <c r="U1147" s="98"/>
      <c r="V1147" s="95"/>
      <c r="W1147" s="95"/>
      <c r="X1147" s="94">
        <v>21600</v>
      </c>
      <c r="Y1147" s="94"/>
    </row>
    <row r="1148" spans="1:25" ht="15" customHeight="1" x14ac:dyDescent="0.25">
      <c r="A1148" s="109">
        <v>39405</v>
      </c>
      <c r="B1148" s="110">
        <v>1910</v>
      </c>
      <c r="C1148" s="110" t="s">
        <v>64</v>
      </c>
      <c r="D1148" s="94">
        <v>1000</v>
      </c>
      <c r="E1148" s="111" t="s">
        <v>8003</v>
      </c>
      <c r="F1148" s="110" t="s">
        <v>190</v>
      </c>
      <c r="G1148" s="93" t="s">
        <v>3578</v>
      </c>
      <c r="H1148" s="96" t="s">
        <v>25</v>
      </c>
      <c r="I1148" s="93"/>
      <c r="J1148" s="94"/>
      <c r="K1148" s="94">
        <v>1000</v>
      </c>
      <c r="L1148" s="104"/>
      <c r="M1148" s="95"/>
      <c r="N1148" s="95"/>
      <c r="O1148" s="95"/>
      <c r="P1148" s="95"/>
      <c r="Q1148" s="95"/>
      <c r="R1148" s="95"/>
      <c r="S1148" s="93"/>
      <c r="T1148" s="95"/>
      <c r="U1148" s="98"/>
      <c r="V1148" s="95"/>
      <c r="W1148" s="95"/>
      <c r="X1148" s="94">
        <v>1000</v>
      </c>
      <c r="Y1148" s="94"/>
    </row>
    <row r="1149" spans="1:25" ht="15" customHeight="1" x14ac:dyDescent="0.25">
      <c r="A1149" s="109">
        <v>39406</v>
      </c>
      <c r="B1149" s="110">
        <v>1347</v>
      </c>
      <c r="C1149" s="110" t="s">
        <v>64</v>
      </c>
      <c r="D1149" s="94">
        <v>1000</v>
      </c>
      <c r="E1149" s="111" t="s">
        <v>8004</v>
      </c>
      <c r="F1149" s="110" t="s">
        <v>23</v>
      </c>
      <c r="G1149" s="93" t="s">
        <v>3578</v>
      </c>
      <c r="H1149" s="96" t="s">
        <v>25</v>
      </c>
      <c r="I1149" s="93"/>
      <c r="J1149" s="94"/>
      <c r="K1149" s="94">
        <v>1000</v>
      </c>
      <c r="L1149" s="104"/>
      <c r="M1149" s="95"/>
      <c r="N1149" s="95"/>
      <c r="O1149" s="95"/>
      <c r="P1149" s="95"/>
      <c r="Q1149" s="95"/>
      <c r="R1149" s="95"/>
      <c r="S1149" s="93"/>
      <c r="T1149" s="95"/>
      <c r="U1149" s="98"/>
      <c r="V1149" s="95"/>
      <c r="W1149" s="95"/>
      <c r="X1149" s="94">
        <v>1000</v>
      </c>
      <c r="Y1149" s="94"/>
    </row>
    <row r="1150" spans="1:25" ht="15" customHeight="1" x14ac:dyDescent="0.25">
      <c r="A1150" s="109">
        <v>39406</v>
      </c>
      <c r="B1150" s="110">
        <v>1553</v>
      </c>
      <c r="C1150" s="110" t="s">
        <v>35</v>
      </c>
      <c r="D1150" s="94">
        <v>1000</v>
      </c>
      <c r="E1150" s="111" t="s">
        <v>8005</v>
      </c>
      <c r="F1150" s="110" t="s">
        <v>23</v>
      </c>
      <c r="G1150" s="93" t="s">
        <v>3580</v>
      </c>
      <c r="H1150" s="96" t="s">
        <v>25</v>
      </c>
      <c r="I1150" s="93"/>
      <c r="J1150" s="94"/>
      <c r="K1150" s="94">
        <v>1000</v>
      </c>
      <c r="L1150" s="104"/>
      <c r="M1150" s="95"/>
      <c r="N1150" s="95"/>
      <c r="O1150" s="95"/>
      <c r="P1150" s="95"/>
      <c r="Q1150" s="95"/>
      <c r="R1150" s="95"/>
      <c r="S1150" s="93"/>
      <c r="T1150" s="95"/>
      <c r="U1150" s="98"/>
      <c r="V1150" s="95"/>
      <c r="W1150" s="95"/>
      <c r="X1150" s="94">
        <v>1000</v>
      </c>
      <c r="Y1150" s="94"/>
    </row>
    <row r="1151" spans="1:25" ht="15" customHeight="1" x14ac:dyDescent="0.25">
      <c r="A1151" s="109">
        <v>39406</v>
      </c>
      <c r="B1151" s="110">
        <v>1330</v>
      </c>
      <c r="C1151" s="110" t="s">
        <v>904</v>
      </c>
      <c r="D1151" s="94">
        <v>400</v>
      </c>
      <c r="E1151" s="111" t="s">
        <v>8006</v>
      </c>
      <c r="F1151" s="110" t="s">
        <v>23</v>
      </c>
      <c r="G1151" s="93" t="s">
        <v>3610</v>
      </c>
      <c r="H1151" s="96" t="s">
        <v>25</v>
      </c>
      <c r="I1151" s="93"/>
      <c r="J1151" s="94"/>
      <c r="K1151" s="94">
        <v>400</v>
      </c>
      <c r="L1151" s="104"/>
      <c r="M1151" s="95"/>
      <c r="N1151" s="95"/>
      <c r="O1151" s="95"/>
      <c r="P1151" s="95"/>
      <c r="Q1151" s="95"/>
      <c r="R1151" s="95"/>
      <c r="S1151" s="93"/>
      <c r="T1151" s="95"/>
      <c r="U1151" s="98"/>
      <c r="V1151" s="95"/>
      <c r="W1151" s="95"/>
      <c r="X1151" s="94">
        <v>400</v>
      </c>
      <c r="Y1151" s="94"/>
    </row>
    <row r="1152" spans="1:25" ht="15" customHeight="1" x14ac:dyDescent="0.25">
      <c r="A1152" s="109">
        <v>39406</v>
      </c>
      <c r="B1152" s="110">
        <v>1047</v>
      </c>
      <c r="C1152" s="110" t="s">
        <v>319</v>
      </c>
      <c r="D1152" s="94" t="s">
        <v>27</v>
      </c>
      <c r="E1152" s="111" t="s">
        <v>8007</v>
      </c>
      <c r="F1152" s="110" t="s">
        <v>190</v>
      </c>
      <c r="G1152" s="93" t="s">
        <v>3610</v>
      </c>
      <c r="H1152" s="96" t="s">
        <v>25</v>
      </c>
      <c r="I1152" s="93"/>
      <c r="J1152" s="94"/>
      <c r="K1152" s="94" t="s">
        <v>27</v>
      </c>
      <c r="L1152" s="104"/>
      <c r="M1152" s="95"/>
      <c r="N1152" s="95"/>
      <c r="O1152" s="95"/>
      <c r="P1152" s="95"/>
      <c r="Q1152" s="95"/>
      <c r="R1152" s="95"/>
      <c r="S1152" s="93"/>
      <c r="T1152" s="95"/>
      <c r="U1152" s="98"/>
      <c r="V1152" s="95"/>
      <c r="W1152" s="95"/>
      <c r="X1152" s="94" t="s">
        <v>27</v>
      </c>
      <c r="Y1152" s="94">
        <v>1</v>
      </c>
    </row>
    <row r="1153" spans="1:25" ht="15" customHeight="1" x14ac:dyDescent="0.25">
      <c r="A1153" s="109">
        <v>39406</v>
      </c>
      <c r="B1153" s="110">
        <v>936</v>
      </c>
      <c r="C1153" s="110" t="s">
        <v>347</v>
      </c>
      <c r="D1153" s="94">
        <v>750</v>
      </c>
      <c r="E1153" s="111" t="s">
        <v>8008</v>
      </c>
      <c r="F1153" s="110" t="s">
        <v>63</v>
      </c>
      <c r="G1153" s="93" t="s">
        <v>3580</v>
      </c>
      <c r="H1153" s="96" t="s">
        <v>25</v>
      </c>
      <c r="I1153" s="93"/>
      <c r="J1153" s="94"/>
      <c r="K1153" s="94">
        <v>750</v>
      </c>
      <c r="L1153" s="104"/>
      <c r="M1153" s="95"/>
      <c r="N1153" s="95"/>
      <c r="O1153" s="95"/>
      <c r="P1153" s="95"/>
      <c r="Q1153" s="95"/>
      <c r="R1153" s="95"/>
      <c r="S1153" s="93"/>
      <c r="T1153" s="95"/>
      <c r="U1153" s="98"/>
      <c r="V1153" s="95"/>
      <c r="W1153" s="95"/>
      <c r="X1153" s="94">
        <v>750</v>
      </c>
      <c r="Y1153" s="94"/>
    </row>
    <row r="1154" spans="1:25" ht="15" customHeight="1" x14ac:dyDescent="0.25">
      <c r="A1154" s="109">
        <v>39407</v>
      </c>
      <c r="B1154" s="110">
        <v>925</v>
      </c>
      <c r="C1154" s="110" t="s">
        <v>64</v>
      </c>
      <c r="D1154" s="94" t="s">
        <v>27</v>
      </c>
      <c r="E1154" s="111" t="s">
        <v>8009</v>
      </c>
      <c r="F1154" s="110" t="s">
        <v>23</v>
      </c>
      <c r="G1154" s="93" t="s">
        <v>3578</v>
      </c>
      <c r="H1154" s="96" t="s">
        <v>25</v>
      </c>
      <c r="I1154" s="93"/>
      <c r="J1154" s="94"/>
      <c r="K1154" s="94" t="s">
        <v>27</v>
      </c>
      <c r="L1154" s="104"/>
      <c r="M1154" s="95"/>
      <c r="N1154" s="95"/>
      <c r="O1154" s="95"/>
      <c r="P1154" s="95"/>
      <c r="Q1154" s="95"/>
      <c r="R1154" s="95"/>
      <c r="S1154" s="93"/>
      <c r="T1154" s="95"/>
      <c r="U1154" s="98"/>
      <c r="V1154" s="95"/>
      <c r="W1154" s="95"/>
      <c r="X1154" s="94" t="s">
        <v>27</v>
      </c>
      <c r="Y1154" s="94">
        <v>1</v>
      </c>
    </row>
    <row r="1155" spans="1:25" ht="15" customHeight="1" x14ac:dyDescent="0.25">
      <c r="A1155" s="109">
        <v>39407</v>
      </c>
      <c r="B1155" s="110">
        <v>1350</v>
      </c>
      <c r="C1155" s="110" t="s">
        <v>64</v>
      </c>
      <c r="D1155" s="94">
        <v>1000</v>
      </c>
      <c r="E1155" s="111" t="s">
        <v>8010</v>
      </c>
      <c r="F1155" s="110" t="s">
        <v>23</v>
      </c>
      <c r="G1155" s="93" t="s">
        <v>3578</v>
      </c>
      <c r="H1155" s="96" t="s">
        <v>25</v>
      </c>
      <c r="I1155" s="93"/>
      <c r="J1155" s="94"/>
      <c r="K1155" s="94">
        <v>1000</v>
      </c>
      <c r="L1155" s="104"/>
      <c r="M1155" s="95"/>
      <c r="N1155" s="95"/>
      <c r="O1155" s="95"/>
      <c r="P1155" s="95"/>
      <c r="Q1155" s="95"/>
      <c r="R1155" s="95"/>
      <c r="S1155" s="93"/>
      <c r="T1155" s="95"/>
      <c r="U1155" s="98"/>
      <c r="V1155" s="95"/>
      <c r="W1155" s="95"/>
      <c r="X1155" s="94">
        <v>1000</v>
      </c>
      <c r="Y1155" s="94"/>
    </row>
    <row r="1156" spans="1:25" ht="15" customHeight="1" x14ac:dyDescent="0.25">
      <c r="A1156" s="109">
        <v>39407</v>
      </c>
      <c r="B1156" s="110">
        <v>1238</v>
      </c>
      <c r="C1156" s="110" t="s">
        <v>319</v>
      </c>
      <c r="D1156" s="94">
        <v>250000</v>
      </c>
      <c r="E1156" s="111" t="s">
        <v>8011</v>
      </c>
      <c r="F1156" s="110" t="s">
        <v>33</v>
      </c>
      <c r="G1156" s="93" t="s">
        <v>3610</v>
      </c>
      <c r="H1156" s="96" t="s">
        <v>25</v>
      </c>
      <c r="I1156" s="93" t="s">
        <v>4334</v>
      </c>
      <c r="J1156" s="94">
        <v>250000</v>
      </c>
      <c r="K1156" s="94"/>
      <c r="L1156" s="104"/>
      <c r="M1156" s="95"/>
      <c r="N1156" s="95"/>
      <c r="O1156" s="95"/>
      <c r="P1156" s="95"/>
      <c r="Q1156" s="95"/>
      <c r="R1156" s="95"/>
      <c r="S1156" s="93"/>
      <c r="T1156" s="95"/>
      <c r="U1156" s="98"/>
      <c r="V1156" s="95"/>
      <c r="W1156" s="95"/>
      <c r="X1156" s="94">
        <v>250000</v>
      </c>
      <c r="Y1156" s="94"/>
    </row>
    <row r="1157" spans="1:25" ht="15" customHeight="1" x14ac:dyDescent="0.25">
      <c r="A1157" s="109">
        <v>39407</v>
      </c>
      <c r="B1157" s="110">
        <v>1518</v>
      </c>
      <c r="C1157" s="110" t="s">
        <v>1138</v>
      </c>
      <c r="D1157" s="94">
        <v>10000</v>
      </c>
      <c r="E1157" s="111" t="s">
        <v>8012</v>
      </c>
      <c r="F1157" s="110" t="s">
        <v>33</v>
      </c>
      <c r="G1157" s="93" t="s">
        <v>3610</v>
      </c>
      <c r="H1157" s="96" t="s">
        <v>25</v>
      </c>
      <c r="I1157" s="93"/>
      <c r="J1157" s="94"/>
      <c r="K1157" s="94">
        <v>10000</v>
      </c>
      <c r="L1157" s="104"/>
      <c r="M1157" s="95"/>
      <c r="N1157" s="95"/>
      <c r="O1157" s="95"/>
      <c r="P1157" s="95"/>
      <c r="Q1157" s="95"/>
      <c r="R1157" s="95"/>
      <c r="S1157" s="93"/>
      <c r="T1157" s="95"/>
      <c r="U1157" s="98"/>
      <c r="V1157" s="95"/>
      <c r="W1157" s="95"/>
      <c r="X1157" s="94">
        <v>10000</v>
      </c>
      <c r="Y1157" s="94"/>
    </row>
    <row r="1158" spans="1:25" ht="15" customHeight="1" x14ac:dyDescent="0.25">
      <c r="A1158" s="109">
        <v>39408</v>
      </c>
      <c r="B1158" s="110">
        <v>654</v>
      </c>
      <c r="C1158" s="110" t="s">
        <v>121</v>
      </c>
      <c r="D1158" s="94">
        <v>1196</v>
      </c>
      <c r="E1158" s="111" t="s">
        <v>8013</v>
      </c>
      <c r="F1158" s="110" t="s">
        <v>23</v>
      </c>
      <c r="G1158" s="93" t="s">
        <v>3582</v>
      </c>
      <c r="H1158" s="96" t="s">
        <v>25</v>
      </c>
      <c r="I1158" s="93"/>
      <c r="J1158" s="94"/>
      <c r="K1158" s="94">
        <v>1196</v>
      </c>
      <c r="L1158" s="104"/>
      <c r="M1158" s="95"/>
      <c r="N1158" s="95"/>
      <c r="O1158" s="95"/>
      <c r="P1158" s="95"/>
      <c r="Q1158" s="95"/>
      <c r="R1158" s="95"/>
      <c r="S1158" s="93"/>
      <c r="T1158" s="95"/>
      <c r="U1158" s="98"/>
      <c r="V1158" s="95"/>
      <c r="W1158" s="95"/>
      <c r="X1158" s="94">
        <v>1196</v>
      </c>
      <c r="Y1158" s="94"/>
    </row>
    <row r="1159" spans="1:25" ht="15" customHeight="1" x14ac:dyDescent="0.25">
      <c r="A1159" s="109">
        <v>39408</v>
      </c>
      <c r="B1159" s="110">
        <v>207</v>
      </c>
      <c r="C1159" s="110" t="s">
        <v>42</v>
      </c>
      <c r="D1159" s="94">
        <v>100000</v>
      </c>
      <c r="E1159" s="111" t="s">
        <v>8014</v>
      </c>
      <c r="F1159" s="110" t="s">
        <v>3869</v>
      </c>
      <c r="G1159" s="93" t="s">
        <v>3582</v>
      </c>
      <c r="H1159" s="96" t="s">
        <v>25</v>
      </c>
      <c r="I1159" s="93" t="s">
        <v>4334</v>
      </c>
      <c r="J1159" s="94">
        <v>100000</v>
      </c>
      <c r="K1159" s="94"/>
      <c r="L1159" s="104"/>
      <c r="M1159" s="95"/>
      <c r="N1159" s="95"/>
      <c r="O1159" s="95"/>
      <c r="P1159" s="95"/>
      <c r="Q1159" s="95"/>
      <c r="R1159" s="95"/>
      <c r="S1159" s="93"/>
      <c r="T1159" s="95"/>
      <c r="U1159" s="98"/>
      <c r="V1159" s="95"/>
      <c r="W1159" s="95"/>
      <c r="X1159" s="94">
        <v>100000</v>
      </c>
      <c r="Y1159" s="94"/>
    </row>
    <row r="1160" spans="1:25" ht="15" customHeight="1" x14ac:dyDescent="0.25">
      <c r="A1160" s="109">
        <v>39408</v>
      </c>
      <c r="B1160" s="110">
        <v>1932</v>
      </c>
      <c r="C1160" s="110" t="s">
        <v>42</v>
      </c>
      <c r="D1160" s="94" t="s">
        <v>27</v>
      </c>
      <c r="E1160" s="111" t="s">
        <v>8015</v>
      </c>
      <c r="F1160" s="110" t="s">
        <v>67</v>
      </c>
      <c r="G1160" s="93" t="s">
        <v>3582</v>
      </c>
      <c r="H1160" s="96" t="s">
        <v>25</v>
      </c>
      <c r="I1160" s="93"/>
      <c r="J1160" s="94"/>
      <c r="K1160" s="94" t="s">
        <v>27</v>
      </c>
      <c r="L1160" s="104"/>
      <c r="M1160" s="95"/>
      <c r="N1160" s="95"/>
      <c r="O1160" s="95"/>
      <c r="P1160" s="95"/>
      <c r="Q1160" s="95"/>
      <c r="R1160" s="95"/>
      <c r="S1160" s="93"/>
      <c r="T1160" s="95"/>
      <c r="U1160" s="98"/>
      <c r="V1160" s="95"/>
      <c r="W1160" s="95"/>
      <c r="X1160" s="94" t="s">
        <v>27</v>
      </c>
      <c r="Y1160" s="94">
        <v>1</v>
      </c>
    </row>
    <row r="1161" spans="1:25" ht="15" customHeight="1" x14ac:dyDescent="0.25">
      <c r="A1161" s="109">
        <v>39409</v>
      </c>
      <c r="B1161" s="110">
        <v>1235</v>
      </c>
      <c r="C1161" s="110" t="s">
        <v>203</v>
      </c>
      <c r="D1161" s="94">
        <v>200</v>
      </c>
      <c r="E1161" s="111" t="s">
        <v>8016</v>
      </c>
      <c r="F1161" s="110" t="s">
        <v>30</v>
      </c>
      <c r="G1161" s="93" t="s">
        <v>3610</v>
      </c>
      <c r="H1161" s="96" t="s">
        <v>25</v>
      </c>
      <c r="I1161" s="93"/>
      <c r="J1161" s="94"/>
      <c r="K1161" s="94">
        <v>200</v>
      </c>
      <c r="L1161" s="104"/>
      <c r="M1161" s="95"/>
      <c r="N1161" s="95"/>
      <c r="O1161" s="95"/>
      <c r="P1161" s="95"/>
      <c r="Q1161" s="95"/>
      <c r="R1161" s="95"/>
      <c r="S1161" s="93"/>
      <c r="T1161" s="95"/>
      <c r="U1161" s="98"/>
      <c r="V1161" s="95"/>
      <c r="W1161" s="95"/>
      <c r="X1161" s="94">
        <v>200</v>
      </c>
      <c r="Y1161" s="94"/>
    </row>
    <row r="1162" spans="1:25" ht="15" customHeight="1" x14ac:dyDescent="0.25">
      <c r="A1162" s="109">
        <v>39409</v>
      </c>
      <c r="B1162" s="110">
        <v>1605</v>
      </c>
      <c r="C1162" s="110" t="s">
        <v>64</v>
      </c>
      <c r="D1162" s="94">
        <v>4000</v>
      </c>
      <c r="E1162" s="111" t="s">
        <v>8017</v>
      </c>
      <c r="F1162" s="110" t="s">
        <v>3869</v>
      </c>
      <c r="G1162" s="93" t="s">
        <v>3578</v>
      </c>
      <c r="H1162" s="96" t="s">
        <v>25</v>
      </c>
      <c r="I1162" s="93" t="s">
        <v>4334</v>
      </c>
      <c r="J1162" s="94">
        <v>4000</v>
      </c>
      <c r="K1162" s="94"/>
      <c r="L1162" s="104"/>
      <c r="M1162" s="95"/>
      <c r="N1162" s="95"/>
      <c r="O1162" s="95"/>
      <c r="P1162" s="95"/>
      <c r="Q1162" s="95"/>
      <c r="R1162" s="95"/>
      <c r="S1162" s="93"/>
      <c r="T1162" s="95"/>
      <c r="U1162" s="98"/>
      <c r="V1162" s="95"/>
      <c r="W1162" s="95"/>
      <c r="X1162" s="94">
        <v>4000</v>
      </c>
      <c r="Y1162" s="94"/>
    </row>
    <row r="1163" spans="1:25" ht="15" customHeight="1" x14ac:dyDescent="0.25">
      <c r="A1163" s="109">
        <v>39409</v>
      </c>
      <c r="B1163" s="110">
        <v>1715</v>
      </c>
      <c r="C1163" s="110" t="s">
        <v>42</v>
      </c>
      <c r="D1163" s="94">
        <v>2500</v>
      </c>
      <c r="E1163" s="111" t="s">
        <v>8018</v>
      </c>
      <c r="F1163" s="110" t="s">
        <v>3869</v>
      </c>
      <c r="G1163" s="93" t="s">
        <v>3582</v>
      </c>
      <c r="H1163" s="96" t="s">
        <v>25</v>
      </c>
      <c r="I1163" s="93" t="s">
        <v>4334</v>
      </c>
      <c r="J1163" s="94">
        <v>2500</v>
      </c>
      <c r="K1163" s="94"/>
      <c r="L1163" s="104"/>
      <c r="M1163" s="95"/>
      <c r="N1163" s="95"/>
      <c r="O1163" s="95"/>
      <c r="P1163" s="95"/>
      <c r="Q1163" s="95"/>
      <c r="R1163" s="95"/>
      <c r="S1163" s="93"/>
      <c r="T1163" s="95"/>
      <c r="U1163" s="98"/>
      <c r="V1163" s="95"/>
      <c r="W1163" s="95"/>
      <c r="X1163" s="94">
        <v>2500</v>
      </c>
      <c r="Y1163" s="94"/>
    </row>
    <row r="1164" spans="1:25" ht="15" customHeight="1" x14ac:dyDescent="0.25">
      <c r="A1164" s="109">
        <v>39410</v>
      </c>
      <c r="B1164" s="110">
        <v>1254</v>
      </c>
      <c r="C1164" s="110" t="s">
        <v>91</v>
      </c>
      <c r="D1164" s="94">
        <v>4000</v>
      </c>
      <c r="E1164" s="111" t="s">
        <v>8019</v>
      </c>
      <c r="F1164" s="110" t="s">
        <v>33</v>
      </c>
      <c r="G1164" s="93" t="s">
        <v>3578</v>
      </c>
      <c r="H1164" s="96" t="s">
        <v>25</v>
      </c>
      <c r="I1164" s="93"/>
      <c r="J1164" s="94"/>
      <c r="K1164" s="94">
        <v>4000</v>
      </c>
      <c r="L1164" s="104"/>
      <c r="M1164" s="95"/>
      <c r="N1164" s="95"/>
      <c r="O1164" s="95"/>
      <c r="P1164" s="95"/>
      <c r="Q1164" s="95"/>
      <c r="R1164" s="95"/>
      <c r="S1164" s="93"/>
      <c r="T1164" s="95"/>
      <c r="U1164" s="98"/>
      <c r="V1164" s="95"/>
      <c r="W1164" s="95"/>
      <c r="X1164" s="94">
        <v>4000</v>
      </c>
      <c r="Y1164" s="94"/>
    </row>
    <row r="1165" spans="1:25" ht="15" customHeight="1" x14ac:dyDescent="0.25">
      <c r="A1165" s="109">
        <v>39410</v>
      </c>
      <c r="B1165" s="110">
        <v>1015</v>
      </c>
      <c r="C1165" s="110" t="s">
        <v>162</v>
      </c>
      <c r="D1165" s="94">
        <v>800</v>
      </c>
      <c r="E1165" s="111" t="s">
        <v>8020</v>
      </c>
      <c r="F1165" s="110" t="s">
        <v>33</v>
      </c>
      <c r="G1165" s="93" t="s">
        <v>3582</v>
      </c>
      <c r="H1165" s="96" t="s">
        <v>25</v>
      </c>
      <c r="I1165" s="93"/>
      <c r="J1165" s="94"/>
      <c r="K1165" s="94">
        <v>800</v>
      </c>
      <c r="L1165" s="104"/>
      <c r="M1165" s="95"/>
      <c r="N1165" s="95"/>
      <c r="O1165" s="95"/>
      <c r="P1165" s="95"/>
      <c r="Q1165" s="95"/>
      <c r="R1165" s="95"/>
      <c r="S1165" s="93"/>
      <c r="T1165" s="95"/>
      <c r="U1165" s="98"/>
      <c r="V1165" s="95"/>
      <c r="W1165" s="95"/>
      <c r="X1165" s="94">
        <v>800</v>
      </c>
      <c r="Y1165" s="94"/>
    </row>
    <row r="1166" spans="1:25" ht="15" customHeight="1" x14ac:dyDescent="0.25">
      <c r="A1166" s="109">
        <v>39411</v>
      </c>
      <c r="B1166" s="110">
        <v>1014</v>
      </c>
      <c r="C1166" s="110" t="s">
        <v>141</v>
      </c>
      <c r="D1166" s="94">
        <v>72000</v>
      </c>
      <c r="E1166" s="111" t="s">
        <v>8021</v>
      </c>
      <c r="F1166" s="110" t="s">
        <v>33</v>
      </c>
      <c r="G1166" s="93" t="s">
        <v>3578</v>
      </c>
      <c r="H1166" s="96" t="s">
        <v>25</v>
      </c>
      <c r="I1166" s="93" t="s">
        <v>4334</v>
      </c>
      <c r="J1166" s="94">
        <v>72000</v>
      </c>
      <c r="K1166" s="94"/>
      <c r="L1166" s="104"/>
      <c r="M1166" s="95"/>
      <c r="N1166" s="95"/>
      <c r="O1166" s="95"/>
      <c r="P1166" s="95"/>
      <c r="Q1166" s="95"/>
      <c r="R1166" s="95"/>
      <c r="S1166" s="93"/>
      <c r="T1166" s="95"/>
      <c r="U1166" s="98"/>
      <c r="V1166" s="95"/>
      <c r="W1166" s="95"/>
      <c r="X1166" s="94">
        <v>72000</v>
      </c>
      <c r="Y1166" s="94"/>
    </row>
    <row r="1167" spans="1:25" ht="15" customHeight="1" x14ac:dyDescent="0.25">
      <c r="A1167" s="109">
        <v>39411</v>
      </c>
      <c r="B1167" s="110">
        <v>1231</v>
      </c>
      <c r="C1167" s="110" t="s">
        <v>21</v>
      </c>
      <c r="D1167" s="94">
        <v>300</v>
      </c>
      <c r="E1167" s="111" t="s">
        <v>8022</v>
      </c>
      <c r="F1167" s="110" t="s">
        <v>37</v>
      </c>
      <c r="G1167" s="93" t="s">
        <v>3610</v>
      </c>
      <c r="H1167" s="96" t="s">
        <v>25</v>
      </c>
      <c r="I1167" s="93"/>
      <c r="J1167" s="94"/>
      <c r="K1167" s="94">
        <v>300</v>
      </c>
      <c r="L1167" s="104"/>
      <c r="M1167" s="95"/>
      <c r="N1167" s="95"/>
      <c r="O1167" s="95"/>
      <c r="P1167" s="95"/>
      <c r="Q1167" s="95"/>
      <c r="R1167" s="95"/>
      <c r="S1167" s="93"/>
      <c r="T1167" s="95"/>
      <c r="U1167" s="98"/>
      <c r="V1167" s="95"/>
      <c r="W1167" s="95"/>
      <c r="X1167" s="94">
        <v>300</v>
      </c>
      <c r="Y1167" s="94"/>
    </row>
    <row r="1168" spans="1:25" ht="15" customHeight="1" x14ac:dyDescent="0.25">
      <c r="A1168" s="109">
        <v>39411</v>
      </c>
      <c r="B1168" s="110">
        <v>1126</v>
      </c>
      <c r="C1168" s="110" t="s">
        <v>141</v>
      </c>
      <c r="D1168" s="94">
        <v>1000</v>
      </c>
      <c r="E1168" s="111" t="s">
        <v>8023</v>
      </c>
      <c r="F1168" s="110" t="s">
        <v>190</v>
      </c>
      <c r="G1168" s="93" t="s">
        <v>3578</v>
      </c>
      <c r="H1168" s="96" t="s">
        <v>25</v>
      </c>
      <c r="I1168" s="93"/>
      <c r="J1168" s="94"/>
      <c r="K1168" s="94">
        <v>1000</v>
      </c>
      <c r="L1168" s="104"/>
      <c r="M1168" s="95"/>
      <c r="N1168" s="95"/>
      <c r="O1168" s="95"/>
      <c r="P1168" s="95"/>
      <c r="Q1168" s="95"/>
      <c r="R1168" s="95"/>
      <c r="S1168" s="93"/>
      <c r="T1168" s="95"/>
      <c r="U1168" s="98"/>
      <c r="V1168" s="95"/>
      <c r="W1168" s="95"/>
      <c r="X1168" s="94">
        <v>1000</v>
      </c>
      <c r="Y1168" s="94"/>
    </row>
    <row r="1169" spans="1:25" ht="15" customHeight="1" x14ac:dyDescent="0.25">
      <c r="A1169" s="109">
        <v>39412</v>
      </c>
      <c r="B1169" s="110">
        <v>1138</v>
      </c>
      <c r="C1169" s="110" t="s">
        <v>26</v>
      </c>
      <c r="D1169" s="94">
        <v>10000</v>
      </c>
      <c r="E1169" s="111" t="s">
        <v>8024</v>
      </c>
      <c r="F1169" s="93" t="s">
        <v>23</v>
      </c>
      <c r="G1169" s="93" t="s">
        <v>3578</v>
      </c>
      <c r="H1169" s="96" t="s">
        <v>25</v>
      </c>
      <c r="I1169" s="93"/>
      <c r="J1169" s="94"/>
      <c r="K1169" s="94">
        <v>10000</v>
      </c>
      <c r="L1169" s="104"/>
      <c r="M1169" s="95"/>
      <c r="N1169" s="95"/>
      <c r="O1169" s="95"/>
      <c r="P1169" s="95"/>
      <c r="Q1169" s="95"/>
      <c r="R1169" s="95"/>
      <c r="S1169" s="93"/>
      <c r="T1169" s="95"/>
      <c r="U1169" s="98"/>
      <c r="V1169" s="95"/>
      <c r="W1169" s="95"/>
      <c r="X1169" s="94">
        <v>10000</v>
      </c>
      <c r="Y1169" s="94"/>
    </row>
    <row r="1170" spans="1:25" ht="15" customHeight="1" x14ac:dyDescent="0.25">
      <c r="A1170" s="109">
        <v>39412</v>
      </c>
      <c r="B1170" s="110">
        <v>848</v>
      </c>
      <c r="C1170" s="110" t="s">
        <v>26</v>
      </c>
      <c r="D1170" s="94">
        <v>100</v>
      </c>
      <c r="E1170" s="111" t="s">
        <v>8025</v>
      </c>
      <c r="F1170" s="93" t="s">
        <v>63</v>
      </c>
      <c r="G1170" s="93" t="s">
        <v>3578</v>
      </c>
      <c r="H1170" s="96" t="s">
        <v>25</v>
      </c>
      <c r="I1170" s="93"/>
      <c r="J1170" s="94"/>
      <c r="K1170" s="94">
        <v>100</v>
      </c>
      <c r="L1170" s="104"/>
      <c r="M1170" s="95"/>
      <c r="N1170" s="95"/>
      <c r="O1170" s="95"/>
      <c r="P1170" s="95"/>
      <c r="Q1170" s="95"/>
      <c r="R1170" s="95"/>
      <c r="S1170" s="93"/>
      <c r="T1170" s="95"/>
      <c r="U1170" s="98"/>
      <c r="V1170" s="95"/>
      <c r="W1170" s="95"/>
      <c r="X1170" s="94">
        <v>100</v>
      </c>
      <c r="Y1170" s="94"/>
    </row>
    <row r="1171" spans="1:25" ht="15" customHeight="1" x14ac:dyDescent="0.25">
      <c r="A1171" s="109">
        <v>39413</v>
      </c>
      <c r="B1171" s="110">
        <v>1641</v>
      </c>
      <c r="C1171" s="110" t="s">
        <v>42</v>
      </c>
      <c r="D1171" s="94">
        <v>1000</v>
      </c>
      <c r="E1171" s="111" t="s">
        <v>8026</v>
      </c>
      <c r="F1171" s="93" t="s">
        <v>23</v>
      </c>
      <c r="G1171" s="93" t="s">
        <v>3582</v>
      </c>
      <c r="H1171" s="96" t="s">
        <v>25</v>
      </c>
      <c r="I1171" s="93" t="s">
        <v>4334</v>
      </c>
      <c r="J1171" s="94">
        <v>1000</v>
      </c>
      <c r="K1171" s="94"/>
      <c r="L1171" s="104"/>
      <c r="M1171" s="95"/>
      <c r="N1171" s="95"/>
      <c r="O1171" s="95"/>
      <c r="P1171" s="95"/>
      <c r="Q1171" s="95"/>
      <c r="R1171" s="95"/>
      <c r="S1171" s="93"/>
      <c r="T1171" s="95"/>
      <c r="U1171" s="98"/>
      <c r="V1171" s="95"/>
      <c r="W1171" s="95"/>
      <c r="X1171" s="94">
        <v>1000</v>
      </c>
      <c r="Y1171" s="94"/>
    </row>
    <row r="1172" spans="1:25" ht="15" customHeight="1" x14ac:dyDescent="0.25">
      <c r="A1172" s="109">
        <v>39413</v>
      </c>
      <c r="B1172" s="110">
        <v>1638</v>
      </c>
      <c r="C1172" s="110" t="s">
        <v>203</v>
      </c>
      <c r="D1172" s="94">
        <v>800</v>
      </c>
      <c r="E1172" s="111" t="s">
        <v>8027</v>
      </c>
      <c r="F1172" s="93" t="s">
        <v>33</v>
      </c>
      <c r="G1172" s="93" t="s">
        <v>3610</v>
      </c>
      <c r="H1172" s="96" t="s">
        <v>25</v>
      </c>
      <c r="I1172" s="93"/>
      <c r="J1172" s="94"/>
      <c r="K1172" s="94">
        <v>800</v>
      </c>
      <c r="L1172" s="104"/>
      <c r="M1172" s="95"/>
      <c r="N1172" s="95"/>
      <c r="O1172" s="95"/>
      <c r="P1172" s="95"/>
      <c r="Q1172" s="95"/>
      <c r="R1172" s="95"/>
      <c r="S1172" s="93"/>
      <c r="T1172" s="95"/>
      <c r="U1172" s="98"/>
      <c r="V1172" s="95"/>
      <c r="W1172" s="95"/>
      <c r="X1172" s="94">
        <v>800</v>
      </c>
      <c r="Y1172" s="94"/>
    </row>
    <row r="1173" spans="1:25" ht="15" customHeight="1" x14ac:dyDescent="0.25">
      <c r="A1173" s="109">
        <v>39413</v>
      </c>
      <c r="B1173" s="110">
        <v>2230</v>
      </c>
      <c r="C1173" s="110" t="s">
        <v>46</v>
      </c>
      <c r="D1173" s="94">
        <v>5000</v>
      </c>
      <c r="E1173" s="111" t="s">
        <v>8028</v>
      </c>
      <c r="F1173" s="93" t="s">
        <v>33</v>
      </c>
      <c r="G1173" s="93" t="s">
        <v>3575</v>
      </c>
      <c r="H1173" s="96" t="s">
        <v>25</v>
      </c>
      <c r="I1173" s="93"/>
      <c r="J1173" s="94"/>
      <c r="K1173" s="94">
        <v>5000</v>
      </c>
      <c r="L1173" s="104"/>
      <c r="M1173" s="95"/>
      <c r="N1173" s="95"/>
      <c r="O1173" s="95"/>
      <c r="P1173" s="95"/>
      <c r="Q1173" s="95"/>
      <c r="R1173" s="95"/>
      <c r="S1173" s="93"/>
      <c r="T1173" s="95"/>
      <c r="U1173" s="98"/>
      <c r="V1173" s="95"/>
      <c r="W1173" s="95"/>
      <c r="X1173" s="94">
        <v>5000</v>
      </c>
      <c r="Y1173" s="94"/>
    </row>
    <row r="1174" spans="1:25" ht="15" customHeight="1" x14ac:dyDescent="0.25">
      <c r="A1174" s="109">
        <v>39413</v>
      </c>
      <c r="B1174" s="110">
        <v>1128</v>
      </c>
      <c r="C1174" s="110" t="s">
        <v>319</v>
      </c>
      <c r="D1174" s="94">
        <v>50</v>
      </c>
      <c r="E1174" s="111" t="s">
        <v>8029</v>
      </c>
      <c r="F1174" s="93" t="s">
        <v>37</v>
      </c>
      <c r="G1174" s="93" t="s">
        <v>3610</v>
      </c>
      <c r="H1174" s="96" t="s">
        <v>25</v>
      </c>
      <c r="I1174" s="93"/>
      <c r="J1174" s="94"/>
      <c r="K1174" s="94">
        <v>50</v>
      </c>
      <c r="L1174" s="104"/>
      <c r="M1174" s="95"/>
      <c r="N1174" s="95"/>
      <c r="O1174" s="95"/>
      <c r="P1174" s="95"/>
      <c r="Q1174" s="95"/>
      <c r="R1174" s="95"/>
      <c r="S1174" s="93"/>
      <c r="T1174" s="95"/>
      <c r="U1174" s="98"/>
      <c r="V1174" s="95"/>
      <c r="W1174" s="95"/>
      <c r="X1174" s="94">
        <v>50</v>
      </c>
      <c r="Y1174" s="94"/>
    </row>
    <row r="1175" spans="1:25" ht="15" customHeight="1" x14ac:dyDescent="0.25">
      <c r="A1175" s="109">
        <v>39414</v>
      </c>
      <c r="B1175" s="110">
        <v>1444</v>
      </c>
      <c r="C1175" s="110" t="s">
        <v>3611</v>
      </c>
      <c r="D1175" s="94">
        <v>2490</v>
      </c>
      <c r="E1175" s="111" t="s">
        <v>8030</v>
      </c>
      <c r="F1175" s="93" t="s">
        <v>23</v>
      </c>
      <c r="G1175" s="93" t="s">
        <v>3587</v>
      </c>
      <c r="H1175" s="96" t="s">
        <v>25</v>
      </c>
      <c r="I1175" s="93"/>
      <c r="J1175" s="94"/>
      <c r="K1175" s="94">
        <v>2490</v>
      </c>
      <c r="L1175" s="104"/>
      <c r="M1175" s="95"/>
      <c r="N1175" s="95"/>
      <c r="O1175" s="95"/>
      <c r="P1175" s="95"/>
      <c r="Q1175" s="95"/>
      <c r="R1175" s="95"/>
      <c r="S1175" s="93"/>
      <c r="T1175" s="95"/>
      <c r="U1175" s="98"/>
      <c r="V1175" s="95"/>
      <c r="W1175" s="95"/>
      <c r="X1175" s="94">
        <v>2490</v>
      </c>
      <c r="Y1175" s="94"/>
    </row>
    <row r="1176" spans="1:25" ht="15" customHeight="1" x14ac:dyDescent="0.25">
      <c r="A1176" s="109">
        <v>39414</v>
      </c>
      <c r="B1176" s="110">
        <v>1101</v>
      </c>
      <c r="C1176" s="110" t="s">
        <v>64</v>
      </c>
      <c r="D1176" s="94">
        <v>7500</v>
      </c>
      <c r="E1176" s="111" t="s">
        <v>8031</v>
      </c>
      <c r="F1176" s="93" t="s">
        <v>37</v>
      </c>
      <c r="G1176" s="93" t="s">
        <v>3578</v>
      </c>
      <c r="H1176" s="96" t="s">
        <v>25</v>
      </c>
      <c r="I1176" s="93"/>
      <c r="J1176" s="94"/>
      <c r="K1176" s="94">
        <v>7500</v>
      </c>
      <c r="L1176" s="104"/>
      <c r="M1176" s="95"/>
      <c r="N1176" s="95"/>
      <c r="O1176" s="95"/>
      <c r="P1176" s="95"/>
      <c r="Q1176" s="95"/>
      <c r="R1176" s="95"/>
      <c r="S1176" s="93"/>
      <c r="T1176" s="95"/>
      <c r="U1176" s="98"/>
      <c r="V1176" s="95"/>
      <c r="W1176" s="95"/>
      <c r="X1176" s="94">
        <v>7500</v>
      </c>
      <c r="Y1176" s="94"/>
    </row>
    <row r="1177" spans="1:25" ht="15" customHeight="1" x14ac:dyDescent="0.25">
      <c r="A1177" s="109">
        <v>39414</v>
      </c>
      <c r="B1177" s="110">
        <v>840</v>
      </c>
      <c r="C1177" s="110" t="s">
        <v>70</v>
      </c>
      <c r="D1177" s="94">
        <v>1800</v>
      </c>
      <c r="E1177" s="111" t="s">
        <v>8032</v>
      </c>
      <c r="F1177" s="93" t="s">
        <v>63</v>
      </c>
      <c r="G1177" s="93" t="s">
        <v>3575</v>
      </c>
      <c r="H1177" s="96" t="s">
        <v>25</v>
      </c>
      <c r="I1177" s="93"/>
      <c r="J1177" s="94"/>
      <c r="K1177" s="94">
        <v>1800</v>
      </c>
      <c r="L1177" s="104"/>
      <c r="M1177" s="95"/>
      <c r="N1177" s="95"/>
      <c r="O1177" s="95"/>
      <c r="P1177" s="95"/>
      <c r="Q1177" s="95"/>
      <c r="R1177" s="95"/>
      <c r="S1177" s="93"/>
      <c r="T1177" s="95"/>
      <c r="U1177" s="98"/>
      <c r="V1177" s="95"/>
      <c r="W1177" s="95"/>
      <c r="X1177" s="94">
        <v>1800</v>
      </c>
      <c r="Y1177" s="94"/>
    </row>
    <row r="1178" spans="1:25" ht="15" customHeight="1" x14ac:dyDescent="0.25">
      <c r="A1178" s="109">
        <v>39415</v>
      </c>
      <c r="B1178" s="110">
        <v>1438</v>
      </c>
      <c r="C1178" s="110" t="s">
        <v>64</v>
      </c>
      <c r="D1178" s="94">
        <v>2000</v>
      </c>
      <c r="E1178" s="111" t="s">
        <v>8033</v>
      </c>
      <c r="F1178" s="93" t="s">
        <v>23</v>
      </c>
      <c r="G1178" s="93" t="s">
        <v>3578</v>
      </c>
      <c r="H1178" s="96" t="s">
        <v>25</v>
      </c>
      <c r="I1178" s="93"/>
      <c r="J1178" s="94"/>
      <c r="K1178" s="94">
        <v>2000</v>
      </c>
      <c r="L1178" s="104"/>
      <c r="M1178" s="95"/>
      <c r="N1178" s="95"/>
      <c r="O1178" s="95"/>
      <c r="P1178" s="95"/>
      <c r="Q1178" s="95"/>
      <c r="R1178" s="95"/>
      <c r="S1178" s="93"/>
      <c r="T1178" s="95"/>
      <c r="U1178" s="98"/>
      <c r="V1178" s="95"/>
      <c r="W1178" s="95"/>
      <c r="X1178" s="94">
        <v>2000</v>
      </c>
      <c r="Y1178" s="94"/>
    </row>
    <row r="1179" spans="1:25" ht="15" customHeight="1" x14ac:dyDescent="0.25">
      <c r="A1179" s="109">
        <v>39415</v>
      </c>
      <c r="B1179" s="110">
        <v>1506</v>
      </c>
      <c r="C1179" s="110" t="s">
        <v>70</v>
      </c>
      <c r="D1179" s="94">
        <v>5000</v>
      </c>
      <c r="E1179" s="111" t="s">
        <v>8034</v>
      </c>
      <c r="F1179" s="93" t="s">
        <v>23</v>
      </c>
      <c r="G1179" s="93" t="s">
        <v>3575</v>
      </c>
      <c r="H1179" s="96" t="s">
        <v>25</v>
      </c>
      <c r="I1179" s="93"/>
      <c r="J1179" s="94"/>
      <c r="K1179" s="94">
        <v>5000</v>
      </c>
      <c r="L1179" s="104"/>
      <c r="M1179" s="95"/>
      <c r="N1179" s="95"/>
      <c r="O1179" s="95"/>
      <c r="P1179" s="95"/>
      <c r="Q1179" s="95"/>
      <c r="R1179" s="95"/>
      <c r="S1179" s="93"/>
      <c r="T1179" s="95"/>
      <c r="U1179" s="98"/>
      <c r="V1179" s="95"/>
      <c r="W1179" s="95"/>
      <c r="X1179" s="94">
        <v>5000</v>
      </c>
      <c r="Y1179" s="94"/>
    </row>
    <row r="1180" spans="1:25" ht="15" customHeight="1" x14ac:dyDescent="0.25">
      <c r="A1180" s="109">
        <v>39415</v>
      </c>
      <c r="B1180" s="110">
        <v>1149</v>
      </c>
      <c r="C1180" s="110" t="s">
        <v>51</v>
      </c>
      <c r="D1180" s="94">
        <v>1000</v>
      </c>
      <c r="E1180" s="111" t="s">
        <v>8035</v>
      </c>
      <c r="F1180" s="93" t="s">
        <v>33</v>
      </c>
      <c r="G1180" s="93" t="s">
        <v>3610</v>
      </c>
      <c r="H1180" s="96" t="s">
        <v>25</v>
      </c>
      <c r="I1180" s="93"/>
      <c r="J1180" s="94"/>
      <c r="K1180" s="94">
        <v>1000</v>
      </c>
      <c r="L1180" s="104"/>
      <c r="M1180" s="95"/>
      <c r="N1180" s="95"/>
      <c r="O1180" s="95"/>
      <c r="P1180" s="95"/>
      <c r="Q1180" s="95"/>
      <c r="R1180" s="95"/>
      <c r="S1180" s="93"/>
      <c r="T1180" s="95"/>
      <c r="U1180" s="98"/>
      <c r="V1180" s="95"/>
      <c r="W1180" s="95"/>
      <c r="X1180" s="94">
        <v>1000</v>
      </c>
      <c r="Y1180" s="94"/>
    </row>
    <row r="1181" spans="1:25" ht="15" customHeight="1" x14ac:dyDescent="0.25">
      <c r="A1181" s="109">
        <v>39415</v>
      </c>
      <c r="B1181" s="110">
        <v>1241</v>
      </c>
      <c r="C1181" s="110" t="s">
        <v>319</v>
      </c>
      <c r="D1181" s="94">
        <v>100000</v>
      </c>
      <c r="E1181" s="111" t="s">
        <v>8036</v>
      </c>
      <c r="F1181" s="93" t="s">
        <v>37</v>
      </c>
      <c r="G1181" s="93" t="s">
        <v>3610</v>
      </c>
      <c r="H1181" s="96" t="s">
        <v>25</v>
      </c>
      <c r="I1181" s="93"/>
      <c r="J1181" s="94"/>
      <c r="K1181" s="94">
        <v>100000</v>
      </c>
      <c r="L1181" s="104"/>
      <c r="M1181" s="95"/>
      <c r="N1181" s="95"/>
      <c r="O1181" s="95"/>
      <c r="P1181" s="95"/>
      <c r="Q1181" s="95"/>
      <c r="R1181" s="95"/>
      <c r="S1181" s="93"/>
      <c r="T1181" s="95"/>
      <c r="U1181" s="98"/>
      <c r="V1181" s="95"/>
      <c r="W1181" s="95"/>
      <c r="X1181" s="94">
        <v>100000</v>
      </c>
      <c r="Y1181" s="94"/>
    </row>
    <row r="1182" spans="1:25" ht="15" customHeight="1" x14ac:dyDescent="0.25">
      <c r="A1182" s="92">
        <v>39416</v>
      </c>
      <c r="B1182" s="93">
        <v>1519</v>
      </c>
      <c r="C1182" s="93" t="s">
        <v>3611</v>
      </c>
      <c r="D1182" s="94">
        <v>1000</v>
      </c>
      <c r="E1182" s="95" t="s">
        <v>8037</v>
      </c>
      <c r="F1182" s="93" t="s">
        <v>67</v>
      </c>
      <c r="G1182" s="93" t="s">
        <v>3587</v>
      </c>
      <c r="H1182" s="96" t="s">
        <v>25</v>
      </c>
      <c r="I1182" s="93"/>
      <c r="J1182" s="94"/>
      <c r="K1182" s="94">
        <v>1000</v>
      </c>
      <c r="L1182" s="104"/>
      <c r="M1182" s="95"/>
      <c r="N1182" s="95"/>
      <c r="O1182" s="95"/>
      <c r="P1182" s="95"/>
      <c r="Q1182" s="95"/>
      <c r="R1182" s="95"/>
      <c r="S1182" s="93"/>
      <c r="T1182" s="95"/>
      <c r="U1182" s="98"/>
      <c r="V1182" s="95"/>
      <c r="W1182" s="95"/>
      <c r="X1182" s="94">
        <v>1000</v>
      </c>
      <c r="Y1182" s="94"/>
    </row>
    <row r="1183" spans="1:25" ht="15" customHeight="1" x14ac:dyDescent="0.25">
      <c r="A1183" s="92">
        <v>39417</v>
      </c>
      <c r="B1183" s="93">
        <v>839</v>
      </c>
      <c r="C1183" s="93" t="s">
        <v>70</v>
      </c>
      <c r="D1183" s="94">
        <v>3000</v>
      </c>
      <c r="E1183" s="95" t="s">
        <v>8038</v>
      </c>
      <c r="F1183" s="93" t="s">
        <v>33</v>
      </c>
      <c r="G1183" s="93" t="s">
        <v>3575</v>
      </c>
      <c r="H1183" s="96" t="s">
        <v>25</v>
      </c>
      <c r="I1183" s="93"/>
      <c r="J1183" s="94"/>
      <c r="K1183" s="94">
        <v>3000</v>
      </c>
      <c r="L1183" s="104"/>
      <c r="M1183" s="95"/>
      <c r="N1183" s="95"/>
      <c r="O1183" s="95"/>
      <c r="P1183" s="95"/>
      <c r="Q1183" s="95"/>
      <c r="R1183" s="95"/>
      <c r="S1183" s="93"/>
      <c r="T1183" s="95"/>
      <c r="U1183" s="98"/>
      <c r="V1183" s="95"/>
      <c r="W1183" s="95"/>
      <c r="X1183" s="94">
        <v>3000</v>
      </c>
      <c r="Y1183" s="94"/>
    </row>
    <row r="1184" spans="1:25" ht="15" customHeight="1" x14ac:dyDescent="0.25">
      <c r="A1184" s="92">
        <v>39417</v>
      </c>
      <c r="B1184" s="93">
        <v>952</v>
      </c>
      <c r="C1184" s="93" t="s">
        <v>3611</v>
      </c>
      <c r="D1184" s="94" t="s">
        <v>27</v>
      </c>
      <c r="E1184" s="95" t="s">
        <v>8039</v>
      </c>
      <c r="F1184" s="93" t="s">
        <v>67</v>
      </c>
      <c r="G1184" s="93" t="s">
        <v>3587</v>
      </c>
      <c r="H1184" s="96" t="s">
        <v>25</v>
      </c>
      <c r="I1184" s="93"/>
      <c r="J1184" s="94"/>
      <c r="K1184" s="94" t="s">
        <v>27</v>
      </c>
      <c r="L1184" s="104"/>
      <c r="M1184" s="95"/>
      <c r="N1184" s="95"/>
      <c r="O1184" s="95"/>
      <c r="P1184" s="95"/>
      <c r="Q1184" s="95"/>
      <c r="R1184" s="95"/>
      <c r="S1184" s="93"/>
      <c r="T1184" s="95"/>
      <c r="U1184" s="98"/>
      <c r="V1184" s="95"/>
      <c r="W1184" s="95"/>
      <c r="X1184" s="94" t="s">
        <v>27</v>
      </c>
      <c r="Y1184" s="94">
        <v>1</v>
      </c>
    </row>
    <row r="1185" spans="1:25" ht="15" customHeight="1" x14ac:dyDescent="0.25">
      <c r="A1185" s="92">
        <v>39418</v>
      </c>
      <c r="B1185" s="93">
        <v>34</v>
      </c>
      <c r="C1185" s="93" t="s">
        <v>162</v>
      </c>
      <c r="D1185" s="94">
        <v>100</v>
      </c>
      <c r="E1185" s="95" t="s">
        <v>8040</v>
      </c>
      <c r="F1185" s="93" t="s">
        <v>23</v>
      </c>
      <c r="G1185" s="93" t="s">
        <v>3582</v>
      </c>
      <c r="H1185" s="96" t="s">
        <v>25</v>
      </c>
      <c r="I1185" s="93"/>
      <c r="J1185" s="94"/>
      <c r="K1185" s="94">
        <v>100</v>
      </c>
      <c r="L1185" s="104"/>
      <c r="M1185" s="95"/>
      <c r="N1185" s="95"/>
      <c r="O1185" s="95"/>
      <c r="P1185" s="95"/>
      <c r="Q1185" s="95"/>
      <c r="R1185" s="95"/>
      <c r="S1185" s="93"/>
      <c r="T1185" s="95"/>
      <c r="U1185" s="98"/>
      <c r="V1185" s="95"/>
      <c r="W1185" s="95"/>
      <c r="X1185" s="94">
        <v>100</v>
      </c>
      <c r="Y1185" s="94"/>
    </row>
    <row r="1186" spans="1:25" ht="15" customHeight="1" x14ac:dyDescent="0.25">
      <c r="A1186" s="92">
        <v>39418</v>
      </c>
      <c r="B1186" s="93">
        <v>2239</v>
      </c>
      <c r="C1186" s="93" t="s">
        <v>35</v>
      </c>
      <c r="D1186" s="94">
        <v>1000</v>
      </c>
      <c r="E1186" s="95" t="s">
        <v>8041</v>
      </c>
      <c r="F1186" s="93" t="s">
        <v>33</v>
      </c>
      <c r="G1186" s="93" t="s">
        <v>3580</v>
      </c>
      <c r="H1186" s="96" t="s">
        <v>25</v>
      </c>
      <c r="I1186" s="93"/>
      <c r="J1186" s="94"/>
      <c r="K1186" s="94">
        <v>1000</v>
      </c>
      <c r="L1186" s="104"/>
      <c r="M1186" s="95"/>
      <c r="N1186" s="95"/>
      <c r="O1186" s="95"/>
      <c r="P1186" s="95"/>
      <c r="Q1186" s="95"/>
      <c r="R1186" s="95"/>
      <c r="S1186" s="93"/>
      <c r="T1186" s="95"/>
      <c r="U1186" s="98"/>
      <c r="V1186" s="95"/>
      <c r="W1186" s="95"/>
      <c r="X1186" s="94">
        <v>1000</v>
      </c>
      <c r="Y1186" s="94"/>
    </row>
    <row r="1187" spans="1:25" ht="15" customHeight="1" x14ac:dyDescent="0.25">
      <c r="A1187" s="92">
        <v>39418</v>
      </c>
      <c r="B1187" s="93">
        <v>1149</v>
      </c>
      <c r="C1187" s="93" t="s">
        <v>46</v>
      </c>
      <c r="D1187" s="94">
        <v>1600</v>
      </c>
      <c r="E1187" s="95" t="s">
        <v>8042</v>
      </c>
      <c r="F1187" s="93" t="s">
        <v>33</v>
      </c>
      <c r="G1187" s="93" t="s">
        <v>3575</v>
      </c>
      <c r="H1187" s="96" t="s">
        <v>25</v>
      </c>
      <c r="I1187" s="93"/>
      <c r="J1187" s="94"/>
      <c r="K1187" s="94">
        <v>1600</v>
      </c>
      <c r="L1187" s="104"/>
      <c r="M1187" s="95"/>
      <c r="N1187" s="95"/>
      <c r="O1187" s="95"/>
      <c r="P1187" s="95"/>
      <c r="Q1187" s="95"/>
      <c r="R1187" s="95"/>
      <c r="S1187" s="93"/>
      <c r="T1187" s="95"/>
      <c r="U1187" s="98"/>
      <c r="V1187" s="95"/>
      <c r="W1187" s="95"/>
      <c r="X1187" s="94">
        <v>1600</v>
      </c>
      <c r="Y1187" s="94"/>
    </row>
    <row r="1188" spans="1:25" ht="15" customHeight="1" x14ac:dyDescent="0.25">
      <c r="A1188" s="92">
        <v>39418</v>
      </c>
      <c r="B1188" s="93">
        <v>1311</v>
      </c>
      <c r="C1188" s="93" t="s">
        <v>79</v>
      </c>
      <c r="D1188" s="94">
        <v>1500</v>
      </c>
      <c r="E1188" s="95" t="s">
        <v>8043</v>
      </c>
      <c r="F1188" s="93" t="s">
        <v>33</v>
      </c>
      <c r="G1188" s="93" t="s">
        <v>3575</v>
      </c>
      <c r="H1188" s="96" t="s">
        <v>25</v>
      </c>
      <c r="I1188" s="93"/>
      <c r="J1188" s="94"/>
      <c r="K1188" s="94">
        <v>1500</v>
      </c>
      <c r="L1188" s="104"/>
      <c r="M1188" s="95"/>
      <c r="N1188" s="95"/>
      <c r="O1188" s="95"/>
      <c r="P1188" s="95"/>
      <c r="Q1188" s="95"/>
      <c r="R1188" s="95"/>
      <c r="S1188" s="93"/>
      <c r="T1188" s="95"/>
      <c r="U1188" s="98"/>
      <c r="V1188" s="95"/>
      <c r="W1188" s="95"/>
      <c r="X1188" s="94">
        <v>1500</v>
      </c>
      <c r="Y1188" s="94"/>
    </row>
    <row r="1189" spans="1:25" ht="15" customHeight="1" x14ac:dyDescent="0.25">
      <c r="A1189" s="92">
        <v>39419</v>
      </c>
      <c r="B1189" s="93">
        <v>1008</v>
      </c>
      <c r="C1189" s="93" t="s">
        <v>130</v>
      </c>
      <c r="D1189" s="94">
        <v>10000</v>
      </c>
      <c r="E1189" s="95" t="s">
        <v>8044</v>
      </c>
      <c r="F1189" s="93" t="s">
        <v>23</v>
      </c>
      <c r="G1189" s="93" t="s">
        <v>3578</v>
      </c>
      <c r="H1189" s="94" t="s">
        <v>25</v>
      </c>
      <c r="I1189" s="93"/>
      <c r="J1189" s="94"/>
      <c r="K1189" s="94">
        <v>10000</v>
      </c>
      <c r="L1189" s="94"/>
      <c r="M1189" s="97"/>
      <c r="N1189" s="95"/>
      <c r="O1189" s="95"/>
      <c r="P1189" s="95"/>
      <c r="Q1189" s="95"/>
      <c r="R1189" s="95"/>
      <c r="S1189" s="95"/>
      <c r="T1189" s="95"/>
      <c r="U1189" s="93"/>
      <c r="V1189" s="95"/>
      <c r="W1189" s="98"/>
      <c r="X1189" s="94">
        <v>10000</v>
      </c>
      <c r="Y1189" s="94"/>
    </row>
    <row r="1190" spans="1:25" ht="15" customHeight="1" x14ac:dyDescent="0.25">
      <c r="A1190" s="92">
        <v>39419</v>
      </c>
      <c r="B1190" s="93">
        <v>1441</v>
      </c>
      <c r="C1190" s="93" t="s">
        <v>162</v>
      </c>
      <c r="D1190" s="94">
        <v>36000</v>
      </c>
      <c r="E1190" s="95" t="s">
        <v>8045</v>
      </c>
      <c r="F1190" s="93" t="s">
        <v>23</v>
      </c>
      <c r="G1190" s="93" t="s">
        <v>3582</v>
      </c>
      <c r="H1190" s="94" t="s">
        <v>25</v>
      </c>
      <c r="I1190" s="93"/>
      <c r="J1190" s="94"/>
      <c r="K1190" s="94">
        <v>36000</v>
      </c>
      <c r="L1190" s="94"/>
      <c r="M1190" s="97"/>
      <c r="N1190" s="95"/>
      <c r="O1190" s="95"/>
      <c r="P1190" s="95"/>
      <c r="Q1190" s="95"/>
      <c r="R1190" s="95"/>
      <c r="S1190" s="95"/>
      <c r="T1190" s="95"/>
      <c r="U1190" s="93"/>
      <c r="V1190" s="95"/>
      <c r="W1190" s="98"/>
      <c r="X1190" s="94">
        <v>36000</v>
      </c>
      <c r="Y1190" s="94"/>
    </row>
    <row r="1191" spans="1:25" ht="15" customHeight="1" x14ac:dyDescent="0.25">
      <c r="A1191" s="92">
        <v>39419</v>
      </c>
      <c r="B1191" s="93">
        <v>1710</v>
      </c>
      <c r="C1191" s="93" t="s">
        <v>42</v>
      </c>
      <c r="D1191" s="94">
        <v>50000</v>
      </c>
      <c r="E1191" s="95" t="s">
        <v>8046</v>
      </c>
      <c r="F1191" s="93" t="s">
        <v>3869</v>
      </c>
      <c r="G1191" s="93" t="s">
        <v>3582</v>
      </c>
      <c r="H1191" s="94" t="s">
        <v>25</v>
      </c>
      <c r="I1191" s="93" t="s">
        <v>4334</v>
      </c>
      <c r="J1191" s="94">
        <v>50000</v>
      </c>
      <c r="K1191" s="94"/>
      <c r="L1191" s="94"/>
      <c r="M1191" s="97"/>
      <c r="N1191" s="95"/>
      <c r="O1191" s="95"/>
      <c r="P1191" s="95"/>
      <c r="Q1191" s="95"/>
      <c r="R1191" s="95"/>
      <c r="S1191" s="95"/>
      <c r="T1191" s="95"/>
      <c r="U1191" s="93"/>
      <c r="V1191" s="95"/>
      <c r="W1191" s="98"/>
      <c r="X1191" s="94">
        <v>50000</v>
      </c>
      <c r="Y1191" s="94"/>
    </row>
    <row r="1192" spans="1:25" ht="15" customHeight="1" x14ac:dyDescent="0.25">
      <c r="A1192" s="92">
        <v>39419</v>
      </c>
      <c r="B1192" s="93">
        <v>1206</v>
      </c>
      <c r="C1192" s="93" t="s">
        <v>46</v>
      </c>
      <c r="D1192" s="94">
        <v>950</v>
      </c>
      <c r="E1192" s="95" t="s">
        <v>8047</v>
      </c>
      <c r="F1192" s="93" t="s">
        <v>67</v>
      </c>
      <c r="G1192" s="93" t="s">
        <v>3575</v>
      </c>
      <c r="H1192" s="94" t="s">
        <v>25</v>
      </c>
      <c r="I1192" s="93"/>
      <c r="J1192" s="94"/>
      <c r="K1192" s="94">
        <v>950</v>
      </c>
      <c r="L1192" s="94"/>
      <c r="M1192" s="97"/>
      <c r="N1192" s="95"/>
      <c r="O1192" s="95"/>
      <c r="P1192" s="95"/>
      <c r="Q1192" s="95"/>
      <c r="R1192" s="95"/>
      <c r="S1192" s="95"/>
      <c r="T1192" s="95"/>
      <c r="U1192" s="93"/>
      <c r="V1192" s="95"/>
      <c r="W1192" s="98"/>
      <c r="X1192" s="94">
        <v>950</v>
      </c>
      <c r="Y1192" s="94"/>
    </row>
    <row r="1193" spans="1:25" ht="15" customHeight="1" x14ac:dyDescent="0.25">
      <c r="A1193" s="92">
        <v>39421</v>
      </c>
      <c r="B1193" s="93">
        <v>1525</v>
      </c>
      <c r="C1193" s="93" t="s">
        <v>42</v>
      </c>
      <c r="D1193" s="94">
        <v>10000</v>
      </c>
      <c r="E1193" s="95" t="s">
        <v>8048</v>
      </c>
      <c r="F1193" s="93" t="s">
        <v>190</v>
      </c>
      <c r="G1193" s="93" t="s">
        <v>3582</v>
      </c>
      <c r="H1193" s="94" t="s">
        <v>25</v>
      </c>
      <c r="I1193" s="93" t="s">
        <v>4334</v>
      </c>
      <c r="J1193" s="94">
        <v>10000</v>
      </c>
      <c r="K1193" s="94"/>
      <c r="L1193" s="94"/>
      <c r="M1193" s="97"/>
      <c r="N1193" s="95"/>
      <c r="O1193" s="95"/>
      <c r="P1193" s="95"/>
      <c r="Q1193" s="95"/>
      <c r="R1193" s="95"/>
      <c r="S1193" s="95"/>
      <c r="T1193" s="95"/>
      <c r="U1193" s="93"/>
      <c r="V1193" s="95"/>
      <c r="W1193" s="98"/>
      <c r="X1193" s="94">
        <v>10000</v>
      </c>
      <c r="Y1193" s="94"/>
    </row>
    <row r="1194" spans="1:25" ht="15" customHeight="1" x14ac:dyDescent="0.25">
      <c r="A1194" s="92">
        <v>39421</v>
      </c>
      <c r="B1194" s="93">
        <v>1124</v>
      </c>
      <c r="C1194" s="93" t="s">
        <v>46</v>
      </c>
      <c r="D1194" s="94">
        <v>2000</v>
      </c>
      <c r="E1194" s="95" t="s">
        <v>8049</v>
      </c>
      <c r="F1194" s="93" t="s">
        <v>190</v>
      </c>
      <c r="G1194" s="93" t="s">
        <v>3575</v>
      </c>
      <c r="H1194" s="94" t="s">
        <v>25</v>
      </c>
      <c r="I1194" s="93"/>
      <c r="J1194" s="94"/>
      <c r="K1194" s="94">
        <v>2000</v>
      </c>
      <c r="L1194" s="94"/>
      <c r="M1194" s="97"/>
      <c r="N1194" s="95"/>
      <c r="O1194" s="95"/>
      <c r="P1194" s="95"/>
      <c r="Q1194" s="95"/>
      <c r="R1194" s="95"/>
      <c r="S1194" s="95"/>
      <c r="T1194" s="95"/>
      <c r="U1194" s="93"/>
      <c r="V1194" s="95"/>
      <c r="W1194" s="98"/>
      <c r="X1194" s="94">
        <v>2000</v>
      </c>
      <c r="Y1194" s="94"/>
    </row>
    <row r="1195" spans="1:25" ht="15" customHeight="1" x14ac:dyDescent="0.25">
      <c r="A1195" s="92">
        <v>39422</v>
      </c>
      <c r="B1195" s="93">
        <v>1414</v>
      </c>
      <c r="C1195" s="93" t="s">
        <v>64</v>
      </c>
      <c r="D1195" s="94">
        <v>225000</v>
      </c>
      <c r="E1195" s="95" t="s">
        <v>8050</v>
      </c>
      <c r="F1195" s="93" t="s">
        <v>23</v>
      </c>
      <c r="G1195" s="93" t="s">
        <v>3578</v>
      </c>
      <c r="H1195" s="94" t="s">
        <v>25</v>
      </c>
      <c r="I1195" s="93" t="s">
        <v>4334</v>
      </c>
      <c r="J1195" s="94">
        <v>225000</v>
      </c>
      <c r="K1195" s="94"/>
      <c r="L1195" s="94"/>
      <c r="M1195" s="97"/>
      <c r="N1195" s="95"/>
      <c r="O1195" s="95"/>
      <c r="P1195" s="95"/>
      <c r="Q1195" s="95"/>
      <c r="R1195" s="95"/>
      <c r="S1195" s="95"/>
      <c r="T1195" s="95"/>
      <c r="U1195" s="93"/>
      <c r="V1195" s="95"/>
      <c r="W1195" s="98"/>
      <c r="X1195" s="94">
        <v>225000</v>
      </c>
      <c r="Y1195" s="94"/>
    </row>
    <row r="1196" spans="1:25" ht="15" customHeight="1" x14ac:dyDescent="0.25">
      <c r="A1196" s="92">
        <v>39422</v>
      </c>
      <c r="B1196" s="93">
        <v>1838</v>
      </c>
      <c r="C1196" s="93" t="s">
        <v>319</v>
      </c>
      <c r="D1196" s="94">
        <v>20</v>
      </c>
      <c r="E1196" s="95" t="s">
        <v>8051</v>
      </c>
      <c r="F1196" s="93" t="s">
        <v>23</v>
      </c>
      <c r="G1196" s="93" t="s">
        <v>3610</v>
      </c>
      <c r="H1196" s="94" t="s">
        <v>25</v>
      </c>
      <c r="I1196" s="93"/>
      <c r="J1196" s="94"/>
      <c r="K1196" s="94">
        <v>20</v>
      </c>
      <c r="L1196" s="94"/>
      <c r="M1196" s="97"/>
      <c r="N1196" s="95"/>
      <c r="O1196" s="95"/>
      <c r="P1196" s="95"/>
      <c r="Q1196" s="95"/>
      <c r="R1196" s="95"/>
      <c r="S1196" s="95"/>
      <c r="T1196" s="95"/>
      <c r="U1196" s="93"/>
      <c r="V1196" s="95"/>
      <c r="W1196" s="98"/>
      <c r="X1196" s="94">
        <v>20</v>
      </c>
      <c r="Y1196" s="94"/>
    </row>
    <row r="1197" spans="1:25" ht="15" customHeight="1" x14ac:dyDescent="0.25">
      <c r="A1197" s="92">
        <v>39422</v>
      </c>
      <c r="B1197" s="93">
        <v>744</v>
      </c>
      <c r="C1197" s="93" t="s">
        <v>64</v>
      </c>
      <c r="D1197" s="94">
        <v>1500</v>
      </c>
      <c r="E1197" s="95" t="s">
        <v>8052</v>
      </c>
      <c r="F1197" s="93" t="s">
        <v>37</v>
      </c>
      <c r="G1197" s="93" t="s">
        <v>3578</v>
      </c>
      <c r="H1197" s="94" t="s">
        <v>25</v>
      </c>
      <c r="I1197" s="93"/>
      <c r="J1197" s="94"/>
      <c r="K1197" s="94">
        <v>1500</v>
      </c>
      <c r="L1197" s="94"/>
      <c r="M1197" s="97"/>
      <c r="N1197" s="95"/>
      <c r="O1197" s="95"/>
      <c r="P1197" s="95"/>
      <c r="Q1197" s="95"/>
      <c r="R1197" s="95"/>
      <c r="S1197" s="95"/>
      <c r="T1197" s="95"/>
      <c r="U1197" s="93"/>
      <c r="V1197" s="95"/>
      <c r="W1197" s="98"/>
      <c r="X1197" s="94">
        <v>1500</v>
      </c>
      <c r="Y1197" s="94"/>
    </row>
    <row r="1198" spans="1:25" ht="15" customHeight="1" x14ac:dyDescent="0.25">
      <c r="A1198" s="92">
        <v>39422</v>
      </c>
      <c r="B1198" s="93">
        <v>823</v>
      </c>
      <c r="C1198" s="93" t="s">
        <v>162</v>
      </c>
      <c r="D1198" s="94">
        <v>2500</v>
      </c>
      <c r="E1198" s="95" t="s">
        <v>8053</v>
      </c>
      <c r="F1198" s="93" t="s">
        <v>54</v>
      </c>
      <c r="G1198" s="93" t="s">
        <v>3582</v>
      </c>
      <c r="H1198" s="94" t="s">
        <v>25</v>
      </c>
      <c r="I1198" s="93"/>
      <c r="J1198" s="94"/>
      <c r="K1198" s="94">
        <v>2500</v>
      </c>
      <c r="L1198" s="94"/>
      <c r="M1198" s="97"/>
      <c r="N1198" s="95"/>
      <c r="O1198" s="95"/>
      <c r="P1198" s="95"/>
      <c r="Q1198" s="95"/>
      <c r="R1198" s="95"/>
      <c r="S1198" s="95"/>
      <c r="T1198" s="95"/>
      <c r="U1198" s="93"/>
      <c r="V1198" s="95"/>
      <c r="W1198" s="98"/>
      <c r="X1198" s="94">
        <v>2500</v>
      </c>
      <c r="Y1198" s="94"/>
    </row>
    <row r="1199" spans="1:25" ht="15" customHeight="1" x14ac:dyDescent="0.25">
      <c r="A1199" s="92">
        <v>39423</v>
      </c>
      <c r="B1199" s="93">
        <v>1210</v>
      </c>
      <c r="C1199" s="93" t="s">
        <v>42</v>
      </c>
      <c r="D1199" s="94">
        <v>1000</v>
      </c>
      <c r="E1199" s="95" t="s">
        <v>8054</v>
      </c>
      <c r="F1199" s="93" t="s">
        <v>23</v>
      </c>
      <c r="G1199" s="93" t="s">
        <v>3582</v>
      </c>
      <c r="H1199" s="94" t="s">
        <v>25</v>
      </c>
      <c r="I1199" s="93"/>
      <c r="J1199" s="94"/>
      <c r="K1199" s="94">
        <v>1000</v>
      </c>
      <c r="L1199" s="94"/>
      <c r="M1199" s="97"/>
      <c r="N1199" s="95"/>
      <c r="O1199" s="95"/>
      <c r="P1199" s="95"/>
      <c r="Q1199" s="95"/>
      <c r="R1199" s="95"/>
      <c r="S1199" s="95"/>
      <c r="T1199" s="95"/>
      <c r="U1199" s="93"/>
      <c r="V1199" s="95"/>
      <c r="W1199" s="98"/>
      <c r="X1199" s="94">
        <v>1000</v>
      </c>
      <c r="Y1199" s="94"/>
    </row>
    <row r="1200" spans="1:25" ht="15" customHeight="1" x14ac:dyDescent="0.25">
      <c r="A1200" s="92">
        <v>39423</v>
      </c>
      <c r="B1200" s="93">
        <v>1525</v>
      </c>
      <c r="C1200" s="93" t="s">
        <v>42</v>
      </c>
      <c r="D1200" s="94">
        <v>6000</v>
      </c>
      <c r="E1200" s="95" t="s">
        <v>8055</v>
      </c>
      <c r="F1200" s="93" t="s">
        <v>23</v>
      </c>
      <c r="G1200" s="93" t="s">
        <v>3582</v>
      </c>
      <c r="H1200" s="94" t="s">
        <v>25</v>
      </c>
      <c r="I1200" s="93" t="s">
        <v>4334</v>
      </c>
      <c r="J1200" s="94">
        <v>6000</v>
      </c>
      <c r="K1200" s="94"/>
      <c r="L1200" s="94"/>
      <c r="M1200" s="97"/>
      <c r="N1200" s="95"/>
      <c r="O1200" s="95"/>
      <c r="P1200" s="95"/>
      <c r="Q1200" s="95"/>
      <c r="R1200" s="95"/>
      <c r="S1200" s="95"/>
      <c r="T1200" s="95"/>
      <c r="U1200" s="93"/>
      <c r="V1200" s="95"/>
      <c r="W1200" s="98"/>
      <c r="X1200" s="94">
        <v>6000</v>
      </c>
      <c r="Y1200" s="94"/>
    </row>
    <row r="1201" spans="1:25" ht="15" customHeight="1" x14ac:dyDescent="0.25">
      <c r="A1201" s="92">
        <v>39423</v>
      </c>
      <c r="B1201" s="93">
        <v>1702</v>
      </c>
      <c r="C1201" s="93" t="s">
        <v>42</v>
      </c>
      <c r="D1201" s="94">
        <v>1000</v>
      </c>
      <c r="E1201" s="95" t="s">
        <v>8056</v>
      </c>
      <c r="F1201" s="93" t="s">
        <v>23</v>
      </c>
      <c r="G1201" s="93" t="s">
        <v>3582</v>
      </c>
      <c r="H1201" s="94" t="s">
        <v>25</v>
      </c>
      <c r="I1201" s="93" t="s">
        <v>4334</v>
      </c>
      <c r="J1201" s="94">
        <v>1000</v>
      </c>
      <c r="K1201" s="94"/>
      <c r="L1201" s="94"/>
      <c r="M1201" s="97"/>
      <c r="N1201" s="95"/>
      <c r="O1201" s="95"/>
      <c r="P1201" s="95"/>
      <c r="Q1201" s="95"/>
      <c r="R1201" s="95"/>
      <c r="S1201" s="95"/>
      <c r="T1201" s="95"/>
      <c r="U1201" s="93"/>
      <c r="V1201" s="95"/>
      <c r="W1201" s="98"/>
      <c r="X1201" s="94">
        <v>1000</v>
      </c>
      <c r="Y1201" s="94"/>
    </row>
    <row r="1202" spans="1:25" ht="15" customHeight="1" x14ac:dyDescent="0.25">
      <c r="A1202" s="92">
        <v>39426</v>
      </c>
      <c r="B1202" s="93">
        <v>1449</v>
      </c>
      <c r="C1202" s="93" t="s">
        <v>91</v>
      </c>
      <c r="D1202" s="94">
        <v>150000</v>
      </c>
      <c r="E1202" s="95" t="s">
        <v>8057</v>
      </c>
      <c r="F1202" s="93" t="s">
        <v>23</v>
      </c>
      <c r="G1202" s="93" t="s">
        <v>3578</v>
      </c>
      <c r="H1202" s="94" t="s">
        <v>25</v>
      </c>
      <c r="I1202" s="96"/>
      <c r="J1202" s="94"/>
      <c r="K1202" s="103">
        <v>150000</v>
      </c>
      <c r="L1202" s="94"/>
      <c r="M1202" s="97"/>
      <c r="N1202" s="95"/>
      <c r="O1202" s="119">
        <v>147000</v>
      </c>
      <c r="P1202" s="95"/>
      <c r="Q1202" s="95"/>
      <c r="R1202" s="95"/>
      <c r="S1202" s="95"/>
      <c r="T1202" s="95"/>
      <c r="U1202" s="93"/>
      <c r="V1202" s="95"/>
      <c r="W1202" s="98"/>
      <c r="X1202" s="103">
        <v>150000</v>
      </c>
      <c r="Y1202" s="94"/>
    </row>
    <row r="1203" spans="1:25" ht="15" customHeight="1" x14ac:dyDescent="0.25">
      <c r="A1203" s="92">
        <v>39426</v>
      </c>
      <c r="B1203" s="93">
        <v>833</v>
      </c>
      <c r="C1203" s="93" t="s">
        <v>31</v>
      </c>
      <c r="D1203" s="94">
        <v>18000</v>
      </c>
      <c r="E1203" s="95" t="s">
        <v>8058</v>
      </c>
      <c r="F1203" s="93" t="s">
        <v>23</v>
      </c>
      <c r="G1203" s="93" t="s">
        <v>3587</v>
      </c>
      <c r="H1203" s="94" t="s">
        <v>25</v>
      </c>
      <c r="I1203" s="96" t="s">
        <v>4334</v>
      </c>
      <c r="J1203" s="94">
        <v>18000</v>
      </c>
      <c r="K1203" s="94"/>
      <c r="L1203" s="94"/>
      <c r="M1203" s="97"/>
      <c r="N1203" s="95"/>
      <c r="O1203" s="95"/>
      <c r="P1203" s="95"/>
      <c r="Q1203" s="95"/>
      <c r="R1203" s="95"/>
      <c r="S1203" s="95"/>
      <c r="T1203" s="95"/>
      <c r="U1203" s="93"/>
      <c r="V1203" s="95"/>
      <c r="W1203" s="98"/>
      <c r="X1203" s="94">
        <v>18000</v>
      </c>
      <c r="Y1203" s="94"/>
    </row>
    <row r="1204" spans="1:25" ht="15" customHeight="1" x14ac:dyDescent="0.25">
      <c r="A1204" s="92">
        <v>39426</v>
      </c>
      <c r="B1204" s="93">
        <v>908</v>
      </c>
      <c r="C1204" s="93" t="s">
        <v>141</v>
      </c>
      <c r="D1204" s="94" t="s">
        <v>27</v>
      </c>
      <c r="E1204" s="95" t="s">
        <v>8059</v>
      </c>
      <c r="F1204" s="93" t="s">
        <v>30</v>
      </c>
      <c r="G1204" s="93" t="s">
        <v>3578</v>
      </c>
      <c r="H1204" s="94" t="s">
        <v>25</v>
      </c>
      <c r="I1204" s="96" t="s">
        <v>4334</v>
      </c>
      <c r="J1204" s="94" t="s">
        <v>27</v>
      </c>
      <c r="K1204" s="94"/>
      <c r="L1204" s="94"/>
      <c r="M1204" s="97"/>
      <c r="N1204" s="95"/>
      <c r="O1204" s="95"/>
      <c r="P1204" s="95"/>
      <c r="Q1204" s="95"/>
      <c r="R1204" s="95"/>
      <c r="S1204" s="95"/>
      <c r="T1204" s="95"/>
      <c r="U1204" s="93"/>
      <c r="V1204" s="95"/>
      <c r="W1204" s="98"/>
      <c r="X1204" s="94" t="s">
        <v>27</v>
      </c>
      <c r="Y1204" s="94">
        <v>1</v>
      </c>
    </row>
    <row r="1205" spans="1:25" ht="15" customHeight="1" x14ac:dyDescent="0.25">
      <c r="A1205" s="92">
        <v>39426</v>
      </c>
      <c r="B1205" s="93">
        <v>640</v>
      </c>
      <c r="C1205" s="93" t="s">
        <v>70</v>
      </c>
      <c r="D1205" s="94">
        <v>3000</v>
      </c>
      <c r="E1205" s="95" t="s">
        <v>8060</v>
      </c>
      <c r="F1205" s="93" t="s">
        <v>37</v>
      </c>
      <c r="G1205" s="93" t="s">
        <v>3575</v>
      </c>
      <c r="H1205" s="94" t="s">
        <v>25</v>
      </c>
      <c r="I1205" s="93"/>
      <c r="J1205" s="94"/>
      <c r="K1205" s="94">
        <v>3000</v>
      </c>
      <c r="L1205" s="94"/>
      <c r="M1205" s="97"/>
      <c r="N1205" s="95"/>
      <c r="O1205" s="95"/>
      <c r="P1205" s="95"/>
      <c r="Q1205" s="95"/>
      <c r="R1205" s="95"/>
      <c r="S1205" s="95"/>
      <c r="T1205" s="95"/>
      <c r="U1205" s="93"/>
      <c r="V1205" s="95"/>
      <c r="W1205" s="98"/>
      <c r="X1205" s="94">
        <v>3000</v>
      </c>
      <c r="Y1205" s="94"/>
    </row>
    <row r="1206" spans="1:25" ht="15" customHeight="1" x14ac:dyDescent="0.25">
      <c r="A1206" s="92">
        <v>39426</v>
      </c>
      <c r="B1206" s="93">
        <v>937</v>
      </c>
      <c r="C1206" s="93" t="s">
        <v>79</v>
      </c>
      <c r="D1206" s="94">
        <v>800</v>
      </c>
      <c r="E1206" s="95" t="s">
        <v>8061</v>
      </c>
      <c r="F1206" s="93" t="s">
        <v>67</v>
      </c>
      <c r="G1206" s="93" t="s">
        <v>3578</v>
      </c>
      <c r="H1206" s="94" t="s">
        <v>25</v>
      </c>
      <c r="I1206" s="96"/>
      <c r="J1206" s="94"/>
      <c r="K1206" s="94">
        <v>800</v>
      </c>
      <c r="L1206" s="94"/>
      <c r="M1206" s="97"/>
      <c r="N1206" s="95"/>
      <c r="O1206" s="95"/>
      <c r="P1206" s="95"/>
      <c r="Q1206" s="95"/>
      <c r="R1206" s="95"/>
      <c r="S1206" s="95"/>
      <c r="T1206" s="95"/>
      <c r="U1206" s="93"/>
      <c r="V1206" s="95"/>
      <c r="W1206" s="98"/>
      <c r="X1206" s="94">
        <v>800</v>
      </c>
      <c r="Y1206" s="94"/>
    </row>
    <row r="1207" spans="1:25" ht="15" customHeight="1" x14ac:dyDescent="0.25">
      <c r="A1207" s="92">
        <v>39426</v>
      </c>
      <c r="B1207" s="93">
        <v>1105</v>
      </c>
      <c r="C1207" s="93" t="s">
        <v>42</v>
      </c>
      <c r="D1207" s="94">
        <v>30</v>
      </c>
      <c r="E1207" s="95" t="s">
        <v>8062</v>
      </c>
      <c r="F1207" s="93" t="s">
        <v>67</v>
      </c>
      <c r="G1207" s="93" t="s">
        <v>3582</v>
      </c>
      <c r="H1207" s="94" t="s">
        <v>25</v>
      </c>
      <c r="I1207" s="96"/>
      <c r="J1207" s="94"/>
      <c r="K1207" s="94">
        <v>30</v>
      </c>
      <c r="L1207" s="94"/>
      <c r="M1207" s="97"/>
      <c r="N1207" s="95"/>
      <c r="O1207" s="95"/>
      <c r="P1207" s="95"/>
      <c r="Q1207" s="95"/>
      <c r="R1207" s="95"/>
      <c r="S1207" s="95"/>
      <c r="T1207" s="95"/>
      <c r="U1207" s="93"/>
      <c r="V1207" s="95"/>
      <c r="W1207" s="98"/>
      <c r="X1207" s="94">
        <v>30</v>
      </c>
      <c r="Y1207" s="94"/>
    </row>
    <row r="1208" spans="1:25" ht="15" customHeight="1" x14ac:dyDescent="0.25">
      <c r="A1208" s="92">
        <v>39427</v>
      </c>
      <c r="B1208" s="93">
        <v>2016</v>
      </c>
      <c r="C1208" s="93" t="s">
        <v>21</v>
      </c>
      <c r="D1208" s="94">
        <v>10000</v>
      </c>
      <c r="E1208" s="95" t="s">
        <v>8063</v>
      </c>
      <c r="F1208" s="93" t="s">
        <v>23</v>
      </c>
      <c r="G1208" s="93" t="s">
        <v>3610</v>
      </c>
      <c r="H1208" s="94" t="s">
        <v>25</v>
      </c>
      <c r="I1208" s="96"/>
      <c r="J1208" s="94"/>
      <c r="K1208" s="94">
        <v>10000</v>
      </c>
      <c r="L1208" s="94"/>
      <c r="M1208" s="97"/>
      <c r="N1208" s="95"/>
      <c r="O1208" s="95"/>
      <c r="P1208" s="95"/>
      <c r="Q1208" s="95"/>
      <c r="R1208" s="95"/>
      <c r="S1208" s="95"/>
      <c r="T1208" s="95"/>
      <c r="U1208" s="93"/>
      <c r="V1208" s="95"/>
      <c r="W1208" s="98"/>
      <c r="X1208" s="94">
        <v>10000</v>
      </c>
      <c r="Y1208" s="94"/>
    </row>
    <row r="1209" spans="1:25" ht="15" customHeight="1" x14ac:dyDescent="0.25">
      <c r="A1209" s="92">
        <v>39427</v>
      </c>
      <c r="B1209" s="93">
        <v>2122</v>
      </c>
      <c r="C1209" s="93" t="s">
        <v>64</v>
      </c>
      <c r="D1209" s="94">
        <v>1000</v>
      </c>
      <c r="E1209" s="95" t="s">
        <v>8064</v>
      </c>
      <c r="F1209" s="93" t="s">
        <v>54</v>
      </c>
      <c r="G1209" s="93" t="s">
        <v>3578</v>
      </c>
      <c r="H1209" s="94" t="s">
        <v>25</v>
      </c>
      <c r="I1209" s="96"/>
      <c r="J1209" s="94"/>
      <c r="K1209" s="94">
        <v>1000</v>
      </c>
      <c r="L1209" s="94"/>
      <c r="M1209" s="97"/>
      <c r="N1209" s="95"/>
      <c r="O1209" s="95"/>
      <c r="P1209" s="95"/>
      <c r="Q1209" s="95"/>
      <c r="R1209" s="95"/>
      <c r="S1209" s="95"/>
      <c r="T1209" s="95"/>
      <c r="U1209" s="93"/>
      <c r="V1209" s="95"/>
      <c r="W1209" s="98"/>
      <c r="X1209" s="94">
        <v>1000</v>
      </c>
      <c r="Y1209" s="94"/>
    </row>
    <row r="1210" spans="1:25" ht="15" customHeight="1" x14ac:dyDescent="0.25">
      <c r="A1210" s="92">
        <v>39427</v>
      </c>
      <c r="B1210" s="93">
        <v>1342</v>
      </c>
      <c r="C1210" s="93" t="s">
        <v>35</v>
      </c>
      <c r="D1210" s="94">
        <v>2000</v>
      </c>
      <c r="E1210" s="95" t="s">
        <v>8065</v>
      </c>
      <c r="F1210" s="93" t="s">
        <v>54</v>
      </c>
      <c r="G1210" s="93" t="s">
        <v>3580</v>
      </c>
      <c r="H1210" s="94" t="s">
        <v>25</v>
      </c>
      <c r="I1210" s="96"/>
      <c r="J1210" s="94"/>
      <c r="K1210" s="94">
        <v>2000</v>
      </c>
      <c r="L1210" s="94"/>
      <c r="M1210" s="97"/>
      <c r="N1210" s="95"/>
      <c r="O1210" s="95"/>
      <c r="P1210" s="95"/>
      <c r="Q1210" s="95"/>
      <c r="R1210" s="95"/>
      <c r="S1210" s="95"/>
      <c r="T1210" s="95"/>
      <c r="U1210" s="93"/>
      <c r="V1210" s="95"/>
      <c r="W1210" s="98"/>
      <c r="X1210" s="94">
        <v>2000</v>
      </c>
      <c r="Y1210" s="94"/>
    </row>
    <row r="1211" spans="1:25" ht="15" customHeight="1" x14ac:dyDescent="0.25">
      <c r="A1211" s="92">
        <v>39427</v>
      </c>
      <c r="B1211" s="93">
        <v>850</v>
      </c>
      <c r="C1211" s="93" t="s">
        <v>31</v>
      </c>
      <c r="D1211" s="94">
        <v>2000</v>
      </c>
      <c r="E1211" s="95" t="s">
        <v>8066</v>
      </c>
      <c r="F1211" s="93" t="s">
        <v>67</v>
      </c>
      <c r="G1211" s="93" t="s">
        <v>3587</v>
      </c>
      <c r="H1211" s="94" t="s">
        <v>25</v>
      </c>
      <c r="I1211" s="96"/>
      <c r="J1211" s="94"/>
      <c r="K1211" s="94">
        <v>2000</v>
      </c>
      <c r="L1211" s="94"/>
      <c r="M1211" s="97"/>
      <c r="N1211" s="95"/>
      <c r="O1211" s="95"/>
      <c r="P1211" s="95"/>
      <c r="Q1211" s="95"/>
      <c r="R1211" s="95"/>
      <c r="S1211" s="95"/>
      <c r="T1211" s="95"/>
      <c r="U1211" s="93"/>
      <c r="V1211" s="95"/>
      <c r="W1211" s="98"/>
      <c r="X1211" s="94">
        <v>2000</v>
      </c>
      <c r="Y1211" s="94"/>
    </row>
    <row r="1212" spans="1:25" ht="15" customHeight="1" x14ac:dyDescent="0.25">
      <c r="A1212" s="92">
        <v>39428</v>
      </c>
      <c r="B1212" s="93">
        <v>2232</v>
      </c>
      <c r="C1212" s="93" t="s">
        <v>64</v>
      </c>
      <c r="D1212" s="94">
        <v>1000</v>
      </c>
      <c r="E1212" s="95" t="s">
        <v>8067</v>
      </c>
      <c r="F1212" s="93" t="s">
        <v>23</v>
      </c>
      <c r="G1212" s="93" t="s">
        <v>3578</v>
      </c>
      <c r="H1212" s="94" t="s">
        <v>25</v>
      </c>
      <c r="I1212" s="96"/>
      <c r="J1212" s="94"/>
      <c r="K1212" s="94">
        <v>1000</v>
      </c>
      <c r="L1212" s="94"/>
      <c r="M1212" s="97"/>
      <c r="N1212" s="95"/>
      <c r="O1212" s="95"/>
      <c r="P1212" s="95"/>
      <c r="Q1212" s="95"/>
      <c r="R1212" s="95"/>
      <c r="S1212" s="95"/>
      <c r="T1212" s="95"/>
      <c r="U1212" s="93"/>
      <c r="V1212" s="95"/>
      <c r="W1212" s="98"/>
      <c r="X1212" s="94">
        <v>1000</v>
      </c>
      <c r="Y1212" s="94"/>
    </row>
    <row r="1213" spans="1:25" ht="15" customHeight="1" x14ac:dyDescent="0.25">
      <c r="A1213" s="92">
        <v>39428</v>
      </c>
      <c r="B1213" s="93">
        <v>1238</v>
      </c>
      <c r="C1213" s="93" t="s">
        <v>64</v>
      </c>
      <c r="D1213" s="94">
        <v>2000</v>
      </c>
      <c r="E1213" s="95" t="s">
        <v>8068</v>
      </c>
      <c r="F1213" s="93" t="s">
        <v>37</v>
      </c>
      <c r="G1213" s="93" t="s">
        <v>3578</v>
      </c>
      <c r="H1213" s="94" t="s">
        <v>25</v>
      </c>
      <c r="I1213" s="96"/>
      <c r="J1213" s="94"/>
      <c r="K1213" s="94">
        <v>2000</v>
      </c>
      <c r="L1213" s="94"/>
      <c r="M1213" s="97"/>
      <c r="N1213" s="95"/>
      <c r="O1213" s="95"/>
      <c r="P1213" s="95"/>
      <c r="Q1213" s="95"/>
      <c r="R1213" s="95"/>
      <c r="S1213" s="95"/>
      <c r="T1213" s="95"/>
      <c r="U1213" s="93"/>
      <c r="V1213" s="95"/>
      <c r="W1213" s="98"/>
      <c r="X1213" s="94">
        <v>2000</v>
      </c>
      <c r="Y1213" s="94"/>
    </row>
    <row r="1214" spans="1:25" ht="15" customHeight="1" x14ac:dyDescent="0.25">
      <c r="A1214" s="92">
        <v>39428</v>
      </c>
      <c r="B1214" s="93">
        <v>631</v>
      </c>
      <c r="C1214" s="93" t="s">
        <v>46</v>
      </c>
      <c r="D1214" s="94">
        <v>1260</v>
      </c>
      <c r="E1214" s="95" t="s">
        <v>8069</v>
      </c>
      <c r="F1214" s="93" t="s">
        <v>37</v>
      </c>
      <c r="G1214" s="93" t="s">
        <v>3575</v>
      </c>
      <c r="H1214" s="94" t="s">
        <v>25</v>
      </c>
      <c r="I1214" s="96"/>
      <c r="J1214" s="94"/>
      <c r="K1214" s="94">
        <v>1260</v>
      </c>
      <c r="L1214" s="94"/>
      <c r="M1214" s="97"/>
      <c r="N1214" s="95"/>
      <c r="O1214" s="95"/>
      <c r="P1214" s="95"/>
      <c r="Q1214" s="95"/>
      <c r="R1214" s="95"/>
      <c r="S1214" s="95"/>
      <c r="T1214" s="95"/>
      <c r="U1214" s="93"/>
      <c r="V1214" s="95"/>
      <c r="W1214" s="98"/>
      <c r="X1214" s="94">
        <v>1260</v>
      </c>
      <c r="Y1214" s="94"/>
    </row>
    <row r="1215" spans="1:25" ht="15" customHeight="1" x14ac:dyDescent="0.25">
      <c r="A1215" s="92">
        <v>39429</v>
      </c>
      <c r="B1215" s="93">
        <v>824</v>
      </c>
      <c r="C1215" s="93" t="s">
        <v>130</v>
      </c>
      <c r="D1215" s="94" t="s">
        <v>8070</v>
      </c>
      <c r="E1215" s="95" t="s">
        <v>8071</v>
      </c>
      <c r="F1215" s="93" t="s">
        <v>23</v>
      </c>
      <c r="G1215" s="93" t="s">
        <v>3578</v>
      </c>
      <c r="H1215" s="94" t="s">
        <v>25</v>
      </c>
      <c r="I1215" s="96"/>
      <c r="J1215" s="94"/>
      <c r="K1215" s="103">
        <v>300000</v>
      </c>
      <c r="L1215" s="94"/>
      <c r="M1215" s="97"/>
      <c r="N1215" s="95"/>
      <c r="O1215" s="95"/>
      <c r="P1215" s="95"/>
      <c r="Q1215" s="95"/>
      <c r="R1215" s="95"/>
      <c r="S1215" s="95"/>
      <c r="T1215" s="95"/>
      <c r="U1215" s="93"/>
      <c r="V1215" s="95"/>
      <c r="W1215" s="98"/>
      <c r="X1215" s="103">
        <v>300000</v>
      </c>
      <c r="Y1215" s="94"/>
    </row>
    <row r="1216" spans="1:25" ht="15" customHeight="1" x14ac:dyDescent="0.25">
      <c r="A1216" s="92">
        <v>39429</v>
      </c>
      <c r="B1216" s="93">
        <v>1404</v>
      </c>
      <c r="C1216" s="93" t="s">
        <v>46</v>
      </c>
      <c r="D1216" s="94">
        <v>100</v>
      </c>
      <c r="E1216" s="95" t="s">
        <v>8072</v>
      </c>
      <c r="F1216" s="93" t="s">
        <v>23</v>
      </c>
      <c r="G1216" s="93" t="s">
        <v>3575</v>
      </c>
      <c r="H1216" s="94" t="s">
        <v>25</v>
      </c>
      <c r="I1216" s="96"/>
      <c r="J1216" s="94"/>
      <c r="K1216" s="94">
        <v>100</v>
      </c>
      <c r="L1216" s="94"/>
      <c r="M1216" s="97"/>
      <c r="N1216" s="95"/>
      <c r="O1216" s="95"/>
      <c r="P1216" s="95"/>
      <c r="Q1216" s="95"/>
      <c r="R1216" s="95"/>
      <c r="S1216" s="95"/>
      <c r="T1216" s="95"/>
      <c r="U1216" s="93"/>
      <c r="V1216" s="95"/>
      <c r="W1216" s="98"/>
      <c r="X1216" s="94">
        <v>100</v>
      </c>
      <c r="Y1216" s="94"/>
    </row>
    <row r="1217" spans="1:25" ht="15" customHeight="1" x14ac:dyDescent="0.25">
      <c r="A1217" s="92">
        <v>39429</v>
      </c>
      <c r="B1217" s="93">
        <v>927</v>
      </c>
      <c r="C1217" s="93" t="s">
        <v>51</v>
      </c>
      <c r="D1217" s="94">
        <v>156000</v>
      </c>
      <c r="E1217" s="95" t="s">
        <v>8073</v>
      </c>
      <c r="F1217" s="93" t="s">
        <v>33</v>
      </c>
      <c r="G1217" s="93" t="s">
        <v>3610</v>
      </c>
      <c r="H1217" s="94" t="s">
        <v>25</v>
      </c>
      <c r="I1217" s="96" t="s">
        <v>4334</v>
      </c>
      <c r="J1217" s="94">
        <v>156000</v>
      </c>
      <c r="K1217" s="94"/>
      <c r="L1217" s="94"/>
      <c r="M1217" s="97"/>
      <c r="N1217" s="95"/>
      <c r="O1217" s="95"/>
      <c r="P1217" s="95"/>
      <c r="Q1217" s="95"/>
      <c r="R1217" s="95"/>
      <c r="S1217" s="95"/>
      <c r="T1217" s="95"/>
      <c r="U1217" s="93"/>
      <c r="V1217" s="95"/>
      <c r="W1217" s="98"/>
      <c r="X1217" s="94">
        <v>156000</v>
      </c>
      <c r="Y1217" s="94"/>
    </row>
    <row r="1218" spans="1:25" ht="15" customHeight="1" x14ac:dyDescent="0.25">
      <c r="A1218" s="92">
        <v>39429</v>
      </c>
      <c r="B1218" s="93">
        <v>1850</v>
      </c>
      <c r="C1218" s="93" t="s">
        <v>56</v>
      </c>
      <c r="D1218" s="94">
        <v>3600</v>
      </c>
      <c r="E1218" s="95" t="s">
        <v>8074</v>
      </c>
      <c r="F1218" s="93" t="s">
        <v>33</v>
      </c>
      <c r="G1218" s="93" t="s">
        <v>3587</v>
      </c>
      <c r="H1218" s="94" t="s">
        <v>25</v>
      </c>
      <c r="I1218" s="96"/>
      <c r="J1218" s="94"/>
      <c r="K1218" s="94">
        <v>3600</v>
      </c>
      <c r="L1218" s="94"/>
      <c r="M1218" s="97"/>
      <c r="N1218" s="95"/>
      <c r="O1218" s="95"/>
      <c r="P1218" s="95"/>
      <c r="Q1218" s="95"/>
      <c r="R1218" s="95"/>
      <c r="S1218" s="95"/>
      <c r="T1218" s="95"/>
      <c r="U1218" s="93"/>
      <c r="V1218" s="95"/>
      <c r="W1218" s="98"/>
      <c r="X1218" s="94">
        <v>3600</v>
      </c>
      <c r="Y1218" s="94"/>
    </row>
    <row r="1219" spans="1:25" ht="15" customHeight="1" x14ac:dyDescent="0.25">
      <c r="A1219" s="92">
        <v>39429</v>
      </c>
      <c r="B1219" s="93">
        <v>1619</v>
      </c>
      <c r="C1219" s="93" t="s">
        <v>130</v>
      </c>
      <c r="D1219" s="94">
        <v>5000</v>
      </c>
      <c r="E1219" s="95" t="s">
        <v>8075</v>
      </c>
      <c r="F1219" s="93" t="s">
        <v>190</v>
      </c>
      <c r="G1219" s="93" t="s">
        <v>3578</v>
      </c>
      <c r="H1219" s="94" t="s">
        <v>25</v>
      </c>
      <c r="I1219" s="96"/>
      <c r="J1219" s="94"/>
      <c r="K1219" s="94">
        <v>5000</v>
      </c>
      <c r="L1219" s="94"/>
      <c r="M1219" s="97"/>
      <c r="N1219" s="95"/>
      <c r="O1219" s="95"/>
      <c r="P1219" s="95"/>
      <c r="Q1219" s="95"/>
      <c r="R1219" s="95"/>
      <c r="S1219" s="95"/>
      <c r="T1219" s="95"/>
      <c r="U1219" s="93"/>
      <c r="V1219" s="95"/>
      <c r="W1219" s="98"/>
      <c r="X1219" s="94">
        <v>5000</v>
      </c>
      <c r="Y1219" s="94"/>
    </row>
    <row r="1220" spans="1:25" ht="15" customHeight="1" x14ac:dyDescent="0.25">
      <c r="A1220" s="92">
        <v>39430</v>
      </c>
      <c r="B1220" s="93">
        <v>1454</v>
      </c>
      <c r="C1220" s="93" t="s">
        <v>162</v>
      </c>
      <c r="D1220" s="94">
        <v>1683</v>
      </c>
      <c r="E1220" s="95" t="s">
        <v>8076</v>
      </c>
      <c r="F1220" s="93" t="s">
        <v>23</v>
      </c>
      <c r="G1220" s="93" t="s">
        <v>3582</v>
      </c>
      <c r="H1220" s="94" t="s">
        <v>25</v>
      </c>
      <c r="I1220" s="96"/>
      <c r="J1220" s="94"/>
      <c r="K1220" s="94">
        <v>1683</v>
      </c>
      <c r="L1220" s="94"/>
      <c r="M1220" s="104"/>
      <c r="N1220" s="95"/>
      <c r="O1220" s="95"/>
      <c r="P1220" s="95"/>
      <c r="Q1220" s="95"/>
      <c r="R1220" s="95"/>
      <c r="S1220" s="95"/>
      <c r="T1220" s="93"/>
      <c r="U1220" s="95"/>
      <c r="V1220" s="98"/>
      <c r="W1220" s="95"/>
      <c r="X1220" s="94">
        <v>1683</v>
      </c>
      <c r="Y1220" s="94"/>
    </row>
    <row r="1221" spans="1:25" ht="15" customHeight="1" x14ac:dyDescent="0.25">
      <c r="A1221" s="92">
        <v>39430</v>
      </c>
      <c r="B1221" s="93">
        <v>1216</v>
      </c>
      <c r="C1221" s="93" t="s">
        <v>51</v>
      </c>
      <c r="D1221" s="94">
        <v>4000</v>
      </c>
      <c r="E1221" s="95" t="s">
        <v>8077</v>
      </c>
      <c r="F1221" s="93" t="s">
        <v>37</v>
      </c>
      <c r="G1221" s="93" t="s">
        <v>3610</v>
      </c>
      <c r="H1221" s="94" t="s">
        <v>25</v>
      </c>
      <c r="I1221" s="96"/>
      <c r="J1221" s="94"/>
      <c r="K1221" s="94">
        <v>4000</v>
      </c>
      <c r="L1221" s="94"/>
      <c r="M1221" s="104"/>
      <c r="N1221" s="95"/>
      <c r="O1221" s="95"/>
      <c r="P1221" s="95"/>
      <c r="Q1221" s="95"/>
      <c r="R1221" s="95"/>
      <c r="S1221" s="95"/>
      <c r="T1221" s="93"/>
      <c r="U1221" s="95"/>
      <c r="V1221" s="98"/>
      <c r="W1221" s="95"/>
      <c r="X1221" s="94">
        <v>4000</v>
      </c>
      <c r="Y1221" s="94"/>
    </row>
    <row r="1222" spans="1:25" ht="15" customHeight="1" x14ac:dyDescent="0.25">
      <c r="A1222" s="92">
        <v>39430</v>
      </c>
      <c r="B1222" s="93">
        <v>1502</v>
      </c>
      <c r="C1222" s="93" t="s">
        <v>141</v>
      </c>
      <c r="D1222" s="94">
        <v>100000</v>
      </c>
      <c r="E1222" s="95" t="s">
        <v>8078</v>
      </c>
      <c r="F1222" s="93" t="s">
        <v>67</v>
      </c>
      <c r="G1222" s="93" t="s">
        <v>3578</v>
      </c>
      <c r="H1222" s="94" t="s">
        <v>25</v>
      </c>
      <c r="I1222" s="96" t="s">
        <v>4334</v>
      </c>
      <c r="J1222" s="94">
        <v>100000</v>
      </c>
      <c r="K1222" s="94"/>
      <c r="L1222" s="94"/>
      <c r="M1222" s="104"/>
      <c r="N1222" s="95"/>
      <c r="O1222" s="95"/>
      <c r="P1222" s="95"/>
      <c r="Q1222" s="95"/>
      <c r="R1222" s="95"/>
      <c r="S1222" s="95"/>
      <c r="T1222" s="93"/>
      <c r="U1222" s="95"/>
      <c r="V1222" s="98"/>
      <c r="W1222" s="95"/>
      <c r="X1222" s="94">
        <v>100000</v>
      </c>
      <c r="Y1222" s="94"/>
    </row>
    <row r="1223" spans="1:25" ht="15" customHeight="1" x14ac:dyDescent="0.25">
      <c r="A1223" s="92">
        <v>39431</v>
      </c>
      <c r="B1223" s="93">
        <v>1555</v>
      </c>
      <c r="C1223" s="93" t="s">
        <v>91</v>
      </c>
      <c r="D1223" s="94">
        <v>1500</v>
      </c>
      <c r="E1223" s="95" t="s">
        <v>8079</v>
      </c>
      <c r="F1223" s="93" t="s">
        <v>30</v>
      </c>
      <c r="G1223" s="93" t="s">
        <v>3578</v>
      </c>
      <c r="H1223" s="94" t="s">
        <v>25</v>
      </c>
      <c r="I1223" s="96"/>
      <c r="J1223" s="94"/>
      <c r="K1223" s="94">
        <v>1500</v>
      </c>
      <c r="L1223" s="94"/>
      <c r="M1223" s="97"/>
      <c r="N1223" s="95"/>
      <c r="O1223" s="95"/>
      <c r="P1223" s="95"/>
      <c r="Q1223" s="95"/>
      <c r="R1223" s="95"/>
      <c r="S1223" s="95"/>
      <c r="T1223" s="93"/>
      <c r="U1223" s="95"/>
      <c r="V1223" s="98"/>
      <c r="W1223" s="95"/>
      <c r="X1223" s="94">
        <v>1500</v>
      </c>
      <c r="Y1223" s="94"/>
    </row>
    <row r="1224" spans="1:25" ht="15" customHeight="1" x14ac:dyDescent="0.25">
      <c r="A1224" s="92">
        <v>39431</v>
      </c>
      <c r="B1224" s="93">
        <v>1530</v>
      </c>
      <c r="C1224" s="93" t="s">
        <v>46</v>
      </c>
      <c r="D1224" s="94">
        <v>10000</v>
      </c>
      <c r="E1224" s="95" t="s">
        <v>8080</v>
      </c>
      <c r="F1224" s="93" t="s">
        <v>30</v>
      </c>
      <c r="G1224" s="93" t="s">
        <v>3575</v>
      </c>
      <c r="H1224" s="94" t="s">
        <v>25</v>
      </c>
      <c r="I1224" s="96" t="s">
        <v>4334</v>
      </c>
      <c r="J1224" s="94">
        <v>10000</v>
      </c>
      <c r="K1224" s="94"/>
      <c r="L1224" s="94"/>
      <c r="M1224" s="97"/>
      <c r="N1224" s="95"/>
      <c r="O1224" s="95"/>
      <c r="P1224" s="95"/>
      <c r="Q1224" s="95"/>
      <c r="R1224" s="95"/>
      <c r="S1224" s="95"/>
      <c r="T1224" s="93"/>
      <c r="U1224" s="95"/>
      <c r="V1224" s="98"/>
      <c r="W1224" s="95"/>
      <c r="X1224" s="94">
        <v>10000</v>
      </c>
      <c r="Y1224" s="94"/>
    </row>
    <row r="1225" spans="1:25" ht="15" customHeight="1" x14ac:dyDescent="0.25">
      <c r="A1225" s="92">
        <v>39431</v>
      </c>
      <c r="B1225" s="93">
        <v>1042</v>
      </c>
      <c r="C1225" s="93" t="s">
        <v>162</v>
      </c>
      <c r="D1225" s="94">
        <v>100000</v>
      </c>
      <c r="E1225" s="95" t="s">
        <v>8081</v>
      </c>
      <c r="F1225" s="93" t="s">
        <v>190</v>
      </c>
      <c r="G1225" s="93" t="s">
        <v>3582</v>
      </c>
      <c r="H1225" s="94" t="s">
        <v>25</v>
      </c>
      <c r="I1225" s="93"/>
      <c r="J1225" s="94"/>
      <c r="K1225" s="94">
        <v>100000</v>
      </c>
      <c r="L1225" s="94"/>
      <c r="M1225" s="104"/>
      <c r="N1225" s="95"/>
      <c r="O1225" s="95"/>
      <c r="P1225" s="95"/>
      <c r="Q1225" s="95"/>
      <c r="R1225" s="95"/>
      <c r="S1225" s="95"/>
      <c r="T1225" s="93"/>
      <c r="U1225" s="95"/>
      <c r="V1225" s="98"/>
      <c r="W1225" s="95"/>
      <c r="X1225" s="94">
        <v>100000</v>
      </c>
      <c r="Y1225" s="94"/>
    </row>
    <row r="1226" spans="1:25" ht="15" customHeight="1" x14ac:dyDescent="0.25">
      <c r="A1226" s="92">
        <v>39431</v>
      </c>
      <c r="B1226" s="117">
        <v>200</v>
      </c>
      <c r="C1226" s="93" t="s">
        <v>162</v>
      </c>
      <c r="D1226" s="94">
        <v>10000</v>
      </c>
      <c r="E1226" s="95" t="s">
        <v>8082</v>
      </c>
      <c r="F1226" s="93" t="s">
        <v>325</v>
      </c>
      <c r="G1226" s="94" t="s">
        <v>3582</v>
      </c>
      <c r="H1226" s="93" t="s">
        <v>25</v>
      </c>
      <c r="I1226" s="93"/>
      <c r="J1226" s="94"/>
      <c r="K1226" s="94">
        <v>10000</v>
      </c>
      <c r="L1226" s="94">
        <v>10000</v>
      </c>
      <c r="M1226" s="97"/>
      <c r="N1226" s="95"/>
      <c r="O1226" s="95"/>
      <c r="P1226" s="95" t="s">
        <v>8083</v>
      </c>
      <c r="Q1226" s="95"/>
      <c r="R1226" s="95"/>
      <c r="S1226" s="95"/>
      <c r="T1226" s="95"/>
      <c r="U1226" s="93"/>
      <c r="V1226" s="95"/>
      <c r="W1226" s="98"/>
      <c r="X1226" s="94">
        <v>10000</v>
      </c>
      <c r="Y1226" s="94"/>
    </row>
    <row r="1227" spans="1:25" ht="15" customHeight="1" x14ac:dyDescent="0.25">
      <c r="A1227" s="92">
        <v>39432</v>
      </c>
      <c r="B1227" s="93">
        <v>1835</v>
      </c>
      <c r="C1227" s="93" t="s">
        <v>426</v>
      </c>
      <c r="D1227" s="94">
        <v>1500</v>
      </c>
      <c r="E1227" s="95" t="s">
        <v>8084</v>
      </c>
      <c r="F1227" s="93" t="s">
        <v>33</v>
      </c>
      <c r="G1227" s="93" t="s">
        <v>3587</v>
      </c>
      <c r="H1227" s="94" t="s">
        <v>25</v>
      </c>
      <c r="I1227" s="96"/>
      <c r="J1227" s="94"/>
      <c r="K1227" s="94">
        <v>1500</v>
      </c>
      <c r="L1227" s="94"/>
      <c r="M1227" s="104"/>
      <c r="N1227" s="95"/>
      <c r="O1227" s="95"/>
      <c r="P1227" s="95"/>
      <c r="Q1227" s="95"/>
      <c r="R1227" s="95"/>
      <c r="S1227" s="95"/>
      <c r="T1227" s="93"/>
      <c r="U1227" s="95"/>
      <c r="V1227" s="98"/>
      <c r="W1227" s="95"/>
      <c r="X1227" s="94">
        <v>1500</v>
      </c>
      <c r="Y1227" s="94"/>
    </row>
    <row r="1228" spans="1:25" ht="15" customHeight="1" x14ac:dyDescent="0.25">
      <c r="A1228" s="92">
        <v>39432</v>
      </c>
      <c r="B1228" s="93">
        <v>1009</v>
      </c>
      <c r="C1228" s="93" t="s">
        <v>200</v>
      </c>
      <c r="D1228" s="94">
        <v>1000</v>
      </c>
      <c r="E1228" s="95" t="s">
        <v>8085</v>
      </c>
      <c r="F1228" s="93" t="s">
        <v>33</v>
      </c>
      <c r="G1228" s="93" t="s">
        <v>3575</v>
      </c>
      <c r="H1228" s="94" t="s">
        <v>25</v>
      </c>
      <c r="I1228" s="96"/>
      <c r="J1228" s="94"/>
      <c r="K1228" s="94">
        <v>1000</v>
      </c>
      <c r="L1228" s="94"/>
      <c r="M1228" s="104"/>
      <c r="N1228" s="95"/>
      <c r="O1228" s="95"/>
      <c r="P1228" s="95"/>
      <c r="Q1228" s="95"/>
      <c r="R1228" s="95"/>
      <c r="S1228" s="95"/>
      <c r="T1228" s="93"/>
      <c r="U1228" s="95"/>
      <c r="V1228" s="98"/>
      <c r="W1228" s="95"/>
      <c r="X1228" s="94">
        <v>1000</v>
      </c>
      <c r="Y1228" s="94"/>
    </row>
    <row r="1229" spans="1:25" ht="15" customHeight="1" x14ac:dyDescent="0.25">
      <c r="A1229" s="92">
        <v>39433</v>
      </c>
      <c r="B1229" s="93">
        <v>1408</v>
      </c>
      <c r="C1229" s="93" t="s">
        <v>64</v>
      </c>
      <c r="D1229" s="94">
        <v>7000</v>
      </c>
      <c r="E1229" s="95" t="s">
        <v>8086</v>
      </c>
      <c r="F1229" s="93" t="s">
        <v>33</v>
      </c>
      <c r="G1229" s="93" t="s">
        <v>3578</v>
      </c>
      <c r="H1229" s="94" t="s">
        <v>25</v>
      </c>
      <c r="I1229" s="96"/>
      <c r="J1229" s="94"/>
      <c r="K1229" s="94">
        <v>7000</v>
      </c>
      <c r="L1229" s="94"/>
      <c r="M1229" s="104"/>
      <c r="N1229" s="95"/>
      <c r="O1229" s="95"/>
      <c r="P1229" s="95"/>
      <c r="Q1229" s="95"/>
      <c r="R1229" s="95"/>
      <c r="S1229" s="95"/>
      <c r="T1229" s="93"/>
      <c r="U1229" s="95"/>
      <c r="V1229" s="98"/>
      <c r="W1229" s="95"/>
      <c r="X1229" s="94">
        <v>7000</v>
      </c>
      <c r="Y1229" s="94"/>
    </row>
    <row r="1230" spans="1:25" ht="15" customHeight="1" x14ac:dyDescent="0.25">
      <c r="A1230" s="92">
        <v>39433</v>
      </c>
      <c r="B1230" s="93">
        <v>1656</v>
      </c>
      <c r="C1230" s="93" t="s">
        <v>35</v>
      </c>
      <c r="D1230" s="94" t="s">
        <v>27</v>
      </c>
      <c r="E1230" s="95" t="s">
        <v>8087</v>
      </c>
      <c r="F1230" s="93" t="s">
        <v>33</v>
      </c>
      <c r="G1230" s="93" t="s">
        <v>3580</v>
      </c>
      <c r="H1230" s="94" t="s">
        <v>25</v>
      </c>
      <c r="I1230" s="96"/>
      <c r="J1230" s="94"/>
      <c r="K1230" s="94" t="s">
        <v>27</v>
      </c>
      <c r="L1230" s="94"/>
      <c r="M1230" s="97"/>
      <c r="N1230" s="95"/>
      <c r="O1230" s="95"/>
      <c r="P1230" s="95"/>
      <c r="Q1230" s="95"/>
      <c r="R1230" s="95"/>
      <c r="S1230" s="95"/>
      <c r="T1230" s="93"/>
      <c r="U1230" s="95"/>
      <c r="V1230" s="98"/>
      <c r="W1230" s="95"/>
      <c r="X1230" s="94" t="s">
        <v>27</v>
      </c>
      <c r="Y1230" s="94">
        <v>1</v>
      </c>
    </row>
    <row r="1231" spans="1:25" ht="15" customHeight="1" x14ac:dyDescent="0.25">
      <c r="A1231" s="92">
        <v>39433</v>
      </c>
      <c r="B1231" s="93">
        <v>1727</v>
      </c>
      <c r="C1231" s="93" t="s">
        <v>59</v>
      </c>
      <c r="D1231" s="94">
        <v>1000</v>
      </c>
      <c r="E1231" s="95" t="s">
        <v>8088</v>
      </c>
      <c r="F1231" s="93" t="s">
        <v>33</v>
      </c>
      <c r="G1231" s="93" t="s">
        <v>3580</v>
      </c>
      <c r="H1231" s="94" t="s">
        <v>25</v>
      </c>
      <c r="I1231" s="96"/>
      <c r="J1231" s="94"/>
      <c r="K1231" s="94">
        <v>1000</v>
      </c>
      <c r="L1231" s="94"/>
      <c r="M1231" s="104"/>
      <c r="N1231" s="95"/>
      <c r="O1231" s="95"/>
      <c r="P1231" s="95"/>
      <c r="Q1231" s="95"/>
      <c r="R1231" s="95"/>
      <c r="S1231" s="95"/>
      <c r="T1231" s="93"/>
      <c r="U1231" s="95"/>
      <c r="V1231" s="98"/>
      <c r="W1231" s="95"/>
      <c r="X1231" s="94">
        <v>1000</v>
      </c>
      <c r="Y1231" s="94"/>
    </row>
    <row r="1232" spans="1:25" ht="15" customHeight="1" x14ac:dyDescent="0.25">
      <c r="A1232" s="92">
        <v>39433</v>
      </c>
      <c r="B1232" s="93">
        <v>1423</v>
      </c>
      <c r="C1232" s="93" t="s">
        <v>3611</v>
      </c>
      <c r="D1232" s="94">
        <v>10920</v>
      </c>
      <c r="E1232" s="95" t="s">
        <v>8089</v>
      </c>
      <c r="F1232" s="93" t="s">
        <v>33</v>
      </c>
      <c r="G1232" s="93" t="s">
        <v>3587</v>
      </c>
      <c r="H1232" s="94" t="s">
        <v>25</v>
      </c>
      <c r="I1232" s="96"/>
      <c r="J1232" s="94"/>
      <c r="K1232" s="94">
        <v>10920</v>
      </c>
      <c r="L1232" s="94"/>
      <c r="M1232" s="104"/>
      <c r="N1232" s="95"/>
      <c r="O1232" s="95"/>
      <c r="P1232" s="95"/>
      <c r="Q1232" s="95"/>
      <c r="R1232" s="95"/>
      <c r="S1232" s="95"/>
      <c r="T1232" s="93"/>
      <c r="U1232" s="95"/>
      <c r="V1232" s="98"/>
      <c r="W1232" s="95"/>
      <c r="X1232" s="94">
        <v>10920</v>
      </c>
      <c r="Y1232" s="94"/>
    </row>
    <row r="1233" spans="1:25" ht="15" customHeight="1" x14ac:dyDescent="0.25">
      <c r="A1233" s="92">
        <v>39434</v>
      </c>
      <c r="B1233" s="93">
        <v>1552</v>
      </c>
      <c r="C1233" s="93" t="s">
        <v>203</v>
      </c>
      <c r="D1233" s="94">
        <v>300</v>
      </c>
      <c r="E1233" s="95" t="s">
        <v>8090</v>
      </c>
      <c r="F1233" s="93" t="s">
        <v>23</v>
      </c>
      <c r="G1233" s="93" t="s">
        <v>3610</v>
      </c>
      <c r="H1233" s="94" t="s">
        <v>25</v>
      </c>
      <c r="I1233" s="96"/>
      <c r="J1233" s="94"/>
      <c r="K1233" s="94">
        <v>300</v>
      </c>
      <c r="L1233" s="94"/>
      <c r="M1233" s="104"/>
      <c r="N1233" s="95"/>
      <c r="O1233" s="95"/>
      <c r="P1233" s="95"/>
      <c r="Q1233" s="95"/>
      <c r="R1233" s="95"/>
      <c r="S1233" s="95"/>
      <c r="T1233" s="93"/>
      <c r="U1233" s="95"/>
      <c r="V1233" s="98"/>
      <c r="W1233" s="95"/>
      <c r="X1233" s="94">
        <v>300</v>
      </c>
      <c r="Y1233" s="94"/>
    </row>
    <row r="1234" spans="1:25" ht="15" customHeight="1" x14ac:dyDescent="0.25">
      <c r="A1234" s="92">
        <v>39434</v>
      </c>
      <c r="B1234" s="93">
        <v>1022</v>
      </c>
      <c r="C1234" s="93" t="s">
        <v>162</v>
      </c>
      <c r="D1234" s="94">
        <v>15000</v>
      </c>
      <c r="E1234" s="95" t="s">
        <v>8091</v>
      </c>
      <c r="F1234" s="93" t="s">
        <v>23</v>
      </c>
      <c r="G1234" s="93" t="s">
        <v>3582</v>
      </c>
      <c r="H1234" s="94" t="s">
        <v>25</v>
      </c>
      <c r="I1234" s="96"/>
      <c r="J1234" s="94"/>
      <c r="K1234" s="94">
        <v>15000</v>
      </c>
      <c r="L1234" s="94"/>
      <c r="M1234" s="104"/>
      <c r="N1234" s="95"/>
      <c r="O1234" s="95"/>
      <c r="P1234" s="95"/>
      <c r="Q1234" s="95"/>
      <c r="R1234" s="95"/>
      <c r="S1234" s="95"/>
      <c r="T1234" s="93"/>
      <c r="U1234" s="95"/>
      <c r="V1234" s="98"/>
      <c r="W1234" s="95"/>
      <c r="X1234" s="94">
        <v>15000</v>
      </c>
      <c r="Y1234" s="94"/>
    </row>
    <row r="1235" spans="1:25" ht="15" customHeight="1" x14ac:dyDescent="0.25">
      <c r="A1235" s="92">
        <v>39434</v>
      </c>
      <c r="B1235" s="93">
        <v>1139</v>
      </c>
      <c r="C1235" s="93" t="s">
        <v>3611</v>
      </c>
      <c r="D1235" s="94">
        <v>100</v>
      </c>
      <c r="E1235" s="95" t="s">
        <v>8092</v>
      </c>
      <c r="F1235" s="93" t="s">
        <v>23</v>
      </c>
      <c r="G1235" s="93" t="s">
        <v>3587</v>
      </c>
      <c r="H1235" s="94" t="s">
        <v>25</v>
      </c>
      <c r="I1235" s="96"/>
      <c r="J1235" s="94"/>
      <c r="K1235" s="94">
        <v>100</v>
      </c>
      <c r="L1235" s="94"/>
      <c r="M1235" s="104"/>
      <c r="N1235" s="95"/>
      <c r="O1235" s="95"/>
      <c r="P1235" s="95"/>
      <c r="Q1235" s="95"/>
      <c r="R1235" s="95"/>
      <c r="S1235" s="95"/>
      <c r="T1235" s="93"/>
      <c r="U1235" s="95"/>
      <c r="V1235" s="98"/>
      <c r="W1235" s="95"/>
      <c r="X1235" s="94">
        <v>100</v>
      </c>
      <c r="Y1235" s="94"/>
    </row>
    <row r="1236" spans="1:25" ht="15" customHeight="1" x14ac:dyDescent="0.25">
      <c r="A1236" s="92">
        <v>39434</v>
      </c>
      <c r="B1236" s="93">
        <v>810</v>
      </c>
      <c r="C1236" s="93" t="s">
        <v>200</v>
      </c>
      <c r="D1236" s="94">
        <v>4000</v>
      </c>
      <c r="E1236" s="95" t="s">
        <v>8093</v>
      </c>
      <c r="F1236" s="93" t="s">
        <v>23</v>
      </c>
      <c r="G1236" s="93" t="s">
        <v>3575</v>
      </c>
      <c r="H1236" s="94" t="s">
        <v>25</v>
      </c>
      <c r="I1236" s="96"/>
      <c r="J1236" s="94"/>
      <c r="K1236" s="94">
        <v>4000</v>
      </c>
      <c r="L1236" s="94"/>
      <c r="M1236" s="104"/>
      <c r="N1236" s="95"/>
      <c r="O1236" s="95"/>
      <c r="P1236" s="95"/>
      <c r="Q1236" s="95"/>
      <c r="R1236" s="95"/>
      <c r="S1236" s="95"/>
      <c r="T1236" s="93"/>
      <c r="U1236" s="95"/>
      <c r="V1236" s="98"/>
      <c r="W1236" s="95"/>
      <c r="X1236" s="94">
        <v>4000</v>
      </c>
      <c r="Y1236" s="94"/>
    </row>
    <row r="1237" spans="1:25" ht="15" customHeight="1" x14ac:dyDescent="0.25">
      <c r="A1237" s="92">
        <v>39434</v>
      </c>
      <c r="B1237" s="93">
        <v>1142</v>
      </c>
      <c r="C1237" s="93" t="s">
        <v>46</v>
      </c>
      <c r="D1237" s="94">
        <v>130000</v>
      </c>
      <c r="E1237" s="95" t="s">
        <v>8094</v>
      </c>
      <c r="F1237" s="93" t="s">
        <v>23</v>
      </c>
      <c r="G1237" s="93" t="s">
        <v>3575</v>
      </c>
      <c r="H1237" s="94" t="s">
        <v>25</v>
      </c>
      <c r="I1237" s="96"/>
      <c r="J1237" s="94"/>
      <c r="K1237" s="94">
        <v>130000</v>
      </c>
      <c r="L1237" s="94"/>
      <c r="M1237" s="104"/>
      <c r="N1237" s="95"/>
      <c r="O1237" s="95"/>
      <c r="P1237" s="95"/>
      <c r="Q1237" s="95"/>
      <c r="R1237" s="95"/>
      <c r="S1237" s="95"/>
      <c r="T1237" s="93"/>
      <c r="U1237" s="95"/>
      <c r="V1237" s="98"/>
      <c r="W1237" s="95"/>
      <c r="X1237" s="94">
        <v>130000</v>
      </c>
      <c r="Y1237" s="94"/>
    </row>
    <row r="1238" spans="1:25" ht="15" customHeight="1" x14ac:dyDescent="0.25">
      <c r="A1238" s="92">
        <v>39434</v>
      </c>
      <c r="B1238" s="117">
        <v>1040</v>
      </c>
      <c r="C1238" s="93" t="s">
        <v>162</v>
      </c>
      <c r="D1238" s="94">
        <v>15000</v>
      </c>
      <c r="E1238" s="95" t="s">
        <v>8095</v>
      </c>
      <c r="F1238" s="93" t="s">
        <v>30</v>
      </c>
      <c r="G1238" s="94" t="s">
        <v>3582</v>
      </c>
      <c r="H1238" s="93" t="s">
        <v>25</v>
      </c>
      <c r="I1238" s="93"/>
      <c r="J1238" s="94"/>
      <c r="K1238" s="94">
        <v>15000</v>
      </c>
      <c r="L1238" s="94">
        <v>15000</v>
      </c>
      <c r="M1238" s="97"/>
      <c r="N1238" s="95"/>
      <c r="O1238" s="95"/>
      <c r="P1238" s="95" t="s">
        <v>8096</v>
      </c>
      <c r="Q1238" s="95"/>
      <c r="R1238" s="95"/>
      <c r="S1238" s="95"/>
      <c r="T1238" s="95"/>
      <c r="U1238" s="93"/>
      <c r="V1238" s="95"/>
      <c r="W1238" s="98"/>
      <c r="X1238" s="94">
        <v>15000</v>
      </c>
      <c r="Y1238" s="94"/>
    </row>
    <row r="1239" spans="1:25" ht="15" customHeight="1" x14ac:dyDescent="0.25">
      <c r="A1239" s="92">
        <v>39434</v>
      </c>
      <c r="B1239" s="93">
        <v>1056</v>
      </c>
      <c r="C1239" s="93" t="s">
        <v>72</v>
      </c>
      <c r="D1239" s="94" t="s">
        <v>27</v>
      </c>
      <c r="E1239" s="95" t="s">
        <v>8097</v>
      </c>
      <c r="F1239" s="93" t="s">
        <v>33</v>
      </c>
      <c r="G1239" s="93" t="s">
        <v>3575</v>
      </c>
      <c r="H1239" s="94" t="s">
        <v>25</v>
      </c>
      <c r="I1239" s="96"/>
      <c r="J1239" s="94"/>
      <c r="K1239" s="94" t="s">
        <v>27</v>
      </c>
      <c r="L1239" s="94"/>
      <c r="M1239" s="104"/>
      <c r="N1239" s="95"/>
      <c r="O1239" s="95"/>
      <c r="P1239" s="95"/>
      <c r="Q1239" s="95"/>
      <c r="R1239" s="95"/>
      <c r="S1239" s="95"/>
      <c r="T1239" s="93"/>
      <c r="U1239" s="95"/>
      <c r="V1239" s="98"/>
      <c r="W1239" s="95"/>
      <c r="X1239" s="94" t="s">
        <v>27</v>
      </c>
      <c r="Y1239" s="94">
        <v>1</v>
      </c>
    </row>
    <row r="1240" spans="1:25" ht="15" customHeight="1" x14ac:dyDescent="0.25">
      <c r="A1240" s="92">
        <v>39434</v>
      </c>
      <c r="B1240" s="93">
        <v>1123</v>
      </c>
      <c r="C1240" s="93" t="s">
        <v>59</v>
      </c>
      <c r="D1240" s="94">
        <v>10000</v>
      </c>
      <c r="E1240" s="95" t="s">
        <v>8098</v>
      </c>
      <c r="F1240" s="93" t="s">
        <v>37</v>
      </c>
      <c r="G1240" s="93" t="s">
        <v>3580</v>
      </c>
      <c r="H1240" s="94" t="s">
        <v>25</v>
      </c>
      <c r="I1240" s="96"/>
      <c r="J1240" s="94"/>
      <c r="K1240" s="94">
        <v>10000</v>
      </c>
      <c r="L1240" s="94"/>
      <c r="M1240" s="104"/>
      <c r="N1240" s="95"/>
      <c r="O1240" s="95"/>
      <c r="P1240" s="95"/>
      <c r="Q1240" s="95"/>
      <c r="R1240" s="95"/>
      <c r="S1240" s="95"/>
      <c r="T1240" s="93"/>
      <c r="U1240" s="95"/>
      <c r="V1240" s="98"/>
      <c r="W1240" s="95"/>
      <c r="X1240" s="94">
        <v>10000</v>
      </c>
      <c r="Y1240" s="94"/>
    </row>
    <row r="1241" spans="1:25" ht="15" customHeight="1" x14ac:dyDescent="0.25">
      <c r="A1241" s="92">
        <v>39435</v>
      </c>
      <c r="B1241" s="93">
        <v>2250</v>
      </c>
      <c r="C1241" s="93" t="s">
        <v>64</v>
      </c>
      <c r="D1241" s="94" t="s">
        <v>27</v>
      </c>
      <c r="E1241" s="95" t="s">
        <v>8099</v>
      </c>
      <c r="F1241" s="93" t="s">
        <v>23</v>
      </c>
      <c r="G1241" s="93" t="s">
        <v>3578</v>
      </c>
      <c r="H1241" s="94" t="s">
        <v>25</v>
      </c>
      <c r="I1241" s="93"/>
      <c r="J1241" s="94"/>
      <c r="K1241" s="94" t="s">
        <v>27</v>
      </c>
      <c r="L1241" s="94"/>
      <c r="M1241" s="104"/>
      <c r="N1241" s="95"/>
      <c r="O1241" s="95"/>
      <c r="P1241" s="95"/>
      <c r="Q1241" s="95"/>
      <c r="R1241" s="95"/>
      <c r="S1241" s="95"/>
      <c r="T1241" s="93"/>
      <c r="U1241" s="95"/>
      <c r="V1241" s="98"/>
      <c r="W1241" s="95"/>
      <c r="X1241" s="94" t="s">
        <v>27</v>
      </c>
      <c r="Y1241" s="94">
        <v>1</v>
      </c>
    </row>
    <row r="1242" spans="1:25" ht="15" customHeight="1" x14ac:dyDescent="0.25">
      <c r="A1242" s="92">
        <v>39436</v>
      </c>
      <c r="B1242" s="93">
        <v>710</v>
      </c>
      <c r="C1242" s="93" t="s">
        <v>143</v>
      </c>
      <c r="D1242" s="94">
        <v>10000</v>
      </c>
      <c r="E1242" s="95" t="s">
        <v>8100</v>
      </c>
      <c r="F1242" s="93" t="s">
        <v>23</v>
      </c>
      <c r="G1242" s="93" t="s">
        <v>3575</v>
      </c>
      <c r="H1242" s="94" t="s">
        <v>25</v>
      </c>
      <c r="I1242" s="96"/>
      <c r="J1242" s="94"/>
      <c r="K1242" s="94">
        <v>10000</v>
      </c>
      <c r="L1242" s="94"/>
      <c r="M1242" s="97"/>
      <c r="N1242" s="95"/>
      <c r="O1242" s="95"/>
      <c r="P1242" s="95"/>
      <c r="Q1242" s="95"/>
      <c r="R1242" s="95"/>
      <c r="S1242" s="95"/>
      <c r="T1242" s="93"/>
      <c r="U1242" s="95"/>
      <c r="V1242" s="98"/>
      <c r="W1242" s="95"/>
      <c r="X1242" s="94">
        <v>10000</v>
      </c>
      <c r="Y1242" s="94"/>
    </row>
    <row r="1243" spans="1:25" ht="15" customHeight="1" x14ac:dyDescent="0.25">
      <c r="A1243" s="92">
        <v>39436</v>
      </c>
      <c r="B1243" s="93">
        <v>1532</v>
      </c>
      <c r="C1243" s="93" t="s">
        <v>130</v>
      </c>
      <c r="D1243" s="94">
        <v>2000</v>
      </c>
      <c r="E1243" s="95" t="s">
        <v>8101</v>
      </c>
      <c r="F1243" s="93" t="s">
        <v>33</v>
      </c>
      <c r="G1243" s="93" t="s">
        <v>3578</v>
      </c>
      <c r="H1243" s="94" t="s">
        <v>25</v>
      </c>
      <c r="I1243" s="96"/>
      <c r="J1243" s="94"/>
      <c r="K1243" s="94">
        <v>2000</v>
      </c>
      <c r="L1243" s="94"/>
      <c r="M1243" s="104"/>
      <c r="N1243" s="95"/>
      <c r="O1243" s="95"/>
      <c r="P1243" s="95"/>
      <c r="Q1243" s="95"/>
      <c r="R1243" s="95"/>
      <c r="S1243" s="95"/>
      <c r="T1243" s="93"/>
      <c r="U1243" s="95"/>
      <c r="V1243" s="98"/>
      <c r="W1243" s="95"/>
      <c r="X1243" s="94">
        <v>2000</v>
      </c>
      <c r="Y1243" s="94"/>
    </row>
    <row r="1244" spans="1:25" ht="15" customHeight="1" x14ac:dyDescent="0.25">
      <c r="A1244" s="92">
        <v>39436</v>
      </c>
      <c r="B1244" s="93">
        <v>1704</v>
      </c>
      <c r="C1244" s="93" t="s">
        <v>302</v>
      </c>
      <c r="D1244" s="94">
        <v>1000</v>
      </c>
      <c r="E1244" s="95" t="s">
        <v>8102</v>
      </c>
      <c r="F1244" s="93" t="s">
        <v>33</v>
      </c>
      <c r="G1244" s="93" t="s">
        <v>3587</v>
      </c>
      <c r="H1244" s="94" t="s">
        <v>25</v>
      </c>
      <c r="I1244" s="96"/>
      <c r="J1244" s="94"/>
      <c r="K1244" s="94">
        <v>1000</v>
      </c>
      <c r="L1244" s="94"/>
      <c r="M1244" s="104"/>
      <c r="N1244" s="95"/>
      <c r="O1244" s="95"/>
      <c r="P1244" s="95"/>
      <c r="Q1244" s="95"/>
      <c r="R1244" s="95"/>
      <c r="S1244" s="95"/>
      <c r="T1244" s="93"/>
      <c r="U1244" s="95"/>
      <c r="V1244" s="98"/>
      <c r="W1244" s="95"/>
      <c r="X1244" s="94">
        <v>1000</v>
      </c>
      <c r="Y1244" s="94"/>
    </row>
    <row r="1245" spans="1:25" ht="15" customHeight="1" x14ac:dyDescent="0.25">
      <c r="A1245" s="92">
        <v>39436</v>
      </c>
      <c r="B1245" s="93">
        <v>1444</v>
      </c>
      <c r="C1245" s="93" t="s">
        <v>200</v>
      </c>
      <c r="D1245" s="94">
        <v>5000</v>
      </c>
      <c r="E1245" s="95" t="s">
        <v>8103</v>
      </c>
      <c r="F1245" s="93" t="s">
        <v>33</v>
      </c>
      <c r="G1245" s="93" t="s">
        <v>3575</v>
      </c>
      <c r="H1245" s="94" t="s">
        <v>25</v>
      </c>
      <c r="I1245" s="96"/>
      <c r="J1245" s="94"/>
      <c r="K1245" s="94">
        <v>5000</v>
      </c>
      <c r="L1245" s="94"/>
      <c r="M1245" s="104"/>
      <c r="N1245" s="95"/>
      <c r="O1245" s="95"/>
      <c r="P1245" s="95"/>
      <c r="Q1245" s="95"/>
      <c r="R1245" s="95"/>
      <c r="S1245" s="95"/>
      <c r="T1245" s="93"/>
      <c r="U1245" s="95"/>
      <c r="V1245" s="98"/>
      <c r="W1245" s="95"/>
      <c r="X1245" s="94">
        <v>5000</v>
      </c>
      <c r="Y1245" s="94"/>
    </row>
    <row r="1246" spans="1:25" ht="15" customHeight="1" x14ac:dyDescent="0.25">
      <c r="A1246" s="92">
        <v>39436</v>
      </c>
      <c r="B1246" s="93">
        <v>1100</v>
      </c>
      <c r="C1246" s="93" t="s">
        <v>42</v>
      </c>
      <c r="D1246" s="94">
        <v>4000</v>
      </c>
      <c r="E1246" s="95" t="s">
        <v>8104</v>
      </c>
      <c r="F1246" s="93" t="s">
        <v>3869</v>
      </c>
      <c r="G1246" s="93" t="s">
        <v>3582</v>
      </c>
      <c r="H1246" s="94" t="s">
        <v>25</v>
      </c>
      <c r="I1246" s="96" t="s">
        <v>4334</v>
      </c>
      <c r="J1246" s="94">
        <v>4000</v>
      </c>
      <c r="K1246" s="94"/>
      <c r="L1246" s="94"/>
      <c r="M1246" s="104"/>
      <c r="N1246" s="95"/>
      <c r="O1246" s="95"/>
      <c r="P1246" s="95"/>
      <c r="Q1246" s="95"/>
      <c r="R1246" s="95"/>
      <c r="S1246" s="95"/>
      <c r="T1246" s="93"/>
      <c r="U1246" s="95"/>
      <c r="V1246" s="98"/>
      <c r="W1246" s="95"/>
      <c r="X1246" s="94">
        <v>4000</v>
      </c>
      <c r="Y1246" s="94"/>
    </row>
    <row r="1247" spans="1:25" ht="15" customHeight="1" x14ac:dyDescent="0.25">
      <c r="A1247" s="92">
        <v>39437</v>
      </c>
      <c r="B1247" s="93">
        <v>1150</v>
      </c>
      <c r="C1247" s="93" t="s">
        <v>61</v>
      </c>
      <c r="D1247" s="94">
        <v>20000</v>
      </c>
      <c r="E1247" s="95" t="s">
        <v>8105</v>
      </c>
      <c r="F1247" s="93" t="s">
        <v>33</v>
      </c>
      <c r="G1247" s="93" t="s">
        <v>3575</v>
      </c>
      <c r="H1247" s="94" t="s">
        <v>25</v>
      </c>
      <c r="I1247" s="96"/>
      <c r="J1247" s="94"/>
      <c r="K1247" s="94">
        <v>20000</v>
      </c>
      <c r="L1247" s="94"/>
      <c r="M1247" s="104"/>
      <c r="N1247" s="95"/>
      <c r="O1247" s="95"/>
      <c r="P1247" s="95"/>
      <c r="Q1247" s="95"/>
      <c r="R1247" s="95"/>
      <c r="S1247" s="95"/>
      <c r="T1247" s="93"/>
      <c r="U1247" s="95"/>
      <c r="V1247" s="98"/>
      <c r="W1247" s="95"/>
      <c r="X1247" s="94">
        <v>20000</v>
      </c>
      <c r="Y1247" s="94"/>
    </row>
    <row r="1248" spans="1:25" ht="15" customHeight="1" x14ac:dyDescent="0.25">
      <c r="A1248" s="92">
        <v>39437</v>
      </c>
      <c r="B1248" s="93">
        <v>1805</v>
      </c>
      <c r="C1248" s="93" t="s">
        <v>94</v>
      </c>
      <c r="D1248" s="94">
        <v>50</v>
      </c>
      <c r="E1248" s="95" t="s">
        <v>8106</v>
      </c>
      <c r="F1248" s="93" t="s">
        <v>67</v>
      </c>
      <c r="G1248" s="93" t="s">
        <v>3582</v>
      </c>
      <c r="H1248" s="94" t="s">
        <v>25</v>
      </c>
      <c r="I1248" s="96"/>
      <c r="J1248" s="94"/>
      <c r="K1248" s="94">
        <v>50</v>
      </c>
      <c r="L1248" s="94"/>
      <c r="M1248" s="104"/>
      <c r="N1248" s="95"/>
      <c r="O1248" s="95"/>
      <c r="P1248" s="95"/>
      <c r="Q1248" s="95"/>
      <c r="R1248" s="95"/>
      <c r="S1248" s="95"/>
      <c r="T1248" s="93"/>
      <c r="U1248" s="95"/>
      <c r="V1248" s="98"/>
      <c r="W1248" s="95"/>
      <c r="X1248" s="94">
        <v>50</v>
      </c>
      <c r="Y1248" s="94"/>
    </row>
    <row r="1249" spans="1:25" ht="15" customHeight="1" x14ac:dyDescent="0.25">
      <c r="A1249" s="105">
        <v>39438</v>
      </c>
      <c r="B1249" s="93">
        <v>1400</v>
      </c>
      <c r="C1249" s="93" t="s">
        <v>42</v>
      </c>
      <c r="D1249" s="94">
        <v>4000</v>
      </c>
      <c r="E1249" s="95" t="s">
        <v>8107</v>
      </c>
      <c r="F1249" s="93" t="s">
        <v>67</v>
      </c>
      <c r="G1249" s="93" t="s">
        <v>3582</v>
      </c>
      <c r="H1249" s="96" t="s">
        <v>25</v>
      </c>
      <c r="I1249" s="93"/>
      <c r="J1249" s="94"/>
      <c r="K1249" s="94">
        <v>4000</v>
      </c>
      <c r="L1249" s="94"/>
      <c r="M1249" s="97"/>
      <c r="N1249" s="95"/>
      <c r="O1249" s="95"/>
      <c r="P1249" s="95"/>
      <c r="Q1249" s="95"/>
      <c r="R1249" s="95"/>
      <c r="S1249" s="95"/>
      <c r="T1249" s="95"/>
      <c r="U1249" s="93"/>
      <c r="V1249" s="95"/>
      <c r="W1249" s="98"/>
      <c r="X1249" s="94">
        <v>4000</v>
      </c>
      <c r="Y1249" s="94"/>
    </row>
    <row r="1250" spans="1:25" ht="15" customHeight="1" x14ac:dyDescent="0.25">
      <c r="A1250" s="92">
        <v>39438</v>
      </c>
      <c r="B1250" s="93">
        <v>1204</v>
      </c>
      <c r="C1250" s="93" t="s">
        <v>70</v>
      </c>
      <c r="D1250" s="94" t="s">
        <v>27</v>
      </c>
      <c r="E1250" s="95" t="s">
        <v>8108</v>
      </c>
      <c r="F1250" s="93" t="s">
        <v>67</v>
      </c>
      <c r="G1250" s="93" t="s">
        <v>3575</v>
      </c>
      <c r="H1250" s="94" t="s">
        <v>25</v>
      </c>
      <c r="I1250" s="96"/>
      <c r="J1250" s="94"/>
      <c r="K1250" s="94" t="s">
        <v>27</v>
      </c>
      <c r="L1250" s="94"/>
      <c r="M1250" s="104"/>
      <c r="N1250" s="95"/>
      <c r="O1250" s="95"/>
      <c r="P1250" s="95"/>
      <c r="Q1250" s="95"/>
      <c r="R1250" s="95"/>
      <c r="S1250" s="95"/>
      <c r="T1250" s="93"/>
      <c r="U1250" s="95"/>
      <c r="V1250" s="98"/>
      <c r="W1250" s="95"/>
      <c r="X1250" s="94" t="s">
        <v>27</v>
      </c>
      <c r="Y1250" s="94">
        <v>1</v>
      </c>
    </row>
    <row r="1251" spans="1:25" ht="15" customHeight="1" x14ac:dyDescent="0.25">
      <c r="A1251" s="92">
        <v>39439</v>
      </c>
      <c r="B1251" s="93">
        <v>1604</v>
      </c>
      <c r="C1251" s="93" t="s">
        <v>64</v>
      </c>
      <c r="D1251" s="94">
        <v>3000</v>
      </c>
      <c r="E1251" s="95" t="s">
        <v>8109</v>
      </c>
      <c r="F1251" s="93" t="s">
        <v>33</v>
      </c>
      <c r="G1251" s="93" t="s">
        <v>3578</v>
      </c>
      <c r="H1251" s="94" t="s">
        <v>25</v>
      </c>
      <c r="I1251" s="96"/>
      <c r="J1251" s="94"/>
      <c r="K1251" s="94">
        <v>3000</v>
      </c>
      <c r="L1251" s="94"/>
      <c r="M1251" s="104"/>
      <c r="N1251" s="95"/>
      <c r="O1251" s="95"/>
      <c r="P1251" s="95"/>
      <c r="Q1251" s="95"/>
      <c r="R1251" s="95"/>
      <c r="S1251" s="95"/>
      <c r="T1251" s="93"/>
      <c r="U1251" s="95"/>
      <c r="V1251" s="98"/>
      <c r="W1251" s="95"/>
      <c r="X1251" s="94">
        <v>3000</v>
      </c>
      <c r="Y1251" s="94"/>
    </row>
    <row r="1252" spans="1:25" ht="15" customHeight="1" x14ac:dyDescent="0.25">
      <c r="A1252" s="92">
        <v>39440</v>
      </c>
      <c r="B1252" s="93">
        <v>1058</v>
      </c>
      <c r="C1252" s="93" t="s">
        <v>46</v>
      </c>
      <c r="D1252" s="94">
        <v>3000</v>
      </c>
      <c r="E1252" s="95" t="s">
        <v>8110</v>
      </c>
      <c r="F1252" s="93" t="s">
        <v>37</v>
      </c>
      <c r="G1252" s="93" t="s">
        <v>3575</v>
      </c>
      <c r="H1252" s="94" t="s">
        <v>25</v>
      </c>
      <c r="I1252" s="96"/>
      <c r="J1252" s="94"/>
      <c r="K1252" s="94">
        <v>3000</v>
      </c>
      <c r="L1252" s="94"/>
      <c r="M1252" s="104"/>
      <c r="N1252" s="95"/>
      <c r="O1252" s="95"/>
      <c r="P1252" s="95"/>
      <c r="Q1252" s="95"/>
      <c r="R1252" s="95"/>
      <c r="S1252" s="95"/>
      <c r="T1252" s="93"/>
      <c r="U1252" s="95"/>
      <c r="V1252" s="98"/>
      <c r="W1252" s="95"/>
      <c r="X1252" s="94">
        <v>3000</v>
      </c>
      <c r="Y1252" s="94"/>
    </row>
    <row r="1253" spans="1:25" ht="15" customHeight="1" x14ac:dyDescent="0.25">
      <c r="A1253" s="92">
        <v>39440</v>
      </c>
      <c r="B1253" s="93">
        <v>1558</v>
      </c>
      <c r="C1253" s="93" t="s">
        <v>21</v>
      </c>
      <c r="D1253" s="94">
        <v>40</v>
      </c>
      <c r="E1253" s="95" t="s">
        <v>8111</v>
      </c>
      <c r="F1253" s="93" t="s">
        <v>67</v>
      </c>
      <c r="G1253" s="93" t="s">
        <v>3610</v>
      </c>
      <c r="H1253" s="94" t="s">
        <v>25</v>
      </c>
      <c r="I1253" s="96"/>
      <c r="J1253" s="94"/>
      <c r="K1253" s="94">
        <v>40</v>
      </c>
      <c r="L1253" s="94"/>
      <c r="M1253" s="97"/>
      <c r="N1253" s="95"/>
      <c r="O1253" s="95"/>
      <c r="P1253" s="95"/>
      <c r="Q1253" s="95"/>
      <c r="R1253" s="95"/>
      <c r="S1253" s="95"/>
      <c r="T1253" s="93"/>
      <c r="U1253" s="95"/>
      <c r="V1253" s="98"/>
      <c r="W1253" s="95"/>
      <c r="X1253" s="94">
        <v>40</v>
      </c>
      <c r="Y1253" s="94"/>
    </row>
    <row r="1254" spans="1:25" ht="15" customHeight="1" x14ac:dyDescent="0.25">
      <c r="A1254" s="92">
        <v>39441</v>
      </c>
      <c r="B1254" s="93">
        <v>1853</v>
      </c>
      <c r="C1254" s="93" t="s">
        <v>56</v>
      </c>
      <c r="D1254" s="94">
        <v>1000</v>
      </c>
      <c r="E1254" s="95" t="s">
        <v>8112</v>
      </c>
      <c r="F1254" s="93" t="s">
        <v>37</v>
      </c>
      <c r="G1254" s="93" t="s">
        <v>3587</v>
      </c>
      <c r="H1254" s="94" t="s">
        <v>25</v>
      </c>
      <c r="I1254" s="96"/>
      <c r="J1254" s="94"/>
      <c r="K1254" s="94">
        <v>1000</v>
      </c>
      <c r="L1254" s="94"/>
      <c r="M1254" s="97"/>
      <c r="N1254" s="95"/>
      <c r="O1254" s="95"/>
      <c r="P1254" s="95"/>
      <c r="Q1254" s="95"/>
      <c r="R1254" s="95"/>
      <c r="S1254" s="95"/>
      <c r="T1254" s="93"/>
      <c r="U1254" s="95"/>
      <c r="V1254" s="98"/>
      <c r="W1254" s="95"/>
      <c r="X1254" s="94">
        <v>1000</v>
      </c>
      <c r="Y1254" s="94"/>
    </row>
    <row r="1255" spans="1:25" ht="15" customHeight="1" x14ac:dyDescent="0.25">
      <c r="A1255" s="92">
        <v>39442</v>
      </c>
      <c r="B1255" s="93">
        <v>1113</v>
      </c>
      <c r="C1255" s="93" t="s">
        <v>141</v>
      </c>
      <c r="D1255" s="94">
        <v>1000</v>
      </c>
      <c r="E1255" s="95" t="s">
        <v>8113</v>
      </c>
      <c r="F1255" s="93" t="s">
        <v>23</v>
      </c>
      <c r="G1255" s="93" t="s">
        <v>3578</v>
      </c>
      <c r="H1255" s="94" t="s">
        <v>25</v>
      </c>
      <c r="I1255" s="96"/>
      <c r="J1255" s="94"/>
      <c r="K1255" s="94">
        <v>1000</v>
      </c>
      <c r="L1255" s="94"/>
      <c r="M1255" s="97"/>
      <c r="N1255" s="95"/>
      <c r="O1255" s="95"/>
      <c r="P1255" s="95"/>
      <c r="Q1255" s="95"/>
      <c r="R1255" s="95"/>
      <c r="S1255" s="95"/>
      <c r="T1255" s="93"/>
      <c r="U1255" s="95"/>
      <c r="V1255" s="98"/>
      <c r="W1255" s="95"/>
      <c r="X1255" s="94">
        <v>1000</v>
      </c>
      <c r="Y1255" s="94"/>
    </row>
    <row r="1256" spans="1:25" ht="15" customHeight="1" x14ac:dyDescent="0.25">
      <c r="A1256" s="92">
        <v>39442</v>
      </c>
      <c r="B1256" s="93">
        <v>1733</v>
      </c>
      <c r="C1256" s="93" t="s">
        <v>26</v>
      </c>
      <c r="D1256" s="94">
        <v>1000</v>
      </c>
      <c r="E1256" s="95" t="s">
        <v>8114</v>
      </c>
      <c r="F1256" s="93" t="s">
        <v>23</v>
      </c>
      <c r="G1256" s="93" t="s">
        <v>3578</v>
      </c>
      <c r="H1256" s="94" t="s">
        <v>25</v>
      </c>
      <c r="I1256" s="96"/>
      <c r="J1256" s="94"/>
      <c r="K1256" s="94">
        <v>1000</v>
      </c>
      <c r="L1256" s="94"/>
      <c r="M1256" s="97"/>
      <c r="N1256" s="95"/>
      <c r="O1256" s="95"/>
      <c r="P1256" s="95"/>
      <c r="Q1256" s="95"/>
      <c r="R1256" s="95"/>
      <c r="S1256" s="95"/>
      <c r="T1256" s="93"/>
      <c r="U1256" s="95"/>
      <c r="V1256" s="98"/>
      <c r="W1256" s="95"/>
      <c r="X1256" s="94">
        <v>1000</v>
      </c>
      <c r="Y1256" s="94"/>
    </row>
    <row r="1257" spans="1:25" ht="15" customHeight="1" x14ac:dyDescent="0.25">
      <c r="A1257" s="92">
        <v>39442</v>
      </c>
      <c r="B1257" s="93">
        <v>1756</v>
      </c>
      <c r="C1257" s="93" t="s">
        <v>35</v>
      </c>
      <c r="D1257" s="94">
        <v>150</v>
      </c>
      <c r="E1257" s="95" t="s">
        <v>8115</v>
      </c>
      <c r="F1257" s="93" t="s">
        <v>23</v>
      </c>
      <c r="G1257" s="93" t="s">
        <v>3580</v>
      </c>
      <c r="H1257" s="94" t="s">
        <v>25</v>
      </c>
      <c r="I1257" s="96"/>
      <c r="J1257" s="94"/>
      <c r="K1257" s="94">
        <v>150</v>
      </c>
      <c r="L1257" s="94"/>
      <c r="M1257" s="97"/>
      <c r="N1257" s="95"/>
      <c r="O1257" s="95"/>
      <c r="P1257" s="95"/>
      <c r="Q1257" s="95"/>
      <c r="R1257" s="95"/>
      <c r="S1257" s="95"/>
      <c r="T1257" s="93"/>
      <c r="U1257" s="95"/>
      <c r="V1257" s="98"/>
      <c r="W1257" s="95"/>
      <c r="X1257" s="94">
        <v>150</v>
      </c>
      <c r="Y1257" s="94"/>
    </row>
    <row r="1258" spans="1:25" ht="15" customHeight="1" x14ac:dyDescent="0.25">
      <c r="A1258" s="92">
        <v>39442</v>
      </c>
      <c r="B1258" s="93">
        <v>1606</v>
      </c>
      <c r="C1258" s="93" t="s">
        <v>99</v>
      </c>
      <c r="D1258" s="94">
        <v>50000</v>
      </c>
      <c r="E1258" s="95" t="s">
        <v>8116</v>
      </c>
      <c r="F1258" s="93" t="s">
        <v>23</v>
      </c>
      <c r="G1258" s="93" t="s">
        <v>3610</v>
      </c>
      <c r="H1258" s="94" t="s">
        <v>25</v>
      </c>
      <c r="I1258" s="96"/>
      <c r="J1258" s="94"/>
      <c r="K1258" s="94">
        <v>50000</v>
      </c>
      <c r="L1258" s="94"/>
      <c r="M1258" s="97"/>
      <c r="N1258" s="95"/>
      <c r="O1258" s="95"/>
      <c r="P1258" s="95"/>
      <c r="Q1258" s="95"/>
      <c r="R1258" s="95"/>
      <c r="S1258" s="95"/>
      <c r="T1258" s="93"/>
      <c r="U1258" s="95"/>
      <c r="V1258" s="98"/>
      <c r="W1258" s="95"/>
      <c r="X1258" s="94">
        <v>50000</v>
      </c>
      <c r="Y1258" s="94"/>
    </row>
    <row r="1259" spans="1:25" ht="15" customHeight="1" x14ac:dyDescent="0.25">
      <c r="A1259" s="92">
        <v>39442</v>
      </c>
      <c r="B1259" s="93">
        <v>845</v>
      </c>
      <c r="C1259" s="93" t="s">
        <v>46</v>
      </c>
      <c r="D1259" s="94">
        <v>2000</v>
      </c>
      <c r="E1259" s="95" t="s">
        <v>8117</v>
      </c>
      <c r="F1259" s="93" t="s">
        <v>23</v>
      </c>
      <c r="G1259" s="93" t="s">
        <v>3575</v>
      </c>
      <c r="H1259" s="94" t="s">
        <v>25</v>
      </c>
      <c r="I1259" s="96"/>
      <c r="J1259" s="94"/>
      <c r="K1259" s="94">
        <v>2000</v>
      </c>
      <c r="L1259" s="94"/>
      <c r="M1259" s="97"/>
      <c r="N1259" s="95"/>
      <c r="O1259" s="95"/>
      <c r="P1259" s="95"/>
      <c r="Q1259" s="95"/>
      <c r="R1259" s="95"/>
      <c r="S1259" s="95"/>
      <c r="T1259" s="93"/>
      <c r="U1259" s="95"/>
      <c r="V1259" s="98"/>
      <c r="W1259" s="95"/>
      <c r="X1259" s="94">
        <v>2000</v>
      </c>
      <c r="Y1259" s="94"/>
    </row>
    <row r="1260" spans="1:25" ht="15" customHeight="1" x14ac:dyDescent="0.25">
      <c r="A1260" s="92">
        <v>39442</v>
      </c>
      <c r="B1260" s="93">
        <v>1054</v>
      </c>
      <c r="C1260" s="93" t="s">
        <v>91</v>
      </c>
      <c r="D1260" s="94">
        <v>1000</v>
      </c>
      <c r="E1260" s="95" t="s">
        <v>8118</v>
      </c>
      <c r="F1260" s="93" t="s">
        <v>33</v>
      </c>
      <c r="G1260" s="93" t="s">
        <v>3578</v>
      </c>
      <c r="H1260" s="94" t="s">
        <v>25</v>
      </c>
      <c r="I1260" s="96"/>
      <c r="J1260" s="94"/>
      <c r="K1260" s="94">
        <v>1000</v>
      </c>
      <c r="L1260" s="94"/>
      <c r="M1260" s="97"/>
      <c r="N1260" s="95"/>
      <c r="O1260" s="95"/>
      <c r="P1260" s="95"/>
      <c r="Q1260" s="95"/>
      <c r="R1260" s="95"/>
      <c r="S1260" s="95"/>
      <c r="T1260" s="93"/>
      <c r="U1260" s="95"/>
      <c r="V1260" s="98"/>
      <c r="W1260" s="95"/>
      <c r="X1260" s="94">
        <v>1000</v>
      </c>
      <c r="Y1260" s="94"/>
    </row>
    <row r="1261" spans="1:25" ht="15" customHeight="1" x14ac:dyDescent="0.25">
      <c r="A1261" s="92">
        <v>39443</v>
      </c>
      <c r="B1261" s="93">
        <v>727</v>
      </c>
      <c r="C1261" s="93" t="s">
        <v>132</v>
      </c>
      <c r="D1261" s="94">
        <v>13500</v>
      </c>
      <c r="E1261" s="95" t="s">
        <v>8119</v>
      </c>
      <c r="F1261" s="93" t="s">
        <v>23</v>
      </c>
      <c r="G1261" s="93" t="s">
        <v>3580</v>
      </c>
      <c r="H1261" s="94" t="s">
        <v>25</v>
      </c>
      <c r="I1261" s="96"/>
      <c r="J1261" s="94"/>
      <c r="K1261" s="94">
        <v>13500</v>
      </c>
      <c r="L1261" s="94"/>
      <c r="M1261" s="97"/>
      <c r="N1261" s="95"/>
      <c r="O1261" s="95"/>
      <c r="P1261" s="95"/>
      <c r="Q1261" s="95"/>
      <c r="R1261" s="95"/>
      <c r="S1261" s="95"/>
      <c r="T1261" s="93"/>
      <c r="U1261" s="95"/>
      <c r="V1261" s="98"/>
      <c r="W1261" s="95"/>
      <c r="X1261" s="94">
        <v>13500</v>
      </c>
      <c r="Y1261" s="94"/>
    </row>
    <row r="1262" spans="1:25" ht="15" customHeight="1" x14ac:dyDescent="0.25">
      <c r="A1262" s="92">
        <v>39443</v>
      </c>
      <c r="B1262" s="93">
        <v>716</v>
      </c>
      <c r="C1262" s="93" t="s">
        <v>121</v>
      </c>
      <c r="D1262" s="94">
        <v>100</v>
      </c>
      <c r="E1262" s="95" t="s">
        <v>8120</v>
      </c>
      <c r="F1262" s="93" t="s">
        <v>23</v>
      </c>
      <c r="G1262" s="93" t="s">
        <v>3582</v>
      </c>
      <c r="H1262" s="94" t="s">
        <v>25</v>
      </c>
      <c r="I1262" s="96"/>
      <c r="J1262" s="94"/>
      <c r="K1262" s="94">
        <v>100</v>
      </c>
      <c r="L1262" s="94"/>
      <c r="M1262" s="97"/>
      <c r="N1262" s="95"/>
      <c r="O1262" s="95"/>
      <c r="P1262" s="95"/>
      <c r="Q1262" s="95"/>
      <c r="R1262" s="95"/>
      <c r="S1262" s="95"/>
      <c r="T1262" s="93"/>
      <c r="U1262" s="95"/>
      <c r="V1262" s="98"/>
      <c r="W1262" s="95"/>
      <c r="X1262" s="94">
        <v>100</v>
      </c>
      <c r="Y1262" s="94"/>
    </row>
    <row r="1263" spans="1:25" ht="15" customHeight="1" x14ac:dyDescent="0.25">
      <c r="A1263" s="92">
        <v>39443</v>
      </c>
      <c r="B1263" s="93">
        <v>2158</v>
      </c>
      <c r="C1263" s="93" t="s">
        <v>3611</v>
      </c>
      <c r="D1263" s="94">
        <v>5670</v>
      </c>
      <c r="E1263" s="95" t="s">
        <v>8121</v>
      </c>
      <c r="F1263" s="93" t="s">
        <v>23</v>
      </c>
      <c r="G1263" s="93" t="s">
        <v>3587</v>
      </c>
      <c r="H1263" s="94" t="s">
        <v>25</v>
      </c>
      <c r="I1263" s="96"/>
      <c r="J1263" s="94"/>
      <c r="K1263" s="94">
        <v>5670</v>
      </c>
      <c r="L1263" s="94"/>
      <c r="M1263" s="97"/>
      <c r="N1263" s="95"/>
      <c r="O1263" s="95"/>
      <c r="P1263" s="95"/>
      <c r="Q1263" s="95"/>
      <c r="R1263" s="95"/>
      <c r="S1263" s="95"/>
      <c r="T1263" s="93"/>
      <c r="U1263" s="95"/>
      <c r="V1263" s="98"/>
      <c r="W1263" s="95"/>
      <c r="X1263" s="94">
        <v>5670</v>
      </c>
      <c r="Y1263" s="94"/>
    </row>
    <row r="1264" spans="1:25" ht="15" customHeight="1" x14ac:dyDescent="0.25">
      <c r="A1264" s="105">
        <v>39443</v>
      </c>
      <c r="B1264" s="93">
        <v>740</v>
      </c>
      <c r="C1264" s="93" t="s">
        <v>162</v>
      </c>
      <c r="D1264" s="94">
        <v>800</v>
      </c>
      <c r="E1264" s="95" t="s">
        <v>8122</v>
      </c>
      <c r="F1264" s="93" t="s">
        <v>30</v>
      </c>
      <c r="G1264" s="93" t="s">
        <v>3582</v>
      </c>
      <c r="H1264" s="96" t="s">
        <v>3582</v>
      </c>
      <c r="I1264" s="93"/>
      <c r="J1264" s="94"/>
      <c r="K1264" s="94">
        <v>800</v>
      </c>
      <c r="L1264" s="94">
        <v>800</v>
      </c>
      <c r="M1264" s="97"/>
      <c r="N1264" s="95"/>
      <c r="O1264" s="95"/>
      <c r="P1264" s="95" t="s">
        <v>6928</v>
      </c>
      <c r="Q1264" s="95"/>
      <c r="R1264" s="95"/>
      <c r="S1264" s="95"/>
      <c r="T1264" s="95"/>
      <c r="U1264" s="93"/>
      <c r="V1264" s="95"/>
      <c r="W1264" s="98"/>
      <c r="X1264" s="94">
        <v>800</v>
      </c>
      <c r="Y1264" s="94"/>
    </row>
    <row r="1265" spans="1:25" ht="15" customHeight="1" x14ac:dyDescent="0.25">
      <c r="A1265" s="92">
        <v>39443</v>
      </c>
      <c r="B1265" s="93">
        <v>1537</v>
      </c>
      <c r="C1265" s="93" t="s">
        <v>91</v>
      </c>
      <c r="D1265" s="94">
        <v>3000</v>
      </c>
      <c r="E1265" s="95" t="s">
        <v>8123</v>
      </c>
      <c r="F1265" s="93" t="s">
        <v>33</v>
      </c>
      <c r="G1265" s="93" t="s">
        <v>3578</v>
      </c>
      <c r="H1265" s="94" t="s">
        <v>25</v>
      </c>
      <c r="I1265" s="96"/>
      <c r="J1265" s="94"/>
      <c r="K1265" s="94">
        <v>3000</v>
      </c>
      <c r="L1265" s="94"/>
      <c r="M1265" s="97"/>
      <c r="N1265" s="95"/>
      <c r="O1265" s="95"/>
      <c r="P1265" s="95"/>
      <c r="Q1265" s="95"/>
      <c r="R1265" s="95"/>
      <c r="S1265" s="95"/>
      <c r="T1265" s="93"/>
      <c r="U1265" s="95"/>
      <c r="V1265" s="98"/>
      <c r="W1265" s="95"/>
      <c r="X1265" s="94">
        <v>3000</v>
      </c>
      <c r="Y1265" s="94"/>
    </row>
    <row r="1266" spans="1:25" ht="15" customHeight="1" x14ac:dyDescent="0.25">
      <c r="A1266" s="92">
        <v>39443</v>
      </c>
      <c r="B1266" s="93">
        <v>1552</v>
      </c>
      <c r="C1266" s="93" t="s">
        <v>59</v>
      </c>
      <c r="D1266" s="94">
        <v>5000</v>
      </c>
      <c r="E1266" s="95" t="s">
        <v>8124</v>
      </c>
      <c r="F1266" s="93" t="s">
        <v>33</v>
      </c>
      <c r="G1266" s="93" t="s">
        <v>3580</v>
      </c>
      <c r="H1266" s="94" t="s">
        <v>25</v>
      </c>
      <c r="I1266" s="96"/>
      <c r="J1266" s="94"/>
      <c r="K1266" s="94">
        <v>5000</v>
      </c>
      <c r="L1266" s="94"/>
      <c r="M1266" s="97"/>
      <c r="N1266" s="95"/>
      <c r="O1266" s="95"/>
      <c r="P1266" s="95"/>
      <c r="Q1266" s="95"/>
      <c r="R1266" s="95"/>
      <c r="S1266" s="95"/>
      <c r="T1266" s="93"/>
      <c r="U1266" s="95"/>
      <c r="V1266" s="98"/>
      <c r="W1266" s="95"/>
      <c r="X1266" s="94">
        <v>5000</v>
      </c>
      <c r="Y1266" s="94"/>
    </row>
    <row r="1267" spans="1:25" ht="15" customHeight="1" x14ac:dyDescent="0.25">
      <c r="A1267" s="92">
        <v>39443</v>
      </c>
      <c r="B1267" s="93">
        <v>855</v>
      </c>
      <c r="C1267" s="93" t="s">
        <v>79</v>
      </c>
      <c r="D1267" s="94">
        <v>10000</v>
      </c>
      <c r="E1267" s="95" t="s">
        <v>8125</v>
      </c>
      <c r="F1267" s="93" t="s">
        <v>37</v>
      </c>
      <c r="G1267" s="93" t="s">
        <v>3578</v>
      </c>
      <c r="H1267" s="94" t="s">
        <v>25</v>
      </c>
      <c r="I1267" s="96" t="s">
        <v>4334</v>
      </c>
      <c r="J1267" s="94">
        <v>10000</v>
      </c>
      <c r="K1267" s="94"/>
      <c r="L1267" s="94"/>
      <c r="M1267" s="97"/>
      <c r="N1267" s="95"/>
      <c r="O1267" s="95"/>
      <c r="P1267" s="95"/>
      <c r="Q1267" s="95"/>
      <c r="R1267" s="95"/>
      <c r="S1267" s="95"/>
      <c r="T1267" s="93"/>
      <c r="U1267" s="95"/>
      <c r="V1267" s="98"/>
      <c r="W1267" s="95"/>
      <c r="X1267" s="94">
        <v>10000</v>
      </c>
      <c r="Y1267" s="94"/>
    </row>
    <row r="1268" spans="1:25" ht="15" customHeight="1" x14ac:dyDescent="0.25">
      <c r="A1268" s="92">
        <v>39443</v>
      </c>
      <c r="B1268" s="93">
        <v>1819</v>
      </c>
      <c r="C1268" s="93" t="s">
        <v>35</v>
      </c>
      <c r="D1268" s="94">
        <v>50</v>
      </c>
      <c r="E1268" s="95" t="s">
        <v>8126</v>
      </c>
      <c r="F1268" s="93" t="s">
        <v>37</v>
      </c>
      <c r="G1268" s="93" t="s">
        <v>3580</v>
      </c>
      <c r="H1268" s="94" t="s">
        <v>25</v>
      </c>
      <c r="I1268" s="96"/>
      <c r="J1268" s="94"/>
      <c r="K1268" s="94">
        <v>50</v>
      </c>
      <c r="L1268" s="94"/>
      <c r="M1268" s="97"/>
      <c r="N1268" s="95"/>
      <c r="O1268" s="95"/>
      <c r="P1268" s="95"/>
      <c r="Q1268" s="95"/>
      <c r="R1268" s="95"/>
      <c r="S1268" s="95"/>
      <c r="T1268" s="93"/>
      <c r="U1268" s="95"/>
      <c r="V1268" s="98"/>
      <c r="W1268" s="95"/>
      <c r="X1268" s="94">
        <v>50</v>
      </c>
      <c r="Y1268" s="94"/>
    </row>
    <row r="1269" spans="1:25" ht="15" customHeight="1" x14ac:dyDescent="0.25">
      <c r="A1269" s="92">
        <v>39443</v>
      </c>
      <c r="B1269" s="93">
        <v>709</v>
      </c>
      <c r="C1269" s="93" t="s">
        <v>64</v>
      </c>
      <c r="D1269" s="94">
        <v>600</v>
      </c>
      <c r="E1269" s="95" t="s">
        <v>8127</v>
      </c>
      <c r="F1269" s="93" t="s">
        <v>54</v>
      </c>
      <c r="G1269" s="93" t="s">
        <v>3578</v>
      </c>
      <c r="H1269" s="94" t="s">
        <v>25</v>
      </c>
      <c r="I1269" s="96"/>
      <c r="J1269" s="94"/>
      <c r="K1269" s="94">
        <v>600</v>
      </c>
      <c r="L1269" s="94"/>
      <c r="M1269" s="97"/>
      <c r="N1269" s="95"/>
      <c r="O1269" s="95"/>
      <c r="P1269" s="95"/>
      <c r="Q1269" s="95"/>
      <c r="R1269" s="95"/>
      <c r="S1269" s="95"/>
      <c r="T1269" s="93"/>
      <c r="U1269" s="95"/>
      <c r="V1269" s="98"/>
      <c r="W1269" s="95"/>
      <c r="X1269" s="94">
        <v>600</v>
      </c>
      <c r="Y1269" s="94"/>
    </row>
    <row r="1270" spans="1:25" ht="15" customHeight="1" x14ac:dyDescent="0.25">
      <c r="A1270" s="92">
        <v>39443</v>
      </c>
      <c r="B1270" s="93">
        <v>1755</v>
      </c>
      <c r="C1270" s="93" t="s">
        <v>31</v>
      </c>
      <c r="D1270" s="94">
        <v>1000</v>
      </c>
      <c r="E1270" s="95" t="s">
        <v>8128</v>
      </c>
      <c r="F1270" s="93" t="s">
        <v>325</v>
      </c>
      <c r="G1270" s="93" t="s">
        <v>3587</v>
      </c>
      <c r="H1270" s="94" t="s">
        <v>25</v>
      </c>
      <c r="I1270" s="96"/>
      <c r="J1270" s="94"/>
      <c r="K1270" s="94">
        <v>1000</v>
      </c>
      <c r="L1270" s="94"/>
      <c r="M1270" s="97"/>
      <c r="N1270" s="95"/>
      <c r="O1270" s="95"/>
      <c r="P1270" s="95"/>
      <c r="Q1270" s="95"/>
      <c r="R1270" s="95"/>
      <c r="S1270" s="95"/>
      <c r="T1270" s="93"/>
      <c r="U1270" s="95"/>
      <c r="V1270" s="98"/>
      <c r="W1270" s="95"/>
      <c r="X1270" s="94">
        <v>1000</v>
      </c>
      <c r="Y1270" s="94"/>
    </row>
    <row r="1271" spans="1:25" ht="15" customHeight="1" x14ac:dyDescent="0.25">
      <c r="A1271" s="92">
        <v>39444</v>
      </c>
      <c r="B1271" s="93">
        <v>1245</v>
      </c>
      <c r="C1271" s="93" t="s">
        <v>3611</v>
      </c>
      <c r="D1271" s="94">
        <v>1000</v>
      </c>
      <c r="E1271" s="95" t="s">
        <v>8129</v>
      </c>
      <c r="F1271" s="93" t="s">
        <v>23</v>
      </c>
      <c r="G1271" s="93" t="s">
        <v>3587</v>
      </c>
      <c r="H1271" s="94" t="s">
        <v>25</v>
      </c>
      <c r="I1271" s="96"/>
      <c r="J1271" s="94"/>
      <c r="K1271" s="94">
        <v>1000</v>
      </c>
      <c r="L1271" s="94"/>
      <c r="M1271" s="97"/>
      <c r="N1271" s="95"/>
      <c r="O1271" s="95"/>
      <c r="P1271" s="95"/>
      <c r="Q1271" s="95"/>
      <c r="R1271" s="95"/>
      <c r="S1271" s="95"/>
      <c r="T1271" s="93"/>
      <c r="U1271" s="95"/>
      <c r="V1271" s="98"/>
      <c r="W1271" s="95"/>
      <c r="X1271" s="94">
        <v>1000</v>
      </c>
      <c r="Y1271" s="94"/>
    </row>
    <row r="1272" spans="1:25" ht="15" customHeight="1" x14ac:dyDescent="0.25">
      <c r="A1272" s="92">
        <v>39444</v>
      </c>
      <c r="B1272" s="93">
        <v>1208</v>
      </c>
      <c r="C1272" s="93" t="s">
        <v>448</v>
      </c>
      <c r="D1272" s="94">
        <v>4000</v>
      </c>
      <c r="E1272" s="95" t="s">
        <v>8130</v>
      </c>
      <c r="F1272" s="93" t="s">
        <v>33</v>
      </c>
      <c r="G1272" s="93" t="s">
        <v>3575</v>
      </c>
      <c r="H1272" s="94" t="s">
        <v>25</v>
      </c>
      <c r="I1272" s="96"/>
      <c r="J1272" s="94"/>
      <c r="K1272" s="94">
        <v>4000</v>
      </c>
      <c r="L1272" s="94"/>
      <c r="M1272" s="97"/>
      <c r="N1272" s="95"/>
      <c r="O1272" s="95"/>
      <c r="P1272" s="95"/>
      <c r="Q1272" s="95"/>
      <c r="R1272" s="95"/>
      <c r="S1272" s="95"/>
      <c r="T1272" s="93"/>
      <c r="U1272" s="95"/>
      <c r="V1272" s="98"/>
      <c r="W1272" s="95"/>
      <c r="X1272" s="94">
        <v>4000</v>
      </c>
      <c r="Y1272" s="94"/>
    </row>
    <row r="1273" spans="1:25" ht="15" customHeight="1" x14ac:dyDescent="0.25">
      <c r="A1273" s="92">
        <v>39444</v>
      </c>
      <c r="B1273" s="93">
        <v>1752</v>
      </c>
      <c r="C1273" s="93" t="s">
        <v>35</v>
      </c>
      <c r="D1273" s="94">
        <v>200</v>
      </c>
      <c r="E1273" s="95" t="s">
        <v>8131</v>
      </c>
      <c r="F1273" s="93" t="s">
        <v>37</v>
      </c>
      <c r="G1273" s="93" t="s">
        <v>3580</v>
      </c>
      <c r="H1273" s="94" t="s">
        <v>25</v>
      </c>
      <c r="I1273" s="96"/>
      <c r="J1273" s="94"/>
      <c r="K1273" s="94">
        <v>200</v>
      </c>
      <c r="L1273" s="94"/>
      <c r="M1273" s="97"/>
      <c r="N1273" s="95"/>
      <c r="O1273" s="95"/>
      <c r="P1273" s="95"/>
      <c r="Q1273" s="95"/>
      <c r="R1273" s="95"/>
      <c r="S1273" s="95"/>
      <c r="T1273" s="93"/>
      <c r="U1273" s="95"/>
      <c r="V1273" s="98"/>
      <c r="W1273" s="95"/>
      <c r="X1273" s="94">
        <v>200</v>
      </c>
      <c r="Y1273" s="94"/>
    </row>
    <row r="1274" spans="1:25" ht="15" customHeight="1" x14ac:dyDescent="0.25">
      <c r="A1274" s="92">
        <v>39444</v>
      </c>
      <c r="B1274" s="93">
        <v>1419</v>
      </c>
      <c r="C1274" s="93" t="s">
        <v>426</v>
      </c>
      <c r="D1274" s="94">
        <v>2500</v>
      </c>
      <c r="E1274" s="95" t="s">
        <v>8132</v>
      </c>
      <c r="F1274" s="93" t="s">
        <v>37</v>
      </c>
      <c r="G1274" s="93" t="s">
        <v>3587</v>
      </c>
      <c r="H1274" s="94" t="s">
        <v>25</v>
      </c>
      <c r="I1274" s="96"/>
      <c r="J1274" s="94"/>
      <c r="K1274" s="94">
        <v>2500</v>
      </c>
      <c r="L1274" s="94"/>
      <c r="M1274" s="97"/>
      <c r="N1274" s="95"/>
      <c r="O1274" s="95"/>
      <c r="P1274" s="95"/>
      <c r="Q1274" s="95"/>
      <c r="R1274" s="95"/>
      <c r="S1274" s="95"/>
      <c r="T1274" s="93"/>
      <c r="U1274" s="95"/>
      <c r="V1274" s="98"/>
      <c r="W1274" s="95"/>
      <c r="X1274" s="94">
        <v>2500</v>
      </c>
      <c r="Y1274" s="94"/>
    </row>
    <row r="1275" spans="1:25" ht="15" customHeight="1" x14ac:dyDescent="0.25">
      <c r="A1275" s="92">
        <v>39445</v>
      </c>
      <c r="B1275" s="93">
        <v>1338</v>
      </c>
      <c r="C1275" s="93" t="s">
        <v>31</v>
      </c>
      <c r="D1275" s="94" t="s">
        <v>27</v>
      </c>
      <c r="E1275" s="95" t="s">
        <v>8133</v>
      </c>
      <c r="F1275" s="93" t="s">
        <v>33</v>
      </c>
      <c r="G1275" s="93" t="s">
        <v>3587</v>
      </c>
      <c r="H1275" s="94" t="s">
        <v>25</v>
      </c>
      <c r="I1275" s="96"/>
      <c r="J1275" s="94"/>
      <c r="K1275" s="94" t="s">
        <v>27</v>
      </c>
      <c r="L1275" s="94"/>
      <c r="M1275" s="97"/>
      <c r="N1275" s="95"/>
      <c r="O1275" s="95"/>
      <c r="P1275" s="95"/>
      <c r="Q1275" s="95"/>
      <c r="R1275" s="95"/>
      <c r="S1275" s="95"/>
      <c r="T1275" s="93"/>
      <c r="U1275" s="95"/>
      <c r="V1275" s="98"/>
      <c r="W1275" s="95"/>
      <c r="X1275" s="94" t="s">
        <v>27</v>
      </c>
      <c r="Y1275" s="94">
        <v>1</v>
      </c>
    </row>
    <row r="1276" spans="1:25" ht="15" customHeight="1" x14ac:dyDescent="0.25">
      <c r="A1276" s="92">
        <v>39445</v>
      </c>
      <c r="B1276" s="93">
        <v>1106</v>
      </c>
      <c r="C1276" s="93" t="s">
        <v>64</v>
      </c>
      <c r="D1276" s="94">
        <v>100000</v>
      </c>
      <c r="E1276" s="95" t="s">
        <v>8134</v>
      </c>
      <c r="F1276" s="93" t="s">
        <v>3869</v>
      </c>
      <c r="G1276" s="93" t="s">
        <v>3578</v>
      </c>
      <c r="H1276" s="94" t="s">
        <v>25</v>
      </c>
      <c r="I1276" s="96" t="s">
        <v>4334</v>
      </c>
      <c r="J1276" s="94">
        <v>100000</v>
      </c>
      <c r="K1276" s="94"/>
      <c r="L1276" s="94"/>
      <c r="M1276" s="97"/>
      <c r="N1276" s="95"/>
      <c r="O1276" s="95"/>
      <c r="P1276" s="95"/>
      <c r="Q1276" s="95"/>
      <c r="R1276" s="95"/>
      <c r="S1276" s="95"/>
      <c r="T1276" s="93"/>
      <c r="U1276" s="95"/>
      <c r="V1276" s="98"/>
      <c r="W1276" s="95"/>
      <c r="X1276" s="94">
        <v>100000</v>
      </c>
      <c r="Y1276" s="94"/>
    </row>
    <row r="1277" spans="1:25" ht="15" customHeight="1" x14ac:dyDescent="0.25">
      <c r="A1277" s="92">
        <v>39446</v>
      </c>
      <c r="B1277" s="93">
        <v>1347</v>
      </c>
      <c r="C1277" s="93" t="s">
        <v>21</v>
      </c>
      <c r="D1277" s="94">
        <v>500</v>
      </c>
      <c r="E1277" s="95" t="s">
        <v>8135</v>
      </c>
      <c r="F1277" s="93" t="s">
        <v>33</v>
      </c>
      <c r="G1277" s="93" t="s">
        <v>3610</v>
      </c>
      <c r="H1277" s="94" t="s">
        <v>25</v>
      </c>
      <c r="I1277" s="96"/>
      <c r="J1277" s="94"/>
      <c r="K1277" s="94">
        <v>500</v>
      </c>
      <c r="L1277" s="94"/>
      <c r="M1277" s="97"/>
      <c r="N1277" s="95"/>
      <c r="O1277" s="95"/>
      <c r="P1277" s="95"/>
      <c r="Q1277" s="95"/>
      <c r="R1277" s="95"/>
      <c r="S1277" s="95"/>
      <c r="T1277" s="93"/>
      <c r="U1277" s="95"/>
      <c r="V1277" s="98"/>
      <c r="W1277" s="95"/>
      <c r="X1277" s="94">
        <v>500</v>
      </c>
      <c r="Y1277" s="94"/>
    </row>
    <row r="1278" spans="1:25" ht="15" customHeight="1" x14ac:dyDescent="0.25">
      <c r="A1278" s="92">
        <v>39446</v>
      </c>
      <c r="B1278" s="93">
        <v>1211</v>
      </c>
      <c r="C1278" s="93" t="s">
        <v>91</v>
      </c>
      <c r="D1278" s="94">
        <v>10000</v>
      </c>
      <c r="E1278" s="95" t="s">
        <v>8136</v>
      </c>
      <c r="F1278" s="93" t="s">
        <v>190</v>
      </c>
      <c r="G1278" s="93" t="s">
        <v>3578</v>
      </c>
      <c r="H1278" s="94" t="s">
        <v>25</v>
      </c>
      <c r="I1278" s="96"/>
      <c r="J1278" s="94"/>
      <c r="K1278" s="94">
        <v>10000</v>
      </c>
      <c r="L1278" s="94"/>
      <c r="M1278" s="97"/>
      <c r="N1278" s="95"/>
      <c r="O1278" s="95"/>
      <c r="P1278" s="95"/>
      <c r="Q1278" s="95"/>
      <c r="R1278" s="95"/>
      <c r="S1278" s="95"/>
      <c r="T1278" s="93"/>
      <c r="U1278" s="95"/>
      <c r="V1278" s="98"/>
      <c r="W1278" s="95"/>
      <c r="X1278" s="94">
        <v>10000</v>
      </c>
      <c r="Y1278" s="94"/>
    </row>
    <row r="1279" spans="1:25" ht="15" customHeight="1" x14ac:dyDescent="0.25">
      <c r="A1279" s="105">
        <v>39447</v>
      </c>
      <c r="B1279" s="93">
        <v>1252</v>
      </c>
      <c r="C1279" s="93" t="s">
        <v>46</v>
      </c>
      <c r="D1279" s="94">
        <v>8000</v>
      </c>
      <c r="E1279" s="95" t="s">
        <v>8137</v>
      </c>
      <c r="F1279" s="93" t="s">
        <v>33</v>
      </c>
      <c r="G1279" s="93" t="s">
        <v>3575</v>
      </c>
      <c r="H1279" s="96" t="s">
        <v>25</v>
      </c>
      <c r="I1279" s="96"/>
      <c r="J1279" s="94"/>
      <c r="K1279" s="94">
        <v>8000</v>
      </c>
      <c r="L1279" s="94"/>
      <c r="M1279" s="97"/>
      <c r="N1279" s="95"/>
      <c r="O1279" s="95"/>
      <c r="P1279" s="95"/>
      <c r="Q1279" s="95"/>
      <c r="R1279" s="95"/>
      <c r="S1279" s="95"/>
      <c r="T1279" s="95"/>
      <c r="U1279" s="93"/>
      <c r="V1279" s="95"/>
      <c r="W1279" s="98"/>
      <c r="X1279" s="94">
        <v>8000</v>
      </c>
      <c r="Y1279" s="94"/>
    </row>
    <row r="1280" spans="1:25" ht="15" customHeight="1" x14ac:dyDescent="0.25">
      <c r="A1280" s="105">
        <v>39447</v>
      </c>
      <c r="B1280" s="93">
        <v>1005</v>
      </c>
      <c r="C1280" s="93" t="s">
        <v>526</v>
      </c>
      <c r="D1280" s="94">
        <v>1000</v>
      </c>
      <c r="E1280" s="95" t="s">
        <v>8138</v>
      </c>
      <c r="F1280" s="93" t="s">
        <v>37</v>
      </c>
      <c r="G1280" s="93" t="s">
        <v>3580</v>
      </c>
      <c r="H1280" s="96" t="s">
        <v>25</v>
      </c>
      <c r="I1280" s="96"/>
      <c r="J1280" s="94"/>
      <c r="K1280" s="94">
        <v>1000</v>
      </c>
      <c r="L1280" s="94"/>
      <c r="M1280" s="97"/>
      <c r="N1280" s="95"/>
      <c r="O1280" s="95"/>
      <c r="P1280" s="95"/>
      <c r="Q1280" s="95"/>
      <c r="R1280" s="95"/>
      <c r="S1280" s="95"/>
      <c r="T1280" s="95"/>
      <c r="U1280" s="93"/>
      <c r="V1280" s="95"/>
      <c r="W1280" s="98"/>
      <c r="X1280" s="94">
        <v>1000</v>
      </c>
      <c r="Y1280" s="94"/>
    </row>
    <row r="1281" spans="1:25" ht="15" customHeight="1" x14ac:dyDescent="0.25">
      <c r="A1281" s="105">
        <v>39447</v>
      </c>
      <c r="B1281" s="93">
        <v>1155</v>
      </c>
      <c r="C1281" s="93" t="s">
        <v>31</v>
      </c>
      <c r="D1281" s="94">
        <v>1000</v>
      </c>
      <c r="E1281" s="95" t="s">
        <v>8139</v>
      </c>
      <c r="F1281" s="93" t="s">
        <v>190</v>
      </c>
      <c r="G1281" s="93" t="s">
        <v>3587</v>
      </c>
      <c r="H1281" s="96" t="s">
        <v>25</v>
      </c>
      <c r="I1281" s="96"/>
      <c r="J1281" s="94"/>
      <c r="K1281" s="94">
        <v>1000</v>
      </c>
      <c r="L1281" s="94"/>
      <c r="M1281" s="97"/>
      <c r="N1281" s="95"/>
      <c r="O1281" s="95"/>
      <c r="P1281" s="95"/>
      <c r="Q1281" s="95"/>
      <c r="R1281" s="95"/>
      <c r="S1281" s="95"/>
      <c r="T1281" s="95"/>
      <c r="U1281" s="93"/>
      <c r="V1281" s="95"/>
      <c r="W1281" s="98"/>
      <c r="X1281" s="94">
        <v>1000</v>
      </c>
      <c r="Y1281" s="94"/>
    </row>
    <row r="1282" spans="1:25" ht="15" customHeight="1" x14ac:dyDescent="0.25">
      <c r="A1282" s="105">
        <v>39447</v>
      </c>
      <c r="B1282" s="93">
        <v>1823</v>
      </c>
      <c r="C1282" s="93" t="s">
        <v>162</v>
      </c>
      <c r="D1282" s="94" t="s">
        <v>27</v>
      </c>
      <c r="E1282" s="95" t="s">
        <v>8140</v>
      </c>
      <c r="F1282" s="93" t="s">
        <v>63</v>
      </c>
      <c r="G1282" s="93" t="s">
        <v>3582</v>
      </c>
      <c r="H1282" s="96" t="s">
        <v>25</v>
      </c>
      <c r="I1282" s="96"/>
      <c r="J1282" s="94"/>
      <c r="K1282" s="94" t="s">
        <v>27</v>
      </c>
      <c r="L1282" s="94"/>
      <c r="M1282" s="97"/>
      <c r="N1282" s="95"/>
      <c r="O1282" s="95"/>
      <c r="P1282" s="95"/>
      <c r="Q1282" s="95"/>
      <c r="R1282" s="95"/>
      <c r="S1282" s="95"/>
      <c r="T1282" s="95"/>
      <c r="U1282" s="93"/>
      <c r="V1282" s="95"/>
      <c r="W1282" s="98"/>
      <c r="X1282" s="94" t="s">
        <v>27</v>
      </c>
      <c r="Y1282" s="94">
        <v>1</v>
      </c>
    </row>
    <row r="1283" spans="1:25" s="127" customFormat="1" ht="15" customHeight="1" x14ac:dyDescent="0.25">
      <c r="A1283" s="120">
        <v>39448</v>
      </c>
      <c r="B1283" s="121">
        <v>50</v>
      </c>
      <c r="C1283" s="121" t="s">
        <v>64</v>
      </c>
      <c r="D1283" s="122">
        <v>1000</v>
      </c>
      <c r="E1283" s="123" t="s">
        <v>8141</v>
      </c>
      <c r="F1283" s="124" t="s">
        <v>8142</v>
      </c>
      <c r="G1283" s="125" t="s">
        <v>3578</v>
      </c>
      <c r="H1283" s="124" t="s">
        <v>25</v>
      </c>
      <c r="I1283" s="124"/>
      <c r="J1283" s="124"/>
      <c r="K1283" s="125"/>
      <c r="L1283" s="125"/>
      <c r="M1283" s="126"/>
      <c r="U1283" s="124"/>
      <c r="W1283" s="128"/>
      <c r="X1283" s="125"/>
      <c r="Y1283" s="124"/>
    </row>
    <row r="1284" spans="1:25" ht="15" customHeight="1" x14ac:dyDescent="0.3">
      <c r="D1284" s="130"/>
      <c r="J1284" s="130"/>
      <c r="K1284" s="130"/>
      <c r="X1284" s="13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DAC87-578C-4698-9588-F6D4A4185053}">
  <dimension ref="A1:FR1812"/>
  <sheetViews>
    <sheetView workbookViewId="0">
      <selection activeCell="F20" sqref="F20"/>
    </sheetView>
  </sheetViews>
  <sheetFormatPr defaultColWidth="9.109375" defaultRowHeight="15" x14ac:dyDescent="0.25"/>
  <cols>
    <col min="1" max="1" width="14" style="127" bestFit="1" customWidth="1"/>
    <col min="2" max="2" width="10.5546875" style="256" bestFit="1" customWidth="1"/>
    <col min="3" max="3" width="7.6640625" style="257" bestFit="1" customWidth="1"/>
    <col min="4" max="4" width="12.5546875" style="124" bestFit="1" customWidth="1"/>
    <col min="5" max="5" width="29.88671875" style="124" bestFit="1" customWidth="1"/>
    <col min="6" max="6" width="26" style="258" bestFit="1" customWidth="1"/>
    <col min="7" max="7" width="35.44140625" style="258" customWidth="1"/>
    <col min="8" max="8" width="105.6640625" style="259" customWidth="1"/>
    <col min="9" max="9" width="38.6640625" style="260" customWidth="1"/>
    <col min="10" max="10" width="61.6640625" style="261" customWidth="1"/>
    <col min="11" max="11" width="19.5546875" style="261" customWidth="1"/>
    <col min="12" max="12" width="18.5546875" style="124" customWidth="1"/>
    <col min="13" max="13" width="16.6640625" style="125" customWidth="1"/>
    <col min="14" max="14" width="20" style="124" customWidth="1"/>
    <col min="15" max="15" width="19.109375" style="126" customWidth="1"/>
    <col min="16" max="16" width="25" style="127" bestFit="1" customWidth="1"/>
    <col min="17" max="17" width="33.88671875" style="127" bestFit="1" customWidth="1"/>
    <col min="18" max="18" width="46" style="127" bestFit="1" customWidth="1"/>
    <col min="19" max="19" width="28" style="127" bestFit="1" customWidth="1"/>
    <col min="20" max="20" width="21.5546875" style="127" bestFit="1" customWidth="1"/>
    <col min="21" max="21" width="75" style="127" bestFit="1" customWidth="1"/>
    <col min="22" max="22" width="15.6640625" style="124" bestFit="1" customWidth="1"/>
    <col min="23" max="23" width="33.6640625" style="128" bestFit="1" customWidth="1"/>
    <col min="24" max="173" width="9.109375" style="127"/>
    <col min="174" max="174" width="9.33203125" style="127" bestFit="1" customWidth="1"/>
    <col min="175" max="16384" width="9.109375" style="127"/>
  </cols>
  <sheetData>
    <row r="1" spans="1:23" s="143" customFormat="1" ht="36" customHeight="1" x14ac:dyDescent="0.3">
      <c r="A1" s="132" t="s">
        <v>8143</v>
      </c>
      <c r="B1" s="133" t="s">
        <v>3043</v>
      </c>
      <c r="C1" s="134" t="s">
        <v>1</v>
      </c>
      <c r="D1" s="135" t="s">
        <v>3044</v>
      </c>
      <c r="E1" s="135" t="s">
        <v>8144</v>
      </c>
      <c r="F1" s="136" t="s">
        <v>8145</v>
      </c>
      <c r="G1" s="136" t="s">
        <v>8146</v>
      </c>
      <c r="H1" s="137" t="s">
        <v>3046</v>
      </c>
      <c r="I1" s="138" t="s">
        <v>8147</v>
      </c>
      <c r="J1" s="138" t="s">
        <v>8148</v>
      </c>
      <c r="K1" s="138" t="s">
        <v>8149</v>
      </c>
      <c r="L1" s="139" t="s">
        <v>8150</v>
      </c>
      <c r="M1" s="140" t="s">
        <v>8151</v>
      </c>
      <c r="N1" s="135" t="s">
        <v>3047</v>
      </c>
      <c r="O1" s="141" t="s">
        <v>11</v>
      </c>
      <c r="P1" s="138" t="s">
        <v>8152</v>
      </c>
      <c r="Q1" s="138" t="s">
        <v>8153</v>
      </c>
      <c r="R1" s="135" t="s">
        <v>14</v>
      </c>
      <c r="S1" s="138" t="s">
        <v>8154</v>
      </c>
      <c r="T1" s="135" t="s">
        <v>19</v>
      </c>
      <c r="U1" s="135" t="s">
        <v>8155</v>
      </c>
      <c r="V1" s="135" t="s">
        <v>18</v>
      </c>
      <c r="W1" s="142" t="s">
        <v>20</v>
      </c>
    </row>
    <row r="2" spans="1:23" ht="15" customHeight="1" x14ac:dyDescent="0.25">
      <c r="A2" s="144">
        <v>20</v>
      </c>
      <c r="B2" s="120">
        <v>39448</v>
      </c>
      <c r="C2" s="121">
        <v>1152</v>
      </c>
      <c r="D2" s="121" t="s">
        <v>162</v>
      </c>
      <c r="E2" s="144" t="s">
        <v>8156</v>
      </c>
      <c r="F2" s="145" t="s">
        <v>8157</v>
      </c>
      <c r="G2" s="145" t="s">
        <v>8158</v>
      </c>
      <c r="H2" s="123" t="s">
        <v>8159</v>
      </c>
      <c r="I2" s="146" t="s">
        <v>8160</v>
      </c>
      <c r="J2" s="147"/>
      <c r="K2" s="147"/>
      <c r="L2" s="148"/>
      <c r="M2" s="122">
        <v>24000</v>
      </c>
      <c r="N2" s="121" t="s">
        <v>8161</v>
      </c>
      <c r="O2" s="149"/>
      <c r="P2" s="144"/>
      <c r="Q2" s="144"/>
      <c r="R2" s="144"/>
      <c r="S2" s="144"/>
      <c r="T2" s="144"/>
      <c r="U2" s="144"/>
      <c r="V2" s="121"/>
      <c r="W2" s="150"/>
    </row>
    <row r="3" spans="1:23" ht="15" customHeight="1" x14ac:dyDescent="0.25">
      <c r="A3" s="151">
        <v>60</v>
      </c>
      <c r="B3" s="152">
        <v>39449</v>
      </c>
      <c r="C3" s="153">
        <v>1421</v>
      </c>
      <c r="D3" s="153" t="s">
        <v>203</v>
      </c>
      <c r="E3" s="153" t="s">
        <v>8162</v>
      </c>
      <c r="F3" s="153" t="s">
        <v>8163</v>
      </c>
      <c r="G3" s="153" t="s">
        <v>8164</v>
      </c>
      <c r="H3" s="123" t="s">
        <v>8165</v>
      </c>
      <c r="I3" s="153" t="s">
        <v>8166</v>
      </c>
      <c r="J3" s="123" t="s">
        <v>8167</v>
      </c>
      <c r="K3" s="123"/>
      <c r="L3" s="153"/>
      <c r="M3" s="154">
        <v>200</v>
      </c>
      <c r="N3" s="153" t="s">
        <v>8168</v>
      </c>
      <c r="O3" s="155"/>
      <c r="P3" s="153"/>
      <c r="Q3" s="153"/>
      <c r="R3" s="153"/>
      <c r="S3" s="153"/>
      <c r="T3" s="153"/>
      <c r="U3" s="153"/>
      <c r="V3" s="153"/>
      <c r="W3" s="156"/>
    </row>
    <row r="4" spans="1:23" ht="15" customHeight="1" x14ac:dyDescent="0.25">
      <c r="A4" s="151">
        <v>67</v>
      </c>
      <c r="B4" s="152">
        <v>39449</v>
      </c>
      <c r="C4" s="153">
        <v>1622</v>
      </c>
      <c r="D4" s="153" t="s">
        <v>108</v>
      </c>
      <c r="E4" s="153" t="s">
        <v>8169</v>
      </c>
      <c r="F4" s="153" t="s">
        <v>8170</v>
      </c>
      <c r="G4" s="153"/>
      <c r="H4" s="123"/>
      <c r="I4" s="153" t="s">
        <v>8171</v>
      </c>
      <c r="J4" s="123" t="s">
        <v>8167</v>
      </c>
      <c r="K4" s="123"/>
      <c r="L4" s="153" t="s">
        <v>8172</v>
      </c>
      <c r="M4" s="154">
        <v>409000</v>
      </c>
      <c r="N4" s="153" t="s">
        <v>8161</v>
      </c>
      <c r="O4" s="155"/>
      <c r="P4" s="153"/>
      <c r="Q4" s="153"/>
      <c r="R4" s="153"/>
      <c r="S4" s="153"/>
      <c r="T4" s="153"/>
      <c r="U4" s="153"/>
      <c r="V4" s="153"/>
      <c r="W4" s="156"/>
    </row>
    <row r="5" spans="1:23" ht="15" customHeight="1" x14ac:dyDescent="0.25">
      <c r="A5" s="144">
        <v>44</v>
      </c>
      <c r="B5" s="120">
        <v>39449</v>
      </c>
      <c r="C5" s="121">
        <v>944</v>
      </c>
      <c r="D5" s="121" t="s">
        <v>162</v>
      </c>
      <c r="E5" s="144" t="s">
        <v>8173</v>
      </c>
      <c r="F5" s="145" t="s">
        <v>8174</v>
      </c>
      <c r="G5" s="145" t="s">
        <v>8175</v>
      </c>
      <c r="H5" s="123" t="s">
        <v>8176</v>
      </c>
      <c r="I5" s="146" t="s">
        <v>8177</v>
      </c>
      <c r="J5" s="147"/>
      <c r="K5" s="147"/>
      <c r="L5" s="148" t="s">
        <v>8172</v>
      </c>
      <c r="M5" s="122">
        <v>126000</v>
      </c>
      <c r="N5" s="121" t="s">
        <v>8178</v>
      </c>
      <c r="O5" s="149"/>
      <c r="P5" s="144"/>
      <c r="Q5" s="144"/>
      <c r="R5" s="144"/>
      <c r="S5" s="144"/>
      <c r="T5" s="144"/>
      <c r="U5" s="144"/>
      <c r="V5" s="121"/>
      <c r="W5" s="150"/>
    </row>
    <row r="6" spans="1:23" ht="15" customHeight="1" x14ac:dyDescent="0.25">
      <c r="A6" s="144">
        <v>46</v>
      </c>
      <c r="B6" s="120">
        <v>39449</v>
      </c>
      <c r="C6" s="121">
        <v>1014</v>
      </c>
      <c r="D6" s="121" t="s">
        <v>121</v>
      </c>
      <c r="E6" s="144" t="s">
        <v>8179</v>
      </c>
      <c r="F6" s="145" t="s">
        <v>8180</v>
      </c>
      <c r="G6" s="145" t="s">
        <v>8181</v>
      </c>
      <c r="H6" s="123" t="s">
        <v>8182</v>
      </c>
      <c r="I6" s="146" t="s">
        <v>8183</v>
      </c>
      <c r="J6" s="147"/>
      <c r="K6" s="147"/>
      <c r="L6" s="148"/>
      <c r="M6" s="122">
        <v>2500</v>
      </c>
      <c r="N6" s="121" t="s">
        <v>8161</v>
      </c>
      <c r="O6" s="149"/>
      <c r="P6" s="144"/>
      <c r="Q6" s="144"/>
      <c r="R6" s="144"/>
      <c r="S6" s="144"/>
      <c r="T6" s="144"/>
      <c r="U6" s="144"/>
      <c r="V6" s="121"/>
      <c r="W6" s="150"/>
    </row>
    <row r="7" spans="1:23" ht="15" customHeight="1" x14ac:dyDescent="0.25">
      <c r="A7" s="144">
        <v>41</v>
      </c>
      <c r="B7" s="157">
        <v>39449</v>
      </c>
      <c r="C7" s="121">
        <v>848</v>
      </c>
      <c r="D7" s="121" t="s">
        <v>46</v>
      </c>
      <c r="E7" s="158" t="s">
        <v>8184</v>
      </c>
      <c r="F7" s="145" t="s">
        <v>8185</v>
      </c>
      <c r="G7" s="145" t="s">
        <v>8186</v>
      </c>
      <c r="H7" s="123" t="s">
        <v>8187</v>
      </c>
      <c r="I7" s="146" t="s">
        <v>8188</v>
      </c>
      <c r="J7" s="147"/>
      <c r="K7" s="147"/>
      <c r="L7" s="148" t="s">
        <v>48</v>
      </c>
      <c r="M7" s="122">
        <v>6000</v>
      </c>
      <c r="N7" s="121" t="s">
        <v>8168</v>
      </c>
      <c r="O7" s="122"/>
      <c r="P7" s="121"/>
      <c r="Q7" s="144"/>
      <c r="R7" s="144"/>
      <c r="S7" s="144"/>
      <c r="T7" s="144"/>
      <c r="U7" s="144"/>
      <c r="V7" s="121"/>
      <c r="W7" s="150"/>
    </row>
    <row r="8" spans="1:23" ht="15" customHeight="1" x14ac:dyDescent="0.25">
      <c r="A8" s="144">
        <v>85</v>
      </c>
      <c r="B8" s="120">
        <v>39450</v>
      </c>
      <c r="C8" s="121">
        <v>1143</v>
      </c>
      <c r="D8" s="121" t="s">
        <v>35</v>
      </c>
      <c r="E8" s="144" t="s">
        <v>8189</v>
      </c>
      <c r="F8" s="145" t="s">
        <v>8190</v>
      </c>
      <c r="G8" s="145" t="s">
        <v>8191</v>
      </c>
      <c r="H8" s="123" t="s">
        <v>8192</v>
      </c>
      <c r="I8" s="146" t="s">
        <v>8193</v>
      </c>
      <c r="J8" s="147"/>
      <c r="K8" s="147"/>
      <c r="L8" s="121"/>
      <c r="M8" s="122">
        <v>300</v>
      </c>
      <c r="N8" s="121" t="s">
        <v>8194</v>
      </c>
      <c r="O8" s="149"/>
      <c r="P8" s="144"/>
      <c r="Q8" s="144"/>
      <c r="R8" s="144"/>
      <c r="S8" s="144"/>
      <c r="T8" s="144"/>
      <c r="U8" s="144"/>
      <c r="V8" s="121"/>
      <c r="W8" s="150"/>
    </row>
    <row r="9" spans="1:23" ht="15" customHeight="1" x14ac:dyDescent="0.25">
      <c r="A9" s="159">
        <v>93</v>
      </c>
      <c r="B9" s="160">
        <v>39450</v>
      </c>
      <c r="C9" s="161">
        <v>1419</v>
      </c>
      <c r="D9" s="161" t="s">
        <v>79</v>
      </c>
      <c r="E9" s="161" t="s">
        <v>8195</v>
      </c>
      <c r="F9" s="162" t="s">
        <v>8196</v>
      </c>
      <c r="G9" s="162" t="s">
        <v>8197</v>
      </c>
      <c r="H9" s="163" t="s">
        <v>8198</v>
      </c>
      <c r="I9" s="164" t="s">
        <v>8199</v>
      </c>
      <c r="J9" s="163"/>
      <c r="K9" s="165"/>
      <c r="L9" s="161"/>
      <c r="M9" s="166">
        <v>20000</v>
      </c>
      <c r="N9" s="161" t="s">
        <v>8161</v>
      </c>
      <c r="O9" s="167"/>
      <c r="P9" s="162"/>
      <c r="Q9" s="159"/>
      <c r="R9" s="159"/>
      <c r="S9" s="159"/>
      <c r="T9" s="159"/>
      <c r="U9" s="164"/>
      <c r="V9" s="161"/>
      <c r="W9" s="168"/>
    </row>
    <row r="10" spans="1:23" ht="15" customHeight="1" x14ac:dyDescent="0.25">
      <c r="A10" s="151"/>
      <c r="B10" s="152">
        <v>39450</v>
      </c>
      <c r="C10" s="153">
        <v>916</v>
      </c>
      <c r="D10" s="153" t="s">
        <v>21</v>
      </c>
      <c r="E10" s="153" t="s">
        <v>8200</v>
      </c>
      <c r="F10" s="153" t="s">
        <v>8201</v>
      </c>
      <c r="G10" s="153" t="s">
        <v>8202</v>
      </c>
      <c r="H10" s="123" t="s">
        <v>8203</v>
      </c>
      <c r="I10" s="153" t="s">
        <v>8204</v>
      </c>
      <c r="J10" s="123" t="s">
        <v>8205</v>
      </c>
      <c r="K10" s="123"/>
      <c r="L10" s="153"/>
      <c r="M10" s="154">
        <v>100</v>
      </c>
      <c r="N10" s="153" t="s">
        <v>8142</v>
      </c>
      <c r="O10" s="155">
        <v>0.8</v>
      </c>
      <c r="P10" s="153"/>
      <c r="Q10" s="153"/>
      <c r="R10" s="153"/>
      <c r="S10" s="153"/>
      <c r="T10" s="153"/>
      <c r="U10" s="153"/>
      <c r="V10" s="153"/>
      <c r="W10" s="156"/>
    </row>
    <row r="11" spans="1:23" ht="15" customHeight="1" x14ac:dyDescent="0.25">
      <c r="A11" s="151">
        <v>80</v>
      </c>
      <c r="B11" s="152">
        <v>39450</v>
      </c>
      <c r="C11" s="153">
        <v>1055</v>
      </c>
      <c r="D11" s="153" t="s">
        <v>319</v>
      </c>
      <c r="E11" s="153" t="s">
        <v>8206</v>
      </c>
      <c r="F11" s="153" t="s">
        <v>8207</v>
      </c>
      <c r="G11" s="153" t="s">
        <v>8208</v>
      </c>
      <c r="H11" s="123"/>
      <c r="I11" s="153" t="s">
        <v>8209</v>
      </c>
      <c r="J11" s="123" t="s">
        <v>8167</v>
      </c>
      <c r="K11" s="123"/>
      <c r="L11" s="153"/>
      <c r="M11" s="154">
        <v>10500</v>
      </c>
      <c r="N11" s="153" t="s">
        <v>8161</v>
      </c>
      <c r="O11" s="155"/>
      <c r="P11" s="153"/>
      <c r="Q11" s="153"/>
      <c r="R11" s="153"/>
      <c r="S11" s="153"/>
      <c r="T11" s="153"/>
      <c r="U11" s="153"/>
      <c r="V11" s="153"/>
      <c r="W11" s="156"/>
    </row>
    <row r="12" spans="1:23" ht="15" customHeight="1" x14ac:dyDescent="0.25">
      <c r="A12" s="151"/>
      <c r="B12" s="152">
        <v>39450</v>
      </c>
      <c r="C12" s="153">
        <v>1437</v>
      </c>
      <c r="D12" s="153" t="s">
        <v>21</v>
      </c>
      <c r="E12" s="153" t="s">
        <v>8210</v>
      </c>
      <c r="F12" s="153" t="s">
        <v>8211</v>
      </c>
      <c r="G12" s="153" t="s">
        <v>8202</v>
      </c>
      <c r="H12" s="123" t="s">
        <v>8212</v>
      </c>
      <c r="I12" s="153" t="s">
        <v>8213</v>
      </c>
      <c r="J12" s="123" t="s">
        <v>8214</v>
      </c>
      <c r="K12" s="123"/>
      <c r="L12" s="153"/>
      <c r="M12" s="154">
        <v>900</v>
      </c>
      <c r="N12" s="153" t="s">
        <v>8215</v>
      </c>
      <c r="O12" s="155"/>
      <c r="P12" s="153"/>
      <c r="Q12" s="153"/>
      <c r="R12" s="153"/>
      <c r="S12" s="153"/>
      <c r="T12" s="153"/>
      <c r="U12" s="153"/>
      <c r="V12" s="153"/>
      <c r="W12" s="156"/>
    </row>
    <row r="13" spans="1:23" ht="15" customHeight="1" x14ac:dyDescent="0.25">
      <c r="A13" s="144">
        <v>75</v>
      </c>
      <c r="B13" s="120">
        <v>39450</v>
      </c>
      <c r="C13" s="121">
        <v>930</v>
      </c>
      <c r="D13" s="121" t="s">
        <v>162</v>
      </c>
      <c r="E13" s="144" t="s">
        <v>8216</v>
      </c>
      <c r="F13" s="145" t="s">
        <v>8217</v>
      </c>
      <c r="G13" s="145" t="s">
        <v>8218</v>
      </c>
      <c r="H13" s="123" t="s">
        <v>8219</v>
      </c>
      <c r="I13" s="146" t="s">
        <v>8220</v>
      </c>
      <c r="J13" s="147"/>
      <c r="K13" s="147"/>
      <c r="L13" s="121" t="s">
        <v>8172</v>
      </c>
      <c r="M13" s="122">
        <v>183000</v>
      </c>
      <c r="N13" s="121" t="s">
        <v>8161</v>
      </c>
      <c r="O13" s="149"/>
      <c r="P13" s="144"/>
      <c r="Q13" s="144"/>
      <c r="R13" s="144"/>
      <c r="S13" s="144"/>
      <c r="T13" s="144"/>
      <c r="U13" s="144"/>
      <c r="V13" s="121"/>
      <c r="W13" s="150"/>
    </row>
    <row r="14" spans="1:23" ht="15" customHeight="1" x14ac:dyDescent="0.25">
      <c r="A14" s="169"/>
      <c r="B14" s="170">
        <v>39450</v>
      </c>
      <c r="C14" s="171"/>
      <c r="D14" s="169" t="s">
        <v>40</v>
      </c>
      <c r="E14" s="169" t="s">
        <v>8221</v>
      </c>
      <c r="F14" s="172"/>
      <c r="G14" s="173" t="s">
        <v>8222</v>
      </c>
      <c r="H14" s="173" t="s">
        <v>8223</v>
      </c>
      <c r="I14" s="173" t="s">
        <v>8224</v>
      </c>
      <c r="J14" s="173" t="s">
        <v>8225</v>
      </c>
      <c r="K14" s="172"/>
      <c r="L14" s="174" t="s">
        <v>8226</v>
      </c>
      <c r="M14" s="175">
        <v>3268</v>
      </c>
      <c r="N14" s="172" t="s">
        <v>8227</v>
      </c>
      <c r="O14" s="176" t="s">
        <v>4936</v>
      </c>
      <c r="P14" s="172"/>
      <c r="Q14" s="173" t="s">
        <v>8228</v>
      </c>
      <c r="R14" s="173"/>
      <c r="S14" s="173" t="s">
        <v>8222</v>
      </c>
      <c r="T14" s="173" t="s">
        <v>8229</v>
      </c>
      <c r="U14" s="173" t="s">
        <v>8230</v>
      </c>
      <c r="V14" s="173"/>
      <c r="W14" s="177"/>
    </row>
    <row r="15" spans="1:23" ht="15" customHeight="1" x14ac:dyDescent="0.25">
      <c r="A15" s="159">
        <v>119</v>
      </c>
      <c r="B15" s="160">
        <v>39451</v>
      </c>
      <c r="C15" s="161">
        <v>1851</v>
      </c>
      <c r="D15" s="161" t="s">
        <v>141</v>
      </c>
      <c r="E15" s="161" t="s">
        <v>8231</v>
      </c>
      <c r="F15" s="162" t="s">
        <v>8232</v>
      </c>
      <c r="G15" s="162" t="s">
        <v>8233</v>
      </c>
      <c r="H15" s="163" t="s">
        <v>8234</v>
      </c>
      <c r="I15" s="164" t="s">
        <v>8235</v>
      </c>
      <c r="J15" s="163"/>
      <c r="K15" s="165"/>
      <c r="L15" s="161" t="s">
        <v>8172</v>
      </c>
      <c r="M15" s="166">
        <v>6000</v>
      </c>
      <c r="N15" s="161" t="s">
        <v>8161</v>
      </c>
      <c r="O15" s="167"/>
      <c r="P15" s="162"/>
      <c r="Q15" s="159"/>
      <c r="R15" s="159"/>
      <c r="S15" s="159"/>
      <c r="T15" s="159"/>
      <c r="U15" s="164"/>
      <c r="V15" s="161"/>
      <c r="W15" s="168"/>
    </row>
    <row r="16" spans="1:23" ht="15" customHeight="1" x14ac:dyDescent="0.25">
      <c r="A16" s="144">
        <v>114</v>
      </c>
      <c r="B16" s="157">
        <v>39451</v>
      </c>
      <c r="C16" s="121">
        <v>1315</v>
      </c>
      <c r="D16" s="121" t="s">
        <v>200</v>
      </c>
      <c r="E16" s="158" t="s">
        <v>8236</v>
      </c>
      <c r="F16" s="145" t="s">
        <v>8237</v>
      </c>
      <c r="G16" s="145" t="s">
        <v>8238</v>
      </c>
      <c r="H16" s="123" t="s">
        <v>8239</v>
      </c>
      <c r="I16" s="146" t="s">
        <v>8240</v>
      </c>
      <c r="J16" s="147"/>
      <c r="K16" s="147"/>
      <c r="L16" s="121" t="s">
        <v>8172</v>
      </c>
      <c r="M16" s="122">
        <v>1000</v>
      </c>
      <c r="N16" s="121" t="s">
        <v>8161</v>
      </c>
      <c r="O16" s="122"/>
      <c r="P16" s="121"/>
      <c r="Q16" s="144"/>
      <c r="R16" s="144"/>
      <c r="S16" s="144"/>
      <c r="T16" s="144"/>
      <c r="U16" s="144"/>
      <c r="V16" s="121"/>
      <c r="W16" s="150"/>
    </row>
    <row r="17" spans="1:23" ht="15" customHeight="1" x14ac:dyDescent="0.25">
      <c r="A17" s="144">
        <v>116</v>
      </c>
      <c r="B17" s="157">
        <v>39451</v>
      </c>
      <c r="C17" s="121">
        <v>1415</v>
      </c>
      <c r="D17" s="121" t="s">
        <v>46</v>
      </c>
      <c r="E17" s="158" t="s">
        <v>8241</v>
      </c>
      <c r="F17" s="145" t="s">
        <v>8242</v>
      </c>
      <c r="G17" s="145" t="s">
        <v>8243</v>
      </c>
      <c r="H17" s="123" t="s">
        <v>8244</v>
      </c>
      <c r="I17" s="146" t="s">
        <v>8245</v>
      </c>
      <c r="J17" s="147"/>
      <c r="K17" s="147"/>
      <c r="L17" s="121"/>
      <c r="M17" s="122">
        <v>10000</v>
      </c>
      <c r="N17" s="121" t="s">
        <v>8142</v>
      </c>
      <c r="O17" s="122"/>
      <c r="P17" s="121"/>
      <c r="Q17" s="144"/>
      <c r="R17" s="144"/>
      <c r="S17" s="144"/>
      <c r="T17" s="144"/>
      <c r="U17" s="144"/>
      <c r="V17" s="121"/>
      <c r="W17" s="150"/>
    </row>
    <row r="18" spans="1:23" ht="15" customHeight="1" x14ac:dyDescent="0.25">
      <c r="A18" s="169">
        <v>126</v>
      </c>
      <c r="B18" s="170">
        <v>39452</v>
      </c>
      <c r="C18" s="169">
        <v>927</v>
      </c>
      <c r="D18" s="169" t="s">
        <v>56</v>
      </c>
      <c r="E18" s="169" t="s">
        <v>8246</v>
      </c>
      <c r="F18" s="178" t="s">
        <v>8247</v>
      </c>
      <c r="G18" s="178" t="s">
        <v>8248</v>
      </c>
      <c r="H18" s="173" t="s">
        <v>8249</v>
      </c>
      <c r="I18" s="178" t="s">
        <v>8250</v>
      </c>
      <c r="J18" s="173"/>
      <c r="K18" s="172"/>
      <c r="L18" s="172"/>
      <c r="M18" s="175" t="s">
        <v>8194</v>
      </c>
      <c r="N18" s="172" t="s">
        <v>8168</v>
      </c>
      <c r="O18" s="176"/>
      <c r="P18" s="173"/>
      <c r="Q18" s="173"/>
      <c r="R18" s="173"/>
      <c r="S18" s="173"/>
      <c r="T18" s="173" t="s">
        <v>8251</v>
      </c>
      <c r="U18" s="173" t="s">
        <v>8252</v>
      </c>
      <c r="V18" s="179"/>
      <c r="W18" s="180"/>
    </row>
    <row r="19" spans="1:23" ht="15" customHeight="1" x14ac:dyDescent="0.25">
      <c r="A19" s="144">
        <v>148</v>
      </c>
      <c r="B19" s="157">
        <v>39453</v>
      </c>
      <c r="C19" s="121">
        <v>1334</v>
      </c>
      <c r="D19" s="121" t="s">
        <v>70</v>
      </c>
      <c r="E19" s="158" t="s">
        <v>8253</v>
      </c>
      <c r="F19" s="145" t="s">
        <v>8254</v>
      </c>
      <c r="G19" s="145" t="s">
        <v>8255</v>
      </c>
      <c r="H19" s="123" t="s">
        <v>8256</v>
      </c>
      <c r="I19" s="146" t="s">
        <v>8257</v>
      </c>
      <c r="J19" s="147"/>
      <c r="K19" s="147"/>
      <c r="L19" s="121" t="s">
        <v>8172</v>
      </c>
      <c r="M19" s="122">
        <v>10000</v>
      </c>
      <c r="N19" s="121" t="s">
        <v>8161</v>
      </c>
      <c r="O19" s="122"/>
      <c r="P19" s="121"/>
      <c r="Q19" s="144"/>
      <c r="R19" s="144"/>
      <c r="S19" s="144"/>
      <c r="T19" s="144"/>
      <c r="U19" s="144"/>
      <c r="V19" s="121"/>
      <c r="W19" s="150"/>
    </row>
    <row r="20" spans="1:23" ht="15" customHeight="1" x14ac:dyDescent="0.25">
      <c r="A20" s="159">
        <v>180</v>
      </c>
      <c r="B20" s="160">
        <v>39454</v>
      </c>
      <c r="C20" s="161">
        <v>1602</v>
      </c>
      <c r="D20" s="161" t="s">
        <v>64</v>
      </c>
      <c r="E20" s="161" t="s">
        <v>8258</v>
      </c>
      <c r="F20" s="162" t="s">
        <v>8259</v>
      </c>
      <c r="G20" s="162" t="s">
        <v>8260</v>
      </c>
      <c r="H20" s="163" t="s">
        <v>8261</v>
      </c>
      <c r="I20" s="164" t="s">
        <v>8262</v>
      </c>
      <c r="J20" s="163"/>
      <c r="K20" s="165"/>
      <c r="L20" s="181" t="s">
        <v>8172</v>
      </c>
      <c r="M20" s="166">
        <v>2000</v>
      </c>
      <c r="N20" s="161" t="s">
        <v>8168</v>
      </c>
      <c r="O20" s="167"/>
      <c r="P20" s="162"/>
      <c r="Q20" s="159"/>
      <c r="R20" s="159"/>
      <c r="S20" s="159"/>
      <c r="T20" s="159"/>
      <c r="U20" s="164"/>
      <c r="V20" s="161"/>
      <c r="W20" s="168"/>
    </row>
    <row r="21" spans="1:23" ht="15" customHeight="1" x14ac:dyDescent="0.25">
      <c r="A21" s="144">
        <v>172</v>
      </c>
      <c r="B21" s="120">
        <v>39454</v>
      </c>
      <c r="C21" s="121">
        <v>1113</v>
      </c>
      <c r="D21" s="121" t="s">
        <v>162</v>
      </c>
      <c r="E21" s="144" t="s">
        <v>8263</v>
      </c>
      <c r="F21" s="145" t="s">
        <v>8264</v>
      </c>
      <c r="G21" s="145" t="s">
        <v>8175</v>
      </c>
      <c r="H21" s="123" t="s">
        <v>8265</v>
      </c>
      <c r="I21" s="146" t="s">
        <v>8266</v>
      </c>
      <c r="J21" s="147"/>
      <c r="K21" s="147"/>
      <c r="L21" s="121"/>
      <c r="M21" s="122">
        <v>8000</v>
      </c>
      <c r="N21" s="121" t="s">
        <v>8267</v>
      </c>
      <c r="O21" s="149"/>
      <c r="P21" s="144"/>
      <c r="Q21" s="144"/>
      <c r="R21" s="144"/>
      <c r="S21" s="144"/>
      <c r="T21" s="144"/>
      <c r="U21" s="144"/>
      <c r="V21" s="121"/>
      <c r="W21" s="150"/>
    </row>
    <row r="22" spans="1:23" ht="15" customHeight="1" x14ac:dyDescent="0.25">
      <c r="A22" s="144">
        <v>176</v>
      </c>
      <c r="B22" s="120">
        <v>39454</v>
      </c>
      <c r="C22" s="121">
        <v>1451</v>
      </c>
      <c r="D22" s="121" t="s">
        <v>42</v>
      </c>
      <c r="E22" s="144" t="s">
        <v>8268</v>
      </c>
      <c r="F22" s="145" t="s">
        <v>8269</v>
      </c>
      <c r="G22" s="145" t="s">
        <v>8270</v>
      </c>
      <c r="H22" s="123" t="s">
        <v>8271</v>
      </c>
      <c r="I22" s="146" t="s">
        <v>8272</v>
      </c>
      <c r="J22" s="147"/>
      <c r="K22" s="147"/>
      <c r="L22" s="121" t="s">
        <v>8172</v>
      </c>
      <c r="M22" s="122">
        <v>8000</v>
      </c>
      <c r="N22" s="121" t="s">
        <v>8273</v>
      </c>
      <c r="O22" s="149"/>
      <c r="P22" s="144"/>
      <c r="Q22" s="144"/>
      <c r="R22" s="144"/>
      <c r="S22" s="144"/>
      <c r="T22" s="144"/>
      <c r="U22" s="144"/>
      <c r="V22" s="121"/>
      <c r="W22" s="150"/>
    </row>
    <row r="23" spans="1:23" ht="15" customHeight="1" x14ac:dyDescent="0.25">
      <c r="A23" s="144">
        <v>179</v>
      </c>
      <c r="B23" s="120">
        <v>39454</v>
      </c>
      <c r="C23" s="121">
        <v>1539</v>
      </c>
      <c r="D23" s="121" t="s">
        <v>162</v>
      </c>
      <c r="E23" s="144" t="s">
        <v>8274</v>
      </c>
      <c r="F23" s="145" t="s">
        <v>8275</v>
      </c>
      <c r="G23" s="145" t="s">
        <v>8233</v>
      </c>
      <c r="H23" s="123" t="s">
        <v>8276</v>
      </c>
      <c r="I23" s="146" t="s">
        <v>8277</v>
      </c>
      <c r="J23" s="147"/>
      <c r="K23" s="147"/>
      <c r="L23" s="121"/>
      <c r="M23" s="122">
        <v>10000</v>
      </c>
      <c r="N23" s="121" t="s">
        <v>8273</v>
      </c>
      <c r="O23" s="149"/>
      <c r="P23" s="144"/>
      <c r="Q23" s="144"/>
      <c r="R23" s="144"/>
      <c r="S23" s="144"/>
      <c r="T23" s="144"/>
      <c r="U23" s="144"/>
      <c r="V23" s="121"/>
      <c r="W23" s="150"/>
    </row>
    <row r="24" spans="1:23" ht="15" customHeight="1" x14ac:dyDescent="0.25">
      <c r="A24" s="169">
        <v>174</v>
      </c>
      <c r="B24" s="170">
        <v>39454</v>
      </c>
      <c r="C24" s="169">
        <v>1358</v>
      </c>
      <c r="D24" s="169" t="s">
        <v>40</v>
      </c>
      <c r="E24" s="169" t="s">
        <v>8278</v>
      </c>
      <c r="F24" s="178" t="s">
        <v>8279</v>
      </c>
      <c r="G24" s="178" t="s">
        <v>8222</v>
      </c>
      <c r="H24" s="173" t="s">
        <v>8280</v>
      </c>
      <c r="I24" s="178" t="s">
        <v>8281</v>
      </c>
      <c r="J24" s="173"/>
      <c r="K24" s="172"/>
      <c r="L24" s="172" t="s">
        <v>8226</v>
      </c>
      <c r="M24" s="175">
        <v>1470</v>
      </c>
      <c r="N24" s="172" t="s">
        <v>8168</v>
      </c>
      <c r="O24" s="176"/>
      <c r="P24" s="173"/>
      <c r="Q24" s="173"/>
      <c r="R24" s="173"/>
      <c r="S24" s="173" t="s">
        <v>8222</v>
      </c>
      <c r="T24" s="173"/>
      <c r="U24" s="173"/>
      <c r="V24" s="179"/>
      <c r="W24" s="180"/>
    </row>
    <row r="25" spans="1:23" ht="15" customHeight="1" x14ac:dyDescent="0.25">
      <c r="A25" s="159">
        <v>187</v>
      </c>
      <c r="B25" s="160">
        <v>39455</v>
      </c>
      <c r="C25" s="161">
        <v>37</v>
      </c>
      <c r="D25" s="161" t="s">
        <v>91</v>
      </c>
      <c r="E25" s="161" t="s">
        <v>8282</v>
      </c>
      <c r="F25" s="162" t="s">
        <v>8283</v>
      </c>
      <c r="G25" s="162" t="s">
        <v>8284</v>
      </c>
      <c r="H25" s="163" t="s">
        <v>8285</v>
      </c>
      <c r="I25" s="164" t="s">
        <v>8286</v>
      </c>
      <c r="J25" s="163"/>
      <c r="K25" s="165"/>
      <c r="L25" s="181"/>
      <c r="M25" s="166">
        <v>3000</v>
      </c>
      <c r="N25" s="161" t="s">
        <v>8161</v>
      </c>
      <c r="O25" s="167"/>
      <c r="P25" s="162"/>
      <c r="Q25" s="159"/>
      <c r="R25" s="159"/>
      <c r="S25" s="159"/>
      <c r="T25" s="159"/>
      <c r="U25" s="164"/>
      <c r="V25" s="161"/>
      <c r="W25" s="168"/>
    </row>
    <row r="26" spans="1:23" ht="15" customHeight="1" x14ac:dyDescent="0.25">
      <c r="A26" s="151"/>
      <c r="B26" s="152">
        <v>39455</v>
      </c>
      <c r="C26" s="153">
        <v>928</v>
      </c>
      <c r="D26" s="153" t="s">
        <v>21</v>
      </c>
      <c r="E26" s="153" t="s">
        <v>8287</v>
      </c>
      <c r="F26" s="153" t="s">
        <v>8288</v>
      </c>
      <c r="G26" s="153" t="s">
        <v>8202</v>
      </c>
      <c r="H26" s="123" t="s">
        <v>8289</v>
      </c>
      <c r="I26" s="153" t="s">
        <v>8290</v>
      </c>
      <c r="J26" s="123" t="s">
        <v>8291</v>
      </c>
      <c r="K26" s="123"/>
      <c r="L26" s="182"/>
      <c r="M26" s="154">
        <v>10</v>
      </c>
      <c r="N26" s="153" t="s">
        <v>8168</v>
      </c>
      <c r="O26" s="155"/>
      <c r="P26" s="153"/>
      <c r="Q26" s="153"/>
      <c r="R26" s="153"/>
      <c r="S26" s="153"/>
      <c r="T26" s="153"/>
      <c r="U26" s="153"/>
      <c r="V26" s="153"/>
      <c r="W26" s="156"/>
    </row>
    <row r="27" spans="1:23" ht="15" customHeight="1" x14ac:dyDescent="0.25">
      <c r="A27" s="151">
        <v>195</v>
      </c>
      <c r="B27" s="152">
        <v>39455</v>
      </c>
      <c r="C27" s="153">
        <v>1502</v>
      </c>
      <c r="D27" s="153" t="s">
        <v>203</v>
      </c>
      <c r="E27" s="153" t="s">
        <v>8292</v>
      </c>
      <c r="F27" s="153" t="s">
        <v>8293</v>
      </c>
      <c r="G27" s="153" t="s">
        <v>8294</v>
      </c>
      <c r="H27" s="123"/>
      <c r="I27" s="153" t="s">
        <v>8295</v>
      </c>
      <c r="J27" s="123"/>
      <c r="K27" s="123"/>
      <c r="L27" s="182"/>
      <c r="M27" s="154" t="s">
        <v>8194</v>
      </c>
      <c r="N27" s="153" t="s">
        <v>8194</v>
      </c>
      <c r="O27" s="155"/>
      <c r="P27" s="153" t="s">
        <v>8296</v>
      </c>
      <c r="Q27" s="153"/>
      <c r="R27" s="153"/>
      <c r="S27" s="153"/>
      <c r="T27" s="153"/>
      <c r="U27" s="153"/>
      <c r="V27" s="153"/>
      <c r="W27" s="156"/>
    </row>
    <row r="28" spans="1:23" ht="15" customHeight="1" x14ac:dyDescent="0.25">
      <c r="A28" s="144">
        <v>197</v>
      </c>
      <c r="B28" s="157">
        <v>39455</v>
      </c>
      <c r="C28" s="121">
        <v>1617</v>
      </c>
      <c r="D28" s="121" t="s">
        <v>70</v>
      </c>
      <c r="E28" s="158" t="s">
        <v>8297</v>
      </c>
      <c r="F28" s="145" t="s">
        <v>8298</v>
      </c>
      <c r="G28" s="145" t="s">
        <v>8299</v>
      </c>
      <c r="H28" s="123" t="s">
        <v>8300</v>
      </c>
      <c r="I28" s="146" t="s">
        <v>8301</v>
      </c>
      <c r="J28" s="147"/>
      <c r="K28" s="147"/>
      <c r="L28" s="121"/>
      <c r="M28" s="122">
        <v>2000</v>
      </c>
      <c r="N28" s="121" t="s">
        <v>8161</v>
      </c>
      <c r="O28" s="122"/>
      <c r="P28" s="121"/>
      <c r="Q28" s="144"/>
      <c r="R28" s="144"/>
      <c r="S28" s="144"/>
      <c r="T28" s="144"/>
      <c r="U28" s="144"/>
      <c r="V28" s="121"/>
      <c r="W28" s="150"/>
    </row>
    <row r="29" spans="1:23" ht="15" customHeight="1" x14ac:dyDescent="0.25">
      <c r="A29" s="144">
        <v>205</v>
      </c>
      <c r="B29" s="120">
        <v>39456</v>
      </c>
      <c r="C29" s="121">
        <v>1003</v>
      </c>
      <c r="D29" s="121" t="s">
        <v>35</v>
      </c>
      <c r="E29" s="144" t="s">
        <v>8302</v>
      </c>
      <c r="F29" s="145" t="s">
        <v>8303</v>
      </c>
      <c r="G29" s="145" t="s">
        <v>8304</v>
      </c>
      <c r="H29" s="123" t="s">
        <v>8305</v>
      </c>
      <c r="I29" s="146" t="s">
        <v>8306</v>
      </c>
      <c r="J29" s="147"/>
      <c r="K29" s="147"/>
      <c r="L29" s="148"/>
      <c r="M29" s="122">
        <v>1000</v>
      </c>
      <c r="N29" s="121" t="s">
        <v>8168</v>
      </c>
      <c r="O29" s="149"/>
      <c r="P29" s="144"/>
      <c r="Q29" s="144"/>
      <c r="R29" s="144"/>
      <c r="S29" s="144"/>
      <c r="T29" s="144"/>
      <c r="U29" s="144"/>
      <c r="V29" s="121"/>
      <c r="W29" s="150"/>
    </row>
    <row r="30" spans="1:23" ht="15" customHeight="1" x14ac:dyDescent="0.25">
      <c r="A30" s="144">
        <v>212</v>
      </c>
      <c r="B30" s="120">
        <v>39456</v>
      </c>
      <c r="C30" s="121">
        <v>1707</v>
      </c>
      <c r="D30" s="121" t="s">
        <v>35</v>
      </c>
      <c r="E30" s="144" t="s">
        <v>8307</v>
      </c>
      <c r="F30" s="145" t="s">
        <v>8190</v>
      </c>
      <c r="G30" s="145" t="s">
        <v>8191</v>
      </c>
      <c r="H30" s="123" t="s">
        <v>8308</v>
      </c>
      <c r="I30" s="146" t="s">
        <v>8309</v>
      </c>
      <c r="J30" s="147"/>
      <c r="K30" s="147"/>
      <c r="L30" s="121" t="s">
        <v>8172</v>
      </c>
      <c r="M30" s="122">
        <v>2000</v>
      </c>
      <c r="N30" s="121" t="s">
        <v>8273</v>
      </c>
      <c r="O30" s="149"/>
      <c r="P30" s="144"/>
      <c r="Q30" s="144"/>
      <c r="R30" s="144"/>
      <c r="S30" s="144"/>
      <c r="T30" s="144"/>
      <c r="U30" s="144"/>
      <c r="V30" s="121"/>
      <c r="W30" s="150"/>
    </row>
    <row r="31" spans="1:23" ht="15" customHeight="1" x14ac:dyDescent="0.25">
      <c r="A31" s="159">
        <v>206</v>
      </c>
      <c r="B31" s="160">
        <v>39456</v>
      </c>
      <c r="C31" s="161">
        <v>1031</v>
      </c>
      <c r="D31" s="161" t="s">
        <v>329</v>
      </c>
      <c r="E31" s="161" t="s">
        <v>8310</v>
      </c>
      <c r="F31" s="162" t="s">
        <v>8311</v>
      </c>
      <c r="G31" s="162" t="s">
        <v>8312</v>
      </c>
      <c r="H31" s="163" t="s">
        <v>8313</v>
      </c>
      <c r="I31" s="164" t="s">
        <v>8314</v>
      </c>
      <c r="J31" s="163"/>
      <c r="K31" s="165"/>
      <c r="L31" s="181"/>
      <c r="M31" s="166">
        <v>4000</v>
      </c>
      <c r="N31" s="161" t="s">
        <v>8161</v>
      </c>
      <c r="O31" s="167"/>
      <c r="P31" s="162"/>
      <c r="Q31" s="159"/>
      <c r="R31" s="159"/>
      <c r="S31" s="159"/>
      <c r="T31" s="159"/>
      <c r="U31" s="164"/>
      <c r="V31" s="161"/>
      <c r="W31" s="168"/>
    </row>
    <row r="32" spans="1:23" ht="15" customHeight="1" x14ac:dyDescent="0.25">
      <c r="A32" s="151">
        <v>211</v>
      </c>
      <c r="B32" s="152">
        <v>39456</v>
      </c>
      <c r="C32" s="153">
        <v>1457</v>
      </c>
      <c r="D32" s="153" t="s">
        <v>51</v>
      </c>
      <c r="E32" s="153" t="s">
        <v>8315</v>
      </c>
      <c r="F32" s="153" t="s">
        <v>8316</v>
      </c>
      <c r="G32" s="153" t="s">
        <v>8317</v>
      </c>
      <c r="H32" s="123" t="s">
        <v>8318</v>
      </c>
      <c r="I32" s="153" t="s">
        <v>8319</v>
      </c>
      <c r="J32" s="123" t="s">
        <v>8167</v>
      </c>
      <c r="K32" s="123"/>
      <c r="L32" s="182"/>
      <c r="M32" s="154">
        <v>14400</v>
      </c>
      <c r="N32" s="153" t="s">
        <v>8267</v>
      </c>
      <c r="O32" s="155"/>
      <c r="P32" s="153"/>
      <c r="Q32" s="153"/>
      <c r="R32" s="153"/>
      <c r="S32" s="153"/>
      <c r="T32" s="153"/>
      <c r="U32" s="153"/>
      <c r="V32" s="153"/>
      <c r="W32" s="156"/>
    </row>
    <row r="33" spans="1:23" ht="15" customHeight="1" x14ac:dyDescent="0.25">
      <c r="A33" s="144">
        <v>229</v>
      </c>
      <c r="B33" s="120">
        <v>39457</v>
      </c>
      <c r="C33" s="121">
        <v>902</v>
      </c>
      <c r="D33" s="121" t="s">
        <v>347</v>
      </c>
      <c r="E33" s="144" t="s">
        <v>8320</v>
      </c>
      <c r="F33" s="145" t="s">
        <v>8321</v>
      </c>
      <c r="G33" s="145" t="s">
        <v>8322</v>
      </c>
      <c r="H33" s="123" t="s">
        <v>8323</v>
      </c>
      <c r="I33" s="146" t="s">
        <v>8324</v>
      </c>
      <c r="J33" s="147"/>
      <c r="K33" s="147"/>
      <c r="L33" s="148"/>
      <c r="M33" s="122">
        <v>1500</v>
      </c>
      <c r="N33" s="121" t="s">
        <v>8194</v>
      </c>
      <c r="O33" s="149"/>
      <c r="P33" s="144"/>
      <c r="Q33" s="144"/>
      <c r="R33" s="144"/>
      <c r="S33" s="144"/>
      <c r="T33" s="144"/>
      <c r="U33" s="144"/>
      <c r="V33" s="121"/>
      <c r="W33" s="150"/>
    </row>
    <row r="34" spans="1:23" ht="15" customHeight="1" x14ac:dyDescent="0.25">
      <c r="A34" s="159">
        <v>222</v>
      </c>
      <c r="B34" s="160">
        <v>39457</v>
      </c>
      <c r="C34" s="161">
        <v>201</v>
      </c>
      <c r="D34" s="161" t="s">
        <v>26</v>
      </c>
      <c r="E34" s="161" t="s">
        <v>8325</v>
      </c>
      <c r="F34" s="162" t="s">
        <v>8326</v>
      </c>
      <c r="G34" s="162" t="s">
        <v>8294</v>
      </c>
      <c r="H34" s="163" t="s">
        <v>8327</v>
      </c>
      <c r="I34" s="164" t="s">
        <v>8328</v>
      </c>
      <c r="J34" s="163"/>
      <c r="K34" s="165"/>
      <c r="L34" s="181"/>
      <c r="M34" s="166" t="s">
        <v>8194</v>
      </c>
      <c r="N34" s="161" t="s">
        <v>8194</v>
      </c>
      <c r="O34" s="167"/>
      <c r="P34" s="162"/>
      <c r="Q34" s="159"/>
      <c r="R34" s="159"/>
      <c r="S34" s="159"/>
      <c r="T34" s="159"/>
      <c r="U34" s="164"/>
      <c r="V34" s="161"/>
      <c r="W34" s="168"/>
    </row>
    <row r="35" spans="1:23" ht="15" customHeight="1" x14ac:dyDescent="0.25">
      <c r="A35" s="151">
        <v>244</v>
      </c>
      <c r="B35" s="152">
        <v>39457</v>
      </c>
      <c r="C35" s="153">
        <v>1700</v>
      </c>
      <c r="D35" s="153" t="s">
        <v>203</v>
      </c>
      <c r="E35" s="153" t="s">
        <v>8329</v>
      </c>
      <c r="F35" s="153" t="s">
        <v>8163</v>
      </c>
      <c r="G35" s="153" t="s">
        <v>8164</v>
      </c>
      <c r="H35" s="123"/>
      <c r="I35" s="153" t="s">
        <v>8330</v>
      </c>
      <c r="J35" s="123" t="s">
        <v>8331</v>
      </c>
      <c r="K35" s="123"/>
      <c r="L35" s="182"/>
      <c r="M35" s="154">
        <v>200</v>
      </c>
      <c r="N35" s="153" t="s">
        <v>8168</v>
      </c>
      <c r="O35" s="155"/>
      <c r="P35" s="153"/>
      <c r="Q35" s="153"/>
      <c r="R35" s="153"/>
      <c r="S35" s="153"/>
      <c r="T35" s="153"/>
      <c r="U35" s="153"/>
      <c r="V35" s="153"/>
      <c r="W35" s="156"/>
    </row>
    <row r="36" spans="1:23" ht="15" customHeight="1" x14ac:dyDescent="0.25">
      <c r="A36" s="151">
        <v>247</v>
      </c>
      <c r="B36" s="152">
        <v>39457</v>
      </c>
      <c r="C36" s="153">
        <v>1737</v>
      </c>
      <c r="D36" s="153" t="s">
        <v>203</v>
      </c>
      <c r="E36" s="153" t="s">
        <v>8332</v>
      </c>
      <c r="F36" s="153" t="s">
        <v>8163</v>
      </c>
      <c r="G36" s="153" t="s">
        <v>8164</v>
      </c>
      <c r="H36" s="123"/>
      <c r="I36" s="153" t="s">
        <v>8333</v>
      </c>
      <c r="J36" s="123" t="s">
        <v>8334</v>
      </c>
      <c r="K36" s="123"/>
      <c r="L36" s="182"/>
      <c r="M36" s="154">
        <v>1000</v>
      </c>
      <c r="N36" s="153" t="s">
        <v>8335</v>
      </c>
      <c r="O36" s="155"/>
      <c r="P36" s="153"/>
      <c r="Q36" s="153"/>
      <c r="R36" s="153"/>
      <c r="S36" s="153"/>
      <c r="T36" s="153"/>
      <c r="U36" s="153"/>
      <c r="V36" s="153"/>
      <c r="W36" s="156"/>
    </row>
    <row r="37" spans="1:23" ht="15" customHeight="1" x14ac:dyDescent="0.25">
      <c r="A37" s="144">
        <v>233</v>
      </c>
      <c r="B37" s="157">
        <v>39457</v>
      </c>
      <c r="C37" s="121">
        <v>953</v>
      </c>
      <c r="D37" s="121" t="s">
        <v>200</v>
      </c>
      <c r="E37" s="158" t="s">
        <v>8336</v>
      </c>
      <c r="F37" s="145" t="s">
        <v>8337</v>
      </c>
      <c r="G37" s="145" t="s">
        <v>8238</v>
      </c>
      <c r="H37" s="123" t="s">
        <v>8338</v>
      </c>
      <c r="I37" s="146" t="s">
        <v>8339</v>
      </c>
      <c r="J37" s="147"/>
      <c r="K37" s="147"/>
      <c r="L37" s="148"/>
      <c r="M37" s="122">
        <v>5000</v>
      </c>
      <c r="N37" s="121" t="s">
        <v>8168</v>
      </c>
      <c r="O37" s="122"/>
      <c r="P37" s="121"/>
      <c r="Q37" s="144"/>
      <c r="R37" s="144"/>
      <c r="S37" s="144"/>
      <c r="T37" s="144"/>
      <c r="U37" s="144"/>
      <c r="V37" s="121"/>
      <c r="W37" s="150"/>
    </row>
    <row r="38" spans="1:23" ht="15" customHeight="1" x14ac:dyDescent="0.25">
      <c r="A38" s="144">
        <v>258</v>
      </c>
      <c r="B38" s="120">
        <v>39458</v>
      </c>
      <c r="C38" s="121">
        <v>742</v>
      </c>
      <c r="D38" s="121" t="s">
        <v>35</v>
      </c>
      <c r="E38" s="144" t="s">
        <v>8340</v>
      </c>
      <c r="F38" s="145" t="s">
        <v>8341</v>
      </c>
      <c r="G38" s="145" t="s">
        <v>8342</v>
      </c>
      <c r="H38" s="123" t="s">
        <v>8343</v>
      </c>
      <c r="I38" s="146" t="s">
        <v>8344</v>
      </c>
      <c r="J38" s="147"/>
      <c r="K38" s="147" t="s">
        <v>29</v>
      </c>
      <c r="L38" s="148"/>
      <c r="M38" s="122">
        <v>1000</v>
      </c>
      <c r="N38" s="121" t="s">
        <v>8194</v>
      </c>
      <c r="O38" s="149"/>
      <c r="P38" s="144"/>
      <c r="Q38" s="144"/>
      <c r="R38" s="144"/>
      <c r="S38" s="144"/>
      <c r="T38" s="144"/>
      <c r="U38" s="144"/>
      <c r="V38" s="121"/>
      <c r="W38" s="150"/>
    </row>
    <row r="39" spans="1:23" ht="15" customHeight="1" x14ac:dyDescent="0.25">
      <c r="A39" s="144">
        <v>261</v>
      </c>
      <c r="B39" s="120">
        <v>39458</v>
      </c>
      <c r="C39" s="121">
        <v>958</v>
      </c>
      <c r="D39" s="121" t="s">
        <v>347</v>
      </c>
      <c r="E39" s="144" t="s">
        <v>8345</v>
      </c>
      <c r="F39" s="145" t="s">
        <v>8346</v>
      </c>
      <c r="G39" s="145" t="s">
        <v>8294</v>
      </c>
      <c r="H39" s="123" t="s">
        <v>8347</v>
      </c>
      <c r="I39" s="146" t="s">
        <v>8348</v>
      </c>
      <c r="J39" s="147"/>
      <c r="K39" s="147"/>
      <c r="L39" s="148"/>
      <c r="M39" s="122" t="s">
        <v>8194</v>
      </c>
      <c r="N39" s="121" t="s">
        <v>8194</v>
      </c>
      <c r="O39" s="149"/>
      <c r="P39" s="144"/>
      <c r="Q39" s="144"/>
      <c r="R39" s="144"/>
      <c r="S39" s="144"/>
      <c r="T39" s="144"/>
      <c r="U39" s="144"/>
      <c r="V39" s="121"/>
      <c r="W39" s="150"/>
    </row>
    <row r="40" spans="1:23" ht="15" customHeight="1" x14ac:dyDescent="0.25">
      <c r="A40" s="169">
        <v>274</v>
      </c>
      <c r="B40" s="170">
        <v>39458</v>
      </c>
      <c r="C40" s="169">
        <v>1658</v>
      </c>
      <c r="D40" s="169" t="s">
        <v>40</v>
      </c>
      <c r="E40" s="169" t="s">
        <v>8349</v>
      </c>
      <c r="F40" s="178" t="s">
        <v>8350</v>
      </c>
      <c r="G40" s="178" t="s">
        <v>8222</v>
      </c>
      <c r="H40" s="173" t="s">
        <v>8351</v>
      </c>
      <c r="I40" s="178" t="s">
        <v>8352</v>
      </c>
      <c r="J40" s="173"/>
      <c r="K40" s="172"/>
      <c r="L40" s="174" t="s">
        <v>8226</v>
      </c>
      <c r="M40" s="175">
        <v>3723</v>
      </c>
      <c r="N40" s="172" t="s">
        <v>8161</v>
      </c>
      <c r="O40" s="176"/>
      <c r="P40" s="173"/>
      <c r="Q40" s="173"/>
      <c r="R40" s="173"/>
      <c r="S40" s="173" t="s">
        <v>8222</v>
      </c>
      <c r="T40" s="173"/>
      <c r="U40" s="173"/>
      <c r="V40" s="179"/>
      <c r="W40" s="180"/>
    </row>
    <row r="41" spans="1:23" ht="15" customHeight="1" x14ac:dyDescent="0.25">
      <c r="A41" s="144">
        <v>257</v>
      </c>
      <c r="B41" s="157">
        <v>39458</v>
      </c>
      <c r="C41" s="121">
        <v>740</v>
      </c>
      <c r="D41" s="121" t="s">
        <v>72</v>
      </c>
      <c r="E41" s="158" t="s">
        <v>8353</v>
      </c>
      <c r="F41" s="145" t="s">
        <v>8354</v>
      </c>
      <c r="G41" s="145" t="s">
        <v>8355</v>
      </c>
      <c r="H41" s="123" t="s">
        <v>8356</v>
      </c>
      <c r="I41" s="146" t="s">
        <v>8357</v>
      </c>
      <c r="J41" s="147" t="s">
        <v>8358</v>
      </c>
      <c r="K41" s="147"/>
      <c r="L41" s="148" t="s">
        <v>8359</v>
      </c>
      <c r="M41" s="122">
        <v>2500</v>
      </c>
      <c r="N41" s="121" t="s">
        <v>8168</v>
      </c>
      <c r="O41" s="122">
        <v>2500</v>
      </c>
      <c r="P41" s="121"/>
      <c r="Q41" s="144"/>
      <c r="R41" s="144"/>
      <c r="S41" s="144" t="s">
        <v>8360</v>
      </c>
      <c r="T41" s="144" t="s">
        <v>8361</v>
      </c>
      <c r="U41" s="144" t="s">
        <v>8362</v>
      </c>
      <c r="V41" s="121"/>
      <c r="W41" s="150"/>
    </row>
    <row r="42" spans="1:23" ht="15" customHeight="1" x14ac:dyDescent="0.25">
      <c r="A42" s="144">
        <v>263</v>
      </c>
      <c r="B42" s="157">
        <v>39458</v>
      </c>
      <c r="C42" s="121">
        <v>1017</v>
      </c>
      <c r="D42" s="121" t="s">
        <v>200</v>
      </c>
      <c r="E42" s="158" t="s">
        <v>8363</v>
      </c>
      <c r="F42" s="145" t="s">
        <v>8364</v>
      </c>
      <c r="G42" s="145" t="s">
        <v>8365</v>
      </c>
      <c r="H42" s="123" t="s">
        <v>8366</v>
      </c>
      <c r="I42" s="146" t="s">
        <v>8367</v>
      </c>
      <c r="J42" s="147"/>
      <c r="K42" s="147"/>
      <c r="L42" s="148"/>
      <c r="M42" s="122">
        <v>1800</v>
      </c>
      <c r="N42" s="121" t="s">
        <v>8161</v>
      </c>
      <c r="O42" s="122"/>
      <c r="P42" s="121"/>
      <c r="Q42" s="144"/>
      <c r="R42" s="144"/>
      <c r="S42" s="144"/>
      <c r="T42" s="144"/>
      <c r="U42" s="144"/>
      <c r="V42" s="121"/>
      <c r="W42" s="150"/>
    </row>
    <row r="43" spans="1:23" ht="15" customHeight="1" x14ac:dyDescent="0.25">
      <c r="A43" s="144">
        <v>270</v>
      </c>
      <c r="B43" s="157">
        <v>39458</v>
      </c>
      <c r="C43" s="121">
        <v>1511</v>
      </c>
      <c r="D43" s="121" t="s">
        <v>947</v>
      </c>
      <c r="E43" s="158" t="s">
        <v>8368</v>
      </c>
      <c r="F43" s="145" t="s">
        <v>8369</v>
      </c>
      <c r="G43" s="145" t="s">
        <v>8370</v>
      </c>
      <c r="H43" s="123" t="s">
        <v>8371</v>
      </c>
      <c r="I43" s="146" t="s">
        <v>8372</v>
      </c>
      <c r="J43" s="147"/>
      <c r="K43" s="147"/>
      <c r="L43" s="148"/>
      <c r="M43" s="122">
        <v>10000</v>
      </c>
      <c r="N43" s="121" t="s">
        <v>8168</v>
      </c>
      <c r="O43" s="122"/>
      <c r="P43" s="121"/>
      <c r="Q43" s="144"/>
      <c r="R43" s="144"/>
      <c r="S43" s="144"/>
      <c r="T43" s="144"/>
      <c r="U43" s="144"/>
      <c r="V43" s="121"/>
      <c r="W43" s="150"/>
    </row>
    <row r="44" spans="1:23" ht="15" customHeight="1" x14ac:dyDescent="0.25">
      <c r="A44" s="144">
        <v>273</v>
      </c>
      <c r="B44" s="157">
        <v>39458</v>
      </c>
      <c r="C44" s="121">
        <v>1652</v>
      </c>
      <c r="D44" s="121" t="s">
        <v>200</v>
      </c>
      <c r="E44" s="158" t="s">
        <v>8373</v>
      </c>
      <c r="F44" s="145" t="s">
        <v>8374</v>
      </c>
      <c r="G44" s="145" t="s">
        <v>8238</v>
      </c>
      <c r="H44" s="123" t="s">
        <v>8375</v>
      </c>
      <c r="I44" s="146" t="s">
        <v>8376</v>
      </c>
      <c r="J44" s="147"/>
      <c r="K44" s="147"/>
      <c r="L44" s="121"/>
      <c r="M44" s="122">
        <v>50000</v>
      </c>
      <c r="N44" s="121" t="s">
        <v>8168</v>
      </c>
      <c r="O44" s="122"/>
      <c r="P44" s="121"/>
      <c r="Q44" s="144"/>
      <c r="R44" s="144"/>
      <c r="S44" s="144"/>
      <c r="T44" s="144"/>
      <c r="U44" s="144"/>
      <c r="V44" s="121"/>
      <c r="W44" s="150"/>
    </row>
    <row r="45" spans="1:23" ht="15" customHeight="1" x14ac:dyDescent="0.25">
      <c r="A45" s="169">
        <v>282</v>
      </c>
      <c r="B45" s="170">
        <v>39459</v>
      </c>
      <c r="C45" s="169">
        <v>929</v>
      </c>
      <c r="D45" s="169" t="s">
        <v>302</v>
      </c>
      <c r="E45" s="169" t="s">
        <v>8377</v>
      </c>
      <c r="F45" s="178" t="s">
        <v>8378</v>
      </c>
      <c r="G45" s="178" t="s">
        <v>8379</v>
      </c>
      <c r="H45" s="173" t="s">
        <v>8380</v>
      </c>
      <c r="I45" s="178" t="s">
        <v>8381</v>
      </c>
      <c r="J45" s="173"/>
      <c r="K45" s="172"/>
      <c r="L45" s="174"/>
      <c r="M45" s="175">
        <v>750</v>
      </c>
      <c r="N45" s="172" t="s">
        <v>8267</v>
      </c>
      <c r="O45" s="176"/>
      <c r="P45" s="173"/>
      <c r="Q45" s="173"/>
      <c r="R45" s="173"/>
      <c r="S45" s="173"/>
      <c r="T45" s="173"/>
      <c r="U45" s="173"/>
      <c r="V45" s="179"/>
      <c r="W45" s="180"/>
    </row>
    <row r="46" spans="1:23" ht="15" customHeight="1" x14ac:dyDescent="0.25">
      <c r="A46" s="151">
        <v>302</v>
      </c>
      <c r="B46" s="152">
        <v>39460</v>
      </c>
      <c r="C46" s="153">
        <v>1341</v>
      </c>
      <c r="D46" s="153" t="s">
        <v>319</v>
      </c>
      <c r="E46" s="153" t="s">
        <v>8382</v>
      </c>
      <c r="F46" s="153" t="s">
        <v>8383</v>
      </c>
      <c r="G46" s="153" t="s">
        <v>8294</v>
      </c>
      <c r="H46" s="123" t="s">
        <v>8384</v>
      </c>
      <c r="I46" s="153" t="s">
        <v>8385</v>
      </c>
      <c r="J46" s="123"/>
      <c r="K46" s="123"/>
      <c r="L46" s="182"/>
      <c r="M46" s="183" t="s">
        <v>8194</v>
      </c>
      <c r="N46" s="153" t="s">
        <v>8267</v>
      </c>
      <c r="O46" s="155"/>
      <c r="P46" s="153"/>
      <c r="Q46" s="153"/>
      <c r="R46" s="153"/>
      <c r="S46" s="153"/>
      <c r="T46" s="153"/>
      <c r="U46" s="153"/>
      <c r="V46" s="153"/>
      <c r="W46" s="156"/>
    </row>
    <row r="47" spans="1:23" ht="15" customHeight="1" x14ac:dyDescent="0.25">
      <c r="A47" s="169">
        <v>300</v>
      </c>
      <c r="B47" s="170">
        <v>39460</v>
      </c>
      <c r="C47" s="169">
        <v>549</v>
      </c>
      <c r="D47" s="169" t="s">
        <v>56</v>
      </c>
      <c r="E47" s="169" t="s">
        <v>8386</v>
      </c>
      <c r="F47" s="178" t="s">
        <v>8387</v>
      </c>
      <c r="G47" s="178" t="s">
        <v>8388</v>
      </c>
      <c r="H47" s="173" t="s">
        <v>8389</v>
      </c>
      <c r="I47" s="178" t="s">
        <v>8390</v>
      </c>
      <c r="J47" s="173"/>
      <c r="K47" s="172"/>
      <c r="L47" s="174"/>
      <c r="M47" s="175">
        <v>1000</v>
      </c>
      <c r="N47" s="172" t="s">
        <v>8168</v>
      </c>
      <c r="O47" s="176"/>
      <c r="P47" s="173"/>
      <c r="Q47" s="173"/>
      <c r="R47" s="173"/>
      <c r="S47" s="173"/>
      <c r="T47" s="173"/>
      <c r="U47" s="173"/>
      <c r="V47" s="179"/>
      <c r="W47" s="180"/>
    </row>
    <row r="48" spans="1:23" ht="15" customHeight="1" x14ac:dyDescent="0.25">
      <c r="A48" s="159">
        <v>317</v>
      </c>
      <c r="B48" s="160">
        <v>39461</v>
      </c>
      <c r="C48" s="161">
        <v>844</v>
      </c>
      <c r="D48" s="161" t="s">
        <v>141</v>
      </c>
      <c r="E48" s="161" t="s">
        <v>8391</v>
      </c>
      <c r="F48" s="162" t="s">
        <v>8392</v>
      </c>
      <c r="G48" s="162" t="s">
        <v>8233</v>
      </c>
      <c r="H48" s="163" t="s">
        <v>8393</v>
      </c>
      <c r="I48" s="164" t="s">
        <v>8394</v>
      </c>
      <c r="J48" s="163"/>
      <c r="K48" s="165"/>
      <c r="L48" s="181"/>
      <c r="M48" s="166">
        <v>8000</v>
      </c>
      <c r="N48" s="161" t="s">
        <v>8178</v>
      </c>
      <c r="O48" s="167"/>
      <c r="P48" s="162"/>
      <c r="Q48" s="159"/>
      <c r="R48" s="159"/>
      <c r="S48" s="159"/>
      <c r="T48" s="159"/>
      <c r="U48" s="164"/>
      <c r="V48" s="161"/>
      <c r="W48" s="168"/>
    </row>
    <row r="49" spans="1:23" ht="15" customHeight="1" x14ac:dyDescent="0.25">
      <c r="A49" s="159">
        <v>319</v>
      </c>
      <c r="B49" s="160">
        <v>39461</v>
      </c>
      <c r="C49" s="161">
        <v>937</v>
      </c>
      <c r="D49" s="161" t="s">
        <v>91</v>
      </c>
      <c r="E49" s="161" t="s">
        <v>8395</v>
      </c>
      <c r="F49" s="162" t="s">
        <v>8396</v>
      </c>
      <c r="G49" s="162" t="s">
        <v>8397</v>
      </c>
      <c r="H49" s="163" t="s">
        <v>8398</v>
      </c>
      <c r="I49" s="164" t="s">
        <v>8399</v>
      </c>
      <c r="J49" s="163"/>
      <c r="K49" s="165"/>
      <c r="L49" s="181" t="s">
        <v>8172</v>
      </c>
      <c r="M49" s="166">
        <v>24000</v>
      </c>
      <c r="N49" s="161" t="s">
        <v>8168</v>
      </c>
      <c r="O49" s="167"/>
      <c r="P49" s="162"/>
      <c r="Q49" s="159"/>
      <c r="R49" s="159"/>
      <c r="S49" s="159"/>
      <c r="T49" s="159"/>
      <c r="U49" s="164"/>
      <c r="V49" s="161"/>
      <c r="W49" s="168"/>
    </row>
    <row r="50" spans="1:23" ht="15" customHeight="1" x14ac:dyDescent="0.25">
      <c r="A50" s="169">
        <v>320</v>
      </c>
      <c r="B50" s="170">
        <v>39461</v>
      </c>
      <c r="C50" s="169">
        <v>956</v>
      </c>
      <c r="D50" s="169" t="s">
        <v>302</v>
      </c>
      <c r="E50" s="169" t="s">
        <v>8391</v>
      </c>
      <c r="F50" s="178" t="s">
        <v>8400</v>
      </c>
      <c r="G50" s="178" t="s">
        <v>8401</v>
      </c>
      <c r="H50" s="173" t="s">
        <v>8402</v>
      </c>
      <c r="I50" s="178" t="s">
        <v>8403</v>
      </c>
      <c r="J50" s="184"/>
      <c r="K50" s="175"/>
      <c r="L50" s="174"/>
      <c r="M50" s="175">
        <v>1000</v>
      </c>
      <c r="N50" s="175" t="s">
        <v>8267</v>
      </c>
      <c r="O50" s="176"/>
      <c r="P50" s="173"/>
      <c r="Q50" s="173"/>
      <c r="R50" s="173"/>
      <c r="S50" s="173"/>
      <c r="T50" s="173"/>
      <c r="U50" s="173"/>
      <c r="V50" s="179"/>
      <c r="W50" s="180"/>
    </row>
    <row r="51" spans="1:23" ht="15" customHeight="1" x14ac:dyDescent="0.25">
      <c r="A51" s="159">
        <v>345</v>
      </c>
      <c r="B51" s="160">
        <v>39462</v>
      </c>
      <c r="C51" s="161">
        <v>1246</v>
      </c>
      <c r="D51" s="161" t="s">
        <v>329</v>
      </c>
      <c r="E51" s="161" t="s">
        <v>8404</v>
      </c>
      <c r="F51" s="162" t="s">
        <v>8405</v>
      </c>
      <c r="G51" s="162" t="s">
        <v>8312</v>
      </c>
      <c r="H51" s="163" t="s">
        <v>8406</v>
      </c>
      <c r="I51" s="164" t="s">
        <v>8407</v>
      </c>
      <c r="J51" s="163"/>
      <c r="K51" s="165"/>
      <c r="L51" s="181"/>
      <c r="M51" s="166">
        <v>1120</v>
      </c>
      <c r="N51" s="161" t="s">
        <v>8168</v>
      </c>
      <c r="O51" s="167"/>
      <c r="P51" s="162"/>
      <c r="Q51" s="159"/>
      <c r="R51" s="159"/>
      <c r="S51" s="159"/>
      <c r="T51" s="159"/>
      <c r="U51" s="164"/>
      <c r="V51" s="161"/>
      <c r="W51" s="168"/>
    </row>
    <row r="52" spans="1:23" ht="15" customHeight="1" x14ac:dyDescent="0.25">
      <c r="A52" s="151"/>
      <c r="B52" s="152">
        <v>39462</v>
      </c>
      <c r="C52" s="153">
        <v>918</v>
      </c>
      <c r="D52" s="153" t="s">
        <v>21</v>
      </c>
      <c r="E52" s="185" t="s">
        <v>8408</v>
      </c>
      <c r="F52" s="153" t="s">
        <v>8409</v>
      </c>
      <c r="G52" s="153" t="s">
        <v>8202</v>
      </c>
      <c r="H52" s="123" t="s">
        <v>8410</v>
      </c>
      <c r="I52" s="153" t="s">
        <v>8411</v>
      </c>
      <c r="J52" s="123" t="s">
        <v>4936</v>
      </c>
      <c r="K52" s="123"/>
      <c r="L52" s="182"/>
      <c r="M52" s="186">
        <v>120</v>
      </c>
      <c r="N52" s="153" t="s">
        <v>8142</v>
      </c>
      <c r="O52" s="155"/>
      <c r="P52" s="153" t="s">
        <v>8412</v>
      </c>
      <c r="Q52" s="153" t="s">
        <v>8413</v>
      </c>
      <c r="R52" s="153"/>
      <c r="S52" s="153"/>
      <c r="T52" s="153"/>
      <c r="U52" s="153"/>
      <c r="V52" s="153"/>
      <c r="W52" s="156"/>
    </row>
    <row r="53" spans="1:23" ht="15" customHeight="1" x14ac:dyDescent="0.25">
      <c r="A53" s="144">
        <v>350</v>
      </c>
      <c r="B53" s="120">
        <v>39462</v>
      </c>
      <c r="C53" s="121">
        <v>1654</v>
      </c>
      <c r="D53" s="121" t="s">
        <v>162</v>
      </c>
      <c r="E53" s="144" t="s">
        <v>8414</v>
      </c>
      <c r="F53" s="145" t="s">
        <v>8157</v>
      </c>
      <c r="G53" s="145" t="s">
        <v>8158</v>
      </c>
      <c r="H53" s="123" t="s">
        <v>8415</v>
      </c>
      <c r="I53" s="146" t="s">
        <v>8416</v>
      </c>
      <c r="J53" s="147"/>
      <c r="K53" s="147"/>
      <c r="L53" s="148"/>
      <c r="M53" s="122">
        <v>4500</v>
      </c>
      <c r="N53" s="121" t="s">
        <v>8161</v>
      </c>
      <c r="O53" s="149"/>
      <c r="P53" s="144"/>
      <c r="Q53" s="144"/>
      <c r="R53" s="144"/>
      <c r="S53" s="144"/>
      <c r="T53" s="144"/>
      <c r="U53" s="144"/>
      <c r="V53" s="121"/>
      <c r="W53" s="150"/>
    </row>
    <row r="54" spans="1:23" ht="15" customHeight="1" x14ac:dyDescent="0.25">
      <c r="A54" s="144">
        <v>336</v>
      </c>
      <c r="B54" s="157">
        <v>39462</v>
      </c>
      <c r="C54" s="121">
        <v>742</v>
      </c>
      <c r="D54" s="121" t="s">
        <v>61</v>
      </c>
      <c r="E54" s="158" t="s">
        <v>8417</v>
      </c>
      <c r="F54" s="145" t="s">
        <v>8418</v>
      </c>
      <c r="G54" s="145" t="s">
        <v>3596</v>
      </c>
      <c r="H54" s="123" t="s">
        <v>8419</v>
      </c>
      <c r="I54" s="146" t="s">
        <v>8420</v>
      </c>
      <c r="J54" s="147"/>
      <c r="K54" s="147"/>
      <c r="L54" s="148"/>
      <c r="M54" s="122">
        <v>8000</v>
      </c>
      <c r="N54" s="121" t="s">
        <v>8168</v>
      </c>
      <c r="O54" s="122"/>
      <c r="P54" s="121"/>
      <c r="Q54" s="144"/>
      <c r="R54" s="144"/>
      <c r="S54" s="144"/>
      <c r="T54" s="144"/>
      <c r="U54" s="144"/>
      <c r="V54" s="121"/>
      <c r="W54" s="150"/>
    </row>
    <row r="55" spans="1:23" ht="15" customHeight="1" x14ac:dyDescent="0.25">
      <c r="A55" s="144">
        <v>373</v>
      </c>
      <c r="B55" s="120">
        <v>39463</v>
      </c>
      <c r="C55" s="121">
        <v>1830</v>
      </c>
      <c r="D55" s="121" t="s">
        <v>42</v>
      </c>
      <c r="E55" s="144" t="s">
        <v>8421</v>
      </c>
      <c r="F55" s="145" t="s">
        <v>8269</v>
      </c>
      <c r="G55" s="145" t="s">
        <v>8270</v>
      </c>
      <c r="H55" s="123" t="s">
        <v>8422</v>
      </c>
      <c r="I55" s="146" t="s">
        <v>8423</v>
      </c>
      <c r="J55" s="147"/>
      <c r="K55" s="147"/>
      <c r="L55" s="148" t="s">
        <v>8172</v>
      </c>
      <c r="M55" s="122">
        <v>15000</v>
      </c>
      <c r="N55" s="121" t="s">
        <v>8161</v>
      </c>
      <c r="O55" s="149"/>
      <c r="P55" s="144"/>
      <c r="Q55" s="144"/>
      <c r="R55" s="144"/>
      <c r="S55" s="144"/>
      <c r="T55" s="144"/>
      <c r="U55" s="144"/>
      <c r="V55" s="121"/>
      <c r="W55" s="150"/>
    </row>
    <row r="56" spans="1:23" ht="15" customHeight="1" x14ac:dyDescent="0.25">
      <c r="A56" s="144"/>
      <c r="B56" s="120">
        <v>39463</v>
      </c>
      <c r="C56" s="121">
        <v>930</v>
      </c>
      <c r="D56" s="121" t="s">
        <v>42</v>
      </c>
      <c r="E56" s="121" t="s">
        <v>8424</v>
      </c>
      <c r="F56" s="145" t="s">
        <v>8425</v>
      </c>
      <c r="G56" s="145" t="s">
        <v>8426</v>
      </c>
      <c r="H56" s="123" t="s">
        <v>8427</v>
      </c>
      <c r="I56" s="146" t="s">
        <v>8428</v>
      </c>
      <c r="J56" s="147" t="s">
        <v>8429</v>
      </c>
      <c r="K56" s="147"/>
      <c r="L56" s="148"/>
      <c r="M56" s="122">
        <v>90</v>
      </c>
      <c r="N56" s="121" t="s">
        <v>8168</v>
      </c>
      <c r="O56" s="149"/>
      <c r="P56" s="144"/>
      <c r="Q56" s="144"/>
      <c r="R56" s="144"/>
      <c r="S56" s="144"/>
      <c r="T56" s="144"/>
      <c r="U56" s="144"/>
      <c r="V56" s="144"/>
      <c r="W56" s="150"/>
    </row>
    <row r="57" spans="1:23" ht="15" customHeight="1" x14ac:dyDescent="0.25">
      <c r="A57" s="159">
        <v>385</v>
      </c>
      <c r="B57" s="160">
        <v>39464</v>
      </c>
      <c r="C57" s="161">
        <v>1342</v>
      </c>
      <c r="D57" s="161" t="s">
        <v>79</v>
      </c>
      <c r="E57" s="161" t="s">
        <v>8430</v>
      </c>
      <c r="F57" s="162" t="s">
        <v>8431</v>
      </c>
      <c r="G57" s="162" t="s">
        <v>8197</v>
      </c>
      <c r="H57" s="163" t="s">
        <v>8432</v>
      </c>
      <c r="I57" s="164" t="s">
        <v>8433</v>
      </c>
      <c r="J57" s="163"/>
      <c r="K57" s="165"/>
      <c r="L57" s="181"/>
      <c r="M57" s="166">
        <v>200</v>
      </c>
      <c r="N57" s="161" t="s">
        <v>8161</v>
      </c>
      <c r="O57" s="167"/>
      <c r="P57" s="162"/>
      <c r="Q57" s="159"/>
      <c r="R57" s="159"/>
      <c r="S57" s="159"/>
      <c r="T57" s="159"/>
      <c r="U57" s="164"/>
      <c r="V57" s="161"/>
      <c r="W57" s="168"/>
    </row>
    <row r="58" spans="1:23" ht="15" customHeight="1" x14ac:dyDescent="0.25">
      <c r="A58" s="144">
        <v>403</v>
      </c>
      <c r="B58" s="120">
        <v>39465</v>
      </c>
      <c r="C58" s="121">
        <v>1302</v>
      </c>
      <c r="D58" s="121" t="s">
        <v>8434</v>
      </c>
      <c r="E58" s="144" t="s">
        <v>8435</v>
      </c>
      <c r="F58" s="145" t="s">
        <v>8436</v>
      </c>
      <c r="G58" s="145" t="s">
        <v>8437</v>
      </c>
      <c r="H58" s="123" t="s">
        <v>8438</v>
      </c>
      <c r="I58" s="146" t="s">
        <v>8439</v>
      </c>
      <c r="J58" s="147"/>
      <c r="K58" s="147"/>
      <c r="L58" s="121"/>
      <c r="M58" s="122">
        <v>1000</v>
      </c>
      <c r="N58" s="121" t="s">
        <v>8142</v>
      </c>
      <c r="O58" s="149"/>
      <c r="P58" s="144"/>
      <c r="Q58" s="144"/>
      <c r="R58" s="144"/>
      <c r="S58" s="144"/>
      <c r="T58" s="144"/>
      <c r="U58" s="144"/>
      <c r="V58" s="121"/>
      <c r="W58" s="150"/>
    </row>
    <row r="59" spans="1:23" ht="15" customHeight="1" x14ac:dyDescent="0.25">
      <c r="A59" s="169">
        <v>426</v>
      </c>
      <c r="B59" s="170">
        <v>39466</v>
      </c>
      <c r="C59" s="169">
        <v>1437</v>
      </c>
      <c r="D59" s="169" t="s">
        <v>40</v>
      </c>
      <c r="E59" s="169" t="s">
        <v>8440</v>
      </c>
      <c r="F59" s="178" t="s">
        <v>8441</v>
      </c>
      <c r="G59" s="178" t="s">
        <v>8222</v>
      </c>
      <c r="H59" s="173" t="s">
        <v>8442</v>
      </c>
      <c r="I59" s="178" t="s">
        <v>8443</v>
      </c>
      <c r="J59" s="173" t="s">
        <v>8225</v>
      </c>
      <c r="K59" s="172"/>
      <c r="L59" s="174" t="s">
        <v>8226</v>
      </c>
      <c r="M59" s="175">
        <v>119809</v>
      </c>
      <c r="N59" s="172" t="s">
        <v>8227</v>
      </c>
      <c r="O59" s="176" t="s">
        <v>4936</v>
      </c>
      <c r="P59" s="173"/>
      <c r="Q59" s="173" t="s">
        <v>8444</v>
      </c>
      <c r="R59" s="173"/>
      <c r="S59" s="173" t="s">
        <v>8222</v>
      </c>
      <c r="T59" s="173" t="s">
        <v>8445</v>
      </c>
      <c r="U59" s="173" t="s">
        <v>8446</v>
      </c>
      <c r="V59" s="179" t="s">
        <v>8447</v>
      </c>
      <c r="W59" s="180">
        <v>2000</v>
      </c>
    </row>
    <row r="60" spans="1:23" ht="15" customHeight="1" x14ac:dyDescent="0.25">
      <c r="A60" s="169">
        <v>453</v>
      </c>
      <c r="B60" s="170">
        <v>39466</v>
      </c>
      <c r="C60" s="169">
        <v>1957</v>
      </c>
      <c r="D60" s="169" t="s">
        <v>40</v>
      </c>
      <c r="E60" s="169" t="s">
        <v>8448</v>
      </c>
      <c r="F60" s="178" t="s">
        <v>8449</v>
      </c>
      <c r="G60" s="178" t="s">
        <v>8222</v>
      </c>
      <c r="H60" s="173" t="s">
        <v>8450</v>
      </c>
      <c r="I60" s="178" t="s">
        <v>8451</v>
      </c>
      <c r="J60" s="173" t="s">
        <v>8225</v>
      </c>
      <c r="K60" s="172"/>
      <c r="L60" s="174" t="s">
        <v>8226</v>
      </c>
      <c r="M60" s="175">
        <v>1000</v>
      </c>
      <c r="N60" s="172" t="s">
        <v>8227</v>
      </c>
      <c r="O60" s="176" t="s">
        <v>4936</v>
      </c>
      <c r="P60" s="173" t="s">
        <v>8452</v>
      </c>
      <c r="Q60" s="173" t="s">
        <v>8453</v>
      </c>
      <c r="R60" s="173"/>
      <c r="S60" s="173" t="s">
        <v>8222</v>
      </c>
      <c r="T60" s="173" t="s">
        <v>8445</v>
      </c>
      <c r="U60" s="173" t="s">
        <v>8446</v>
      </c>
      <c r="V60" s="179" t="s">
        <v>8454</v>
      </c>
      <c r="W60" s="180">
        <v>2000</v>
      </c>
    </row>
    <row r="61" spans="1:23" ht="15" customHeight="1" x14ac:dyDescent="0.25">
      <c r="A61" s="169">
        <v>464</v>
      </c>
      <c r="B61" s="170">
        <v>39467</v>
      </c>
      <c r="C61" s="169">
        <v>915</v>
      </c>
      <c r="D61" s="169" t="s">
        <v>31</v>
      </c>
      <c r="E61" s="169" t="s">
        <v>8455</v>
      </c>
      <c r="F61" s="178" t="s">
        <v>8456</v>
      </c>
      <c r="G61" s="178" t="s">
        <v>8457</v>
      </c>
      <c r="H61" s="173" t="s">
        <v>8458</v>
      </c>
      <c r="I61" s="178" t="s">
        <v>8459</v>
      </c>
      <c r="J61" s="173"/>
      <c r="K61" s="172"/>
      <c r="L61" s="174"/>
      <c r="M61" s="175">
        <v>5000</v>
      </c>
      <c r="N61" s="172" t="s">
        <v>8168</v>
      </c>
      <c r="O61" s="176"/>
      <c r="P61" s="173"/>
      <c r="Q61" s="173"/>
      <c r="R61" s="173"/>
      <c r="S61" s="173"/>
      <c r="T61" s="173"/>
      <c r="U61" s="173"/>
      <c r="V61" s="179"/>
      <c r="W61" s="180"/>
    </row>
    <row r="62" spans="1:23" ht="15" customHeight="1" x14ac:dyDescent="0.25">
      <c r="A62" s="151"/>
      <c r="B62" s="152">
        <v>39469</v>
      </c>
      <c r="C62" s="153">
        <v>847</v>
      </c>
      <c r="D62" s="153" t="s">
        <v>21</v>
      </c>
      <c r="E62" s="153" t="s">
        <v>8460</v>
      </c>
      <c r="F62" s="153" t="s">
        <v>8461</v>
      </c>
      <c r="G62" s="153" t="s">
        <v>8202</v>
      </c>
      <c r="H62" s="123" t="s">
        <v>8462</v>
      </c>
      <c r="I62" s="153" t="s">
        <v>8463</v>
      </c>
      <c r="J62" s="123" t="s">
        <v>8464</v>
      </c>
      <c r="K62" s="123"/>
      <c r="L62" s="182"/>
      <c r="M62" s="154">
        <v>250</v>
      </c>
      <c r="N62" s="153" t="s">
        <v>8168</v>
      </c>
      <c r="O62" s="155"/>
      <c r="P62" s="153" t="s">
        <v>8465</v>
      </c>
      <c r="Q62" s="153"/>
      <c r="R62" s="153"/>
      <c r="S62" s="153"/>
      <c r="T62" s="153"/>
      <c r="U62" s="153"/>
      <c r="V62" s="153"/>
      <c r="W62" s="156"/>
    </row>
    <row r="63" spans="1:23" ht="14.25" customHeight="1" x14ac:dyDescent="0.25">
      <c r="A63" s="151">
        <v>500</v>
      </c>
      <c r="B63" s="152">
        <v>39469</v>
      </c>
      <c r="C63" s="153">
        <v>1445</v>
      </c>
      <c r="D63" s="153" t="s">
        <v>51</v>
      </c>
      <c r="E63" s="153" t="s">
        <v>8466</v>
      </c>
      <c r="F63" s="153" t="s">
        <v>8467</v>
      </c>
      <c r="G63" s="153" t="s">
        <v>8468</v>
      </c>
      <c r="H63" s="123"/>
      <c r="I63" s="153" t="s">
        <v>8469</v>
      </c>
      <c r="J63" s="123"/>
      <c r="K63" s="123"/>
      <c r="L63" s="182"/>
      <c r="M63" s="154" t="s">
        <v>8194</v>
      </c>
      <c r="N63" s="153" t="s">
        <v>8194</v>
      </c>
      <c r="O63" s="155"/>
      <c r="P63" s="153" t="s">
        <v>8470</v>
      </c>
      <c r="Q63" s="153"/>
      <c r="R63" s="153"/>
      <c r="S63" s="153"/>
      <c r="T63" s="153"/>
      <c r="U63" s="153"/>
      <c r="V63" s="153"/>
      <c r="W63" s="156"/>
    </row>
    <row r="64" spans="1:23" ht="15" customHeight="1" x14ac:dyDescent="0.25">
      <c r="A64" s="159">
        <v>532</v>
      </c>
      <c r="B64" s="160">
        <v>39470</v>
      </c>
      <c r="C64" s="161">
        <v>1049</v>
      </c>
      <c r="D64" s="161" t="s">
        <v>64</v>
      </c>
      <c r="E64" s="161" t="s">
        <v>8471</v>
      </c>
      <c r="F64" s="162" t="s">
        <v>8472</v>
      </c>
      <c r="G64" s="162" t="s">
        <v>8473</v>
      </c>
      <c r="H64" s="163" t="s">
        <v>8474</v>
      </c>
      <c r="I64" s="164" t="s">
        <v>8475</v>
      </c>
      <c r="J64" s="163"/>
      <c r="K64" s="165"/>
      <c r="L64" s="181"/>
      <c r="M64" s="166">
        <v>5000</v>
      </c>
      <c r="N64" s="161" t="s">
        <v>8161</v>
      </c>
      <c r="O64" s="167"/>
      <c r="P64" s="162"/>
      <c r="Q64" s="159"/>
      <c r="R64" s="159"/>
      <c r="S64" s="159"/>
      <c r="T64" s="159"/>
      <c r="U64" s="164"/>
      <c r="V64" s="161"/>
      <c r="W64" s="168"/>
    </row>
    <row r="65" spans="1:23" ht="15" customHeight="1" x14ac:dyDescent="0.25">
      <c r="A65" s="159">
        <v>539</v>
      </c>
      <c r="B65" s="160">
        <v>39470</v>
      </c>
      <c r="C65" s="161">
        <v>1524</v>
      </c>
      <c r="D65" s="161" t="s">
        <v>91</v>
      </c>
      <c r="E65" s="161" t="s">
        <v>8476</v>
      </c>
      <c r="F65" s="162" t="s">
        <v>8396</v>
      </c>
      <c r="G65" s="162" t="s">
        <v>8477</v>
      </c>
      <c r="H65" s="163" t="s">
        <v>8478</v>
      </c>
      <c r="I65" s="164" t="s">
        <v>8479</v>
      </c>
      <c r="J65" s="163"/>
      <c r="K65" s="165"/>
      <c r="L65" s="181" t="s">
        <v>8172</v>
      </c>
      <c r="M65" s="166">
        <v>300</v>
      </c>
      <c r="N65" s="161" t="s">
        <v>8273</v>
      </c>
      <c r="O65" s="167"/>
      <c r="P65" s="162"/>
      <c r="Q65" s="159"/>
      <c r="R65" s="159"/>
      <c r="S65" s="159"/>
      <c r="T65" s="159"/>
      <c r="U65" s="164"/>
      <c r="V65" s="161"/>
      <c r="W65" s="168"/>
    </row>
    <row r="66" spans="1:23" ht="15" customHeight="1" x14ac:dyDescent="0.25">
      <c r="A66" s="151">
        <v>522</v>
      </c>
      <c r="B66" s="152">
        <v>39470</v>
      </c>
      <c r="C66" s="153">
        <v>434</v>
      </c>
      <c r="D66" s="153" t="s">
        <v>21</v>
      </c>
      <c r="E66" s="153" t="s">
        <v>8480</v>
      </c>
      <c r="F66" s="153" t="s">
        <v>8481</v>
      </c>
      <c r="G66" s="153" t="s">
        <v>8202</v>
      </c>
      <c r="H66" s="123" t="s">
        <v>8482</v>
      </c>
      <c r="I66" s="153" t="s">
        <v>8483</v>
      </c>
      <c r="J66" s="123" t="s">
        <v>8484</v>
      </c>
      <c r="K66" s="123"/>
      <c r="L66" s="182"/>
      <c r="M66" s="154">
        <v>1000</v>
      </c>
      <c r="N66" s="153" t="s">
        <v>8161</v>
      </c>
      <c r="O66" s="155"/>
      <c r="P66" s="153"/>
      <c r="Q66" s="153"/>
      <c r="R66" s="153"/>
      <c r="S66" s="153"/>
      <c r="T66" s="153"/>
      <c r="U66" s="153"/>
      <c r="V66" s="153"/>
      <c r="W66" s="156"/>
    </row>
    <row r="67" spans="1:23" ht="15" customHeight="1" x14ac:dyDescent="0.25">
      <c r="A67" s="144">
        <v>550</v>
      </c>
      <c r="B67" s="120">
        <v>39470</v>
      </c>
      <c r="C67" s="121">
        <v>2122</v>
      </c>
      <c r="D67" s="121" t="s">
        <v>42</v>
      </c>
      <c r="E67" s="144" t="s">
        <v>8485</v>
      </c>
      <c r="F67" s="145" t="s">
        <v>8486</v>
      </c>
      <c r="G67" s="145" t="s">
        <v>8270</v>
      </c>
      <c r="H67" s="123" t="s">
        <v>8487</v>
      </c>
      <c r="I67" s="146" t="s">
        <v>8488</v>
      </c>
      <c r="J67" s="147"/>
      <c r="K67" s="147"/>
      <c r="L67" s="148"/>
      <c r="M67" s="122">
        <v>10000</v>
      </c>
      <c r="N67" s="121" t="s">
        <v>8194</v>
      </c>
      <c r="O67" s="149"/>
      <c r="P67" s="144"/>
      <c r="Q67" s="144"/>
      <c r="R67" s="144"/>
      <c r="S67" s="144"/>
      <c r="T67" s="144"/>
      <c r="U67" s="144"/>
      <c r="V67" s="121"/>
      <c r="W67" s="150"/>
    </row>
    <row r="68" spans="1:23" ht="15" customHeight="1" x14ac:dyDescent="0.25">
      <c r="A68" s="169">
        <v>540</v>
      </c>
      <c r="B68" s="170">
        <v>39470</v>
      </c>
      <c r="C68" s="169">
        <v>1543</v>
      </c>
      <c r="D68" s="169" t="s">
        <v>31</v>
      </c>
      <c r="E68" s="169" t="s">
        <v>8489</v>
      </c>
      <c r="F68" s="178" t="s">
        <v>8490</v>
      </c>
      <c r="G68" s="178" t="s">
        <v>8294</v>
      </c>
      <c r="H68" s="173" t="s">
        <v>8491</v>
      </c>
      <c r="I68" s="178" t="s">
        <v>8492</v>
      </c>
      <c r="J68" s="173"/>
      <c r="K68" s="172"/>
      <c r="L68" s="174"/>
      <c r="M68" s="175" t="s">
        <v>8194</v>
      </c>
      <c r="N68" s="172" t="s">
        <v>8194</v>
      </c>
      <c r="O68" s="176"/>
      <c r="P68" s="173"/>
      <c r="Q68" s="173"/>
      <c r="R68" s="173"/>
      <c r="S68" s="173"/>
      <c r="T68" s="173"/>
      <c r="U68" s="173"/>
      <c r="V68" s="179"/>
      <c r="W68" s="180"/>
    </row>
    <row r="69" spans="1:23" ht="15" customHeight="1" x14ac:dyDescent="0.25">
      <c r="A69" s="144">
        <v>547</v>
      </c>
      <c r="B69" s="157">
        <v>39470</v>
      </c>
      <c r="C69" s="121">
        <v>1854</v>
      </c>
      <c r="D69" s="121" t="s">
        <v>68</v>
      </c>
      <c r="E69" s="158" t="s">
        <v>8493</v>
      </c>
      <c r="F69" s="145" t="s">
        <v>8494</v>
      </c>
      <c r="G69" s="145" t="s">
        <v>8495</v>
      </c>
      <c r="H69" s="123" t="s">
        <v>8496</v>
      </c>
      <c r="I69" s="146" t="s">
        <v>8497</v>
      </c>
      <c r="J69" s="147"/>
      <c r="K69" s="147"/>
      <c r="L69" s="148"/>
      <c r="M69" s="122">
        <v>7000</v>
      </c>
      <c r="N69" s="121" t="s">
        <v>8161</v>
      </c>
      <c r="O69" s="122"/>
      <c r="P69" s="121"/>
      <c r="Q69" s="144"/>
      <c r="R69" s="144"/>
      <c r="S69" s="144"/>
      <c r="T69" s="144"/>
      <c r="U69" s="144"/>
      <c r="V69" s="121"/>
      <c r="W69" s="150"/>
    </row>
    <row r="70" spans="1:23" ht="15" customHeight="1" x14ac:dyDescent="0.25">
      <c r="A70" s="151"/>
      <c r="B70" s="152">
        <v>39471</v>
      </c>
      <c r="C70" s="153">
        <v>2246</v>
      </c>
      <c r="D70" s="153" t="s">
        <v>21</v>
      </c>
      <c r="E70" s="153" t="s">
        <v>8498</v>
      </c>
      <c r="F70" s="153" t="s">
        <v>8499</v>
      </c>
      <c r="G70" s="153" t="s">
        <v>8202</v>
      </c>
      <c r="H70" s="123" t="s">
        <v>8500</v>
      </c>
      <c r="I70" s="153" t="s">
        <v>8501</v>
      </c>
      <c r="J70" s="123" t="s">
        <v>8502</v>
      </c>
      <c r="K70" s="123"/>
      <c r="L70" s="182"/>
      <c r="M70" s="154">
        <v>100</v>
      </c>
      <c r="N70" s="153" t="s">
        <v>8161</v>
      </c>
      <c r="O70" s="155"/>
      <c r="P70" s="153"/>
      <c r="Q70" s="153"/>
      <c r="R70" s="153"/>
      <c r="S70" s="153"/>
      <c r="T70" s="153"/>
      <c r="U70" s="153"/>
      <c r="V70" s="153"/>
      <c r="W70" s="156"/>
    </row>
    <row r="71" spans="1:23" ht="15" customHeight="1" x14ac:dyDescent="0.25">
      <c r="A71" s="169">
        <v>567</v>
      </c>
      <c r="B71" s="170">
        <v>39471</v>
      </c>
      <c r="C71" s="169">
        <v>1120</v>
      </c>
      <c r="D71" s="169" t="s">
        <v>31</v>
      </c>
      <c r="E71" s="169" t="s">
        <v>8503</v>
      </c>
      <c r="F71" s="178" t="s">
        <v>8504</v>
      </c>
      <c r="G71" s="178" t="s">
        <v>8505</v>
      </c>
      <c r="H71" s="173" t="s">
        <v>8506</v>
      </c>
      <c r="I71" s="178" t="s">
        <v>8507</v>
      </c>
      <c r="J71" s="173"/>
      <c r="K71" s="172"/>
      <c r="L71" s="174"/>
      <c r="M71" s="175">
        <v>8000</v>
      </c>
      <c r="N71" s="172" t="s">
        <v>8161</v>
      </c>
      <c r="O71" s="176"/>
      <c r="P71" s="173"/>
      <c r="Q71" s="173"/>
      <c r="R71" s="173"/>
      <c r="S71" s="173"/>
      <c r="T71" s="173"/>
      <c r="U71" s="173"/>
      <c r="V71" s="179"/>
      <c r="W71" s="180"/>
    </row>
    <row r="72" spans="1:23" ht="15" customHeight="1" x14ac:dyDescent="0.25">
      <c r="A72" s="159">
        <v>582</v>
      </c>
      <c r="B72" s="160">
        <v>39472</v>
      </c>
      <c r="C72" s="161">
        <v>2137</v>
      </c>
      <c r="D72" s="161" t="s">
        <v>26</v>
      </c>
      <c r="E72" s="161" t="s">
        <v>8508</v>
      </c>
      <c r="F72" s="162" t="s">
        <v>8509</v>
      </c>
      <c r="G72" s="162" t="s">
        <v>8510</v>
      </c>
      <c r="H72" s="163" t="s">
        <v>8511</v>
      </c>
      <c r="I72" s="164" t="s">
        <v>8512</v>
      </c>
      <c r="J72" s="163"/>
      <c r="K72" s="165"/>
      <c r="L72" s="181"/>
      <c r="M72" s="166">
        <v>2000</v>
      </c>
      <c r="N72" s="161" t="s">
        <v>8168</v>
      </c>
      <c r="O72" s="167"/>
      <c r="P72" s="162"/>
      <c r="Q72" s="159"/>
      <c r="R72" s="159"/>
      <c r="S72" s="159"/>
      <c r="T72" s="159"/>
      <c r="U72" s="164"/>
      <c r="V72" s="161"/>
      <c r="W72" s="168"/>
    </row>
    <row r="73" spans="1:23" ht="15" customHeight="1" x14ac:dyDescent="0.25">
      <c r="A73" s="151">
        <v>577</v>
      </c>
      <c r="B73" s="152">
        <v>39472</v>
      </c>
      <c r="C73" s="153">
        <v>1323</v>
      </c>
      <c r="D73" s="153" t="s">
        <v>248</v>
      </c>
      <c r="E73" s="153" t="s">
        <v>8513</v>
      </c>
      <c r="F73" s="153" t="s">
        <v>8514</v>
      </c>
      <c r="G73" s="153" t="s">
        <v>8515</v>
      </c>
      <c r="H73" s="123" t="s">
        <v>8516</v>
      </c>
      <c r="I73" s="153" t="s">
        <v>8517</v>
      </c>
      <c r="J73" s="123"/>
      <c r="K73" s="123"/>
      <c r="L73" s="182"/>
      <c r="M73" s="154">
        <v>1000</v>
      </c>
      <c r="N73" s="153" t="s">
        <v>8161</v>
      </c>
      <c r="O73" s="155"/>
      <c r="P73" s="153" t="s">
        <v>8518</v>
      </c>
      <c r="Q73" s="153"/>
      <c r="R73" s="153"/>
      <c r="S73" s="153"/>
      <c r="T73" s="153"/>
      <c r="U73" s="153"/>
      <c r="V73" s="153"/>
      <c r="W73" s="156"/>
    </row>
    <row r="74" spans="1:23" ht="15" customHeight="1" x14ac:dyDescent="0.25">
      <c r="A74" s="151"/>
      <c r="B74" s="152">
        <v>39472</v>
      </c>
      <c r="C74" s="153">
        <v>1535</v>
      </c>
      <c r="D74" s="153" t="s">
        <v>21</v>
      </c>
      <c r="E74" s="153" t="s">
        <v>8519</v>
      </c>
      <c r="F74" s="153" t="s">
        <v>8520</v>
      </c>
      <c r="G74" s="153" t="s">
        <v>8202</v>
      </c>
      <c r="H74" s="123" t="s">
        <v>8521</v>
      </c>
      <c r="I74" s="187" t="s">
        <v>8522</v>
      </c>
      <c r="J74" s="123" t="s">
        <v>8205</v>
      </c>
      <c r="K74" s="123"/>
      <c r="L74" s="182"/>
      <c r="M74" s="154">
        <v>40</v>
      </c>
      <c r="N74" s="153" t="s">
        <v>8142</v>
      </c>
      <c r="O74" s="155"/>
      <c r="P74" s="153"/>
      <c r="Q74" s="153"/>
      <c r="R74" s="153"/>
      <c r="S74" s="153"/>
      <c r="T74" s="153"/>
      <c r="U74" s="153"/>
      <c r="V74" s="153"/>
      <c r="W74" s="156"/>
    </row>
    <row r="75" spans="1:23" ht="15" customHeight="1" x14ac:dyDescent="0.25">
      <c r="A75" s="144">
        <v>586</v>
      </c>
      <c r="B75" s="120">
        <v>39473</v>
      </c>
      <c r="C75" s="121">
        <v>1609</v>
      </c>
      <c r="D75" s="121" t="s">
        <v>35</v>
      </c>
      <c r="E75" s="144" t="s">
        <v>8523</v>
      </c>
      <c r="F75" s="145" t="s">
        <v>8524</v>
      </c>
      <c r="G75" s="145" t="s">
        <v>8525</v>
      </c>
      <c r="H75" s="123" t="s">
        <v>8526</v>
      </c>
      <c r="I75" s="146" t="s">
        <v>8527</v>
      </c>
      <c r="J75" s="147"/>
      <c r="K75" s="147"/>
      <c r="L75" s="148"/>
      <c r="M75" s="122">
        <v>28000</v>
      </c>
      <c r="N75" s="121" t="s">
        <v>8168</v>
      </c>
      <c r="O75" s="149"/>
      <c r="P75" s="144"/>
      <c r="Q75" s="144"/>
      <c r="R75" s="144"/>
      <c r="S75" s="144"/>
      <c r="T75" s="144"/>
      <c r="U75" s="144"/>
      <c r="V75" s="121"/>
      <c r="W75" s="150"/>
    </row>
    <row r="76" spans="1:23" ht="15" customHeight="1" x14ac:dyDescent="0.25">
      <c r="A76" s="144">
        <v>593</v>
      </c>
      <c r="B76" s="120">
        <v>39474</v>
      </c>
      <c r="C76" s="121">
        <v>928</v>
      </c>
      <c r="D76" s="121" t="s">
        <v>59</v>
      </c>
      <c r="E76" s="144" t="s">
        <v>8528</v>
      </c>
      <c r="F76" s="145" t="s">
        <v>8529</v>
      </c>
      <c r="G76" s="145" t="s">
        <v>8530</v>
      </c>
      <c r="H76" s="123" t="s">
        <v>8531</v>
      </c>
      <c r="I76" s="146" t="s">
        <v>8532</v>
      </c>
      <c r="J76" s="147"/>
      <c r="K76" s="147"/>
      <c r="L76" s="148"/>
      <c r="M76" s="122">
        <v>1000</v>
      </c>
      <c r="N76" s="121" t="s">
        <v>8142</v>
      </c>
      <c r="O76" s="149"/>
      <c r="P76" s="144"/>
      <c r="Q76" s="144"/>
      <c r="R76" s="144"/>
      <c r="S76" s="144"/>
      <c r="T76" s="144"/>
      <c r="U76" s="144"/>
      <c r="V76" s="121"/>
      <c r="W76" s="150"/>
    </row>
    <row r="77" spans="1:23" ht="15" customHeight="1" x14ac:dyDescent="0.25">
      <c r="A77" s="144">
        <v>596</v>
      </c>
      <c r="B77" s="120">
        <v>39474</v>
      </c>
      <c r="C77" s="121">
        <v>1305</v>
      </c>
      <c r="D77" s="121" t="s">
        <v>42</v>
      </c>
      <c r="E77" s="144" t="s">
        <v>8533</v>
      </c>
      <c r="F77" s="145" t="s">
        <v>8534</v>
      </c>
      <c r="G77" s="145" t="s">
        <v>8294</v>
      </c>
      <c r="H77" s="123" t="s">
        <v>8535</v>
      </c>
      <c r="I77" s="146" t="s">
        <v>8536</v>
      </c>
      <c r="J77" s="147"/>
      <c r="K77" s="147"/>
      <c r="L77" s="121"/>
      <c r="M77" s="122" t="s">
        <v>8194</v>
      </c>
      <c r="N77" s="121" t="s">
        <v>8168</v>
      </c>
      <c r="O77" s="149"/>
      <c r="P77" s="144"/>
      <c r="Q77" s="144"/>
      <c r="R77" s="144"/>
      <c r="S77" s="144"/>
      <c r="T77" s="144"/>
      <c r="U77" s="144"/>
      <c r="V77" s="121"/>
      <c r="W77" s="150"/>
    </row>
    <row r="78" spans="1:23" ht="15" customHeight="1" x14ac:dyDescent="0.25">
      <c r="A78" s="159">
        <v>599</v>
      </c>
      <c r="B78" s="160">
        <v>39475</v>
      </c>
      <c r="C78" s="161">
        <v>734</v>
      </c>
      <c r="D78" s="161" t="s">
        <v>141</v>
      </c>
      <c r="E78" s="161" t="s">
        <v>8537</v>
      </c>
      <c r="F78" s="162" t="s">
        <v>8392</v>
      </c>
      <c r="G78" s="162" t="s">
        <v>8233</v>
      </c>
      <c r="H78" s="163" t="s">
        <v>8538</v>
      </c>
      <c r="I78" s="164" t="s">
        <v>8235</v>
      </c>
      <c r="J78" s="163"/>
      <c r="K78" s="165"/>
      <c r="L78" s="181"/>
      <c r="M78" s="166">
        <v>22000</v>
      </c>
      <c r="N78" s="161" t="s">
        <v>8168</v>
      </c>
      <c r="O78" s="167"/>
      <c r="P78" s="162"/>
      <c r="Q78" s="159"/>
      <c r="R78" s="159"/>
      <c r="S78" s="159"/>
      <c r="T78" s="159"/>
      <c r="U78" s="164"/>
      <c r="V78" s="161"/>
      <c r="W78" s="168"/>
    </row>
    <row r="79" spans="1:23" ht="15" customHeight="1" x14ac:dyDescent="0.25">
      <c r="A79" s="151">
        <v>605</v>
      </c>
      <c r="B79" s="152">
        <v>39475</v>
      </c>
      <c r="C79" s="153">
        <v>1427</v>
      </c>
      <c r="D79" s="153" t="s">
        <v>203</v>
      </c>
      <c r="E79" s="153" t="s">
        <v>8539</v>
      </c>
      <c r="F79" s="153" t="s">
        <v>8540</v>
      </c>
      <c r="G79" s="153" t="s">
        <v>8541</v>
      </c>
      <c r="H79" s="123" t="s">
        <v>8542</v>
      </c>
      <c r="I79" s="153" t="s">
        <v>8543</v>
      </c>
      <c r="J79" s="123"/>
      <c r="K79" s="123"/>
      <c r="L79" s="182"/>
      <c r="M79" s="154">
        <v>4500</v>
      </c>
      <c r="N79" s="153" t="s">
        <v>8168</v>
      </c>
      <c r="O79" s="155"/>
      <c r="P79" s="153" t="s">
        <v>8544</v>
      </c>
      <c r="Q79" s="153"/>
      <c r="R79" s="153"/>
      <c r="S79" s="153"/>
      <c r="T79" s="153"/>
      <c r="U79" s="153"/>
      <c r="V79" s="153"/>
      <c r="W79" s="156"/>
    </row>
    <row r="80" spans="1:23" ht="15" customHeight="1" x14ac:dyDescent="0.25">
      <c r="A80" s="151">
        <v>610</v>
      </c>
      <c r="B80" s="152">
        <v>39475</v>
      </c>
      <c r="C80" s="153">
        <v>2035</v>
      </c>
      <c r="D80" s="153" t="s">
        <v>319</v>
      </c>
      <c r="E80" s="153" t="s">
        <v>8545</v>
      </c>
      <c r="F80" s="153" t="s">
        <v>8207</v>
      </c>
      <c r="G80" s="153" t="s">
        <v>8208</v>
      </c>
      <c r="H80" s="123"/>
      <c r="I80" s="153" t="s">
        <v>8546</v>
      </c>
      <c r="J80" s="123" t="s">
        <v>8547</v>
      </c>
      <c r="K80" s="123"/>
      <c r="L80" s="182"/>
      <c r="M80" s="154">
        <v>300</v>
      </c>
      <c r="N80" s="153" t="s">
        <v>8142</v>
      </c>
      <c r="O80" s="155"/>
      <c r="P80" s="153" t="s">
        <v>8548</v>
      </c>
      <c r="Q80" s="153"/>
      <c r="R80" s="153"/>
      <c r="S80" s="153"/>
      <c r="T80" s="153"/>
      <c r="U80" s="153"/>
      <c r="V80" s="153"/>
      <c r="W80" s="156"/>
    </row>
    <row r="81" spans="1:23" ht="15" customHeight="1" x14ac:dyDescent="0.25">
      <c r="A81" s="144">
        <v>603</v>
      </c>
      <c r="B81" s="120">
        <v>39475</v>
      </c>
      <c r="C81" s="121">
        <v>1320</v>
      </c>
      <c r="D81" s="121" t="s">
        <v>42</v>
      </c>
      <c r="E81" s="144" t="s">
        <v>8549</v>
      </c>
      <c r="F81" s="145" t="s">
        <v>8269</v>
      </c>
      <c r="G81" s="145" t="s">
        <v>8270</v>
      </c>
      <c r="H81" s="123" t="s">
        <v>8550</v>
      </c>
      <c r="I81" s="146" t="s">
        <v>8551</v>
      </c>
      <c r="J81" s="147"/>
      <c r="K81" s="147"/>
      <c r="L81" s="148" t="s">
        <v>8172</v>
      </c>
      <c r="M81" s="122">
        <v>5000</v>
      </c>
      <c r="N81" s="121" t="s">
        <v>8161</v>
      </c>
      <c r="O81" s="149"/>
      <c r="P81" s="144"/>
      <c r="Q81" s="144"/>
      <c r="R81" s="144"/>
      <c r="S81" s="144"/>
      <c r="T81" s="144"/>
      <c r="U81" s="144"/>
      <c r="V81" s="121"/>
      <c r="W81" s="150"/>
    </row>
    <row r="82" spans="1:23" ht="15" customHeight="1" x14ac:dyDescent="0.25">
      <c r="A82" s="144">
        <v>608</v>
      </c>
      <c r="B82" s="157">
        <v>39475</v>
      </c>
      <c r="C82" s="121">
        <v>1520</v>
      </c>
      <c r="D82" s="121" t="s">
        <v>68</v>
      </c>
      <c r="E82" s="158" t="s">
        <v>8552</v>
      </c>
      <c r="F82" s="145" t="s">
        <v>8553</v>
      </c>
      <c r="G82" s="145" t="s">
        <v>8554</v>
      </c>
      <c r="H82" s="123" t="s">
        <v>8555</v>
      </c>
      <c r="I82" s="146" t="s">
        <v>8556</v>
      </c>
      <c r="J82" s="147"/>
      <c r="K82" s="147"/>
      <c r="L82" s="148" t="s">
        <v>8172</v>
      </c>
      <c r="M82" s="122">
        <v>45000</v>
      </c>
      <c r="N82" s="121" t="s">
        <v>8168</v>
      </c>
      <c r="O82" s="122"/>
      <c r="P82" s="121"/>
      <c r="Q82" s="144"/>
      <c r="R82" s="144"/>
      <c r="S82" s="144"/>
      <c r="T82" s="144"/>
      <c r="U82" s="144"/>
      <c r="V82" s="121"/>
      <c r="W82" s="150"/>
    </row>
    <row r="83" spans="1:23" ht="15" customHeight="1" x14ac:dyDescent="0.25">
      <c r="A83" s="144">
        <v>625</v>
      </c>
      <c r="B83" s="120">
        <v>39476</v>
      </c>
      <c r="C83" s="121">
        <v>1356</v>
      </c>
      <c r="D83" s="121" t="s">
        <v>35</v>
      </c>
      <c r="E83" s="144" t="s">
        <v>8557</v>
      </c>
      <c r="F83" s="145" t="s">
        <v>8558</v>
      </c>
      <c r="G83" s="145" t="s">
        <v>8191</v>
      </c>
      <c r="H83" s="123" t="s">
        <v>8559</v>
      </c>
      <c r="I83" s="146" t="s">
        <v>8560</v>
      </c>
      <c r="J83" s="147"/>
      <c r="K83" s="147"/>
      <c r="L83" s="148"/>
      <c r="M83" s="122">
        <v>1000</v>
      </c>
      <c r="N83" s="121" t="s">
        <v>8168</v>
      </c>
      <c r="O83" s="149"/>
      <c r="P83" s="144"/>
      <c r="Q83" s="144"/>
      <c r="R83" s="144"/>
      <c r="S83" s="144"/>
      <c r="T83" s="144"/>
      <c r="U83" s="144"/>
      <c r="V83" s="121"/>
      <c r="W83" s="150"/>
    </row>
    <row r="84" spans="1:23" ht="15" customHeight="1" x14ac:dyDescent="0.25">
      <c r="A84" s="151">
        <v>630</v>
      </c>
      <c r="B84" s="152">
        <v>39476</v>
      </c>
      <c r="C84" s="153">
        <v>1548</v>
      </c>
      <c r="D84" s="153" t="s">
        <v>21</v>
      </c>
      <c r="E84" s="153" t="s">
        <v>8561</v>
      </c>
      <c r="F84" s="153" t="s">
        <v>8211</v>
      </c>
      <c r="G84" s="153" t="s">
        <v>8202</v>
      </c>
      <c r="H84" s="123" t="s">
        <v>8562</v>
      </c>
      <c r="I84" s="153" t="s">
        <v>8563</v>
      </c>
      <c r="J84" s="123" t="s">
        <v>8167</v>
      </c>
      <c r="K84" s="123"/>
      <c r="L84" s="182"/>
      <c r="M84" s="154">
        <v>50</v>
      </c>
      <c r="N84" s="153" t="s">
        <v>8161</v>
      </c>
      <c r="O84" s="155"/>
      <c r="P84" s="153" t="s">
        <v>8564</v>
      </c>
      <c r="Q84" s="153"/>
      <c r="R84" s="153"/>
      <c r="S84" s="153"/>
      <c r="T84" s="153"/>
      <c r="U84" s="153"/>
      <c r="V84" s="153"/>
      <c r="W84" s="156"/>
    </row>
    <row r="85" spans="1:23" ht="15" customHeight="1" x14ac:dyDescent="0.25">
      <c r="A85" s="151">
        <v>631</v>
      </c>
      <c r="B85" s="152">
        <v>39476</v>
      </c>
      <c r="C85" s="153">
        <v>1622</v>
      </c>
      <c r="D85" s="153" t="s">
        <v>51</v>
      </c>
      <c r="E85" s="153" t="s">
        <v>8565</v>
      </c>
      <c r="F85" s="153" t="s">
        <v>8566</v>
      </c>
      <c r="G85" s="153" t="s">
        <v>8468</v>
      </c>
      <c r="H85" s="123" t="s">
        <v>8567</v>
      </c>
      <c r="I85" s="153" t="s">
        <v>8568</v>
      </c>
      <c r="J85" s="123" t="s">
        <v>8167</v>
      </c>
      <c r="K85" s="123"/>
      <c r="L85" s="182"/>
      <c r="M85" s="154">
        <v>1000</v>
      </c>
      <c r="N85" s="153" t="s">
        <v>8168</v>
      </c>
      <c r="O85" s="155"/>
      <c r="P85" s="153" t="s">
        <v>8569</v>
      </c>
      <c r="Q85" s="153"/>
      <c r="R85" s="153"/>
      <c r="S85" s="153"/>
      <c r="T85" s="153"/>
      <c r="U85" s="153"/>
      <c r="V85" s="153"/>
      <c r="W85" s="156"/>
    </row>
    <row r="86" spans="1:23" ht="15" customHeight="1" x14ac:dyDescent="0.25">
      <c r="A86" s="144">
        <v>633</v>
      </c>
      <c r="B86" s="120">
        <v>39476</v>
      </c>
      <c r="C86" s="121">
        <v>1928</v>
      </c>
      <c r="D86" s="121" t="s">
        <v>42</v>
      </c>
      <c r="E86" s="144" t="s">
        <v>8570</v>
      </c>
      <c r="F86" s="145" t="s">
        <v>8269</v>
      </c>
      <c r="G86" s="145" t="s">
        <v>8270</v>
      </c>
      <c r="H86" s="123" t="s">
        <v>8571</v>
      </c>
      <c r="I86" s="146" t="s">
        <v>8572</v>
      </c>
      <c r="J86" s="147"/>
      <c r="K86" s="147"/>
      <c r="L86" s="148" t="s">
        <v>8172</v>
      </c>
      <c r="M86" s="122">
        <v>300</v>
      </c>
      <c r="N86" s="121" t="s">
        <v>8161</v>
      </c>
      <c r="O86" s="149"/>
      <c r="P86" s="144"/>
      <c r="Q86" s="144"/>
      <c r="R86" s="144"/>
      <c r="S86" s="144"/>
      <c r="T86" s="144"/>
      <c r="U86" s="144"/>
      <c r="V86" s="121"/>
      <c r="W86" s="150"/>
    </row>
    <row r="87" spans="1:23" ht="15" customHeight="1" x14ac:dyDescent="0.25">
      <c r="A87" s="144">
        <v>619</v>
      </c>
      <c r="B87" s="157">
        <v>39476</v>
      </c>
      <c r="C87" s="121">
        <v>1044</v>
      </c>
      <c r="D87" s="121" t="s">
        <v>61</v>
      </c>
      <c r="E87" s="158" t="s">
        <v>8573</v>
      </c>
      <c r="F87" s="145" t="s">
        <v>8574</v>
      </c>
      <c r="G87" s="145"/>
      <c r="H87" s="123" t="s">
        <v>8575</v>
      </c>
      <c r="I87" s="146" t="s">
        <v>8576</v>
      </c>
      <c r="J87" s="147"/>
      <c r="K87" s="147"/>
      <c r="L87" s="121"/>
      <c r="M87" s="122" t="s">
        <v>8194</v>
      </c>
      <c r="N87" s="121" t="s">
        <v>8267</v>
      </c>
      <c r="O87" s="122"/>
      <c r="P87" s="121"/>
      <c r="Q87" s="144"/>
      <c r="R87" s="144"/>
      <c r="S87" s="144"/>
      <c r="T87" s="144"/>
      <c r="U87" s="144"/>
      <c r="V87" s="121"/>
      <c r="W87" s="150"/>
    </row>
    <row r="88" spans="1:23" ht="15" customHeight="1" x14ac:dyDescent="0.25">
      <c r="A88" s="144">
        <v>623</v>
      </c>
      <c r="B88" s="157">
        <v>39476</v>
      </c>
      <c r="C88" s="121">
        <v>1209</v>
      </c>
      <c r="D88" s="121" t="s">
        <v>61</v>
      </c>
      <c r="E88" s="158" t="s">
        <v>8577</v>
      </c>
      <c r="F88" s="145" t="s">
        <v>8578</v>
      </c>
      <c r="G88" s="145" t="s">
        <v>8401</v>
      </c>
      <c r="H88" s="123" t="s">
        <v>8579</v>
      </c>
      <c r="I88" s="146" t="s">
        <v>8580</v>
      </c>
      <c r="J88" s="147"/>
      <c r="K88" s="147"/>
      <c r="L88" s="148"/>
      <c r="M88" s="122">
        <v>12500</v>
      </c>
      <c r="N88" s="121" t="s">
        <v>8168</v>
      </c>
      <c r="O88" s="122"/>
      <c r="P88" s="121"/>
      <c r="Q88" s="144"/>
      <c r="R88" s="144"/>
      <c r="S88" s="144"/>
      <c r="T88" s="144"/>
      <c r="U88" s="144"/>
      <c r="V88" s="121"/>
      <c r="W88" s="150"/>
    </row>
    <row r="89" spans="1:23" ht="15" customHeight="1" x14ac:dyDescent="0.25">
      <c r="A89" s="144">
        <v>624</v>
      </c>
      <c r="B89" s="157">
        <v>39476</v>
      </c>
      <c r="C89" s="121">
        <v>1303</v>
      </c>
      <c r="D89" s="121" t="s">
        <v>61</v>
      </c>
      <c r="E89" s="158" t="s">
        <v>8581</v>
      </c>
      <c r="F89" s="145" t="s">
        <v>8582</v>
      </c>
      <c r="G89" s="145" t="s">
        <v>8583</v>
      </c>
      <c r="H89" s="123" t="s">
        <v>8584</v>
      </c>
      <c r="I89" s="146" t="s">
        <v>8585</v>
      </c>
      <c r="J89" s="147"/>
      <c r="K89" s="147"/>
      <c r="L89" s="121" t="s">
        <v>8172</v>
      </c>
      <c r="M89" s="122">
        <v>143000</v>
      </c>
      <c r="N89" s="121" t="s">
        <v>8335</v>
      </c>
      <c r="O89" s="122"/>
      <c r="P89" s="121"/>
      <c r="Q89" s="144"/>
      <c r="R89" s="144"/>
      <c r="S89" s="144"/>
      <c r="T89" s="144"/>
      <c r="U89" s="144"/>
      <c r="V89" s="121"/>
      <c r="W89" s="150"/>
    </row>
    <row r="90" spans="1:23" ht="15" customHeight="1" x14ac:dyDescent="0.25">
      <c r="A90" s="144">
        <v>648</v>
      </c>
      <c r="B90" s="120">
        <v>39477</v>
      </c>
      <c r="C90" s="121">
        <v>1639</v>
      </c>
      <c r="D90" s="121" t="s">
        <v>35</v>
      </c>
      <c r="E90" s="144" t="s">
        <v>8586</v>
      </c>
      <c r="F90" s="145" t="s">
        <v>8558</v>
      </c>
      <c r="G90" s="145" t="s">
        <v>8191</v>
      </c>
      <c r="H90" s="123" t="s">
        <v>8587</v>
      </c>
      <c r="I90" s="146" t="s">
        <v>8588</v>
      </c>
      <c r="J90" s="147"/>
      <c r="K90" s="147"/>
      <c r="L90" s="148"/>
      <c r="M90" s="122">
        <v>1500</v>
      </c>
      <c r="N90" s="121" t="s">
        <v>8142</v>
      </c>
      <c r="O90" s="149"/>
      <c r="P90" s="144"/>
      <c r="Q90" s="144"/>
      <c r="R90" s="144"/>
      <c r="S90" s="144"/>
      <c r="T90" s="144"/>
      <c r="U90" s="144"/>
      <c r="V90" s="121"/>
      <c r="W90" s="150"/>
    </row>
    <row r="91" spans="1:23" ht="15" customHeight="1" x14ac:dyDescent="0.25">
      <c r="A91" s="151">
        <v>640</v>
      </c>
      <c r="B91" s="152">
        <v>39477</v>
      </c>
      <c r="C91" s="153">
        <v>1000</v>
      </c>
      <c r="D91" s="153" t="s">
        <v>21</v>
      </c>
      <c r="E91" s="153" t="s">
        <v>8589</v>
      </c>
      <c r="F91" s="153" t="s">
        <v>8211</v>
      </c>
      <c r="G91" s="153" t="s">
        <v>8202</v>
      </c>
      <c r="H91" s="123" t="s">
        <v>8590</v>
      </c>
      <c r="I91" s="153" t="s">
        <v>8563</v>
      </c>
      <c r="J91" s="123" t="s">
        <v>8591</v>
      </c>
      <c r="K91" s="123"/>
      <c r="L91" s="182"/>
      <c r="M91" s="154">
        <v>75</v>
      </c>
      <c r="N91" s="153" t="s">
        <v>8161</v>
      </c>
      <c r="O91" s="155"/>
      <c r="P91" s="153"/>
      <c r="Q91" s="153"/>
      <c r="R91" s="153"/>
      <c r="S91" s="153"/>
      <c r="T91" s="153"/>
      <c r="U91" s="153"/>
      <c r="V91" s="153"/>
      <c r="W91" s="156"/>
    </row>
    <row r="92" spans="1:23" ht="15" customHeight="1" x14ac:dyDescent="0.25">
      <c r="A92" s="144">
        <v>642</v>
      </c>
      <c r="B92" s="120">
        <v>39477</v>
      </c>
      <c r="C92" s="121">
        <v>1229</v>
      </c>
      <c r="D92" s="121" t="s">
        <v>42</v>
      </c>
      <c r="E92" s="144" t="s">
        <v>8592</v>
      </c>
      <c r="F92" s="145" t="s">
        <v>8269</v>
      </c>
      <c r="G92" s="145" t="s">
        <v>8270</v>
      </c>
      <c r="H92" s="123" t="s">
        <v>8593</v>
      </c>
      <c r="I92" s="146" t="s">
        <v>8594</v>
      </c>
      <c r="J92" s="147"/>
      <c r="K92" s="147"/>
      <c r="L92" s="148" t="s">
        <v>8172</v>
      </c>
      <c r="M92" s="122">
        <v>12000</v>
      </c>
      <c r="N92" s="121" t="s">
        <v>8168</v>
      </c>
      <c r="O92" s="149"/>
      <c r="P92" s="144"/>
      <c r="Q92" s="144"/>
      <c r="R92" s="144"/>
      <c r="S92" s="144"/>
      <c r="T92" s="144"/>
      <c r="U92" s="144"/>
      <c r="V92" s="121"/>
      <c r="W92" s="150"/>
    </row>
    <row r="93" spans="1:23" ht="15" customHeight="1" x14ac:dyDescent="0.25">
      <c r="A93" s="169">
        <v>644</v>
      </c>
      <c r="B93" s="170">
        <v>39477</v>
      </c>
      <c r="C93" s="169">
        <v>1325</v>
      </c>
      <c r="D93" s="169" t="s">
        <v>56</v>
      </c>
      <c r="E93" s="169" t="s">
        <v>8586</v>
      </c>
      <c r="F93" s="178" t="s">
        <v>8595</v>
      </c>
      <c r="G93" s="178" t="s">
        <v>8596</v>
      </c>
      <c r="H93" s="173" t="s">
        <v>8597</v>
      </c>
      <c r="I93" s="178" t="s">
        <v>8598</v>
      </c>
      <c r="J93" s="173"/>
      <c r="K93" s="172"/>
      <c r="L93" s="174"/>
      <c r="M93" s="175">
        <v>1000</v>
      </c>
      <c r="N93" s="172" t="s">
        <v>8168</v>
      </c>
      <c r="O93" s="176"/>
      <c r="P93" s="173"/>
      <c r="Q93" s="173"/>
      <c r="R93" s="173"/>
      <c r="S93" s="173"/>
      <c r="T93" s="173"/>
      <c r="U93" s="173"/>
      <c r="V93" s="179"/>
      <c r="W93" s="180"/>
    </row>
    <row r="94" spans="1:23" ht="15" customHeight="1" x14ac:dyDescent="0.25">
      <c r="A94" s="144">
        <v>646</v>
      </c>
      <c r="B94" s="157">
        <v>39477</v>
      </c>
      <c r="C94" s="121">
        <v>1415</v>
      </c>
      <c r="D94" s="121" t="s">
        <v>448</v>
      </c>
      <c r="E94" s="158" t="s">
        <v>8599</v>
      </c>
      <c r="F94" s="145" t="s">
        <v>8600</v>
      </c>
      <c r="G94" s="145" t="s">
        <v>8601</v>
      </c>
      <c r="H94" s="123" t="s">
        <v>8602</v>
      </c>
      <c r="I94" s="146" t="s">
        <v>8603</v>
      </c>
      <c r="J94" s="147"/>
      <c r="K94" s="147"/>
      <c r="L94" s="148"/>
      <c r="M94" s="122">
        <v>2000</v>
      </c>
      <c r="N94" s="121" t="s">
        <v>8335</v>
      </c>
      <c r="O94" s="122"/>
      <c r="P94" s="121"/>
      <c r="Q94" s="144"/>
      <c r="R94" s="144"/>
      <c r="S94" s="144"/>
      <c r="T94" s="144"/>
      <c r="U94" s="144"/>
      <c r="V94" s="121"/>
      <c r="W94" s="150"/>
    </row>
    <row r="95" spans="1:23" ht="15" customHeight="1" x14ac:dyDescent="0.25">
      <c r="A95" s="188"/>
      <c r="B95" s="152">
        <v>39478</v>
      </c>
      <c r="C95" s="153">
        <v>905</v>
      </c>
      <c r="D95" s="153" t="s">
        <v>21</v>
      </c>
      <c r="E95" s="153" t="s">
        <v>8604</v>
      </c>
      <c r="F95" s="153" t="s">
        <v>8211</v>
      </c>
      <c r="G95" s="153" t="s">
        <v>8202</v>
      </c>
      <c r="H95" s="123" t="s">
        <v>8605</v>
      </c>
      <c r="I95" s="153" t="s">
        <v>8606</v>
      </c>
      <c r="J95" s="123" t="s">
        <v>8607</v>
      </c>
      <c r="K95" s="123"/>
      <c r="L95" s="182"/>
      <c r="M95" s="154">
        <v>25</v>
      </c>
      <c r="N95" s="153" t="s">
        <v>8168</v>
      </c>
      <c r="O95" s="155"/>
      <c r="P95" s="153"/>
      <c r="Q95" s="153"/>
      <c r="R95" s="153"/>
      <c r="S95" s="153"/>
      <c r="T95" s="153"/>
      <c r="U95" s="153"/>
      <c r="V95" s="153"/>
      <c r="W95" s="156"/>
    </row>
    <row r="96" spans="1:23" ht="17.25" customHeight="1" x14ac:dyDescent="0.25">
      <c r="A96" s="151">
        <v>658</v>
      </c>
      <c r="B96" s="152">
        <v>39478</v>
      </c>
      <c r="C96" s="153">
        <v>954</v>
      </c>
      <c r="D96" s="153" t="s">
        <v>319</v>
      </c>
      <c r="E96" s="153" t="s">
        <v>8608</v>
      </c>
      <c r="F96" s="153" t="s">
        <v>8207</v>
      </c>
      <c r="G96" s="153" t="s">
        <v>8208</v>
      </c>
      <c r="H96" s="123"/>
      <c r="I96" s="153" t="s">
        <v>8609</v>
      </c>
      <c r="J96" s="123" t="s">
        <v>8167</v>
      </c>
      <c r="K96" s="123"/>
      <c r="L96" s="182"/>
      <c r="M96" s="154">
        <v>11000</v>
      </c>
      <c r="N96" s="153" t="s">
        <v>8142</v>
      </c>
      <c r="O96" s="155"/>
      <c r="P96" s="153"/>
      <c r="Q96" s="153"/>
      <c r="R96" s="153"/>
      <c r="S96" s="153"/>
      <c r="T96" s="153"/>
      <c r="U96" s="153"/>
      <c r="V96" s="153"/>
      <c r="W96" s="156"/>
    </row>
    <row r="97" spans="1:23" ht="15" customHeight="1" x14ac:dyDescent="0.25">
      <c r="A97" s="151">
        <v>675</v>
      </c>
      <c r="B97" s="152">
        <v>39478</v>
      </c>
      <c r="C97" s="153">
        <v>1958</v>
      </c>
      <c r="D97" s="153" t="s">
        <v>21</v>
      </c>
      <c r="E97" s="153" t="s">
        <v>8610</v>
      </c>
      <c r="F97" s="153" t="s">
        <v>8611</v>
      </c>
      <c r="G97" s="153" t="s">
        <v>8202</v>
      </c>
      <c r="H97" s="123" t="s">
        <v>8612</v>
      </c>
      <c r="I97" s="153" t="s">
        <v>8613</v>
      </c>
      <c r="J97" s="123"/>
      <c r="K97" s="123"/>
      <c r="L97" s="182"/>
      <c r="M97" s="154">
        <v>1000</v>
      </c>
      <c r="N97" s="153" t="s">
        <v>8168</v>
      </c>
      <c r="O97" s="155"/>
      <c r="P97" s="153"/>
      <c r="Q97" s="153"/>
      <c r="R97" s="153"/>
      <c r="S97" s="153"/>
      <c r="T97" s="153"/>
      <c r="U97" s="153"/>
      <c r="V97" s="153"/>
      <c r="W97" s="156"/>
    </row>
    <row r="98" spans="1:23" ht="15" customHeight="1" x14ac:dyDescent="0.25">
      <c r="A98" s="144">
        <v>699</v>
      </c>
      <c r="B98" s="120">
        <v>39479</v>
      </c>
      <c r="C98" s="121">
        <v>1055</v>
      </c>
      <c r="D98" s="121" t="s">
        <v>35</v>
      </c>
      <c r="E98" s="144" t="s">
        <v>8614</v>
      </c>
      <c r="F98" s="145" t="s">
        <v>8558</v>
      </c>
      <c r="G98" s="145" t="s">
        <v>8191</v>
      </c>
      <c r="H98" s="123" t="s">
        <v>8615</v>
      </c>
      <c r="I98" s="146" t="s">
        <v>8616</v>
      </c>
      <c r="J98" s="147"/>
      <c r="K98" s="147"/>
      <c r="L98" s="148"/>
      <c r="M98" s="122">
        <v>1000</v>
      </c>
      <c r="N98" s="121" t="s">
        <v>8161</v>
      </c>
      <c r="O98" s="149"/>
      <c r="P98" s="144"/>
      <c r="Q98" s="144"/>
      <c r="R98" s="144"/>
      <c r="S98" s="144"/>
      <c r="T98" s="144"/>
      <c r="U98" s="144"/>
      <c r="V98" s="121"/>
      <c r="W98" s="150"/>
    </row>
    <row r="99" spans="1:23" ht="15" customHeight="1" x14ac:dyDescent="0.25">
      <c r="A99" s="151"/>
      <c r="B99" s="152">
        <v>39479</v>
      </c>
      <c r="C99" s="153">
        <v>838</v>
      </c>
      <c r="D99" s="153" t="s">
        <v>21</v>
      </c>
      <c r="E99" s="153" t="s">
        <v>8617</v>
      </c>
      <c r="F99" s="153" t="s">
        <v>8520</v>
      </c>
      <c r="G99" s="153" t="s">
        <v>8202</v>
      </c>
      <c r="H99" s="123" t="s">
        <v>8618</v>
      </c>
      <c r="I99" s="153" t="s">
        <v>8619</v>
      </c>
      <c r="J99" s="123" t="s">
        <v>8205</v>
      </c>
      <c r="K99" s="123"/>
      <c r="L99" s="182"/>
      <c r="M99" s="154">
        <v>25</v>
      </c>
      <c r="N99" s="153" t="s">
        <v>8142</v>
      </c>
      <c r="O99" s="155"/>
      <c r="P99" s="153"/>
      <c r="Q99" s="153"/>
      <c r="R99" s="153"/>
      <c r="S99" s="153"/>
      <c r="T99" s="153"/>
      <c r="U99" s="153"/>
      <c r="V99" s="153"/>
      <c r="W99" s="156"/>
    </row>
    <row r="100" spans="1:23" ht="15" customHeight="1" x14ac:dyDescent="0.25">
      <c r="A100" s="151">
        <v>695</v>
      </c>
      <c r="B100" s="152">
        <v>39479</v>
      </c>
      <c r="C100" s="153">
        <v>936</v>
      </c>
      <c r="D100" s="153" t="s">
        <v>319</v>
      </c>
      <c r="E100" s="153" t="s">
        <v>8620</v>
      </c>
      <c r="F100" s="153" t="s">
        <v>8207</v>
      </c>
      <c r="G100" s="153" t="s">
        <v>8208</v>
      </c>
      <c r="H100" s="123" t="s">
        <v>8621</v>
      </c>
      <c r="I100" s="153" t="s">
        <v>8622</v>
      </c>
      <c r="J100" s="123" t="s">
        <v>8167</v>
      </c>
      <c r="K100" s="123"/>
      <c r="L100" s="182"/>
      <c r="M100" s="154">
        <v>800</v>
      </c>
      <c r="N100" s="153" t="s">
        <v>8168</v>
      </c>
      <c r="O100" s="155"/>
      <c r="P100" s="153" t="s">
        <v>8623</v>
      </c>
      <c r="Q100" s="153"/>
      <c r="R100" s="153"/>
      <c r="S100" s="153"/>
      <c r="T100" s="153"/>
      <c r="U100" s="153"/>
      <c r="V100" s="153"/>
      <c r="W100" s="156"/>
    </row>
    <row r="101" spans="1:23" ht="15" customHeight="1" x14ac:dyDescent="0.25">
      <c r="A101" s="151">
        <v>698</v>
      </c>
      <c r="B101" s="152">
        <v>39479</v>
      </c>
      <c r="C101" s="153">
        <v>1027</v>
      </c>
      <c r="D101" s="153" t="s">
        <v>99</v>
      </c>
      <c r="E101" s="153" t="s">
        <v>8624</v>
      </c>
      <c r="F101" s="153" t="s">
        <v>8625</v>
      </c>
      <c r="G101" s="153" t="s">
        <v>8626</v>
      </c>
      <c r="H101" s="153" t="s">
        <v>8627</v>
      </c>
      <c r="I101" s="153" t="s">
        <v>8628</v>
      </c>
      <c r="J101" s="123"/>
      <c r="K101" s="123"/>
      <c r="L101" s="182"/>
      <c r="M101" s="121" t="s">
        <v>8194</v>
      </c>
      <c r="N101" s="153" t="s">
        <v>8194</v>
      </c>
      <c r="O101" s="155"/>
      <c r="P101" s="153"/>
      <c r="Q101" s="153"/>
      <c r="R101" s="153"/>
      <c r="S101" s="153"/>
      <c r="T101" s="153"/>
      <c r="U101" s="153"/>
      <c r="V101" s="153"/>
      <c r="W101" s="156"/>
    </row>
    <row r="102" spans="1:23" ht="15" customHeight="1" x14ac:dyDescent="0.25">
      <c r="A102" s="169">
        <v>697</v>
      </c>
      <c r="B102" s="170">
        <v>39479</v>
      </c>
      <c r="C102" s="169">
        <v>1027</v>
      </c>
      <c r="D102" s="169" t="s">
        <v>56</v>
      </c>
      <c r="E102" s="169" t="s">
        <v>8629</v>
      </c>
      <c r="F102" s="178" t="s">
        <v>8630</v>
      </c>
      <c r="G102" s="178" t="s">
        <v>8631</v>
      </c>
      <c r="H102" s="173" t="s">
        <v>8632</v>
      </c>
      <c r="I102" s="178" t="s">
        <v>8633</v>
      </c>
      <c r="J102" s="173"/>
      <c r="K102" s="172"/>
      <c r="L102" s="174"/>
      <c r="M102" s="175">
        <v>10000</v>
      </c>
      <c r="N102" s="172" t="s">
        <v>8168</v>
      </c>
      <c r="O102" s="176"/>
      <c r="P102" s="173"/>
      <c r="Q102" s="173"/>
      <c r="R102" s="173"/>
      <c r="S102" s="173"/>
      <c r="T102" s="173"/>
      <c r="U102" s="173"/>
      <c r="V102" s="179"/>
      <c r="W102" s="180"/>
    </row>
    <row r="103" spans="1:23" ht="15" customHeight="1" x14ac:dyDescent="0.25">
      <c r="A103" s="144">
        <v>723</v>
      </c>
      <c r="B103" s="120">
        <v>39480</v>
      </c>
      <c r="C103" s="121">
        <v>1342</v>
      </c>
      <c r="D103" s="121" t="s">
        <v>998</v>
      </c>
      <c r="E103" s="144" t="s">
        <v>8634</v>
      </c>
      <c r="F103" s="145" t="s">
        <v>8635</v>
      </c>
      <c r="G103" s="145" t="s">
        <v>8636</v>
      </c>
      <c r="H103" s="123" t="s">
        <v>8637</v>
      </c>
      <c r="I103" s="146" t="s">
        <v>8638</v>
      </c>
      <c r="J103" s="147"/>
      <c r="K103" s="147"/>
      <c r="L103" s="148"/>
      <c r="M103" s="122">
        <v>1000</v>
      </c>
      <c r="N103" s="121" t="s">
        <v>8194</v>
      </c>
      <c r="O103" s="149"/>
      <c r="P103" s="144"/>
      <c r="Q103" s="144"/>
      <c r="R103" s="144"/>
      <c r="S103" s="144"/>
      <c r="T103" s="144"/>
      <c r="U103" s="144"/>
      <c r="V103" s="121"/>
      <c r="W103" s="150"/>
    </row>
    <row r="104" spans="1:23" ht="15" customHeight="1" x14ac:dyDescent="0.25">
      <c r="A104" s="144">
        <v>728</v>
      </c>
      <c r="B104" s="120">
        <v>39480</v>
      </c>
      <c r="C104" s="121">
        <v>1712</v>
      </c>
      <c r="D104" s="121" t="s">
        <v>121</v>
      </c>
      <c r="E104" s="144" t="s">
        <v>8639</v>
      </c>
      <c r="F104" s="145" t="s">
        <v>8640</v>
      </c>
      <c r="G104" s="145" t="s">
        <v>8233</v>
      </c>
      <c r="H104" s="123" t="s">
        <v>8641</v>
      </c>
      <c r="I104" s="146" t="s">
        <v>8642</v>
      </c>
      <c r="J104" s="147"/>
      <c r="K104" s="147"/>
      <c r="L104" s="148"/>
      <c r="M104" s="122">
        <v>1200</v>
      </c>
      <c r="N104" s="121" t="s">
        <v>8194</v>
      </c>
      <c r="O104" s="149"/>
      <c r="P104" s="144"/>
      <c r="Q104" s="144"/>
      <c r="R104" s="144"/>
      <c r="S104" s="144"/>
      <c r="T104" s="144"/>
      <c r="U104" s="144"/>
      <c r="V104" s="121"/>
      <c r="W104" s="150"/>
    </row>
    <row r="105" spans="1:23" ht="15" customHeight="1" x14ac:dyDescent="0.25">
      <c r="A105" s="159">
        <v>732</v>
      </c>
      <c r="B105" s="160">
        <v>39481</v>
      </c>
      <c r="C105" s="161">
        <v>855</v>
      </c>
      <c r="D105" s="161" t="s">
        <v>141</v>
      </c>
      <c r="E105" s="161" t="s">
        <v>8643</v>
      </c>
      <c r="F105" s="162" t="s">
        <v>8644</v>
      </c>
      <c r="G105" s="162"/>
      <c r="H105" s="163" t="s">
        <v>8645</v>
      </c>
      <c r="I105" s="164" t="s">
        <v>8646</v>
      </c>
      <c r="J105" s="163"/>
      <c r="K105" s="165"/>
      <c r="L105" s="181"/>
      <c r="M105" s="166" t="s">
        <v>8194</v>
      </c>
      <c r="N105" s="161" t="s">
        <v>8194</v>
      </c>
      <c r="O105" s="167"/>
      <c r="P105" s="162"/>
      <c r="Q105" s="159"/>
      <c r="R105" s="159"/>
      <c r="S105" s="159"/>
      <c r="T105" s="159"/>
      <c r="U105" s="164"/>
      <c r="V105" s="161"/>
      <c r="W105" s="168"/>
    </row>
    <row r="106" spans="1:23" ht="15" customHeight="1" x14ac:dyDescent="0.25">
      <c r="A106" s="159">
        <v>741</v>
      </c>
      <c r="B106" s="160">
        <v>39481</v>
      </c>
      <c r="C106" s="161">
        <v>1706</v>
      </c>
      <c r="D106" s="161" t="s">
        <v>81</v>
      </c>
      <c r="E106" s="161" t="s">
        <v>8647</v>
      </c>
      <c r="F106" s="162" t="s">
        <v>8574</v>
      </c>
      <c r="G106" s="162"/>
      <c r="H106" s="163" t="s">
        <v>8648</v>
      </c>
      <c r="I106" s="164" t="s">
        <v>8649</v>
      </c>
      <c r="J106" s="163"/>
      <c r="K106" s="165"/>
      <c r="L106" s="181"/>
      <c r="M106" s="166" t="s">
        <v>8194</v>
      </c>
      <c r="N106" s="161" t="s">
        <v>8194</v>
      </c>
      <c r="O106" s="167"/>
      <c r="P106" s="162"/>
      <c r="Q106" s="159"/>
      <c r="R106" s="159"/>
      <c r="S106" s="159"/>
      <c r="T106" s="159"/>
      <c r="U106" s="164"/>
      <c r="V106" s="161"/>
      <c r="W106" s="168"/>
    </row>
    <row r="107" spans="1:23" ht="15" customHeight="1" x14ac:dyDescent="0.25">
      <c r="A107" s="151">
        <v>739</v>
      </c>
      <c r="B107" s="152">
        <v>39481</v>
      </c>
      <c r="C107" s="153">
        <v>1433</v>
      </c>
      <c r="D107" s="153" t="s">
        <v>21</v>
      </c>
      <c r="E107" s="153" t="s">
        <v>8650</v>
      </c>
      <c r="F107" s="153" t="s">
        <v>8499</v>
      </c>
      <c r="G107" s="153" t="s">
        <v>8202</v>
      </c>
      <c r="H107" s="123"/>
      <c r="I107" s="153" t="s">
        <v>8651</v>
      </c>
      <c r="J107" s="123" t="s">
        <v>8205</v>
      </c>
      <c r="K107" s="123"/>
      <c r="L107" s="182"/>
      <c r="M107" s="154">
        <v>600</v>
      </c>
      <c r="N107" s="153" t="s">
        <v>8142</v>
      </c>
      <c r="O107" s="155"/>
      <c r="P107" s="153" t="s">
        <v>8652</v>
      </c>
      <c r="Q107" s="153"/>
      <c r="R107" s="153" t="s">
        <v>4937</v>
      </c>
      <c r="S107" s="153"/>
      <c r="T107" s="153"/>
      <c r="U107" s="153"/>
      <c r="V107" s="153"/>
      <c r="W107" s="156"/>
    </row>
    <row r="108" spans="1:23" ht="15" customHeight="1" x14ac:dyDescent="0.25">
      <c r="A108" s="144">
        <v>760</v>
      </c>
      <c r="B108" s="120">
        <v>39482</v>
      </c>
      <c r="C108" s="121">
        <v>135</v>
      </c>
      <c r="D108" s="121" t="s">
        <v>526</v>
      </c>
      <c r="E108" s="144" t="s">
        <v>8653</v>
      </c>
      <c r="F108" s="145" t="s">
        <v>8654</v>
      </c>
      <c r="G108" s="145" t="s">
        <v>8655</v>
      </c>
      <c r="H108" s="123" t="s">
        <v>8656</v>
      </c>
      <c r="I108" s="146" t="s">
        <v>8657</v>
      </c>
      <c r="J108" s="147"/>
      <c r="K108" s="147"/>
      <c r="L108" s="148"/>
      <c r="M108" s="122">
        <v>9000</v>
      </c>
      <c r="N108" s="121" t="s">
        <v>8194</v>
      </c>
      <c r="O108" s="149"/>
      <c r="P108" s="144"/>
      <c r="Q108" s="144"/>
      <c r="R108" s="144"/>
      <c r="S108" s="144"/>
      <c r="T108" s="144"/>
      <c r="U108" s="144"/>
      <c r="V108" s="121"/>
      <c r="W108" s="150"/>
    </row>
    <row r="109" spans="1:23" ht="15" customHeight="1" x14ac:dyDescent="0.25">
      <c r="A109" s="144">
        <v>762</v>
      </c>
      <c r="B109" s="120">
        <v>39482</v>
      </c>
      <c r="C109" s="121">
        <v>1210</v>
      </c>
      <c r="D109" s="121" t="s">
        <v>35</v>
      </c>
      <c r="E109" s="144" t="s">
        <v>8658</v>
      </c>
      <c r="F109" s="145" t="s">
        <v>8190</v>
      </c>
      <c r="G109" s="145" t="s">
        <v>8191</v>
      </c>
      <c r="H109" s="123" t="s">
        <v>8659</v>
      </c>
      <c r="I109" s="146" t="s">
        <v>8660</v>
      </c>
      <c r="J109" s="147"/>
      <c r="K109" s="147"/>
      <c r="L109" s="148"/>
      <c r="M109" s="122">
        <v>100000</v>
      </c>
      <c r="N109" s="121" t="s">
        <v>8161</v>
      </c>
      <c r="O109" s="149"/>
      <c r="P109" s="144"/>
      <c r="Q109" s="144"/>
      <c r="R109" s="144"/>
      <c r="S109" s="144"/>
      <c r="T109" s="144"/>
      <c r="U109" s="144"/>
      <c r="V109" s="121"/>
      <c r="W109" s="150"/>
    </row>
    <row r="110" spans="1:23" ht="15" customHeight="1" x14ac:dyDescent="0.25">
      <c r="A110" s="144">
        <v>766</v>
      </c>
      <c r="B110" s="120">
        <v>39482</v>
      </c>
      <c r="C110" s="121">
        <v>1502</v>
      </c>
      <c r="D110" s="121" t="s">
        <v>132</v>
      </c>
      <c r="E110" s="144" t="s">
        <v>8661</v>
      </c>
      <c r="F110" s="145" t="s">
        <v>8558</v>
      </c>
      <c r="G110" s="145" t="s">
        <v>8191</v>
      </c>
      <c r="H110" s="123" t="s">
        <v>8662</v>
      </c>
      <c r="I110" s="146" t="s">
        <v>8663</v>
      </c>
      <c r="J110" s="147"/>
      <c r="K110" s="147"/>
      <c r="L110" s="148" t="s">
        <v>8172</v>
      </c>
      <c r="M110" s="122">
        <v>30000</v>
      </c>
      <c r="N110" s="121" t="s">
        <v>8161</v>
      </c>
      <c r="O110" s="149"/>
      <c r="P110" s="144"/>
      <c r="Q110" s="144"/>
      <c r="R110" s="144"/>
      <c r="S110" s="144"/>
      <c r="T110" s="144"/>
      <c r="U110" s="144"/>
      <c r="V110" s="121"/>
      <c r="W110" s="150"/>
    </row>
    <row r="111" spans="1:23" ht="15" customHeight="1" x14ac:dyDescent="0.25">
      <c r="A111" s="159">
        <v>751</v>
      </c>
      <c r="B111" s="160">
        <v>39482</v>
      </c>
      <c r="C111" s="161">
        <v>722</v>
      </c>
      <c r="D111" s="161" t="s">
        <v>81</v>
      </c>
      <c r="E111" s="161" t="s">
        <v>8664</v>
      </c>
      <c r="F111" s="162" t="s">
        <v>8665</v>
      </c>
      <c r="G111" s="162" t="s">
        <v>8666</v>
      </c>
      <c r="H111" s="163" t="s">
        <v>8667</v>
      </c>
      <c r="I111" s="164" t="s">
        <v>8668</v>
      </c>
      <c r="J111" s="163"/>
      <c r="K111" s="165"/>
      <c r="L111" s="181"/>
      <c r="M111" s="166">
        <v>200</v>
      </c>
      <c r="N111" s="161" t="s">
        <v>8161</v>
      </c>
      <c r="O111" s="167"/>
      <c r="P111" s="162"/>
      <c r="Q111" s="159"/>
      <c r="R111" s="159"/>
      <c r="S111" s="159"/>
      <c r="T111" s="159"/>
      <c r="U111" s="164"/>
      <c r="V111" s="161"/>
      <c r="W111" s="168"/>
    </row>
    <row r="112" spans="1:23" ht="15" customHeight="1" x14ac:dyDescent="0.25">
      <c r="A112" s="159">
        <v>756</v>
      </c>
      <c r="B112" s="160">
        <v>39482</v>
      </c>
      <c r="C112" s="161">
        <v>1010</v>
      </c>
      <c r="D112" s="161" t="s">
        <v>141</v>
      </c>
      <c r="E112" s="161" t="s">
        <v>8669</v>
      </c>
      <c r="F112" s="162" t="s">
        <v>8670</v>
      </c>
      <c r="G112" s="162" t="s">
        <v>8671</v>
      </c>
      <c r="H112" s="163" t="s">
        <v>8672</v>
      </c>
      <c r="I112" s="164" t="s">
        <v>8673</v>
      </c>
      <c r="J112" s="163"/>
      <c r="K112" s="165"/>
      <c r="L112" s="181"/>
      <c r="M112" s="166">
        <v>50000</v>
      </c>
      <c r="N112" s="161" t="s">
        <v>8168</v>
      </c>
      <c r="O112" s="167"/>
      <c r="P112" s="162"/>
      <c r="Q112" s="159"/>
      <c r="R112" s="159"/>
      <c r="S112" s="159"/>
      <c r="T112" s="159"/>
      <c r="U112" s="164"/>
      <c r="V112" s="161"/>
      <c r="W112" s="168"/>
    </row>
    <row r="113" spans="1:23" ht="15" customHeight="1" x14ac:dyDescent="0.25">
      <c r="A113" s="151"/>
      <c r="B113" s="152">
        <v>39482</v>
      </c>
      <c r="C113" s="153">
        <v>842</v>
      </c>
      <c r="D113" s="153" t="s">
        <v>21</v>
      </c>
      <c r="E113" s="153" t="s">
        <v>8674</v>
      </c>
      <c r="F113" s="153" t="s">
        <v>8288</v>
      </c>
      <c r="G113" s="153" t="s">
        <v>8202</v>
      </c>
      <c r="H113" s="123" t="s">
        <v>8675</v>
      </c>
      <c r="I113" s="153" t="s">
        <v>8676</v>
      </c>
      <c r="J113" s="123" t="s">
        <v>8677</v>
      </c>
      <c r="K113" s="123"/>
      <c r="L113" s="182"/>
      <c r="M113" s="154">
        <v>120</v>
      </c>
      <c r="N113" s="153" t="s">
        <v>8168</v>
      </c>
      <c r="O113" s="155"/>
      <c r="P113" s="153"/>
      <c r="Q113" s="153"/>
      <c r="R113" s="153"/>
      <c r="S113" s="153"/>
      <c r="T113" s="153"/>
      <c r="U113" s="153"/>
      <c r="V113" s="153"/>
      <c r="W113" s="156"/>
    </row>
    <row r="114" spans="1:23" ht="15" customHeight="1" x14ac:dyDescent="0.25">
      <c r="A114" s="151"/>
      <c r="B114" s="152">
        <v>39482</v>
      </c>
      <c r="C114" s="153">
        <v>842</v>
      </c>
      <c r="D114" s="153" t="s">
        <v>21</v>
      </c>
      <c r="E114" s="153" t="s">
        <v>8678</v>
      </c>
      <c r="F114" s="153" t="s">
        <v>8288</v>
      </c>
      <c r="G114" s="153" t="s">
        <v>8202</v>
      </c>
      <c r="H114" s="123" t="s">
        <v>8679</v>
      </c>
      <c r="I114" s="153" t="s">
        <v>8680</v>
      </c>
      <c r="J114" s="123" t="s">
        <v>8681</v>
      </c>
      <c r="K114" s="123"/>
      <c r="L114" s="182"/>
      <c r="M114" s="154">
        <v>2000</v>
      </c>
      <c r="N114" s="153" t="s">
        <v>8168</v>
      </c>
      <c r="O114" s="155"/>
      <c r="P114" s="153" t="s">
        <v>8682</v>
      </c>
      <c r="Q114" s="153"/>
      <c r="R114" s="153" t="s">
        <v>4937</v>
      </c>
      <c r="S114" s="153"/>
      <c r="T114" s="153"/>
      <c r="U114" s="153"/>
      <c r="V114" s="153"/>
      <c r="W114" s="156"/>
    </row>
    <row r="115" spans="1:23" ht="15" customHeight="1" x14ac:dyDescent="0.25">
      <c r="A115" s="151"/>
      <c r="B115" s="152">
        <v>39482</v>
      </c>
      <c r="C115" s="153">
        <v>946</v>
      </c>
      <c r="D115" s="153" t="s">
        <v>21</v>
      </c>
      <c r="E115" s="153" t="s">
        <v>8683</v>
      </c>
      <c r="F115" s="153" t="s">
        <v>8409</v>
      </c>
      <c r="G115" s="153" t="s">
        <v>8202</v>
      </c>
      <c r="H115" s="123" t="s">
        <v>8684</v>
      </c>
      <c r="I115" s="153" t="s">
        <v>8685</v>
      </c>
      <c r="J115" s="123" t="s">
        <v>8686</v>
      </c>
      <c r="K115" s="123"/>
      <c r="L115" s="182"/>
      <c r="M115" s="154">
        <v>20</v>
      </c>
      <c r="N115" s="153" t="s">
        <v>8227</v>
      </c>
      <c r="O115" s="155"/>
      <c r="P115" s="153"/>
      <c r="Q115" s="153"/>
      <c r="R115" s="153"/>
      <c r="S115" s="153"/>
      <c r="T115" s="153"/>
      <c r="U115" s="153"/>
      <c r="V115" s="153"/>
      <c r="W115" s="156"/>
    </row>
    <row r="116" spans="1:23" ht="15" customHeight="1" x14ac:dyDescent="0.25">
      <c r="A116" s="151"/>
      <c r="B116" s="152">
        <v>39482</v>
      </c>
      <c r="C116" s="153">
        <v>947</v>
      </c>
      <c r="D116" s="153" t="s">
        <v>21</v>
      </c>
      <c r="E116" s="153" t="s">
        <v>8687</v>
      </c>
      <c r="F116" s="153" t="s">
        <v>8688</v>
      </c>
      <c r="G116" s="153" t="s">
        <v>8202</v>
      </c>
      <c r="H116" s="123"/>
      <c r="I116" s="153" t="s">
        <v>8689</v>
      </c>
      <c r="J116" s="123" t="s">
        <v>8690</v>
      </c>
      <c r="K116" s="123"/>
      <c r="L116" s="182"/>
      <c r="M116" s="154">
        <v>200</v>
      </c>
      <c r="N116" s="153" t="s">
        <v>4936</v>
      </c>
      <c r="O116" s="155">
        <v>0.8</v>
      </c>
      <c r="P116" s="153"/>
      <c r="Q116" s="153"/>
      <c r="R116" s="153"/>
      <c r="S116" s="153"/>
      <c r="T116" s="153"/>
      <c r="U116" s="153"/>
      <c r="V116" s="153"/>
      <c r="W116" s="156"/>
    </row>
    <row r="117" spans="1:23" ht="15" customHeight="1" x14ac:dyDescent="0.25">
      <c r="A117" s="151">
        <v>768</v>
      </c>
      <c r="B117" s="152">
        <v>39482</v>
      </c>
      <c r="C117" s="153">
        <v>1821</v>
      </c>
      <c r="D117" s="153" t="s">
        <v>203</v>
      </c>
      <c r="E117" s="153" t="s">
        <v>8691</v>
      </c>
      <c r="F117" s="153" t="s">
        <v>8163</v>
      </c>
      <c r="G117" s="153" t="s">
        <v>8164</v>
      </c>
      <c r="H117" s="123" t="s">
        <v>8692</v>
      </c>
      <c r="I117" s="153" t="s">
        <v>8693</v>
      </c>
      <c r="J117" s="123"/>
      <c r="K117" s="123"/>
      <c r="L117" s="153"/>
      <c r="M117" s="154">
        <v>500</v>
      </c>
      <c r="N117" s="153" t="s">
        <v>8168</v>
      </c>
      <c r="O117" s="155"/>
      <c r="P117" s="153"/>
      <c r="Q117" s="153"/>
      <c r="R117" s="153"/>
      <c r="S117" s="153"/>
      <c r="T117" s="153"/>
      <c r="U117" s="153"/>
      <c r="V117" s="153"/>
      <c r="W117" s="156"/>
    </row>
    <row r="118" spans="1:23" ht="15" customHeight="1" x14ac:dyDescent="0.25">
      <c r="A118" s="144">
        <v>752</v>
      </c>
      <c r="B118" s="157">
        <v>39482</v>
      </c>
      <c r="C118" s="121">
        <v>754</v>
      </c>
      <c r="D118" s="121" t="s">
        <v>200</v>
      </c>
      <c r="E118" s="158" t="s">
        <v>8694</v>
      </c>
      <c r="F118" s="145" t="s">
        <v>8695</v>
      </c>
      <c r="G118" s="145" t="s">
        <v>8238</v>
      </c>
      <c r="H118" s="123" t="s">
        <v>8696</v>
      </c>
      <c r="I118" s="146" t="s">
        <v>8697</v>
      </c>
      <c r="J118" s="147"/>
      <c r="K118" s="147"/>
      <c r="L118" s="121"/>
      <c r="M118" s="122">
        <v>2400</v>
      </c>
      <c r="N118" s="121" t="s">
        <v>8168</v>
      </c>
      <c r="O118" s="122"/>
      <c r="P118" s="121"/>
      <c r="Q118" s="144"/>
      <c r="R118" s="144"/>
      <c r="S118" s="144"/>
      <c r="T118" s="144"/>
      <c r="U118" s="144"/>
      <c r="V118" s="121"/>
      <c r="W118" s="150"/>
    </row>
    <row r="119" spans="1:23" ht="15" customHeight="1" x14ac:dyDescent="0.25">
      <c r="A119" s="144">
        <v>777</v>
      </c>
      <c r="B119" s="120">
        <v>39483</v>
      </c>
      <c r="C119" s="121">
        <v>936</v>
      </c>
      <c r="D119" s="121" t="s">
        <v>35</v>
      </c>
      <c r="E119" s="144" t="s">
        <v>8698</v>
      </c>
      <c r="F119" s="145" t="s">
        <v>8699</v>
      </c>
      <c r="G119" s="145" t="s">
        <v>8700</v>
      </c>
      <c r="H119" s="123" t="s">
        <v>8701</v>
      </c>
      <c r="I119" s="146" t="s">
        <v>8702</v>
      </c>
      <c r="J119" s="147"/>
      <c r="K119" s="147"/>
      <c r="L119" s="148"/>
      <c r="M119" s="122">
        <v>1500</v>
      </c>
      <c r="N119" s="121" t="s">
        <v>8194</v>
      </c>
      <c r="O119" s="149"/>
      <c r="P119" s="144"/>
      <c r="Q119" s="144"/>
      <c r="R119" s="144"/>
      <c r="S119" s="144"/>
      <c r="T119" s="144"/>
      <c r="U119" s="144"/>
      <c r="V119" s="121"/>
      <c r="W119" s="150"/>
    </row>
    <row r="120" spans="1:23" ht="15" customHeight="1" x14ac:dyDescent="0.25">
      <c r="A120" s="159">
        <v>789</v>
      </c>
      <c r="B120" s="160">
        <v>39483</v>
      </c>
      <c r="C120" s="161">
        <v>1515</v>
      </c>
      <c r="D120" s="161" t="s">
        <v>64</v>
      </c>
      <c r="E120" s="161" t="s">
        <v>8703</v>
      </c>
      <c r="F120" s="162" t="s">
        <v>8704</v>
      </c>
      <c r="G120" s="162" t="s">
        <v>5722</v>
      </c>
      <c r="H120" s="163" t="s">
        <v>8705</v>
      </c>
      <c r="I120" s="164" t="s">
        <v>8706</v>
      </c>
      <c r="J120" s="163"/>
      <c r="K120" s="165"/>
      <c r="L120" s="181"/>
      <c r="M120" s="166">
        <v>5000</v>
      </c>
      <c r="N120" s="161" t="s">
        <v>8273</v>
      </c>
      <c r="O120" s="167"/>
      <c r="P120" s="162"/>
      <c r="Q120" s="159"/>
      <c r="R120" s="159"/>
      <c r="S120" s="159"/>
      <c r="T120" s="159"/>
      <c r="U120" s="164"/>
      <c r="V120" s="161"/>
      <c r="W120" s="168"/>
    </row>
    <row r="121" spans="1:23" ht="15" customHeight="1" x14ac:dyDescent="0.25">
      <c r="A121" s="159">
        <v>790</v>
      </c>
      <c r="B121" s="160">
        <v>39483</v>
      </c>
      <c r="C121" s="161">
        <v>1516</v>
      </c>
      <c r="D121" s="161" t="s">
        <v>64</v>
      </c>
      <c r="E121" s="161" t="s">
        <v>8707</v>
      </c>
      <c r="F121" s="162" t="s">
        <v>8704</v>
      </c>
      <c r="G121" s="162" t="s">
        <v>5722</v>
      </c>
      <c r="H121" s="163" t="s">
        <v>8708</v>
      </c>
      <c r="I121" s="164" t="s">
        <v>8709</v>
      </c>
      <c r="J121" s="163"/>
      <c r="K121" s="165"/>
      <c r="L121" s="181"/>
      <c r="M121" s="166">
        <v>1000</v>
      </c>
      <c r="N121" s="161" t="s">
        <v>8273</v>
      </c>
      <c r="O121" s="167"/>
      <c r="P121" s="162"/>
      <c r="Q121" s="159"/>
      <c r="R121" s="159"/>
      <c r="S121" s="159"/>
      <c r="T121" s="159"/>
      <c r="U121" s="164"/>
      <c r="V121" s="161"/>
      <c r="W121" s="168"/>
    </row>
    <row r="122" spans="1:23" ht="15" customHeight="1" x14ac:dyDescent="0.25">
      <c r="A122" s="151">
        <v>782</v>
      </c>
      <c r="B122" s="152">
        <v>39483</v>
      </c>
      <c r="C122" s="153">
        <v>1219</v>
      </c>
      <c r="D122" s="153" t="s">
        <v>21</v>
      </c>
      <c r="E122" s="153" t="s">
        <v>8710</v>
      </c>
      <c r="F122" s="153" t="s">
        <v>8211</v>
      </c>
      <c r="G122" s="153" t="s">
        <v>8202</v>
      </c>
      <c r="H122" s="123" t="s">
        <v>8711</v>
      </c>
      <c r="I122" s="153" t="s">
        <v>8712</v>
      </c>
      <c r="J122" s="123" t="s">
        <v>8713</v>
      </c>
      <c r="K122" s="123"/>
      <c r="L122" s="182"/>
      <c r="M122" s="154">
        <v>100</v>
      </c>
      <c r="N122" s="153" t="s">
        <v>8142</v>
      </c>
      <c r="O122" s="155"/>
      <c r="P122" s="153" t="s">
        <v>8714</v>
      </c>
      <c r="Q122" s="153"/>
      <c r="R122" s="153"/>
      <c r="S122" s="153"/>
      <c r="T122" s="153"/>
      <c r="U122" s="153"/>
      <c r="V122" s="153"/>
      <c r="W122" s="156"/>
    </row>
    <row r="123" spans="1:23" ht="15" customHeight="1" x14ac:dyDescent="0.25">
      <c r="A123" s="151">
        <v>783</v>
      </c>
      <c r="B123" s="152">
        <v>39483</v>
      </c>
      <c r="C123" s="153">
        <v>1258</v>
      </c>
      <c r="D123" s="153" t="s">
        <v>319</v>
      </c>
      <c r="E123" s="153" t="s">
        <v>8715</v>
      </c>
      <c r="F123" s="153" t="s">
        <v>8207</v>
      </c>
      <c r="G123" s="153" t="s">
        <v>8208</v>
      </c>
      <c r="H123" s="123"/>
      <c r="I123" s="153" t="s">
        <v>8716</v>
      </c>
      <c r="J123" s="123"/>
      <c r="K123" s="123"/>
      <c r="L123" s="182"/>
      <c r="M123" s="154">
        <v>100</v>
      </c>
      <c r="N123" s="153" t="s">
        <v>8142</v>
      </c>
      <c r="O123" s="155"/>
      <c r="P123" s="153" t="s">
        <v>8548</v>
      </c>
      <c r="Q123" s="153"/>
      <c r="R123" s="153"/>
      <c r="S123" s="153"/>
      <c r="T123" s="153"/>
      <c r="U123" s="153"/>
      <c r="V123" s="153"/>
      <c r="W123" s="156"/>
    </row>
    <row r="124" spans="1:23" ht="15" customHeight="1" x14ac:dyDescent="0.25">
      <c r="A124" s="151">
        <v>795</v>
      </c>
      <c r="B124" s="152">
        <v>39483</v>
      </c>
      <c r="C124" s="153">
        <v>1844</v>
      </c>
      <c r="D124" s="153" t="s">
        <v>319</v>
      </c>
      <c r="E124" s="153" t="s">
        <v>8717</v>
      </c>
      <c r="F124" s="153" t="s">
        <v>8207</v>
      </c>
      <c r="G124" s="153" t="s">
        <v>8208</v>
      </c>
      <c r="H124" s="123"/>
      <c r="I124" s="153" t="s">
        <v>8718</v>
      </c>
      <c r="J124" s="123" t="s">
        <v>8334</v>
      </c>
      <c r="K124" s="123"/>
      <c r="L124" s="153"/>
      <c r="M124" s="154">
        <v>50</v>
      </c>
      <c r="N124" s="153" t="s">
        <v>8142</v>
      </c>
      <c r="O124" s="155"/>
      <c r="P124" s="153"/>
      <c r="Q124" s="153"/>
      <c r="R124" s="153"/>
      <c r="S124" s="153"/>
      <c r="T124" s="153"/>
      <c r="U124" s="153"/>
      <c r="V124" s="153"/>
      <c r="W124" s="156"/>
    </row>
    <row r="125" spans="1:23" ht="15" customHeight="1" x14ac:dyDescent="0.25">
      <c r="A125" s="144">
        <v>779</v>
      </c>
      <c r="B125" s="157">
        <v>39483</v>
      </c>
      <c r="C125" s="121">
        <v>950</v>
      </c>
      <c r="D125" s="121" t="s">
        <v>70</v>
      </c>
      <c r="E125" s="158" t="s">
        <v>8719</v>
      </c>
      <c r="F125" s="145" t="s">
        <v>8720</v>
      </c>
      <c r="G125" s="145" t="s">
        <v>8721</v>
      </c>
      <c r="H125" s="123" t="s">
        <v>8722</v>
      </c>
      <c r="I125" s="146" t="s">
        <v>8723</v>
      </c>
      <c r="J125" s="147"/>
      <c r="K125" s="147"/>
      <c r="L125" s="148"/>
      <c r="M125" s="122">
        <v>500</v>
      </c>
      <c r="N125" s="121" t="s">
        <v>8724</v>
      </c>
      <c r="O125" s="122"/>
      <c r="P125" s="121"/>
      <c r="Q125" s="144"/>
      <c r="R125" s="144"/>
      <c r="S125" s="144"/>
      <c r="T125" s="144"/>
      <c r="U125" s="144"/>
      <c r="V125" s="121"/>
      <c r="W125" s="150"/>
    </row>
    <row r="126" spans="1:23" ht="15" customHeight="1" x14ac:dyDescent="0.25">
      <c r="A126" s="151"/>
      <c r="B126" s="152">
        <v>39484</v>
      </c>
      <c r="C126" s="153">
        <v>1201</v>
      </c>
      <c r="D126" s="153" t="s">
        <v>21</v>
      </c>
      <c r="E126" s="153" t="s">
        <v>8725</v>
      </c>
      <c r="F126" s="153" t="s">
        <v>8409</v>
      </c>
      <c r="G126" s="153" t="s">
        <v>8202</v>
      </c>
      <c r="H126" s="123"/>
      <c r="I126" s="153" t="s">
        <v>8726</v>
      </c>
      <c r="J126" s="123" t="s">
        <v>8214</v>
      </c>
      <c r="K126" s="123"/>
      <c r="L126" s="153"/>
      <c r="M126" s="154">
        <v>30</v>
      </c>
      <c r="N126" s="153" t="s">
        <v>8142</v>
      </c>
      <c r="O126" s="155"/>
      <c r="P126" s="153"/>
      <c r="Q126" s="153"/>
      <c r="R126" s="153"/>
      <c r="S126" s="153"/>
      <c r="T126" s="153"/>
      <c r="U126" s="153"/>
      <c r="V126" s="153"/>
      <c r="W126" s="156"/>
    </row>
    <row r="127" spans="1:23" ht="15" customHeight="1" x14ac:dyDescent="0.25">
      <c r="A127" s="144"/>
      <c r="B127" s="120">
        <v>39484</v>
      </c>
      <c r="C127" s="121">
        <v>2045</v>
      </c>
      <c r="D127" s="121" t="s">
        <v>42</v>
      </c>
      <c r="E127" s="121" t="s">
        <v>8727</v>
      </c>
      <c r="F127" s="145" t="s">
        <v>8728</v>
      </c>
      <c r="G127" s="145" t="s">
        <v>8426</v>
      </c>
      <c r="H127" s="123" t="s">
        <v>8729</v>
      </c>
      <c r="I127" s="146" t="s">
        <v>8730</v>
      </c>
      <c r="J127" s="147" t="s">
        <v>8429</v>
      </c>
      <c r="K127" s="147"/>
      <c r="L127" s="148"/>
      <c r="M127" s="122">
        <v>50</v>
      </c>
      <c r="N127" s="121" t="s">
        <v>8142</v>
      </c>
      <c r="O127" s="149"/>
      <c r="P127" s="144"/>
      <c r="Q127" s="144"/>
      <c r="R127" s="144"/>
      <c r="S127" s="144"/>
      <c r="T127" s="144"/>
      <c r="U127" s="144"/>
      <c r="V127" s="144"/>
      <c r="W127" s="150"/>
    </row>
    <row r="128" spans="1:23" ht="15" customHeight="1" x14ac:dyDescent="0.25">
      <c r="A128" s="169">
        <v>811</v>
      </c>
      <c r="B128" s="170">
        <v>39484</v>
      </c>
      <c r="C128" s="169">
        <v>1040</v>
      </c>
      <c r="D128" s="169" t="s">
        <v>31</v>
      </c>
      <c r="E128" s="169" t="s">
        <v>8731</v>
      </c>
      <c r="F128" s="178" t="s">
        <v>8732</v>
      </c>
      <c r="G128" s="178" t="s">
        <v>8733</v>
      </c>
      <c r="H128" s="173" t="s">
        <v>8734</v>
      </c>
      <c r="I128" s="178" t="s">
        <v>8735</v>
      </c>
      <c r="J128" s="173"/>
      <c r="K128" s="172"/>
      <c r="L128" s="172"/>
      <c r="M128" s="175">
        <v>2000</v>
      </c>
      <c r="N128" s="172" t="s">
        <v>8142</v>
      </c>
      <c r="O128" s="176"/>
      <c r="P128" s="173"/>
      <c r="Q128" s="173"/>
      <c r="R128" s="173"/>
      <c r="S128" s="173"/>
      <c r="T128" s="173"/>
      <c r="U128" s="173"/>
      <c r="V128" s="179"/>
      <c r="W128" s="180"/>
    </row>
    <row r="129" spans="1:23" ht="15" customHeight="1" x14ac:dyDescent="0.25">
      <c r="A129" s="144">
        <v>833</v>
      </c>
      <c r="B129" s="120">
        <v>39485</v>
      </c>
      <c r="C129" s="121">
        <v>1505</v>
      </c>
      <c r="D129" s="121" t="s">
        <v>35</v>
      </c>
      <c r="E129" s="144" t="s">
        <v>8736</v>
      </c>
      <c r="F129" s="145" t="s">
        <v>8737</v>
      </c>
      <c r="G129" s="145" t="s">
        <v>8191</v>
      </c>
      <c r="H129" s="123" t="s">
        <v>8738</v>
      </c>
      <c r="I129" s="146" t="s">
        <v>8739</v>
      </c>
      <c r="J129" s="147"/>
      <c r="K129" s="147"/>
      <c r="L129" s="148"/>
      <c r="M129" s="122">
        <v>45000</v>
      </c>
      <c r="N129" s="121" t="s">
        <v>8194</v>
      </c>
      <c r="O129" s="149"/>
      <c r="P129" s="144"/>
      <c r="Q129" s="144"/>
      <c r="R129" s="144"/>
      <c r="S129" s="144"/>
      <c r="T129" s="144"/>
      <c r="U129" s="144"/>
      <c r="V129" s="121"/>
      <c r="W129" s="150"/>
    </row>
    <row r="130" spans="1:23" ht="15" customHeight="1" x14ac:dyDescent="0.25">
      <c r="A130" s="159">
        <v>821</v>
      </c>
      <c r="B130" s="160">
        <v>39485</v>
      </c>
      <c r="C130" s="161">
        <v>649</v>
      </c>
      <c r="D130" s="161" t="s">
        <v>91</v>
      </c>
      <c r="E130" s="161" t="s">
        <v>8740</v>
      </c>
      <c r="F130" s="162" t="s">
        <v>8396</v>
      </c>
      <c r="G130" s="162" t="s">
        <v>8477</v>
      </c>
      <c r="H130" s="164" t="s">
        <v>8741</v>
      </c>
      <c r="I130" s="164" t="s">
        <v>8742</v>
      </c>
      <c r="J130" s="163"/>
      <c r="K130" s="165"/>
      <c r="L130" s="181"/>
      <c r="M130" s="166">
        <v>100</v>
      </c>
      <c r="N130" s="161" t="s">
        <v>8142</v>
      </c>
      <c r="O130" s="167"/>
      <c r="P130" s="162"/>
      <c r="Q130" s="159"/>
      <c r="R130" s="159"/>
      <c r="S130" s="159"/>
      <c r="T130" s="159"/>
      <c r="U130" s="164"/>
      <c r="V130" s="161"/>
      <c r="W130" s="168"/>
    </row>
    <row r="131" spans="1:23" ht="15" customHeight="1" x14ac:dyDescent="0.25">
      <c r="A131" s="159">
        <v>839</v>
      </c>
      <c r="B131" s="160">
        <v>39485</v>
      </c>
      <c r="C131" s="161">
        <v>2021</v>
      </c>
      <c r="D131" s="161" t="s">
        <v>91</v>
      </c>
      <c r="E131" s="161" t="s">
        <v>8743</v>
      </c>
      <c r="F131" s="162" t="s">
        <v>8744</v>
      </c>
      <c r="G131" s="162" t="s">
        <v>8284</v>
      </c>
      <c r="H131" s="163" t="s">
        <v>8745</v>
      </c>
      <c r="I131" s="164" t="s">
        <v>8746</v>
      </c>
      <c r="J131" s="163"/>
      <c r="K131" s="165"/>
      <c r="L131" s="181"/>
      <c r="M131" s="166">
        <v>10000</v>
      </c>
      <c r="N131" s="161" t="s">
        <v>8178</v>
      </c>
      <c r="O131" s="167"/>
      <c r="P131" s="162"/>
      <c r="Q131" s="159"/>
      <c r="R131" s="159"/>
      <c r="S131" s="159"/>
      <c r="T131" s="159"/>
      <c r="U131" s="164"/>
      <c r="V131" s="161"/>
      <c r="W131" s="168"/>
    </row>
    <row r="132" spans="1:23" ht="15" customHeight="1" x14ac:dyDescent="0.25">
      <c r="A132" s="144">
        <v>834</v>
      </c>
      <c r="B132" s="120">
        <v>39485</v>
      </c>
      <c r="C132" s="121">
        <v>1517</v>
      </c>
      <c r="D132" s="121" t="s">
        <v>121</v>
      </c>
      <c r="E132" s="144" t="s">
        <v>8747</v>
      </c>
      <c r="F132" s="145" t="s">
        <v>8748</v>
      </c>
      <c r="G132" s="145" t="s">
        <v>8181</v>
      </c>
      <c r="H132" s="123" t="s">
        <v>8749</v>
      </c>
      <c r="I132" s="146" t="s">
        <v>8750</v>
      </c>
      <c r="J132" s="147"/>
      <c r="K132" s="147"/>
      <c r="L132" s="148"/>
      <c r="M132" s="122">
        <v>3040</v>
      </c>
      <c r="N132" s="121" t="s">
        <v>8168</v>
      </c>
      <c r="O132" s="149"/>
      <c r="P132" s="144"/>
      <c r="Q132" s="144"/>
      <c r="R132" s="144"/>
      <c r="S132" s="144"/>
      <c r="T132" s="144"/>
      <c r="U132" s="144"/>
      <c r="V132" s="121"/>
      <c r="W132" s="150"/>
    </row>
    <row r="133" spans="1:23" ht="15" customHeight="1" x14ac:dyDescent="0.25">
      <c r="A133" s="144">
        <v>827</v>
      </c>
      <c r="B133" s="120">
        <v>39485</v>
      </c>
      <c r="C133" s="121">
        <v>1316</v>
      </c>
      <c r="D133" s="121" t="s">
        <v>162</v>
      </c>
      <c r="E133" s="144" t="s">
        <v>8751</v>
      </c>
      <c r="F133" s="145" t="s">
        <v>8752</v>
      </c>
      <c r="G133" s="145" t="s">
        <v>8753</v>
      </c>
      <c r="H133" s="123" t="s">
        <v>8754</v>
      </c>
      <c r="I133" s="146" t="s">
        <v>8755</v>
      </c>
      <c r="J133" s="147"/>
      <c r="K133" s="147"/>
      <c r="L133" s="148"/>
      <c r="M133" s="122">
        <v>1500</v>
      </c>
      <c r="N133" s="121" t="s">
        <v>8161</v>
      </c>
      <c r="O133" s="149"/>
      <c r="P133" s="144"/>
      <c r="Q133" s="144"/>
      <c r="R133" s="144"/>
      <c r="S133" s="144"/>
      <c r="T133" s="144"/>
      <c r="U133" s="144"/>
      <c r="V133" s="121"/>
      <c r="W133" s="150"/>
    </row>
    <row r="134" spans="1:23" ht="15" customHeight="1" x14ac:dyDescent="0.25">
      <c r="A134" s="169">
        <v>831</v>
      </c>
      <c r="B134" s="170">
        <v>39485</v>
      </c>
      <c r="C134" s="169">
        <v>1440</v>
      </c>
      <c r="D134" s="169" t="s">
        <v>40</v>
      </c>
      <c r="E134" s="169" t="s">
        <v>8756</v>
      </c>
      <c r="F134" s="178" t="s">
        <v>8757</v>
      </c>
      <c r="G134" s="178" t="s">
        <v>8222</v>
      </c>
      <c r="H134" s="173" t="s">
        <v>8758</v>
      </c>
      <c r="I134" s="178" t="s">
        <v>8759</v>
      </c>
      <c r="J134" s="173" t="s">
        <v>8225</v>
      </c>
      <c r="K134" s="172"/>
      <c r="L134" s="174" t="s">
        <v>8226</v>
      </c>
      <c r="M134" s="175">
        <v>176120</v>
      </c>
      <c r="N134" s="172" t="s">
        <v>8227</v>
      </c>
      <c r="O134" s="176" t="s">
        <v>4936</v>
      </c>
      <c r="P134" s="173"/>
      <c r="Q134" s="173" t="s">
        <v>8760</v>
      </c>
      <c r="R134" s="173"/>
      <c r="S134" s="173" t="s">
        <v>8222</v>
      </c>
      <c r="T134" s="173" t="s">
        <v>8761</v>
      </c>
      <c r="U134" s="173" t="s">
        <v>8230</v>
      </c>
      <c r="V134" s="179"/>
      <c r="W134" s="180"/>
    </row>
    <row r="135" spans="1:23" ht="15" customHeight="1" x14ac:dyDescent="0.25">
      <c r="A135" s="144">
        <v>828</v>
      </c>
      <c r="B135" s="157">
        <v>39485</v>
      </c>
      <c r="C135" s="121">
        <v>1401</v>
      </c>
      <c r="D135" s="121" t="s">
        <v>61</v>
      </c>
      <c r="E135" s="158" t="s">
        <v>8762</v>
      </c>
      <c r="F135" s="145" t="s">
        <v>8763</v>
      </c>
      <c r="G135" s="145" t="s">
        <v>8764</v>
      </c>
      <c r="H135" s="123" t="s">
        <v>8765</v>
      </c>
      <c r="I135" s="146" t="s">
        <v>8766</v>
      </c>
      <c r="J135" s="147"/>
      <c r="K135" s="147"/>
      <c r="L135" s="148" t="s">
        <v>4382</v>
      </c>
      <c r="M135" s="122">
        <v>50000</v>
      </c>
      <c r="N135" s="121" t="s">
        <v>8267</v>
      </c>
      <c r="O135" s="122"/>
      <c r="P135" s="121"/>
      <c r="Q135" s="144"/>
      <c r="R135" s="144"/>
      <c r="S135" s="144"/>
      <c r="T135" s="144"/>
      <c r="U135" s="144"/>
      <c r="V135" s="121"/>
      <c r="W135" s="150"/>
    </row>
    <row r="136" spans="1:23" ht="15" customHeight="1" x14ac:dyDescent="0.25">
      <c r="A136" s="144">
        <v>837</v>
      </c>
      <c r="B136" s="157">
        <v>39485</v>
      </c>
      <c r="C136" s="121">
        <v>1626</v>
      </c>
      <c r="D136" s="121" t="s">
        <v>70</v>
      </c>
      <c r="E136" s="158" t="s">
        <v>8767</v>
      </c>
      <c r="F136" s="145" t="s">
        <v>8768</v>
      </c>
      <c r="G136" s="145" t="s">
        <v>8769</v>
      </c>
      <c r="H136" s="123" t="s">
        <v>8770</v>
      </c>
      <c r="I136" s="146" t="s">
        <v>8771</v>
      </c>
      <c r="J136" s="147"/>
      <c r="K136" s="147"/>
      <c r="L136" s="148"/>
      <c r="M136" s="122">
        <v>2500</v>
      </c>
      <c r="N136" s="121" t="s">
        <v>8161</v>
      </c>
      <c r="O136" s="122"/>
      <c r="P136" s="121"/>
      <c r="Q136" s="144"/>
      <c r="R136" s="144"/>
      <c r="S136" s="144"/>
      <c r="T136" s="144"/>
      <c r="U136" s="144"/>
      <c r="V136" s="121"/>
      <c r="W136" s="150"/>
    </row>
    <row r="137" spans="1:23" ht="15" customHeight="1" x14ac:dyDescent="0.25">
      <c r="A137" s="159">
        <v>846</v>
      </c>
      <c r="B137" s="160">
        <v>39486</v>
      </c>
      <c r="C137" s="161">
        <v>741</v>
      </c>
      <c r="D137" s="161" t="s">
        <v>64</v>
      </c>
      <c r="E137" s="161" t="s">
        <v>8772</v>
      </c>
      <c r="F137" s="162" t="s">
        <v>8773</v>
      </c>
      <c r="G137" s="162" t="s">
        <v>8260</v>
      </c>
      <c r="H137" s="163" t="s">
        <v>8774</v>
      </c>
      <c r="I137" s="164" t="s">
        <v>8775</v>
      </c>
      <c r="J137" s="163"/>
      <c r="K137" s="165"/>
      <c r="L137" s="181"/>
      <c r="M137" s="166">
        <v>300</v>
      </c>
      <c r="N137" s="161" t="s">
        <v>8142</v>
      </c>
      <c r="O137" s="167"/>
      <c r="P137" s="162"/>
      <c r="Q137" s="159"/>
      <c r="R137" s="159"/>
      <c r="S137" s="159"/>
      <c r="T137" s="159"/>
      <c r="U137" s="164"/>
      <c r="V137" s="161"/>
      <c r="W137" s="168"/>
    </row>
    <row r="138" spans="1:23" ht="35.25" customHeight="1" x14ac:dyDescent="0.25">
      <c r="A138" s="151"/>
      <c r="B138" s="152">
        <v>39486</v>
      </c>
      <c r="C138" s="153">
        <v>828</v>
      </c>
      <c r="D138" s="153" t="s">
        <v>21</v>
      </c>
      <c r="E138" s="153" t="s">
        <v>8776</v>
      </c>
      <c r="F138" s="153" t="s">
        <v>8520</v>
      </c>
      <c r="G138" s="153" t="s">
        <v>8202</v>
      </c>
      <c r="H138" s="123" t="s">
        <v>8777</v>
      </c>
      <c r="I138" s="153" t="s">
        <v>8778</v>
      </c>
      <c r="J138" s="123" t="s">
        <v>8205</v>
      </c>
      <c r="K138" s="123"/>
      <c r="L138" s="182"/>
      <c r="M138" s="154">
        <v>25</v>
      </c>
      <c r="N138" s="153" t="s">
        <v>8142</v>
      </c>
      <c r="O138" s="155"/>
      <c r="P138" s="153"/>
      <c r="Q138" s="153"/>
      <c r="R138" s="153"/>
      <c r="S138" s="153"/>
      <c r="T138" s="153"/>
      <c r="U138" s="153"/>
      <c r="V138" s="153"/>
      <c r="W138" s="156"/>
    </row>
    <row r="139" spans="1:23" ht="15" customHeight="1" x14ac:dyDescent="0.25">
      <c r="A139" s="151">
        <v>851</v>
      </c>
      <c r="B139" s="152">
        <v>39486</v>
      </c>
      <c r="C139" s="153">
        <v>1032</v>
      </c>
      <c r="D139" s="153" t="s">
        <v>319</v>
      </c>
      <c r="E139" s="153" t="s">
        <v>8779</v>
      </c>
      <c r="F139" s="153" t="s">
        <v>8207</v>
      </c>
      <c r="G139" s="153" t="s">
        <v>8208</v>
      </c>
      <c r="H139" s="123"/>
      <c r="I139" s="153" t="s">
        <v>8780</v>
      </c>
      <c r="J139" s="123"/>
      <c r="K139" s="123"/>
      <c r="L139" s="182"/>
      <c r="M139" s="154">
        <v>50</v>
      </c>
      <c r="N139" s="153" t="s">
        <v>8142</v>
      </c>
      <c r="O139" s="155"/>
      <c r="P139" s="153"/>
      <c r="Q139" s="153"/>
      <c r="R139" s="153"/>
      <c r="S139" s="153"/>
      <c r="T139" s="153"/>
      <c r="U139" s="153"/>
      <c r="V139" s="153"/>
      <c r="W139" s="156"/>
    </row>
    <row r="140" spans="1:23" ht="15" customHeight="1" x14ac:dyDescent="0.25">
      <c r="A140" s="144">
        <v>854</v>
      </c>
      <c r="B140" s="157">
        <v>39486</v>
      </c>
      <c r="C140" s="121">
        <v>1349</v>
      </c>
      <c r="D140" s="121" t="s">
        <v>72</v>
      </c>
      <c r="E140" s="158" t="s">
        <v>8781</v>
      </c>
      <c r="F140" s="145" t="s">
        <v>8782</v>
      </c>
      <c r="G140" s="145" t="s">
        <v>8355</v>
      </c>
      <c r="H140" s="123" t="s">
        <v>8783</v>
      </c>
      <c r="I140" s="146" t="s">
        <v>8784</v>
      </c>
      <c r="J140" s="147" t="s">
        <v>8785</v>
      </c>
      <c r="K140" s="147"/>
      <c r="L140" s="148" t="s">
        <v>8359</v>
      </c>
      <c r="M140" s="122">
        <v>10000</v>
      </c>
      <c r="N140" s="121" t="s">
        <v>8142</v>
      </c>
      <c r="O140" s="122">
        <v>10000</v>
      </c>
      <c r="P140" s="121"/>
      <c r="Q140" s="144"/>
      <c r="R140" s="144"/>
      <c r="S140" s="144" t="s">
        <v>8786</v>
      </c>
      <c r="T140" s="144" t="s">
        <v>8361</v>
      </c>
      <c r="U140" s="144" t="s">
        <v>8362</v>
      </c>
      <c r="V140" s="121"/>
      <c r="W140" s="150"/>
    </row>
    <row r="141" spans="1:23" ht="15" customHeight="1" x14ac:dyDescent="0.25">
      <c r="A141" s="159">
        <v>884</v>
      </c>
      <c r="B141" s="160">
        <v>39487</v>
      </c>
      <c r="C141" s="161">
        <v>1506</v>
      </c>
      <c r="D141" s="161" t="s">
        <v>26</v>
      </c>
      <c r="E141" s="161" t="s">
        <v>8787</v>
      </c>
      <c r="F141" s="162" t="s">
        <v>8788</v>
      </c>
      <c r="G141" s="162" t="s">
        <v>8789</v>
      </c>
      <c r="H141" s="163" t="s">
        <v>8790</v>
      </c>
      <c r="I141" s="164" t="s">
        <v>8791</v>
      </c>
      <c r="J141" s="163"/>
      <c r="K141" s="165"/>
      <c r="L141" s="181" t="s">
        <v>8172</v>
      </c>
      <c r="M141" s="166">
        <v>50000</v>
      </c>
      <c r="N141" s="161" t="s">
        <v>8161</v>
      </c>
      <c r="O141" s="167"/>
      <c r="P141" s="162"/>
      <c r="Q141" s="159"/>
      <c r="R141" s="159"/>
      <c r="S141" s="159"/>
      <c r="T141" s="159"/>
      <c r="U141" s="164"/>
      <c r="V141" s="161"/>
      <c r="W141" s="168"/>
    </row>
    <row r="142" spans="1:23" ht="15" customHeight="1" x14ac:dyDescent="0.25">
      <c r="A142" s="151">
        <v>863</v>
      </c>
      <c r="B142" s="152">
        <v>39487</v>
      </c>
      <c r="C142" s="153">
        <v>102</v>
      </c>
      <c r="D142" s="153" t="s">
        <v>21</v>
      </c>
      <c r="E142" s="153" t="s">
        <v>8792</v>
      </c>
      <c r="F142" s="153" t="s">
        <v>8499</v>
      </c>
      <c r="G142" s="153" t="s">
        <v>8202</v>
      </c>
      <c r="H142" s="123" t="s">
        <v>8621</v>
      </c>
      <c r="I142" s="153" t="s">
        <v>8793</v>
      </c>
      <c r="J142" s="123" t="s">
        <v>8794</v>
      </c>
      <c r="K142" s="123"/>
      <c r="L142" s="182"/>
      <c r="M142" s="154">
        <v>50000</v>
      </c>
      <c r="N142" s="153" t="s">
        <v>8168</v>
      </c>
      <c r="O142" s="155"/>
      <c r="P142" s="153" t="s">
        <v>8795</v>
      </c>
      <c r="Q142" s="153"/>
      <c r="R142" s="153"/>
      <c r="S142" s="153"/>
      <c r="T142" s="153"/>
      <c r="U142" s="153"/>
      <c r="V142" s="153"/>
      <c r="W142" s="156"/>
    </row>
    <row r="143" spans="1:23" ht="15" customHeight="1" x14ac:dyDescent="0.25">
      <c r="A143" s="144"/>
      <c r="B143" s="120">
        <v>39487</v>
      </c>
      <c r="C143" s="189">
        <v>1155</v>
      </c>
      <c r="D143" s="121" t="s">
        <v>42</v>
      </c>
      <c r="E143" s="121" t="s">
        <v>8796</v>
      </c>
      <c r="F143" s="145" t="s">
        <v>8797</v>
      </c>
      <c r="G143" s="145" t="s">
        <v>8426</v>
      </c>
      <c r="H143" s="123" t="s">
        <v>8798</v>
      </c>
      <c r="I143" s="146" t="s">
        <v>8799</v>
      </c>
      <c r="J143" s="147" t="s">
        <v>8225</v>
      </c>
      <c r="K143" s="147"/>
      <c r="L143" s="148"/>
      <c r="M143" s="122">
        <v>500</v>
      </c>
      <c r="N143" s="121" t="s">
        <v>8161</v>
      </c>
      <c r="O143" s="149"/>
      <c r="P143" s="144"/>
      <c r="Q143" s="144"/>
      <c r="R143" s="144"/>
      <c r="S143" s="144"/>
      <c r="T143" s="144"/>
      <c r="U143" s="144"/>
      <c r="V143" s="121"/>
      <c r="W143" s="150"/>
    </row>
    <row r="144" spans="1:23" ht="15" customHeight="1" x14ac:dyDescent="0.25">
      <c r="A144" s="144">
        <v>877</v>
      </c>
      <c r="B144" s="157">
        <v>39487</v>
      </c>
      <c r="C144" s="121">
        <v>1132</v>
      </c>
      <c r="D144" s="121" t="s">
        <v>46</v>
      </c>
      <c r="E144" s="158" t="s">
        <v>8800</v>
      </c>
      <c r="F144" s="145" t="s">
        <v>8801</v>
      </c>
      <c r="G144" s="145" t="s">
        <v>8802</v>
      </c>
      <c r="H144" s="123" t="s">
        <v>8803</v>
      </c>
      <c r="I144" s="146" t="s">
        <v>8804</v>
      </c>
      <c r="J144" s="147"/>
      <c r="K144" s="147"/>
      <c r="L144" s="148"/>
      <c r="M144" s="122">
        <v>1000</v>
      </c>
      <c r="N144" s="121" t="s">
        <v>8161</v>
      </c>
      <c r="O144" s="122"/>
      <c r="P144" s="121"/>
      <c r="Q144" s="144"/>
      <c r="R144" s="144"/>
      <c r="S144" s="144"/>
      <c r="T144" s="144"/>
      <c r="U144" s="144"/>
      <c r="V144" s="121"/>
      <c r="W144" s="150"/>
    </row>
    <row r="145" spans="1:23" ht="15" customHeight="1" x14ac:dyDescent="0.25">
      <c r="A145" s="144">
        <v>901</v>
      </c>
      <c r="B145" s="120">
        <v>39488</v>
      </c>
      <c r="C145" s="121">
        <v>1717</v>
      </c>
      <c r="D145" s="121" t="s">
        <v>35</v>
      </c>
      <c r="E145" s="144" t="s">
        <v>8805</v>
      </c>
      <c r="F145" s="145" t="s">
        <v>8558</v>
      </c>
      <c r="G145" s="145" t="s">
        <v>8191</v>
      </c>
      <c r="H145" s="123" t="s">
        <v>8806</v>
      </c>
      <c r="I145" s="146" t="s">
        <v>8807</v>
      </c>
      <c r="J145" s="147"/>
      <c r="K145" s="147"/>
      <c r="L145" s="121"/>
      <c r="M145" s="122">
        <v>1000</v>
      </c>
      <c r="N145" s="121" t="s">
        <v>8161</v>
      </c>
      <c r="O145" s="149"/>
      <c r="P145" s="144"/>
      <c r="Q145" s="144"/>
      <c r="R145" s="144"/>
      <c r="S145" s="144"/>
      <c r="T145" s="144"/>
      <c r="U145" s="144"/>
      <c r="V145" s="121"/>
      <c r="W145" s="150"/>
    </row>
    <row r="146" spans="1:23" ht="15" customHeight="1" x14ac:dyDescent="0.25">
      <c r="A146" s="159">
        <v>898</v>
      </c>
      <c r="B146" s="160">
        <v>39488</v>
      </c>
      <c r="C146" s="161">
        <v>1241</v>
      </c>
      <c r="D146" s="161" t="s">
        <v>141</v>
      </c>
      <c r="E146" s="161" t="s">
        <v>8808</v>
      </c>
      <c r="F146" s="162" t="s">
        <v>8809</v>
      </c>
      <c r="G146" s="162" t="s">
        <v>8233</v>
      </c>
      <c r="H146" s="163" t="s">
        <v>8810</v>
      </c>
      <c r="I146" s="164" t="s">
        <v>8811</v>
      </c>
      <c r="J146" s="163"/>
      <c r="K146" s="165"/>
      <c r="L146" s="181"/>
      <c r="M146" s="166">
        <v>10000</v>
      </c>
      <c r="N146" s="161" t="s">
        <v>8267</v>
      </c>
      <c r="O146" s="167"/>
      <c r="P146" s="162"/>
      <c r="Q146" s="159"/>
      <c r="R146" s="159"/>
      <c r="S146" s="159"/>
      <c r="T146" s="159"/>
      <c r="U146" s="164"/>
      <c r="V146" s="161"/>
      <c r="W146" s="168"/>
    </row>
    <row r="147" spans="1:23" ht="15" customHeight="1" x14ac:dyDescent="0.25">
      <c r="A147" s="159">
        <v>902</v>
      </c>
      <c r="B147" s="160">
        <v>39488</v>
      </c>
      <c r="C147" s="161">
        <v>1816</v>
      </c>
      <c r="D147" s="161" t="s">
        <v>26</v>
      </c>
      <c r="E147" s="161" t="s">
        <v>8812</v>
      </c>
      <c r="F147" s="162" t="s">
        <v>8813</v>
      </c>
      <c r="G147" s="162" t="s">
        <v>8814</v>
      </c>
      <c r="H147" s="163" t="s">
        <v>8815</v>
      </c>
      <c r="I147" s="164" t="s">
        <v>8816</v>
      </c>
      <c r="J147" s="163"/>
      <c r="K147" s="165"/>
      <c r="L147" s="161"/>
      <c r="M147" s="166">
        <v>200</v>
      </c>
      <c r="N147" s="161" t="s">
        <v>8194</v>
      </c>
      <c r="O147" s="167"/>
      <c r="P147" s="162"/>
      <c r="Q147" s="159"/>
      <c r="R147" s="159"/>
      <c r="S147" s="159"/>
      <c r="T147" s="159"/>
      <c r="U147" s="164"/>
      <c r="V147" s="161"/>
      <c r="W147" s="168"/>
    </row>
    <row r="148" spans="1:23" ht="15" customHeight="1" x14ac:dyDescent="0.25">
      <c r="A148" s="144">
        <v>896</v>
      </c>
      <c r="B148" s="157">
        <v>39488</v>
      </c>
      <c r="C148" s="121">
        <v>1141</v>
      </c>
      <c r="D148" s="121" t="s">
        <v>448</v>
      </c>
      <c r="E148" s="158" t="s">
        <v>8817</v>
      </c>
      <c r="F148" s="145" t="s">
        <v>8818</v>
      </c>
      <c r="G148" s="145" t="s">
        <v>8819</v>
      </c>
      <c r="H148" s="123" t="s">
        <v>8820</v>
      </c>
      <c r="I148" s="146" t="s">
        <v>8821</v>
      </c>
      <c r="J148" s="147"/>
      <c r="K148" s="147"/>
      <c r="L148" s="148"/>
      <c r="M148" s="122">
        <v>1500</v>
      </c>
      <c r="N148" s="121" t="s">
        <v>8161</v>
      </c>
      <c r="O148" s="122"/>
      <c r="P148" s="121"/>
      <c r="Q148" s="144"/>
      <c r="R148" s="144"/>
      <c r="S148" s="144"/>
      <c r="T148" s="144"/>
      <c r="U148" s="144"/>
      <c r="V148" s="121"/>
      <c r="W148" s="150"/>
    </row>
    <row r="149" spans="1:23" ht="15" customHeight="1" x14ac:dyDescent="0.25">
      <c r="A149" s="144">
        <v>911</v>
      </c>
      <c r="B149" s="120">
        <v>39489</v>
      </c>
      <c r="C149" s="121">
        <v>956</v>
      </c>
      <c r="D149" s="121" t="s">
        <v>132</v>
      </c>
      <c r="E149" s="144" t="s">
        <v>8822</v>
      </c>
      <c r="F149" s="145" t="s">
        <v>8558</v>
      </c>
      <c r="G149" s="145" t="s">
        <v>8191</v>
      </c>
      <c r="H149" s="123" t="s">
        <v>8823</v>
      </c>
      <c r="I149" s="146" t="s">
        <v>8824</v>
      </c>
      <c r="J149" s="147"/>
      <c r="K149" s="147"/>
      <c r="L149" s="148" t="s">
        <v>8172</v>
      </c>
      <c r="M149" s="122">
        <v>1900</v>
      </c>
      <c r="N149" s="121" t="s">
        <v>8161</v>
      </c>
      <c r="O149" s="149"/>
      <c r="P149" s="144"/>
      <c r="Q149" s="144"/>
      <c r="R149" s="144"/>
      <c r="S149" s="144"/>
      <c r="T149" s="144"/>
      <c r="U149" s="144"/>
      <c r="V149" s="121"/>
      <c r="W149" s="150"/>
    </row>
    <row r="150" spans="1:23" ht="15" customHeight="1" x14ac:dyDescent="0.25">
      <c r="A150" s="144">
        <v>925</v>
      </c>
      <c r="B150" s="120">
        <v>39489</v>
      </c>
      <c r="C150" s="121">
        <v>1653</v>
      </c>
      <c r="D150" s="121" t="s">
        <v>152</v>
      </c>
      <c r="E150" s="144" t="s">
        <v>8825</v>
      </c>
      <c r="F150" s="145" t="s">
        <v>8826</v>
      </c>
      <c r="G150" s="145" t="s">
        <v>8827</v>
      </c>
      <c r="H150" s="123" t="s">
        <v>8828</v>
      </c>
      <c r="I150" s="146" t="s">
        <v>8829</v>
      </c>
      <c r="J150" s="147"/>
      <c r="K150" s="147"/>
      <c r="L150" s="148"/>
      <c r="M150" s="122">
        <v>7500</v>
      </c>
      <c r="N150" s="121" t="s">
        <v>8194</v>
      </c>
      <c r="O150" s="149"/>
      <c r="P150" s="144"/>
      <c r="Q150" s="144"/>
      <c r="R150" s="144"/>
      <c r="S150" s="144"/>
      <c r="T150" s="144"/>
      <c r="U150" s="144"/>
      <c r="V150" s="121"/>
      <c r="W150" s="150"/>
    </row>
    <row r="151" spans="1:23" ht="15" customHeight="1" x14ac:dyDescent="0.25">
      <c r="A151" s="159">
        <v>919</v>
      </c>
      <c r="B151" s="160">
        <v>39489</v>
      </c>
      <c r="C151" s="161">
        <v>1500</v>
      </c>
      <c r="D151" s="161" t="s">
        <v>91</v>
      </c>
      <c r="E151" s="161" t="s">
        <v>8830</v>
      </c>
      <c r="F151" s="162" t="s">
        <v>8396</v>
      </c>
      <c r="G151" s="162" t="s">
        <v>8477</v>
      </c>
      <c r="H151" s="163" t="s">
        <v>8831</v>
      </c>
      <c r="I151" s="164" t="s">
        <v>8832</v>
      </c>
      <c r="J151" s="163"/>
      <c r="K151" s="165"/>
      <c r="L151" s="181"/>
      <c r="M151" s="166">
        <v>200</v>
      </c>
      <c r="N151" s="161" t="s">
        <v>8194</v>
      </c>
      <c r="O151" s="167"/>
      <c r="P151" s="162"/>
      <c r="Q151" s="159"/>
      <c r="R151" s="159"/>
      <c r="S151" s="159"/>
      <c r="T151" s="159"/>
      <c r="U151" s="164"/>
      <c r="V151" s="161"/>
      <c r="W151" s="168"/>
    </row>
    <row r="152" spans="1:23" ht="15" customHeight="1" x14ac:dyDescent="0.25">
      <c r="A152" s="144">
        <v>914</v>
      </c>
      <c r="B152" s="157">
        <v>39489</v>
      </c>
      <c r="C152" s="121">
        <v>1042</v>
      </c>
      <c r="D152" s="121" t="s">
        <v>68</v>
      </c>
      <c r="E152" s="158" t="s">
        <v>8833</v>
      </c>
      <c r="F152" s="145" t="s">
        <v>8834</v>
      </c>
      <c r="G152" s="145" t="s">
        <v>8835</v>
      </c>
      <c r="H152" s="123" t="s">
        <v>8836</v>
      </c>
      <c r="I152" s="146" t="s">
        <v>8837</v>
      </c>
      <c r="J152" s="147"/>
      <c r="K152" s="147"/>
      <c r="L152" s="148"/>
      <c r="M152" s="122">
        <v>100</v>
      </c>
      <c r="N152" s="121" t="s">
        <v>8194</v>
      </c>
      <c r="O152" s="122"/>
      <c r="P152" s="121"/>
      <c r="Q152" s="144"/>
      <c r="R152" s="144"/>
      <c r="S152" s="144"/>
      <c r="T152" s="144"/>
      <c r="U152" s="144"/>
      <c r="V152" s="121"/>
      <c r="W152" s="150"/>
    </row>
    <row r="153" spans="1:23" ht="15" customHeight="1" x14ac:dyDescent="0.25">
      <c r="A153" s="144">
        <v>970</v>
      </c>
      <c r="B153" s="120">
        <v>39490</v>
      </c>
      <c r="C153" s="121">
        <v>1719</v>
      </c>
      <c r="D153" s="121" t="s">
        <v>59</v>
      </c>
      <c r="E153" s="144" t="s">
        <v>8838</v>
      </c>
      <c r="F153" s="145" t="s">
        <v>8839</v>
      </c>
      <c r="G153" s="145" t="s">
        <v>8840</v>
      </c>
      <c r="H153" s="123" t="s">
        <v>8841</v>
      </c>
      <c r="I153" s="146" t="s">
        <v>8842</v>
      </c>
      <c r="J153" s="147"/>
      <c r="K153" s="147"/>
      <c r="L153" s="148"/>
      <c r="M153" s="122">
        <v>1000</v>
      </c>
      <c r="N153" s="121" t="s">
        <v>8142</v>
      </c>
      <c r="O153" s="149"/>
      <c r="P153" s="144"/>
      <c r="Q153" s="144"/>
      <c r="R153" s="144"/>
      <c r="S153" s="144"/>
      <c r="T153" s="144"/>
      <c r="U153" s="144"/>
      <c r="V153" s="121"/>
      <c r="W153" s="150"/>
    </row>
    <row r="154" spans="1:23" ht="15" customHeight="1" x14ac:dyDescent="0.25">
      <c r="A154" s="144">
        <v>952</v>
      </c>
      <c r="B154" s="120">
        <v>39490</v>
      </c>
      <c r="C154" s="121">
        <v>1438</v>
      </c>
      <c r="D154" s="121" t="s">
        <v>42</v>
      </c>
      <c r="E154" s="144" t="s">
        <v>8843</v>
      </c>
      <c r="F154" s="145" t="s">
        <v>8269</v>
      </c>
      <c r="G154" s="145" t="s">
        <v>8270</v>
      </c>
      <c r="H154" s="123" t="s">
        <v>8844</v>
      </c>
      <c r="I154" s="146" t="s">
        <v>8845</v>
      </c>
      <c r="J154" s="147"/>
      <c r="K154" s="147"/>
      <c r="L154" s="148" t="s">
        <v>8172</v>
      </c>
      <c r="M154" s="122">
        <v>150</v>
      </c>
      <c r="N154" s="121" t="s">
        <v>8194</v>
      </c>
      <c r="O154" s="149"/>
      <c r="P154" s="144"/>
      <c r="Q154" s="144"/>
      <c r="R154" s="144"/>
      <c r="S154" s="144"/>
      <c r="T154" s="144"/>
      <c r="U154" s="144"/>
      <c r="V154" s="121"/>
      <c r="W154" s="150"/>
    </row>
    <row r="155" spans="1:23" ht="15" customHeight="1" x14ac:dyDescent="0.25">
      <c r="A155" s="144">
        <v>940</v>
      </c>
      <c r="B155" s="157">
        <v>39490</v>
      </c>
      <c r="C155" s="121">
        <v>1110</v>
      </c>
      <c r="D155" s="121" t="s">
        <v>68</v>
      </c>
      <c r="E155" s="158" t="s">
        <v>8846</v>
      </c>
      <c r="F155" s="145" t="s">
        <v>8847</v>
      </c>
      <c r="G155" s="145" t="s">
        <v>8175</v>
      </c>
      <c r="H155" s="123" t="s">
        <v>8848</v>
      </c>
      <c r="I155" s="146" t="s">
        <v>8849</v>
      </c>
      <c r="J155" s="147"/>
      <c r="K155" s="147"/>
      <c r="L155" s="148"/>
      <c r="M155" s="122">
        <v>5000</v>
      </c>
      <c r="N155" s="121" t="s">
        <v>8142</v>
      </c>
      <c r="O155" s="122"/>
      <c r="P155" s="121"/>
      <c r="Q155" s="144"/>
      <c r="R155" s="144"/>
      <c r="S155" s="144"/>
      <c r="T155" s="144"/>
      <c r="U155" s="144"/>
      <c r="V155" s="121"/>
      <c r="W155" s="150"/>
    </row>
    <row r="156" spans="1:23" ht="15" customHeight="1" x14ac:dyDescent="0.25">
      <c r="A156" s="144">
        <v>942</v>
      </c>
      <c r="B156" s="157">
        <v>39490</v>
      </c>
      <c r="C156" s="121">
        <v>1143</v>
      </c>
      <c r="D156" s="121" t="s">
        <v>61</v>
      </c>
      <c r="E156" s="158" t="s">
        <v>8850</v>
      </c>
      <c r="F156" s="145" t="s">
        <v>8851</v>
      </c>
      <c r="G156" s="145" t="s">
        <v>8764</v>
      </c>
      <c r="H156" s="123" t="s">
        <v>8852</v>
      </c>
      <c r="I156" s="146" t="s">
        <v>8853</v>
      </c>
      <c r="J156" s="147"/>
      <c r="K156" s="147"/>
      <c r="L156" s="148" t="s">
        <v>4382</v>
      </c>
      <c r="M156" s="122">
        <v>100000</v>
      </c>
      <c r="N156" s="121" t="s">
        <v>8161</v>
      </c>
      <c r="O156" s="122"/>
      <c r="P156" s="121"/>
      <c r="Q156" s="144"/>
      <c r="R156" s="144"/>
      <c r="S156" s="144"/>
      <c r="T156" s="144"/>
      <c r="U156" s="144"/>
      <c r="V156" s="121"/>
      <c r="W156" s="150"/>
    </row>
    <row r="157" spans="1:23" ht="15" customHeight="1" x14ac:dyDescent="0.25">
      <c r="A157" s="144"/>
      <c r="B157" s="120">
        <v>39491</v>
      </c>
      <c r="C157" s="121"/>
      <c r="D157" s="121" t="s">
        <v>121</v>
      </c>
      <c r="E157" s="190" t="s">
        <v>8854</v>
      </c>
      <c r="F157" s="145" t="s">
        <v>8855</v>
      </c>
      <c r="G157" s="145" t="s">
        <v>8856</v>
      </c>
      <c r="H157" s="123" t="s">
        <v>8857</v>
      </c>
      <c r="I157" s="146" t="s">
        <v>8858</v>
      </c>
      <c r="J157" s="147" t="s">
        <v>8225</v>
      </c>
      <c r="K157" s="147"/>
      <c r="L157" s="148"/>
      <c r="M157" s="122">
        <v>200</v>
      </c>
      <c r="N157" s="121" t="s">
        <v>8161</v>
      </c>
      <c r="O157" s="149"/>
      <c r="P157" s="144"/>
      <c r="Q157" s="144"/>
      <c r="R157" s="144"/>
      <c r="S157" s="144"/>
      <c r="T157" s="144"/>
      <c r="U157" s="144"/>
      <c r="V157" s="121"/>
      <c r="W157" s="150"/>
    </row>
    <row r="158" spans="1:23" ht="15" customHeight="1" x14ac:dyDescent="0.25">
      <c r="A158" s="144">
        <v>1057</v>
      </c>
      <c r="B158" s="120">
        <v>39491</v>
      </c>
      <c r="C158" s="121">
        <v>1836</v>
      </c>
      <c r="D158" s="121" t="s">
        <v>42</v>
      </c>
      <c r="E158" s="144" t="s">
        <v>8859</v>
      </c>
      <c r="F158" s="145" t="s">
        <v>8860</v>
      </c>
      <c r="G158" s="145" t="s">
        <v>8270</v>
      </c>
      <c r="H158" s="123" t="s">
        <v>8861</v>
      </c>
      <c r="I158" s="146" t="s">
        <v>8862</v>
      </c>
      <c r="J158" s="147"/>
      <c r="K158" s="147"/>
      <c r="L158" s="148" t="s">
        <v>8172</v>
      </c>
      <c r="M158" s="122">
        <v>22900</v>
      </c>
      <c r="N158" s="121" t="s">
        <v>8168</v>
      </c>
      <c r="O158" s="149"/>
      <c r="P158" s="144"/>
      <c r="Q158" s="144"/>
      <c r="R158" s="144"/>
      <c r="S158" s="144"/>
      <c r="T158" s="144"/>
      <c r="U158" s="144"/>
      <c r="V158" s="121"/>
      <c r="W158" s="150"/>
    </row>
    <row r="159" spans="1:23" ht="15" customHeight="1" x14ac:dyDescent="0.25">
      <c r="A159" s="169">
        <v>1039</v>
      </c>
      <c r="B159" s="170">
        <v>39491</v>
      </c>
      <c r="C159" s="169">
        <v>1135</v>
      </c>
      <c r="D159" s="169" t="s">
        <v>31</v>
      </c>
      <c r="E159" s="169" t="s">
        <v>8863</v>
      </c>
      <c r="F159" s="178" t="s">
        <v>8864</v>
      </c>
      <c r="G159" s="178" t="s">
        <v>8865</v>
      </c>
      <c r="H159" s="173" t="s">
        <v>8866</v>
      </c>
      <c r="I159" s="178" t="s">
        <v>8867</v>
      </c>
      <c r="J159" s="173"/>
      <c r="K159" s="172"/>
      <c r="L159" s="174"/>
      <c r="M159" s="175">
        <v>5000</v>
      </c>
      <c r="N159" s="172" t="s">
        <v>8161</v>
      </c>
      <c r="O159" s="176"/>
      <c r="P159" s="173"/>
      <c r="Q159" s="173"/>
      <c r="R159" s="173"/>
      <c r="S159" s="173"/>
      <c r="T159" s="173"/>
      <c r="U159" s="173"/>
      <c r="V159" s="179"/>
      <c r="W159" s="180"/>
    </row>
    <row r="160" spans="1:23" ht="15" customHeight="1" x14ac:dyDescent="0.25">
      <c r="A160" s="169">
        <v>1040</v>
      </c>
      <c r="B160" s="170">
        <v>39491</v>
      </c>
      <c r="C160" s="169">
        <v>1138</v>
      </c>
      <c r="D160" s="169" t="s">
        <v>31</v>
      </c>
      <c r="E160" s="169" t="s">
        <v>8868</v>
      </c>
      <c r="F160" s="178" t="s">
        <v>8864</v>
      </c>
      <c r="G160" s="178" t="s">
        <v>8865</v>
      </c>
      <c r="H160" s="173" t="s">
        <v>8869</v>
      </c>
      <c r="I160" s="178" t="s">
        <v>8867</v>
      </c>
      <c r="J160" s="173"/>
      <c r="K160" s="172"/>
      <c r="L160" s="174"/>
      <c r="M160" s="175">
        <v>1200</v>
      </c>
      <c r="N160" s="172" t="s">
        <v>8161</v>
      </c>
      <c r="O160" s="176"/>
      <c r="P160" s="173"/>
      <c r="Q160" s="173"/>
      <c r="R160" s="173"/>
      <c r="S160" s="173"/>
      <c r="T160" s="173"/>
      <c r="U160" s="173"/>
      <c r="V160" s="179"/>
      <c r="W160" s="180"/>
    </row>
    <row r="161" spans="1:23" ht="15" customHeight="1" x14ac:dyDescent="0.25">
      <c r="A161" s="144">
        <v>1022</v>
      </c>
      <c r="B161" s="157">
        <v>39491</v>
      </c>
      <c r="C161" s="121">
        <v>732</v>
      </c>
      <c r="D161" s="121" t="s">
        <v>200</v>
      </c>
      <c r="E161" s="158" t="s">
        <v>8870</v>
      </c>
      <c r="F161" s="145" t="s">
        <v>8871</v>
      </c>
      <c r="G161" s="145" t="s">
        <v>8238</v>
      </c>
      <c r="H161" s="123" t="s">
        <v>8872</v>
      </c>
      <c r="I161" s="146" t="s">
        <v>8873</v>
      </c>
      <c r="J161" s="147"/>
      <c r="K161" s="147"/>
      <c r="L161" s="148" t="s">
        <v>8172</v>
      </c>
      <c r="M161" s="122">
        <v>10000</v>
      </c>
      <c r="N161" s="121" t="s">
        <v>8168</v>
      </c>
      <c r="O161" s="122"/>
      <c r="P161" s="121"/>
      <c r="Q161" s="144"/>
      <c r="R161" s="144"/>
      <c r="S161" s="144"/>
      <c r="T161" s="144"/>
      <c r="U161" s="144"/>
      <c r="V161" s="121"/>
      <c r="W161" s="150"/>
    </row>
    <row r="162" spans="1:23" ht="15" customHeight="1" x14ac:dyDescent="0.25">
      <c r="A162" s="159">
        <v>1076</v>
      </c>
      <c r="B162" s="160">
        <v>39492</v>
      </c>
      <c r="C162" s="161">
        <v>1238</v>
      </c>
      <c r="D162" s="161" t="s">
        <v>81</v>
      </c>
      <c r="E162" s="161" t="s">
        <v>8874</v>
      </c>
      <c r="F162" s="162" t="s">
        <v>8875</v>
      </c>
      <c r="G162" s="162" t="s">
        <v>8876</v>
      </c>
      <c r="H162" s="163" t="s">
        <v>8877</v>
      </c>
      <c r="I162" s="164" t="s">
        <v>8878</v>
      </c>
      <c r="J162" s="163"/>
      <c r="K162" s="165"/>
      <c r="L162" s="181"/>
      <c r="M162" s="166">
        <v>6000</v>
      </c>
      <c r="N162" s="161" t="s">
        <v>8161</v>
      </c>
      <c r="O162" s="167"/>
      <c r="P162" s="162"/>
      <c r="Q162" s="159"/>
      <c r="R162" s="159"/>
      <c r="S162" s="159"/>
      <c r="T162" s="159"/>
      <c r="U162" s="164"/>
      <c r="V162" s="161"/>
      <c r="W162" s="168"/>
    </row>
    <row r="163" spans="1:23" ht="15" customHeight="1" x14ac:dyDescent="0.25">
      <c r="A163" s="151"/>
      <c r="B163" s="152">
        <v>39492</v>
      </c>
      <c r="C163" s="153">
        <v>833</v>
      </c>
      <c r="D163" s="153" t="s">
        <v>21</v>
      </c>
      <c r="E163" s="153" t="s">
        <v>8879</v>
      </c>
      <c r="F163" s="153" t="s">
        <v>8520</v>
      </c>
      <c r="G163" s="153" t="s">
        <v>8202</v>
      </c>
      <c r="H163" s="123"/>
      <c r="I163" s="153" t="s">
        <v>8880</v>
      </c>
      <c r="J163" s="123" t="s">
        <v>8205</v>
      </c>
      <c r="K163" s="123"/>
      <c r="L163" s="182"/>
      <c r="M163" s="154">
        <v>50</v>
      </c>
      <c r="N163" s="153" t="s">
        <v>8142</v>
      </c>
      <c r="O163" s="155"/>
      <c r="P163" s="153"/>
      <c r="Q163" s="153"/>
      <c r="R163" s="153"/>
      <c r="S163" s="153"/>
      <c r="T163" s="153"/>
      <c r="U163" s="153"/>
      <c r="V163" s="153"/>
      <c r="W163" s="156"/>
    </row>
    <row r="164" spans="1:23" ht="15" customHeight="1" x14ac:dyDescent="0.25">
      <c r="A164" s="151">
        <v>1085</v>
      </c>
      <c r="B164" s="152">
        <v>39492</v>
      </c>
      <c r="C164" s="153">
        <v>1545</v>
      </c>
      <c r="D164" s="153" t="s">
        <v>21</v>
      </c>
      <c r="E164" s="153" t="s">
        <v>8881</v>
      </c>
      <c r="F164" s="153" t="s">
        <v>8499</v>
      </c>
      <c r="G164" s="153" t="s">
        <v>8202</v>
      </c>
      <c r="H164" s="123" t="s">
        <v>8882</v>
      </c>
      <c r="I164" s="153" t="s">
        <v>8883</v>
      </c>
      <c r="J164" s="123"/>
      <c r="K164" s="123"/>
      <c r="L164" s="182"/>
      <c r="M164" s="154" t="s">
        <v>8194</v>
      </c>
      <c r="N164" s="153" t="s">
        <v>8161</v>
      </c>
      <c r="O164" s="155"/>
      <c r="P164" s="153"/>
      <c r="Q164" s="153"/>
      <c r="R164" s="153"/>
      <c r="S164" s="153"/>
      <c r="T164" s="153"/>
      <c r="U164" s="153"/>
      <c r="V164" s="153"/>
      <c r="W164" s="156"/>
    </row>
    <row r="165" spans="1:23" ht="15" customHeight="1" x14ac:dyDescent="0.25">
      <c r="A165" s="144">
        <v>1080</v>
      </c>
      <c r="B165" s="120">
        <v>39492</v>
      </c>
      <c r="C165" s="121">
        <v>1404</v>
      </c>
      <c r="D165" s="121" t="s">
        <v>162</v>
      </c>
      <c r="E165" s="144" t="s">
        <v>8884</v>
      </c>
      <c r="F165" s="145" t="s">
        <v>8885</v>
      </c>
      <c r="G165" s="144" t="s">
        <v>8886</v>
      </c>
      <c r="H165" s="123" t="s">
        <v>8887</v>
      </c>
      <c r="I165" s="146" t="s">
        <v>8888</v>
      </c>
      <c r="J165" s="147"/>
      <c r="K165" s="147"/>
      <c r="L165" s="148"/>
      <c r="M165" s="122">
        <v>5000</v>
      </c>
      <c r="N165" s="121" t="s">
        <v>8335</v>
      </c>
      <c r="O165" s="149"/>
      <c r="P165" s="144"/>
      <c r="Q165" s="144"/>
      <c r="R165" s="144"/>
      <c r="S165" s="144"/>
      <c r="T165" s="144"/>
      <c r="U165" s="144"/>
      <c r="V165" s="121"/>
      <c r="W165" s="150"/>
    </row>
    <row r="166" spans="1:23" ht="15" customHeight="1" x14ac:dyDescent="0.25">
      <c r="A166" s="144">
        <v>1063</v>
      </c>
      <c r="B166" s="157">
        <v>39492</v>
      </c>
      <c r="C166" s="121">
        <v>726</v>
      </c>
      <c r="D166" s="121" t="s">
        <v>61</v>
      </c>
      <c r="E166" s="158" t="s">
        <v>8889</v>
      </c>
      <c r="F166" s="145" t="s">
        <v>8763</v>
      </c>
      <c r="G166" s="145" t="s">
        <v>8764</v>
      </c>
      <c r="H166" s="123" t="s">
        <v>8890</v>
      </c>
      <c r="I166" s="146" t="s">
        <v>8891</v>
      </c>
      <c r="J166" s="147"/>
      <c r="K166" s="147"/>
      <c r="L166" s="148" t="s">
        <v>8172</v>
      </c>
      <c r="M166" s="122">
        <v>30000</v>
      </c>
      <c r="N166" s="121" t="s">
        <v>8161</v>
      </c>
      <c r="O166" s="122"/>
      <c r="P166" s="121"/>
      <c r="Q166" s="144"/>
      <c r="R166" s="144"/>
      <c r="S166" s="144"/>
      <c r="T166" s="144"/>
      <c r="U166" s="144"/>
      <c r="V166" s="121"/>
      <c r="W166" s="150"/>
    </row>
    <row r="167" spans="1:23" ht="15" customHeight="1" x14ac:dyDescent="0.25">
      <c r="A167" s="144">
        <v>1069</v>
      </c>
      <c r="B167" s="157">
        <v>39492</v>
      </c>
      <c r="C167" s="121">
        <v>933</v>
      </c>
      <c r="D167" s="121" t="s">
        <v>70</v>
      </c>
      <c r="E167" s="158" t="s">
        <v>8892</v>
      </c>
      <c r="F167" s="145" t="s">
        <v>8893</v>
      </c>
      <c r="G167" s="145" t="s">
        <v>8894</v>
      </c>
      <c r="H167" s="123" t="s">
        <v>8895</v>
      </c>
      <c r="I167" s="146" t="s">
        <v>8896</v>
      </c>
      <c r="J167" s="147"/>
      <c r="K167" s="147"/>
      <c r="L167" s="148"/>
      <c r="M167" s="122">
        <v>25000</v>
      </c>
      <c r="N167" s="121" t="s">
        <v>8142</v>
      </c>
      <c r="O167" s="122"/>
      <c r="P167" s="121"/>
      <c r="Q167" s="144"/>
      <c r="R167" s="144"/>
      <c r="S167" s="144"/>
      <c r="T167" s="144"/>
      <c r="U167" s="144"/>
      <c r="V167" s="121"/>
      <c r="W167" s="150"/>
    </row>
    <row r="168" spans="1:23" ht="15" customHeight="1" x14ac:dyDescent="0.25">
      <c r="A168" s="159">
        <v>1097</v>
      </c>
      <c r="B168" s="160">
        <v>39493</v>
      </c>
      <c r="C168" s="161">
        <v>827</v>
      </c>
      <c r="D168" s="161" t="s">
        <v>141</v>
      </c>
      <c r="E168" s="161" t="s">
        <v>8897</v>
      </c>
      <c r="F168" s="162" t="s">
        <v>8898</v>
      </c>
      <c r="G168" s="162" t="s">
        <v>8899</v>
      </c>
      <c r="H168" s="163" t="s">
        <v>8900</v>
      </c>
      <c r="I168" s="164" t="s">
        <v>8901</v>
      </c>
      <c r="J168" s="163"/>
      <c r="K168" s="165"/>
      <c r="L168" s="181"/>
      <c r="M168" s="166">
        <v>5000</v>
      </c>
      <c r="N168" s="161" t="s">
        <v>8267</v>
      </c>
      <c r="O168" s="167"/>
      <c r="P168" s="162"/>
      <c r="Q168" s="159"/>
      <c r="R168" s="159"/>
      <c r="S168" s="159"/>
      <c r="T168" s="159"/>
      <c r="U168" s="164"/>
      <c r="V168" s="161"/>
      <c r="W168" s="168"/>
    </row>
    <row r="169" spans="1:23" ht="15" customHeight="1" x14ac:dyDescent="0.25">
      <c r="A169" s="144">
        <v>1096</v>
      </c>
      <c r="B169" s="157">
        <v>39493</v>
      </c>
      <c r="C169" s="121">
        <v>809</v>
      </c>
      <c r="D169" s="121" t="s">
        <v>68</v>
      </c>
      <c r="E169" s="158" t="s">
        <v>8902</v>
      </c>
      <c r="F169" s="145" t="s">
        <v>8903</v>
      </c>
      <c r="G169" s="145" t="s">
        <v>8495</v>
      </c>
      <c r="H169" s="123" t="s">
        <v>8904</v>
      </c>
      <c r="I169" s="146" t="s">
        <v>8905</v>
      </c>
      <c r="J169" s="147"/>
      <c r="K169" s="147"/>
      <c r="L169" s="148" t="s">
        <v>8172</v>
      </c>
      <c r="M169" s="122">
        <v>1000</v>
      </c>
      <c r="N169" s="121" t="s">
        <v>8168</v>
      </c>
      <c r="O169" s="122"/>
      <c r="P169" s="121"/>
      <c r="Q169" s="144"/>
      <c r="R169" s="144"/>
      <c r="S169" s="144"/>
      <c r="T169" s="144"/>
      <c r="U169" s="144"/>
      <c r="V169" s="121"/>
      <c r="W169" s="150"/>
    </row>
    <row r="170" spans="1:23" ht="15" customHeight="1" x14ac:dyDescent="0.25">
      <c r="A170" s="144"/>
      <c r="B170" s="120">
        <v>39494</v>
      </c>
      <c r="C170" s="121">
        <v>1400</v>
      </c>
      <c r="D170" s="121" t="s">
        <v>42</v>
      </c>
      <c r="E170" s="191">
        <v>39494</v>
      </c>
      <c r="F170" s="145" t="s">
        <v>8906</v>
      </c>
      <c r="G170" s="145" t="s">
        <v>8907</v>
      </c>
      <c r="H170" s="123" t="s">
        <v>8908</v>
      </c>
      <c r="I170" s="146" t="s">
        <v>8909</v>
      </c>
      <c r="J170" s="147" t="s">
        <v>8429</v>
      </c>
      <c r="K170" s="147"/>
      <c r="L170" s="148"/>
      <c r="M170" s="122">
        <v>20</v>
      </c>
      <c r="N170" s="121" t="s">
        <v>8161</v>
      </c>
      <c r="O170" s="149"/>
      <c r="P170" s="144"/>
      <c r="Q170" s="144"/>
      <c r="R170" s="144"/>
      <c r="S170" s="144"/>
      <c r="T170" s="144"/>
      <c r="U170" s="144"/>
      <c r="V170" s="121"/>
      <c r="W170" s="150"/>
    </row>
    <row r="171" spans="1:23" ht="15" customHeight="1" x14ac:dyDescent="0.25">
      <c r="A171" s="144">
        <v>1116</v>
      </c>
      <c r="B171" s="157">
        <v>39494</v>
      </c>
      <c r="C171" s="121">
        <v>1359</v>
      </c>
      <c r="D171" s="121" t="s">
        <v>61</v>
      </c>
      <c r="E171" s="158" t="s">
        <v>8910</v>
      </c>
      <c r="F171" s="145" t="s">
        <v>8911</v>
      </c>
      <c r="G171" s="145" t="s">
        <v>8912</v>
      </c>
      <c r="H171" s="123" t="s">
        <v>8913</v>
      </c>
      <c r="I171" s="146" t="s">
        <v>8914</v>
      </c>
      <c r="J171" s="147"/>
      <c r="K171" s="147"/>
      <c r="L171" s="148"/>
      <c r="M171" s="122">
        <v>1400</v>
      </c>
      <c r="N171" s="121" t="s">
        <v>8168</v>
      </c>
      <c r="O171" s="122"/>
      <c r="P171" s="121"/>
      <c r="Q171" s="144"/>
      <c r="R171" s="144"/>
      <c r="S171" s="144"/>
      <c r="T171" s="144"/>
      <c r="U171" s="144"/>
      <c r="V171" s="121"/>
      <c r="W171" s="150"/>
    </row>
    <row r="172" spans="1:23" ht="15" customHeight="1" x14ac:dyDescent="0.25">
      <c r="A172" s="144">
        <v>1138</v>
      </c>
      <c r="B172" s="120">
        <v>39495</v>
      </c>
      <c r="C172" s="121">
        <v>1644</v>
      </c>
      <c r="D172" s="121" t="s">
        <v>35</v>
      </c>
      <c r="E172" s="144" t="s">
        <v>8915</v>
      </c>
      <c r="F172" s="145" t="s">
        <v>8558</v>
      </c>
      <c r="G172" s="145" t="s">
        <v>8191</v>
      </c>
      <c r="H172" s="123" t="s">
        <v>8916</v>
      </c>
      <c r="I172" s="146" t="s">
        <v>8917</v>
      </c>
      <c r="J172" s="147"/>
      <c r="K172" s="147"/>
      <c r="L172" s="148" t="s">
        <v>8172</v>
      </c>
      <c r="M172" s="122">
        <v>15000</v>
      </c>
      <c r="N172" s="121" t="s">
        <v>8168</v>
      </c>
      <c r="O172" s="149"/>
      <c r="P172" s="144"/>
      <c r="Q172" s="144"/>
      <c r="R172" s="144"/>
      <c r="S172" s="144"/>
      <c r="T172" s="144"/>
      <c r="U172" s="144"/>
      <c r="V172" s="121"/>
      <c r="W172" s="150"/>
    </row>
    <row r="173" spans="1:23" ht="15" customHeight="1" x14ac:dyDescent="0.25">
      <c r="A173" s="151"/>
      <c r="B173" s="152">
        <v>39495</v>
      </c>
      <c r="C173" s="153">
        <v>711</v>
      </c>
      <c r="D173" s="153" t="s">
        <v>21</v>
      </c>
      <c r="E173" s="153" t="s">
        <v>8918</v>
      </c>
      <c r="F173" s="153" t="s">
        <v>8611</v>
      </c>
      <c r="G173" s="153" t="s">
        <v>8202</v>
      </c>
      <c r="H173" s="123" t="s">
        <v>8919</v>
      </c>
      <c r="I173" s="153" t="s">
        <v>8920</v>
      </c>
      <c r="J173" s="123" t="s">
        <v>8214</v>
      </c>
      <c r="K173" s="123"/>
      <c r="L173" s="182"/>
      <c r="M173" s="154">
        <v>50</v>
      </c>
      <c r="N173" s="153" t="s">
        <v>8168</v>
      </c>
      <c r="O173" s="155"/>
      <c r="P173" s="153"/>
      <c r="Q173" s="153"/>
      <c r="R173" s="153"/>
      <c r="S173" s="153"/>
      <c r="T173" s="153"/>
      <c r="U173" s="153"/>
      <c r="V173" s="153"/>
      <c r="W173" s="156"/>
    </row>
    <row r="174" spans="1:23" ht="15" customHeight="1" x14ac:dyDescent="0.25">
      <c r="A174" s="144">
        <v>1128</v>
      </c>
      <c r="B174" s="120">
        <v>39495</v>
      </c>
      <c r="C174" s="121">
        <v>1203</v>
      </c>
      <c r="D174" s="121" t="s">
        <v>162</v>
      </c>
      <c r="E174" s="144" t="s">
        <v>8921</v>
      </c>
      <c r="F174" s="145" t="s">
        <v>8157</v>
      </c>
      <c r="G174" s="145" t="s">
        <v>8158</v>
      </c>
      <c r="H174" s="123" t="s">
        <v>8922</v>
      </c>
      <c r="I174" s="146" t="s">
        <v>8923</v>
      </c>
      <c r="J174" s="147"/>
      <c r="K174" s="147"/>
      <c r="L174" s="148" t="s">
        <v>8172</v>
      </c>
      <c r="M174" s="122">
        <v>200000</v>
      </c>
      <c r="N174" s="121" t="s">
        <v>8161</v>
      </c>
      <c r="O174" s="149"/>
      <c r="P174" s="144"/>
      <c r="Q174" s="144"/>
      <c r="R174" s="144"/>
      <c r="S174" s="144"/>
      <c r="T174" s="144"/>
      <c r="U174" s="144"/>
      <c r="V174" s="121"/>
      <c r="W174" s="150"/>
    </row>
    <row r="175" spans="1:23" ht="15" customHeight="1" x14ac:dyDescent="0.25">
      <c r="A175" s="144"/>
      <c r="B175" s="120">
        <v>39496</v>
      </c>
      <c r="C175" s="121">
        <v>810</v>
      </c>
      <c r="D175" s="121" t="s">
        <v>116</v>
      </c>
      <c r="E175" s="121" t="s">
        <v>8924</v>
      </c>
      <c r="F175" s="145" t="s">
        <v>8925</v>
      </c>
      <c r="G175" s="145" t="s">
        <v>8926</v>
      </c>
      <c r="H175" s="123" t="s">
        <v>8927</v>
      </c>
      <c r="I175" s="144" t="s">
        <v>8928</v>
      </c>
      <c r="J175" s="147" t="s">
        <v>8429</v>
      </c>
      <c r="K175" s="147"/>
      <c r="L175" s="148"/>
      <c r="M175" s="122">
        <v>800</v>
      </c>
      <c r="N175" s="121" t="s">
        <v>8161</v>
      </c>
      <c r="O175" s="149"/>
      <c r="P175" s="144"/>
      <c r="Q175" s="144"/>
      <c r="R175" s="144"/>
      <c r="S175" s="144"/>
      <c r="T175" s="144"/>
      <c r="U175" s="144"/>
      <c r="V175" s="144"/>
      <c r="W175" s="150"/>
    </row>
    <row r="176" spans="1:23" ht="15" customHeight="1" x14ac:dyDescent="0.25">
      <c r="A176" s="144">
        <v>1174</v>
      </c>
      <c r="B176" s="157">
        <v>39496</v>
      </c>
      <c r="C176" s="121">
        <v>1321</v>
      </c>
      <c r="D176" s="121" t="s">
        <v>61</v>
      </c>
      <c r="E176" s="158" t="s">
        <v>8929</v>
      </c>
      <c r="F176" s="145" t="s">
        <v>8930</v>
      </c>
      <c r="G176" s="145" t="s">
        <v>8931</v>
      </c>
      <c r="H176" s="123" t="s">
        <v>8932</v>
      </c>
      <c r="I176" s="146" t="s">
        <v>8933</v>
      </c>
      <c r="J176" s="147"/>
      <c r="K176" s="147"/>
      <c r="L176" s="148"/>
      <c r="M176" s="122">
        <v>1000</v>
      </c>
      <c r="N176" s="121" t="s">
        <v>8142</v>
      </c>
      <c r="O176" s="122"/>
      <c r="P176" s="121"/>
      <c r="Q176" s="144"/>
      <c r="R176" s="144"/>
      <c r="S176" s="144"/>
      <c r="T176" s="144"/>
      <c r="U176" s="144"/>
      <c r="V176" s="121"/>
      <c r="W176" s="150"/>
    </row>
    <row r="177" spans="1:23" ht="15" customHeight="1" x14ac:dyDescent="0.25">
      <c r="A177" s="151"/>
      <c r="B177" s="152">
        <v>39497</v>
      </c>
      <c r="C177" s="153">
        <v>1015</v>
      </c>
      <c r="D177" s="153" t="s">
        <v>21</v>
      </c>
      <c r="E177" s="185" t="s">
        <v>8934</v>
      </c>
      <c r="F177" s="153" t="s">
        <v>8409</v>
      </c>
      <c r="G177" s="153" t="s">
        <v>8202</v>
      </c>
      <c r="H177" s="123"/>
      <c r="I177" s="153" t="s">
        <v>8935</v>
      </c>
      <c r="J177" s="123" t="s">
        <v>8936</v>
      </c>
      <c r="K177" s="123"/>
      <c r="L177" s="182"/>
      <c r="M177" s="154">
        <v>20</v>
      </c>
      <c r="N177" s="153" t="s">
        <v>8142</v>
      </c>
      <c r="O177" s="155"/>
      <c r="P177" s="153"/>
      <c r="Q177" s="153"/>
      <c r="R177" s="153"/>
      <c r="S177" s="153"/>
      <c r="T177" s="153"/>
      <c r="U177" s="153"/>
      <c r="V177" s="153"/>
      <c r="W177" s="156"/>
    </row>
    <row r="178" spans="1:23" ht="15" customHeight="1" x14ac:dyDescent="0.25">
      <c r="A178" s="151"/>
      <c r="B178" s="152">
        <v>39497</v>
      </c>
      <c r="C178" s="153">
        <v>1243</v>
      </c>
      <c r="D178" s="153" t="s">
        <v>21</v>
      </c>
      <c r="E178" s="185" t="s">
        <v>8937</v>
      </c>
      <c r="F178" s="153" t="s">
        <v>8211</v>
      </c>
      <c r="G178" s="153" t="s">
        <v>8202</v>
      </c>
      <c r="H178" s="123" t="s">
        <v>8938</v>
      </c>
      <c r="I178" s="153" t="s">
        <v>8939</v>
      </c>
      <c r="J178" s="123" t="s">
        <v>8940</v>
      </c>
      <c r="K178" s="123"/>
      <c r="L178" s="182"/>
      <c r="M178" s="154">
        <v>30</v>
      </c>
      <c r="N178" s="153" t="s">
        <v>8267</v>
      </c>
      <c r="O178" s="155"/>
      <c r="P178" s="153"/>
      <c r="Q178" s="153"/>
      <c r="R178" s="153"/>
      <c r="S178" s="153"/>
      <c r="T178" s="153"/>
      <c r="U178" s="153"/>
      <c r="V178" s="153"/>
      <c r="W178" s="156"/>
    </row>
    <row r="179" spans="1:23" ht="15" customHeight="1" x14ac:dyDescent="0.25">
      <c r="A179" s="151">
        <v>1198</v>
      </c>
      <c r="B179" s="152">
        <v>39497</v>
      </c>
      <c r="C179" s="153">
        <v>1652</v>
      </c>
      <c r="D179" s="153" t="s">
        <v>21</v>
      </c>
      <c r="E179" s="153" t="s">
        <v>8941</v>
      </c>
      <c r="F179" s="153" t="s">
        <v>8611</v>
      </c>
      <c r="G179" s="153" t="s">
        <v>8202</v>
      </c>
      <c r="H179" s="123" t="s">
        <v>8942</v>
      </c>
      <c r="I179" s="153" t="s">
        <v>8943</v>
      </c>
      <c r="J179" s="123"/>
      <c r="K179" s="123"/>
      <c r="L179" s="182"/>
      <c r="M179" s="154">
        <v>100</v>
      </c>
      <c r="N179" s="153" t="s">
        <v>8168</v>
      </c>
      <c r="O179" s="155"/>
      <c r="P179" s="153"/>
      <c r="Q179" s="153"/>
      <c r="R179" s="153"/>
      <c r="S179" s="153"/>
      <c r="T179" s="153"/>
      <c r="U179" s="153"/>
      <c r="V179" s="153"/>
      <c r="W179" s="156"/>
    </row>
    <row r="180" spans="1:23" ht="15" customHeight="1" x14ac:dyDescent="0.25">
      <c r="A180" s="144">
        <v>1196</v>
      </c>
      <c r="B180" s="120">
        <v>39497</v>
      </c>
      <c r="C180" s="121">
        <v>1239</v>
      </c>
      <c r="D180" s="121" t="s">
        <v>42</v>
      </c>
      <c r="E180" s="144" t="s">
        <v>8944</v>
      </c>
      <c r="F180" s="145" t="s">
        <v>8945</v>
      </c>
      <c r="G180" s="145" t="s">
        <v>8270</v>
      </c>
      <c r="H180" s="123" t="s">
        <v>8946</v>
      </c>
      <c r="I180" s="146" t="s">
        <v>8947</v>
      </c>
      <c r="J180" s="147"/>
      <c r="K180" s="147"/>
      <c r="L180" s="148"/>
      <c r="M180" s="122">
        <v>200</v>
      </c>
      <c r="N180" s="121" t="s">
        <v>8161</v>
      </c>
      <c r="O180" s="149"/>
      <c r="P180" s="144"/>
      <c r="Q180" s="144"/>
      <c r="R180" s="144"/>
      <c r="S180" s="144"/>
      <c r="T180" s="144"/>
      <c r="U180" s="144"/>
      <c r="V180" s="121"/>
      <c r="W180" s="150"/>
    </row>
    <row r="181" spans="1:23" ht="15" customHeight="1" x14ac:dyDescent="0.25">
      <c r="A181" s="169">
        <v>1201</v>
      </c>
      <c r="B181" s="170">
        <v>39497</v>
      </c>
      <c r="C181" s="169">
        <v>2136</v>
      </c>
      <c r="D181" s="169" t="s">
        <v>40</v>
      </c>
      <c r="E181" s="169" t="s">
        <v>8948</v>
      </c>
      <c r="F181" s="178" t="s">
        <v>8449</v>
      </c>
      <c r="G181" s="178" t="s">
        <v>8222</v>
      </c>
      <c r="H181" s="173" t="s">
        <v>8949</v>
      </c>
      <c r="I181" s="178" t="s">
        <v>8950</v>
      </c>
      <c r="J181" s="173"/>
      <c r="K181" s="172"/>
      <c r="L181" s="174"/>
      <c r="M181" s="175">
        <v>4000</v>
      </c>
      <c r="N181" s="172" t="s">
        <v>8168</v>
      </c>
      <c r="O181" s="176"/>
      <c r="P181" s="173"/>
      <c r="Q181" s="173"/>
      <c r="R181" s="173"/>
      <c r="S181" s="173" t="s">
        <v>8222</v>
      </c>
      <c r="T181" s="173"/>
      <c r="U181" s="173"/>
      <c r="V181" s="179"/>
      <c r="W181" s="180"/>
    </row>
    <row r="182" spans="1:23" ht="15" customHeight="1" x14ac:dyDescent="0.25">
      <c r="A182" s="144">
        <v>1199</v>
      </c>
      <c r="B182" s="157">
        <v>39497</v>
      </c>
      <c r="C182" s="121">
        <v>1715</v>
      </c>
      <c r="D182" s="121" t="s">
        <v>68</v>
      </c>
      <c r="E182" s="158" t="s">
        <v>8951</v>
      </c>
      <c r="F182" s="145" t="s">
        <v>8903</v>
      </c>
      <c r="G182" s="145" t="s">
        <v>8495</v>
      </c>
      <c r="H182" s="123" t="s">
        <v>8952</v>
      </c>
      <c r="I182" s="146" t="s">
        <v>8953</v>
      </c>
      <c r="J182" s="147"/>
      <c r="K182" s="147"/>
      <c r="L182" s="148"/>
      <c r="M182" s="122">
        <v>1000</v>
      </c>
      <c r="N182" s="121" t="s">
        <v>8194</v>
      </c>
      <c r="O182" s="122"/>
      <c r="P182" s="121"/>
      <c r="Q182" s="144"/>
      <c r="R182" s="144"/>
      <c r="S182" s="144"/>
      <c r="T182" s="144"/>
      <c r="U182" s="144"/>
      <c r="V182" s="121"/>
      <c r="W182" s="150"/>
    </row>
    <row r="183" spans="1:23" ht="15" customHeight="1" x14ac:dyDescent="0.25">
      <c r="A183" s="144">
        <v>1200</v>
      </c>
      <c r="B183" s="157">
        <v>39497</v>
      </c>
      <c r="C183" s="121">
        <v>1834</v>
      </c>
      <c r="D183" s="121" t="s">
        <v>46</v>
      </c>
      <c r="E183" s="158" t="s">
        <v>8954</v>
      </c>
      <c r="F183" s="145" t="s">
        <v>8955</v>
      </c>
      <c r="G183" s="145" t="s">
        <v>8802</v>
      </c>
      <c r="H183" s="123" t="s">
        <v>8956</v>
      </c>
      <c r="I183" s="146" t="s">
        <v>8957</v>
      </c>
      <c r="J183" s="147"/>
      <c r="K183" s="147"/>
      <c r="L183" s="148"/>
      <c r="M183" s="122">
        <v>10000</v>
      </c>
      <c r="N183" s="121" t="s">
        <v>8168</v>
      </c>
      <c r="O183" s="122"/>
      <c r="P183" s="121"/>
      <c r="Q183" s="144"/>
      <c r="R183" s="144"/>
      <c r="S183" s="144"/>
      <c r="T183" s="144"/>
      <c r="U183" s="144"/>
      <c r="V183" s="121"/>
      <c r="W183" s="150"/>
    </row>
    <row r="184" spans="1:23" ht="15" customHeight="1" x14ac:dyDescent="0.25">
      <c r="A184" s="144">
        <v>1222</v>
      </c>
      <c r="B184" s="120">
        <v>39498</v>
      </c>
      <c r="C184" s="121">
        <v>1507</v>
      </c>
      <c r="D184" s="121" t="s">
        <v>42</v>
      </c>
      <c r="E184" s="144" t="s">
        <v>8958</v>
      </c>
      <c r="F184" s="145" t="s">
        <v>8945</v>
      </c>
      <c r="G184" s="145" t="s">
        <v>8270</v>
      </c>
      <c r="H184" s="123" t="s">
        <v>8959</v>
      </c>
      <c r="I184" s="146" t="s">
        <v>8960</v>
      </c>
      <c r="J184" s="147"/>
      <c r="K184" s="147"/>
      <c r="L184" s="148"/>
      <c r="M184" s="122">
        <v>1000</v>
      </c>
      <c r="N184" s="121" t="s">
        <v>8168</v>
      </c>
      <c r="O184" s="149"/>
      <c r="P184" s="144"/>
      <c r="Q184" s="144"/>
      <c r="R184" s="144"/>
      <c r="S184" s="144"/>
      <c r="T184" s="144"/>
      <c r="U184" s="144"/>
      <c r="V184" s="121"/>
      <c r="W184" s="150"/>
    </row>
    <row r="185" spans="1:23" ht="15" customHeight="1" x14ac:dyDescent="0.25">
      <c r="A185" s="144">
        <v>1210</v>
      </c>
      <c r="B185" s="120">
        <v>39498</v>
      </c>
      <c r="C185" s="121">
        <v>1100</v>
      </c>
      <c r="D185" s="121" t="s">
        <v>116</v>
      </c>
      <c r="E185" s="144" t="s">
        <v>8961</v>
      </c>
      <c r="F185" s="145" t="s">
        <v>8962</v>
      </c>
      <c r="G185" s="145" t="s">
        <v>8963</v>
      </c>
      <c r="H185" s="123" t="s">
        <v>8964</v>
      </c>
      <c r="I185" s="146" t="s">
        <v>8965</v>
      </c>
      <c r="J185" s="147"/>
      <c r="K185" s="147"/>
      <c r="L185" s="148"/>
      <c r="M185" s="122">
        <v>1000</v>
      </c>
      <c r="N185" s="121" t="s">
        <v>8168</v>
      </c>
      <c r="O185" s="149"/>
      <c r="P185" s="144"/>
      <c r="Q185" s="144"/>
      <c r="R185" s="144"/>
      <c r="S185" s="144"/>
      <c r="T185" s="144"/>
      <c r="U185" s="144"/>
      <c r="V185" s="121"/>
      <c r="W185" s="150"/>
    </row>
    <row r="186" spans="1:23" ht="15" customHeight="1" x14ac:dyDescent="0.25">
      <c r="A186" s="169">
        <v>1214</v>
      </c>
      <c r="B186" s="170">
        <v>39498</v>
      </c>
      <c r="C186" s="169">
        <v>1204</v>
      </c>
      <c r="D186" s="169" t="s">
        <v>40</v>
      </c>
      <c r="E186" s="169" t="s">
        <v>8966</v>
      </c>
      <c r="F186" s="178" t="s">
        <v>8967</v>
      </c>
      <c r="G186" s="178" t="s">
        <v>8222</v>
      </c>
      <c r="H186" s="173" t="s">
        <v>8968</v>
      </c>
      <c r="I186" s="178" t="s">
        <v>8969</v>
      </c>
      <c r="J186" s="173"/>
      <c r="K186" s="172"/>
      <c r="L186" s="174"/>
      <c r="M186" s="175">
        <v>1000</v>
      </c>
      <c r="N186" s="172" t="s">
        <v>8168</v>
      </c>
      <c r="O186" s="176"/>
      <c r="P186" s="173"/>
      <c r="Q186" s="173"/>
      <c r="R186" s="173"/>
      <c r="S186" s="173" t="s">
        <v>8222</v>
      </c>
      <c r="T186" s="173"/>
      <c r="U186" s="173"/>
      <c r="V186" s="179"/>
      <c r="W186" s="180"/>
    </row>
    <row r="187" spans="1:23" ht="15" customHeight="1" x14ac:dyDescent="0.25">
      <c r="A187" s="169">
        <v>1221</v>
      </c>
      <c r="B187" s="170">
        <v>39498</v>
      </c>
      <c r="C187" s="169">
        <v>1430</v>
      </c>
      <c r="D187" s="169" t="s">
        <v>40</v>
      </c>
      <c r="E187" s="169" t="s">
        <v>8970</v>
      </c>
      <c r="F187" s="178" t="s">
        <v>8971</v>
      </c>
      <c r="G187" s="178" t="s">
        <v>8222</v>
      </c>
      <c r="H187" s="173" t="s">
        <v>8972</v>
      </c>
      <c r="I187" s="178" t="s">
        <v>8973</v>
      </c>
      <c r="J187" s="173"/>
      <c r="K187" s="172"/>
      <c r="L187" s="174" t="s">
        <v>8226</v>
      </c>
      <c r="M187" s="175">
        <v>56270</v>
      </c>
      <c r="N187" s="172" t="s">
        <v>8227</v>
      </c>
      <c r="O187" s="176" t="s">
        <v>4936</v>
      </c>
      <c r="P187" s="173" t="s">
        <v>8452</v>
      </c>
      <c r="Q187" s="173" t="s">
        <v>8453</v>
      </c>
      <c r="R187" s="173"/>
      <c r="S187" s="173" t="s">
        <v>8222</v>
      </c>
      <c r="T187" s="173" t="s">
        <v>8445</v>
      </c>
      <c r="U187" s="173" t="s">
        <v>8446</v>
      </c>
      <c r="V187" s="179" t="s">
        <v>8454</v>
      </c>
      <c r="W187" s="180"/>
    </row>
    <row r="188" spans="1:23" ht="15" customHeight="1" x14ac:dyDescent="0.25">
      <c r="A188" s="151">
        <v>1247</v>
      </c>
      <c r="B188" s="152">
        <v>39499</v>
      </c>
      <c r="C188" s="153">
        <v>1416</v>
      </c>
      <c r="D188" s="153" t="s">
        <v>21</v>
      </c>
      <c r="E188" s="153" t="s">
        <v>8974</v>
      </c>
      <c r="F188" s="153" t="s">
        <v>8211</v>
      </c>
      <c r="G188" s="153" t="s">
        <v>8202</v>
      </c>
      <c r="H188" s="123" t="s">
        <v>8975</v>
      </c>
      <c r="I188" s="153" t="s">
        <v>8976</v>
      </c>
      <c r="J188" s="123"/>
      <c r="K188" s="123"/>
      <c r="L188" s="182"/>
      <c r="M188" s="154">
        <v>1000</v>
      </c>
      <c r="N188" s="153" t="s">
        <v>8168</v>
      </c>
      <c r="O188" s="155"/>
      <c r="P188" s="153"/>
      <c r="Q188" s="153"/>
      <c r="R188" s="153"/>
      <c r="S188" s="153"/>
      <c r="T188" s="153"/>
      <c r="U188" s="153"/>
      <c r="V188" s="153"/>
      <c r="W188" s="156"/>
    </row>
    <row r="189" spans="1:23" ht="15" customHeight="1" x14ac:dyDescent="0.25">
      <c r="A189" s="151">
        <v>1270</v>
      </c>
      <c r="B189" s="152">
        <v>39499</v>
      </c>
      <c r="C189" s="153">
        <v>2111</v>
      </c>
      <c r="D189" s="153" t="s">
        <v>51</v>
      </c>
      <c r="E189" s="153" t="s">
        <v>8977</v>
      </c>
      <c r="F189" s="153" t="s">
        <v>8978</v>
      </c>
      <c r="G189" s="153" t="s">
        <v>8979</v>
      </c>
      <c r="H189" s="123" t="s">
        <v>8980</v>
      </c>
      <c r="I189" s="153" t="s">
        <v>8981</v>
      </c>
      <c r="J189" s="123" t="s">
        <v>8982</v>
      </c>
      <c r="K189" s="123"/>
      <c r="L189" s="182"/>
      <c r="M189" s="154" t="s">
        <v>8194</v>
      </c>
      <c r="N189" s="153" t="s">
        <v>8178</v>
      </c>
      <c r="O189" s="155"/>
      <c r="P189" s="153"/>
      <c r="Q189" s="153"/>
      <c r="R189" s="153"/>
      <c r="S189" s="153"/>
      <c r="T189" s="153"/>
      <c r="U189" s="153"/>
      <c r="V189" s="153"/>
      <c r="W189" s="156"/>
    </row>
    <row r="190" spans="1:23" ht="15" customHeight="1" x14ac:dyDescent="0.25">
      <c r="A190" s="169">
        <v>1275</v>
      </c>
      <c r="B190" s="170">
        <v>39499</v>
      </c>
      <c r="C190" s="169">
        <v>2244</v>
      </c>
      <c r="D190" s="169" t="s">
        <v>40</v>
      </c>
      <c r="E190" s="169" t="s">
        <v>8983</v>
      </c>
      <c r="F190" s="178" t="s">
        <v>8984</v>
      </c>
      <c r="G190" s="178" t="s">
        <v>8222</v>
      </c>
      <c r="H190" s="173" t="s">
        <v>8985</v>
      </c>
      <c r="I190" s="178" t="s">
        <v>8986</v>
      </c>
      <c r="J190" s="173"/>
      <c r="K190" s="172"/>
      <c r="L190" s="174"/>
      <c r="M190" s="175">
        <v>1000</v>
      </c>
      <c r="N190" s="172" t="s">
        <v>8168</v>
      </c>
      <c r="O190" s="176"/>
      <c r="P190" s="173"/>
      <c r="Q190" s="173"/>
      <c r="R190" s="173"/>
      <c r="S190" s="173" t="s">
        <v>8222</v>
      </c>
      <c r="T190" s="173"/>
      <c r="U190" s="173"/>
      <c r="V190" s="179"/>
      <c r="W190" s="180"/>
    </row>
    <row r="191" spans="1:23" ht="15" customHeight="1" x14ac:dyDescent="0.25">
      <c r="A191" s="144">
        <v>1250</v>
      </c>
      <c r="B191" s="157">
        <v>39499</v>
      </c>
      <c r="C191" s="121">
        <v>1455</v>
      </c>
      <c r="D191" s="121" t="s">
        <v>448</v>
      </c>
      <c r="E191" s="158" t="s">
        <v>8987</v>
      </c>
      <c r="F191" s="145" t="s">
        <v>8600</v>
      </c>
      <c r="G191" s="145" t="s">
        <v>8601</v>
      </c>
      <c r="H191" s="123" t="s">
        <v>8988</v>
      </c>
      <c r="I191" s="146" t="s">
        <v>8989</v>
      </c>
      <c r="J191" s="147"/>
      <c r="K191" s="147"/>
      <c r="L191" s="148"/>
      <c r="M191" s="122">
        <v>300</v>
      </c>
      <c r="N191" s="121" t="s">
        <v>8161</v>
      </c>
      <c r="O191" s="122"/>
      <c r="P191" s="121"/>
      <c r="Q191" s="144"/>
      <c r="R191" s="144"/>
      <c r="S191" s="144"/>
      <c r="T191" s="144"/>
      <c r="U191" s="144"/>
      <c r="V191" s="121"/>
      <c r="W191" s="150"/>
    </row>
    <row r="192" spans="1:23" ht="15" customHeight="1" x14ac:dyDescent="0.25">
      <c r="A192" s="144">
        <v>1252</v>
      </c>
      <c r="B192" s="157">
        <v>39499</v>
      </c>
      <c r="C192" s="121">
        <v>1538</v>
      </c>
      <c r="D192" s="121" t="s">
        <v>61</v>
      </c>
      <c r="E192" s="158" t="s">
        <v>8990</v>
      </c>
      <c r="F192" s="145" t="s">
        <v>8930</v>
      </c>
      <c r="G192" s="145" t="s">
        <v>8931</v>
      </c>
      <c r="H192" s="123" t="s">
        <v>8991</v>
      </c>
      <c r="I192" s="146" t="s">
        <v>8992</v>
      </c>
      <c r="J192" s="147"/>
      <c r="K192" s="147"/>
      <c r="L192" s="148"/>
      <c r="M192" s="122">
        <v>10139</v>
      </c>
      <c r="N192" s="121" t="s">
        <v>8161</v>
      </c>
      <c r="O192" s="122"/>
      <c r="P192" s="121"/>
      <c r="Q192" s="144"/>
      <c r="R192" s="144"/>
      <c r="S192" s="144"/>
      <c r="T192" s="144"/>
      <c r="U192" s="144"/>
      <c r="V192" s="121"/>
      <c r="W192" s="150"/>
    </row>
    <row r="193" spans="1:23" ht="15" customHeight="1" x14ac:dyDescent="0.25">
      <c r="A193" s="151">
        <v>1292</v>
      </c>
      <c r="B193" s="152">
        <v>39500</v>
      </c>
      <c r="C193" s="153">
        <v>830</v>
      </c>
      <c r="D193" s="153" t="s">
        <v>1138</v>
      </c>
      <c r="E193" s="153" t="s">
        <v>8993</v>
      </c>
      <c r="F193" s="153" t="s">
        <v>8994</v>
      </c>
      <c r="G193" s="153" t="s">
        <v>8995</v>
      </c>
      <c r="H193" s="123" t="s">
        <v>8996</v>
      </c>
      <c r="I193" s="153" t="s">
        <v>8997</v>
      </c>
      <c r="J193" s="123"/>
      <c r="K193" s="123"/>
      <c r="L193" s="182"/>
      <c r="M193" s="154">
        <v>1000</v>
      </c>
      <c r="N193" s="153" t="s">
        <v>8998</v>
      </c>
      <c r="O193" s="155"/>
      <c r="P193" s="153" t="s">
        <v>8999</v>
      </c>
      <c r="Q193" s="153"/>
      <c r="R193" s="153"/>
      <c r="S193" s="153"/>
      <c r="T193" s="153"/>
      <c r="U193" s="153"/>
      <c r="V193" s="153"/>
      <c r="W193" s="156"/>
    </row>
    <row r="194" spans="1:23" ht="15" customHeight="1" x14ac:dyDescent="0.25">
      <c r="A194" s="151">
        <v>1293</v>
      </c>
      <c r="B194" s="152">
        <v>39500</v>
      </c>
      <c r="C194" s="153">
        <v>846</v>
      </c>
      <c r="D194" s="153" t="s">
        <v>51</v>
      </c>
      <c r="E194" s="153" t="s">
        <v>9000</v>
      </c>
      <c r="F194" s="153" t="s">
        <v>9001</v>
      </c>
      <c r="G194" s="153" t="s">
        <v>9002</v>
      </c>
      <c r="H194" s="123" t="s">
        <v>9003</v>
      </c>
      <c r="I194" s="153" t="s">
        <v>9004</v>
      </c>
      <c r="J194" s="123" t="s">
        <v>9005</v>
      </c>
      <c r="K194" s="123"/>
      <c r="L194" s="182"/>
      <c r="M194" s="154">
        <v>300</v>
      </c>
      <c r="N194" s="153" t="s">
        <v>8998</v>
      </c>
      <c r="O194" s="155"/>
      <c r="P194" s="153"/>
      <c r="Q194" s="153"/>
      <c r="R194" s="153"/>
      <c r="S194" s="153"/>
      <c r="T194" s="153"/>
      <c r="U194" s="153"/>
      <c r="V194" s="153"/>
      <c r="W194" s="156"/>
    </row>
    <row r="195" spans="1:23" ht="15" customHeight="1" x14ac:dyDescent="0.25">
      <c r="A195" s="151">
        <v>1294</v>
      </c>
      <c r="B195" s="152">
        <v>39500</v>
      </c>
      <c r="C195" s="153">
        <v>948</v>
      </c>
      <c r="D195" s="153" t="s">
        <v>3231</v>
      </c>
      <c r="E195" s="153" t="s">
        <v>9006</v>
      </c>
      <c r="F195" s="153" t="s">
        <v>9007</v>
      </c>
      <c r="G195" s="153" t="s">
        <v>9008</v>
      </c>
      <c r="H195" s="123" t="s">
        <v>9009</v>
      </c>
      <c r="I195" s="153" t="s">
        <v>9010</v>
      </c>
      <c r="J195" s="123" t="s">
        <v>9011</v>
      </c>
      <c r="K195" s="123"/>
      <c r="L195" s="182"/>
      <c r="M195" s="154">
        <v>10000</v>
      </c>
      <c r="N195" s="153" t="s">
        <v>8998</v>
      </c>
      <c r="O195" s="155"/>
      <c r="P195" s="153"/>
      <c r="Q195" s="153"/>
      <c r="R195" s="153"/>
      <c r="S195" s="153"/>
      <c r="T195" s="153"/>
      <c r="U195" s="153"/>
      <c r="V195" s="153"/>
      <c r="W195" s="156"/>
    </row>
    <row r="196" spans="1:23" ht="15" customHeight="1" x14ac:dyDescent="0.25">
      <c r="A196" s="151">
        <v>1301</v>
      </c>
      <c r="B196" s="152">
        <v>39500</v>
      </c>
      <c r="C196" s="153">
        <v>1129</v>
      </c>
      <c r="D196" s="153" t="s">
        <v>108</v>
      </c>
      <c r="E196" s="153" t="s">
        <v>9012</v>
      </c>
      <c r="F196" s="153" t="s">
        <v>9013</v>
      </c>
      <c r="G196" s="153" t="s">
        <v>9014</v>
      </c>
      <c r="H196" s="123"/>
      <c r="I196" s="153" t="s">
        <v>9015</v>
      </c>
      <c r="J196" s="123" t="s">
        <v>9016</v>
      </c>
      <c r="K196" s="123"/>
      <c r="L196" s="182" t="s">
        <v>8172</v>
      </c>
      <c r="M196" s="154">
        <v>9000</v>
      </c>
      <c r="N196" s="153" t="s">
        <v>8194</v>
      </c>
      <c r="O196" s="155"/>
      <c r="P196" s="153"/>
      <c r="Q196" s="153"/>
      <c r="R196" s="153"/>
      <c r="S196" s="153"/>
      <c r="T196" s="153"/>
      <c r="U196" s="153"/>
      <c r="V196" s="153"/>
      <c r="W196" s="156"/>
    </row>
    <row r="197" spans="1:23" ht="15" customHeight="1" x14ac:dyDescent="0.25">
      <c r="A197" s="151">
        <v>1312</v>
      </c>
      <c r="B197" s="152">
        <v>39500</v>
      </c>
      <c r="C197" s="153">
        <v>1344</v>
      </c>
      <c r="D197" s="153" t="s">
        <v>51</v>
      </c>
      <c r="E197" s="153" t="s">
        <v>9017</v>
      </c>
      <c r="F197" s="153" t="s">
        <v>9018</v>
      </c>
      <c r="G197" s="153" t="s">
        <v>9019</v>
      </c>
      <c r="H197" s="123"/>
      <c r="I197" s="153" t="s">
        <v>9020</v>
      </c>
      <c r="J197" s="123" t="s">
        <v>8982</v>
      </c>
      <c r="K197" s="123"/>
      <c r="L197" s="182" t="s">
        <v>8172</v>
      </c>
      <c r="M197" s="154">
        <v>1500000</v>
      </c>
      <c r="N197" s="153" t="s">
        <v>8998</v>
      </c>
      <c r="O197" s="155"/>
      <c r="P197" s="153" t="s">
        <v>8682</v>
      </c>
      <c r="Q197" s="153"/>
      <c r="R197" s="153"/>
      <c r="S197" s="153"/>
      <c r="T197" s="153"/>
      <c r="U197" s="153"/>
      <c r="V197" s="153"/>
      <c r="W197" s="156"/>
    </row>
    <row r="198" spans="1:23" ht="15" customHeight="1" x14ac:dyDescent="0.25">
      <c r="A198" s="151">
        <v>1314</v>
      </c>
      <c r="B198" s="152">
        <v>39500</v>
      </c>
      <c r="C198" s="153">
        <v>1407</v>
      </c>
      <c r="D198" s="153" t="s">
        <v>1138</v>
      </c>
      <c r="E198" s="153" t="s">
        <v>9021</v>
      </c>
      <c r="F198" s="153" t="s">
        <v>8994</v>
      </c>
      <c r="G198" s="153" t="s">
        <v>8995</v>
      </c>
      <c r="H198" s="123" t="s">
        <v>9022</v>
      </c>
      <c r="I198" s="153" t="s">
        <v>9023</v>
      </c>
      <c r="J198" s="123" t="s">
        <v>8982</v>
      </c>
      <c r="K198" s="123"/>
      <c r="L198" s="182"/>
      <c r="M198" s="154">
        <v>2000</v>
      </c>
      <c r="N198" s="153" t="s">
        <v>8998</v>
      </c>
      <c r="O198" s="155"/>
      <c r="P198" s="153" t="s">
        <v>8548</v>
      </c>
      <c r="Q198" s="153"/>
      <c r="R198" s="153"/>
      <c r="S198" s="153"/>
      <c r="T198" s="153"/>
      <c r="U198" s="153"/>
      <c r="V198" s="153"/>
      <c r="W198" s="156"/>
    </row>
    <row r="199" spans="1:23" ht="15" customHeight="1" x14ac:dyDescent="0.25">
      <c r="A199" s="151">
        <v>1317</v>
      </c>
      <c r="B199" s="152">
        <v>39500</v>
      </c>
      <c r="C199" s="153">
        <v>1435</v>
      </c>
      <c r="D199" s="153" t="s">
        <v>319</v>
      </c>
      <c r="E199" s="153" t="s">
        <v>9024</v>
      </c>
      <c r="F199" s="153" t="s">
        <v>8207</v>
      </c>
      <c r="G199" s="153" t="s">
        <v>8208</v>
      </c>
      <c r="H199" s="123" t="s">
        <v>9025</v>
      </c>
      <c r="I199" s="153" t="s">
        <v>9026</v>
      </c>
      <c r="J199" s="123" t="s">
        <v>9027</v>
      </c>
      <c r="K199" s="123"/>
      <c r="L199" s="182"/>
      <c r="M199" s="154">
        <v>200</v>
      </c>
      <c r="N199" s="153" t="s">
        <v>8998</v>
      </c>
      <c r="O199" s="155"/>
      <c r="P199" s="153"/>
      <c r="Q199" s="153"/>
      <c r="R199" s="153"/>
      <c r="S199" s="153"/>
      <c r="T199" s="153"/>
      <c r="U199" s="153"/>
      <c r="V199" s="153"/>
      <c r="W199" s="156"/>
    </row>
    <row r="200" spans="1:23" ht="15" customHeight="1" x14ac:dyDescent="0.25">
      <c r="A200" s="144">
        <v>1335</v>
      </c>
      <c r="B200" s="120">
        <v>39500</v>
      </c>
      <c r="C200" s="121">
        <v>2235</v>
      </c>
      <c r="D200" s="121" t="s">
        <v>42</v>
      </c>
      <c r="E200" s="144" t="s">
        <v>9028</v>
      </c>
      <c r="F200" s="145" t="s">
        <v>9029</v>
      </c>
      <c r="G200" s="145" t="s">
        <v>8233</v>
      </c>
      <c r="H200" s="123" t="s">
        <v>9030</v>
      </c>
      <c r="I200" s="146" t="s">
        <v>9031</v>
      </c>
      <c r="J200" s="147"/>
      <c r="K200" s="147"/>
      <c r="L200" s="148"/>
      <c r="M200" s="122">
        <v>4000</v>
      </c>
      <c r="N200" s="121" t="s">
        <v>8168</v>
      </c>
      <c r="O200" s="149"/>
      <c r="P200" s="144"/>
      <c r="Q200" s="144"/>
      <c r="R200" s="144"/>
      <c r="S200" s="144"/>
      <c r="T200" s="144"/>
      <c r="U200" s="144"/>
      <c r="V200" s="121"/>
      <c r="W200" s="150"/>
    </row>
    <row r="201" spans="1:23" ht="15" customHeight="1" x14ac:dyDescent="0.25">
      <c r="A201" s="169">
        <v>5546</v>
      </c>
      <c r="B201" s="170">
        <v>39500</v>
      </c>
      <c r="C201" s="169">
        <v>1754</v>
      </c>
      <c r="D201" s="169" t="s">
        <v>40</v>
      </c>
      <c r="E201" s="169" t="s">
        <v>9032</v>
      </c>
      <c r="F201" s="178" t="s">
        <v>9033</v>
      </c>
      <c r="G201" s="178" t="s">
        <v>8222</v>
      </c>
      <c r="H201" s="173" t="s">
        <v>9034</v>
      </c>
      <c r="I201" s="178" t="s">
        <v>9035</v>
      </c>
      <c r="J201" s="173" t="s">
        <v>9036</v>
      </c>
      <c r="K201" s="172"/>
      <c r="L201" s="174" t="s">
        <v>8226</v>
      </c>
      <c r="M201" s="175">
        <v>1500</v>
      </c>
      <c r="N201" s="172" t="s">
        <v>8168</v>
      </c>
      <c r="O201" s="176"/>
      <c r="P201" s="192"/>
      <c r="Q201" s="192"/>
      <c r="R201" s="173"/>
      <c r="S201" s="173" t="s">
        <v>8222</v>
      </c>
      <c r="T201" s="173"/>
      <c r="U201" s="173"/>
      <c r="V201" s="179"/>
      <c r="W201" s="180"/>
    </row>
    <row r="202" spans="1:23" ht="15" customHeight="1" x14ac:dyDescent="0.25">
      <c r="A202" s="144">
        <v>1336</v>
      </c>
      <c r="B202" s="157">
        <v>39500</v>
      </c>
      <c r="C202" s="121">
        <v>2251</v>
      </c>
      <c r="D202" s="121" t="s">
        <v>46</v>
      </c>
      <c r="E202" s="158" t="s">
        <v>9037</v>
      </c>
      <c r="F202" s="145" t="s">
        <v>9038</v>
      </c>
      <c r="G202" s="145" t="s">
        <v>9039</v>
      </c>
      <c r="H202" s="123" t="s">
        <v>9040</v>
      </c>
      <c r="I202" s="146" t="s">
        <v>9041</v>
      </c>
      <c r="J202" s="147"/>
      <c r="K202" s="147"/>
      <c r="L202" s="148"/>
      <c r="M202" s="122">
        <v>100</v>
      </c>
      <c r="N202" s="121" t="s">
        <v>8142</v>
      </c>
      <c r="O202" s="122"/>
      <c r="P202" s="121"/>
      <c r="Q202" s="144"/>
      <c r="R202" s="144"/>
      <c r="S202" s="144"/>
      <c r="T202" s="144"/>
      <c r="U202" s="144"/>
      <c r="V202" s="121"/>
      <c r="W202" s="150"/>
    </row>
    <row r="203" spans="1:23" ht="15" customHeight="1" x14ac:dyDescent="0.25">
      <c r="A203" s="159">
        <v>1359</v>
      </c>
      <c r="B203" s="160">
        <v>39501</v>
      </c>
      <c r="C203" s="161">
        <v>1411</v>
      </c>
      <c r="D203" s="161" t="s">
        <v>64</v>
      </c>
      <c r="E203" s="161" t="s">
        <v>9042</v>
      </c>
      <c r="F203" s="162" t="s">
        <v>9043</v>
      </c>
      <c r="G203" s="162" t="s">
        <v>8260</v>
      </c>
      <c r="H203" s="163" t="s">
        <v>9044</v>
      </c>
      <c r="I203" s="164" t="s">
        <v>9045</v>
      </c>
      <c r="J203" s="163"/>
      <c r="K203" s="165"/>
      <c r="L203" s="181" t="s">
        <v>8172</v>
      </c>
      <c r="M203" s="166">
        <v>15000</v>
      </c>
      <c r="N203" s="161" t="s">
        <v>8161</v>
      </c>
      <c r="O203" s="167"/>
      <c r="P203" s="162"/>
      <c r="Q203" s="159"/>
      <c r="R203" s="159"/>
      <c r="S203" s="159"/>
      <c r="T203" s="159"/>
      <c r="U203" s="164"/>
      <c r="V203" s="161"/>
      <c r="W203" s="168"/>
    </row>
    <row r="204" spans="1:23" ht="15" customHeight="1" x14ac:dyDescent="0.25">
      <c r="A204" s="151">
        <v>1350</v>
      </c>
      <c r="B204" s="152">
        <v>39501</v>
      </c>
      <c r="C204" s="153">
        <v>845</v>
      </c>
      <c r="D204" s="153" t="s">
        <v>248</v>
      </c>
      <c r="E204" s="153" t="s">
        <v>9046</v>
      </c>
      <c r="F204" s="153" t="s">
        <v>9047</v>
      </c>
      <c r="G204" s="153" t="s">
        <v>9048</v>
      </c>
      <c r="H204" s="123" t="s">
        <v>9049</v>
      </c>
      <c r="I204" s="153" t="s">
        <v>9050</v>
      </c>
      <c r="J204" s="123" t="s">
        <v>9051</v>
      </c>
      <c r="K204" s="123"/>
      <c r="L204" s="182"/>
      <c r="M204" s="154">
        <v>200000</v>
      </c>
      <c r="N204" s="153" t="s">
        <v>8998</v>
      </c>
      <c r="O204" s="155"/>
      <c r="P204" s="153" t="s">
        <v>9052</v>
      </c>
      <c r="Q204" s="153"/>
      <c r="R204" s="153"/>
      <c r="S204" s="153"/>
      <c r="T204" s="153"/>
      <c r="U204" s="153"/>
      <c r="V204" s="153"/>
      <c r="W204" s="156"/>
    </row>
    <row r="205" spans="1:23" ht="15" customHeight="1" x14ac:dyDescent="0.25">
      <c r="A205" s="151">
        <v>1351</v>
      </c>
      <c r="B205" s="152">
        <v>39501</v>
      </c>
      <c r="C205" s="153">
        <v>848</v>
      </c>
      <c r="D205" s="153" t="s">
        <v>248</v>
      </c>
      <c r="E205" s="153" t="s">
        <v>9053</v>
      </c>
      <c r="F205" s="153" t="s">
        <v>9047</v>
      </c>
      <c r="G205" s="153" t="s">
        <v>9048</v>
      </c>
      <c r="H205" s="123" t="s">
        <v>9054</v>
      </c>
      <c r="I205" s="153" t="s">
        <v>9055</v>
      </c>
      <c r="J205" s="123" t="s">
        <v>9051</v>
      </c>
      <c r="K205" s="123"/>
      <c r="L205" s="182"/>
      <c r="M205" s="154">
        <v>220000</v>
      </c>
      <c r="N205" s="153" t="s">
        <v>8998</v>
      </c>
      <c r="O205" s="155"/>
      <c r="P205" s="153" t="s">
        <v>9056</v>
      </c>
      <c r="Q205" s="153"/>
      <c r="R205" s="153"/>
      <c r="S205" s="153"/>
      <c r="T205" s="153"/>
      <c r="U205" s="153"/>
      <c r="V205" s="153"/>
      <c r="W205" s="156"/>
    </row>
    <row r="206" spans="1:23" ht="15" customHeight="1" x14ac:dyDescent="0.25">
      <c r="A206" s="151">
        <v>1353</v>
      </c>
      <c r="B206" s="152">
        <v>39501</v>
      </c>
      <c r="C206" s="153">
        <v>954</v>
      </c>
      <c r="D206" s="153" t="s">
        <v>248</v>
      </c>
      <c r="E206" s="153" t="s">
        <v>9057</v>
      </c>
      <c r="F206" s="153" t="s">
        <v>9058</v>
      </c>
      <c r="G206" s="153" t="s">
        <v>9059</v>
      </c>
      <c r="H206" s="153" t="s">
        <v>9060</v>
      </c>
      <c r="I206" s="153" t="s">
        <v>9061</v>
      </c>
      <c r="J206" s="123"/>
      <c r="K206" s="123" t="s">
        <v>29</v>
      </c>
      <c r="L206" s="182"/>
      <c r="M206" s="154" t="s">
        <v>8194</v>
      </c>
      <c r="N206" s="153" t="s">
        <v>8998</v>
      </c>
      <c r="O206" s="155"/>
      <c r="P206" s="153"/>
      <c r="Q206" s="153"/>
      <c r="R206" s="153"/>
      <c r="S206" s="153"/>
      <c r="T206" s="153"/>
      <c r="U206" s="153"/>
      <c r="V206" s="153"/>
      <c r="W206" s="156"/>
    </row>
    <row r="207" spans="1:23" ht="15" customHeight="1" x14ac:dyDescent="0.25">
      <c r="A207" s="151">
        <v>1358</v>
      </c>
      <c r="B207" s="152">
        <v>39501</v>
      </c>
      <c r="C207" s="153">
        <v>1333</v>
      </c>
      <c r="D207" s="153" t="s">
        <v>1299</v>
      </c>
      <c r="E207" s="153" t="s">
        <v>9062</v>
      </c>
      <c r="F207" s="153" t="s">
        <v>9063</v>
      </c>
      <c r="G207" s="153" t="s">
        <v>9064</v>
      </c>
      <c r="H207" s="123" t="s">
        <v>8996</v>
      </c>
      <c r="I207" s="153" t="s">
        <v>9065</v>
      </c>
      <c r="J207" s="123"/>
      <c r="K207" s="123"/>
      <c r="L207" s="182"/>
      <c r="M207" s="154">
        <v>1000</v>
      </c>
      <c r="N207" s="153" t="s">
        <v>8998</v>
      </c>
      <c r="O207" s="155"/>
      <c r="P207" s="153" t="s">
        <v>9066</v>
      </c>
      <c r="Q207" s="153"/>
      <c r="R207" s="153"/>
      <c r="S207" s="153"/>
      <c r="T207" s="153"/>
      <c r="U207" s="153"/>
      <c r="V207" s="153"/>
      <c r="W207" s="156"/>
    </row>
    <row r="208" spans="1:23" ht="15" customHeight="1" x14ac:dyDescent="0.25">
      <c r="A208" s="151">
        <v>1364</v>
      </c>
      <c r="B208" s="152">
        <v>39501</v>
      </c>
      <c r="C208" s="153">
        <v>1635</v>
      </c>
      <c r="D208" s="153" t="s">
        <v>1138</v>
      </c>
      <c r="E208" s="153" t="s">
        <v>9067</v>
      </c>
      <c r="F208" s="153" t="s">
        <v>9068</v>
      </c>
      <c r="G208" s="153" t="s">
        <v>8995</v>
      </c>
      <c r="H208" s="123" t="s">
        <v>9069</v>
      </c>
      <c r="I208" s="153"/>
      <c r="J208" s="123" t="s">
        <v>9070</v>
      </c>
      <c r="K208" s="123"/>
      <c r="L208" s="182"/>
      <c r="M208" s="154">
        <v>5000</v>
      </c>
      <c r="N208" s="153" t="s">
        <v>8998</v>
      </c>
      <c r="O208" s="155"/>
      <c r="P208" s="153" t="s">
        <v>9071</v>
      </c>
      <c r="Q208" s="153"/>
      <c r="R208" s="153"/>
      <c r="S208" s="153"/>
      <c r="T208" s="153"/>
      <c r="U208" s="153"/>
      <c r="V208" s="153"/>
      <c r="W208" s="156"/>
    </row>
    <row r="209" spans="1:23" ht="15" customHeight="1" x14ac:dyDescent="0.25">
      <c r="A209" s="151"/>
      <c r="B209" s="152">
        <v>39501</v>
      </c>
      <c r="C209" s="153">
        <v>1842</v>
      </c>
      <c r="D209" s="153" t="s">
        <v>21</v>
      </c>
      <c r="E209" s="153" t="s">
        <v>9072</v>
      </c>
      <c r="F209" s="153" t="s">
        <v>9073</v>
      </c>
      <c r="G209" s="153" t="s">
        <v>8202</v>
      </c>
      <c r="H209" s="123" t="s">
        <v>9074</v>
      </c>
      <c r="I209" s="153" t="s">
        <v>9075</v>
      </c>
      <c r="J209" s="123" t="s">
        <v>8205</v>
      </c>
      <c r="K209" s="123"/>
      <c r="L209" s="182"/>
      <c r="M209" s="154">
        <v>30</v>
      </c>
      <c r="N209" s="153" t="s">
        <v>8142</v>
      </c>
      <c r="O209" s="155"/>
      <c r="P209" s="153"/>
      <c r="Q209" s="153"/>
      <c r="R209" s="153"/>
      <c r="S209" s="153"/>
      <c r="T209" s="153"/>
      <c r="U209" s="153"/>
      <c r="V209" s="153"/>
      <c r="W209" s="156"/>
    </row>
    <row r="210" spans="1:23" ht="15" customHeight="1" x14ac:dyDescent="0.25">
      <c r="A210" s="144">
        <v>1373</v>
      </c>
      <c r="B210" s="120">
        <v>39502</v>
      </c>
      <c r="C210" s="121">
        <v>917</v>
      </c>
      <c r="D210" s="121" t="s">
        <v>121</v>
      </c>
      <c r="E210" s="144" t="s">
        <v>9076</v>
      </c>
      <c r="F210" s="145" t="s">
        <v>9077</v>
      </c>
      <c r="G210" s="145" t="s">
        <v>9078</v>
      </c>
      <c r="H210" s="123" t="s">
        <v>9079</v>
      </c>
      <c r="I210" s="146" t="s">
        <v>9080</v>
      </c>
      <c r="J210" s="147"/>
      <c r="K210" s="147"/>
      <c r="L210" s="148"/>
      <c r="M210" s="122">
        <v>10000</v>
      </c>
      <c r="N210" s="121" t="s">
        <v>8161</v>
      </c>
      <c r="O210" s="149"/>
      <c r="P210" s="144"/>
      <c r="Q210" s="144"/>
      <c r="R210" s="144"/>
      <c r="S210" s="144"/>
      <c r="T210" s="144"/>
      <c r="U210" s="144"/>
      <c r="V210" s="121"/>
      <c r="W210" s="150"/>
    </row>
    <row r="211" spans="1:23" ht="15" customHeight="1" x14ac:dyDescent="0.25">
      <c r="A211" s="169">
        <v>1382</v>
      </c>
      <c r="B211" s="170">
        <v>39502</v>
      </c>
      <c r="C211" s="169">
        <v>1925</v>
      </c>
      <c r="D211" s="169" t="s">
        <v>56</v>
      </c>
      <c r="E211" s="169" t="s">
        <v>9081</v>
      </c>
      <c r="F211" s="178" t="s">
        <v>9082</v>
      </c>
      <c r="G211" s="178" t="s">
        <v>9083</v>
      </c>
      <c r="H211" s="173" t="s">
        <v>9084</v>
      </c>
      <c r="I211" s="178" t="s">
        <v>9085</v>
      </c>
      <c r="J211" s="173"/>
      <c r="K211" s="172"/>
      <c r="L211" s="174"/>
      <c r="M211" s="175">
        <v>1500</v>
      </c>
      <c r="N211" s="172" t="s">
        <v>8161</v>
      </c>
      <c r="O211" s="176"/>
      <c r="P211" s="173"/>
      <c r="Q211" s="173"/>
      <c r="R211" s="173"/>
      <c r="S211" s="173"/>
      <c r="T211" s="173"/>
      <c r="U211" s="173"/>
      <c r="V211" s="179"/>
      <c r="W211" s="180"/>
    </row>
    <row r="212" spans="1:23" ht="15" customHeight="1" x14ac:dyDescent="0.25">
      <c r="A212" s="144">
        <v>1381</v>
      </c>
      <c r="B212" s="157">
        <v>39502</v>
      </c>
      <c r="C212" s="121">
        <v>1812</v>
      </c>
      <c r="D212" s="121" t="s">
        <v>46</v>
      </c>
      <c r="E212" s="158" t="s">
        <v>9086</v>
      </c>
      <c r="F212" s="145" t="s">
        <v>9087</v>
      </c>
      <c r="G212" s="145" t="s">
        <v>9039</v>
      </c>
      <c r="H212" s="123" t="s">
        <v>9088</v>
      </c>
      <c r="I212" s="146" t="s">
        <v>9089</v>
      </c>
      <c r="J212" s="147"/>
      <c r="K212" s="147"/>
      <c r="L212" s="148"/>
      <c r="M212" s="122">
        <v>1000</v>
      </c>
      <c r="N212" s="121" t="s">
        <v>8142</v>
      </c>
      <c r="O212" s="122"/>
      <c r="P212" s="121"/>
      <c r="Q212" s="144"/>
      <c r="R212" s="144"/>
      <c r="S212" s="144"/>
      <c r="T212" s="144"/>
      <c r="U212" s="144"/>
      <c r="V212" s="121"/>
      <c r="W212" s="150"/>
    </row>
    <row r="213" spans="1:23" ht="15" customHeight="1" x14ac:dyDescent="0.25">
      <c r="A213" s="144">
        <v>1400</v>
      </c>
      <c r="B213" s="120">
        <v>39503</v>
      </c>
      <c r="C213" s="121">
        <v>1332</v>
      </c>
      <c r="D213" s="121" t="s">
        <v>132</v>
      </c>
      <c r="E213" s="144" t="s">
        <v>9090</v>
      </c>
      <c r="F213" s="145" t="s">
        <v>9091</v>
      </c>
      <c r="G213" s="145" t="s">
        <v>9092</v>
      </c>
      <c r="H213" s="123" t="s">
        <v>9093</v>
      </c>
      <c r="I213" s="146" t="s">
        <v>9094</v>
      </c>
      <c r="J213" s="147"/>
      <c r="K213" s="147"/>
      <c r="L213" s="148"/>
      <c r="M213" s="122">
        <v>125000</v>
      </c>
      <c r="N213" s="121" t="s">
        <v>8168</v>
      </c>
      <c r="O213" s="149"/>
      <c r="P213" s="144"/>
      <c r="Q213" s="144"/>
      <c r="R213" s="144"/>
      <c r="S213" s="144"/>
      <c r="T213" s="144"/>
      <c r="U213" s="144"/>
      <c r="V213" s="121"/>
      <c r="W213" s="150"/>
    </row>
    <row r="214" spans="1:23" ht="15" customHeight="1" x14ac:dyDescent="0.25">
      <c r="A214" s="144">
        <v>1410</v>
      </c>
      <c r="B214" s="120">
        <v>39503</v>
      </c>
      <c r="C214" s="121">
        <v>2106</v>
      </c>
      <c r="D214" s="121" t="s">
        <v>59</v>
      </c>
      <c r="E214" s="144" t="s">
        <v>9095</v>
      </c>
      <c r="F214" s="145" t="s">
        <v>9096</v>
      </c>
      <c r="G214" s="145" t="s">
        <v>8840</v>
      </c>
      <c r="H214" s="123" t="s">
        <v>9097</v>
      </c>
      <c r="I214" s="146" t="s">
        <v>9098</v>
      </c>
      <c r="J214" s="147"/>
      <c r="K214" s="147"/>
      <c r="L214" s="148"/>
      <c r="M214" s="122">
        <v>300</v>
      </c>
      <c r="N214" s="121" t="s">
        <v>8142</v>
      </c>
      <c r="O214" s="149"/>
      <c r="P214" s="144"/>
      <c r="Q214" s="144"/>
      <c r="R214" s="144"/>
      <c r="S214" s="144"/>
      <c r="T214" s="144"/>
      <c r="U214" s="144"/>
      <c r="V214" s="121"/>
      <c r="W214" s="150"/>
    </row>
    <row r="215" spans="1:23" ht="15" customHeight="1" x14ac:dyDescent="0.25">
      <c r="A215" s="151"/>
      <c r="B215" s="152">
        <v>39503</v>
      </c>
      <c r="C215" s="153">
        <v>1008</v>
      </c>
      <c r="D215" s="153" t="s">
        <v>21</v>
      </c>
      <c r="E215" s="153" t="s">
        <v>9099</v>
      </c>
      <c r="F215" s="153" t="s">
        <v>9100</v>
      </c>
      <c r="G215" s="153" t="s">
        <v>8202</v>
      </c>
      <c r="H215" s="123"/>
      <c r="I215" s="153" t="s">
        <v>9101</v>
      </c>
      <c r="J215" s="123" t="s">
        <v>8205</v>
      </c>
      <c r="K215" s="123"/>
      <c r="L215" s="182"/>
      <c r="M215" s="154">
        <v>40</v>
      </c>
      <c r="N215" s="153" t="s">
        <v>8142</v>
      </c>
      <c r="O215" s="155"/>
      <c r="P215" s="153"/>
      <c r="Q215" s="153"/>
      <c r="R215" s="153"/>
      <c r="S215" s="153"/>
      <c r="T215" s="153"/>
      <c r="U215" s="153"/>
      <c r="V215" s="153"/>
      <c r="W215" s="156"/>
    </row>
    <row r="216" spans="1:23" ht="15" customHeight="1" x14ac:dyDescent="0.25">
      <c r="A216" s="151">
        <v>1401</v>
      </c>
      <c r="B216" s="152">
        <v>39503</v>
      </c>
      <c r="C216" s="153">
        <v>1423</v>
      </c>
      <c r="D216" s="153" t="s">
        <v>51</v>
      </c>
      <c r="E216" s="153" t="s">
        <v>9102</v>
      </c>
      <c r="F216" s="153" t="s">
        <v>9103</v>
      </c>
      <c r="G216" s="153" t="s">
        <v>8979</v>
      </c>
      <c r="H216" s="123" t="s">
        <v>8996</v>
      </c>
      <c r="I216" s="153" t="s">
        <v>9104</v>
      </c>
      <c r="J216" s="123" t="s">
        <v>8547</v>
      </c>
      <c r="K216" s="123"/>
      <c r="L216" s="182"/>
      <c r="M216" s="154">
        <v>1000</v>
      </c>
      <c r="N216" s="153" t="s">
        <v>8998</v>
      </c>
      <c r="O216" s="155"/>
      <c r="P216" s="153" t="s">
        <v>9105</v>
      </c>
      <c r="Q216" s="153"/>
      <c r="R216" s="153"/>
      <c r="S216" s="153"/>
      <c r="T216" s="153"/>
      <c r="U216" s="153"/>
      <c r="V216" s="153"/>
      <c r="W216" s="156"/>
    </row>
    <row r="217" spans="1:23" ht="15" customHeight="1" x14ac:dyDescent="0.25">
      <c r="A217" s="169">
        <v>1403</v>
      </c>
      <c r="B217" s="170">
        <v>39503</v>
      </c>
      <c r="C217" s="169">
        <v>1541</v>
      </c>
      <c r="D217" s="169" t="s">
        <v>31</v>
      </c>
      <c r="E217" s="169" t="s">
        <v>9106</v>
      </c>
      <c r="F217" s="178" t="s">
        <v>9107</v>
      </c>
      <c r="G217" s="178" t="s">
        <v>9108</v>
      </c>
      <c r="H217" s="173" t="s">
        <v>9109</v>
      </c>
      <c r="I217" s="178" t="s">
        <v>9110</v>
      </c>
      <c r="J217" s="173"/>
      <c r="K217" s="172"/>
      <c r="L217" s="174" t="s">
        <v>8226</v>
      </c>
      <c r="M217" s="175">
        <v>1000</v>
      </c>
      <c r="N217" s="172" t="s">
        <v>8161</v>
      </c>
      <c r="O217" s="176"/>
      <c r="P217" s="173"/>
      <c r="Q217" s="173"/>
      <c r="R217" s="173"/>
      <c r="S217" s="173" t="s">
        <v>9111</v>
      </c>
      <c r="T217" s="173"/>
      <c r="U217" s="173"/>
      <c r="V217" s="179"/>
      <c r="W217" s="180"/>
    </row>
    <row r="218" spans="1:23" ht="15" customHeight="1" x14ac:dyDescent="0.25">
      <c r="A218" s="169" t="s">
        <v>5347</v>
      </c>
      <c r="B218" s="170">
        <v>39503</v>
      </c>
      <c r="C218" s="169"/>
      <c r="D218" s="169" t="s">
        <v>31</v>
      </c>
      <c r="E218" s="193">
        <v>39503</v>
      </c>
      <c r="F218" s="178" t="s">
        <v>9112</v>
      </c>
      <c r="G218" s="178" t="s">
        <v>6825</v>
      </c>
      <c r="H218" s="173" t="s">
        <v>9113</v>
      </c>
      <c r="I218" s="178" t="s">
        <v>9114</v>
      </c>
      <c r="J218" s="173"/>
      <c r="K218" s="172"/>
      <c r="L218" s="174" t="s">
        <v>8226</v>
      </c>
      <c r="M218" s="175" t="s">
        <v>8194</v>
      </c>
      <c r="N218" s="172" t="s">
        <v>8161</v>
      </c>
      <c r="O218" s="176"/>
      <c r="P218" s="173" t="s">
        <v>9115</v>
      </c>
      <c r="Q218" s="173" t="s">
        <v>9116</v>
      </c>
      <c r="R218" s="173"/>
      <c r="S218" s="173" t="s">
        <v>9117</v>
      </c>
      <c r="T218" s="173" t="s">
        <v>9118</v>
      </c>
      <c r="U218" s="173" t="s">
        <v>8446</v>
      </c>
      <c r="V218" s="179" t="s">
        <v>9119</v>
      </c>
      <c r="W218" s="180">
        <v>5000</v>
      </c>
    </row>
    <row r="219" spans="1:23" ht="15" customHeight="1" x14ac:dyDescent="0.25">
      <c r="A219" s="144">
        <v>1398</v>
      </c>
      <c r="B219" s="157">
        <v>39503</v>
      </c>
      <c r="C219" s="121">
        <v>1313</v>
      </c>
      <c r="D219" s="121" t="s">
        <v>68</v>
      </c>
      <c r="E219" s="158">
        <v>39502.854166666664</v>
      </c>
      <c r="F219" s="145" t="s">
        <v>9120</v>
      </c>
      <c r="G219" s="145" t="s">
        <v>8175</v>
      </c>
      <c r="H219" s="123" t="s">
        <v>9121</v>
      </c>
      <c r="I219" s="146" t="s">
        <v>9122</v>
      </c>
      <c r="J219" s="147"/>
      <c r="K219" s="147"/>
      <c r="L219" s="148"/>
      <c r="M219" s="122">
        <v>2500</v>
      </c>
      <c r="N219" s="121" t="s">
        <v>8161</v>
      </c>
      <c r="O219" s="122"/>
      <c r="P219" s="121"/>
      <c r="Q219" s="144"/>
      <c r="R219" s="144"/>
      <c r="S219" s="144"/>
      <c r="T219" s="144"/>
      <c r="U219" s="144"/>
      <c r="V219" s="121"/>
      <c r="W219" s="150"/>
    </row>
    <row r="220" spans="1:23" ht="15" customHeight="1" x14ac:dyDescent="0.25">
      <c r="A220" s="159">
        <v>1429</v>
      </c>
      <c r="B220" s="160">
        <v>39504</v>
      </c>
      <c r="C220" s="161">
        <v>940</v>
      </c>
      <c r="D220" s="161" t="s">
        <v>64</v>
      </c>
      <c r="E220" s="161" t="s">
        <v>9123</v>
      </c>
      <c r="F220" s="162" t="s">
        <v>9124</v>
      </c>
      <c r="G220" s="162" t="s">
        <v>9125</v>
      </c>
      <c r="H220" s="163" t="s">
        <v>9126</v>
      </c>
      <c r="I220" s="164" t="s">
        <v>9127</v>
      </c>
      <c r="J220" s="163"/>
      <c r="K220" s="165"/>
      <c r="L220" s="181"/>
      <c r="M220" s="166">
        <v>24500</v>
      </c>
      <c r="N220" s="161" t="s">
        <v>8267</v>
      </c>
      <c r="O220" s="167"/>
      <c r="P220" s="162"/>
      <c r="Q220" s="159"/>
      <c r="R220" s="159"/>
      <c r="S220" s="159"/>
      <c r="T220" s="159"/>
      <c r="U220" s="164"/>
      <c r="V220" s="161"/>
      <c r="W220" s="168"/>
    </row>
    <row r="221" spans="1:23" ht="15" customHeight="1" x14ac:dyDescent="0.25">
      <c r="A221" s="169">
        <v>1432</v>
      </c>
      <c r="B221" s="170">
        <v>39504</v>
      </c>
      <c r="C221" s="169">
        <v>1019</v>
      </c>
      <c r="D221" s="169" t="s">
        <v>31</v>
      </c>
      <c r="E221" s="169" t="s">
        <v>9128</v>
      </c>
      <c r="F221" s="178" t="s">
        <v>9129</v>
      </c>
      <c r="G221" s="178" t="s">
        <v>9130</v>
      </c>
      <c r="H221" s="173" t="s">
        <v>9131</v>
      </c>
      <c r="I221" s="178" t="s">
        <v>9132</v>
      </c>
      <c r="J221" s="173"/>
      <c r="K221" s="172"/>
      <c r="L221" s="174"/>
      <c r="M221" s="175">
        <v>1000</v>
      </c>
      <c r="N221" s="172" t="s">
        <v>8273</v>
      </c>
      <c r="O221" s="176"/>
      <c r="P221" s="173"/>
      <c r="Q221" s="173"/>
      <c r="R221" s="173"/>
      <c r="S221" s="173"/>
      <c r="T221" s="173"/>
      <c r="U221" s="173"/>
      <c r="V221" s="179"/>
      <c r="W221" s="180"/>
    </row>
    <row r="222" spans="1:23" ht="15" customHeight="1" x14ac:dyDescent="0.25">
      <c r="A222" s="144">
        <v>1460</v>
      </c>
      <c r="B222" s="157">
        <v>39504</v>
      </c>
      <c r="C222" s="121">
        <v>1453</v>
      </c>
      <c r="D222" s="121" t="s">
        <v>70</v>
      </c>
      <c r="E222" s="158" t="s">
        <v>9133</v>
      </c>
      <c r="F222" s="145" t="s">
        <v>9134</v>
      </c>
      <c r="G222" s="145" t="s">
        <v>8894</v>
      </c>
      <c r="H222" s="123" t="s">
        <v>9135</v>
      </c>
      <c r="I222" s="146" t="s">
        <v>9136</v>
      </c>
      <c r="J222" s="147"/>
      <c r="K222" s="147"/>
      <c r="L222" s="148" t="s">
        <v>8172</v>
      </c>
      <c r="M222" s="122">
        <v>3000</v>
      </c>
      <c r="N222" s="121" t="s">
        <v>8161</v>
      </c>
      <c r="O222" s="122"/>
      <c r="P222" s="121"/>
      <c r="Q222" s="144"/>
      <c r="R222" s="144"/>
      <c r="S222" s="144"/>
      <c r="T222" s="144"/>
      <c r="U222" s="144"/>
      <c r="V222" s="121"/>
      <c r="W222" s="150"/>
    </row>
    <row r="223" spans="1:23" ht="15" customHeight="1" x14ac:dyDescent="0.25">
      <c r="A223" s="159">
        <v>1522</v>
      </c>
      <c r="B223" s="160">
        <v>39505</v>
      </c>
      <c r="C223" s="161">
        <v>1433</v>
      </c>
      <c r="D223" s="161" t="s">
        <v>91</v>
      </c>
      <c r="E223" s="161" t="s">
        <v>9137</v>
      </c>
      <c r="F223" s="162" t="s">
        <v>9138</v>
      </c>
      <c r="G223" s="162" t="s">
        <v>8284</v>
      </c>
      <c r="H223" s="163" t="s">
        <v>9139</v>
      </c>
      <c r="I223" s="164" t="s">
        <v>9140</v>
      </c>
      <c r="J223" s="163"/>
      <c r="K223" s="165"/>
      <c r="L223" s="181"/>
      <c r="M223" s="166">
        <v>1000</v>
      </c>
      <c r="N223" s="161" t="s">
        <v>8161</v>
      </c>
      <c r="O223" s="167"/>
      <c r="P223" s="162"/>
      <c r="Q223" s="159"/>
      <c r="R223" s="159"/>
      <c r="S223" s="159"/>
      <c r="T223" s="159"/>
      <c r="U223" s="164"/>
      <c r="V223" s="161"/>
      <c r="W223" s="168"/>
    </row>
    <row r="224" spans="1:23" ht="15" customHeight="1" x14ac:dyDescent="0.25">
      <c r="A224" s="151">
        <v>1516</v>
      </c>
      <c r="B224" s="152">
        <v>39505</v>
      </c>
      <c r="C224" s="153">
        <v>1200</v>
      </c>
      <c r="D224" s="153" t="s">
        <v>51</v>
      </c>
      <c r="E224" s="153" t="s">
        <v>9141</v>
      </c>
      <c r="F224" s="153" t="s">
        <v>9142</v>
      </c>
      <c r="G224" s="153" t="s">
        <v>8468</v>
      </c>
      <c r="H224" s="153" t="s">
        <v>9143</v>
      </c>
      <c r="I224" s="153" t="s">
        <v>9144</v>
      </c>
      <c r="J224" s="123" t="s">
        <v>9027</v>
      </c>
      <c r="K224" s="123"/>
      <c r="L224" s="182"/>
      <c r="M224" s="154">
        <v>150</v>
      </c>
      <c r="N224" s="153" t="s">
        <v>8168</v>
      </c>
      <c r="O224" s="155"/>
      <c r="P224" s="153" t="s">
        <v>9145</v>
      </c>
      <c r="Q224" s="153"/>
      <c r="R224" s="153"/>
      <c r="S224" s="153"/>
      <c r="T224" s="153"/>
      <c r="U224" s="153"/>
      <c r="V224" s="153"/>
      <c r="W224" s="156"/>
    </row>
    <row r="225" spans="1:23" ht="15" customHeight="1" x14ac:dyDescent="0.25">
      <c r="A225" s="151"/>
      <c r="B225" s="152">
        <v>39505</v>
      </c>
      <c r="C225" s="153">
        <v>1612</v>
      </c>
      <c r="D225" s="153" t="s">
        <v>21</v>
      </c>
      <c r="E225" s="153" t="s">
        <v>9146</v>
      </c>
      <c r="F225" s="153" t="s">
        <v>8520</v>
      </c>
      <c r="G225" s="153" t="s">
        <v>8202</v>
      </c>
      <c r="H225" s="123" t="s">
        <v>9147</v>
      </c>
      <c r="I225" s="153" t="s">
        <v>9148</v>
      </c>
      <c r="J225" s="123" t="s">
        <v>8205</v>
      </c>
      <c r="K225" s="123"/>
      <c r="L225" s="182"/>
      <c r="M225" s="154">
        <v>75</v>
      </c>
      <c r="N225" s="153" t="s">
        <v>8142</v>
      </c>
      <c r="O225" s="155"/>
      <c r="P225" s="153"/>
      <c r="Q225" s="153"/>
      <c r="R225" s="153"/>
      <c r="S225" s="153"/>
      <c r="T225" s="153"/>
      <c r="U225" s="153"/>
      <c r="V225" s="153"/>
      <c r="W225" s="156"/>
    </row>
    <row r="226" spans="1:23" ht="15" customHeight="1" x14ac:dyDescent="0.25">
      <c r="A226" s="151">
        <v>1531</v>
      </c>
      <c r="B226" s="152">
        <v>39505</v>
      </c>
      <c r="C226" s="153">
        <v>1622</v>
      </c>
      <c r="D226" s="153" t="s">
        <v>99</v>
      </c>
      <c r="E226" s="153" t="s">
        <v>9149</v>
      </c>
      <c r="F226" s="153" t="s">
        <v>9150</v>
      </c>
      <c r="G226" s="153" t="s">
        <v>9151</v>
      </c>
      <c r="H226" s="123" t="s">
        <v>9152</v>
      </c>
      <c r="I226" s="153" t="s">
        <v>9153</v>
      </c>
      <c r="J226" s="123" t="s">
        <v>9154</v>
      </c>
      <c r="K226" s="123"/>
      <c r="L226" s="182"/>
      <c r="M226" s="154">
        <v>500</v>
      </c>
      <c r="N226" s="153" t="s">
        <v>8998</v>
      </c>
      <c r="O226" s="155"/>
      <c r="P226" s="153"/>
      <c r="Q226" s="153"/>
      <c r="R226" s="153"/>
      <c r="S226" s="153"/>
      <c r="T226" s="153"/>
      <c r="U226" s="153"/>
      <c r="V226" s="153"/>
      <c r="W226" s="156"/>
    </row>
    <row r="227" spans="1:23" ht="15" customHeight="1" x14ac:dyDescent="0.25">
      <c r="A227" s="144">
        <v>1519</v>
      </c>
      <c r="B227" s="120">
        <v>39505</v>
      </c>
      <c r="C227" s="121">
        <v>1241</v>
      </c>
      <c r="D227" s="121" t="s">
        <v>121</v>
      </c>
      <c r="E227" s="144" t="s">
        <v>9155</v>
      </c>
      <c r="F227" s="145" t="s">
        <v>9156</v>
      </c>
      <c r="G227" s="145" t="s">
        <v>8856</v>
      </c>
      <c r="H227" s="123" t="s">
        <v>9157</v>
      </c>
      <c r="I227" s="146" t="s">
        <v>9158</v>
      </c>
      <c r="J227" s="147"/>
      <c r="K227" s="147"/>
      <c r="L227" s="148"/>
      <c r="M227" s="122">
        <v>100000</v>
      </c>
      <c r="N227" s="121" t="s">
        <v>8168</v>
      </c>
      <c r="O227" s="149"/>
      <c r="P227" s="144"/>
      <c r="Q227" s="144"/>
      <c r="R227" s="144"/>
      <c r="S227" s="144"/>
      <c r="T227" s="144"/>
      <c r="U227" s="144"/>
      <c r="V227" s="121"/>
      <c r="W227" s="150"/>
    </row>
    <row r="228" spans="1:23" ht="15" customHeight="1" x14ac:dyDescent="0.25">
      <c r="A228" s="159">
        <v>1551</v>
      </c>
      <c r="B228" s="160">
        <v>39506</v>
      </c>
      <c r="C228" s="161">
        <v>1512</v>
      </c>
      <c r="D228" s="161" t="s">
        <v>64</v>
      </c>
      <c r="E228" s="161" t="s">
        <v>9159</v>
      </c>
      <c r="F228" s="162" t="s">
        <v>8704</v>
      </c>
      <c r="G228" s="162" t="s">
        <v>5722</v>
      </c>
      <c r="H228" s="163" t="s">
        <v>9160</v>
      </c>
      <c r="I228" s="164" t="s">
        <v>9161</v>
      </c>
      <c r="J228" s="163"/>
      <c r="K228" s="165"/>
      <c r="L228" s="181"/>
      <c r="M228" s="166">
        <v>1000</v>
      </c>
      <c r="N228" s="161" t="s">
        <v>8168</v>
      </c>
      <c r="O228" s="167"/>
      <c r="P228" s="162"/>
      <c r="Q228" s="159"/>
      <c r="R228" s="159"/>
      <c r="S228" s="159"/>
      <c r="T228" s="159"/>
      <c r="U228" s="164"/>
      <c r="V228" s="161"/>
      <c r="W228" s="168"/>
    </row>
    <row r="229" spans="1:23" ht="15" customHeight="1" x14ac:dyDescent="0.25">
      <c r="A229" s="151"/>
      <c r="B229" s="152">
        <v>39506</v>
      </c>
      <c r="C229" s="153">
        <v>930</v>
      </c>
      <c r="D229" s="153" t="s">
        <v>21</v>
      </c>
      <c r="E229" s="153" t="s">
        <v>9162</v>
      </c>
      <c r="F229" s="153" t="s">
        <v>8288</v>
      </c>
      <c r="G229" s="153" t="s">
        <v>8202</v>
      </c>
      <c r="H229" s="123" t="s">
        <v>9163</v>
      </c>
      <c r="I229" s="153" t="s">
        <v>9164</v>
      </c>
      <c r="J229" s="123" t="s">
        <v>9165</v>
      </c>
      <c r="K229" s="123"/>
      <c r="L229" s="182"/>
      <c r="M229" s="154">
        <v>500</v>
      </c>
      <c r="N229" s="153" t="s">
        <v>8273</v>
      </c>
      <c r="O229" s="155"/>
      <c r="P229" s="153"/>
      <c r="Q229" s="153"/>
      <c r="R229" s="153"/>
      <c r="S229" s="153"/>
      <c r="T229" s="153"/>
      <c r="U229" s="153"/>
      <c r="V229" s="153"/>
      <c r="W229" s="156"/>
    </row>
    <row r="230" spans="1:23" ht="15" customHeight="1" x14ac:dyDescent="0.25">
      <c r="A230" s="151">
        <v>1553</v>
      </c>
      <c r="B230" s="152">
        <v>39506</v>
      </c>
      <c r="C230" s="153">
        <v>1542</v>
      </c>
      <c r="D230" s="153" t="s">
        <v>319</v>
      </c>
      <c r="E230" s="153" t="s">
        <v>9166</v>
      </c>
      <c r="F230" s="153" t="s">
        <v>8207</v>
      </c>
      <c r="G230" s="153" t="s">
        <v>8208</v>
      </c>
      <c r="H230" s="153" t="s">
        <v>9167</v>
      </c>
      <c r="I230" s="153" t="s">
        <v>9168</v>
      </c>
      <c r="J230" s="123" t="s">
        <v>8167</v>
      </c>
      <c r="K230" s="123"/>
      <c r="L230" s="182"/>
      <c r="M230" s="154">
        <v>100</v>
      </c>
      <c r="N230" s="153" t="s">
        <v>8142</v>
      </c>
      <c r="O230" s="155"/>
      <c r="P230" s="153"/>
      <c r="Q230" s="153"/>
      <c r="R230" s="153"/>
      <c r="S230" s="153"/>
      <c r="T230" s="153"/>
      <c r="U230" s="153"/>
      <c r="V230" s="153"/>
      <c r="W230" s="156"/>
    </row>
    <row r="231" spans="1:23" ht="15" customHeight="1" x14ac:dyDescent="0.25">
      <c r="A231" s="151">
        <v>1561</v>
      </c>
      <c r="B231" s="152">
        <v>39506</v>
      </c>
      <c r="C231" s="153">
        <v>2129</v>
      </c>
      <c r="D231" s="153" t="s">
        <v>319</v>
      </c>
      <c r="E231" s="153" t="s">
        <v>9169</v>
      </c>
      <c r="F231" s="153" t="s">
        <v>8207</v>
      </c>
      <c r="G231" s="153" t="s">
        <v>8208</v>
      </c>
      <c r="H231" s="123" t="s">
        <v>9170</v>
      </c>
      <c r="I231" s="153" t="s">
        <v>9171</v>
      </c>
      <c r="J231" s="123" t="s">
        <v>9027</v>
      </c>
      <c r="K231" s="123"/>
      <c r="L231" s="182"/>
      <c r="M231" s="154">
        <v>50</v>
      </c>
      <c r="N231" s="153" t="s">
        <v>8142</v>
      </c>
      <c r="O231" s="155"/>
      <c r="P231" s="153"/>
      <c r="Q231" s="153"/>
      <c r="R231" s="153"/>
      <c r="S231" s="153"/>
      <c r="T231" s="153"/>
      <c r="U231" s="153"/>
      <c r="V231" s="153"/>
      <c r="W231" s="156"/>
    </row>
    <row r="232" spans="1:23" ht="15" customHeight="1" x14ac:dyDescent="0.25">
      <c r="A232" s="169">
        <v>1558</v>
      </c>
      <c r="B232" s="170">
        <v>39506</v>
      </c>
      <c r="C232" s="169">
        <v>1828</v>
      </c>
      <c r="D232" s="169" t="s">
        <v>40</v>
      </c>
      <c r="E232" s="169" t="s">
        <v>9172</v>
      </c>
      <c r="F232" s="178" t="s">
        <v>8449</v>
      </c>
      <c r="G232" s="178" t="s">
        <v>8222</v>
      </c>
      <c r="H232" s="173" t="s">
        <v>9173</v>
      </c>
      <c r="I232" s="178" t="s">
        <v>9174</v>
      </c>
      <c r="J232" s="173"/>
      <c r="K232" s="172"/>
      <c r="L232" s="174" t="s">
        <v>8226</v>
      </c>
      <c r="M232" s="175">
        <v>200000</v>
      </c>
      <c r="N232" s="172" t="s">
        <v>8168</v>
      </c>
      <c r="O232" s="176"/>
      <c r="P232" s="173"/>
      <c r="Q232" s="173"/>
      <c r="R232" s="173"/>
      <c r="S232" s="173" t="s">
        <v>8222</v>
      </c>
      <c r="T232" s="173"/>
      <c r="U232" s="173" t="s">
        <v>8446</v>
      </c>
      <c r="V232" s="179" t="s">
        <v>9175</v>
      </c>
      <c r="W232" s="180"/>
    </row>
    <row r="233" spans="1:23" ht="15" customHeight="1" x14ac:dyDescent="0.25">
      <c r="A233" s="169">
        <v>1557</v>
      </c>
      <c r="B233" s="170">
        <v>39506</v>
      </c>
      <c r="C233" s="169">
        <v>1650</v>
      </c>
      <c r="D233" s="169" t="s">
        <v>40</v>
      </c>
      <c r="E233" s="169" t="s">
        <v>9176</v>
      </c>
      <c r="F233" s="178" t="s">
        <v>9177</v>
      </c>
      <c r="G233" s="178" t="s">
        <v>8222</v>
      </c>
      <c r="H233" s="173" t="s">
        <v>9178</v>
      </c>
      <c r="I233" s="178" t="s">
        <v>9179</v>
      </c>
      <c r="J233" s="173"/>
      <c r="K233" s="172"/>
      <c r="L233" s="174"/>
      <c r="M233" s="175">
        <v>3900</v>
      </c>
      <c r="N233" s="172" t="s">
        <v>8168</v>
      </c>
      <c r="O233" s="176"/>
      <c r="P233" s="173"/>
      <c r="Q233" s="173"/>
      <c r="R233" s="173"/>
      <c r="S233" s="173" t="s">
        <v>8222</v>
      </c>
      <c r="T233" s="173"/>
      <c r="U233" s="173"/>
      <c r="V233" s="179"/>
      <c r="W233" s="180"/>
    </row>
    <row r="234" spans="1:23" ht="15" customHeight="1" x14ac:dyDescent="0.25">
      <c r="A234" s="159">
        <v>1574</v>
      </c>
      <c r="B234" s="160">
        <v>39507</v>
      </c>
      <c r="C234" s="161">
        <v>1421</v>
      </c>
      <c r="D234" s="161" t="s">
        <v>141</v>
      </c>
      <c r="E234" s="161" t="s">
        <v>9180</v>
      </c>
      <c r="F234" s="162" t="s">
        <v>9181</v>
      </c>
      <c r="G234" s="162" t="s">
        <v>8233</v>
      </c>
      <c r="H234" s="163" t="s">
        <v>9182</v>
      </c>
      <c r="I234" s="164" t="s">
        <v>9183</v>
      </c>
      <c r="J234" s="163"/>
      <c r="K234" s="165"/>
      <c r="L234" s="181"/>
      <c r="M234" s="166">
        <v>1400</v>
      </c>
      <c r="N234" s="161" t="s">
        <v>8168</v>
      </c>
      <c r="O234" s="167"/>
      <c r="P234" s="162"/>
      <c r="Q234" s="159"/>
      <c r="R234" s="159"/>
      <c r="S234" s="159"/>
      <c r="T234" s="159"/>
      <c r="U234" s="164"/>
      <c r="V234" s="161"/>
      <c r="W234" s="168"/>
    </row>
    <row r="235" spans="1:23" ht="15" customHeight="1" x14ac:dyDescent="0.25">
      <c r="A235" s="151">
        <v>1566</v>
      </c>
      <c r="B235" s="152">
        <v>39507</v>
      </c>
      <c r="C235" s="153">
        <v>945</v>
      </c>
      <c r="D235" s="153" t="s">
        <v>3231</v>
      </c>
      <c r="E235" s="153" t="s">
        <v>9184</v>
      </c>
      <c r="F235" s="153" t="s">
        <v>9185</v>
      </c>
      <c r="G235" s="153" t="s">
        <v>9008</v>
      </c>
      <c r="H235" s="123" t="s">
        <v>9186</v>
      </c>
      <c r="I235" s="153" t="s">
        <v>9187</v>
      </c>
      <c r="J235" s="123" t="s">
        <v>9188</v>
      </c>
      <c r="K235" s="123"/>
      <c r="L235" s="182"/>
      <c r="M235" s="154">
        <v>20000</v>
      </c>
      <c r="N235" s="153" t="s">
        <v>8161</v>
      </c>
      <c r="O235" s="155"/>
      <c r="P235" s="153" t="s">
        <v>9189</v>
      </c>
      <c r="Q235" s="153"/>
      <c r="R235" s="153"/>
      <c r="S235" s="153"/>
      <c r="T235" s="153"/>
      <c r="U235" s="153"/>
      <c r="V235" s="153"/>
      <c r="W235" s="156"/>
    </row>
    <row r="236" spans="1:23" ht="15" customHeight="1" x14ac:dyDescent="0.25">
      <c r="A236" s="169">
        <v>1576</v>
      </c>
      <c r="B236" s="170">
        <v>39507</v>
      </c>
      <c r="C236" s="169">
        <v>1522</v>
      </c>
      <c r="D236" s="169" t="s">
        <v>40</v>
      </c>
      <c r="E236" s="169" t="s">
        <v>9190</v>
      </c>
      <c r="F236" s="178" t="s">
        <v>9191</v>
      </c>
      <c r="G236" s="178" t="s">
        <v>8222</v>
      </c>
      <c r="H236" s="173" t="s">
        <v>9192</v>
      </c>
      <c r="I236" s="178" t="s">
        <v>9193</v>
      </c>
      <c r="J236" s="173"/>
      <c r="K236" s="172"/>
      <c r="L236" s="174" t="s">
        <v>8226</v>
      </c>
      <c r="M236" s="175">
        <v>11325</v>
      </c>
      <c r="N236" s="172" t="s">
        <v>8194</v>
      </c>
      <c r="O236" s="176"/>
      <c r="P236" s="173"/>
      <c r="Q236" s="173"/>
      <c r="R236" s="173"/>
      <c r="S236" s="173" t="s">
        <v>8222</v>
      </c>
      <c r="T236" s="173"/>
      <c r="U236" s="173" t="s">
        <v>8446</v>
      </c>
      <c r="V236" s="179" t="s">
        <v>9175</v>
      </c>
      <c r="W236" s="180"/>
    </row>
    <row r="237" spans="1:23" ht="15" customHeight="1" x14ac:dyDescent="0.25">
      <c r="A237" s="144">
        <v>1592</v>
      </c>
      <c r="B237" s="120">
        <v>39508</v>
      </c>
      <c r="C237" s="121">
        <v>1319</v>
      </c>
      <c r="D237" s="121" t="s">
        <v>162</v>
      </c>
      <c r="E237" s="144" t="s">
        <v>9194</v>
      </c>
      <c r="F237" s="145" t="s">
        <v>9195</v>
      </c>
      <c r="G237" s="145" t="s">
        <v>9196</v>
      </c>
      <c r="H237" s="123" t="s">
        <v>9197</v>
      </c>
      <c r="I237" s="146" t="s">
        <v>9198</v>
      </c>
      <c r="J237" s="147"/>
      <c r="K237" s="147"/>
      <c r="L237" s="148"/>
      <c r="M237" s="122">
        <v>500</v>
      </c>
      <c r="N237" s="121" t="s">
        <v>8142</v>
      </c>
      <c r="O237" s="149"/>
      <c r="P237" s="144"/>
      <c r="Q237" s="144"/>
      <c r="R237" s="144"/>
      <c r="S237" s="144"/>
      <c r="T237" s="144"/>
      <c r="U237" s="144"/>
      <c r="V237" s="121"/>
      <c r="W237" s="150"/>
    </row>
    <row r="238" spans="1:23" ht="15" customHeight="1" x14ac:dyDescent="0.25">
      <c r="A238" s="151">
        <v>1627</v>
      </c>
      <c r="B238" s="152">
        <v>39510</v>
      </c>
      <c r="C238" s="153">
        <v>1226</v>
      </c>
      <c r="D238" s="153" t="s">
        <v>51</v>
      </c>
      <c r="E238" s="153" t="s">
        <v>9199</v>
      </c>
      <c r="F238" s="153" t="s">
        <v>9200</v>
      </c>
      <c r="G238" s="153" t="s">
        <v>8468</v>
      </c>
      <c r="H238" s="153" t="s">
        <v>9201</v>
      </c>
      <c r="I238" s="153" t="s">
        <v>9202</v>
      </c>
      <c r="J238" s="123"/>
      <c r="K238" s="123"/>
      <c r="L238" s="182"/>
      <c r="M238" s="154">
        <v>1000</v>
      </c>
      <c r="N238" s="153" t="s">
        <v>8161</v>
      </c>
      <c r="O238" s="155"/>
      <c r="P238" s="153"/>
      <c r="Q238" s="153"/>
      <c r="R238" s="153"/>
      <c r="S238" s="153"/>
      <c r="T238" s="153"/>
      <c r="U238" s="153"/>
      <c r="V238" s="153"/>
      <c r="W238" s="156"/>
    </row>
    <row r="239" spans="1:23" ht="15" customHeight="1" x14ac:dyDescent="0.25">
      <c r="A239" s="151">
        <v>1628</v>
      </c>
      <c r="B239" s="152">
        <v>39510</v>
      </c>
      <c r="C239" s="153">
        <v>1237</v>
      </c>
      <c r="D239" s="153" t="s">
        <v>21</v>
      </c>
      <c r="E239" s="153" t="s">
        <v>9203</v>
      </c>
      <c r="F239" s="153" t="s">
        <v>9204</v>
      </c>
      <c r="G239" s="153" t="s">
        <v>8202</v>
      </c>
      <c r="H239" s="123"/>
      <c r="I239" s="153" t="s">
        <v>9205</v>
      </c>
      <c r="J239" s="123" t="s">
        <v>8167</v>
      </c>
      <c r="K239" s="123"/>
      <c r="L239" s="182"/>
      <c r="M239" s="154">
        <v>1500</v>
      </c>
      <c r="N239" s="153" t="s">
        <v>8142</v>
      </c>
      <c r="O239" s="155"/>
      <c r="P239" s="153" t="s">
        <v>9206</v>
      </c>
      <c r="Q239" s="153"/>
      <c r="R239" s="153"/>
      <c r="S239" s="153"/>
      <c r="T239" s="153"/>
      <c r="U239" s="153"/>
      <c r="V239" s="153"/>
      <c r="W239" s="156"/>
    </row>
    <row r="240" spans="1:23" ht="15" customHeight="1" x14ac:dyDescent="0.25">
      <c r="A240" s="144">
        <v>1632</v>
      </c>
      <c r="B240" s="120">
        <v>39510</v>
      </c>
      <c r="C240" s="121">
        <v>1351</v>
      </c>
      <c r="D240" s="121" t="s">
        <v>42</v>
      </c>
      <c r="E240" s="144" t="s">
        <v>9207</v>
      </c>
      <c r="F240" s="145" t="s">
        <v>9208</v>
      </c>
      <c r="G240" s="145" t="s">
        <v>8270</v>
      </c>
      <c r="H240" s="123" t="s">
        <v>9209</v>
      </c>
      <c r="I240" s="146" t="s">
        <v>9210</v>
      </c>
      <c r="J240" s="147"/>
      <c r="K240" s="147"/>
      <c r="L240" s="148"/>
      <c r="M240" s="122">
        <v>15000</v>
      </c>
      <c r="N240" s="121" t="s">
        <v>8273</v>
      </c>
      <c r="O240" s="149"/>
      <c r="P240" s="144"/>
      <c r="Q240" s="144"/>
      <c r="R240" s="144"/>
      <c r="S240" s="144"/>
      <c r="T240" s="144"/>
      <c r="U240" s="144"/>
      <c r="V240" s="121"/>
      <c r="W240" s="150"/>
    </row>
    <row r="241" spans="1:23" ht="15" customHeight="1" x14ac:dyDescent="0.25">
      <c r="A241" s="144">
        <v>1629</v>
      </c>
      <c r="B241" s="120">
        <v>39510</v>
      </c>
      <c r="C241" s="121">
        <v>1241</v>
      </c>
      <c r="D241" s="121" t="s">
        <v>42</v>
      </c>
      <c r="E241" s="144" t="s">
        <v>9211</v>
      </c>
      <c r="F241" s="145" t="s">
        <v>9029</v>
      </c>
      <c r="G241" s="145" t="s">
        <v>9212</v>
      </c>
      <c r="H241" s="123" t="s">
        <v>9213</v>
      </c>
      <c r="I241" s="146" t="s">
        <v>9212</v>
      </c>
      <c r="J241" s="147"/>
      <c r="K241" s="147"/>
      <c r="L241" s="148"/>
      <c r="M241" s="122">
        <v>1250</v>
      </c>
      <c r="N241" s="121" t="s">
        <v>8161</v>
      </c>
      <c r="O241" s="149"/>
      <c r="P241" s="144"/>
      <c r="Q241" s="144"/>
      <c r="R241" s="144"/>
      <c r="S241" s="144"/>
      <c r="T241" s="144"/>
      <c r="U241" s="144"/>
      <c r="V241" s="121"/>
      <c r="W241" s="150"/>
    </row>
    <row r="242" spans="1:23" ht="15" customHeight="1" x14ac:dyDescent="0.25">
      <c r="A242" s="144"/>
      <c r="B242" s="120">
        <v>39510</v>
      </c>
      <c r="C242" s="121">
        <v>1200</v>
      </c>
      <c r="D242" s="121" t="s">
        <v>121</v>
      </c>
      <c r="E242" s="121"/>
      <c r="F242" s="145"/>
      <c r="G242" s="145"/>
      <c r="H242" s="123" t="s">
        <v>9214</v>
      </c>
      <c r="I242" s="146"/>
      <c r="J242" s="147"/>
      <c r="K242" s="147"/>
      <c r="L242" s="148"/>
      <c r="M242" s="122">
        <v>5</v>
      </c>
      <c r="N242" s="121" t="s">
        <v>8168</v>
      </c>
      <c r="O242" s="149"/>
      <c r="P242" s="144"/>
      <c r="Q242" s="144"/>
      <c r="R242" s="144"/>
      <c r="S242" s="144"/>
      <c r="T242" s="144"/>
      <c r="U242" s="144"/>
      <c r="V242" s="121"/>
      <c r="W242" s="150"/>
    </row>
    <row r="243" spans="1:23" ht="15" customHeight="1" x14ac:dyDescent="0.25">
      <c r="A243" s="151">
        <v>1661</v>
      </c>
      <c r="B243" s="152">
        <v>39511</v>
      </c>
      <c r="C243" s="153">
        <v>1259</v>
      </c>
      <c r="D243" s="153" t="s">
        <v>21</v>
      </c>
      <c r="E243" s="153" t="s">
        <v>9215</v>
      </c>
      <c r="F243" s="153" t="s">
        <v>8211</v>
      </c>
      <c r="G243" s="153" t="s">
        <v>8202</v>
      </c>
      <c r="H243" s="123"/>
      <c r="I243" s="153" t="s">
        <v>9216</v>
      </c>
      <c r="J243" s="123" t="s">
        <v>8334</v>
      </c>
      <c r="K243" s="123"/>
      <c r="L243" s="182"/>
      <c r="M243" s="154">
        <v>400</v>
      </c>
      <c r="N243" s="153" t="s">
        <v>8142</v>
      </c>
      <c r="O243" s="155"/>
      <c r="P243" s="153"/>
      <c r="Q243" s="153"/>
      <c r="R243" s="153"/>
      <c r="S243" s="153"/>
      <c r="T243" s="153"/>
      <c r="U243" s="153"/>
      <c r="V243" s="153"/>
      <c r="W243" s="156"/>
    </row>
    <row r="244" spans="1:23" ht="15" customHeight="1" x14ac:dyDescent="0.25">
      <c r="A244" s="144">
        <v>1702</v>
      </c>
      <c r="B244" s="120">
        <v>39512</v>
      </c>
      <c r="C244" s="121">
        <v>1630</v>
      </c>
      <c r="D244" s="121" t="s">
        <v>132</v>
      </c>
      <c r="E244" s="144" t="s">
        <v>9217</v>
      </c>
      <c r="F244" s="145" t="s">
        <v>9091</v>
      </c>
      <c r="G244" s="145" t="s">
        <v>9092</v>
      </c>
      <c r="H244" s="123" t="s">
        <v>9218</v>
      </c>
      <c r="I244" s="146" t="s">
        <v>9094</v>
      </c>
      <c r="J244" s="147"/>
      <c r="K244" s="147"/>
      <c r="L244" s="148"/>
      <c r="M244" s="122">
        <v>83600</v>
      </c>
      <c r="N244" s="121" t="s">
        <v>8168</v>
      </c>
      <c r="O244" s="149"/>
      <c r="P244" s="144"/>
      <c r="Q244" s="144"/>
      <c r="R244" s="144"/>
      <c r="S244" s="144"/>
      <c r="T244" s="144"/>
      <c r="U244" s="144"/>
      <c r="V244" s="121"/>
      <c r="W244" s="150"/>
    </row>
    <row r="245" spans="1:23" ht="15" customHeight="1" x14ac:dyDescent="0.25">
      <c r="A245" s="159">
        <v>1680</v>
      </c>
      <c r="B245" s="160">
        <v>39512</v>
      </c>
      <c r="C245" s="161">
        <v>848</v>
      </c>
      <c r="D245" s="161" t="s">
        <v>64</v>
      </c>
      <c r="E245" s="161" t="s">
        <v>9219</v>
      </c>
      <c r="F245" s="162" t="s">
        <v>9220</v>
      </c>
      <c r="G245" s="162" t="s">
        <v>8260</v>
      </c>
      <c r="H245" s="163" t="s">
        <v>9221</v>
      </c>
      <c r="I245" s="164" t="s">
        <v>9222</v>
      </c>
      <c r="J245" s="163"/>
      <c r="K245" s="165"/>
      <c r="L245" s="181"/>
      <c r="M245" s="166">
        <v>400</v>
      </c>
      <c r="N245" s="161" t="s">
        <v>8142</v>
      </c>
      <c r="O245" s="167"/>
      <c r="P245" s="162"/>
      <c r="Q245" s="159"/>
      <c r="R245" s="159"/>
      <c r="S245" s="159"/>
      <c r="T245" s="159"/>
      <c r="U245" s="164"/>
      <c r="V245" s="161"/>
      <c r="W245" s="168"/>
    </row>
    <row r="246" spans="1:23" ht="15" customHeight="1" x14ac:dyDescent="0.25">
      <c r="A246" s="151">
        <v>1716</v>
      </c>
      <c r="B246" s="152">
        <v>39513</v>
      </c>
      <c r="C246" s="153">
        <v>926</v>
      </c>
      <c r="D246" s="153" t="s">
        <v>21</v>
      </c>
      <c r="E246" s="153" t="s">
        <v>9223</v>
      </c>
      <c r="F246" s="153" t="s">
        <v>9224</v>
      </c>
      <c r="G246" s="153" t="s">
        <v>9225</v>
      </c>
      <c r="H246" s="153" t="s">
        <v>9226</v>
      </c>
      <c r="I246" s="153" t="s">
        <v>9227</v>
      </c>
      <c r="J246" s="123" t="s">
        <v>8331</v>
      </c>
      <c r="K246" s="123"/>
      <c r="L246" s="182" t="s">
        <v>8172</v>
      </c>
      <c r="M246" s="154">
        <v>1000</v>
      </c>
      <c r="N246" s="153" t="s">
        <v>8168</v>
      </c>
      <c r="O246" s="155"/>
      <c r="P246" s="153"/>
      <c r="Q246" s="153"/>
      <c r="R246" s="153"/>
      <c r="S246" s="153"/>
      <c r="T246" s="153"/>
      <c r="U246" s="153"/>
      <c r="V246" s="153"/>
      <c r="W246" s="156"/>
    </row>
    <row r="247" spans="1:23" ht="15" customHeight="1" x14ac:dyDescent="0.25">
      <c r="A247" s="151">
        <v>1719</v>
      </c>
      <c r="B247" s="152">
        <v>39513</v>
      </c>
      <c r="C247" s="153">
        <v>1026</v>
      </c>
      <c r="D247" s="153" t="s">
        <v>21</v>
      </c>
      <c r="E247" s="153" t="s">
        <v>9228</v>
      </c>
      <c r="F247" s="153" t="s">
        <v>9073</v>
      </c>
      <c r="G247" s="153" t="s">
        <v>8202</v>
      </c>
      <c r="H247" s="123"/>
      <c r="I247" s="153" t="s">
        <v>9229</v>
      </c>
      <c r="J247" s="123" t="s">
        <v>9016</v>
      </c>
      <c r="K247" s="123"/>
      <c r="L247" s="182"/>
      <c r="M247" s="154">
        <v>500</v>
      </c>
      <c r="N247" s="153" t="s">
        <v>8194</v>
      </c>
      <c r="O247" s="155"/>
      <c r="P247" s="153" t="s">
        <v>9230</v>
      </c>
      <c r="Q247" s="153"/>
      <c r="R247" s="153"/>
      <c r="S247" s="153"/>
      <c r="T247" s="153"/>
      <c r="U247" s="153"/>
      <c r="V247" s="153"/>
      <c r="W247" s="156"/>
    </row>
    <row r="248" spans="1:23" ht="15" customHeight="1" x14ac:dyDescent="0.25">
      <c r="A248" s="169">
        <v>1729</v>
      </c>
      <c r="B248" s="170">
        <v>39513</v>
      </c>
      <c r="C248" s="169">
        <v>1410</v>
      </c>
      <c r="D248" s="169" t="s">
        <v>31</v>
      </c>
      <c r="E248" s="169" t="s">
        <v>9231</v>
      </c>
      <c r="F248" s="178" t="s">
        <v>9232</v>
      </c>
      <c r="G248" s="178" t="s">
        <v>8505</v>
      </c>
      <c r="H248" s="173" t="s">
        <v>9233</v>
      </c>
      <c r="I248" s="178" t="s">
        <v>9234</v>
      </c>
      <c r="J248" s="173"/>
      <c r="K248" s="172"/>
      <c r="L248" s="174" t="s">
        <v>8172</v>
      </c>
      <c r="M248" s="175">
        <v>1400000</v>
      </c>
      <c r="N248" s="172" t="s">
        <v>8168</v>
      </c>
      <c r="O248" s="176"/>
      <c r="P248" s="173"/>
      <c r="Q248" s="173"/>
      <c r="R248" s="173"/>
      <c r="S248" s="173"/>
      <c r="T248" s="173"/>
      <c r="U248" s="173"/>
      <c r="V248" s="194"/>
      <c r="W248" s="180"/>
    </row>
    <row r="249" spans="1:23" ht="15" customHeight="1" x14ac:dyDescent="0.25">
      <c r="A249" s="144">
        <v>1720</v>
      </c>
      <c r="B249" s="157">
        <v>39513</v>
      </c>
      <c r="C249" s="121">
        <v>1110</v>
      </c>
      <c r="D249" s="121" t="s">
        <v>46</v>
      </c>
      <c r="E249" s="158" t="s">
        <v>9235</v>
      </c>
      <c r="F249" s="145" t="s">
        <v>9236</v>
      </c>
      <c r="G249" s="145" t="s">
        <v>8243</v>
      </c>
      <c r="H249" s="123" t="s">
        <v>9237</v>
      </c>
      <c r="I249" s="146" t="s">
        <v>9238</v>
      </c>
      <c r="J249" s="147"/>
      <c r="K249" s="147"/>
      <c r="L249" s="148"/>
      <c r="M249" s="122">
        <v>2000</v>
      </c>
      <c r="N249" s="121" t="s">
        <v>8161</v>
      </c>
      <c r="O249" s="122"/>
      <c r="P249" s="121"/>
      <c r="Q249" s="144"/>
      <c r="R249" s="144"/>
      <c r="S249" s="144"/>
      <c r="T249" s="144"/>
      <c r="U249" s="144"/>
      <c r="V249" s="121"/>
      <c r="W249" s="150"/>
    </row>
    <row r="250" spans="1:23" ht="15" customHeight="1" x14ac:dyDescent="0.25">
      <c r="A250" s="144">
        <v>1739</v>
      </c>
      <c r="B250" s="157">
        <v>39513</v>
      </c>
      <c r="C250" s="121">
        <v>1549</v>
      </c>
      <c r="D250" s="121" t="s">
        <v>46</v>
      </c>
      <c r="E250" s="158" t="s">
        <v>9239</v>
      </c>
      <c r="F250" s="145" t="s">
        <v>9240</v>
      </c>
      <c r="G250" s="145" t="s">
        <v>8243</v>
      </c>
      <c r="H250" s="123" t="s">
        <v>9241</v>
      </c>
      <c r="I250" s="146" t="s">
        <v>9242</v>
      </c>
      <c r="J250" s="147"/>
      <c r="K250" s="147"/>
      <c r="L250" s="148"/>
      <c r="M250" s="122">
        <v>1500</v>
      </c>
      <c r="N250" s="121" t="s">
        <v>8168</v>
      </c>
      <c r="O250" s="122"/>
      <c r="P250" s="121"/>
      <c r="Q250" s="144"/>
      <c r="R250" s="144"/>
      <c r="S250" s="144"/>
      <c r="T250" s="121"/>
      <c r="U250" s="144"/>
      <c r="V250" s="144"/>
      <c r="W250" s="144"/>
    </row>
    <row r="251" spans="1:23" ht="15" customHeight="1" x14ac:dyDescent="0.25">
      <c r="A251" s="144">
        <v>1851</v>
      </c>
      <c r="B251" s="120">
        <v>39514</v>
      </c>
      <c r="C251" s="121">
        <v>1507</v>
      </c>
      <c r="D251" s="121" t="s">
        <v>35</v>
      </c>
      <c r="E251" s="144" t="s">
        <v>9243</v>
      </c>
      <c r="F251" s="145" t="s">
        <v>8190</v>
      </c>
      <c r="G251" s="145" t="s">
        <v>8191</v>
      </c>
      <c r="H251" s="123" t="s">
        <v>9244</v>
      </c>
      <c r="I251" s="146" t="s">
        <v>9245</v>
      </c>
      <c r="J251" s="147"/>
      <c r="K251" s="147"/>
      <c r="L251" s="148"/>
      <c r="M251" s="122">
        <v>400000</v>
      </c>
      <c r="N251" s="121" t="s">
        <v>8194</v>
      </c>
      <c r="O251" s="149"/>
      <c r="P251" s="144"/>
      <c r="Q251" s="144"/>
      <c r="R251" s="144"/>
      <c r="S251" s="144"/>
      <c r="T251" s="121"/>
      <c r="U251" s="144"/>
      <c r="V251" s="144"/>
      <c r="W251" s="144"/>
    </row>
    <row r="252" spans="1:23" ht="15" customHeight="1" x14ac:dyDescent="0.25">
      <c r="A252" s="151">
        <v>1815</v>
      </c>
      <c r="B252" s="152">
        <v>39514</v>
      </c>
      <c r="C252" s="153">
        <v>1124</v>
      </c>
      <c r="D252" s="153" t="s">
        <v>85</v>
      </c>
      <c r="E252" s="153" t="s">
        <v>9246</v>
      </c>
      <c r="F252" s="153" t="s">
        <v>9247</v>
      </c>
      <c r="G252" s="153" t="s">
        <v>9248</v>
      </c>
      <c r="H252" s="153" t="s">
        <v>9249</v>
      </c>
      <c r="I252" s="153" t="s">
        <v>9250</v>
      </c>
      <c r="J252" s="123" t="s">
        <v>9027</v>
      </c>
      <c r="K252" s="123"/>
      <c r="L252" s="182"/>
      <c r="M252" s="154">
        <v>800</v>
      </c>
      <c r="N252" s="153" t="s">
        <v>8335</v>
      </c>
      <c r="O252" s="155"/>
      <c r="P252" s="153"/>
      <c r="Q252" s="153"/>
      <c r="R252" s="153"/>
      <c r="S252" s="153"/>
      <c r="T252" s="153"/>
      <c r="U252" s="153"/>
      <c r="V252" s="153"/>
      <c r="W252" s="153"/>
    </row>
    <row r="253" spans="1:23" ht="15" customHeight="1" x14ac:dyDescent="0.25">
      <c r="A253" s="144"/>
      <c r="B253" s="120">
        <v>39514</v>
      </c>
      <c r="C253" s="121">
        <v>1315</v>
      </c>
      <c r="D253" s="121" t="s">
        <v>116</v>
      </c>
      <c r="E253" s="120">
        <v>39514</v>
      </c>
      <c r="F253" s="145"/>
      <c r="G253" s="145"/>
      <c r="H253" s="123" t="s">
        <v>9251</v>
      </c>
      <c r="I253" s="146"/>
      <c r="J253" s="147"/>
      <c r="K253" s="147"/>
      <c r="L253" s="148"/>
      <c r="M253" s="122">
        <v>850</v>
      </c>
      <c r="N253" s="121" t="s">
        <v>8161</v>
      </c>
      <c r="O253" s="149"/>
      <c r="P253" s="144"/>
      <c r="Q253" s="144"/>
      <c r="R253" s="144"/>
      <c r="S253" s="144"/>
      <c r="T253" s="121"/>
      <c r="U253" s="144"/>
      <c r="V253" s="144"/>
      <c r="W253" s="144"/>
    </row>
    <row r="254" spans="1:23" ht="15" customHeight="1" x14ac:dyDescent="0.25">
      <c r="A254" s="144">
        <v>1810</v>
      </c>
      <c r="B254" s="157">
        <v>39514</v>
      </c>
      <c r="C254" s="121">
        <v>1108</v>
      </c>
      <c r="D254" s="121" t="s">
        <v>46</v>
      </c>
      <c r="E254" s="158" t="s">
        <v>9252</v>
      </c>
      <c r="F254" s="145" t="s">
        <v>9253</v>
      </c>
      <c r="G254" s="145" t="s">
        <v>8802</v>
      </c>
      <c r="H254" s="123" t="s">
        <v>9254</v>
      </c>
      <c r="I254" s="146" t="s">
        <v>9255</v>
      </c>
      <c r="J254" s="147"/>
      <c r="K254" s="147"/>
      <c r="L254" s="148"/>
      <c r="M254" s="122">
        <v>5000</v>
      </c>
      <c r="N254" s="121" t="s">
        <v>8161</v>
      </c>
      <c r="O254" s="122"/>
      <c r="P254" s="121"/>
      <c r="Q254" s="144"/>
      <c r="R254" s="144"/>
      <c r="S254" s="144"/>
      <c r="T254" s="121"/>
      <c r="U254" s="144"/>
      <c r="V254" s="144"/>
      <c r="W254" s="144"/>
    </row>
    <row r="255" spans="1:23" ht="15" customHeight="1" x14ac:dyDescent="0.25">
      <c r="A255" s="144">
        <v>1914</v>
      </c>
      <c r="B255" s="120">
        <v>39515</v>
      </c>
      <c r="C255" s="121">
        <v>2209</v>
      </c>
      <c r="D255" s="121" t="s">
        <v>35</v>
      </c>
      <c r="E255" s="144" t="s">
        <v>9256</v>
      </c>
      <c r="F255" s="145" t="s">
        <v>8190</v>
      </c>
      <c r="G255" s="145" t="s">
        <v>8191</v>
      </c>
      <c r="H255" s="123" t="s">
        <v>9257</v>
      </c>
      <c r="I255" s="146" t="s">
        <v>9258</v>
      </c>
      <c r="J255" s="147"/>
      <c r="K255" s="147"/>
      <c r="L255" s="148"/>
      <c r="M255" s="122">
        <v>50</v>
      </c>
      <c r="N255" s="121" t="s">
        <v>8168</v>
      </c>
      <c r="O255" s="149"/>
      <c r="P255" s="144"/>
      <c r="Q255" s="144"/>
      <c r="R255" s="144"/>
      <c r="S255" s="144"/>
      <c r="T255" s="121"/>
      <c r="U255" s="144"/>
      <c r="V255" s="144"/>
      <c r="W255" s="144"/>
    </row>
    <row r="256" spans="1:23" ht="15" customHeight="1" x14ac:dyDescent="0.25">
      <c r="A256" s="159">
        <v>1883</v>
      </c>
      <c r="B256" s="160">
        <v>39515</v>
      </c>
      <c r="C256" s="161">
        <v>801</v>
      </c>
      <c r="D256" s="161" t="s">
        <v>130</v>
      </c>
      <c r="E256" s="161" t="s">
        <v>9259</v>
      </c>
      <c r="F256" s="162" t="s">
        <v>9260</v>
      </c>
      <c r="G256" s="162" t="s">
        <v>9261</v>
      </c>
      <c r="H256" s="163" t="s">
        <v>9262</v>
      </c>
      <c r="I256" s="164" t="s">
        <v>9263</v>
      </c>
      <c r="J256" s="163"/>
      <c r="K256" s="165"/>
      <c r="L256" s="181"/>
      <c r="M256" s="166">
        <v>50000</v>
      </c>
      <c r="N256" s="161" t="s">
        <v>8178</v>
      </c>
      <c r="O256" s="167"/>
      <c r="P256" s="162"/>
      <c r="Q256" s="159"/>
      <c r="R256" s="159"/>
      <c r="S256" s="159"/>
      <c r="T256" s="161"/>
      <c r="U256" s="164"/>
      <c r="V256" s="159"/>
      <c r="W256" s="168"/>
    </row>
    <row r="257" spans="1:23" ht="15" customHeight="1" x14ac:dyDescent="0.25">
      <c r="A257" s="144">
        <v>1894</v>
      </c>
      <c r="B257" s="120">
        <v>39515</v>
      </c>
      <c r="C257" s="121">
        <v>1135</v>
      </c>
      <c r="D257" s="121" t="s">
        <v>162</v>
      </c>
      <c r="E257" s="144" t="s">
        <v>9264</v>
      </c>
      <c r="F257" s="145" t="s">
        <v>9265</v>
      </c>
      <c r="G257" s="145" t="s">
        <v>8233</v>
      </c>
      <c r="H257" s="123" t="s">
        <v>9266</v>
      </c>
      <c r="I257" s="146" t="s">
        <v>9267</v>
      </c>
      <c r="J257" s="147"/>
      <c r="K257" s="147"/>
      <c r="L257" s="148"/>
      <c r="M257" s="122">
        <v>500</v>
      </c>
      <c r="N257" s="121" t="s">
        <v>8161</v>
      </c>
      <c r="O257" s="149"/>
      <c r="P257" s="144"/>
      <c r="Q257" s="144"/>
      <c r="R257" s="144"/>
      <c r="S257" s="144"/>
      <c r="T257" s="121"/>
      <c r="U257" s="144"/>
      <c r="V257" s="144"/>
      <c r="W257" s="144"/>
    </row>
    <row r="258" spans="1:23" ht="15" customHeight="1" x14ac:dyDescent="0.25">
      <c r="A258" s="169">
        <v>1872</v>
      </c>
      <c r="B258" s="170">
        <v>39515</v>
      </c>
      <c r="C258" s="169">
        <v>51</v>
      </c>
      <c r="D258" s="169" t="s">
        <v>40</v>
      </c>
      <c r="E258" s="169" t="s">
        <v>9268</v>
      </c>
      <c r="F258" s="178" t="s">
        <v>9269</v>
      </c>
      <c r="G258" s="178" t="s">
        <v>8222</v>
      </c>
      <c r="H258" s="173" t="s">
        <v>9270</v>
      </c>
      <c r="I258" s="178" t="s">
        <v>9271</v>
      </c>
      <c r="J258" s="173"/>
      <c r="K258" s="172"/>
      <c r="L258" s="174"/>
      <c r="M258" s="175">
        <v>1000</v>
      </c>
      <c r="N258" s="172" t="s">
        <v>8168</v>
      </c>
      <c r="O258" s="176"/>
      <c r="P258" s="173"/>
      <c r="Q258" s="173"/>
      <c r="R258" s="173"/>
      <c r="S258" s="173" t="s">
        <v>8222</v>
      </c>
      <c r="T258" s="173"/>
      <c r="U258" s="173"/>
      <c r="V258" s="194"/>
      <c r="W258" s="180"/>
    </row>
    <row r="259" spans="1:23" ht="15" customHeight="1" x14ac:dyDescent="0.25">
      <c r="A259" s="144">
        <v>1918</v>
      </c>
      <c r="B259" s="120">
        <v>39516</v>
      </c>
      <c r="C259" s="121">
        <v>1000</v>
      </c>
      <c r="D259" s="121" t="s">
        <v>35</v>
      </c>
      <c r="E259" s="144" t="s">
        <v>9272</v>
      </c>
      <c r="F259" s="145" t="s">
        <v>8190</v>
      </c>
      <c r="G259" s="145" t="s">
        <v>8191</v>
      </c>
      <c r="H259" s="123" t="s">
        <v>9273</v>
      </c>
      <c r="I259" s="146" t="s">
        <v>9274</v>
      </c>
      <c r="J259" s="147"/>
      <c r="K259" s="147"/>
      <c r="L259" s="148"/>
      <c r="M259" s="122">
        <v>2900</v>
      </c>
      <c r="N259" s="121" t="s">
        <v>8335</v>
      </c>
      <c r="O259" s="149"/>
      <c r="P259" s="144"/>
      <c r="Q259" s="144"/>
      <c r="R259" s="144"/>
      <c r="S259" s="144"/>
      <c r="T259" s="121"/>
      <c r="U259" s="144"/>
      <c r="V259" s="144"/>
      <c r="W259" s="144"/>
    </row>
    <row r="260" spans="1:23" ht="15" customHeight="1" x14ac:dyDescent="0.25">
      <c r="A260" s="144">
        <v>1926</v>
      </c>
      <c r="B260" s="120">
        <v>39516</v>
      </c>
      <c r="C260" s="121">
        <v>1411</v>
      </c>
      <c r="D260" s="121" t="s">
        <v>35</v>
      </c>
      <c r="E260" s="144" t="s">
        <v>9275</v>
      </c>
      <c r="F260" s="145" t="s">
        <v>8190</v>
      </c>
      <c r="G260" s="145" t="s">
        <v>8191</v>
      </c>
      <c r="H260" s="123" t="s">
        <v>9276</v>
      </c>
      <c r="I260" s="146" t="s">
        <v>9277</v>
      </c>
      <c r="J260" s="147"/>
      <c r="K260" s="147"/>
      <c r="L260" s="148"/>
      <c r="M260" s="122">
        <v>700</v>
      </c>
      <c r="N260" s="121" t="s">
        <v>8142</v>
      </c>
      <c r="O260" s="149"/>
      <c r="P260" s="144"/>
      <c r="Q260" s="144"/>
      <c r="R260" s="144"/>
      <c r="S260" s="144"/>
      <c r="T260" s="121"/>
      <c r="U260" s="144"/>
      <c r="V260" s="144"/>
      <c r="W260" s="144"/>
    </row>
    <row r="261" spans="1:23" ht="15" customHeight="1" x14ac:dyDescent="0.25">
      <c r="A261" s="144">
        <v>1923</v>
      </c>
      <c r="B261" s="120">
        <v>39516</v>
      </c>
      <c r="C261" s="121">
        <v>1248</v>
      </c>
      <c r="D261" s="121" t="s">
        <v>162</v>
      </c>
      <c r="E261" s="144" t="s">
        <v>9278</v>
      </c>
      <c r="F261" s="145" t="s">
        <v>9265</v>
      </c>
      <c r="G261" s="145" t="s">
        <v>8233</v>
      </c>
      <c r="H261" s="123" t="s">
        <v>9279</v>
      </c>
      <c r="I261" s="146" t="s">
        <v>9280</v>
      </c>
      <c r="J261" s="147"/>
      <c r="K261" s="147"/>
      <c r="L261" s="148"/>
      <c r="M261" s="122">
        <v>500</v>
      </c>
      <c r="N261" s="121" t="s">
        <v>8161</v>
      </c>
      <c r="O261" s="149"/>
      <c r="P261" s="144"/>
      <c r="Q261" s="144"/>
      <c r="R261" s="144"/>
      <c r="S261" s="144"/>
      <c r="T261" s="121"/>
      <c r="U261" s="144"/>
      <c r="V261" s="144"/>
      <c r="W261" s="144"/>
    </row>
    <row r="262" spans="1:23" ht="15" customHeight="1" x14ac:dyDescent="0.25">
      <c r="A262" s="144">
        <v>1920</v>
      </c>
      <c r="B262" s="157">
        <v>39516</v>
      </c>
      <c r="C262" s="121">
        <v>1033</v>
      </c>
      <c r="D262" s="121" t="s">
        <v>70</v>
      </c>
      <c r="E262" s="158" t="s">
        <v>9281</v>
      </c>
      <c r="F262" s="145" t="s">
        <v>9282</v>
      </c>
      <c r="G262" s="145" t="s">
        <v>8238</v>
      </c>
      <c r="H262" s="123" t="s">
        <v>9283</v>
      </c>
      <c r="I262" s="146" t="s">
        <v>9284</v>
      </c>
      <c r="J262" s="147"/>
      <c r="K262" s="147"/>
      <c r="L262" s="148"/>
      <c r="M262" s="122">
        <v>8000</v>
      </c>
      <c r="N262" s="121" t="s">
        <v>8161</v>
      </c>
      <c r="O262" s="122"/>
      <c r="P262" s="121"/>
      <c r="Q262" s="144"/>
      <c r="R262" s="144"/>
      <c r="S262" s="144"/>
      <c r="T262" s="121"/>
      <c r="U262" s="144"/>
      <c r="V262" s="144"/>
      <c r="W262" s="144"/>
    </row>
    <row r="263" spans="1:23" ht="15" customHeight="1" x14ac:dyDescent="0.25">
      <c r="A263" s="144">
        <v>1944</v>
      </c>
      <c r="B263" s="120">
        <v>39517</v>
      </c>
      <c r="C263" s="121">
        <v>1146</v>
      </c>
      <c r="D263" s="121" t="s">
        <v>361</v>
      </c>
      <c r="E263" s="144" t="s">
        <v>9285</v>
      </c>
      <c r="F263" s="145" t="s">
        <v>9286</v>
      </c>
      <c r="G263" s="145" t="s">
        <v>9287</v>
      </c>
      <c r="H263" s="123" t="s">
        <v>9288</v>
      </c>
      <c r="I263" s="146" t="s">
        <v>9289</v>
      </c>
      <c r="J263" s="147"/>
      <c r="K263" s="147"/>
      <c r="L263" s="148"/>
      <c r="M263" s="122">
        <v>3000</v>
      </c>
      <c r="N263" s="121" t="s">
        <v>8168</v>
      </c>
      <c r="O263" s="149"/>
      <c r="P263" s="144"/>
      <c r="Q263" s="144"/>
      <c r="R263" s="144"/>
      <c r="S263" s="144"/>
      <c r="T263" s="121"/>
      <c r="U263" s="144"/>
      <c r="V263" s="144"/>
      <c r="W263" s="144"/>
    </row>
    <row r="264" spans="1:23" ht="15" customHeight="1" x14ac:dyDescent="0.25">
      <c r="A264" s="159">
        <v>1941</v>
      </c>
      <c r="B264" s="160">
        <v>39517</v>
      </c>
      <c r="C264" s="161">
        <v>1049</v>
      </c>
      <c r="D264" s="161" t="s">
        <v>130</v>
      </c>
      <c r="E264" s="161" t="s">
        <v>9290</v>
      </c>
      <c r="F264" s="162" t="s">
        <v>9260</v>
      </c>
      <c r="G264" s="162" t="s">
        <v>9261</v>
      </c>
      <c r="H264" s="163" t="s">
        <v>9291</v>
      </c>
      <c r="I264" s="164" t="s">
        <v>9292</v>
      </c>
      <c r="J264" s="163"/>
      <c r="K264" s="165"/>
      <c r="L264" s="181"/>
      <c r="M264" s="166">
        <v>1000</v>
      </c>
      <c r="N264" s="161" t="s">
        <v>8161</v>
      </c>
      <c r="O264" s="167"/>
      <c r="P264" s="162"/>
      <c r="Q264" s="159"/>
      <c r="R264" s="159"/>
      <c r="S264" s="159"/>
      <c r="T264" s="161"/>
      <c r="U264" s="164"/>
      <c r="V264" s="159"/>
      <c r="W264" s="168"/>
    </row>
    <row r="265" spans="1:23" ht="15" customHeight="1" x14ac:dyDescent="0.25">
      <c r="A265" s="159">
        <v>1951</v>
      </c>
      <c r="B265" s="160">
        <v>39517</v>
      </c>
      <c r="C265" s="161">
        <v>1557</v>
      </c>
      <c r="D265" s="161" t="s">
        <v>130</v>
      </c>
      <c r="E265" s="161" t="s">
        <v>9293</v>
      </c>
      <c r="F265" s="162" t="s">
        <v>9260</v>
      </c>
      <c r="G265" s="162" t="s">
        <v>9261</v>
      </c>
      <c r="H265" s="163" t="s">
        <v>9294</v>
      </c>
      <c r="I265" s="164" t="s">
        <v>9295</v>
      </c>
      <c r="J265" s="163"/>
      <c r="K265" s="165"/>
      <c r="L265" s="181" t="s">
        <v>8172</v>
      </c>
      <c r="M265" s="166">
        <v>1000</v>
      </c>
      <c r="N265" s="161" t="s">
        <v>8161</v>
      </c>
      <c r="O265" s="167"/>
      <c r="P265" s="162"/>
      <c r="Q265" s="159"/>
      <c r="R265" s="159"/>
      <c r="S265" s="159"/>
      <c r="T265" s="161"/>
      <c r="U265" s="164"/>
      <c r="V265" s="159"/>
      <c r="W265" s="168"/>
    </row>
    <row r="266" spans="1:23" ht="15" customHeight="1" x14ac:dyDescent="0.25">
      <c r="A266" s="144">
        <v>1952</v>
      </c>
      <c r="B266" s="120">
        <v>39517</v>
      </c>
      <c r="C266" s="121">
        <v>1659</v>
      </c>
      <c r="D266" s="121" t="s">
        <v>42</v>
      </c>
      <c r="E266" s="144" t="s">
        <v>9296</v>
      </c>
      <c r="F266" s="145" t="s">
        <v>8797</v>
      </c>
      <c r="G266" s="145" t="s">
        <v>8426</v>
      </c>
      <c r="H266" s="123" t="s">
        <v>9297</v>
      </c>
      <c r="I266" s="146" t="s">
        <v>9298</v>
      </c>
      <c r="J266" s="147"/>
      <c r="K266" s="147"/>
      <c r="L266" s="148"/>
      <c r="M266" s="122">
        <v>6000</v>
      </c>
      <c r="N266" s="121" t="s">
        <v>8194</v>
      </c>
      <c r="O266" s="149"/>
      <c r="P266" s="144"/>
      <c r="Q266" s="144"/>
      <c r="R266" s="144"/>
      <c r="S266" s="144"/>
      <c r="T266" s="121"/>
      <c r="U266" s="144"/>
      <c r="V266" s="144"/>
      <c r="W266" s="144"/>
    </row>
    <row r="267" spans="1:23" ht="15" customHeight="1" x14ac:dyDescent="0.25">
      <c r="A267" s="144">
        <v>1947</v>
      </c>
      <c r="B267" s="157">
        <v>39517</v>
      </c>
      <c r="C267" s="121">
        <v>1306</v>
      </c>
      <c r="D267" s="121" t="s">
        <v>46</v>
      </c>
      <c r="E267" s="158" t="s">
        <v>9299</v>
      </c>
      <c r="F267" s="145" t="s">
        <v>8259</v>
      </c>
      <c r="G267" s="145" t="s">
        <v>9300</v>
      </c>
      <c r="H267" s="123" t="s">
        <v>9301</v>
      </c>
      <c r="I267" s="146" t="s">
        <v>9302</v>
      </c>
      <c r="J267" s="147"/>
      <c r="K267" s="147"/>
      <c r="L267" s="148" t="s">
        <v>8172</v>
      </c>
      <c r="M267" s="122">
        <v>6000</v>
      </c>
      <c r="N267" s="121" t="s">
        <v>8168</v>
      </c>
      <c r="O267" s="122"/>
      <c r="P267" s="121"/>
      <c r="Q267" s="144"/>
      <c r="R267" s="144"/>
      <c r="S267" s="144"/>
      <c r="T267" s="121"/>
      <c r="U267" s="144"/>
      <c r="V267" s="144"/>
      <c r="W267" s="144"/>
    </row>
    <row r="268" spans="1:23" ht="15" customHeight="1" x14ac:dyDescent="0.25">
      <c r="A268" s="144">
        <v>1961</v>
      </c>
      <c r="B268" s="120">
        <v>39518</v>
      </c>
      <c r="C268" s="121">
        <v>731</v>
      </c>
      <c r="D268" s="121" t="s">
        <v>59</v>
      </c>
      <c r="E268" s="144" t="s">
        <v>9303</v>
      </c>
      <c r="F268" s="145" t="s">
        <v>9304</v>
      </c>
      <c r="G268" s="145" t="s">
        <v>9305</v>
      </c>
      <c r="H268" s="123" t="s">
        <v>9306</v>
      </c>
      <c r="I268" s="146" t="s">
        <v>9307</v>
      </c>
      <c r="J268" s="147"/>
      <c r="K268" s="147"/>
      <c r="L268" s="148" t="s">
        <v>8172</v>
      </c>
      <c r="M268" s="122">
        <v>1200</v>
      </c>
      <c r="N268" s="121" t="s">
        <v>8161</v>
      </c>
      <c r="O268" s="149"/>
      <c r="P268" s="144"/>
      <c r="Q268" s="144"/>
      <c r="R268" s="144"/>
      <c r="S268" s="144"/>
      <c r="T268" s="121"/>
      <c r="U268" s="144"/>
      <c r="V268" s="144"/>
      <c r="W268" s="144"/>
    </row>
    <row r="269" spans="1:23" ht="15" customHeight="1" x14ac:dyDescent="0.25">
      <c r="A269" s="159">
        <v>1962</v>
      </c>
      <c r="B269" s="160">
        <v>39518</v>
      </c>
      <c r="C269" s="161">
        <v>800</v>
      </c>
      <c r="D269" s="161" t="s">
        <v>329</v>
      </c>
      <c r="E269" s="161" t="s">
        <v>9308</v>
      </c>
      <c r="F269" s="162" t="s">
        <v>9309</v>
      </c>
      <c r="G269" s="162" t="s">
        <v>8312</v>
      </c>
      <c r="H269" s="163" t="s">
        <v>9310</v>
      </c>
      <c r="I269" s="164" t="s">
        <v>9311</v>
      </c>
      <c r="J269" s="163"/>
      <c r="K269" s="165"/>
      <c r="L269" s="181"/>
      <c r="M269" s="166">
        <v>1000</v>
      </c>
      <c r="N269" s="161" t="s">
        <v>8168</v>
      </c>
      <c r="O269" s="167"/>
      <c r="P269" s="162"/>
      <c r="Q269" s="159"/>
      <c r="R269" s="159"/>
      <c r="S269" s="159"/>
      <c r="T269" s="161"/>
      <c r="U269" s="164"/>
      <c r="V269" s="159"/>
      <c r="W269" s="168"/>
    </row>
    <row r="270" spans="1:23" ht="15" customHeight="1" x14ac:dyDescent="0.25">
      <c r="A270" s="159">
        <v>2006</v>
      </c>
      <c r="B270" s="160">
        <v>39519</v>
      </c>
      <c r="C270" s="161">
        <v>1731</v>
      </c>
      <c r="D270" s="161" t="s">
        <v>130</v>
      </c>
      <c r="E270" s="161" t="s">
        <v>9312</v>
      </c>
      <c r="F270" s="162" t="s">
        <v>9313</v>
      </c>
      <c r="G270" s="162" t="s">
        <v>9196</v>
      </c>
      <c r="H270" s="163" t="s">
        <v>9314</v>
      </c>
      <c r="I270" s="164" t="s">
        <v>9315</v>
      </c>
      <c r="J270" s="163"/>
      <c r="K270" s="165"/>
      <c r="L270" s="181" t="s">
        <v>8172</v>
      </c>
      <c r="M270" s="166">
        <v>1200</v>
      </c>
      <c r="N270" s="161" t="s">
        <v>8178</v>
      </c>
      <c r="O270" s="167"/>
      <c r="P270" s="162"/>
      <c r="Q270" s="159"/>
      <c r="R270" s="159"/>
      <c r="S270" s="159"/>
      <c r="T270" s="161"/>
      <c r="U270" s="164"/>
      <c r="V270" s="159"/>
      <c r="W270" s="168"/>
    </row>
    <row r="271" spans="1:23" ht="15" customHeight="1" x14ac:dyDescent="0.25">
      <c r="A271" s="151">
        <v>1991</v>
      </c>
      <c r="B271" s="152">
        <v>39519</v>
      </c>
      <c r="C271" s="153">
        <v>1103</v>
      </c>
      <c r="D271" s="153" t="s">
        <v>248</v>
      </c>
      <c r="E271" s="153" t="s">
        <v>9316</v>
      </c>
      <c r="F271" s="153" t="s">
        <v>9317</v>
      </c>
      <c r="G271" s="153" t="s">
        <v>9318</v>
      </c>
      <c r="H271" s="123" t="s">
        <v>9319</v>
      </c>
      <c r="I271" s="153" t="s">
        <v>9320</v>
      </c>
      <c r="J271" s="123" t="s">
        <v>8331</v>
      </c>
      <c r="K271" s="123"/>
      <c r="L271" s="182"/>
      <c r="M271" s="154">
        <v>1000</v>
      </c>
      <c r="N271" s="153" t="s">
        <v>8161</v>
      </c>
      <c r="O271" s="155"/>
      <c r="P271" s="153"/>
      <c r="Q271" s="153"/>
      <c r="R271" s="153"/>
      <c r="S271" s="153"/>
      <c r="T271" s="153"/>
      <c r="U271" s="153"/>
      <c r="V271" s="153"/>
      <c r="W271" s="153"/>
    </row>
    <row r="272" spans="1:23" ht="15" customHeight="1" x14ac:dyDescent="0.25">
      <c r="A272" s="151">
        <v>1992</v>
      </c>
      <c r="B272" s="152">
        <v>39519</v>
      </c>
      <c r="C272" s="153">
        <v>1132</v>
      </c>
      <c r="D272" s="153" t="s">
        <v>99</v>
      </c>
      <c r="E272" s="153" t="s">
        <v>9321</v>
      </c>
      <c r="F272" s="153" t="s">
        <v>9322</v>
      </c>
      <c r="G272" s="153" t="s">
        <v>9323</v>
      </c>
      <c r="H272" s="153" t="s">
        <v>9324</v>
      </c>
      <c r="I272" s="153" t="s">
        <v>9325</v>
      </c>
      <c r="J272" s="123" t="s">
        <v>9326</v>
      </c>
      <c r="K272" s="123"/>
      <c r="L272" s="182"/>
      <c r="M272" s="154">
        <v>500</v>
      </c>
      <c r="N272" s="153" t="s">
        <v>8168</v>
      </c>
      <c r="O272" s="155"/>
      <c r="P272" s="153"/>
      <c r="Q272" s="153"/>
      <c r="R272" s="153"/>
      <c r="S272" s="153"/>
      <c r="T272" s="153"/>
      <c r="U272" s="153"/>
      <c r="V272" s="153"/>
      <c r="W272" s="153"/>
    </row>
    <row r="273" spans="1:23" ht="15" customHeight="1" x14ac:dyDescent="0.25">
      <c r="A273" s="144">
        <v>2004</v>
      </c>
      <c r="B273" s="157">
        <v>39519</v>
      </c>
      <c r="C273" s="121">
        <v>1550</v>
      </c>
      <c r="D273" s="121" t="s">
        <v>68</v>
      </c>
      <c r="E273" s="158" t="s">
        <v>9327</v>
      </c>
      <c r="F273" s="145" t="s">
        <v>9120</v>
      </c>
      <c r="G273" s="145" t="s">
        <v>8175</v>
      </c>
      <c r="H273" s="123" t="s">
        <v>9328</v>
      </c>
      <c r="I273" s="146" t="s">
        <v>9329</v>
      </c>
      <c r="J273" s="147"/>
      <c r="K273" s="147"/>
      <c r="L273" s="148"/>
      <c r="M273" s="122">
        <v>800</v>
      </c>
      <c r="N273" s="121" t="s">
        <v>8142</v>
      </c>
      <c r="O273" s="122"/>
      <c r="P273" s="121"/>
      <c r="Q273" s="144"/>
      <c r="R273" s="144"/>
      <c r="S273" s="144"/>
      <c r="T273" s="121"/>
      <c r="U273" s="144"/>
      <c r="V273" s="144"/>
      <c r="W273" s="144"/>
    </row>
    <row r="274" spans="1:23" ht="15" customHeight="1" x14ac:dyDescent="0.25">
      <c r="A274" s="144">
        <v>2023</v>
      </c>
      <c r="B274" s="120">
        <v>39520</v>
      </c>
      <c r="C274" s="121">
        <v>1707</v>
      </c>
      <c r="D274" s="121" t="s">
        <v>132</v>
      </c>
      <c r="E274" s="144" t="s">
        <v>9330</v>
      </c>
      <c r="F274" s="145" t="s">
        <v>9331</v>
      </c>
      <c r="G274" s="145" t="s">
        <v>9092</v>
      </c>
      <c r="H274" s="123" t="s">
        <v>9332</v>
      </c>
      <c r="I274" s="146" t="s">
        <v>9333</v>
      </c>
      <c r="J274" s="147"/>
      <c r="K274" s="147"/>
      <c r="L274" s="148"/>
      <c r="M274" s="122">
        <v>1000</v>
      </c>
      <c r="N274" s="121" t="s">
        <v>8161</v>
      </c>
      <c r="O274" s="149"/>
      <c r="P274" s="144"/>
      <c r="Q274" s="144"/>
      <c r="R274" s="144"/>
      <c r="S274" s="144"/>
      <c r="T274" s="121"/>
      <c r="U274" s="144"/>
      <c r="V274" s="144"/>
      <c r="W274" s="144"/>
    </row>
    <row r="275" spans="1:23" ht="15" customHeight="1" x14ac:dyDescent="0.25">
      <c r="A275" s="159">
        <v>2011</v>
      </c>
      <c r="B275" s="160">
        <v>39520</v>
      </c>
      <c r="C275" s="161">
        <v>828</v>
      </c>
      <c r="D275" s="161" t="s">
        <v>81</v>
      </c>
      <c r="E275" s="161" t="s">
        <v>9334</v>
      </c>
      <c r="F275" s="162" t="s">
        <v>9335</v>
      </c>
      <c r="G275" s="162" t="s">
        <v>9336</v>
      </c>
      <c r="H275" s="163" t="s">
        <v>9337</v>
      </c>
      <c r="I275" s="164" t="s">
        <v>9338</v>
      </c>
      <c r="J275" s="163"/>
      <c r="K275" s="165"/>
      <c r="L275" s="181"/>
      <c r="M275" s="166">
        <v>30</v>
      </c>
      <c r="N275" s="161" t="s">
        <v>8194</v>
      </c>
      <c r="O275" s="167"/>
      <c r="P275" s="162"/>
      <c r="Q275" s="159"/>
      <c r="R275" s="159"/>
      <c r="S275" s="159"/>
      <c r="T275" s="161"/>
      <c r="U275" s="164"/>
      <c r="V275" s="159"/>
      <c r="W275" s="168"/>
    </row>
    <row r="276" spans="1:23" ht="15" customHeight="1" x14ac:dyDescent="0.25">
      <c r="A276" s="159">
        <v>2024</v>
      </c>
      <c r="B276" s="160">
        <v>39520</v>
      </c>
      <c r="C276" s="161">
        <v>1710</v>
      </c>
      <c r="D276" s="161" t="s">
        <v>141</v>
      </c>
      <c r="E276" s="161" t="s">
        <v>9339</v>
      </c>
      <c r="F276" s="162" t="s">
        <v>9340</v>
      </c>
      <c r="G276" s="162" t="s">
        <v>9341</v>
      </c>
      <c r="H276" s="163" t="s">
        <v>9342</v>
      </c>
      <c r="I276" s="164" t="s">
        <v>9343</v>
      </c>
      <c r="J276" s="163"/>
      <c r="K276" s="165"/>
      <c r="L276" s="181"/>
      <c r="M276" s="166">
        <v>9000</v>
      </c>
      <c r="N276" s="161" t="s">
        <v>8168</v>
      </c>
      <c r="O276" s="167"/>
      <c r="P276" s="162"/>
      <c r="Q276" s="159"/>
      <c r="R276" s="159"/>
      <c r="S276" s="159"/>
      <c r="T276" s="161"/>
      <c r="U276" s="164"/>
      <c r="V276" s="159"/>
      <c r="W276" s="168"/>
    </row>
    <row r="277" spans="1:23" ht="15" customHeight="1" x14ac:dyDescent="0.25">
      <c r="A277" s="144">
        <v>2029</v>
      </c>
      <c r="B277" s="157">
        <v>39521</v>
      </c>
      <c r="C277" s="121">
        <v>432</v>
      </c>
      <c r="D277" s="121" t="s">
        <v>61</v>
      </c>
      <c r="E277" s="158" t="s">
        <v>9344</v>
      </c>
      <c r="F277" s="145" t="s">
        <v>9345</v>
      </c>
      <c r="G277" s="145" t="s">
        <v>8764</v>
      </c>
      <c r="H277" s="123" t="s">
        <v>9346</v>
      </c>
      <c r="I277" s="146" t="s">
        <v>8891</v>
      </c>
      <c r="J277" s="147"/>
      <c r="K277" s="147"/>
      <c r="L277" s="148" t="s">
        <v>8172</v>
      </c>
      <c r="M277" s="122">
        <v>200000</v>
      </c>
      <c r="N277" s="121" t="s">
        <v>8161</v>
      </c>
      <c r="O277" s="122"/>
      <c r="P277" s="121"/>
      <c r="Q277" s="144"/>
      <c r="R277" s="144"/>
      <c r="S277" s="144"/>
      <c r="T277" s="121"/>
      <c r="U277" s="144"/>
      <c r="V277" s="144"/>
      <c r="W277" s="144"/>
    </row>
    <row r="278" spans="1:23" ht="15" customHeight="1" x14ac:dyDescent="0.25">
      <c r="A278" s="144">
        <v>2031</v>
      </c>
      <c r="B278" s="157">
        <v>39521</v>
      </c>
      <c r="C278" s="121">
        <v>840</v>
      </c>
      <c r="D278" s="121" t="s">
        <v>200</v>
      </c>
      <c r="E278" s="158" t="s">
        <v>9347</v>
      </c>
      <c r="F278" s="145" t="s">
        <v>8374</v>
      </c>
      <c r="G278" s="145" t="s">
        <v>8238</v>
      </c>
      <c r="H278" s="123" t="s">
        <v>9348</v>
      </c>
      <c r="I278" s="146" t="s">
        <v>9349</v>
      </c>
      <c r="J278" s="147"/>
      <c r="K278" s="147"/>
      <c r="L278" s="148"/>
      <c r="M278" s="122">
        <v>25000</v>
      </c>
      <c r="N278" s="121" t="s">
        <v>8273</v>
      </c>
      <c r="O278" s="122"/>
      <c r="P278" s="121"/>
      <c r="Q278" s="144"/>
      <c r="R278" s="144"/>
      <c r="S278" s="144"/>
      <c r="T278" s="144"/>
      <c r="U278" s="144"/>
      <c r="V278" s="121"/>
      <c r="W278" s="150"/>
    </row>
    <row r="279" spans="1:23" ht="15" customHeight="1" x14ac:dyDescent="0.25">
      <c r="A279" s="144">
        <v>2044</v>
      </c>
      <c r="B279" s="157">
        <v>39521</v>
      </c>
      <c r="C279" s="121">
        <v>1412</v>
      </c>
      <c r="D279" s="121" t="s">
        <v>46</v>
      </c>
      <c r="E279" s="158" t="s">
        <v>9350</v>
      </c>
      <c r="F279" s="145" t="s">
        <v>9351</v>
      </c>
      <c r="G279" s="145" t="s">
        <v>9352</v>
      </c>
      <c r="H279" s="123" t="s">
        <v>9353</v>
      </c>
      <c r="I279" s="146" t="s">
        <v>9354</v>
      </c>
      <c r="J279" s="147"/>
      <c r="K279" s="147"/>
      <c r="L279" s="148"/>
      <c r="M279" s="122">
        <v>1500</v>
      </c>
      <c r="N279" s="121" t="s">
        <v>8178</v>
      </c>
      <c r="O279" s="122"/>
      <c r="P279" s="121"/>
      <c r="Q279" s="144"/>
      <c r="R279" s="144"/>
      <c r="S279" s="144"/>
      <c r="T279" s="144"/>
      <c r="U279" s="144"/>
      <c r="V279" s="121"/>
      <c r="W279" s="150"/>
    </row>
    <row r="280" spans="1:23" ht="15" customHeight="1" x14ac:dyDescent="0.25">
      <c r="A280" s="159">
        <v>2062</v>
      </c>
      <c r="B280" s="160">
        <v>39522</v>
      </c>
      <c r="C280" s="161">
        <v>1126</v>
      </c>
      <c r="D280" s="161" t="s">
        <v>141</v>
      </c>
      <c r="E280" s="161" t="s">
        <v>9355</v>
      </c>
      <c r="F280" s="162" t="s">
        <v>8396</v>
      </c>
      <c r="G280" s="162" t="s">
        <v>8477</v>
      </c>
      <c r="H280" s="163" t="s">
        <v>9356</v>
      </c>
      <c r="I280" s="164" t="s">
        <v>9357</v>
      </c>
      <c r="J280" s="163"/>
      <c r="K280" s="165"/>
      <c r="L280" s="181"/>
      <c r="M280" s="166">
        <v>80</v>
      </c>
      <c r="N280" s="161" t="s">
        <v>8142</v>
      </c>
      <c r="O280" s="167"/>
      <c r="P280" s="162"/>
      <c r="Q280" s="159"/>
      <c r="R280" s="159"/>
      <c r="S280" s="159"/>
      <c r="T280" s="159"/>
      <c r="U280" s="164"/>
      <c r="V280" s="161"/>
      <c r="W280" s="168"/>
    </row>
    <row r="281" spans="1:23" ht="15" customHeight="1" x14ac:dyDescent="0.25">
      <c r="A281" s="151">
        <v>2073</v>
      </c>
      <c r="B281" s="152">
        <v>39522</v>
      </c>
      <c r="C281" s="153">
        <v>2359</v>
      </c>
      <c r="D281" s="153" t="s">
        <v>319</v>
      </c>
      <c r="E281" s="153" t="s">
        <v>9358</v>
      </c>
      <c r="F281" s="153" t="s">
        <v>8207</v>
      </c>
      <c r="G281" s="153" t="s">
        <v>8208</v>
      </c>
      <c r="H281" s="123"/>
      <c r="I281" s="153" t="s">
        <v>9359</v>
      </c>
      <c r="J281" s="123" t="s">
        <v>9360</v>
      </c>
      <c r="K281" s="123"/>
      <c r="L281" s="182"/>
      <c r="M281" s="154">
        <v>5000</v>
      </c>
      <c r="N281" s="153" t="s">
        <v>8142</v>
      </c>
      <c r="O281" s="155"/>
      <c r="P281" s="153"/>
      <c r="Q281" s="153"/>
      <c r="R281" s="153"/>
      <c r="S281" s="153"/>
      <c r="T281" s="153"/>
      <c r="U281" s="153"/>
      <c r="V281" s="153"/>
      <c r="W281" s="156"/>
    </row>
    <row r="282" spans="1:23" ht="15" customHeight="1" x14ac:dyDescent="0.25">
      <c r="A282" s="144">
        <v>2071</v>
      </c>
      <c r="B282" s="120">
        <v>39522</v>
      </c>
      <c r="C282" s="121">
        <v>2225</v>
      </c>
      <c r="D282" s="121" t="s">
        <v>42</v>
      </c>
      <c r="E282" s="144" t="s">
        <v>9361</v>
      </c>
      <c r="F282" s="145" t="s">
        <v>8945</v>
      </c>
      <c r="G282" s="145" t="s">
        <v>8270</v>
      </c>
      <c r="H282" s="123" t="s">
        <v>9362</v>
      </c>
      <c r="I282" s="146" t="s">
        <v>9363</v>
      </c>
      <c r="J282" s="147"/>
      <c r="K282" s="147"/>
      <c r="L282" s="121"/>
      <c r="M282" s="122">
        <v>2000</v>
      </c>
      <c r="N282" s="121" t="s">
        <v>8161</v>
      </c>
      <c r="O282" s="149"/>
      <c r="P282" s="144"/>
      <c r="Q282" s="144"/>
      <c r="R282" s="144"/>
      <c r="S282" s="144"/>
      <c r="T282" s="144"/>
      <c r="U282" s="144"/>
      <c r="V282" s="121"/>
      <c r="W282" s="150"/>
    </row>
    <row r="283" spans="1:23" ht="15" customHeight="1" x14ac:dyDescent="0.25">
      <c r="A283" s="144">
        <v>2063</v>
      </c>
      <c r="B283" s="157">
        <v>39522</v>
      </c>
      <c r="C283" s="121">
        <v>1200</v>
      </c>
      <c r="D283" s="121" t="s">
        <v>46</v>
      </c>
      <c r="E283" s="158" t="s">
        <v>9364</v>
      </c>
      <c r="F283" s="145" t="s">
        <v>9365</v>
      </c>
      <c r="G283" s="145" t="s">
        <v>8802</v>
      </c>
      <c r="H283" s="123" t="s">
        <v>9366</v>
      </c>
      <c r="I283" s="146" t="s">
        <v>9367</v>
      </c>
      <c r="J283" s="147"/>
      <c r="K283" s="147"/>
      <c r="L283" s="148"/>
      <c r="M283" s="122">
        <v>2500</v>
      </c>
      <c r="N283" s="121" t="s">
        <v>8335</v>
      </c>
      <c r="O283" s="122"/>
      <c r="P283" s="121"/>
      <c r="Q283" s="144"/>
      <c r="R283" s="144"/>
      <c r="S283" s="144"/>
      <c r="T283" s="144"/>
      <c r="U283" s="144"/>
      <c r="V283" s="121"/>
      <c r="W283" s="150"/>
    </row>
    <row r="284" spans="1:23" ht="15" customHeight="1" x14ac:dyDescent="0.25">
      <c r="A284" s="144">
        <v>2083</v>
      </c>
      <c r="B284" s="120">
        <v>39523</v>
      </c>
      <c r="C284" s="121">
        <v>1344</v>
      </c>
      <c r="D284" s="121" t="s">
        <v>35</v>
      </c>
      <c r="E284" s="144" t="s">
        <v>9368</v>
      </c>
      <c r="F284" s="145" t="s">
        <v>9369</v>
      </c>
      <c r="G284" s="145" t="s">
        <v>8191</v>
      </c>
      <c r="H284" s="123" t="s">
        <v>9370</v>
      </c>
      <c r="I284" s="146" t="s">
        <v>9371</v>
      </c>
      <c r="J284" s="147"/>
      <c r="K284" s="147"/>
      <c r="L284" s="148"/>
      <c r="M284" s="122">
        <v>750</v>
      </c>
      <c r="N284" s="121" t="s">
        <v>8142</v>
      </c>
      <c r="O284" s="149"/>
      <c r="P284" s="144"/>
      <c r="Q284" s="144"/>
      <c r="R284" s="144"/>
      <c r="S284" s="144"/>
      <c r="T284" s="144"/>
      <c r="U284" s="144"/>
      <c r="V284" s="121"/>
      <c r="W284" s="150"/>
    </row>
    <row r="285" spans="1:23" ht="15" customHeight="1" x14ac:dyDescent="0.25">
      <c r="A285" s="144">
        <v>2093</v>
      </c>
      <c r="B285" s="120">
        <v>39524</v>
      </c>
      <c r="C285" s="121">
        <v>1032</v>
      </c>
      <c r="D285" s="121" t="s">
        <v>152</v>
      </c>
      <c r="E285" s="144" t="s">
        <v>9372</v>
      </c>
      <c r="F285" s="145" t="s">
        <v>9373</v>
      </c>
      <c r="G285" s="145" t="s">
        <v>8827</v>
      </c>
      <c r="H285" s="123" t="s">
        <v>9374</v>
      </c>
      <c r="I285" s="146" t="s">
        <v>9375</v>
      </c>
      <c r="J285" s="147"/>
      <c r="K285" s="147"/>
      <c r="L285" s="148"/>
      <c r="M285" s="122">
        <v>10000</v>
      </c>
      <c r="N285" s="121" t="s">
        <v>8161</v>
      </c>
      <c r="O285" s="149"/>
      <c r="P285" s="144"/>
      <c r="Q285" s="144"/>
      <c r="R285" s="144"/>
      <c r="S285" s="144"/>
      <c r="T285" s="144"/>
      <c r="U285" s="144"/>
      <c r="V285" s="121"/>
      <c r="W285" s="150"/>
    </row>
    <row r="286" spans="1:23" ht="15" customHeight="1" x14ac:dyDescent="0.25">
      <c r="A286" s="144">
        <v>2123</v>
      </c>
      <c r="B286" s="120">
        <v>39525</v>
      </c>
      <c r="C286" s="121">
        <v>1517</v>
      </c>
      <c r="D286" s="121" t="s">
        <v>35</v>
      </c>
      <c r="E286" s="144" t="s">
        <v>9376</v>
      </c>
      <c r="F286" s="145" t="s">
        <v>8190</v>
      </c>
      <c r="G286" s="145" t="s">
        <v>8191</v>
      </c>
      <c r="H286" s="123" t="s">
        <v>9377</v>
      </c>
      <c r="I286" s="146" t="s">
        <v>9371</v>
      </c>
      <c r="J286" s="147"/>
      <c r="K286" s="147"/>
      <c r="L286" s="148"/>
      <c r="M286" s="122">
        <v>400</v>
      </c>
      <c r="N286" s="121" t="s">
        <v>8168</v>
      </c>
      <c r="O286" s="149"/>
      <c r="P286" s="144"/>
      <c r="Q286" s="144"/>
      <c r="R286" s="144"/>
      <c r="S286" s="144"/>
      <c r="T286" s="144"/>
      <c r="U286" s="144"/>
      <c r="V286" s="121"/>
      <c r="W286" s="150"/>
    </row>
    <row r="287" spans="1:23" ht="15" customHeight="1" x14ac:dyDescent="0.25">
      <c r="A287" s="151">
        <v>2110</v>
      </c>
      <c r="B287" s="152">
        <v>39525</v>
      </c>
      <c r="C287" s="153">
        <v>1222</v>
      </c>
      <c r="D287" s="153" t="s">
        <v>21</v>
      </c>
      <c r="E287" s="153" t="s">
        <v>9378</v>
      </c>
      <c r="F287" s="153" t="s">
        <v>8499</v>
      </c>
      <c r="G287" s="153" t="s">
        <v>8202</v>
      </c>
      <c r="H287" s="153" t="s">
        <v>9379</v>
      </c>
      <c r="I287" s="153" t="s">
        <v>9380</v>
      </c>
      <c r="J287" s="123"/>
      <c r="K287" s="123"/>
      <c r="L287" s="182"/>
      <c r="M287" s="154">
        <v>10000</v>
      </c>
      <c r="N287" s="153" t="s">
        <v>8168</v>
      </c>
      <c r="O287" s="155"/>
      <c r="P287" s="153"/>
      <c r="Q287" s="153"/>
      <c r="R287" s="153"/>
      <c r="S287" s="153"/>
      <c r="T287" s="153"/>
      <c r="U287" s="153"/>
      <c r="V287" s="153"/>
      <c r="W287" s="156"/>
    </row>
    <row r="288" spans="1:23" ht="15" customHeight="1" x14ac:dyDescent="0.25">
      <c r="A288" s="144">
        <v>2129</v>
      </c>
      <c r="B288" s="157">
        <v>39525</v>
      </c>
      <c r="C288" s="121">
        <v>2122</v>
      </c>
      <c r="D288" s="121" t="s">
        <v>46</v>
      </c>
      <c r="E288" s="158" t="s">
        <v>9381</v>
      </c>
      <c r="F288" s="145" t="s">
        <v>9313</v>
      </c>
      <c r="G288" s="145" t="s">
        <v>9196</v>
      </c>
      <c r="H288" s="123" t="s">
        <v>9382</v>
      </c>
      <c r="I288" s="146" t="s">
        <v>9383</v>
      </c>
      <c r="J288" s="147"/>
      <c r="K288" s="147"/>
      <c r="L288" s="148"/>
      <c r="M288" s="122">
        <v>5000</v>
      </c>
      <c r="N288" s="121" t="s">
        <v>8335</v>
      </c>
      <c r="O288" s="122"/>
      <c r="P288" s="121"/>
      <c r="Q288" s="144"/>
      <c r="R288" s="144"/>
      <c r="S288" s="144"/>
      <c r="T288" s="144"/>
      <c r="U288" s="144"/>
      <c r="V288" s="121"/>
      <c r="W288" s="150"/>
    </row>
    <row r="289" spans="1:23" ht="15" customHeight="1" x14ac:dyDescent="0.25">
      <c r="A289" s="144">
        <v>2146</v>
      </c>
      <c r="B289" s="120">
        <v>39526</v>
      </c>
      <c r="C289" s="121">
        <v>1151</v>
      </c>
      <c r="D289" s="121" t="s">
        <v>35</v>
      </c>
      <c r="E289" s="144" t="s">
        <v>9384</v>
      </c>
      <c r="F289" s="145" t="s">
        <v>8190</v>
      </c>
      <c r="G289" s="145" t="s">
        <v>8191</v>
      </c>
      <c r="H289" s="123" t="s">
        <v>9385</v>
      </c>
      <c r="I289" s="146" t="s">
        <v>9386</v>
      </c>
      <c r="J289" s="147"/>
      <c r="K289" s="147"/>
      <c r="L289" s="148"/>
      <c r="M289" s="122">
        <v>2000</v>
      </c>
      <c r="N289" s="121" t="s">
        <v>8142</v>
      </c>
      <c r="O289" s="149"/>
      <c r="P289" s="144"/>
      <c r="Q289" s="144"/>
      <c r="R289" s="144"/>
      <c r="S289" s="144"/>
      <c r="T289" s="144"/>
      <c r="U289" s="144"/>
      <c r="V289" s="121"/>
      <c r="W289" s="150"/>
    </row>
    <row r="290" spans="1:23" ht="15" customHeight="1" x14ac:dyDescent="0.25">
      <c r="A290" s="151"/>
      <c r="B290" s="152">
        <v>39526</v>
      </c>
      <c r="C290" s="153">
        <v>1522</v>
      </c>
      <c r="D290" s="153" t="s">
        <v>21</v>
      </c>
      <c r="E290" s="153" t="s">
        <v>9387</v>
      </c>
      <c r="F290" s="153" t="s">
        <v>9388</v>
      </c>
      <c r="G290" s="153" t="s">
        <v>8202</v>
      </c>
      <c r="H290" s="153" t="s">
        <v>9389</v>
      </c>
      <c r="I290" s="153" t="s">
        <v>9390</v>
      </c>
      <c r="J290" s="123" t="s">
        <v>9391</v>
      </c>
      <c r="K290" s="123"/>
      <c r="L290" s="182"/>
      <c r="M290" s="154">
        <v>300000</v>
      </c>
      <c r="N290" s="153" t="s">
        <v>8161</v>
      </c>
      <c r="O290" s="155"/>
      <c r="P290" s="153" t="s">
        <v>4936</v>
      </c>
      <c r="Q290" s="153"/>
      <c r="R290" s="153" t="s">
        <v>4937</v>
      </c>
      <c r="S290" s="153"/>
      <c r="T290" s="153"/>
      <c r="U290" s="153"/>
      <c r="V290" s="153"/>
      <c r="W290" s="156"/>
    </row>
    <row r="291" spans="1:23" ht="15" customHeight="1" x14ac:dyDescent="0.25">
      <c r="A291" s="151"/>
      <c r="B291" s="152">
        <v>39526</v>
      </c>
      <c r="C291" s="153" t="s">
        <v>4936</v>
      </c>
      <c r="D291" s="153" t="s">
        <v>108</v>
      </c>
      <c r="E291" s="153" t="s">
        <v>9392</v>
      </c>
      <c r="F291" s="153" t="s">
        <v>9393</v>
      </c>
      <c r="G291" s="153" t="s">
        <v>9394</v>
      </c>
      <c r="H291" s="153"/>
      <c r="I291" s="153" t="s">
        <v>9395</v>
      </c>
      <c r="J291" s="123" t="s">
        <v>9396</v>
      </c>
      <c r="K291" s="123"/>
      <c r="L291" s="182"/>
      <c r="M291" s="154">
        <v>500</v>
      </c>
      <c r="N291" s="153" t="s">
        <v>8161</v>
      </c>
      <c r="O291" s="155"/>
      <c r="P291" s="153"/>
      <c r="Q291" s="153"/>
      <c r="R291" s="153"/>
      <c r="S291" s="153"/>
      <c r="T291" s="153"/>
      <c r="U291" s="153"/>
      <c r="V291" s="153"/>
      <c r="W291" s="156"/>
    </row>
    <row r="292" spans="1:23" ht="15" customHeight="1" x14ac:dyDescent="0.25">
      <c r="A292" s="169">
        <v>2145</v>
      </c>
      <c r="B292" s="170">
        <v>39526</v>
      </c>
      <c r="C292" s="169">
        <v>1131</v>
      </c>
      <c r="D292" s="169" t="s">
        <v>56</v>
      </c>
      <c r="E292" s="169" t="s">
        <v>9397</v>
      </c>
      <c r="F292" s="178" t="s">
        <v>9398</v>
      </c>
      <c r="G292" s="178" t="s">
        <v>9399</v>
      </c>
      <c r="H292" s="173" t="s">
        <v>9400</v>
      </c>
      <c r="I292" s="178" t="s">
        <v>9401</v>
      </c>
      <c r="J292" s="173"/>
      <c r="K292" s="172"/>
      <c r="L292" s="174"/>
      <c r="M292" s="175">
        <v>1000</v>
      </c>
      <c r="N292" s="172" t="s">
        <v>8168</v>
      </c>
      <c r="O292" s="176"/>
      <c r="P292" s="173"/>
      <c r="Q292" s="173"/>
      <c r="R292" s="173"/>
      <c r="S292" s="173"/>
      <c r="T292" s="173"/>
      <c r="U292" s="173"/>
      <c r="V292" s="179"/>
      <c r="W292" s="180"/>
    </row>
    <row r="293" spans="1:23" ht="15" customHeight="1" x14ac:dyDescent="0.25">
      <c r="A293" s="144">
        <v>2152</v>
      </c>
      <c r="B293" s="157">
        <v>39526</v>
      </c>
      <c r="C293" s="121">
        <v>1426</v>
      </c>
      <c r="D293" s="121" t="s">
        <v>70</v>
      </c>
      <c r="E293" s="158" t="s">
        <v>9402</v>
      </c>
      <c r="F293" s="145" t="s">
        <v>9134</v>
      </c>
      <c r="G293" s="145" t="s">
        <v>8894</v>
      </c>
      <c r="H293" s="123" t="s">
        <v>9403</v>
      </c>
      <c r="I293" s="146" t="s">
        <v>9404</v>
      </c>
      <c r="J293" s="147"/>
      <c r="K293" s="147"/>
      <c r="L293" s="148"/>
      <c r="M293" s="122">
        <v>10000</v>
      </c>
      <c r="N293" s="121" t="s">
        <v>8168</v>
      </c>
      <c r="O293" s="122"/>
      <c r="P293" s="121"/>
      <c r="Q293" s="144"/>
      <c r="R293" s="144"/>
      <c r="S293" s="144"/>
      <c r="T293" s="144"/>
      <c r="U293" s="144"/>
      <c r="V293" s="121"/>
      <c r="W293" s="150"/>
    </row>
    <row r="294" spans="1:23" ht="15" customHeight="1" x14ac:dyDescent="0.25">
      <c r="A294" s="151"/>
      <c r="B294" s="152">
        <v>39527</v>
      </c>
      <c r="C294" s="153">
        <v>1516</v>
      </c>
      <c r="D294" s="153" t="s">
        <v>21</v>
      </c>
      <c r="E294" s="153" t="s">
        <v>9405</v>
      </c>
      <c r="F294" s="153" t="s">
        <v>9406</v>
      </c>
      <c r="G294" s="153" t="s">
        <v>8202</v>
      </c>
      <c r="H294" s="153" t="s">
        <v>9407</v>
      </c>
      <c r="I294" s="153" t="s">
        <v>9408</v>
      </c>
      <c r="J294" s="123" t="s">
        <v>9409</v>
      </c>
      <c r="K294" s="123"/>
      <c r="L294" s="182"/>
      <c r="M294" s="154">
        <v>150</v>
      </c>
      <c r="N294" s="153" t="s">
        <v>8168</v>
      </c>
      <c r="O294" s="155"/>
      <c r="P294" s="153"/>
      <c r="Q294" s="153"/>
      <c r="R294" s="153"/>
      <c r="S294" s="153"/>
      <c r="T294" s="153"/>
      <c r="U294" s="153"/>
      <c r="V294" s="153"/>
      <c r="W294" s="156"/>
    </row>
    <row r="295" spans="1:23" ht="15" customHeight="1" x14ac:dyDescent="0.25">
      <c r="A295" s="159">
        <v>2190</v>
      </c>
      <c r="B295" s="160">
        <v>39528</v>
      </c>
      <c r="C295" s="161">
        <v>1315</v>
      </c>
      <c r="D295" s="161" t="s">
        <v>64</v>
      </c>
      <c r="E295" s="161" t="s">
        <v>9410</v>
      </c>
      <c r="F295" s="162" t="s">
        <v>9411</v>
      </c>
      <c r="G295" s="162" t="s">
        <v>5722</v>
      </c>
      <c r="H295" s="163" t="s">
        <v>9412</v>
      </c>
      <c r="I295" s="164" t="s">
        <v>9413</v>
      </c>
      <c r="J295" s="163"/>
      <c r="K295" s="165"/>
      <c r="L295" s="181"/>
      <c r="M295" s="166">
        <v>2000</v>
      </c>
      <c r="N295" s="161" t="s">
        <v>8168</v>
      </c>
      <c r="O295" s="167"/>
      <c r="P295" s="162"/>
      <c r="Q295" s="159"/>
      <c r="R295" s="159"/>
      <c r="S295" s="159"/>
      <c r="T295" s="159"/>
      <c r="U295" s="164"/>
      <c r="V295" s="161"/>
      <c r="W295" s="168"/>
    </row>
    <row r="296" spans="1:23" ht="15" customHeight="1" x14ac:dyDescent="0.25">
      <c r="A296" s="159">
        <v>2191</v>
      </c>
      <c r="B296" s="160">
        <v>39528</v>
      </c>
      <c r="C296" s="161">
        <v>1511</v>
      </c>
      <c r="D296" s="161" t="s">
        <v>130</v>
      </c>
      <c r="E296" s="161" t="s">
        <v>9414</v>
      </c>
      <c r="F296" s="162" t="s">
        <v>9260</v>
      </c>
      <c r="G296" s="162" t="s">
        <v>9261</v>
      </c>
      <c r="H296" s="163" t="s">
        <v>9415</v>
      </c>
      <c r="I296" s="164" t="s">
        <v>9416</v>
      </c>
      <c r="J296" s="163"/>
      <c r="K296" s="165"/>
      <c r="L296" s="181"/>
      <c r="M296" s="166">
        <v>340000</v>
      </c>
      <c r="N296" s="161" t="s">
        <v>8267</v>
      </c>
      <c r="O296" s="167"/>
      <c r="P296" s="162"/>
      <c r="Q296" s="159"/>
      <c r="R296" s="159"/>
      <c r="S296" s="159"/>
      <c r="T296" s="159"/>
      <c r="U296" s="164"/>
      <c r="V296" s="161"/>
      <c r="W296" s="168"/>
    </row>
    <row r="297" spans="1:23" ht="15" customHeight="1" x14ac:dyDescent="0.25">
      <c r="A297" s="151"/>
      <c r="B297" s="152">
        <v>39529</v>
      </c>
      <c r="C297" s="153">
        <v>1543</v>
      </c>
      <c r="D297" s="153" t="s">
        <v>21</v>
      </c>
      <c r="E297" s="153" t="s">
        <v>9417</v>
      </c>
      <c r="F297" s="153" t="s">
        <v>8211</v>
      </c>
      <c r="G297" s="153" t="s">
        <v>8202</v>
      </c>
      <c r="H297" s="153" t="s">
        <v>9418</v>
      </c>
      <c r="I297" s="153" t="s">
        <v>9419</v>
      </c>
      <c r="J297" s="123" t="s">
        <v>9420</v>
      </c>
      <c r="K297" s="123"/>
      <c r="L297" s="182"/>
      <c r="M297" s="154">
        <v>100</v>
      </c>
      <c r="N297" s="153" t="s">
        <v>8161</v>
      </c>
      <c r="O297" s="155"/>
      <c r="P297" s="153"/>
      <c r="Q297" s="153"/>
      <c r="R297" s="153"/>
      <c r="S297" s="153"/>
      <c r="T297" s="153"/>
      <c r="U297" s="153"/>
      <c r="V297" s="153"/>
      <c r="W297" s="156"/>
    </row>
    <row r="298" spans="1:23" ht="15" customHeight="1" x14ac:dyDescent="0.25">
      <c r="A298" s="144">
        <v>2204</v>
      </c>
      <c r="B298" s="120">
        <v>39529</v>
      </c>
      <c r="C298" s="121">
        <v>1230</v>
      </c>
      <c r="D298" s="121" t="s">
        <v>162</v>
      </c>
      <c r="E298" s="144" t="s">
        <v>9421</v>
      </c>
      <c r="F298" s="145" t="s">
        <v>9422</v>
      </c>
      <c r="G298" s="145" t="s">
        <v>9423</v>
      </c>
      <c r="H298" s="123" t="s">
        <v>9424</v>
      </c>
      <c r="I298" s="146" t="s">
        <v>9425</v>
      </c>
      <c r="J298" s="147"/>
      <c r="K298" s="147"/>
      <c r="L298" s="148"/>
      <c r="M298" s="122">
        <v>15000</v>
      </c>
      <c r="N298" s="121" t="s">
        <v>8168</v>
      </c>
      <c r="O298" s="149"/>
      <c r="P298" s="144"/>
      <c r="Q298" s="144"/>
      <c r="R298" s="144"/>
      <c r="S298" s="144"/>
      <c r="T298" s="144"/>
      <c r="U298" s="144"/>
      <c r="V298" s="121"/>
      <c r="W298" s="150"/>
    </row>
    <row r="299" spans="1:23" ht="15" customHeight="1" x14ac:dyDescent="0.25">
      <c r="A299" s="159">
        <v>2220</v>
      </c>
      <c r="B299" s="160">
        <v>39530</v>
      </c>
      <c r="C299" s="161">
        <v>946</v>
      </c>
      <c r="D299" s="161" t="s">
        <v>141</v>
      </c>
      <c r="E299" s="161" t="s">
        <v>9426</v>
      </c>
      <c r="F299" s="162" t="s">
        <v>9427</v>
      </c>
      <c r="G299" s="162" t="s">
        <v>8233</v>
      </c>
      <c r="H299" s="163" t="s">
        <v>9428</v>
      </c>
      <c r="I299" s="164" t="s">
        <v>9429</v>
      </c>
      <c r="J299" s="163"/>
      <c r="K299" s="165"/>
      <c r="L299" s="181" t="s">
        <v>4382</v>
      </c>
      <c r="M299" s="166">
        <v>4000</v>
      </c>
      <c r="N299" s="161" t="s">
        <v>8161</v>
      </c>
      <c r="O299" s="167"/>
      <c r="P299" s="162"/>
      <c r="Q299" s="159"/>
      <c r="R299" s="159"/>
      <c r="S299" s="159"/>
      <c r="T299" s="159"/>
      <c r="U299" s="164"/>
      <c r="V299" s="161"/>
      <c r="W299" s="168"/>
    </row>
    <row r="300" spans="1:23" ht="15" customHeight="1" x14ac:dyDescent="0.25">
      <c r="A300" s="144">
        <v>2245</v>
      </c>
      <c r="B300" s="120">
        <v>39531</v>
      </c>
      <c r="C300" s="121">
        <v>1228</v>
      </c>
      <c r="D300" s="121" t="s">
        <v>35</v>
      </c>
      <c r="E300" s="144" t="s">
        <v>9430</v>
      </c>
      <c r="F300" s="145" t="s">
        <v>8558</v>
      </c>
      <c r="G300" s="145" t="s">
        <v>8191</v>
      </c>
      <c r="H300" s="123" t="s">
        <v>9431</v>
      </c>
      <c r="I300" s="146" t="s">
        <v>9432</v>
      </c>
      <c r="J300" s="147"/>
      <c r="K300" s="147"/>
      <c r="L300" s="148"/>
      <c r="M300" s="122">
        <v>15</v>
      </c>
      <c r="N300" s="121" t="s">
        <v>8142</v>
      </c>
      <c r="O300" s="149"/>
      <c r="P300" s="144"/>
      <c r="Q300" s="144"/>
      <c r="R300" s="144"/>
      <c r="S300" s="144"/>
      <c r="T300" s="144"/>
      <c r="U300" s="144"/>
      <c r="V300" s="121"/>
      <c r="W300" s="150"/>
    </row>
    <row r="301" spans="1:23" ht="15" customHeight="1" x14ac:dyDescent="0.25">
      <c r="A301" s="159">
        <v>2239</v>
      </c>
      <c r="B301" s="160">
        <v>39531</v>
      </c>
      <c r="C301" s="161">
        <v>941</v>
      </c>
      <c r="D301" s="161" t="s">
        <v>81</v>
      </c>
      <c r="E301" s="161" t="s">
        <v>9433</v>
      </c>
      <c r="F301" s="162" t="s">
        <v>9434</v>
      </c>
      <c r="G301" s="162" t="s">
        <v>9435</v>
      </c>
      <c r="H301" s="163" t="s">
        <v>9436</v>
      </c>
      <c r="I301" s="164" t="s">
        <v>9437</v>
      </c>
      <c r="J301" s="163"/>
      <c r="K301" s="165"/>
      <c r="L301" s="181"/>
      <c r="M301" s="166">
        <v>2000</v>
      </c>
      <c r="N301" s="161" t="s">
        <v>8161</v>
      </c>
      <c r="O301" s="167"/>
      <c r="P301" s="162"/>
      <c r="Q301" s="159"/>
      <c r="R301" s="159"/>
      <c r="S301" s="159"/>
      <c r="T301" s="159"/>
      <c r="U301" s="164"/>
      <c r="V301" s="161"/>
      <c r="W301" s="168"/>
    </row>
    <row r="302" spans="1:23" ht="15" customHeight="1" x14ac:dyDescent="0.25">
      <c r="A302" s="151">
        <v>2259</v>
      </c>
      <c r="B302" s="152">
        <v>39531</v>
      </c>
      <c r="C302" s="153">
        <v>1554</v>
      </c>
      <c r="D302" s="153" t="s">
        <v>319</v>
      </c>
      <c r="E302" s="153" t="s">
        <v>9438</v>
      </c>
      <c r="F302" s="153" t="s">
        <v>8207</v>
      </c>
      <c r="G302" s="153" t="s">
        <v>8208</v>
      </c>
      <c r="H302" s="153" t="s">
        <v>9439</v>
      </c>
      <c r="I302" s="153" t="s">
        <v>9440</v>
      </c>
      <c r="J302" s="123" t="s">
        <v>9441</v>
      </c>
      <c r="K302" s="123"/>
      <c r="L302" s="182"/>
      <c r="M302" s="154">
        <v>10</v>
      </c>
      <c r="N302" s="153" t="s">
        <v>8168</v>
      </c>
      <c r="O302" s="155"/>
      <c r="P302" s="153" t="s">
        <v>8548</v>
      </c>
      <c r="Q302" s="153"/>
      <c r="R302" s="153"/>
      <c r="S302" s="153"/>
      <c r="T302" s="153"/>
      <c r="U302" s="153"/>
      <c r="V302" s="153"/>
      <c r="W302" s="156"/>
    </row>
    <row r="303" spans="1:23" ht="15" customHeight="1" x14ac:dyDescent="0.25">
      <c r="A303" s="169">
        <v>2265</v>
      </c>
      <c r="B303" s="170">
        <v>39531</v>
      </c>
      <c r="C303" s="169">
        <v>2106</v>
      </c>
      <c r="D303" s="169" t="s">
        <v>40</v>
      </c>
      <c r="E303" s="169" t="s">
        <v>9442</v>
      </c>
      <c r="F303" s="178" t="s">
        <v>9443</v>
      </c>
      <c r="G303" s="178" t="s">
        <v>8222</v>
      </c>
      <c r="H303" s="173" t="s">
        <v>9444</v>
      </c>
      <c r="I303" s="178" t="s">
        <v>9445</v>
      </c>
      <c r="J303" s="173"/>
      <c r="K303" s="172"/>
      <c r="L303" s="174" t="s">
        <v>8226</v>
      </c>
      <c r="M303" s="175">
        <v>31680</v>
      </c>
      <c r="N303" s="172" t="s">
        <v>8227</v>
      </c>
      <c r="O303" s="176"/>
      <c r="P303" s="173"/>
      <c r="Q303" s="173" t="s">
        <v>9446</v>
      </c>
      <c r="R303" s="173"/>
      <c r="S303" s="173" t="s">
        <v>8222</v>
      </c>
      <c r="T303" s="173" t="s">
        <v>9447</v>
      </c>
      <c r="U303" s="173" t="s">
        <v>8446</v>
      </c>
      <c r="V303" s="179" t="s">
        <v>9448</v>
      </c>
      <c r="W303" s="180">
        <v>2000</v>
      </c>
    </row>
    <row r="304" spans="1:23" ht="15" customHeight="1" x14ac:dyDescent="0.25">
      <c r="A304" s="159">
        <v>2275</v>
      </c>
      <c r="B304" s="160">
        <v>39532</v>
      </c>
      <c r="C304" s="161">
        <v>1321</v>
      </c>
      <c r="D304" s="161" t="s">
        <v>81</v>
      </c>
      <c r="E304" s="161" t="s">
        <v>9449</v>
      </c>
      <c r="F304" s="162" t="s">
        <v>9450</v>
      </c>
      <c r="G304" s="162" t="s">
        <v>9451</v>
      </c>
      <c r="H304" s="163" t="s">
        <v>9452</v>
      </c>
      <c r="I304" s="164" t="s">
        <v>9453</v>
      </c>
      <c r="J304" s="163"/>
      <c r="K304" s="165"/>
      <c r="L304" s="181"/>
      <c r="M304" s="166" t="s">
        <v>8194</v>
      </c>
      <c r="N304" s="161" t="s">
        <v>8168</v>
      </c>
      <c r="O304" s="167"/>
      <c r="P304" s="162"/>
      <c r="Q304" s="159"/>
      <c r="R304" s="159"/>
      <c r="S304" s="159"/>
      <c r="T304" s="159"/>
      <c r="U304" s="164"/>
      <c r="V304" s="161"/>
      <c r="W304" s="168"/>
    </row>
    <row r="305" spans="1:23" ht="15" customHeight="1" x14ac:dyDescent="0.25">
      <c r="A305" s="151"/>
      <c r="B305" s="152">
        <v>39532</v>
      </c>
      <c r="C305" s="153">
        <v>741</v>
      </c>
      <c r="D305" s="153" t="s">
        <v>21</v>
      </c>
      <c r="E305" s="153" t="s">
        <v>9454</v>
      </c>
      <c r="F305" s="153" t="s">
        <v>9100</v>
      </c>
      <c r="G305" s="153" t="s">
        <v>8202</v>
      </c>
      <c r="H305" s="153" t="s">
        <v>9455</v>
      </c>
      <c r="I305" s="153" t="s">
        <v>9456</v>
      </c>
      <c r="J305" s="123" t="s">
        <v>8205</v>
      </c>
      <c r="K305" s="123"/>
      <c r="L305" s="182"/>
      <c r="M305" s="154">
        <v>200</v>
      </c>
      <c r="N305" s="153" t="s">
        <v>8142</v>
      </c>
      <c r="O305" s="155"/>
      <c r="P305" s="153" t="s">
        <v>8548</v>
      </c>
      <c r="Q305" s="153"/>
      <c r="R305" s="153" t="s">
        <v>4937</v>
      </c>
      <c r="S305" s="153"/>
      <c r="T305" s="153"/>
      <c r="U305" s="153"/>
      <c r="V305" s="153"/>
      <c r="W305" s="156"/>
    </row>
    <row r="306" spans="1:23" ht="15" customHeight="1" x14ac:dyDescent="0.25">
      <c r="A306" s="151">
        <v>2288</v>
      </c>
      <c r="B306" s="152">
        <v>39532</v>
      </c>
      <c r="C306" s="153">
        <v>2052</v>
      </c>
      <c r="D306" s="153" t="s">
        <v>21</v>
      </c>
      <c r="E306" s="153" t="s">
        <v>9457</v>
      </c>
      <c r="F306" s="153" t="s">
        <v>9458</v>
      </c>
      <c r="G306" s="153" t="s">
        <v>8202</v>
      </c>
      <c r="H306" s="153" t="s">
        <v>9459</v>
      </c>
      <c r="I306" s="153" t="s">
        <v>9460</v>
      </c>
      <c r="J306" s="123" t="s">
        <v>8982</v>
      </c>
      <c r="K306" s="123"/>
      <c r="L306" s="182"/>
      <c r="M306" s="154">
        <v>1000</v>
      </c>
      <c r="N306" s="153" t="s">
        <v>8168</v>
      </c>
      <c r="O306" s="155"/>
      <c r="P306" s="153" t="s">
        <v>9461</v>
      </c>
      <c r="Q306" s="153"/>
      <c r="R306" s="153"/>
      <c r="S306" s="153"/>
      <c r="T306" s="153"/>
      <c r="U306" s="153"/>
      <c r="V306" s="153"/>
      <c r="W306" s="156"/>
    </row>
    <row r="307" spans="1:23" ht="15" customHeight="1" x14ac:dyDescent="0.25">
      <c r="A307" s="169">
        <v>2279</v>
      </c>
      <c r="B307" s="170">
        <v>39532</v>
      </c>
      <c r="C307" s="169">
        <v>1453</v>
      </c>
      <c r="D307" s="169" t="s">
        <v>40</v>
      </c>
      <c r="E307" s="169" t="s">
        <v>9462</v>
      </c>
      <c r="F307" s="178" t="s">
        <v>8971</v>
      </c>
      <c r="G307" s="178" t="s">
        <v>8222</v>
      </c>
      <c r="H307" s="173" t="s">
        <v>9463</v>
      </c>
      <c r="I307" s="178" t="s">
        <v>9464</v>
      </c>
      <c r="J307" s="173"/>
      <c r="K307" s="172"/>
      <c r="L307" s="174"/>
      <c r="M307" s="175">
        <v>3500</v>
      </c>
      <c r="N307" s="172" t="s">
        <v>8168</v>
      </c>
      <c r="O307" s="176"/>
      <c r="P307" s="173"/>
      <c r="Q307" s="173"/>
      <c r="R307" s="173"/>
      <c r="S307" s="173" t="s">
        <v>8222</v>
      </c>
      <c r="T307" s="173"/>
      <c r="U307" s="173"/>
      <c r="V307" s="179"/>
      <c r="W307" s="180"/>
    </row>
    <row r="308" spans="1:23" ht="15" customHeight="1" x14ac:dyDescent="0.25">
      <c r="A308" s="144">
        <v>2302</v>
      </c>
      <c r="B308" s="120">
        <v>39533</v>
      </c>
      <c r="C308" s="121">
        <v>1608</v>
      </c>
      <c r="D308" s="121" t="s">
        <v>35</v>
      </c>
      <c r="E308" s="144" t="s">
        <v>9465</v>
      </c>
      <c r="F308" s="145" t="s">
        <v>8190</v>
      </c>
      <c r="G308" s="145" t="s">
        <v>8191</v>
      </c>
      <c r="H308" s="123" t="s">
        <v>9466</v>
      </c>
      <c r="I308" s="146" t="s">
        <v>9467</v>
      </c>
      <c r="J308" s="147"/>
      <c r="K308" s="147"/>
      <c r="L308" s="148"/>
      <c r="M308" s="122">
        <v>500</v>
      </c>
      <c r="N308" s="121" t="s">
        <v>8142</v>
      </c>
      <c r="O308" s="149"/>
      <c r="P308" s="144"/>
      <c r="Q308" s="144"/>
      <c r="R308" s="144"/>
      <c r="S308" s="144"/>
      <c r="T308" s="144"/>
      <c r="U308" s="144"/>
      <c r="V308" s="121"/>
      <c r="W308" s="150"/>
    </row>
    <row r="309" spans="1:23" ht="15" customHeight="1" x14ac:dyDescent="0.25">
      <c r="A309" s="159">
        <v>2292</v>
      </c>
      <c r="B309" s="160">
        <v>39533</v>
      </c>
      <c r="C309" s="161">
        <v>803</v>
      </c>
      <c r="D309" s="161" t="s">
        <v>81</v>
      </c>
      <c r="E309" s="161" t="s">
        <v>9468</v>
      </c>
      <c r="F309" s="162" t="s">
        <v>9469</v>
      </c>
      <c r="G309" s="162" t="s">
        <v>8876</v>
      </c>
      <c r="H309" s="163" t="s">
        <v>9470</v>
      </c>
      <c r="I309" s="164" t="s">
        <v>9471</v>
      </c>
      <c r="J309" s="163"/>
      <c r="K309" s="165"/>
      <c r="L309" s="181"/>
      <c r="M309" s="166">
        <v>9000</v>
      </c>
      <c r="N309" s="161" t="s">
        <v>8194</v>
      </c>
      <c r="O309" s="167"/>
      <c r="P309" s="162"/>
      <c r="Q309" s="159"/>
      <c r="R309" s="159"/>
      <c r="S309" s="159"/>
      <c r="T309" s="159"/>
      <c r="U309" s="164"/>
      <c r="V309" s="161"/>
      <c r="W309" s="168"/>
    </row>
    <row r="310" spans="1:23" ht="15" customHeight="1" x14ac:dyDescent="0.25">
      <c r="A310" s="159">
        <v>2295</v>
      </c>
      <c r="B310" s="160">
        <v>39533</v>
      </c>
      <c r="C310" s="161">
        <v>1051</v>
      </c>
      <c r="D310" s="161" t="s">
        <v>64</v>
      </c>
      <c r="E310" s="161" t="s">
        <v>9472</v>
      </c>
      <c r="F310" s="162" t="s">
        <v>9473</v>
      </c>
      <c r="G310" s="162" t="s">
        <v>8260</v>
      </c>
      <c r="H310" s="163" t="s">
        <v>9474</v>
      </c>
      <c r="I310" s="164" t="s">
        <v>9475</v>
      </c>
      <c r="J310" s="163"/>
      <c r="K310" s="165"/>
      <c r="L310" s="181"/>
      <c r="M310" s="166">
        <v>800</v>
      </c>
      <c r="N310" s="161" t="s">
        <v>8142</v>
      </c>
      <c r="O310" s="167"/>
      <c r="P310" s="162"/>
      <c r="Q310" s="159"/>
      <c r="R310" s="159"/>
      <c r="S310" s="159"/>
      <c r="T310" s="159"/>
      <c r="U310" s="164"/>
      <c r="V310" s="161"/>
      <c r="W310" s="168"/>
    </row>
    <row r="311" spans="1:23" ht="15" customHeight="1" x14ac:dyDescent="0.25">
      <c r="A311" s="159">
        <v>2312</v>
      </c>
      <c r="B311" s="160">
        <v>39534</v>
      </c>
      <c r="C311" s="161">
        <v>1132</v>
      </c>
      <c r="D311" s="161" t="s">
        <v>64</v>
      </c>
      <c r="E311" s="161" t="s">
        <v>9476</v>
      </c>
      <c r="F311" s="162" t="s">
        <v>9477</v>
      </c>
      <c r="G311" s="162" t="s">
        <v>5722</v>
      </c>
      <c r="H311" s="163" t="s">
        <v>9478</v>
      </c>
      <c r="I311" s="164" t="s">
        <v>9479</v>
      </c>
      <c r="J311" s="163" t="s">
        <v>9480</v>
      </c>
      <c r="K311" s="165" t="s">
        <v>9481</v>
      </c>
      <c r="L311" s="181" t="s">
        <v>8226</v>
      </c>
      <c r="M311" s="166">
        <v>1843</v>
      </c>
      <c r="N311" s="161" t="s">
        <v>8161</v>
      </c>
      <c r="O311" s="167"/>
      <c r="P311" s="162"/>
      <c r="Q311" s="159"/>
      <c r="R311" s="159"/>
      <c r="S311" s="159" t="s">
        <v>9482</v>
      </c>
      <c r="T311" s="159" t="s">
        <v>9483</v>
      </c>
      <c r="U311" s="164"/>
      <c r="V311" s="161"/>
      <c r="W311" s="168"/>
    </row>
    <row r="312" spans="1:23" ht="15" customHeight="1" x14ac:dyDescent="0.25">
      <c r="A312" s="151">
        <v>2310</v>
      </c>
      <c r="B312" s="152">
        <v>39534</v>
      </c>
      <c r="C312" s="153">
        <v>1016</v>
      </c>
      <c r="D312" s="153" t="s">
        <v>21</v>
      </c>
      <c r="E312" s="153" t="s">
        <v>9484</v>
      </c>
      <c r="F312" s="153" t="s">
        <v>9485</v>
      </c>
      <c r="G312" s="153" t="s">
        <v>9486</v>
      </c>
      <c r="H312" s="153" t="s">
        <v>9487</v>
      </c>
      <c r="I312" s="153" t="s">
        <v>9488</v>
      </c>
      <c r="J312" s="123" t="s">
        <v>8334</v>
      </c>
      <c r="K312" s="123"/>
      <c r="L312" s="182"/>
      <c r="M312" s="154">
        <v>10000</v>
      </c>
      <c r="N312" s="153" t="s">
        <v>8161</v>
      </c>
      <c r="O312" s="155"/>
      <c r="P312" s="153"/>
      <c r="Q312" s="153"/>
      <c r="R312" s="153"/>
      <c r="S312" s="153"/>
      <c r="T312" s="153"/>
      <c r="U312" s="153"/>
      <c r="V312" s="153"/>
      <c r="W312" s="156"/>
    </row>
    <row r="313" spans="1:23" ht="15" customHeight="1" x14ac:dyDescent="0.25">
      <c r="A313" s="151">
        <v>2322</v>
      </c>
      <c r="B313" s="152">
        <v>39534</v>
      </c>
      <c r="C313" s="153">
        <v>1427</v>
      </c>
      <c r="D313" s="153" t="s">
        <v>1299</v>
      </c>
      <c r="E313" s="153" t="s">
        <v>9489</v>
      </c>
      <c r="F313" s="153" t="s">
        <v>9490</v>
      </c>
      <c r="G313" s="153" t="s">
        <v>8401</v>
      </c>
      <c r="H313" s="153" t="s">
        <v>9491</v>
      </c>
      <c r="I313" s="153" t="s">
        <v>9492</v>
      </c>
      <c r="J313" s="123" t="s">
        <v>8331</v>
      </c>
      <c r="K313" s="123"/>
      <c r="L313" s="182" t="s">
        <v>9493</v>
      </c>
      <c r="M313" s="154">
        <v>1000</v>
      </c>
      <c r="N313" s="153" t="s">
        <v>4936</v>
      </c>
      <c r="O313" s="155"/>
      <c r="P313" s="153"/>
      <c r="Q313" s="153"/>
      <c r="R313" s="153"/>
      <c r="S313" s="153"/>
      <c r="T313" s="153"/>
      <c r="U313" s="153"/>
      <c r="V313" s="153"/>
      <c r="W313" s="156"/>
    </row>
    <row r="314" spans="1:23" ht="15" customHeight="1" x14ac:dyDescent="0.25">
      <c r="A314" s="144"/>
      <c r="B314" s="120">
        <v>39534</v>
      </c>
      <c r="C314" s="121">
        <v>1500</v>
      </c>
      <c r="D314" s="121" t="s">
        <v>42</v>
      </c>
      <c r="E314" s="191">
        <v>39534</v>
      </c>
      <c r="F314" s="145" t="s">
        <v>8945</v>
      </c>
      <c r="G314" s="145" t="s">
        <v>9494</v>
      </c>
      <c r="H314" s="123" t="s">
        <v>9495</v>
      </c>
      <c r="I314" s="146" t="s">
        <v>9496</v>
      </c>
      <c r="J314" s="147" t="s">
        <v>8225</v>
      </c>
      <c r="K314" s="147"/>
      <c r="L314" s="148"/>
      <c r="M314" s="122">
        <v>25</v>
      </c>
      <c r="N314" s="121" t="s">
        <v>8142</v>
      </c>
      <c r="O314" s="149"/>
      <c r="P314" s="144"/>
      <c r="Q314" s="144"/>
      <c r="R314" s="144"/>
      <c r="S314" s="144"/>
      <c r="T314" s="144"/>
      <c r="U314" s="144"/>
      <c r="V314" s="121"/>
      <c r="W314" s="150"/>
    </row>
    <row r="315" spans="1:23" ht="15" customHeight="1" x14ac:dyDescent="0.25">
      <c r="A315" s="159">
        <v>2343</v>
      </c>
      <c r="B315" s="160">
        <v>39535</v>
      </c>
      <c r="C315" s="161">
        <v>1420</v>
      </c>
      <c r="D315" s="161" t="s">
        <v>91</v>
      </c>
      <c r="E315" s="161" t="s">
        <v>9497</v>
      </c>
      <c r="F315" s="162" t="s">
        <v>9498</v>
      </c>
      <c r="G315" s="162" t="s">
        <v>8284</v>
      </c>
      <c r="H315" s="163" t="s">
        <v>9499</v>
      </c>
      <c r="I315" s="164" t="s">
        <v>9500</v>
      </c>
      <c r="J315" s="163"/>
      <c r="K315" s="165"/>
      <c r="L315" s="181"/>
      <c r="M315" s="166">
        <v>3000</v>
      </c>
      <c r="N315" s="161" t="s">
        <v>8335</v>
      </c>
      <c r="O315" s="167"/>
      <c r="P315" s="162"/>
      <c r="Q315" s="159"/>
      <c r="R315" s="159"/>
      <c r="S315" s="159"/>
      <c r="T315" s="159"/>
      <c r="U315" s="164"/>
      <c r="V315" s="161"/>
      <c r="W315" s="168"/>
    </row>
    <row r="316" spans="1:23" ht="15" customHeight="1" x14ac:dyDescent="0.25">
      <c r="A316" s="151">
        <v>2346</v>
      </c>
      <c r="B316" s="152">
        <v>39535</v>
      </c>
      <c r="C316" s="153">
        <v>1541</v>
      </c>
      <c r="D316" s="153" t="s">
        <v>319</v>
      </c>
      <c r="E316" s="153" t="s">
        <v>9501</v>
      </c>
      <c r="F316" s="153" t="s">
        <v>8207</v>
      </c>
      <c r="G316" s="153" t="s">
        <v>8208</v>
      </c>
      <c r="H316" s="153" t="s">
        <v>9324</v>
      </c>
      <c r="I316" s="153" t="s">
        <v>9502</v>
      </c>
      <c r="J316" s="123" t="s">
        <v>8331</v>
      </c>
      <c r="K316" s="123"/>
      <c r="L316" s="182"/>
      <c r="M316" s="154">
        <v>700</v>
      </c>
      <c r="N316" s="153" t="s">
        <v>8168</v>
      </c>
      <c r="O316" s="155"/>
      <c r="P316" s="153" t="s">
        <v>9503</v>
      </c>
      <c r="Q316" s="153"/>
      <c r="R316" s="153"/>
      <c r="S316" s="153"/>
      <c r="T316" s="153"/>
      <c r="U316" s="153"/>
      <c r="V316" s="153"/>
      <c r="W316" s="156"/>
    </row>
    <row r="317" spans="1:23" ht="15" customHeight="1" x14ac:dyDescent="0.25">
      <c r="A317" s="144">
        <v>2337</v>
      </c>
      <c r="B317" s="120">
        <v>39535</v>
      </c>
      <c r="C317" s="121">
        <v>1154</v>
      </c>
      <c r="D317" s="121" t="s">
        <v>42</v>
      </c>
      <c r="E317" s="144" t="s">
        <v>9504</v>
      </c>
      <c r="F317" s="145" t="s">
        <v>9505</v>
      </c>
      <c r="G317" s="145" t="s">
        <v>8270</v>
      </c>
      <c r="H317" s="123" t="s">
        <v>9506</v>
      </c>
      <c r="I317" s="146" t="s">
        <v>9507</v>
      </c>
      <c r="J317" s="147"/>
      <c r="K317" s="147"/>
      <c r="L317" s="148"/>
      <c r="M317" s="122">
        <v>32000</v>
      </c>
      <c r="N317" s="121" t="s">
        <v>8168</v>
      </c>
      <c r="O317" s="149"/>
      <c r="P317" s="144"/>
      <c r="Q317" s="144"/>
      <c r="R317" s="144"/>
      <c r="S317" s="144"/>
      <c r="T317" s="144"/>
      <c r="U317" s="144"/>
      <c r="V317" s="121"/>
      <c r="W317" s="150"/>
    </row>
    <row r="318" spans="1:23" ht="15" customHeight="1" x14ac:dyDescent="0.25">
      <c r="A318" s="144">
        <v>2345</v>
      </c>
      <c r="B318" s="157">
        <v>39535</v>
      </c>
      <c r="C318" s="121">
        <v>1451</v>
      </c>
      <c r="D318" s="121" t="s">
        <v>61</v>
      </c>
      <c r="E318" s="158" t="s">
        <v>9504</v>
      </c>
      <c r="F318" s="145" t="s">
        <v>9508</v>
      </c>
      <c r="G318" s="145" t="s">
        <v>3596</v>
      </c>
      <c r="H318" s="123" t="s">
        <v>9509</v>
      </c>
      <c r="I318" s="146" t="s">
        <v>9510</v>
      </c>
      <c r="J318" s="147"/>
      <c r="K318" s="147"/>
      <c r="L318" s="148"/>
      <c r="M318" s="122">
        <v>2750</v>
      </c>
      <c r="N318" s="121" t="s">
        <v>8168</v>
      </c>
      <c r="O318" s="122"/>
      <c r="P318" s="121"/>
      <c r="Q318" s="144"/>
      <c r="R318" s="144"/>
      <c r="S318" s="144"/>
      <c r="T318" s="144"/>
      <c r="U318" s="144"/>
      <c r="V318" s="121"/>
      <c r="W318" s="150"/>
    </row>
    <row r="319" spans="1:23" ht="15" customHeight="1" x14ac:dyDescent="0.25">
      <c r="A319" s="144">
        <v>2365</v>
      </c>
      <c r="B319" s="120">
        <v>39536</v>
      </c>
      <c r="C319" s="121">
        <v>2203</v>
      </c>
      <c r="D319" s="121" t="s">
        <v>162</v>
      </c>
      <c r="E319" s="144" t="s">
        <v>9511</v>
      </c>
      <c r="F319" s="145" t="s">
        <v>9512</v>
      </c>
      <c r="G319" s="145" t="s">
        <v>9513</v>
      </c>
      <c r="H319" s="123" t="s">
        <v>9514</v>
      </c>
      <c r="I319" s="146" t="s">
        <v>9515</v>
      </c>
      <c r="J319" s="147"/>
      <c r="K319" s="147"/>
      <c r="L319" s="148"/>
      <c r="M319" s="122">
        <v>300</v>
      </c>
      <c r="N319" s="121" t="s">
        <v>8161</v>
      </c>
      <c r="O319" s="149"/>
      <c r="P319" s="144"/>
      <c r="Q319" s="144"/>
      <c r="R319" s="144"/>
      <c r="S319" s="144"/>
      <c r="T319" s="144"/>
      <c r="U319" s="144"/>
      <c r="V319" s="121"/>
      <c r="W319" s="150"/>
    </row>
    <row r="320" spans="1:23" ht="15" customHeight="1" x14ac:dyDescent="0.25">
      <c r="A320" s="144">
        <v>2357</v>
      </c>
      <c r="B320" s="157">
        <v>39536</v>
      </c>
      <c r="C320" s="121">
        <v>1213</v>
      </c>
      <c r="D320" s="121" t="s">
        <v>70</v>
      </c>
      <c r="E320" s="158" t="s">
        <v>9516</v>
      </c>
      <c r="F320" s="145" t="s">
        <v>9517</v>
      </c>
      <c r="G320" s="145" t="s">
        <v>8894</v>
      </c>
      <c r="H320" s="123" t="s">
        <v>9518</v>
      </c>
      <c r="I320" s="146" t="s">
        <v>9519</v>
      </c>
      <c r="J320" s="147"/>
      <c r="K320" s="147"/>
      <c r="L320" s="148"/>
      <c r="M320" s="122">
        <v>6000</v>
      </c>
      <c r="N320" s="121" t="s">
        <v>8168</v>
      </c>
      <c r="O320" s="122"/>
      <c r="P320" s="121"/>
      <c r="Q320" s="144"/>
      <c r="R320" s="144"/>
      <c r="S320" s="144"/>
      <c r="T320" s="144"/>
      <c r="U320" s="144"/>
      <c r="V320" s="121"/>
      <c r="W320" s="150"/>
    </row>
    <row r="321" spans="1:23" ht="15" customHeight="1" x14ac:dyDescent="0.25">
      <c r="A321" s="144">
        <v>2400</v>
      </c>
      <c r="B321" s="120">
        <v>39538</v>
      </c>
      <c r="C321" s="121">
        <v>1522</v>
      </c>
      <c r="D321" s="121" t="s">
        <v>35</v>
      </c>
      <c r="E321" s="144" t="s">
        <v>9520</v>
      </c>
      <c r="F321" s="145" t="s">
        <v>9521</v>
      </c>
      <c r="G321" s="145" t="s">
        <v>9522</v>
      </c>
      <c r="H321" s="123" t="s">
        <v>9523</v>
      </c>
      <c r="I321" s="146" t="s">
        <v>9524</v>
      </c>
      <c r="J321" s="147"/>
      <c r="K321" s="147"/>
      <c r="L321" s="148"/>
      <c r="M321" s="122">
        <v>250</v>
      </c>
      <c r="N321" s="121" t="s">
        <v>8161</v>
      </c>
      <c r="O321" s="149"/>
      <c r="P321" s="144"/>
      <c r="Q321" s="144"/>
      <c r="R321" s="144"/>
      <c r="S321" s="144"/>
      <c r="T321" s="144"/>
      <c r="U321" s="144"/>
      <c r="V321" s="121"/>
      <c r="W321" s="150"/>
    </row>
    <row r="322" spans="1:23" ht="15" customHeight="1" x14ac:dyDescent="0.25">
      <c r="A322" s="144">
        <v>2405</v>
      </c>
      <c r="B322" s="120">
        <v>39538</v>
      </c>
      <c r="C322" s="121">
        <v>2342</v>
      </c>
      <c r="D322" s="121" t="s">
        <v>152</v>
      </c>
      <c r="E322" s="144" t="s">
        <v>9525</v>
      </c>
      <c r="F322" s="145" t="s">
        <v>9526</v>
      </c>
      <c r="G322" s="145" t="s">
        <v>8294</v>
      </c>
      <c r="H322" s="123" t="s">
        <v>9527</v>
      </c>
      <c r="I322" s="146" t="s">
        <v>9528</v>
      </c>
      <c r="J322" s="147"/>
      <c r="K322" s="147"/>
      <c r="L322" s="148"/>
      <c r="M322" s="122" t="s">
        <v>8194</v>
      </c>
      <c r="N322" s="121" t="s">
        <v>8178</v>
      </c>
      <c r="O322" s="149"/>
      <c r="P322" s="144"/>
      <c r="Q322" s="144"/>
      <c r="R322" s="144"/>
      <c r="S322" s="144"/>
      <c r="T322" s="144"/>
      <c r="U322" s="144"/>
      <c r="V322" s="121"/>
      <c r="W322" s="150"/>
    </row>
    <row r="323" spans="1:23" ht="15" customHeight="1" x14ac:dyDescent="0.25">
      <c r="A323" s="159">
        <v>2393</v>
      </c>
      <c r="B323" s="160">
        <v>39538</v>
      </c>
      <c r="C323" s="161">
        <v>1016</v>
      </c>
      <c r="D323" s="161" t="s">
        <v>79</v>
      </c>
      <c r="E323" s="161" t="s">
        <v>9529</v>
      </c>
      <c r="F323" s="162" t="s">
        <v>9530</v>
      </c>
      <c r="G323" s="162" t="s">
        <v>8197</v>
      </c>
      <c r="H323" s="163" t="s">
        <v>9531</v>
      </c>
      <c r="I323" s="164" t="s">
        <v>9532</v>
      </c>
      <c r="J323" s="163"/>
      <c r="K323" s="165"/>
      <c r="L323" s="181"/>
      <c r="M323" s="166">
        <v>30000</v>
      </c>
      <c r="N323" s="161" t="s">
        <v>8168</v>
      </c>
      <c r="O323" s="167"/>
      <c r="P323" s="162"/>
      <c r="Q323" s="159"/>
      <c r="R323" s="159"/>
      <c r="S323" s="159"/>
      <c r="T323" s="159"/>
      <c r="U323" s="164"/>
      <c r="V323" s="161"/>
      <c r="W323" s="168"/>
    </row>
    <row r="324" spans="1:23" ht="15" customHeight="1" x14ac:dyDescent="0.25">
      <c r="A324" s="169">
        <v>2399</v>
      </c>
      <c r="B324" s="170">
        <v>39538</v>
      </c>
      <c r="C324" s="169">
        <v>1442</v>
      </c>
      <c r="D324" s="169" t="s">
        <v>31</v>
      </c>
      <c r="E324" s="169" t="s">
        <v>9533</v>
      </c>
      <c r="F324" s="178" t="s">
        <v>9534</v>
      </c>
      <c r="G324" s="178" t="s">
        <v>9535</v>
      </c>
      <c r="H324" s="173" t="s">
        <v>9536</v>
      </c>
      <c r="I324" s="178" t="s">
        <v>9537</v>
      </c>
      <c r="J324" s="173"/>
      <c r="K324" s="172"/>
      <c r="L324" s="174"/>
      <c r="M324" s="175">
        <v>5000</v>
      </c>
      <c r="N324" s="172" t="s">
        <v>8161</v>
      </c>
      <c r="O324" s="176"/>
      <c r="P324" s="173"/>
      <c r="Q324" s="173"/>
      <c r="R324" s="173"/>
      <c r="S324" s="173"/>
      <c r="T324" s="173"/>
      <c r="U324" s="173"/>
      <c r="V324" s="179"/>
      <c r="W324" s="180"/>
    </row>
    <row r="325" spans="1:23" ht="15" customHeight="1" x14ac:dyDescent="0.25">
      <c r="A325" s="144">
        <v>2427</v>
      </c>
      <c r="B325" s="120">
        <v>39539</v>
      </c>
      <c r="C325" s="121">
        <v>1747</v>
      </c>
      <c r="D325" s="121" t="s">
        <v>152</v>
      </c>
      <c r="E325" s="144" t="s">
        <v>9538</v>
      </c>
      <c r="F325" s="145" t="s">
        <v>9539</v>
      </c>
      <c r="G325" s="145" t="s">
        <v>8827</v>
      </c>
      <c r="H325" s="123" t="s">
        <v>9540</v>
      </c>
      <c r="I325" s="146" t="s">
        <v>9541</v>
      </c>
      <c r="J325" s="147"/>
      <c r="K325" s="147"/>
      <c r="L325" s="148"/>
      <c r="M325" s="122">
        <v>1000</v>
      </c>
      <c r="N325" s="121" t="s">
        <v>8168</v>
      </c>
      <c r="O325" s="149"/>
      <c r="P325" s="144"/>
      <c r="Q325" s="144"/>
      <c r="R325" s="144"/>
      <c r="S325" s="144"/>
      <c r="T325" s="144"/>
      <c r="U325" s="144"/>
      <c r="V325" s="121"/>
      <c r="W325" s="150"/>
    </row>
    <row r="326" spans="1:23" ht="15" customHeight="1" x14ac:dyDescent="0.25">
      <c r="A326" s="144">
        <v>2433</v>
      </c>
      <c r="B326" s="120">
        <v>39539</v>
      </c>
      <c r="C326" s="121">
        <v>2130</v>
      </c>
      <c r="D326" s="121" t="s">
        <v>132</v>
      </c>
      <c r="E326" s="144" t="s">
        <v>9542</v>
      </c>
      <c r="F326" s="145" t="s">
        <v>8190</v>
      </c>
      <c r="G326" s="145" t="s">
        <v>8191</v>
      </c>
      <c r="H326" s="123" t="s">
        <v>9543</v>
      </c>
      <c r="I326" s="146" t="s">
        <v>9544</v>
      </c>
      <c r="J326" s="147"/>
      <c r="K326" s="147"/>
      <c r="L326" s="148" t="s">
        <v>8172</v>
      </c>
      <c r="M326" s="122">
        <v>16000</v>
      </c>
      <c r="N326" s="121" t="s">
        <v>8168</v>
      </c>
      <c r="O326" s="149"/>
      <c r="P326" s="144"/>
      <c r="Q326" s="144"/>
      <c r="R326" s="144"/>
      <c r="S326" s="144"/>
      <c r="T326" s="144"/>
      <c r="U326" s="144"/>
      <c r="V326" s="121"/>
      <c r="W326" s="150"/>
    </row>
    <row r="327" spans="1:23" ht="15" customHeight="1" x14ac:dyDescent="0.25">
      <c r="A327" s="159">
        <v>2413</v>
      </c>
      <c r="B327" s="160">
        <v>39539</v>
      </c>
      <c r="C327" s="161">
        <v>1314</v>
      </c>
      <c r="D327" s="161" t="s">
        <v>64</v>
      </c>
      <c r="E327" s="161" t="s">
        <v>9545</v>
      </c>
      <c r="F327" s="162" t="s">
        <v>9546</v>
      </c>
      <c r="G327" s="162" t="s">
        <v>5722</v>
      </c>
      <c r="H327" s="163" t="s">
        <v>9547</v>
      </c>
      <c r="I327" s="164" t="s">
        <v>9548</v>
      </c>
      <c r="J327" s="163"/>
      <c r="K327" s="165"/>
      <c r="L327" s="181"/>
      <c r="M327" s="166">
        <v>1000</v>
      </c>
      <c r="N327" s="161" t="s">
        <v>8194</v>
      </c>
      <c r="O327" s="167"/>
      <c r="P327" s="162"/>
      <c r="Q327" s="159"/>
      <c r="R327" s="159"/>
      <c r="S327" s="159"/>
      <c r="T327" s="159"/>
      <c r="U327" s="164"/>
      <c r="V327" s="161"/>
      <c r="W327" s="168"/>
    </row>
    <row r="328" spans="1:23" ht="15" customHeight="1" x14ac:dyDescent="0.25">
      <c r="A328" s="159">
        <v>2418</v>
      </c>
      <c r="B328" s="160">
        <v>39539</v>
      </c>
      <c r="C328" s="161">
        <v>1536</v>
      </c>
      <c r="D328" s="161" t="s">
        <v>64</v>
      </c>
      <c r="E328" s="161" t="s">
        <v>9549</v>
      </c>
      <c r="F328" s="162" t="s">
        <v>9550</v>
      </c>
      <c r="G328" s="162" t="s">
        <v>9551</v>
      </c>
      <c r="H328" s="163" t="s">
        <v>9552</v>
      </c>
      <c r="I328" s="164" t="s">
        <v>9553</v>
      </c>
      <c r="J328" s="163"/>
      <c r="K328" s="165"/>
      <c r="L328" s="181"/>
      <c r="M328" s="166">
        <v>3000</v>
      </c>
      <c r="N328" s="161" t="s">
        <v>8168</v>
      </c>
      <c r="O328" s="167"/>
      <c r="P328" s="162"/>
      <c r="Q328" s="159"/>
      <c r="R328" s="159"/>
      <c r="S328" s="159"/>
      <c r="T328" s="159"/>
      <c r="U328" s="164" t="s">
        <v>9554</v>
      </c>
      <c r="V328" s="161" t="s">
        <v>9555</v>
      </c>
      <c r="W328" s="168">
        <v>3750</v>
      </c>
    </row>
    <row r="329" spans="1:23" ht="15" customHeight="1" x14ac:dyDescent="0.25">
      <c r="A329" s="159">
        <v>2435</v>
      </c>
      <c r="B329" s="160">
        <v>39539</v>
      </c>
      <c r="C329" s="161">
        <v>2208</v>
      </c>
      <c r="D329" s="161" t="s">
        <v>64</v>
      </c>
      <c r="E329" s="161" t="s">
        <v>9556</v>
      </c>
      <c r="F329" s="162" t="s">
        <v>9557</v>
      </c>
      <c r="G329" s="162" t="s">
        <v>5722</v>
      </c>
      <c r="H329" s="163" t="s">
        <v>9558</v>
      </c>
      <c r="I329" s="164" t="s">
        <v>9559</v>
      </c>
      <c r="J329" s="163"/>
      <c r="K329" s="165"/>
      <c r="L329" s="181"/>
      <c r="M329" s="166">
        <v>5000</v>
      </c>
      <c r="N329" s="161" t="s">
        <v>8168</v>
      </c>
      <c r="O329" s="167"/>
      <c r="P329" s="162"/>
      <c r="Q329" s="159"/>
      <c r="R329" s="159"/>
      <c r="S329" s="159"/>
      <c r="T329" s="159"/>
      <c r="U329" s="164"/>
      <c r="V329" s="161"/>
      <c r="W329" s="168"/>
    </row>
    <row r="330" spans="1:23" ht="15" customHeight="1" x14ac:dyDescent="0.25">
      <c r="A330" s="169">
        <v>2420</v>
      </c>
      <c r="B330" s="170">
        <v>39539</v>
      </c>
      <c r="C330" s="169">
        <v>1607</v>
      </c>
      <c r="D330" s="169" t="s">
        <v>56</v>
      </c>
      <c r="E330" s="169" t="s">
        <v>9560</v>
      </c>
      <c r="F330" s="178" t="s">
        <v>9561</v>
      </c>
      <c r="G330" s="178" t="s">
        <v>9562</v>
      </c>
      <c r="H330" s="173" t="s">
        <v>9563</v>
      </c>
      <c r="I330" s="178" t="s">
        <v>9564</v>
      </c>
      <c r="J330" s="173"/>
      <c r="K330" s="172"/>
      <c r="L330" s="174"/>
      <c r="M330" s="175">
        <v>2000</v>
      </c>
      <c r="N330" s="172" t="s">
        <v>8168</v>
      </c>
      <c r="O330" s="176"/>
      <c r="P330" s="173"/>
      <c r="Q330" s="173"/>
      <c r="R330" s="173"/>
      <c r="S330" s="173"/>
      <c r="T330" s="173"/>
      <c r="U330" s="173"/>
      <c r="V330" s="179"/>
      <c r="W330" s="180"/>
    </row>
    <row r="331" spans="1:23" ht="15" customHeight="1" x14ac:dyDescent="0.25">
      <c r="A331" s="144">
        <v>2417</v>
      </c>
      <c r="B331" s="157">
        <v>39539</v>
      </c>
      <c r="C331" s="121">
        <v>1454</v>
      </c>
      <c r="D331" s="121" t="s">
        <v>150</v>
      </c>
      <c r="E331" s="158" t="s">
        <v>9565</v>
      </c>
      <c r="F331" s="145" t="s">
        <v>9566</v>
      </c>
      <c r="G331" s="145" t="s">
        <v>8233</v>
      </c>
      <c r="H331" s="123" t="s">
        <v>9567</v>
      </c>
      <c r="I331" s="146" t="s">
        <v>9568</v>
      </c>
      <c r="J331" s="147" t="s">
        <v>9569</v>
      </c>
      <c r="K331" s="147"/>
      <c r="L331" s="148" t="s">
        <v>8359</v>
      </c>
      <c r="M331" s="122">
        <v>5000</v>
      </c>
      <c r="N331" s="121" t="s">
        <v>8161</v>
      </c>
      <c r="O331" s="122"/>
      <c r="P331" s="121"/>
      <c r="Q331" s="144"/>
      <c r="R331" s="144"/>
      <c r="S331" s="144" t="s">
        <v>9570</v>
      </c>
      <c r="T331" s="144" t="s">
        <v>9571</v>
      </c>
      <c r="U331" s="144"/>
      <c r="V331" s="121"/>
      <c r="W331" s="150"/>
    </row>
    <row r="332" spans="1:23" ht="15" customHeight="1" x14ac:dyDescent="0.25">
      <c r="A332" s="159">
        <v>2452</v>
      </c>
      <c r="B332" s="160">
        <v>39540</v>
      </c>
      <c r="C332" s="161">
        <v>1313</v>
      </c>
      <c r="D332" s="161" t="s">
        <v>64</v>
      </c>
      <c r="E332" s="161" t="s">
        <v>9572</v>
      </c>
      <c r="F332" s="162" t="s">
        <v>9573</v>
      </c>
      <c r="G332" s="162" t="s">
        <v>5722</v>
      </c>
      <c r="H332" s="163" t="s">
        <v>9574</v>
      </c>
      <c r="I332" s="164" t="s">
        <v>9575</v>
      </c>
      <c r="J332" s="163"/>
      <c r="K332" s="165"/>
      <c r="L332" s="181" t="s">
        <v>8172</v>
      </c>
      <c r="M332" s="166">
        <v>1910</v>
      </c>
      <c r="N332" s="161" t="s">
        <v>8161</v>
      </c>
      <c r="O332" s="167"/>
      <c r="P332" s="162"/>
      <c r="Q332" s="159"/>
      <c r="R332" s="159"/>
      <c r="S332" s="159"/>
      <c r="T332" s="159"/>
      <c r="U332" s="164"/>
      <c r="V332" s="161"/>
      <c r="W332" s="168"/>
    </row>
    <row r="333" spans="1:23" ht="15" customHeight="1" x14ac:dyDescent="0.25">
      <c r="A333" s="151"/>
      <c r="B333" s="152">
        <v>39540</v>
      </c>
      <c r="C333" s="153">
        <v>1510</v>
      </c>
      <c r="D333" s="153" t="s">
        <v>21</v>
      </c>
      <c r="E333" s="153" t="s">
        <v>9576</v>
      </c>
      <c r="F333" s="153" t="s">
        <v>8520</v>
      </c>
      <c r="G333" s="153" t="s">
        <v>8202</v>
      </c>
      <c r="H333" s="153"/>
      <c r="I333" s="153" t="s">
        <v>9577</v>
      </c>
      <c r="J333" s="123" t="s">
        <v>8205</v>
      </c>
      <c r="K333" s="123"/>
      <c r="L333" s="182"/>
      <c r="M333" s="154">
        <v>300</v>
      </c>
      <c r="N333" s="153" t="s">
        <v>8142</v>
      </c>
      <c r="O333" s="155"/>
      <c r="P333" s="153" t="s">
        <v>8548</v>
      </c>
      <c r="Q333" s="153"/>
      <c r="R333" s="153"/>
      <c r="S333" s="153"/>
      <c r="T333" s="153"/>
      <c r="U333" s="153"/>
      <c r="V333" s="153"/>
      <c r="W333" s="156"/>
    </row>
    <row r="334" spans="1:23" ht="15" customHeight="1" x14ac:dyDescent="0.25">
      <c r="A334" s="169">
        <v>2457</v>
      </c>
      <c r="B334" s="170">
        <v>39540</v>
      </c>
      <c r="C334" s="169">
        <v>1416</v>
      </c>
      <c r="D334" s="169" t="s">
        <v>40</v>
      </c>
      <c r="E334" s="169" t="s">
        <v>9578</v>
      </c>
      <c r="F334" s="178" t="s">
        <v>9579</v>
      </c>
      <c r="G334" s="178" t="s">
        <v>8222</v>
      </c>
      <c r="H334" s="173" t="s">
        <v>9580</v>
      </c>
      <c r="I334" s="178" t="s">
        <v>9581</v>
      </c>
      <c r="J334" s="173"/>
      <c r="K334" s="172"/>
      <c r="L334" s="174"/>
      <c r="M334" s="175">
        <v>2000</v>
      </c>
      <c r="N334" s="172" t="s">
        <v>8168</v>
      </c>
      <c r="O334" s="176"/>
      <c r="P334" s="173"/>
      <c r="Q334" s="173"/>
      <c r="R334" s="173"/>
      <c r="S334" s="173" t="s">
        <v>8222</v>
      </c>
      <c r="T334" s="173"/>
      <c r="U334" s="173"/>
      <c r="V334" s="179"/>
      <c r="W334" s="180"/>
    </row>
    <row r="335" spans="1:23" ht="15" customHeight="1" x14ac:dyDescent="0.25">
      <c r="A335" s="144">
        <v>2474</v>
      </c>
      <c r="B335" s="120">
        <v>39541</v>
      </c>
      <c r="C335" s="121">
        <v>820</v>
      </c>
      <c r="D335" s="121" t="s">
        <v>59</v>
      </c>
      <c r="E335" s="144" t="s">
        <v>9582</v>
      </c>
      <c r="F335" s="145" t="s">
        <v>9583</v>
      </c>
      <c r="G335" s="145" t="s">
        <v>9584</v>
      </c>
      <c r="H335" s="123" t="s">
        <v>9585</v>
      </c>
      <c r="I335" s="146" t="s">
        <v>9586</v>
      </c>
      <c r="J335" s="147"/>
      <c r="K335" s="147"/>
      <c r="L335" s="148"/>
      <c r="M335" s="122">
        <v>1000</v>
      </c>
      <c r="N335" s="121" t="s">
        <v>8142</v>
      </c>
      <c r="O335" s="149"/>
      <c r="P335" s="144"/>
      <c r="Q335" s="144"/>
      <c r="R335" s="144"/>
      <c r="S335" s="144"/>
      <c r="T335" s="144"/>
      <c r="U335" s="144"/>
      <c r="V335" s="121"/>
      <c r="W335" s="150"/>
    </row>
    <row r="336" spans="1:23" ht="15" customHeight="1" x14ac:dyDescent="0.25">
      <c r="A336" s="159">
        <v>2496</v>
      </c>
      <c r="B336" s="160">
        <v>39541</v>
      </c>
      <c r="C336" s="161">
        <v>1807</v>
      </c>
      <c r="D336" s="161" t="s">
        <v>64</v>
      </c>
      <c r="E336" s="161" t="s">
        <v>9587</v>
      </c>
      <c r="F336" s="162" t="s">
        <v>9588</v>
      </c>
      <c r="G336" s="162" t="s">
        <v>9589</v>
      </c>
      <c r="H336" s="163" t="s">
        <v>9590</v>
      </c>
      <c r="I336" s="164" t="s">
        <v>9591</v>
      </c>
      <c r="J336" s="163"/>
      <c r="K336" s="165"/>
      <c r="L336" s="181"/>
      <c r="M336" s="166">
        <v>1800</v>
      </c>
      <c r="N336" s="161" t="s">
        <v>8161</v>
      </c>
      <c r="O336" s="167"/>
      <c r="P336" s="162"/>
      <c r="Q336" s="159"/>
      <c r="R336" s="159"/>
      <c r="S336" s="159"/>
      <c r="T336" s="159"/>
      <c r="U336" s="164"/>
      <c r="V336" s="161"/>
      <c r="W336" s="168"/>
    </row>
    <row r="337" spans="1:23" ht="15" customHeight="1" x14ac:dyDescent="0.25">
      <c r="A337" s="151">
        <v>2501</v>
      </c>
      <c r="B337" s="152">
        <v>39541</v>
      </c>
      <c r="C337" s="153">
        <v>2059</v>
      </c>
      <c r="D337" s="153" t="s">
        <v>319</v>
      </c>
      <c r="E337" s="153" t="s">
        <v>9592</v>
      </c>
      <c r="F337" s="153" t="s">
        <v>8207</v>
      </c>
      <c r="G337" s="153" t="s">
        <v>8208</v>
      </c>
      <c r="H337" s="123"/>
      <c r="I337" s="153" t="s">
        <v>9593</v>
      </c>
      <c r="J337" s="123" t="s">
        <v>9027</v>
      </c>
      <c r="K337" s="123"/>
      <c r="L337" s="182"/>
      <c r="M337" s="154">
        <v>250</v>
      </c>
      <c r="N337" s="153" t="s">
        <v>8142</v>
      </c>
      <c r="O337" s="155"/>
      <c r="P337" s="153" t="s">
        <v>9594</v>
      </c>
      <c r="Q337" s="153"/>
      <c r="R337" s="153"/>
      <c r="S337" s="153"/>
      <c r="T337" s="153"/>
      <c r="U337" s="153"/>
      <c r="V337" s="153"/>
      <c r="W337" s="156"/>
    </row>
    <row r="338" spans="1:23" ht="15" customHeight="1" x14ac:dyDescent="0.25">
      <c r="A338" s="151">
        <v>2500</v>
      </c>
      <c r="B338" s="152">
        <v>39541</v>
      </c>
      <c r="C338" s="153">
        <v>2105</v>
      </c>
      <c r="D338" s="153" t="s">
        <v>319</v>
      </c>
      <c r="E338" s="153" t="s">
        <v>9595</v>
      </c>
      <c r="F338" s="153" t="s">
        <v>8207</v>
      </c>
      <c r="G338" s="153" t="s">
        <v>8208</v>
      </c>
      <c r="H338" s="123"/>
      <c r="I338" s="153" t="s">
        <v>9596</v>
      </c>
      <c r="J338" s="123" t="s">
        <v>9016</v>
      </c>
      <c r="K338" s="123"/>
      <c r="L338" s="182"/>
      <c r="M338" s="154">
        <v>20</v>
      </c>
      <c r="N338" s="153" t="s">
        <v>8142</v>
      </c>
      <c r="O338" s="155"/>
      <c r="P338" s="153" t="s">
        <v>9594</v>
      </c>
      <c r="Q338" s="153"/>
      <c r="R338" s="153"/>
      <c r="S338" s="153"/>
      <c r="T338" s="153"/>
      <c r="U338" s="153"/>
      <c r="V338" s="153"/>
      <c r="W338" s="156"/>
    </row>
    <row r="339" spans="1:23" ht="15" customHeight="1" x14ac:dyDescent="0.25">
      <c r="A339" s="169">
        <v>2482</v>
      </c>
      <c r="B339" s="170">
        <v>39541</v>
      </c>
      <c r="C339" s="169">
        <v>1256</v>
      </c>
      <c r="D339" s="169" t="s">
        <v>40</v>
      </c>
      <c r="E339" s="169" t="s">
        <v>9597</v>
      </c>
      <c r="F339" s="178" t="s">
        <v>9598</v>
      </c>
      <c r="G339" s="178" t="s">
        <v>8222</v>
      </c>
      <c r="H339" s="173" t="s">
        <v>9599</v>
      </c>
      <c r="I339" s="178"/>
      <c r="J339" s="173"/>
      <c r="K339" s="172"/>
      <c r="L339" s="174" t="s">
        <v>8172</v>
      </c>
      <c r="M339" s="175">
        <v>1000</v>
      </c>
      <c r="N339" s="172" t="s">
        <v>8168</v>
      </c>
      <c r="O339" s="176"/>
      <c r="P339" s="173"/>
      <c r="Q339" s="173"/>
      <c r="R339" s="173"/>
      <c r="S339" s="173" t="s">
        <v>8222</v>
      </c>
      <c r="T339" s="173"/>
      <c r="U339" s="173"/>
      <c r="V339" s="179"/>
      <c r="W339" s="180"/>
    </row>
    <row r="340" spans="1:23" ht="15" customHeight="1" x14ac:dyDescent="0.25">
      <c r="A340" s="169">
        <v>2503</v>
      </c>
      <c r="B340" s="170">
        <v>39541</v>
      </c>
      <c r="C340" s="169">
        <v>2213</v>
      </c>
      <c r="D340" s="169" t="s">
        <v>40</v>
      </c>
      <c r="E340" s="169" t="s">
        <v>9600</v>
      </c>
      <c r="F340" s="178" t="s">
        <v>9191</v>
      </c>
      <c r="G340" s="178" t="s">
        <v>8222</v>
      </c>
      <c r="H340" s="173" t="s">
        <v>9601</v>
      </c>
      <c r="I340" s="178" t="s">
        <v>9602</v>
      </c>
      <c r="J340" s="173"/>
      <c r="K340" s="172"/>
      <c r="L340" s="174"/>
      <c r="M340" s="175">
        <v>1000</v>
      </c>
      <c r="N340" s="172" t="s">
        <v>8194</v>
      </c>
      <c r="O340" s="176"/>
      <c r="P340" s="173"/>
      <c r="Q340" s="173"/>
      <c r="R340" s="173"/>
      <c r="S340" s="173" t="s">
        <v>8222</v>
      </c>
      <c r="T340" s="173"/>
      <c r="U340" s="173"/>
      <c r="V340" s="179"/>
      <c r="W340" s="180"/>
    </row>
    <row r="341" spans="1:23" ht="15" customHeight="1" x14ac:dyDescent="0.25">
      <c r="A341" s="169" t="s">
        <v>5347</v>
      </c>
      <c r="B341" s="170">
        <v>39541</v>
      </c>
      <c r="C341" s="169"/>
      <c r="D341" s="169" t="s">
        <v>31</v>
      </c>
      <c r="E341" s="193">
        <v>39541</v>
      </c>
      <c r="F341" s="178" t="s">
        <v>9603</v>
      </c>
      <c r="G341" s="178" t="s">
        <v>9604</v>
      </c>
      <c r="H341" s="173" t="s">
        <v>9605</v>
      </c>
      <c r="I341" s="178" t="s">
        <v>9606</v>
      </c>
      <c r="J341" s="173" t="s">
        <v>9607</v>
      </c>
      <c r="K341" s="172"/>
      <c r="L341" s="174" t="s">
        <v>8226</v>
      </c>
      <c r="M341" s="175" t="s">
        <v>8194</v>
      </c>
      <c r="N341" s="172" t="s">
        <v>8215</v>
      </c>
      <c r="O341" s="176" t="s">
        <v>4936</v>
      </c>
      <c r="P341" s="173" t="s">
        <v>9608</v>
      </c>
      <c r="Q341" s="173" t="s">
        <v>9609</v>
      </c>
      <c r="R341" s="173" t="s">
        <v>9610</v>
      </c>
      <c r="S341" s="173" t="s">
        <v>9611</v>
      </c>
      <c r="T341" s="173" t="s">
        <v>9612</v>
      </c>
      <c r="U341" s="173" t="s">
        <v>9613</v>
      </c>
      <c r="V341" s="179" t="s">
        <v>9614</v>
      </c>
      <c r="W341" s="180">
        <v>5000</v>
      </c>
    </row>
    <row r="342" spans="1:23" ht="15" customHeight="1" x14ac:dyDescent="0.25">
      <c r="A342" s="169">
        <v>2476</v>
      </c>
      <c r="B342" s="170">
        <v>39541</v>
      </c>
      <c r="C342" s="169">
        <v>958</v>
      </c>
      <c r="D342" s="169" t="s">
        <v>31</v>
      </c>
      <c r="E342" s="169" t="s">
        <v>9615</v>
      </c>
      <c r="F342" s="178" t="s">
        <v>9616</v>
      </c>
      <c r="G342" s="178" t="s">
        <v>9617</v>
      </c>
      <c r="H342" s="173" t="s">
        <v>9618</v>
      </c>
      <c r="I342" s="178" t="s">
        <v>9619</v>
      </c>
      <c r="J342" s="173"/>
      <c r="K342" s="172"/>
      <c r="L342" s="174" t="s">
        <v>8172</v>
      </c>
      <c r="M342" s="175">
        <v>1000000</v>
      </c>
      <c r="N342" s="172" t="s">
        <v>8161</v>
      </c>
      <c r="O342" s="176" t="s">
        <v>4936</v>
      </c>
      <c r="P342" s="173"/>
      <c r="Q342" s="173"/>
      <c r="R342" s="173"/>
      <c r="S342" s="173" t="s">
        <v>9620</v>
      </c>
      <c r="T342" s="173" t="s">
        <v>9612</v>
      </c>
      <c r="U342" s="173" t="s">
        <v>9621</v>
      </c>
      <c r="V342" s="179" t="s">
        <v>9622</v>
      </c>
      <c r="W342" s="180">
        <v>46600</v>
      </c>
    </row>
    <row r="343" spans="1:23" ht="15" customHeight="1" x14ac:dyDescent="0.25">
      <c r="A343" s="159">
        <v>2507</v>
      </c>
      <c r="B343" s="160">
        <v>39542</v>
      </c>
      <c r="C343" s="161">
        <v>1328</v>
      </c>
      <c r="D343" s="161" t="s">
        <v>91</v>
      </c>
      <c r="E343" s="161" t="s">
        <v>9623</v>
      </c>
      <c r="F343" s="162" t="s">
        <v>9624</v>
      </c>
      <c r="G343" s="162" t="s">
        <v>9625</v>
      </c>
      <c r="H343" s="164" t="s">
        <v>9626</v>
      </c>
      <c r="I343" s="164" t="s">
        <v>9627</v>
      </c>
      <c r="J343" s="163"/>
      <c r="K343" s="165"/>
      <c r="L343" s="181"/>
      <c r="M343" s="166">
        <v>1000</v>
      </c>
      <c r="N343" s="161" t="s">
        <v>8142</v>
      </c>
      <c r="O343" s="167"/>
      <c r="P343" s="162"/>
      <c r="Q343" s="159"/>
      <c r="R343" s="159"/>
      <c r="S343" s="159"/>
      <c r="T343" s="159"/>
      <c r="U343" s="164"/>
      <c r="V343" s="161"/>
      <c r="W343" s="168"/>
    </row>
    <row r="344" spans="1:23" ht="15" customHeight="1" x14ac:dyDescent="0.25">
      <c r="A344" s="151">
        <v>2510</v>
      </c>
      <c r="B344" s="152">
        <v>39542</v>
      </c>
      <c r="C344" s="153">
        <v>1655</v>
      </c>
      <c r="D344" s="153" t="s">
        <v>203</v>
      </c>
      <c r="E344" s="153" t="s">
        <v>9628</v>
      </c>
      <c r="F344" s="153" t="s">
        <v>8163</v>
      </c>
      <c r="G344" s="153" t="s">
        <v>8164</v>
      </c>
      <c r="H344" s="153" t="s">
        <v>9629</v>
      </c>
      <c r="I344" s="153" t="s">
        <v>9630</v>
      </c>
      <c r="J344" s="123" t="s">
        <v>9631</v>
      </c>
      <c r="K344" s="123"/>
      <c r="L344" s="182"/>
      <c r="M344" s="154">
        <v>600</v>
      </c>
      <c r="N344" s="153" t="s">
        <v>8267</v>
      </c>
      <c r="O344" s="155"/>
      <c r="P344" s="153"/>
      <c r="Q344" s="153"/>
      <c r="R344" s="153"/>
      <c r="S344" s="153"/>
      <c r="T344" s="153"/>
      <c r="U344" s="153"/>
      <c r="V344" s="153"/>
      <c r="W344" s="156"/>
    </row>
    <row r="345" spans="1:23" ht="15" customHeight="1" x14ac:dyDescent="0.25">
      <c r="A345" s="144">
        <v>2512</v>
      </c>
      <c r="B345" s="157">
        <v>39542</v>
      </c>
      <c r="C345" s="121">
        <v>1829</v>
      </c>
      <c r="D345" s="121" t="s">
        <v>200</v>
      </c>
      <c r="E345" s="158" t="s">
        <v>9632</v>
      </c>
      <c r="F345" s="145" t="s">
        <v>9633</v>
      </c>
      <c r="G345" s="145" t="s">
        <v>8238</v>
      </c>
      <c r="H345" s="144" t="s">
        <v>9634</v>
      </c>
      <c r="I345" s="146" t="s">
        <v>9635</v>
      </c>
      <c r="J345" s="147"/>
      <c r="K345" s="147"/>
      <c r="L345" s="148"/>
      <c r="M345" s="122">
        <v>10000</v>
      </c>
      <c r="N345" s="121" t="s">
        <v>8335</v>
      </c>
      <c r="O345" s="122"/>
      <c r="P345" s="121"/>
      <c r="Q345" s="144"/>
      <c r="R345" s="144"/>
      <c r="S345" s="144"/>
      <c r="T345" s="144"/>
      <c r="U345" s="144"/>
      <c r="V345" s="121"/>
      <c r="W345" s="150"/>
    </row>
    <row r="346" spans="1:23" ht="15" customHeight="1" x14ac:dyDescent="0.25">
      <c r="A346" s="144">
        <v>2574</v>
      </c>
      <c r="B346" s="120">
        <v>39543</v>
      </c>
      <c r="C346" s="121">
        <v>1845</v>
      </c>
      <c r="D346" s="121" t="s">
        <v>152</v>
      </c>
      <c r="E346" s="144" t="s">
        <v>9636</v>
      </c>
      <c r="F346" s="145" t="s">
        <v>8826</v>
      </c>
      <c r="G346" s="145" t="s">
        <v>8827</v>
      </c>
      <c r="H346" s="146" t="s">
        <v>9637</v>
      </c>
      <c r="I346" s="146" t="s">
        <v>9638</v>
      </c>
      <c r="J346" s="147"/>
      <c r="K346" s="147"/>
      <c r="L346" s="148"/>
      <c r="M346" s="122">
        <v>400</v>
      </c>
      <c r="N346" s="121" t="s">
        <v>8142</v>
      </c>
      <c r="O346" s="149"/>
      <c r="P346" s="144"/>
      <c r="Q346" s="144"/>
      <c r="R346" s="144"/>
      <c r="S346" s="144"/>
      <c r="T346" s="144"/>
      <c r="U346" s="144"/>
      <c r="V346" s="121"/>
      <c r="W346" s="150"/>
    </row>
    <row r="347" spans="1:23" ht="15" customHeight="1" x14ac:dyDescent="0.25">
      <c r="A347" s="159">
        <v>2539</v>
      </c>
      <c r="B347" s="160">
        <v>39543</v>
      </c>
      <c r="C347" s="161">
        <v>1355</v>
      </c>
      <c r="D347" s="161" t="s">
        <v>26</v>
      </c>
      <c r="E347" s="161" t="s">
        <v>9639</v>
      </c>
      <c r="F347" s="162" t="s">
        <v>9640</v>
      </c>
      <c r="G347" s="162" t="s">
        <v>9641</v>
      </c>
      <c r="H347" s="164" t="s">
        <v>9642</v>
      </c>
      <c r="I347" s="164" t="s">
        <v>9643</v>
      </c>
      <c r="J347" s="163"/>
      <c r="K347" s="165"/>
      <c r="L347" s="181"/>
      <c r="M347" s="166">
        <v>5000</v>
      </c>
      <c r="N347" s="161" t="s">
        <v>8178</v>
      </c>
      <c r="O347" s="167"/>
      <c r="P347" s="162"/>
      <c r="Q347" s="159"/>
      <c r="R347" s="159"/>
      <c r="S347" s="159"/>
      <c r="T347" s="159"/>
      <c r="U347" s="164"/>
      <c r="V347" s="161"/>
      <c r="W347" s="168"/>
    </row>
    <row r="348" spans="1:23" ht="15" customHeight="1" x14ac:dyDescent="0.25">
      <c r="A348" s="151">
        <v>2577</v>
      </c>
      <c r="B348" s="152">
        <v>39543</v>
      </c>
      <c r="C348" s="153">
        <v>2001</v>
      </c>
      <c r="D348" s="153" t="s">
        <v>319</v>
      </c>
      <c r="E348" s="153" t="s">
        <v>9644</v>
      </c>
      <c r="F348" s="153" t="s">
        <v>8207</v>
      </c>
      <c r="G348" s="153" t="s">
        <v>8208</v>
      </c>
      <c r="H348" s="153" t="s">
        <v>9645</v>
      </c>
      <c r="I348" s="153" t="s">
        <v>9646</v>
      </c>
      <c r="J348" s="123" t="s">
        <v>9647</v>
      </c>
      <c r="K348" s="123"/>
      <c r="L348" s="182"/>
      <c r="M348" s="154">
        <v>2000</v>
      </c>
      <c r="N348" s="153" t="s">
        <v>8161</v>
      </c>
      <c r="O348" s="155"/>
      <c r="P348" s="153"/>
      <c r="Q348" s="153"/>
      <c r="R348" s="153"/>
      <c r="S348" s="153"/>
      <c r="T348" s="153"/>
      <c r="U348" s="153"/>
      <c r="V348" s="153"/>
      <c r="W348" s="156"/>
    </row>
    <row r="349" spans="1:23" ht="15" customHeight="1" x14ac:dyDescent="0.25">
      <c r="A349" s="144">
        <v>2592</v>
      </c>
      <c r="B349" s="120">
        <v>39544</v>
      </c>
      <c r="C349" s="121">
        <v>947</v>
      </c>
      <c r="D349" s="121" t="s">
        <v>132</v>
      </c>
      <c r="E349" s="144" t="s">
        <v>9648</v>
      </c>
      <c r="F349" s="145" t="s">
        <v>9091</v>
      </c>
      <c r="G349" s="145" t="s">
        <v>9092</v>
      </c>
      <c r="H349" s="146" t="s">
        <v>9649</v>
      </c>
      <c r="I349" s="146" t="s">
        <v>9650</v>
      </c>
      <c r="J349" s="147"/>
      <c r="K349" s="147"/>
      <c r="L349" s="148"/>
      <c r="M349" s="122">
        <v>1500</v>
      </c>
      <c r="N349" s="121" t="s">
        <v>8178</v>
      </c>
      <c r="O349" s="149"/>
      <c r="P349" s="144"/>
      <c r="Q349" s="144"/>
      <c r="R349" s="144"/>
      <c r="S349" s="144"/>
      <c r="T349" s="144"/>
      <c r="U349" s="144"/>
      <c r="V349" s="121"/>
      <c r="W349" s="150"/>
    </row>
    <row r="350" spans="1:23" ht="15" customHeight="1" x14ac:dyDescent="0.25">
      <c r="A350" s="144">
        <v>2594</v>
      </c>
      <c r="B350" s="157">
        <v>39544</v>
      </c>
      <c r="C350" s="121">
        <v>1055</v>
      </c>
      <c r="D350" s="121" t="s">
        <v>61</v>
      </c>
      <c r="E350" s="158" t="s">
        <v>9651</v>
      </c>
      <c r="F350" s="145" t="s">
        <v>8316</v>
      </c>
      <c r="G350" s="145" t="s">
        <v>9652</v>
      </c>
      <c r="H350" s="144" t="s">
        <v>9653</v>
      </c>
      <c r="I350" s="146" t="s">
        <v>9654</v>
      </c>
      <c r="J350" s="147"/>
      <c r="K350" s="147"/>
      <c r="L350" s="148"/>
      <c r="M350" s="122">
        <v>2000</v>
      </c>
      <c r="N350" s="121" t="s">
        <v>8142</v>
      </c>
      <c r="O350" s="122"/>
      <c r="P350" s="121"/>
      <c r="Q350" s="144"/>
      <c r="R350" s="144"/>
      <c r="S350" s="144"/>
      <c r="T350" s="144"/>
      <c r="U350" s="144"/>
      <c r="V350" s="121"/>
      <c r="W350" s="150"/>
    </row>
    <row r="351" spans="1:23" ht="15" customHeight="1" x14ac:dyDescent="0.25">
      <c r="A351" s="144">
        <v>2617</v>
      </c>
      <c r="B351" s="157">
        <v>39544</v>
      </c>
      <c r="C351" s="121">
        <v>2234</v>
      </c>
      <c r="D351" s="121" t="s">
        <v>70</v>
      </c>
      <c r="E351" s="158" t="s">
        <v>9655</v>
      </c>
      <c r="F351" s="145" t="s">
        <v>9656</v>
      </c>
      <c r="G351" s="145" t="s">
        <v>9657</v>
      </c>
      <c r="H351" s="144" t="s">
        <v>9658</v>
      </c>
      <c r="I351" s="146" t="s">
        <v>9659</v>
      </c>
      <c r="J351" s="147"/>
      <c r="K351" s="147"/>
      <c r="L351" s="148"/>
      <c r="M351" s="122">
        <v>10000</v>
      </c>
      <c r="N351" s="121" t="s">
        <v>8178</v>
      </c>
      <c r="O351" s="122"/>
      <c r="P351" s="121"/>
      <c r="Q351" s="144"/>
      <c r="R351" s="144"/>
      <c r="S351" s="144"/>
      <c r="T351" s="144"/>
      <c r="U351" s="144"/>
      <c r="V351" s="121"/>
      <c r="W351" s="150"/>
    </row>
    <row r="352" spans="1:23" ht="15" customHeight="1" x14ac:dyDescent="0.25">
      <c r="A352" s="159">
        <v>2638</v>
      </c>
      <c r="B352" s="160">
        <v>39545</v>
      </c>
      <c r="C352" s="161">
        <v>1048</v>
      </c>
      <c r="D352" s="161" t="s">
        <v>141</v>
      </c>
      <c r="E352" s="161" t="s">
        <v>9660</v>
      </c>
      <c r="F352" s="162" t="s">
        <v>8232</v>
      </c>
      <c r="G352" s="162" t="s">
        <v>8233</v>
      </c>
      <c r="H352" s="163" t="s">
        <v>9661</v>
      </c>
      <c r="I352" s="164" t="s">
        <v>8235</v>
      </c>
      <c r="J352" s="163"/>
      <c r="K352" s="165"/>
      <c r="L352" s="181"/>
      <c r="M352" s="166">
        <v>4000</v>
      </c>
      <c r="N352" s="161" t="s">
        <v>8998</v>
      </c>
      <c r="O352" s="167"/>
      <c r="P352" s="162"/>
      <c r="Q352" s="159"/>
      <c r="R352" s="159"/>
      <c r="S352" s="159"/>
      <c r="T352" s="159"/>
      <c r="U352" s="164"/>
      <c r="V352" s="161"/>
      <c r="W352" s="168"/>
    </row>
    <row r="353" spans="1:23" ht="15" customHeight="1" x14ac:dyDescent="0.25">
      <c r="A353" s="159">
        <v>2647</v>
      </c>
      <c r="B353" s="160">
        <v>39545</v>
      </c>
      <c r="C353" s="161">
        <v>1449</v>
      </c>
      <c r="D353" s="161" t="s">
        <v>130</v>
      </c>
      <c r="E353" s="161" t="s">
        <v>9662</v>
      </c>
      <c r="F353" s="162" t="s">
        <v>9663</v>
      </c>
      <c r="G353" s="162" t="s">
        <v>9664</v>
      </c>
      <c r="H353" s="163" t="s">
        <v>9665</v>
      </c>
      <c r="I353" s="164" t="s">
        <v>9666</v>
      </c>
      <c r="J353" s="163"/>
      <c r="K353" s="165"/>
      <c r="L353" s="181"/>
      <c r="M353" s="166">
        <v>300</v>
      </c>
      <c r="N353" s="161" t="s">
        <v>8161</v>
      </c>
      <c r="O353" s="167"/>
      <c r="P353" s="162"/>
      <c r="Q353" s="159"/>
      <c r="R353" s="159"/>
      <c r="S353" s="159"/>
      <c r="T353" s="159"/>
      <c r="U353" s="164"/>
      <c r="V353" s="161"/>
      <c r="W353" s="168"/>
    </row>
    <row r="354" spans="1:23" ht="15" customHeight="1" x14ac:dyDescent="0.25">
      <c r="A354" s="159">
        <v>2646</v>
      </c>
      <c r="B354" s="160">
        <v>39545</v>
      </c>
      <c r="C354" s="161">
        <v>1450</v>
      </c>
      <c r="D354" s="161" t="s">
        <v>64</v>
      </c>
      <c r="E354" s="161" t="s">
        <v>9667</v>
      </c>
      <c r="F354" s="162" t="s">
        <v>8472</v>
      </c>
      <c r="G354" s="162" t="s">
        <v>8473</v>
      </c>
      <c r="H354" s="163" t="s">
        <v>9668</v>
      </c>
      <c r="I354" s="164" t="s">
        <v>9669</v>
      </c>
      <c r="J354" s="163" t="s">
        <v>9670</v>
      </c>
      <c r="K354" s="165" t="s">
        <v>9481</v>
      </c>
      <c r="L354" s="181" t="s">
        <v>4382</v>
      </c>
      <c r="M354" s="166">
        <v>2000</v>
      </c>
      <c r="N354" s="161" t="s">
        <v>8998</v>
      </c>
      <c r="O354" s="167"/>
      <c r="P354" s="162"/>
      <c r="Q354" s="159"/>
      <c r="R354" s="159"/>
      <c r="S354" s="159" t="s">
        <v>9671</v>
      </c>
      <c r="T354" s="159" t="s">
        <v>9483</v>
      </c>
      <c r="U354" s="164"/>
      <c r="V354" s="161"/>
      <c r="W354" s="168"/>
    </row>
    <row r="355" spans="1:23" ht="15" customHeight="1" x14ac:dyDescent="0.25">
      <c r="A355" s="151">
        <v>2641</v>
      </c>
      <c r="B355" s="152">
        <v>39545</v>
      </c>
      <c r="C355" s="153">
        <v>1307</v>
      </c>
      <c r="D355" s="153" t="s">
        <v>248</v>
      </c>
      <c r="E355" s="153" t="s">
        <v>9672</v>
      </c>
      <c r="F355" s="153" t="s">
        <v>9673</v>
      </c>
      <c r="G355" s="153" t="s">
        <v>9048</v>
      </c>
      <c r="H355" s="153" t="s">
        <v>9674</v>
      </c>
      <c r="I355" s="153" t="s">
        <v>9675</v>
      </c>
      <c r="J355" s="123" t="s">
        <v>9676</v>
      </c>
      <c r="K355" s="123"/>
      <c r="L355" s="182"/>
      <c r="M355" s="154">
        <v>1000</v>
      </c>
      <c r="N355" s="153" t="s">
        <v>8335</v>
      </c>
      <c r="O355" s="155"/>
      <c r="P355" s="153"/>
      <c r="Q355" s="153"/>
      <c r="R355" s="153"/>
      <c r="S355" s="153"/>
      <c r="T355" s="153"/>
      <c r="U355" s="153"/>
      <c r="V355" s="153"/>
      <c r="W355" s="156"/>
    </row>
    <row r="356" spans="1:23" ht="15" customHeight="1" x14ac:dyDescent="0.25">
      <c r="A356" s="144">
        <v>2644</v>
      </c>
      <c r="B356" s="120">
        <v>39545</v>
      </c>
      <c r="C356" s="121">
        <v>1439</v>
      </c>
      <c r="D356" s="121" t="s">
        <v>42</v>
      </c>
      <c r="E356" s="144" t="s">
        <v>9677</v>
      </c>
      <c r="F356" s="145" t="s">
        <v>8269</v>
      </c>
      <c r="G356" s="145" t="s">
        <v>8270</v>
      </c>
      <c r="H356" s="123" t="s">
        <v>9678</v>
      </c>
      <c r="I356" s="146" t="s">
        <v>9679</v>
      </c>
      <c r="J356" s="147"/>
      <c r="K356" s="147"/>
      <c r="L356" s="148"/>
      <c r="M356" s="122">
        <v>2000</v>
      </c>
      <c r="N356" s="121" t="s">
        <v>8273</v>
      </c>
      <c r="O356" s="149"/>
      <c r="P356" s="144"/>
      <c r="Q356" s="144"/>
      <c r="R356" s="144"/>
      <c r="S356" s="144"/>
      <c r="T356" s="144"/>
      <c r="U356" s="144"/>
      <c r="V356" s="121"/>
      <c r="W356" s="150"/>
    </row>
    <row r="357" spans="1:23" ht="15" customHeight="1" x14ac:dyDescent="0.25">
      <c r="A357" s="144">
        <v>2632</v>
      </c>
      <c r="B357" s="120">
        <v>39545</v>
      </c>
      <c r="C357" s="121">
        <v>849</v>
      </c>
      <c r="D357" s="121" t="s">
        <v>116</v>
      </c>
      <c r="E357" s="144" t="s">
        <v>9680</v>
      </c>
      <c r="F357" s="144" t="s">
        <v>8925</v>
      </c>
      <c r="G357" s="145" t="s">
        <v>8926</v>
      </c>
      <c r="H357" s="123" t="s">
        <v>9681</v>
      </c>
      <c r="I357" s="146" t="s">
        <v>9682</v>
      </c>
      <c r="J357" s="147"/>
      <c r="K357" s="147"/>
      <c r="L357" s="148"/>
      <c r="M357" s="122">
        <v>1000</v>
      </c>
      <c r="N357" s="121" t="s">
        <v>8168</v>
      </c>
      <c r="O357" s="149"/>
      <c r="P357" s="144"/>
      <c r="Q357" s="144"/>
      <c r="R357" s="144"/>
      <c r="S357" s="144"/>
      <c r="T357" s="144"/>
      <c r="U357" s="144"/>
      <c r="V357" s="121"/>
      <c r="W357" s="150"/>
    </row>
    <row r="358" spans="1:23" ht="15" customHeight="1" x14ac:dyDescent="0.25">
      <c r="A358" s="169">
        <v>2629</v>
      </c>
      <c r="B358" s="170">
        <v>39545</v>
      </c>
      <c r="C358" s="169">
        <v>725</v>
      </c>
      <c r="D358" s="169" t="s">
        <v>40</v>
      </c>
      <c r="E358" s="169" t="s">
        <v>9680</v>
      </c>
      <c r="F358" s="178" t="s">
        <v>9683</v>
      </c>
      <c r="G358" s="178" t="s">
        <v>8222</v>
      </c>
      <c r="H358" s="173" t="s">
        <v>9684</v>
      </c>
      <c r="I358" s="178" t="s">
        <v>9685</v>
      </c>
      <c r="J358" s="173"/>
      <c r="K358" s="172"/>
      <c r="L358" s="174"/>
      <c r="M358" s="175">
        <v>20000</v>
      </c>
      <c r="N358" s="172" t="s">
        <v>8178</v>
      </c>
      <c r="O358" s="176"/>
      <c r="P358" s="173"/>
      <c r="Q358" s="173"/>
      <c r="R358" s="173"/>
      <c r="S358" s="173" t="s">
        <v>8222</v>
      </c>
      <c r="T358" s="173"/>
      <c r="U358" s="173"/>
      <c r="V358" s="179"/>
      <c r="W358" s="180"/>
    </row>
    <row r="359" spans="1:23" ht="15" customHeight="1" x14ac:dyDescent="0.25">
      <c r="A359" s="169">
        <v>2630</v>
      </c>
      <c r="B359" s="170">
        <v>39545</v>
      </c>
      <c r="C359" s="169">
        <v>809</v>
      </c>
      <c r="D359" s="169" t="s">
        <v>31</v>
      </c>
      <c r="E359" s="169" t="s">
        <v>9686</v>
      </c>
      <c r="F359" s="178" t="s">
        <v>9687</v>
      </c>
      <c r="G359" s="178" t="s">
        <v>9688</v>
      </c>
      <c r="H359" s="173" t="s">
        <v>9689</v>
      </c>
      <c r="I359" s="178" t="s">
        <v>9690</v>
      </c>
      <c r="J359" s="173"/>
      <c r="K359" s="172"/>
      <c r="L359" s="174"/>
      <c r="M359" s="175">
        <v>20000</v>
      </c>
      <c r="N359" s="172" t="s">
        <v>8161</v>
      </c>
      <c r="O359" s="176"/>
      <c r="P359" s="173"/>
      <c r="Q359" s="173"/>
      <c r="R359" s="173"/>
      <c r="S359" s="173"/>
      <c r="T359" s="173"/>
      <c r="U359" s="173"/>
      <c r="V359" s="179"/>
      <c r="W359" s="180"/>
    </row>
    <row r="360" spans="1:23" ht="15" customHeight="1" x14ac:dyDescent="0.25">
      <c r="A360" s="159">
        <v>2653</v>
      </c>
      <c r="B360" s="160">
        <v>39546</v>
      </c>
      <c r="C360" s="161">
        <v>810</v>
      </c>
      <c r="D360" s="161" t="s">
        <v>64</v>
      </c>
      <c r="E360" s="161" t="s">
        <v>9691</v>
      </c>
      <c r="F360" s="162" t="s">
        <v>9692</v>
      </c>
      <c r="G360" s="162" t="s">
        <v>9693</v>
      </c>
      <c r="H360" s="163" t="s">
        <v>9694</v>
      </c>
      <c r="I360" s="164" t="s">
        <v>9695</v>
      </c>
      <c r="J360" s="163"/>
      <c r="K360" s="165"/>
      <c r="L360" s="181"/>
      <c r="M360" s="166">
        <v>10000</v>
      </c>
      <c r="N360" s="161" t="s">
        <v>8267</v>
      </c>
      <c r="O360" s="167"/>
      <c r="P360" s="162"/>
      <c r="Q360" s="159"/>
      <c r="R360" s="159"/>
      <c r="S360" s="159"/>
      <c r="T360" s="159"/>
      <c r="U360" s="164"/>
      <c r="V360" s="161"/>
      <c r="W360" s="168"/>
    </row>
    <row r="361" spans="1:23" ht="15" customHeight="1" x14ac:dyDescent="0.25">
      <c r="A361" s="151"/>
      <c r="B361" s="152">
        <v>39546</v>
      </c>
      <c r="C361" s="153">
        <v>838</v>
      </c>
      <c r="D361" s="153" t="s">
        <v>21</v>
      </c>
      <c r="E361" s="153" t="s">
        <v>9696</v>
      </c>
      <c r="F361" s="153" t="s">
        <v>9697</v>
      </c>
      <c r="G361" s="153" t="s">
        <v>8202</v>
      </c>
      <c r="H361" s="153" t="s">
        <v>9698</v>
      </c>
      <c r="I361" s="153" t="s">
        <v>9699</v>
      </c>
      <c r="J361" s="123" t="s">
        <v>9700</v>
      </c>
      <c r="K361" s="123"/>
      <c r="L361" s="182"/>
      <c r="M361" s="154">
        <v>100</v>
      </c>
      <c r="N361" s="153" t="s">
        <v>8168</v>
      </c>
      <c r="O361" s="155"/>
      <c r="P361" s="153"/>
      <c r="Q361" s="153"/>
      <c r="R361" s="153"/>
      <c r="S361" s="153"/>
      <c r="T361" s="153"/>
      <c r="U361" s="153"/>
      <c r="V361" s="153"/>
      <c r="W361" s="156"/>
    </row>
    <row r="362" spans="1:23" ht="15" customHeight="1" x14ac:dyDescent="0.25">
      <c r="A362" s="144">
        <v>2655</v>
      </c>
      <c r="B362" s="157">
        <v>39546</v>
      </c>
      <c r="C362" s="121">
        <v>1011</v>
      </c>
      <c r="D362" s="121" t="s">
        <v>46</v>
      </c>
      <c r="E362" s="158" t="s">
        <v>9701</v>
      </c>
      <c r="F362" s="145" t="s">
        <v>9702</v>
      </c>
      <c r="G362" s="145" t="s">
        <v>9039</v>
      </c>
      <c r="H362" s="123" t="s">
        <v>9703</v>
      </c>
      <c r="I362" s="146" t="s">
        <v>9704</v>
      </c>
      <c r="J362" s="147"/>
      <c r="K362" s="147"/>
      <c r="L362" s="148"/>
      <c r="M362" s="122">
        <v>100</v>
      </c>
      <c r="N362" s="121" t="s">
        <v>8194</v>
      </c>
      <c r="O362" s="122"/>
      <c r="P362" s="121"/>
      <c r="Q362" s="144"/>
      <c r="R362" s="144"/>
      <c r="S362" s="144"/>
      <c r="T362" s="144"/>
      <c r="U362" s="144"/>
      <c r="V362" s="121"/>
      <c r="W362" s="150"/>
    </row>
    <row r="363" spans="1:23" ht="15" customHeight="1" x14ac:dyDescent="0.25">
      <c r="A363" s="151"/>
      <c r="B363" s="152">
        <v>39547</v>
      </c>
      <c r="C363" s="153">
        <v>807</v>
      </c>
      <c r="D363" s="153" t="s">
        <v>108</v>
      </c>
      <c r="E363" s="153" t="s">
        <v>9705</v>
      </c>
      <c r="F363" s="153" t="s">
        <v>9706</v>
      </c>
      <c r="G363" s="153" t="s">
        <v>9394</v>
      </c>
      <c r="H363" s="153" t="s">
        <v>9707</v>
      </c>
      <c r="I363" s="153" t="s">
        <v>9708</v>
      </c>
      <c r="J363" s="123" t="s">
        <v>9709</v>
      </c>
      <c r="K363" s="123"/>
      <c r="L363" s="182"/>
      <c r="M363" s="154">
        <v>200</v>
      </c>
      <c r="N363" s="153" t="s">
        <v>8178</v>
      </c>
      <c r="O363" s="155"/>
      <c r="P363" s="153"/>
      <c r="Q363" s="153"/>
      <c r="R363" s="153"/>
      <c r="S363" s="153"/>
      <c r="T363" s="153"/>
      <c r="U363" s="153"/>
      <c r="V363" s="153"/>
      <c r="W363" s="156"/>
    </row>
    <row r="364" spans="1:23" ht="15" customHeight="1" x14ac:dyDescent="0.25">
      <c r="A364" s="144">
        <v>2673</v>
      </c>
      <c r="B364" s="120">
        <v>39547</v>
      </c>
      <c r="C364" s="121">
        <v>1024</v>
      </c>
      <c r="D364" s="121" t="s">
        <v>162</v>
      </c>
      <c r="E364" s="144" t="s">
        <v>9710</v>
      </c>
      <c r="F364" s="145" t="s">
        <v>9422</v>
      </c>
      <c r="G364" s="145" t="s">
        <v>9423</v>
      </c>
      <c r="H364" s="123" t="s">
        <v>9711</v>
      </c>
      <c r="I364" s="146" t="s">
        <v>9712</v>
      </c>
      <c r="J364" s="147"/>
      <c r="K364" s="147"/>
      <c r="L364" s="148"/>
      <c r="M364" s="122">
        <v>20000</v>
      </c>
      <c r="N364" s="121" t="s">
        <v>8168</v>
      </c>
      <c r="O364" s="149"/>
      <c r="P364" s="144"/>
      <c r="Q364" s="144"/>
      <c r="R364" s="144"/>
      <c r="S364" s="144"/>
      <c r="T364" s="144"/>
      <c r="U364" s="144"/>
      <c r="V364" s="121"/>
      <c r="W364" s="150"/>
    </row>
    <row r="365" spans="1:23" ht="15" customHeight="1" x14ac:dyDescent="0.25">
      <c r="A365" s="159">
        <v>2691</v>
      </c>
      <c r="B365" s="160">
        <v>39548</v>
      </c>
      <c r="C365" s="161">
        <v>1216</v>
      </c>
      <c r="D365" s="161" t="s">
        <v>141</v>
      </c>
      <c r="E365" s="161" t="s">
        <v>9713</v>
      </c>
      <c r="F365" s="162" t="s">
        <v>9714</v>
      </c>
      <c r="G365" s="162" t="s">
        <v>8899</v>
      </c>
      <c r="H365" s="163" t="s">
        <v>9715</v>
      </c>
      <c r="I365" s="164" t="s">
        <v>9716</v>
      </c>
      <c r="J365" s="163"/>
      <c r="K365" s="165"/>
      <c r="L365" s="181"/>
      <c r="M365" s="166">
        <v>4000</v>
      </c>
      <c r="N365" s="161" t="s">
        <v>8161</v>
      </c>
      <c r="O365" s="167"/>
      <c r="P365" s="162"/>
      <c r="Q365" s="159"/>
      <c r="R365" s="159"/>
      <c r="S365" s="159"/>
      <c r="T365" s="159"/>
      <c r="U365" s="164"/>
      <c r="V365" s="161"/>
      <c r="W365" s="168"/>
    </row>
    <row r="366" spans="1:23" ht="15" customHeight="1" x14ac:dyDescent="0.25">
      <c r="A366" s="144">
        <v>2713</v>
      </c>
      <c r="B366" s="120">
        <v>39549</v>
      </c>
      <c r="C366" s="121">
        <v>1036</v>
      </c>
      <c r="D366" s="121" t="s">
        <v>116</v>
      </c>
      <c r="E366" s="144" t="s">
        <v>9717</v>
      </c>
      <c r="F366" s="145" t="s">
        <v>9718</v>
      </c>
      <c r="G366" s="145" t="s">
        <v>6825</v>
      </c>
      <c r="H366" s="123" t="s">
        <v>9719</v>
      </c>
      <c r="I366" s="146" t="s">
        <v>9720</v>
      </c>
      <c r="J366" s="147"/>
      <c r="K366" s="147"/>
      <c r="L366" s="148"/>
      <c r="M366" s="122">
        <v>100</v>
      </c>
      <c r="N366" s="121" t="s">
        <v>8168</v>
      </c>
      <c r="O366" s="149"/>
      <c r="P366" s="144"/>
      <c r="Q366" s="144"/>
      <c r="R366" s="144"/>
      <c r="S366" s="144"/>
      <c r="T366" s="144"/>
      <c r="U366" s="144"/>
      <c r="V366" s="121"/>
      <c r="W366" s="150"/>
    </row>
    <row r="367" spans="1:23" ht="15" customHeight="1" x14ac:dyDescent="0.25">
      <c r="A367" s="144">
        <v>2707</v>
      </c>
      <c r="B367" s="157">
        <v>39549</v>
      </c>
      <c r="C367" s="121">
        <v>806</v>
      </c>
      <c r="D367" s="121" t="s">
        <v>46</v>
      </c>
      <c r="E367" s="158" t="s">
        <v>9721</v>
      </c>
      <c r="F367" s="145" t="s">
        <v>9722</v>
      </c>
      <c r="G367" s="145" t="s">
        <v>8802</v>
      </c>
      <c r="H367" s="123" t="s">
        <v>9723</v>
      </c>
      <c r="I367" s="146" t="s">
        <v>9724</v>
      </c>
      <c r="J367" s="147"/>
      <c r="K367" s="147"/>
      <c r="L367" s="148" t="s">
        <v>8172</v>
      </c>
      <c r="M367" s="122">
        <v>1400</v>
      </c>
      <c r="N367" s="121" t="s">
        <v>8168</v>
      </c>
      <c r="O367" s="122"/>
      <c r="P367" s="121"/>
      <c r="Q367" s="144"/>
      <c r="R367" s="144"/>
      <c r="S367" s="144"/>
      <c r="T367" s="144"/>
      <c r="U367" s="144"/>
      <c r="V367" s="121"/>
      <c r="W367" s="150"/>
    </row>
    <row r="368" spans="1:23" ht="15" customHeight="1" x14ac:dyDescent="0.25">
      <c r="A368" s="144">
        <v>2731</v>
      </c>
      <c r="B368" s="120">
        <v>39551</v>
      </c>
      <c r="C368" s="121">
        <v>924</v>
      </c>
      <c r="D368" s="121" t="s">
        <v>162</v>
      </c>
      <c r="E368" s="144" t="s">
        <v>9725</v>
      </c>
      <c r="F368" s="145" t="s">
        <v>9265</v>
      </c>
      <c r="G368" s="145" t="s">
        <v>8233</v>
      </c>
      <c r="H368" s="123" t="s">
        <v>9726</v>
      </c>
      <c r="I368" s="146" t="s">
        <v>9727</v>
      </c>
      <c r="J368" s="147"/>
      <c r="K368" s="147"/>
      <c r="L368" s="148"/>
      <c r="M368" s="122">
        <v>12</v>
      </c>
      <c r="N368" s="121" t="s">
        <v>8168</v>
      </c>
      <c r="O368" s="149"/>
      <c r="P368" s="144"/>
      <c r="Q368" s="144"/>
      <c r="R368" s="144"/>
      <c r="S368" s="144"/>
      <c r="T368" s="144"/>
      <c r="U368" s="144"/>
      <c r="V368" s="121"/>
      <c r="W368" s="150"/>
    </row>
    <row r="369" spans="1:23" ht="15" customHeight="1" x14ac:dyDescent="0.25">
      <c r="A369" s="151"/>
      <c r="B369" s="152">
        <v>39552</v>
      </c>
      <c r="C369" s="153">
        <v>1449</v>
      </c>
      <c r="D369" s="153" t="s">
        <v>21</v>
      </c>
      <c r="E369" s="153" t="s">
        <v>9728</v>
      </c>
      <c r="F369" s="153" t="s">
        <v>8520</v>
      </c>
      <c r="G369" s="153" t="s">
        <v>8202</v>
      </c>
      <c r="H369" s="153" t="s">
        <v>9729</v>
      </c>
      <c r="I369" s="153" t="s">
        <v>9730</v>
      </c>
      <c r="J369" s="123" t="s">
        <v>8205</v>
      </c>
      <c r="K369" s="123"/>
      <c r="L369" s="182"/>
      <c r="M369" s="154" t="s">
        <v>8194</v>
      </c>
      <c r="N369" s="153" t="s">
        <v>8273</v>
      </c>
      <c r="O369" s="155"/>
      <c r="P369" s="153"/>
      <c r="Q369" s="153"/>
      <c r="R369" s="153"/>
      <c r="S369" s="153"/>
      <c r="T369" s="153"/>
      <c r="U369" s="153"/>
      <c r="V369" s="153"/>
      <c r="W369" s="156"/>
    </row>
    <row r="370" spans="1:23" ht="15" customHeight="1" x14ac:dyDescent="0.25">
      <c r="A370" s="144">
        <v>2751</v>
      </c>
      <c r="B370" s="157">
        <v>39552</v>
      </c>
      <c r="C370" s="121">
        <v>1436</v>
      </c>
      <c r="D370" s="121" t="s">
        <v>46</v>
      </c>
      <c r="E370" s="158" t="s">
        <v>9731</v>
      </c>
      <c r="F370" s="145" t="s">
        <v>9732</v>
      </c>
      <c r="G370" s="145" t="s">
        <v>8802</v>
      </c>
      <c r="H370" s="123" t="s">
        <v>9733</v>
      </c>
      <c r="I370" s="146" t="s">
        <v>9734</v>
      </c>
      <c r="J370" s="147"/>
      <c r="K370" s="147"/>
      <c r="L370" s="148"/>
      <c r="M370" s="122">
        <v>5000</v>
      </c>
      <c r="N370" s="121" t="s">
        <v>8168</v>
      </c>
      <c r="O370" s="122"/>
      <c r="P370" s="121"/>
      <c r="Q370" s="144"/>
      <c r="R370" s="144"/>
      <c r="S370" s="144"/>
      <c r="T370" s="144"/>
      <c r="U370" s="144"/>
      <c r="V370" s="121"/>
      <c r="W370" s="150"/>
    </row>
    <row r="371" spans="1:23" ht="15" customHeight="1" x14ac:dyDescent="0.25">
      <c r="A371" s="144">
        <v>2754</v>
      </c>
      <c r="B371" s="157">
        <v>39552</v>
      </c>
      <c r="C371" s="121">
        <v>1605</v>
      </c>
      <c r="D371" s="121" t="s">
        <v>200</v>
      </c>
      <c r="E371" s="158" t="s">
        <v>9735</v>
      </c>
      <c r="F371" s="145" t="s">
        <v>9736</v>
      </c>
      <c r="G371" s="145" t="s">
        <v>8238</v>
      </c>
      <c r="H371" s="123" t="s">
        <v>9737</v>
      </c>
      <c r="I371" s="146" t="s">
        <v>9738</v>
      </c>
      <c r="J371" s="147"/>
      <c r="K371" s="147"/>
      <c r="L371" s="148"/>
      <c r="M371" s="122">
        <v>13000</v>
      </c>
      <c r="N371" s="121" t="s">
        <v>8273</v>
      </c>
      <c r="O371" s="122"/>
      <c r="P371" s="121"/>
      <c r="Q371" s="144"/>
      <c r="R371" s="144"/>
      <c r="S371" s="144"/>
      <c r="T371" s="144"/>
      <c r="U371" s="144"/>
      <c r="V371" s="121"/>
      <c r="W371" s="150"/>
    </row>
    <row r="372" spans="1:23" ht="15" customHeight="1" x14ac:dyDescent="0.25">
      <c r="A372" s="151">
        <v>2767</v>
      </c>
      <c r="B372" s="152">
        <v>39553</v>
      </c>
      <c r="C372" s="153">
        <v>855</v>
      </c>
      <c r="D372" s="153" t="s">
        <v>99</v>
      </c>
      <c r="E372" s="153" t="s">
        <v>9739</v>
      </c>
      <c r="F372" s="153" t="s">
        <v>9740</v>
      </c>
      <c r="G372" s="153" t="s">
        <v>9741</v>
      </c>
      <c r="H372" s="153" t="s">
        <v>9742</v>
      </c>
      <c r="I372" s="153" t="s">
        <v>9743</v>
      </c>
      <c r="J372" s="123" t="s">
        <v>9744</v>
      </c>
      <c r="K372" s="123"/>
      <c r="L372" s="182"/>
      <c r="M372" s="154">
        <v>500</v>
      </c>
      <c r="N372" s="153" t="s">
        <v>8168</v>
      </c>
      <c r="O372" s="155"/>
      <c r="P372" s="153" t="s">
        <v>9461</v>
      </c>
      <c r="Q372" s="153"/>
      <c r="R372" s="153"/>
      <c r="S372" s="153"/>
      <c r="T372" s="153"/>
      <c r="U372" s="153"/>
      <c r="V372" s="153"/>
      <c r="W372" s="156"/>
    </row>
    <row r="373" spans="1:23" ht="15" customHeight="1" x14ac:dyDescent="0.25">
      <c r="A373" s="151">
        <v>2776</v>
      </c>
      <c r="B373" s="152">
        <v>39553</v>
      </c>
      <c r="C373" s="153">
        <v>1409</v>
      </c>
      <c r="D373" s="153" t="s">
        <v>21</v>
      </c>
      <c r="E373" s="153" t="s">
        <v>9745</v>
      </c>
      <c r="F373" s="153" t="s">
        <v>8611</v>
      </c>
      <c r="G373" s="153" t="s">
        <v>8202</v>
      </c>
      <c r="H373" s="153" t="s">
        <v>9746</v>
      </c>
      <c r="I373" s="153" t="s">
        <v>9747</v>
      </c>
      <c r="J373" s="123" t="s">
        <v>8331</v>
      </c>
      <c r="K373" s="123"/>
      <c r="L373" s="182"/>
      <c r="M373" s="154">
        <v>5000</v>
      </c>
      <c r="N373" s="153" t="s">
        <v>8161</v>
      </c>
      <c r="O373" s="155"/>
      <c r="P373" s="153" t="s">
        <v>9748</v>
      </c>
      <c r="Q373" s="153"/>
      <c r="R373" s="153" t="s">
        <v>4937</v>
      </c>
      <c r="S373" s="153"/>
      <c r="T373" s="153"/>
      <c r="U373" s="153"/>
      <c r="V373" s="153"/>
      <c r="W373" s="156"/>
    </row>
    <row r="374" spans="1:23" ht="15" customHeight="1" x14ac:dyDescent="0.25">
      <c r="A374" s="151">
        <v>2783</v>
      </c>
      <c r="B374" s="152">
        <v>39553</v>
      </c>
      <c r="C374" s="153">
        <v>1926</v>
      </c>
      <c r="D374" s="153" t="s">
        <v>668</v>
      </c>
      <c r="E374" s="153" t="s">
        <v>9749</v>
      </c>
      <c r="F374" s="153" t="s">
        <v>9750</v>
      </c>
      <c r="G374" s="153" t="s">
        <v>9751</v>
      </c>
      <c r="H374" s="153" t="s">
        <v>9752</v>
      </c>
      <c r="I374" s="153" t="s">
        <v>9753</v>
      </c>
      <c r="J374" s="123" t="s">
        <v>9754</v>
      </c>
      <c r="K374" s="123"/>
      <c r="L374" s="182" t="s">
        <v>8172</v>
      </c>
      <c r="M374" s="154">
        <v>40000</v>
      </c>
      <c r="N374" s="153" t="s">
        <v>8168</v>
      </c>
      <c r="O374" s="155"/>
      <c r="P374" s="153"/>
      <c r="Q374" s="153"/>
      <c r="R374" s="153"/>
      <c r="S374" s="153"/>
      <c r="T374" s="153"/>
      <c r="U374" s="153"/>
      <c r="V374" s="153"/>
      <c r="W374" s="156"/>
    </row>
    <row r="375" spans="1:23" ht="15" customHeight="1" x14ac:dyDescent="0.25">
      <c r="A375" s="144">
        <v>2768</v>
      </c>
      <c r="B375" s="157">
        <v>39553</v>
      </c>
      <c r="C375" s="121">
        <v>920</v>
      </c>
      <c r="D375" s="121" t="s">
        <v>448</v>
      </c>
      <c r="E375" s="158" t="s">
        <v>9755</v>
      </c>
      <c r="F375" s="145" t="s">
        <v>9756</v>
      </c>
      <c r="G375" s="145" t="s">
        <v>8515</v>
      </c>
      <c r="H375" s="123" t="s">
        <v>9757</v>
      </c>
      <c r="I375" s="146" t="s">
        <v>9758</v>
      </c>
      <c r="J375" s="147"/>
      <c r="K375" s="147"/>
      <c r="L375" s="148"/>
      <c r="M375" s="122">
        <v>800</v>
      </c>
      <c r="N375" s="121" t="s">
        <v>8168</v>
      </c>
      <c r="O375" s="122"/>
      <c r="P375" s="121"/>
      <c r="Q375" s="144"/>
      <c r="R375" s="144"/>
      <c r="S375" s="144"/>
      <c r="T375" s="144"/>
      <c r="U375" s="144"/>
      <c r="V375" s="121"/>
      <c r="W375" s="150"/>
    </row>
    <row r="376" spans="1:23" ht="15" customHeight="1" x14ac:dyDescent="0.25">
      <c r="A376" s="144">
        <v>2788</v>
      </c>
      <c r="B376" s="157">
        <v>39554</v>
      </c>
      <c r="C376" s="121">
        <v>844</v>
      </c>
      <c r="D376" s="121" t="s">
        <v>150</v>
      </c>
      <c r="E376" s="158" t="s">
        <v>9725</v>
      </c>
      <c r="F376" s="145" t="s">
        <v>9759</v>
      </c>
      <c r="G376" s="145" t="s">
        <v>9760</v>
      </c>
      <c r="H376" s="123" t="s">
        <v>9761</v>
      </c>
      <c r="I376" s="146" t="s">
        <v>9762</v>
      </c>
      <c r="J376" s="147"/>
      <c r="K376" s="147" t="s">
        <v>29</v>
      </c>
      <c r="L376" s="148" t="s">
        <v>8172</v>
      </c>
      <c r="M376" s="122">
        <v>5000</v>
      </c>
      <c r="N376" s="121" t="s">
        <v>8178</v>
      </c>
      <c r="O376" s="122"/>
      <c r="P376" s="121"/>
      <c r="Q376" s="144"/>
      <c r="R376" s="144"/>
      <c r="S376" s="144"/>
      <c r="T376" s="144"/>
      <c r="U376" s="144"/>
      <c r="V376" s="121"/>
      <c r="W376" s="150"/>
    </row>
    <row r="377" spans="1:23" ht="15" customHeight="1" x14ac:dyDescent="0.25">
      <c r="A377" s="144">
        <v>2795</v>
      </c>
      <c r="B377" s="157">
        <v>39554</v>
      </c>
      <c r="C377" s="121">
        <v>1406</v>
      </c>
      <c r="D377" s="121" t="s">
        <v>200</v>
      </c>
      <c r="E377" s="158" t="s">
        <v>9763</v>
      </c>
      <c r="F377" s="145" t="s">
        <v>9134</v>
      </c>
      <c r="G377" s="145" t="s">
        <v>8238</v>
      </c>
      <c r="H377" s="123" t="s">
        <v>9764</v>
      </c>
      <c r="I377" s="146" t="s">
        <v>9765</v>
      </c>
      <c r="J377" s="147"/>
      <c r="K377" s="147"/>
      <c r="L377" s="121" t="s">
        <v>8172</v>
      </c>
      <c r="M377" s="122">
        <v>1000</v>
      </c>
      <c r="N377" s="121" t="s">
        <v>8194</v>
      </c>
      <c r="O377" s="122"/>
      <c r="P377" s="121"/>
      <c r="Q377" s="144"/>
      <c r="R377" s="144"/>
      <c r="S377" s="144"/>
      <c r="T377" s="144"/>
      <c r="U377" s="144"/>
      <c r="V377" s="121"/>
      <c r="W377" s="150"/>
    </row>
    <row r="378" spans="1:23" ht="15" customHeight="1" x14ac:dyDescent="0.25">
      <c r="A378" s="144">
        <v>2819</v>
      </c>
      <c r="B378" s="157">
        <v>39555</v>
      </c>
      <c r="C378" s="121">
        <v>1607</v>
      </c>
      <c r="D378" s="121" t="s">
        <v>68</v>
      </c>
      <c r="E378" s="158" t="s">
        <v>9766</v>
      </c>
      <c r="F378" s="145" t="s">
        <v>9767</v>
      </c>
      <c r="G378" s="145" t="s">
        <v>8495</v>
      </c>
      <c r="H378" s="123" t="s">
        <v>9768</v>
      </c>
      <c r="I378" s="146" t="s">
        <v>9769</v>
      </c>
      <c r="J378" s="147"/>
      <c r="K378" s="147"/>
      <c r="L378" s="148"/>
      <c r="M378" s="122">
        <v>2000</v>
      </c>
      <c r="N378" s="121" t="s">
        <v>8161</v>
      </c>
      <c r="O378" s="122"/>
      <c r="P378" s="121"/>
      <c r="Q378" s="144"/>
      <c r="R378" s="144"/>
      <c r="S378" s="144"/>
      <c r="T378" s="144"/>
      <c r="U378" s="144"/>
      <c r="V378" s="121"/>
      <c r="W378" s="150"/>
    </row>
    <row r="379" spans="1:23" ht="15" customHeight="1" x14ac:dyDescent="0.25">
      <c r="A379" s="144">
        <v>2830</v>
      </c>
      <c r="B379" s="120">
        <v>39556</v>
      </c>
      <c r="C379" s="121">
        <v>1503</v>
      </c>
      <c r="D379" s="121" t="s">
        <v>1337</v>
      </c>
      <c r="E379" s="144" t="s">
        <v>9770</v>
      </c>
      <c r="F379" s="145" t="s">
        <v>9771</v>
      </c>
      <c r="G379" s="145" t="s">
        <v>8636</v>
      </c>
      <c r="H379" s="123" t="s">
        <v>9772</v>
      </c>
      <c r="I379" s="146" t="s">
        <v>9773</v>
      </c>
      <c r="J379" s="147"/>
      <c r="K379" s="147"/>
      <c r="L379" s="121"/>
      <c r="M379" s="122">
        <v>4000</v>
      </c>
      <c r="N379" s="121" t="s">
        <v>8161</v>
      </c>
      <c r="O379" s="149"/>
      <c r="P379" s="144"/>
      <c r="Q379" s="144"/>
      <c r="R379" s="144"/>
      <c r="S379" s="144"/>
      <c r="T379" s="144"/>
      <c r="U379" s="144"/>
      <c r="V379" s="121"/>
      <c r="W379" s="150"/>
    </row>
    <row r="380" spans="1:23" ht="15" customHeight="1" x14ac:dyDescent="0.25">
      <c r="A380" s="144">
        <v>2834</v>
      </c>
      <c r="B380" s="120">
        <v>39556</v>
      </c>
      <c r="C380" s="121">
        <v>1626</v>
      </c>
      <c r="D380" s="121" t="s">
        <v>35</v>
      </c>
      <c r="E380" s="144" t="s">
        <v>9774</v>
      </c>
      <c r="F380" s="145" t="s">
        <v>8190</v>
      </c>
      <c r="G380" s="145" t="s">
        <v>8191</v>
      </c>
      <c r="H380" s="123" t="s">
        <v>9775</v>
      </c>
      <c r="I380" s="146" t="s">
        <v>9776</v>
      </c>
      <c r="J380" s="147"/>
      <c r="K380" s="147"/>
      <c r="L380" s="148" t="s">
        <v>8172</v>
      </c>
      <c r="M380" s="122">
        <v>100000</v>
      </c>
      <c r="N380" s="121" t="s">
        <v>8168</v>
      </c>
      <c r="O380" s="149"/>
      <c r="P380" s="144"/>
      <c r="Q380" s="144"/>
      <c r="R380" s="144"/>
      <c r="S380" s="144"/>
      <c r="T380" s="144"/>
      <c r="U380" s="144"/>
      <c r="V380" s="121"/>
      <c r="W380" s="150"/>
    </row>
    <row r="381" spans="1:23" ht="15" customHeight="1" x14ac:dyDescent="0.25">
      <c r="A381" s="159">
        <v>2839</v>
      </c>
      <c r="B381" s="160">
        <v>39556</v>
      </c>
      <c r="C381" s="161">
        <v>1750</v>
      </c>
      <c r="D381" s="161" t="s">
        <v>64</v>
      </c>
      <c r="E381" s="161" t="s">
        <v>9777</v>
      </c>
      <c r="F381" s="162" t="s">
        <v>9778</v>
      </c>
      <c r="G381" s="162" t="s">
        <v>5722</v>
      </c>
      <c r="H381" s="163" t="s">
        <v>9779</v>
      </c>
      <c r="I381" s="164" t="s">
        <v>9780</v>
      </c>
      <c r="J381" s="163"/>
      <c r="K381" s="165"/>
      <c r="L381" s="181"/>
      <c r="M381" s="166">
        <v>5000</v>
      </c>
      <c r="N381" s="161" t="s">
        <v>8168</v>
      </c>
      <c r="O381" s="167"/>
      <c r="P381" s="162"/>
      <c r="Q381" s="159"/>
      <c r="R381" s="159"/>
      <c r="S381" s="159"/>
      <c r="T381" s="159"/>
      <c r="U381" s="164"/>
      <c r="V381" s="161"/>
      <c r="W381" s="168"/>
    </row>
    <row r="382" spans="1:23" ht="15" customHeight="1" x14ac:dyDescent="0.25">
      <c r="A382" s="144"/>
      <c r="B382" s="120">
        <v>39556</v>
      </c>
      <c r="C382" s="121">
        <v>1156</v>
      </c>
      <c r="D382" s="121" t="s">
        <v>42</v>
      </c>
      <c r="E382" s="190">
        <v>39555.618055555555</v>
      </c>
      <c r="F382" s="145" t="s">
        <v>8945</v>
      </c>
      <c r="G382" s="145" t="s">
        <v>8270</v>
      </c>
      <c r="H382" s="123" t="s">
        <v>9781</v>
      </c>
      <c r="I382" s="146" t="s">
        <v>9782</v>
      </c>
      <c r="J382" s="147"/>
      <c r="K382" s="147"/>
      <c r="L382" s="148"/>
      <c r="M382" s="122">
        <v>20</v>
      </c>
      <c r="N382" s="121" t="s">
        <v>8273</v>
      </c>
      <c r="O382" s="149"/>
      <c r="P382" s="144"/>
      <c r="Q382" s="144"/>
      <c r="R382" s="144"/>
      <c r="S382" s="144"/>
      <c r="T382" s="144"/>
      <c r="U382" s="144"/>
      <c r="V382" s="144"/>
      <c r="W382" s="150"/>
    </row>
    <row r="383" spans="1:23" ht="15" customHeight="1" x14ac:dyDescent="0.25">
      <c r="A383" s="169">
        <v>2833</v>
      </c>
      <c r="B383" s="170">
        <v>39556</v>
      </c>
      <c r="C383" s="169">
        <v>1617</v>
      </c>
      <c r="D383" s="169" t="s">
        <v>40</v>
      </c>
      <c r="E383" s="169" t="s">
        <v>9783</v>
      </c>
      <c r="F383" s="178" t="s">
        <v>8449</v>
      </c>
      <c r="G383" s="178" t="s">
        <v>8222</v>
      </c>
      <c r="H383" s="173" t="s">
        <v>9784</v>
      </c>
      <c r="I383" s="178" t="s">
        <v>9785</v>
      </c>
      <c r="J383" s="173"/>
      <c r="K383" s="172"/>
      <c r="L383" s="174"/>
      <c r="M383" s="175">
        <v>14400</v>
      </c>
      <c r="N383" s="172" t="s">
        <v>8168</v>
      </c>
      <c r="O383" s="176" t="s">
        <v>4936</v>
      </c>
      <c r="P383" s="173" t="s">
        <v>9786</v>
      </c>
      <c r="Q383" s="173"/>
      <c r="R383" s="173"/>
      <c r="S383" s="173" t="s">
        <v>8222</v>
      </c>
      <c r="T383" s="173" t="s">
        <v>9787</v>
      </c>
      <c r="U383" s="173"/>
      <c r="V383" s="179"/>
      <c r="W383" s="180"/>
    </row>
    <row r="384" spans="1:23" ht="15" customHeight="1" x14ac:dyDescent="0.25">
      <c r="A384" s="144">
        <v>2832</v>
      </c>
      <c r="B384" s="157">
        <v>39556</v>
      </c>
      <c r="C384" s="121">
        <v>1535</v>
      </c>
      <c r="D384" s="121" t="s">
        <v>61</v>
      </c>
      <c r="E384" s="158" t="s">
        <v>9788</v>
      </c>
      <c r="F384" s="145" t="s">
        <v>9789</v>
      </c>
      <c r="G384" s="145" t="s">
        <v>9760</v>
      </c>
      <c r="H384" s="123" t="s">
        <v>9790</v>
      </c>
      <c r="I384" s="146" t="s">
        <v>9791</v>
      </c>
      <c r="J384" s="147"/>
      <c r="K384" s="147" t="s">
        <v>29</v>
      </c>
      <c r="L384" s="121" t="s">
        <v>8172</v>
      </c>
      <c r="M384" s="122">
        <v>1000</v>
      </c>
      <c r="N384" s="121" t="s">
        <v>8194</v>
      </c>
      <c r="O384" s="122"/>
      <c r="P384" s="121"/>
      <c r="Q384" s="144"/>
      <c r="R384" s="144"/>
      <c r="S384" s="144"/>
      <c r="T384" s="144"/>
      <c r="U384" s="144"/>
      <c r="V384" s="121"/>
      <c r="W384" s="150"/>
    </row>
    <row r="385" spans="1:23" ht="15" customHeight="1" x14ac:dyDescent="0.25">
      <c r="A385" s="144">
        <v>2835</v>
      </c>
      <c r="B385" s="157">
        <v>39556</v>
      </c>
      <c r="C385" s="121">
        <v>1637</v>
      </c>
      <c r="D385" s="121" t="s">
        <v>70</v>
      </c>
      <c r="E385" s="158" t="s">
        <v>9792</v>
      </c>
      <c r="F385" s="145" t="s">
        <v>9793</v>
      </c>
      <c r="G385" s="145" t="s">
        <v>8894</v>
      </c>
      <c r="H385" s="123" t="s">
        <v>9794</v>
      </c>
      <c r="I385" s="146" t="s">
        <v>9795</v>
      </c>
      <c r="J385" s="147"/>
      <c r="K385" s="147"/>
      <c r="L385" s="148"/>
      <c r="M385" s="122">
        <v>200</v>
      </c>
      <c r="N385" s="121" t="s">
        <v>9796</v>
      </c>
      <c r="O385" s="122"/>
      <c r="P385" s="121"/>
      <c r="Q385" s="144"/>
      <c r="R385" s="144"/>
      <c r="S385" s="144"/>
      <c r="T385" s="144"/>
      <c r="U385" s="144"/>
      <c r="V385" s="121"/>
      <c r="W385" s="150"/>
    </row>
    <row r="386" spans="1:23" ht="15" customHeight="1" x14ac:dyDescent="0.25">
      <c r="A386" s="144">
        <v>2837</v>
      </c>
      <c r="B386" s="157">
        <v>39556</v>
      </c>
      <c r="C386" s="121">
        <v>1659</v>
      </c>
      <c r="D386" s="121" t="s">
        <v>200</v>
      </c>
      <c r="E386" s="158" t="s">
        <v>9797</v>
      </c>
      <c r="F386" s="145" t="s">
        <v>8374</v>
      </c>
      <c r="G386" s="145" t="s">
        <v>8238</v>
      </c>
      <c r="H386" s="123" t="s">
        <v>9798</v>
      </c>
      <c r="I386" s="146" t="s">
        <v>9799</v>
      </c>
      <c r="J386" s="147"/>
      <c r="K386" s="147"/>
      <c r="L386" s="148"/>
      <c r="M386" s="122">
        <v>3000</v>
      </c>
      <c r="N386" s="121" t="s">
        <v>8335</v>
      </c>
      <c r="O386" s="122"/>
      <c r="P386" s="121"/>
      <c r="Q386" s="144"/>
      <c r="R386" s="144"/>
      <c r="S386" s="144"/>
      <c r="T386" s="144"/>
      <c r="U386" s="144"/>
      <c r="V386" s="121"/>
      <c r="W386" s="150"/>
    </row>
    <row r="387" spans="1:23" ht="15" customHeight="1" x14ac:dyDescent="0.25">
      <c r="A387" s="159">
        <v>2851</v>
      </c>
      <c r="B387" s="160">
        <v>39557</v>
      </c>
      <c r="C387" s="161">
        <v>2010</v>
      </c>
      <c r="D387" s="161" t="s">
        <v>91</v>
      </c>
      <c r="E387" s="161" t="s">
        <v>9800</v>
      </c>
      <c r="F387" s="162" t="s">
        <v>8396</v>
      </c>
      <c r="G387" s="162" t="s">
        <v>8477</v>
      </c>
      <c r="H387" s="163" t="s">
        <v>9801</v>
      </c>
      <c r="I387" s="164" t="s">
        <v>9802</v>
      </c>
      <c r="J387" s="163"/>
      <c r="K387" s="165"/>
      <c r="L387" s="181"/>
      <c r="M387" s="166">
        <v>1000</v>
      </c>
      <c r="N387" s="161" t="s">
        <v>8142</v>
      </c>
      <c r="O387" s="167"/>
      <c r="P387" s="162"/>
      <c r="Q387" s="159"/>
      <c r="R387" s="159"/>
      <c r="S387" s="159"/>
      <c r="T387" s="159"/>
      <c r="U387" s="164"/>
      <c r="V387" s="161"/>
      <c r="W387" s="168"/>
    </row>
    <row r="388" spans="1:23" ht="15" customHeight="1" x14ac:dyDescent="0.25">
      <c r="A388" s="169">
        <v>2862</v>
      </c>
      <c r="B388" s="170">
        <v>39558</v>
      </c>
      <c r="C388" s="169">
        <v>2212</v>
      </c>
      <c r="D388" s="169" t="s">
        <v>426</v>
      </c>
      <c r="E388" s="169" t="s">
        <v>9803</v>
      </c>
      <c r="F388" s="178" t="s">
        <v>9804</v>
      </c>
      <c r="G388" s="178" t="s">
        <v>9805</v>
      </c>
      <c r="H388" s="173" t="s">
        <v>9806</v>
      </c>
      <c r="I388" s="178" t="s">
        <v>9807</v>
      </c>
      <c r="J388" s="173" t="s">
        <v>9036</v>
      </c>
      <c r="K388" s="172"/>
      <c r="L388" s="174"/>
      <c r="M388" s="175">
        <v>1000</v>
      </c>
      <c r="N388" s="172" t="s">
        <v>8161</v>
      </c>
      <c r="O388" s="176"/>
      <c r="P388" s="173" t="s">
        <v>9808</v>
      </c>
      <c r="Q388" s="173"/>
      <c r="R388" s="173" t="s">
        <v>9809</v>
      </c>
      <c r="S388" s="173" t="s">
        <v>9810</v>
      </c>
      <c r="T388" s="173" t="s">
        <v>3914</v>
      </c>
      <c r="U388" s="173"/>
      <c r="V388" s="179"/>
      <c r="W388" s="180"/>
    </row>
    <row r="389" spans="1:23" ht="15" customHeight="1" x14ac:dyDescent="0.25">
      <c r="A389" s="159">
        <v>2877</v>
      </c>
      <c r="B389" s="160">
        <v>39559</v>
      </c>
      <c r="C389" s="161">
        <v>1247</v>
      </c>
      <c r="D389" s="161" t="s">
        <v>79</v>
      </c>
      <c r="E389" s="161" t="s">
        <v>9811</v>
      </c>
      <c r="F389" s="162" t="s">
        <v>9812</v>
      </c>
      <c r="G389" s="162" t="s">
        <v>8197</v>
      </c>
      <c r="H389" s="163" t="s">
        <v>9813</v>
      </c>
      <c r="I389" s="164" t="s">
        <v>9814</v>
      </c>
      <c r="J389" s="163"/>
      <c r="K389" s="165"/>
      <c r="L389" s="181"/>
      <c r="M389" s="166">
        <v>9000</v>
      </c>
      <c r="N389" s="161" t="s">
        <v>8168</v>
      </c>
      <c r="O389" s="167"/>
      <c r="P389" s="162"/>
      <c r="Q389" s="159"/>
      <c r="R389" s="159"/>
      <c r="S389" s="159"/>
      <c r="T389" s="159"/>
      <c r="U389" s="164"/>
      <c r="V389" s="161"/>
      <c r="W389" s="168"/>
    </row>
    <row r="390" spans="1:23" ht="15" customHeight="1" x14ac:dyDescent="0.25">
      <c r="A390" s="151"/>
      <c r="B390" s="152">
        <v>39559</v>
      </c>
      <c r="C390" s="153">
        <v>1315</v>
      </c>
      <c r="D390" s="153" t="s">
        <v>108</v>
      </c>
      <c r="E390" s="153" t="s">
        <v>9815</v>
      </c>
      <c r="F390" s="153" t="s">
        <v>9816</v>
      </c>
      <c r="G390" s="153" t="s">
        <v>9817</v>
      </c>
      <c r="H390" s="153"/>
      <c r="I390" s="153" t="s">
        <v>9818</v>
      </c>
      <c r="J390" s="123" t="s">
        <v>3567</v>
      </c>
      <c r="K390" s="123"/>
      <c r="L390" s="182"/>
      <c r="M390" s="154">
        <v>50</v>
      </c>
      <c r="N390" s="153" t="s">
        <v>8142</v>
      </c>
      <c r="O390" s="155"/>
      <c r="P390" s="153"/>
      <c r="Q390" s="153"/>
      <c r="R390" s="153"/>
      <c r="S390" s="153"/>
      <c r="T390" s="153"/>
      <c r="U390" s="153"/>
      <c r="V390" s="153"/>
      <c r="W390" s="156"/>
    </row>
    <row r="391" spans="1:23" ht="15" customHeight="1" x14ac:dyDescent="0.25">
      <c r="A391" s="144"/>
      <c r="B391" s="120">
        <v>39559</v>
      </c>
      <c r="C391" s="121">
        <v>1145</v>
      </c>
      <c r="D391" s="121" t="s">
        <v>42</v>
      </c>
      <c r="E391" s="190">
        <v>39559.440972222219</v>
      </c>
      <c r="F391" s="145" t="s">
        <v>9208</v>
      </c>
      <c r="G391" s="145" t="s">
        <v>8270</v>
      </c>
      <c r="H391" s="123" t="s">
        <v>9819</v>
      </c>
      <c r="I391" s="146" t="s">
        <v>9820</v>
      </c>
      <c r="J391" s="147" t="s">
        <v>8225</v>
      </c>
      <c r="K391" s="147"/>
      <c r="L391" s="148"/>
      <c r="M391" s="122">
        <v>150</v>
      </c>
      <c r="N391" s="121" t="s">
        <v>8273</v>
      </c>
      <c r="O391" s="149"/>
      <c r="P391" s="144"/>
      <c r="Q391" s="144"/>
      <c r="R391" s="144"/>
      <c r="S391" s="144"/>
      <c r="T391" s="144"/>
      <c r="U391" s="144"/>
      <c r="V391" s="144"/>
      <c r="W391" s="150"/>
    </row>
    <row r="392" spans="1:23" ht="15" customHeight="1" x14ac:dyDescent="0.25">
      <c r="A392" s="144">
        <v>2875</v>
      </c>
      <c r="B392" s="120">
        <v>39559</v>
      </c>
      <c r="C392" s="121">
        <v>1159</v>
      </c>
      <c r="D392" s="121" t="s">
        <v>42</v>
      </c>
      <c r="E392" s="144" t="s">
        <v>9821</v>
      </c>
      <c r="F392" s="145" t="s">
        <v>9767</v>
      </c>
      <c r="G392" s="145" t="s">
        <v>8270</v>
      </c>
      <c r="H392" s="123" t="s">
        <v>9822</v>
      </c>
      <c r="I392" s="146" t="s">
        <v>9823</v>
      </c>
      <c r="J392" s="147"/>
      <c r="K392" s="147"/>
      <c r="L392" s="148"/>
      <c r="M392" s="122">
        <v>3000</v>
      </c>
      <c r="N392" s="121" t="s">
        <v>8168</v>
      </c>
      <c r="O392" s="149"/>
      <c r="P392" s="144"/>
      <c r="Q392" s="144"/>
      <c r="R392" s="144"/>
      <c r="S392" s="144"/>
      <c r="T392" s="144"/>
      <c r="U392" s="144"/>
      <c r="V392" s="121"/>
      <c r="W392" s="150"/>
    </row>
    <row r="393" spans="1:23" ht="15" customHeight="1" x14ac:dyDescent="0.25">
      <c r="A393" s="144">
        <v>2873</v>
      </c>
      <c r="B393" s="157">
        <v>39559</v>
      </c>
      <c r="C393" s="121">
        <v>1119</v>
      </c>
      <c r="D393" s="121" t="s">
        <v>68</v>
      </c>
      <c r="E393" s="158" t="s">
        <v>9824</v>
      </c>
      <c r="F393" s="145" t="s">
        <v>9825</v>
      </c>
      <c r="G393" s="145" t="s">
        <v>9352</v>
      </c>
      <c r="H393" s="123" t="s">
        <v>9826</v>
      </c>
      <c r="I393" s="146" t="s">
        <v>9827</v>
      </c>
      <c r="J393" s="147"/>
      <c r="K393" s="147"/>
      <c r="L393" s="148"/>
      <c r="M393" s="122">
        <v>1500</v>
      </c>
      <c r="N393" s="121" t="s">
        <v>8267</v>
      </c>
      <c r="O393" s="122"/>
      <c r="P393" s="121"/>
      <c r="Q393" s="144"/>
      <c r="R393" s="144"/>
      <c r="S393" s="144"/>
      <c r="T393" s="144"/>
      <c r="U393" s="144"/>
      <c r="V393" s="121"/>
      <c r="W393" s="150"/>
    </row>
    <row r="394" spans="1:23" ht="15" customHeight="1" x14ac:dyDescent="0.25">
      <c r="A394" s="151"/>
      <c r="B394" s="152">
        <v>39560</v>
      </c>
      <c r="C394" s="153">
        <v>916</v>
      </c>
      <c r="D394" s="153" t="s">
        <v>21</v>
      </c>
      <c r="E394" s="153" t="s">
        <v>9828</v>
      </c>
      <c r="F394" s="153" t="s">
        <v>8409</v>
      </c>
      <c r="G394" s="153" t="s">
        <v>8202</v>
      </c>
      <c r="H394" s="153" t="s">
        <v>9829</v>
      </c>
      <c r="I394" s="153" t="s">
        <v>9830</v>
      </c>
      <c r="J394" s="123" t="s">
        <v>8205</v>
      </c>
      <c r="K394" s="123"/>
      <c r="L394" s="182"/>
      <c r="M394" s="154">
        <v>15</v>
      </c>
      <c r="N394" s="153" t="s">
        <v>8142</v>
      </c>
      <c r="O394" s="155"/>
      <c r="P394" s="153"/>
      <c r="Q394" s="153"/>
      <c r="R394" s="153"/>
      <c r="S394" s="153"/>
      <c r="T394" s="153"/>
      <c r="U394" s="153"/>
      <c r="V394" s="153"/>
      <c r="W394" s="156"/>
    </row>
    <row r="395" spans="1:23" ht="15" customHeight="1" x14ac:dyDescent="0.25">
      <c r="A395" s="169">
        <v>2905</v>
      </c>
      <c r="B395" s="170">
        <v>39560</v>
      </c>
      <c r="C395" s="169">
        <v>2014</v>
      </c>
      <c r="D395" s="169" t="s">
        <v>56</v>
      </c>
      <c r="E395" s="169" t="s">
        <v>9831</v>
      </c>
      <c r="F395" s="178" t="s">
        <v>9832</v>
      </c>
      <c r="G395" s="178" t="s">
        <v>9833</v>
      </c>
      <c r="H395" s="173" t="s">
        <v>9834</v>
      </c>
      <c r="I395" s="178" t="s">
        <v>9835</v>
      </c>
      <c r="J395" s="173"/>
      <c r="K395" s="172"/>
      <c r="L395" s="174"/>
      <c r="M395" s="175">
        <v>500</v>
      </c>
      <c r="N395" s="172" t="s">
        <v>8142</v>
      </c>
      <c r="O395" s="176"/>
      <c r="P395" s="173"/>
      <c r="Q395" s="173"/>
      <c r="R395" s="173"/>
      <c r="S395" s="173"/>
      <c r="T395" s="173"/>
      <c r="U395" s="173"/>
      <c r="V395" s="179"/>
      <c r="W395" s="180"/>
    </row>
    <row r="396" spans="1:23" ht="15" customHeight="1" x14ac:dyDescent="0.25">
      <c r="A396" s="144">
        <v>2888</v>
      </c>
      <c r="B396" s="157">
        <v>39560</v>
      </c>
      <c r="C396" s="121">
        <v>740</v>
      </c>
      <c r="D396" s="121" t="s">
        <v>200</v>
      </c>
      <c r="E396" s="158" t="s">
        <v>9836</v>
      </c>
      <c r="F396" s="145" t="s">
        <v>9633</v>
      </c>
      <c r="G396" s="145" t="s">
        <v>8238</v>
      </c>
      <c r="H396" s="123" t="s">
        <v>9837</v>
      </c>
      <c r="I396" s="146" t="s">
        <v>9838</v>
      </c>
      <c r="J396" s="147"/>
      <c r="K396" s="147"/>
      <c r="L396" s="148"/>
      <c r="M396" s="122">
        <v>36000</v>
      </c>
      <c r="N396" s="121" t="s">
        <v>8194</v>
      </c>
      <c r="O396" s="122"/>
      <c r="P396" s="121"/>
      <c r="Q396" s="144"/>
      <c r="R396" s="144"/>
      <c r="S396" s="144"/>
      <c r="T396" s="144"/>
      <c r="U396" s="144"/>
      <c r="V396" s="121"/>
      <c r="W396" s="150"/>
    </row>
    <row r="397" spans="1:23" ht="15" customHeight="1" x14ac:dyDescent="0.25">
      <c r="A397" s="144">
        <v>2908</v>
      </c>
      <c r="B397" s="120">
        <v>39561</v>
      </c>
      <c r="C397" s="121">
        <v>1024</v>
      </c>
      <c r="D397" s="121" t="s">
        <v>35</v>
      </c>
      <c r="E397" s="144" t="s">
        <v>9839</v>
      </c>
      <c r="F397" s="145" t="s">
        <v>8558</v>
      </c>
      <c r="G397" s="145" t="s">
        <v>8191</v>
      </c>
      <c r="H397" s="123" t="s">
        <v>9840</v>
      </c>
      <c r="I397" s="146" t="s">
        <v>9841</v>
      </c>
      <c r="J397" s="147"/>
      <c r="K397" s="147"/>
      <c r="L397" s="148" t="s">
        <v>8172</v>
      </c>
      <c r="M397" s="122">
        <v>500</v>
      </c>
      <c r="N397" s="121" t="s">
        <v>8168</v>
      </c>
      <c r="O397" s="149"/>
      <c r="P397" s="144"/>
      <c r="Q397" s="144"/>
      <c r="R397" s="144"/>
      <c r="S397" s="144"/>
      <c r="T397" s="144"/>
      <c r="U397" s="144"/>
      <c r="V397" s="121"/>
      <c r="W397" s="150"/>
    </row>
    <row r="398" spans="1:23" ht="15" customHeight="1" x14ac:dyDescent="0.25">
      <c r="A398" s="159">
        <v>2915</v>
      </c>
      <c r="B398" s="160">
        <v>39561</v>
      </c>
      <c r="C398" s="161">
        <v>1321</v>
      </c>
      <c r="D398" s="161" t="s">
        <v>64</v>
      </c>
      <c r="E398" s="161" t="s">
        <v>9842</v>
      </c>
      <c r="F398" s="162" t="s">
        <v>9843</v>
      </c>
      <c r="G398" s="162" t="s">
        <v>8260</v>
      </c>
      <c r="H398" s="163" t="s">
        <v>9844</v>
      </c>
      <c r="I398" s="164" t="s">
        <v>9845</v>
      </c>
      <c r="J398" s="163"/>
      <c r="K398" s="165"/>
      <c r="L398" s="181"/>
      <c r="M398" s="166">
        <v>8000</v>
      </c>
      <c r="N398" s="161" t="s">
        <v>8161</v>
      </c>
      <c r="O398" s="167"/>
      <c r="P398" s="162"/>
      <c r="Q398" s="159"/>
      <c r="R398" s="159"/>
      <c r="S398" s="159"/>
      <c r="T398" s="159"/>
      <c r="U398" s="164"/>
      <c r="V398" s="161"/>
      <c r="W398" s="168"/>
    </row>
    <row r="399" spans="1:23" ht="15" customHeight="1" x14ac:dyDescent="0.25">
      <c r="A399" s="151"/>
      <c r="B399" s="152">
        <v>39561</v>
      </c>
      <c r="C399" s="153">
        <v>852</v>
      </c>
      <c r="D399" s="153" t="s">
        <v>21</v>
      </c>
      <c r="E399" s="153" t="s">
        <v>9846</v>
      </c>
      <c r="F399" s="153" t="s">
        <v>8409</v>
      </c>
      <c r="G399" s="153" t="s">
        <v>8202</v>
      </c>
      <c r="H399" s="153" t="s">
        <v>9829</v>
      </c>
      <c r="I399" s="153" t="s">
        <v>9830</v>
      </c>
      <c r="J399" s="123" t="s">
        <v>8214</v>
      </c>
      <c r="K399" s="123"/>
      <c r="L399" s="182"/>
      <c r="M399" s="154">
        <v>5</v>
      </c>
      <c r="N399" s="153" t="s">
        <v>8194</v>
      </c>
      <c r="O399" s="155"/>
      <c r="P399" s="153"/>
      <c r="Q399" s="153"/>
      <c r="R399" s="153"/>
      <c r="S399" s="153"/>
      <c r="T399" s="153"/>
      <c r="U399" s="153"/>
      <c r="V399" s="153"/>
      <c r="W399" s="156"/>
    </row>
    <row r="400" spans="1:23" ht="15" customHeight="1" x14ac:dyDescent="0.25">
      <c r="A400" s="151">
        <v>2910</v>
      </c>
      <c r="B400" s="152">
        <v>39561</v>
      </c>
      <c r="C400" s="153">
        <v>1118</v>
      </c>
      <c r="D400" s="153" t="s">
        <v>319</v>
      </c>
      <c r="E400" s="153" t="s">
        <v>9847</v>
      </c>
      <c r="F400" s="153" t="s">
        <v>9848</v>
      </c>
      <c r="G400" s="153" t="s">
        <v>9318</v>
      </c>
      <c r="H400" s="153" t="s">
        <v>9849</v>
      </c>
      <c r="I400" s="153" t="s">
        <v>9850</v>
      </c>
      <c r="J400" s="123" t="s">
        <v>9851</v>
      </c>
      <c r="K400" s="123"/>
      <c r="L400" s="182"/>
      <c r="M400" s="154">
        <v>70000</v>
      </c>
      <c r="N400" s="153" t="s">
        <v>8142</v>
      </c>
      <c r="O400" s="155"/>
      <c r="P400" s="153" t="s">
        <v>9852</v>
      </c>
      <c r="Q400" s="153"/>
      <c r="R400" s="153"/>
      <c r="S400" s="153"/>
      <c r="T400" s="153"/>
      <c r="U400" s="153"/>
      <c r="V400" s="153"/>
      <c r="W400" s="156"/>
    </row>
    <row r="401" spans="1:23" ht="15" customHeight="1" x14ac:dyDescent="0.25">
      <c r="A401" s="144">
        <v>2919</v>
      </c>
      <c r="B401" s="120">
        <v>39561</v>
      </c>
      <c r="C401" s="121">
        <v>1731</v>
      </c>
      <c r="D401" s="121" t="s">
        <v>42</v>
      </c>
      <c r="E401" s="144" t="s">
        <v>9853</v>
      </c>
      <c r="F401" s="145" t="s">
        <v>8269</v>
      </c>
      <c r="G401" s="145" t="s">
        <v>8270</v>
      </c>
      <c r="H401" s="123" t="s">
        <v>9854</v>
      </c>
      <c r="I401" s="146" t="s">
        <v>9855</v>
      </c>
      <c r="J401" s="147"/>
      <c r="K401" s="147"/>
      <c r="L401" s="148" t="s">
        <v>8172</v>
      </c>
      <c r="M401" s="122">
        <v>3500</v>
      </c>
      <c r="N401" s="121" t="s">
        <v>8161</v>
      </c>
      <c r="O401" s="149"/>
      <c r="P401" s="144"/>
      <c r="Q401" s="144"/>
      <c r="R401" s="144"/>
      <c r="S401" s="144"/>
      <c r="T401" s="144"/>
      <c r="U401" s="144"/>
      <c r="V401" s="121"/>
      <c r="W401" s="150"/>
    </row>
    <row r="402" spans="1:23" ht="15" customHeight="1" x14ac:dyDescent="0.25">
      <c r="A402" s="159">
        <v>2931</v>
      </c>
      <c r="B402" s="160">
        <v>39562</v>
      </c>
      <c r="C402" s="161">
        <v>1235</v>
      </c>
      <c r="D402" s="161" t="s">
        <v>329</v>
      </c>
      <c r="E402" s="161" t="s">
        <v>9856</v>
      </c>
      <c r="F402" s="162" t="s">
        <v>8311</v>
      </c>
      <c r="G402" s="162" t="s">
        <v>8312</v>
      </c>
      <c r="H402" s="163" t="s">
        <v>9857</v>
      </c>
      <c r="I402" s="164" t="s">
        <v>9858</v>
      </c>
      <c r="J402" s="163"/>
      <c r="K402" s="165"/>
      <c r="L402" s="181"/>
      <c r="M402" s="166">
        <v>52000</v>
      </c>
      <c r="N402" s="161" t="s">
        <v>8168</v>
      </c>
      <c r="O402" s="167"/>
      <c r="P402" s="162"/>
      <c r="Q402" s="159"/>
      <c r="R402" s="159"/>
      <c r="S402" s="159"/>
      <c r="T402" s="159"/>
      <c r="U402" s="164"/>
      <c r="V402" s="161"/>
      <c r="W402" s="168"/>
    </row>
    <row r="403" spans="1:23" ht="15" customHeight="1" x14ac:dyDescent="0.25">
      <c r="A403" s="159">
        <v>2945</v>
      </c>
      <c r="B403" s="160">
        <v>39563</v>
      </c>
      <c r="C403" s="161">
        <v>1342</v>
      </c>
      <c r="D403" s="161" t="s">
        <v>141</v>
      </c>
      <c r="E403" s="161" t="s">
        <v>9859</v>
      </c>
      <c r="F403" s="162" t="s">
        <v>9812</v>
      </c>
      <c r="G403" s="162" t="s">
        <v>8233</v>
      </c>
      <c r="H403" s="163" t="s">
        <v>9860</v>
      </c>
      <c r="I403" s="164" t="s">
        <v>8394</v>
      </c>
      <c r="J403" s="163"/>
      <c r="K403" s="165"/>
      <c r="L403" s="181" t="s">
        <v>8172</v>
      </c>
      <c r="M403" s="166">
        <v>15300</v>
      </c>
      <c r="N403" s="161" t="s">
        <v>8161</v>
      </c>
      <c r="O403" s="167"/>
      <c r="P403" s="162"/>
      <c r="Q403" s="159"/>
      <c r="R403" s="159"/>
      <c r="S403" s="159"/>
      <c r="T403" s="159"/>
      <c r="U403" s="164"/>
      <c r="V403" s="161"/>
      <c r="W403" s="168"/>
    </row>
    <row r="404" spans="1:23" ht="15" customHeight="1" x14ac:dyDescent="0.25">
      <c r="A404" s="159">
        <v>2946</v>
      </c>
      <c r="B404" s="160">
        <v>39563</v>
      </c>
      <c r="C404" s="161">
        <v>1355</v>
      </c>
      <c r="D404" s="161" t="s">
        <v>64</v>
      </c>
      <c r="E404" s="161" t="s">
        <v>9861</v>
      </c>
      <c r="F404" s="162" t="s">
        <v>9862</v>
      </c>
      <c r="G404" s="162" t="s">
        <v>8260</v>
      </c>
      <c r="H404" s="163" t="s">
        <v>9863</v>
      </c>
      <c r="I404" s="164" t="s">
        <v>9864</v>
      </c>
      <c r="J404" s="163"/>
      <c r="K404" s="165"/>
      <c r="L404" s="181"/>
      <c r="M404" s="166">
        <v>2000</v>
      </c>
      <c r="N404" s="161" t="s">
        <v>8161</v>
      </c>
      <c r="O404" s="167"/>
      <c r="P404" s="162"/>
      <c r="Q404" s="159"/>
      <c r="R404" s="159"/>
      <c r="S404" s="159"/>
      <c r="T404" s="159"/>
      <c r="U404" s="164"/>
      <c r="V404" s="161"/>
      <c r="W404" s="168"/>
    </row>
    <row r="405" spans="1:23" ht="15" customHeight="1" x14ac:dyDescent="0.25">
      <c r="A405" s="144">
        <v>2967</v>
      </c>
      <c r="B405" s="157">
        <v>39565</v>
      </c>
      <c r="C405" s="121">
        <v>948</v>
      </c>
      <c r="D405" s="121" t="s">
        <v>200</v>
      </c>
      <c r="E405" s="158" t="s">
        <v>9865</v>
      </c>
      <c r="F405" s="145" t="s">
        <v>9866</v>
      </c>
      <c r="G405" s="145" t="s">
        <v>8238</v>
      </c>
      <c r="H405" s="123" t="s">
        <v>9867</v>
      </c>
      <c r="I405" s="146" t="s">
        <v>9868</v>
      </c>
      <c r="J405" s="147"/>
      <c r="K405" s="147"/>
      <c r="L405" s="148" t="s">
        <v>8172</v>
      </c>
      <c r="M405" s="122">
        <v>10000</v>
      </c>
      <c r="N405" s="121" t="s">
        <v>8168</v>
      </c>
      <c r="O405" s="122"/>
      <c r="P405" s="121"/>
      <c r="Q405" s="144"/>
      <c r="R405" s="144"/>
      <c r="S405" s="144"/>
      <c r="T405" s="144"/>
      <c r="U405" s="144"/>
      <c r="V405" s="121"/>
      <c r="W405" s="150"/>
    </row>
    <row r="406" spans="1:23" ht="15" customHeight="1" x14ac:dyDescent="0.25">
      <c r="A406" s="144">
        <v>2972</v>
      </c>
      <c r="B406" s="120">
        <v>39566</v>
      </c>
      <c r="C406" s="121">
        <v>554</v>
      </c>
      <c r="D406" s="121" t="s">
        <v>35</v>
      </c>
      <c r="E406" s="144" t="s">
        <v>9869</v>
      </c>
      <c r="F406" s="145" t="s">
        <v>8190</v>
      </c>
      <c r="G406" s="145" t="s">
        <v>8191</v>
      </c>
      <c r="H406" s="123" t="s">
        <v>9870</v>
      </c>
      <c r="I406" s="146" t="s">
        <v>9871</v>
      </c>
      <c r="J406" s="147"/>
      <c r="K406" s="147"/>
      <c r="L406" s="148"/>
      <c r="M406" s="122">
        <v>100000</v>
      </c>
      <c r="N406" s="121" t="s">
        <v>8168</v>
      </c>
      <c r="O406" s="149"/>
      <c r="P406" s="144"/>
      <c r="Q406" s="144"/>
      <c r="R406" s="144"/>
      <c r="S406" s="144"/>
      <c r="T406" s="144"/>
      <c r="U406" s="144"/>
      <c r="V406" s="121"/>
      <c r="W406" s="150"/>
    </row>
    <row r="407" spans="1:23" ht="15" customHeight="1" x14ac:dyDescent="0.25">
      <c r="A407" s="144"/>
      <c r="B407" s="120">
        <v>39566</v>
      </c>
      <c r="C407" s="121">
        <v>800</v>
      </c>
      <c r="D407" s="121" t="s">
        <v>121</v>
      </c>
      <c r="E407" s="191">
        <v>40296</v>
      </c>
      <c r="F407" s="145" t="s">
        <v>9156</v>
      </c>
      <c r="G407" s="145" t="s">
        <v>8856</v>
      </c>
      <c r="H407" s="123" t="s">
        <v>9872</v>
      </c>
      <c r="I407" s="146" t="s">
        <v>9873</v>
      </c>
      <c r="J407" s="147" t="s">
        <v>8429</v>
      </c>
      <c r="K407" s="147"/>
      <c r="L407" s="148" t="s">
        <v>9874</v>
      </c>
      <c r="M407" s="122">
        <v>75</v>
      </c>
      <c r="N407" s="121" t="s">
        <v>8161</v>
      </c>
      <c r="O407" s="149"/>
      <c r="P407" s="144"/>
      <c r="Q407" s="144"/>
      <c r="R407" s="144"/>
      <c r="S407" s="144"/>
      <c r="T407" s="144"/>
      <c r="U407" s="144"/>
      <c r="V407" s="121"/>
      <c r="W407" s="150"/>
    </row>
    <row r="408" spans="1:23" ht="15" customHeight="1" x14ac:dyDescent="0.25">
      <c r="A408" s="144">
        <v>2975</v>
      </c>
      <c r="B408" s="120">
        <v>39566</v>
      </c>
      <c r="C408" s="121">
        <v>1040</v>
      </c>
      <c r="D408" s="121" t="s">
        <v>42</v>
      </c>
      <c r="E408" s="144" t="s">
        <v>9875</v>
      </c>
      <c r="F408" s="145" t="s">
        <v>8728</v>
      </c>
      <c r="G408" s="145" t="s">
        <v>8426</v>
      </c>
      <c r="H408" s="123" t="s">
        <v>9876</v>
      </c>
      <c r="I408" s="146" t="s">
        <v>9877</v>
      </c>
      <c r="J408" s="147"/>
      <c r="K408" s="147"/>
      <c r="L408" s="148"/>
      <c r="M408" s="122">
        <v>10000</v>
      </c>
      <c r="N408" s="121" t="s">
        <v>8161</v>
      </c>
      <c r="O408" s="149"/>
      <c r="P408" s="144"/>
      <c r="Q408" s="144"/>
      <c r="R408" s="144"/>
      <c r="S408" s="144"/>
      <c r="T408" s="144"/>
      <c r="U408" s="144"/>
      <c r="V408" s="121"/>
      <c r="W408" s="150"/>
    </row>
    <row r="409" spans="1:23" ht="15" customHeight="1" x14ac:dyDescent="0.25">
      <c r="A409" s="144">
        <v>2991</v>
      </c>
      <c r="B409" s="120">
        <v>39566</v>
      </c>
      <c r="C409" s="121">
        <v>1552</v>
      </c>
      <c r="D409" s="121" t="s">
        <v>162</v>
      </c>
      <c r="E409" s="144" t="s">
        <v>9878</v>
      </c>
      <c r="F409" s="145" t="s">
        <v>9879</v>
      </c>
      <c r="G409" s="144" t="s">
        <v>8886</v>
      </c>
      <c r="H409" s="123" t="s">
        <v>9880</v>
      </c>
      <c r="I409" s="146" t="s">
        <v>9881</v>
      </c>
      <c r="J409" s="147"/>
      <c r="K409" s="147"/>
      <c r="L409" s="148"/>
      <c r="M409" s="122">
        <v>1000</v>
      </c>
      <c r="N409" s="121" t="s">
        <v>8161</v>
      </c>
      <c r="O409" s="149"/>
      <c r="P409" s="144"/>
      <c r="Q409" s="144"/>
      <c r="R409" s="144"/>
      <c r="S409" s="144"/>
      <c r="T409" s="144"/>
      <c r="U409" s="144"/>
      <c r="V409" s="121"/>
      <c r="W409" s="150"/>
    </row>
    <row r="410" spans="1:23" ht="15" customHeight="1" x14ac:dyDescent="0.25">
      <c r="A410" s="169">
        <v>2974</v>
      </c>
      <c r="B410" s="170">
        <v>39566</v>
      </c>
      <c r="C410" s="169">
        <v>1036</v>
      </c>
      <c r="D410" s="169" t="s">
        <v>426</v>
      </c>
      <c r="E410" s="169" t="s">
        <v>9882</v>
      </c>
      <c r="F410" s="178" t="s">
        <v>9883</v>
      </c>
      <c r="G410" s="178" t="s">
        <v>9884</v>
      </c>
      <c r="H410" s="173" t="s">
        <v>9885</v>
      </c>
      <c r="I410" s="178" t="s">
        <v>9886</v>
      </c>
      <c r="J410" s="173" t="s">
        <v>9036</v>
      </c>
      <c r="K410" s="172"/>
      <c r="L410" s="174"/>
      <c r="M410" s="175">
        <v>2000</v>
      </c>
      <c r="N410" s="172" t="s">
        <v>8335</v>
      </c>
      <c r="O410" s="176">
        <v>0.2</v>
      </c>
      <c r="P410" s="173" t="s">
        <v>9887</v>
      </c>
      <c r="Q410" s="173"/>
      <c r="R410" s="173" t="s">
        <v>9809</v>
      </c>
      <c r="S410" s="173" t="s">
        <v>9888</v>
      </c>
      <c r="T410" s="173" t="s">
        <v>3914</v>
      </c>
      <c r="U410" s="173"/>
      <c r="V410" s="179"/>
      <c r="W410" s="180"/>
    </row>
    <row r="411" spans="1:23" ht="15" customHeight="1" x14ac:dyDescent="0.25">
      <c r="A411" s="144">
        <v>2976</v>
      </c>
      <c r="B411" s="157">
        <v>39566</v>
      </c>
      <c r="C411" s="121">
        <v>1109</v>
      </c>
      <c r="D411" s="121" t="s">
        <v>70</v>
      </c>
      <c r="E411" s="158" t="s">
        <v>9889</v>
      </c>
      <c r="F411" s="145" t="s">
        <v>9890</v>
      </c>
      <c r="G411" s="145" t="s">
        <v>9891</v>
      </c>
      <c r="H411" s="123" t="s">
        <v>9892</v>
      </c>
      <c r="I411" s="146" t="s">
        <v>9893</v>
      </c>
      <c r="J411" s="147"/>
      <c r="K411" s="147"/>
      <c r="L411" s="148" t="s">
        <v>8172</v>
      </c>
      <c r="M411" s="122">
        <v>1000</v>
      </c>
      <c r="N411" s="121" t="s">
        <v>8194</v>
      </c>
      <c r="O411" s="122"/>
      <c r="P411" s="121"/>
      <c r="Q411" s="144"/>
      <c r="R411" s="144"/>
      <c r="S411" s="144"/>
      <c r="T411" s="144"/>
      <c r="U411" s="144"/>
      <c r="V411" s="121"/>
      <c r="W411" s="150"/>
    </row>
    <row r="412" spans="1:23" ht="15" customHeight="1" x14ac:dyDescent="0.25">
      <c r="A412" s="144">
        <v>2998</v>
      </c>
      <c r="B412" s="157">
        <v>39566</v>
      </c>
      <c r="C412" s="121">
        <v>2230</v>
      </c>
      <c r="D412" s="121" t="s">
        <v>46</v>
      </c>
      <c r="E412" s="158" t="s">
        <v>9894</v>
      </c>
      <c r="F412" s="145" t="s">
        <v>9895</v>
      </c>
      <c r="G412" s="145" t="s">
        <v>8802</v>
      </c>
      <c r="H412" s="123" t="s">
        <v>9896</v>
      </c>
      <c r="I412" s="146" t="s">
        <v>9897</v>
      </c>
      <c r="J412" s="147"/>
      <c r="K412" s="147"/>
      <c r="L412" s="148"/>
      <c r="M412" s="122">
        <v>3000</v>
      </c>
      <c r="N412" s="121" t="s">
        <v>8178</v>
      </c>
      <c r="O412" s="122"/>
      <c r="P412" s="121"/>
      <c r="Q412" s="144"/>
      <c r="R412" s="144"/>
      <c r="S412" s="144"/>
      <c r="T412" s="144"/>
      <c r="U412" s="144"/>
      <c r="V412" s="121"/>
      <c r="W412" s="150"/>
    </row>
    <row r="413" spans="1:23" ht="15" customHeight="1" x14ac:dyDescent="0.25">
      <c r="A413" s="159">
        <v>3011</v>
      </c>
      <c r="B413" s="160">
        <v>39567</v>
      </c>
      <c r="C413" s="161">
        <v>1231</v>
      </c>
      <c r="D413" s="161" t="s">
        <v>26</v>
      </c>
      <c r="E413" s="161" t="s">
        <v>9898</v>
      </c>
      <c r="F413" s="162" t="s">
        <v>9899</v>
      </c>
      <c r="G413" s="162" t="s">
        <v>8814</v>
      </c>
      <c r="H413" s="163" t="s">
        <v>9900</v>
      </c>
      <c r="I413" s="164" t="s">
        <v>9901</v>
      </c>
      <c r="J413" s="163"/>
      <c r="K413" s="165"/>
      <c r="L413" s="181"/>
      <c r="M413" s="166">
        <v>20000</v>
      </c>
      <c r="N413" s="161" t="s">
        <v>8335</v>
      </c>
      <c r="O413" s="167"/>
      <c r="P413" s="162"/>
      <c r="Q413" s="159"/>
      <c r="R413" s="159"/>
      <c r="S413" s="159"/>
      <c r="T413" s="159"/>
      <c r="U413" s="164"/>
      <c r="V413" s="161"/>
      <c r="W413" s="168"/>
    </row>
    <row r="414" spans="1:23" ht="15" customHeight="1" x14ac:dyDescent="0.25">
      <c r="A414" s="169">
        <v>3008</v>
      </c>
      <c r="B414" s="170">
        <v>39567</v>
      </c>
      <c r="C414" s="169">
        <v>1110</v>
      </c>
      <c r="D414" s="169" t="s">
        <v>40</v>
      </c>
      <c r="E414" s="169" t="s">
        <v>9898</v>
      </c>
      <c r="F414" s="178" t="s">
        <v>9902</v>
      </c>
      <c r="G414" s="178" t="s">
        <v>8222</v>
      </c>
      <c r="H414" s="173" t="s">
        <v>9903</v>
      </c>
      <c r="I414" s="178" t="s">
        <v>9904</v>
      </c>
      <c r="J414" s="173" t="s">
        <v>8225</v>
      </c>
      <c r="K414" s="172"/>
      <c r="L414" s="174" t="s">
        <v>8226</v>
      </c>
      <c r="M414" s="175">
        <v>500</v>
      </c>
      <c r="N414" s="172" t="s">
        <v>8168</v>
      </c>
      <c r="O414" s="176" t="s">
        <v>4936</v>
      </c>
      <c r="P414" s="173" t="s">
        <v>9786</v>
      </c>
      <c r="Q414" s="173"/>
      <c r="R414" s="173"/>
      <c r="S414" s="173" t="s">
        <v>8222</v>
      </c>
      <c r="T414" s="173" t="s">
        <v>9787</v>
      </c>
      <c r="U414" s="173"/>
      <c r="V414" s="179"/>
      <c r="W414" s="180"/>
    </row>
    <row r="415" spans="1:23" ht="15" customHeight="1" x14ac:dyDescent="0.25">
      <c r="A415" s="144">
        <v>3006</v>
      </c>
      <c r="B415" s="157">
        <v>39567</v>
      </c>
      <c r="C415" s="121">
        <v>1026</v>
      </c>
      <c r="D415" s="121" t="s">
        <v>46</v>
      </c>
      <c r="E415" s="158" t="s">
        <v>9905</v>
      </c>
      <c r="F415" s="145" t="s">
        <v>9702</v>
      </c>
      <c r="G415" s="145" t="s">
        <v>9039</v>
      </c>
      <c r="H415" s="123" t="s">
        <v>9906</v>
      </c>
      <c r="I415" s="146" t="s">
        <v>9907</v>
      </c>
      <c r="J415" s="147"/>
      <c r="K415" s="147"/>
      <c r="L415" s="148"/>
      <c r="M415" s="122">
        <v>50</v>
      </c>
      <c r="N415" s="121" t="s">
        <v>8142</v>
      </c>
      <c r="O415" s="122"/>
      <c r="P415" s="121"/>
      <c r="Q415" s="144"/>
      <c r="R415" s="144"/>
      <c r="S415" s="144"/>
      <c r="T415" s="144"/>
      <c r="U415" s="144"/>
      <c r="V415" s="121"/>
      <c r="W415" s="150"/>
    </row>
    <row r="416" spans="1:23" ht="15" customHeight="1" x14ac:dyDescent="0.25">
      <c r="A416" s="159">
        <v>3029</v>
      </c>
      <c r="B416" s="160">
        <v>39568</v>
      </c>
      <c r="C416" s="161">
        <v>1121</v>
      </c>
      <c r="D416" s="161" t="s">
        <v>130</v>
      </c>
      <c r="E416" s="161" t="s">
        <v>9908</v>
      </c>
      <c r="F416" s="162" t="s">
        <v>9260</v>
      </c>
      <c r="G416" s="162" t="s">
        <v>9261</v>
      </c>
      <c r="H416" s="163" t="s">
        <v>9909</v>
      </c>
      <c r="I416" s="164" t="s">
        <v>9910</v>
      </c>
      <c r="J416" s="163"/>
      <c r="K416" s="165"/>
      <c r="L416" s="181" t="s">
        <v>8172</v>
      </c>
      <c r="M416" s="166">
        <v>60000</v>
      </c>
      <c r="N416" s="161" t="s">
        <v>8267</v>
      </c>
      <c r="O416" s="167"/>
      <c r="P416" s="162"/>
      <c r="Q416" s="159"/>
      <c r="R416" s="159"/>
      <c r="S416" s="159"/>
      <c r="T416" s="159"/>
      <c r="U416" s="164"/>
      <c r="V416" s="161"/>
      <c r="W416" s="168"/>
    </row>
    <row r="417" spans="1:23" ht="15" customHeight="1" x14ac:dyDescent="0.25">
      <c r="A417" s="159">
        <v>3025</v>
      </c>
      <c r="B417" s="160">
        <v>39568</v>
      </c>
      <c r="C417" s="161">
        <v>822</v>
      </c>
      <c r="D417" s="161" t="s">
        <v>91</v>
      </c>
      <c r="E417" s="161" t="s">
        <v>9911</v>
      </c>
      <c r="F417" s="162" t="s">
        <v>8744</v>
      </c>
      <c r="G417" s="162" t="s">
        <v>9912</v>
      </c>
      <c r="H417" s="163" t="s">
        <v>9913</v>
      </c>
      <c r="I417" s="164" t="s">
        <v>9914</v>
      </c>
      <c r="J417" s="163"/>
      <c r="K417" s="165"/>
      <c r="L417" s="181"/>
      <c r="M417" s="166">
        <v>10000</v>
      </c>
      <c r="N417" s="161" t="s">
        <v>8168</v>
      </c>
      <c r="O417" s="167"/>
      <c r="P417" s="162"/>
      <c r="Q417" s="159"/>
      <c r="R417" s="159"/>
      <c r="S417" s="159"/>
      <c r="T417" s="159"/>
      <c r="U417" s="164"/>
      <c r="V417" s="161"/>
      <c r="W417" s="168"/>
    </row>
    <row r="418" spans="1:23" ht="15" customHeight="1" x14ac:dyDescent="0.25">
      <c r="A418" s="151"/>
      <c r="B418" s="152">
        <v>39568</v>
      </c>
      <c r="C418" s="153">
        <v>1014</v>
      </c>
      <c r="D418" s="153" t="s">
        <v>203</v>
      </c>
      <c r="E418" s="153" t="s">
        <v>9915</v>
      </c>
      <c r="F418" s="153" t="s">
        <v>9916</v>
      </c>
      <c r="G418" s="153" t="s">
        <v>9917</v>
      </c>
      <c r="H418" s="153"/>
      <c r="I418" s="153" t="s">
        <v>9918</v>
      </c>
      <c r="J418" s="123" t="s">
        <v>9919</v>
      </c>
      <c r="K418" s="123"/>
      <c r="L418" s="182"/>
      <c r="M418" s="154">
        <v>5</v>
      </c>
      <c r="N418" s="153" t="s">
        <v>8161</v>
      </c>
      <c r="O418" s="155"/>
      <c r="P418" s="153"/>
      <c r="Q418" s="153"/>
      <c r="R418" s="153"/>
      <c r="S418" s="153"/>
      <c r="T418" s="153"/>
      <c r="U418" s="153"/>
      <c r="V418" s="153"/>
      <c r="W418" s="156"/>
    </row>
    <row r="419" spans="1:23" ht="15" customHeight="1" x14ac:dyDescent="0.25">
      <c r="A419" s="159">
        <v>3047</v>
      </c>
      <c r="B419" s="160">
        <v>39569</v>
      </c>
      <c r="C419" s="161">
        <v>533</v>
      </c>
      <c r="D419" s="161" t="s">
        <v>329</v>
      </c>
      <c r="E419" s="161" t="s">
        <v>9920</v>
      </c>
      <c r="F419" s="162" t="s">
        <v>9902</v>
      </c>
      <c r="G419" s="162" t="s">
        <v>8312</v>
      </c>
      <c r="H419" s="163" t="s">
        <v>9921</v>
      </c>
      <c r="I419" s="164" t="s">
        <v>9922</v>
      </c>
      <c r="J419" s="163"/>
      <c r="K419" s="165"/>
      <c r="L419" s="181"/>
      <c r="M419" s="166">
        <v>3500</v>
      </c>
      <c r="N419" s="161" t="s">
        <v>8168</v>
      </c>
      <c r="O419" s="167"/>
      <c r="P419" s="162"/>
      <c r="Q419" s="159"/>
      <c r="R419" s="159"/>
      <c r="S419" s="159"/>
      <c r="T419" s="159"/>
      <c r="U419" s="164"/>
      <c r="V419" s="161"/>
      <c r="W419" s="168"/>
    </row>
    <row r="420" spans="1:23" ht="15" customHeight="1" x14ac:dyDescent="0.25">
      <c r="A420" s="159">
        <v>3059</v>
      </c>
      <c r="B420" s="160">
        <v>39569</v>
      </c>
      <c r="C420" s="161">
        <v>1448</v>
      </c>
      <c r="D420" s="161" t="s">
        <v>64</v>
      </c>
      <c r="E420" s="161" t="s">
        <v>9923</v>
      </c>
      <c r="F420" s="162" t="s">
        <v>9220</v>
      </c>
      <c r="G420" s="162" t="s">
        <v>8260</v>
      </c>
      <c r="H420" s="163" t="s">
        <v>9924</v>
      </c>
      <c r="I420" s="164" t="s">
        <v>9925</v>
      </c>
      <c r="J420" s="163"/>
      <c r="K420" s="165"/>
      <c r="L420" s="181"/>
      <c r="M420" s="166">
        <v>1000</v>
      </c>
      <c r="N420" s="161" t="s">
        <v>8194</v>
      </c>
      <c r="O420" s="167"/>
      <c r="P420" s="162"/>
      <c r="Q420" s="159"/>
      <c r="R420" s="159"/>
      <c r="S420" s="159"/>
      <c r="T420" s="159"/>
      <c r="U420" s="164"/>
      <c r="V420" s="161"/>
      <c r="W420" s="168"/>
    </row>
    <row r="421" spans="1:23" ht="15" customHeight="1" x14ac:dyDescent="0.25">
      <c r="A421" s="151"/>
      <c r="B421" s="152">
        <v>39569</v>
      </c>
      <c r="C421" s="153">
        <v>1008</v>
      </c>
      <c r="D421" s="153" t="s">
        <v>21</v>
      </c>
      <c r="E421" s="153" t="s">
        <v>9926</v>
      </c>
      <c r="F421" s="153" t="s">
        <v>8520</v>
      </c>
      <c r="G421" s="153" t="s">
        <v>8202</v>
      </c>
      <c r="H421" s="153"/>
      <c r="I421" s="153" t="s">
        <v>9927</v>
      </c>
      <c r="J421" s="123" t="s">
        <v>8205</v>
      </c>
      <c r="K421" s="123"/>
      <c r="L421" s="182"/>
      <c r="M421" s="154">
        <v>600</v>
      </c>
      <c r="N421" s="153" t="s">
        <v>8142</v>
      </c>
      <c r="O421" s="155"/>
      <c r="P421" s="153" t="s">
        <v>4936</v>
      </c>
      <c r="Q421" s="153"/>
      <c r="R421" s="153"/>
      <c r="S421" s="153"/>
      <c r="T421" s="153"/>
      <c r="U421" s="153"/>
      <c r="V421" s="153"/>
      <c r="W421" s="156"/>
    </row>
    <row r="422" spans="1:23" ht="15" customHeight="1" x14ac:dyDescent="0.25">
      <c r="A422" s="144">
        <v>3070</v>
      </c>
      <c r="B422" s="157">
        <v>39569</v>
      </c>
      <c r="C422" s="121">
        <v>2257</v>
      </c>
      <c r="D422" s="121" t="s">
        <v>46</v>
      </c>
      <c r="E422" s="158" t="s">
        <v>9928</v>
      </c>
      <c r="F422" s="145" t="s">
        <v>9895</v>
      </c>
      <c r="G422" s="145" t="s">
        <v>8802</v>
      </c>
      <c r="H422" s="123" t="s">
        <v>9929</v>
      </c>
      <c r="I422" s="146" t="s">
        <v>9930</v>
      </c>
      <c r="J422" s="147"/>
      <c r="K422" s="147"/>
      <c r="L422" s="148"/>
      <c r="M422" s="122">
        <v>250</v>
      </c>
      <c r="N422" s="121" t="s">
        <v>8142</v>
      </c>
      <c r="O422" s="122"/>
      <c r="P422" s="121"/>
      <c r="Q422" s="144"/>
      <c r="R422" s="144"/>
      <c r="S422" s="144"/>
      <c r="T422" s="144"/>
      <c r="U422" s="144"/>
      <c r="V422" s="121"/>
      <c r="W422" s="150"/>
    </row>
    <row r="423" spans="1:23" ht="15" customHeight="1" x14ac:dyDescent="0.25">
      <c r="A423" s="144">
        <v>3081</v>
      </c>
      <c r="B423" s="120">
        <v>39570</v>
      </c>
      <c r="C423" s="121">
        <v>1630</v>
      </c>
      <c r="D423" s="121" t="s">
        <v>277</v>
      </c>
      <c r="E423" s="144" t="s">
        <v>9931</v>
      </c>
      <c r="F423" s="145" t="s">
        <v>9932</v>
      </c>
      <c r="G423" s="145" t="s">
        <v>9933</v>
      </c>
      <c r="H423" s="123" t="s">
        <v>9934</v>
      </c>
      <c r="I423" s="146" t="s">
        <v>9935</v>
      </c>
      <c r="J423" s="147"/>
      <c r="K423" s="147"/>
      <c r="L423" s="148"/>
      <c r="M423" s="122">
        <v>30000</v>
      </c>
      <c r="N423" s="121" t="s">
        <v>8168</v>
      </c>
      <c r="O423" s="149"/>
      <c r="P423" s="144"/>
      <c r="Q423" s="144"/>
      <c r="R423" s="144"/>
      <c r="S423" s="144"/>
      <c r="T423" s="144"/>
      <c r="U423" s="144"/>
      <c r="V423" s="121"/>
      <c r="W423" s="150"/>
    </row>
    <row r="424" spans="1:23" ht="15" customHeight="1" x14ac:dyDescent="0.25">
      <c r="A424" s="169" t="s">
        <v>9936</v>
      </c>
      <c r="B424" s="170">
        <v>39571</v>
      </c>
      <c r="C424" s="169">
        <v>2028</v>
      </c>
      <c r="D424" s="169" t="s">
        <v>40</v>
      </c>
      <c r="E424" s="169" t="s">
        <v>9937</v>
      </c>
      <c r="F424" s="178" t="s">
        <v>8449</v>
      </c>
      <c r="G424" s="178" t="s">
        <v>8222</v>
      </c>
      <c r="H424" s="173" t="s">
        <v>9938</v>
      </c>
      <c r="I424" s="178" t="s">
        <v>9939</v>
      </c>
      <c r="J424" s="173"/>
      <c r="K424" s="172"/>
      <c r="L424" s="174"/>
      <c r="M424" s="175">
        <v>8370</v>
      </c>
      <c r="N424" s="172" t="s">
        <v>8273</v>
      </c>
      <c r="O424" s="176"/>
      <c r="P424" s="173"/>
      <c r="Q424" s="173"/>
      <c r="R424" s="173"/>
      <c r="S424" s="173" t="s">
        <v>8222</v>
      </c>
      <c r="T424" s="173"/>
      <c r="U424" s="173"/>
      <c r="V424" s="179"/>
      <c r="W424" s="180"/>
    </row>
    <row r="425" spans="1:23" ht="15" customHeight="1" x14ac:dyDescent="0.25">
      <c r="A425" s="151">
        <v>3111</v>
      </c>
      <c r="B425" s="152">
        <v>39572</v>
      </c>
      <c r="C425" s="153">
        <v>809</v>
      </c>
      <c r="D425" s="153" t="s">
        <v>99</v>
      </c>
      <c r="E425" s="153" t="s">
        <v>9940</v>
      </c>
      <c r="F425" s="153" t="s">
        <v>9941</v>
      </c>
      <c r="G425" s="153" t="s">
        <v>9942</v>
      </c>
      <c r="H425" s="153" t="s">
        <v>9943</v>
      </c>
      <c r="I425" s="153" t="s">
        <v>9944</v>
      </c>
      <c r="J425" s="123" t="s">
        <v>9945</v>
      </c>
      <c r="K425" s="123"/>
      <c r="L425" s="182"/>
      <c r="M425" s="154">
        <v>1000</v>
      </c>
      <c r="N425" s="153" t="s">
        <v>8335</v>
      </c>
      <c r="O425" s="155"/>
      <c r="P425" s="153"/>
      <c r="Q425" s="153"/>
      <c r="R425" s="153"/>
      <c r="S425" s="153"/>
      <c r="T425" s="153"/>
      <c r="U425" s="153"/>
      <c r="V425" s="153"/>
      <c r="W425" s="156"/>
    </row>
    <row r="426" spans="1:23" ht="15" customHeight="1" x14ac:dyDescent="0.25">
      <c r="A426" s="144">
        <v>3120</v>
      </c>
      <c r="B426" s="120">
        <v>39572</v>
      </c>
      <c r="C426" s="121">
        <v>2018</v>
      </c>
      <c r="D426" s="121" t="s">
        <v>42</v>
      </c>
      <c r="E426" s="144" t="s">
        <v>9946</v>
      </c>
      <c r="F426" s="145" t="s">
        <v>8269</v>
      </c>
      <c r="G426" s="145" t="s">
        <v>8270</v>
      </c>
      <c r="H426" s="123" t="s">
        <v>9947</v>
      </c>
      <c r="I426" s="146" t="s">
        <v>9948</v>
      </c>
      <c r="J426" s="147"/>
      <c r="K426" s="147"/>
      <c r="L426" s="148" t="s">
        <v>8172</v>
      </c>
      <c r="M426" s="122">
        <v>500</v>
      </c>
      <c r="N426" s="121" t="s">
        <v>8168</v>
      </c>
      <c r="O426" s="149"/>
      <c r="P426" s="144"/>
      <c r="Q426" s="144"/>
      <c r="R426" s="144"/>
      <c r="S426" s="144"/>
      <c r="T426" s="144"/>
      <c r="U426" s="144"/>
      <c r="V426" s="121"/>
      <c r="W426" s="150"/>
    </row>
    <row r="427" spans="1:23" ht="15" customHeight="1" x14ac:dyDescent="0.25">
      <c r="A427" s="151"/>
      <c r="B427" s="152">
        <v>39573</v>
      </c>
      <c r="C427" s="153">
        <v>831</v>
      </c>
      <c r="D427" s="153" t="s">
        <v>21</v>
      </c>
      <c r="E427" s="153" t="s">
        <v>9949</v>
      </c>
      <c r="F427" s="153" t="s">
        <v>8409</v>
      </c>
      <c r="G427" s="153" t="s">
        <v>8202</v>
      </c>
      <c r="H427" s="153" t="s">
        <v>9950</v>
      </c>
      <c r="I427" s="153" t="s">
        <v>9951</v>
      </c>
      <c r="J427" s="123"/>
      <c r="K427" s="123"/>
      <c r="L427" s="182"/>
      <c r="M427" s="154">
        <v>20</v>
      </c>
      <c r="N427" s="153" t="s">
        <v>8194</v>
      </c>
      <c r="O427" s="155"/>
      <c r="P427" s="153"/>
      <c r="Q427" s="153" t="s">
        <v>9952</v>
      </c>
      <c r="R427" s="153"/>
      <c r="S427" s="153"/>
      <c r="T427" s="153"/>
      <c r="U427" s="153"/>
      <c r="V427" s="153"/>
      <c r="W427" s="156"/>
    </row>
    <row r="428" spans="1:23" ht="15" customHeight="1" x14ac:dyDescent="0.25">
      <c r="A428" s="151">
        <v>3143</v>
      </c>
      <c r="B428" s="152">
        <v>39573</v>
      </c>
      <c r="C428" s="153">
        <v>2338</v>
      </c>
      <c r="D428" s="153" t="s">
        <v>21</v>
      </c>
      <c r="E428" s="153" t="s">
        <v>9953</v>
      </c>
      <c r="F428" s="153" t="s">
        <v>9073</v>
      </c>
      <c r="G428" s="153" t="s">
        <v>8202</v>
      </c>
      <c r="H428" s="123"/>
      <c r="I428" s="153" t="s">
        <v>9954</v>
      </c>
      <c r="J428" s="123" t="s">
        <v>8205</v>
      </c>
      <c r="K428" s="123"/>
      <c r="L428" s="182"/>
      <c r="M428" s="154">
        <v>60</v>
      </c>
      <c r="N428" s="153" t="s">
        <v>8142</v>
      </c>
      <c r="O428" s="155"/>
      <c r="P428" s="153" t="s">
        <v>9955</v>
      </c>
      <c r="Q428" s="153"/>
      <c r="R428" s="153" t="s">
        <v>4937</v>
      </c>
      <c r="S428" s="153"/>
      <c r="T428" s="153"/>
      <c r="U428" s="153"/>
      <c r="V428" s="153"/>
      <c r="W428" s="156"/>
    </row>
    <row r="429" spans="1:23" ht="15" customHeight="1" x14ac:dyDescent="0.25">
      <c r="A429" s="144">
        <v>3130</v>
      </c>
      <c r="B429" s="120">
        <v>39573</v>
      </c>
      <c r="C429" s="121">
        <v>1117</v>
      </c>
      <c r="D429" s="121" t="s">
        <v>42</v>
      </c>
      <c r="E429" s="144" t="s">
        <v>9956</v>
      </c>
      <c r="F429" s="145" t="s">
        <v>9957</v>
      </c>
      <c r="G429" s="144" t="s">
        <v>9958</v>
      </c>
      <c r="H429" s="123" t="s">
        <v>9959</v>
      </c>
      <c r="I429" s="146" t="s">
        <v>9960</v>
      </c>
      <c r="J429" s="147"/>
      <c r="K429" s="147"/>
      <c r="L429" s="148"/>
      <c r="M429" s="122">
        <v>100</v>
      </c>
      <c r="N429" s="121" t="s">
        <v>8168</v>
      </c>
      <c r="O429" s="149"/>
      <c r="P429" s="144"/>
      <c r="Q429" s="144"/>
      <c r="R429" s="144"/>
      <c r="S429" s="144"/>
      <c r="T429" s="144"/>
      <c r="U429" s="144"/>
      <c r="V429" s="121"/>
      <c r="W429" s="150"/>
    </row>
    <row r="430" spans="1:23" ht="15" customHeight="1" x14ac:dyDescent="0.25">
      <c r="A430" s="144"/>
      <c r="B430" s="120">
        <v>39573</v>
      </c>
      <c r="C430" s="121">
        <v>700</v>
      </c>
      <c r="D430" s="121" t="s">
        <v>42</v>
      </c>
      <c r="E430" s="120">
        <v>39573</v>
      </c>
      <c r="F430" s="145"/>
      <c r="G430" s="145"/>
      <c r="H430" s="123" t="s">
        <v>9961</v>
      </c>
      <c r="I430" s="146"/>
      <c r="J430" s="147"/>
      <c r="K430" s="147"/>
      <c r="L430" s="148" t="s">
        <v>8172</v>
      </c>
      <c r="M430" s="122">
        <v>500</v>
      </c>
      <c r="N430" s="121" t="s">
        <v>8194</v>
      </c>
      <c r="O430" s="149"/>
      <c r="P430" s="144"/>
      <c r="Q430" s="144"/>
      <c r="R430" s="144"/>
      <c r="S430" s="144"/>
      <c r="T430" s="144"/>
      <c r="U430" s="144"/>
      <c r="V430" s="121"/>
      <c r="W430" s="150"/>
    </row>
    <row r="431" spans="1:23" ht="15" customHeight="1" x14ac:dyDescent="0.25">
      <c r="A431" s="169">
        <v>3141</v>
      </c>
      <c r="B431" s="170">
        <v>39573</v>
      </c>
      <c r="C431" s="169">
        <v>1651</v>
      </c>
      <c r="D431" s="169" t="s">
        <v>31</v>
      </c>
      <c r="E431" s="169" t="s">
        <v>9962</v>
      </c>
      <c r="F431" s="178" t="s">
        <v>9963</v>
      </c>
      <c r="G431" s="178" t="s">
        <v>9964</v>
      </c>
      <c r="H431" s="173" t="s">
        <v>9965</v>
      </c>
      <c r="I431" s="178" t="s">
        <v>9966</v>
      </c>
      <c r="J431" s="173"/>
      <c r="K431" s="172"/>
      <c r="L431" s="174"/>
      <c r="M431" s="175">
        <v>1000</v>
      </c>
      <c r="N431" s="172" t="s">
        <v>8168</v>
      </c>
      <c r="O431" s="176"/>
      <c r="P431" s="173"/>
      <c r="Q431" s="173"/>
      <c r="R431" s="173"/>
      <c r="S431" s="173"/>
      <c r="T431" s="173"/>
      <c r="U431" s="173"/>
      <c r="V431" s="179"/>
      <c r="W431" s="180"/>
    </row>
    <row r="432" spans="1:23" ht="15" customHeight="1" x14ac:dyDescent="0.25">
      <c r="A432" s="144">
        <v>3135</v>
      </c>
      <c r="B432" s="157">
        <v>39573</v>
      </c>
      <c r="C432" s="121">
        <v>1355</v>
      </c>
      <c r="D432" s="121" t="s">
        <v>72</v>
      </c>
      <c r="E432" s="158" t="s">
        <v>9967</v>
      </c>
      <c r="F432" s="145" t="s">
        <v>9968</v>
      </c>
      <c r="G432" s="145" t="s">
        <v>9969</v>
      </c>
      <c r="H432" s="123" t="s">
        <v>9970</v>
      </c>
      <c r="I432" s="146" t="s">
        <v>9971</v>
      </c>
      <c r="J432" s="147" t="s">
        <v>9972</v>
      </c>
      <c r="K432" s="147"/>
      <c r="L432" s="148" t="s">
        <v>8359</v>
      </c>
      <c r="M432" s="122">
        <v>1000</v>
      </c>
      <c r="N432" s="121" t="s">
        <v>8273</v>
      </c>
      <c r="O432" s="122"/>
      <c r="P432" s="121" t="s">
        <v>9973</v>
      </c>
      <c r="Q432" s="144" t="s">
        <v>9974</v>
      </c>
      <c r="R432" s="144" t="s">
        <v>8362</v>
      </c>
      <c r="S432" s="144" t="s">
        <v>9975</v>
      </c>
      <c r="T432" s="144" t="s">
        <v>8361</v>
      </c>
      <c r="U432" s="144"/>
      <c r="V432" s="121"/>
      <c r="W432" s="150"/>
    </row>
    <row r="433" spans="1:23" ht="15" customHeight="1" x14ac:dyDescent="0.25">
      <c r="A433" s="144">
        <v>3138</v>
      </c>
      <c r="B433" s="157">
        <v>39573</v>
      </c>
      <c r="C433" s="121">
        <v>1502</v>
      </c>
      <c r="D433" s="121" t="s">
        <v>150</v>
      </c>
      <c r="E433" s="158" t="s">
        <v>9976</v>
      </c>
      <c r="F433" s="145" t="s">
        <v>9977</v>
      </c>
      <c r="G433" s="145" t="s">
        <v>9978</v>
      </c>
      <c r="H433" s="123" t="s">
        <v>9979</v>
      </c>
      <c r="I433" s="146" t="s">
        <v>9980</v>
      </c>
      <c r="J433" s="147" t="s">
        <v>3567</v>
      </c>
      <c r="K433" s="147"/>
      <c r="L433" s="148" t="s">
        <v>8359</v>
      </c>
      <c r="M433" s="122">
        <v>4200</v>
      </c>
      <c r="N433" s="121" t="s">
        <v>8168</v>
      </c>
      <c r="O433" s="122"/>
      <c r="P433" s="121"/>
      <c r="Q433" s="144"/>
      <c r="R433" s="144"/>
      <c r="S433" s="144" t="s">
        <v>9981</v>
      </c>
      <c r="T433" s="144" t="s">
        <v>9571</v>
      </c>
      <c r="U433" s="144"/>
      <c r="V433" s="121"/>
      <c r="W433" s="150"/>
    </row>
    <row r="434" spans="1:23" ht="15" customHeight="1" x14ac:dyDescent="0.25">
      <c r="A434" s="144">
        <v>3155</v>
      </c>
      <c r="B434" s="120">
        <v>39574</v>
      </c>
      <c r="C434" s="121">
        <v>1452</v>
      </c>
      <c r="D434" s="121" t="s">
        <v>3906</v>
      </c>
      <c r="E434" s="144" t="s">
        <v>9982</v>
      </c>
      <c r="F434" s="145" t="s">
        <v>9983</v>
      </c>
      <c r="G434" s="145" t="s">
        <v>9984</v>
      </c>
      <c r="H434" s="123" t="s">
        <v>9985</v>
      </c>
      <c r="I434" s="146" t="s">
        <v>9986</v>
      </c>
      <c r="J434" s="147"/>
      <c r="K434" s="147"/>
      <c r="L434" s="148"/>
      <c r="M434" s="122">
        <v>1000</v>
      </c>
      <c r="N434" s="121" t="s">
        <v>8161</v>
      </c>
      <c r="O434" s="149"/>
      <c r="P434" s="144"/>
      <c r="Q434" s="144"/>
      <c r="R434" s="144"/>
      <c r="S434" s="144"/>
      <c r="T434" s="144"/>
      <c r="U434" s="144"/>
      <c r="V434" s="121"/>
      <c r="W434" s="150"/>
    </row>
    <row r="435" spans="1:23" ht="15" customHeight="1" x14ac:dyDescent="0.25">
      <c r="A435" s="159">
        <v>3153</v>
      </c>
      <c r="B435" s="160">
        <v>39574</v>
      </c>
      <c r="C435" s="161">
        <v>1348</v>
      </c>
      <c r="D435" s="161" t="s">
        <v>64</v>
      </c>
      <c r="E435" s="161" t="s">
        <v>9987</v>
      </c>
      <c r="F435" s="162" t="s">
        <v>8316</v>
      </c>
      <c r="G435" s="162" t="s">
        <v>9125</v>
      </c>
      <c r="H435" s="163" t="s">
        <v>9988</v>
      </c>
      <c r="I435" s="164" t="s">
        <v>9989</v>
      </c>
      <c r="J435" s="163" t="s">
        <v>9990</v>
      </c>
      <c r="K435" s="165"/>
      <c r="L435" s="181" t="s">
        <v>4382</v>
      </c>
      <c r="M435" s="166">
        <v>75000</v>
      </c>
      <c r="N435" s="161" t="s">
        <v>8161</v>
      </c>
      <c r="O435" s="167"/>
      <c r="P435" s="162"/>
      <c r="Q435" s="159"/>
      <c r="R435" s="159"/>
      <c r="S435" s="159" t="s">
        <v>9991</v>
      </c>
      <c r="T435" s="159" t="s">
        <v>9483</v>
      </c>
      <c r="U435" s="164"/>
      <c r="V435" s="161"/>
      <c r="W435" s="168"/>
    </row>
    <row r="436" spans="1:23" ht="15" customHeight="1" x14ac:dyDescent="0.25">
      <c r="A436" s="159">
        <v>3154</v>
      </c>
      <c r="B436" s="160">
        <v>39574</v>
      </c>
      <c r="C436" s="161">
        <v>1400</v>
      </c>
      <c r="D436" s="161" t="s">
        <v>64</v>
      </c>
      <c r="E436" s="161" t="s">
        <v>9992</v>
      </c>
      <c r="F436" s="162" t="s">
        <v>9993</v>
      </c>
      <c r="G436" s="162" t="s">
        <v>8260</v>
      </c>
      <c r="H436" s="163" t="s">
        <v>9994</v>
      </c>
      <c r="I436" s="164" t="s">
        <v>9995</v>
      </c>
      <c r="J436" s="163"/>
      <c r="K436" s="165"/>
      <c r="L436" s="181"/>
      <c r="M436" s="166">
        <v>500</v>
      </c>
      <c r="N436" s="161" t="s">
        <v>8168</v>
      </c>
      <c r="O436" s="167"/>
      <c r="P436" s="162"/>
      <c r="Q436" s="159"/>
      <c r="R436" s="159"/>
      <c r="S436" s="159"/>
      <c r="T436" s="159"/>
      <c r="U436" s="164"/>
      <c r="V436" s="161"/>
      <c r="W436" s="168"/>
    </row>
    <row r="437" spans="1:23" ht="15" customHeight="1" x14ac:dyDescent="0.25">
      <c r="A437" s="151"/>
      <c r="B437" s="152">
        <v>39574</v>
      </c>
      <c r="C437" s="153">
        <v>2126</v>
      </c>
      <c r="D437" s="153" t="s">
        <v>21</v>
      </c>
      <c r="E437" s="153" t="s">
        <v>9996</v>
      </c>
      <c r="F437" s="153" t="s">
        <v>9073</v>
      </c>
      <c r="G437" s="153" t="s">
        <v>8202</v>
      </c>
      <c r="H437" s="123"/>
      <c r="I437" s="153" t="s">
        <v>9997</v>
      </c>
      <c r="J437" s="123" t="s">
        <v>8205</v>
      </c>
      <c r="K437" s="123"/>
      <c r="L437" s="182"/>
      <c r="M437" s="154">
        <v>30</v>
      </c>
      <c r="N437" s="153" t="s">
        <v>8142</v>
      </c>
      <c r="O437" s="155"/>
      <c r="P437" s="153"/>
      <c r="Q437" s="153"/>
      <c r="R437" s="153"/>
      <c r="S437" s="153"/>
      <c r="T437" s="153"/>
      <c r="U437" s="153"/>
      <c r="V437" s="153"/>
      <c r="W437" s="156"/>
    </row>
    <row r="438" spans="1:23" ht="15" customHeight="1" x14ac:dyDescent="0.25">
      <c r="A438" s="169">
        <v>3149</v>
      </c>
      <c r="B438" s="170">
        <v>39574</v>
      </c>
      <c r="C438" s="169">
        <v>1146</v>
      </c>
      <c r="D438" s="169" t="s">
        <v>31</v>
      </c>
      <c r="E438" s="169" t="s">
        <v>9998</v>
      </c>
      <c r="F438" s="178" t="s">
        <v>9999</v>
      </c>
      <c r="G438" s="178" t="s">
        <v>8505</v>
      </c>
      <c r="H438" s="173" t="s">
        <v>10000</v>
      </c>
      <c r="I438" s="178" t="s">
        <v>10001</v>
      </c>
      <c r="J438" s="173"/>
      <c r="K438" s="172"/>
      <c r="L438" s="174" t="s">
        <v>8172</v>
      </c>
      <c r="M438" s="175">
        <v>20000</v>
      </c>
      <c r="N438" s="172" t="s">
        <v>8161</v>
      </c>
      <c r="O438" s="176"/>
      <c r="P438" s="173"/>
      <c r="Q438" s="173"/>
      <c r="R438" s="173"/>
      <c r="S438" s="173"/>
      <c r="T438" s="173"/>
      <c r="U438" s="173"/>
      <c r="V438" s="179"/>
      <c r="W438" s="180"/>
    </row>
    <row r="439" spans="1:23" ht="15" customHeight="1" x14ac:dyDescent="0.25">
      <c r="A439" s="144">
        <v>3146</v>
      </c>
      <c r="B439" s="157">
        <v>39574</v>
      </c>
      <c r="C439" s="121">
        <v>916</v>
      </c>
      <c r="D439" s="121" t="s">
        <v>68</v>
      </c>
      <c r="E439" s="158" t="s">
        <v>10002</v>
      </c>
      <c r="F439" s="145" t="s">
        <v>10003</v>
      </c>
      <c r="G439" s="145" t="s">
        <v>8835</v>
      </c>
      <c r="H439" s="123" t="s">
        <v>10004</v>
      </c>
      <c r="I439" s="146" t="s">
        <v>10005</v>
      </c>
      <c r="J439" s="147"/>
      <c r="K439" s="147"/>
      <c r="L439" s="148" t="s">
        <v>8172</v>
      </c>
      <c r="M439" s="122">
        <v>40000</v>
      </c>
      <c r="N439" s="121" t="s">
        <v>8161</v>
      </c>
      <c r="O439" s="122"/>
      <c r="P439" s="121"/>
      <c r="Q439" s="144"/>
      <c r="R439" s="144"/>
      <c r="S439" s="144"/>
      <c r="T439" s="144"/>
      <c r="U439" s="144"/>
      <c r="V439" s="121"/>
      <c r="W439" s="150"/>
    </row>
    <row r="440" spans="1:23" ht="15" customHeight="1" x14ac:dyDescent="0.25">
      <c r="A440" s="144"/>
      <c r="B440" s="120">
        <v>39575</v>
      </c>
      <c r="C440" s="121">
        <v>1930</v>
      </c>
      <c r="D440" s="121" t="s">
        <v>42</v>
      </c>
      <c r="E440" s="120">
        <v>39575</v>
      </c>
      <c r="F440" s="145"/>
      <c r="G440" s="145"/>
      <c r="H440" s="123" t="s">
        <v>10006</v>
      </c>
      <c r="I440" s="146"/>
      <c r="J440" s="147"/>
      <c r="K440" s="147"/>
      <c r="L440" s="148"/>
      <c r="M440" s="122">
        <v>50</v>
      </c>
      <c r="N440" s="121" t="s">
        <v>8168</v>
      </c>
      <c r="O440" s="149"/>
      <c r="P440" s="144"/>
      <c r="Q440" s="144"/>
      <c r="R440" s="144"/>
      <c r="S440" s="144"/>
      <c r="T440" s="144"/>
      <c r="U440" s="144"/>
      <c r="V440" s="121"/>
      <c r="W440" s="150"/>
    </row>
    <row r="441" spans="1:23" ht="15" customHeight="1" x14ac:dyDescent="0.25">
      <c r="A441" s="169">
        <v>3192</v>
      </c>
      <c r="B441" s="170">
        <v>39575</v>
      </c>
      <c r="C441" s="169">
        <v>1456</v>
      </c>
      <c r="D441" s="169" t="s">
        <v>56</v>
      </c>
      <c r="E441" s="169" t="s">
        <v>10007</v>
      </c>
      <c r="F441" s="178" t="s">
        <v>10008</v>
      </c>
      <c r="G441" s="178" t="s">
        <v>10009</v>
      </c>
      <c r="H441" s="173" t="s">
        <v>10010</v>
      </c>
      <c r="I441" s="178" t="s">
        <v>10011</v>
      </c>
      <c r="J441" s="173"/>
      <c r="K441" s="172"/>
      <c r="L441" s="174" t="s">
        <v>8172</v>
      </c>
      <c r="M441" s="175">
        <v>2500</v>
      </c>
      <c r="N441" s="172" t="s">
        <v>8161</v>
      </c>
      <c r="O441" s="176"/>
      <c r="P441" s="173"/>
      <c r="Q441" s="173"/>
      <c r="R441" s="173"/>
      <c r="S441" s="173"/>
      <c r="T441" s="173"/>
      <c r="U441" s="173"/>
      <c r="V441" s="179"/>
      <c r="W441" s="180"/>
    </row>
    <row r="442" spans="1:23" ht="15" customHeight="1" x14ac:dyDescent="0.25">
      <c r="A442" s="144">
        <v>3177</v>
      </c>
      <c r="B442" s="157">
        <v>39575</v>
      </c>
      <c r="C442" s="121">
        <v>806</v>
      </c>
      <c r="D442" s="121" t="s">
        <v>46</v>
      </c>
      <c r="E442" s="158" t="s">
        <v>10012</v>
      </c>
      <c r="F442" s="145" t="s">
        <v>10013</v>
      </c>
      <c r="G442" s="145" t="s">
        <v>10014</v>
      </c>
      <c r="H442" s="123" t="s">
        <v>10015</v>
      </c>
      <c r="I442" s="146" t="s">
        <v>10016</v>
      </c>
      <c r="J442" s="147"/>
      <c r="K442" s="147"/>
      <c r="L442" s="148"/>
      <c r="M442" s="122">
        <v>2000</v>
      </c>
      <c r="N442" s="121" t="s">
        <v>8161</v>
      </c>
      <c r="O442" s="122"/>
      <c r="P442" s="121"/>
      <c r="Q442" s="144"/>
      <c r="R442" s="144"/>
      <c r="S442" s="144"/>
      <c r="T442" s="144"/>
      <c r="U442" s="144"/>
      <c r="V442" s="121"/>
      <c r="W442" s="150"/>
    </row>
    <row r="443" spans="1:23" ht="15" customHeight="1" x14ac:dyDescent="0.25">
      <c r="A443" s="151"/>
      <c r="B443" s="152">
        <v>39576</v>
      </c>
      <c r="C443" s="153">
        <v>758</v>
      </c>
      <c r="D443" s="153" t="s">
        <v>21</v>
      </c>
      <c r="E443" s="153" t="s">
        <v>10017</v>
      </c>
      <c r="F443" s="153" t="s">
        <v>8409</v>
      </c>
      <c r="G443" s="153" t="s">
        <v>8202</v>
      </c>
      <c r="H443" s="123"/>
      <c r="I443" s="153" t="s">
        <v>10018</v>
      </c>
      <c r="J443" s="123" t="s">
        <v>8936</v>
      </c>
      <c r="K443" s="123"/>
      <c r="L443" s="182"/>
      <c r="M443" s="154">
        <v>20</v>
      </c>
      <c r="N443" s="153" t="s">
        <v>8142</v>
      </c>
      <c r="O443" s="155"/>
      <c r="P443" s="153" t="s">
        <v>10019</v>
      </c>
      <c r="Q443" s="153"/>
      <c r="R443" s="153"/>
      <c r="S443" s="153"/>
      <c r="T443" s="153"/>
      <c r="U443" s="153"/>
      <c r="V443" s="153"/>
      <c r="W443" s="156"/>
    </row>
    <row r="444" spans="1:23" ht="15" customHeight="1" x14ac:dyDescent="0.25">
      <c r="A444" s="144"/>
      <c r="B444" s="120">
        <v>39576</v>
      </c>
      <c r="C444" s="121">
        <v>1200</v>
      </c>
      <c r="D444" s="121" t="s">
        <v>162</v>
      </c>
      <c r="E444" s="120">
        <v>39576</v>
      </c>
      <c r="F444" s="145"/>
      <c r="G444" s="145"/>
      <c r="H444" s="123" t="s">
        <v>10020</v>
      </c>
      <c r="I444" s="146"/>
      <c r="J444" s="147"/>
      <c r="K444" s="147"/>
      <c r="L444" s="148" t="s">
        <v>8172</v>
      </c>
      <c r="M444" s="122" t="s">
        <v>8194</v>
      </c>
      <c r="N444" s="121" t="s">
        <v>8161</v>
      </c>
      <c r="O444" s="149"/>
      <c r="P444" s="144"/>
      <c r="Q444" s="144"/>
      <c r="R444" s="144"/>
      <c r="S444" s="144"/>
      <c r="T444" s="144"/>
      <c r="U444" s="144"/>
      <c r="V444" s="121"/>
      <c r="W444" s="150"/>
    </row>
    <row r="445" spans="1:23" ht="15" customHeight="1" x14ac:dyDescent="0.25">
      <c r="A445" s="169">
        <v>3207</v>
      </c>
      <c r="B445" s="170">
        <v>39576</v>
      </c>
      <c r="C445" s="169">
        <v>1030</v>
      </c>
      <c r="D445" s="169" t="s">
        <v>40</v>
      </c>
      <c r="E445" s="169" t="s">
        <v>10021</v>
      </c>
      <c r="F445" s="178" t="s">
        <v>10022</v>
      </c>
      <c r="G445" s="178" t="s">
        <v>8222</v>
      </c>
      <c r="H445" s="173" t="s">
        <v>10023</v>
      </c>
      <c r="I445" s="178" t="s">
        <v>10024</v>
      </c>
      <c r="J445" s="173"/>
      <c r="K445" s="172"/>
      <c r="L445" s="172"/>
      <c r="M445" s="175">
        <v>635280</v>
      </c>
      <c r="N445" s="172" t="s">
        <v>8168</v>
      </c>
      <c r="O445" s="176"/>
      <c r="P445" s="173"/>
      <c r="Q445" s="173"/>
      <c r="R445" s="173"/>
      <c r="S445" s="173" t="s">
        <v>8222</v>
      </c>
      <c r="T445" s="173"/>
      <c r="U445" s="173"/>
      <c r="V445" s="179"/>
      <c r="W445" s="180"/>
    </row>
    <row r="446" spans="1:23" ht="15" customHeight="1" x14ac:dyDescent="0.25">
      <c r="A446" s="169">
        <v>3212</v>
      </c>
      <c r="B446" s="170">
        <v>39576</v>
      </c>
      <c r="C446" s="169">
        <v>1406</v>
      </c>
      <c r="D446" s="169" t="s">
        <v>31</v>
      </c>
      <c r="E446" s="169" t="s">
        <v>10025</v>
      </c>
      <c r="F446" s="178" t="s">
        <v>10026</v>
      </c>
      <c r="G446" s="178" t="s">
        <v>8505</v>
      </c>
      <c r="H446" s="173" t="s">
        <v>10027</v>
      </c>
      <c r="I446" s="178" t="s">
        <v>10028</v>
      </c>
      <c r="J446" s="173"/>
      <c r="K446" s="172"/>
      <c r="L446" s="174"/>
      <c r="M446" s="175">
        <v>12000</v>
      </c>
      <c r="N446" s="172" t="s">
        <v>8168</v>
      </c>
      <c r="O446" s="176"/>
      <c r="P446" s="173"/>
      <c r="Q446" s="173"/>
      <c r="R446" s="173"/>
      <c r="S446" s="173"/>
      <c r="T446" s="173"/>
      <c r="U446" s="173"/>
      <c r="V446" s="179"/>
      <c r="W446" s="180"/>
    </row>
    <row r="447" spans="1:23" ht="15" customHeight="1" x14ac:dyDescent="0.25">
      <c r="A447" s="144">
        <v>3214</v>
      </c>
      <c r="B447" s="157">
        <v>39576</v>
      </c>
      <c r="C447" s="121">
        <v>1536</v>
      </c>
      <c r="D447" s="121" t="s">
        <v>150</v>
      </c>
      <c r="E447" s="158" t="s">
        <v>10029</v>
      </c>
      <c r="F447" s="145" t="s">
        <v>9759</v>
      </c>
      <c r="G447" s="145" t="s">
        <v>9760</v>
      </c>
      <c r="H447" s="123" t="s">
        <v>10030</v>
      </c>
      <c r="I447" s="146" t="s">
        <v>10031</v>
      </c>
      <c r="J447" s="147"/>
      <c r="K447" s="147" t="s">
        <v>29</v>
      </c>
      <c r="L447" s="148" t="s">
        <v>4382</v>
      </c>
      <c r="M447" s="122">
        <v>3150</v>
      </c>
      <c r="N447" s="121" t="s">
        <v>8161</v>
      </c>
      <c r="O447" s="122"/>
      <c r="P447" s="121"/>
      <c r="Q447" s="144"/>
      <c r="R447" s="144"/>
      <c r="S447" s="144"/>
      <c r="T447" s="144"/>
      <c r="U447" s="144"/>
      <c r="V447" s="121"/>
      <c r="W447" s="150"/>
    </row>
    <row r="448" spans="1:23" ht="15" customHeight="1" x14ac:dyDescent="0.25">
      <c r="A448" s="151"/>
      <c r="B448" s="152">
        <v>39577</v>
      </c>
      <c r="C448" s="153">
        <v>703</v>
      </c>
      <c r="D448" s="153" t="s">
        <v>99</v>
      </c>
      <c r="E448" s="153" t="s">
        <v>10032</v>
      </c>
      <c r="F448" s="153" t="s">
        <v>10033</v>
      </c>
      <c r="G448" s="153" t="s">
        <v>9151</v>
      </c>
      <c r="H448" s="123" t="s">
        <v>10034</v>
      </c>
      <c r="I448" s="153" t="s">
        <v>10035</v>
      </c>
      <c r="J448" s="123" t="s">
        <v>10036</v>
      </c>
      <c r="K448" s="123"/>
      <c r="L448" s="182"/>
      <c r="M448" s="154">
        <v>300</v>
      </c>
      <c r="N448" s="153" t="s">
        <v>8142</v>
      </c>
      <c r="O448" s="155"/>
      <c r="P448" s="153"/>
      <c r="Q448" s="153"/>
      <c r="R448" s="153"/>
      <c r="S448" s="153"/>
      <c r="T448" s="153"/>
      <c r="U448" s="153"/>
      <c r="V448" s="153"/>
      <c r="W448" s="156"/>
    </row>
    <row r="449" spans="1:23" ht="15" customHeight="1" x14ac:dyDescent="0.25">
      <c r="A449" s="151"/>
      <c r="B449" s="152">
        <v>39577</v>
      </c>
      <c r="C449" s="153">
        <v>1518</v>
      </c>
      <c r="D449" s="153" t="s">
        <v>21</v>
      </c>
      <c r="E449" s="153" t="s">
        <v>10037</v>
      </c>
      <c r="F449" s="153" t="s">
        <v>8520</v>
      </c>
      <c r="G449" s="153" t="s">
        <v>8202</v>
      </c>
      <c r="H449" s="123"/>
      <c r="I449" s="153" t="s">
        <v>10038</v>
      </c>
      <c r="J449" s="123" t="s">
        <v>8205</v>
      </c>
      <c r="K449" s="123"/>
      <c r="L449" s="182"/>
      <c r="M449" s="154">
        <v>100</v>
      </c>
      <c r="N449" s="153" t="s">
        <v>8142</v>
      </c>
      <c r="O449" s="155"/>
      <c r="P449" s="153"/>
      <c r="Q449" s="153"/>
      <c r="R449" s="153"/>
      <c r="S449" s="153"/>
      <c r="T449" s="153"/>
      <c r="U449" s="153"/>
      <c r="V449" s="153"/>
      <c r="W449" s="156"/>
    </row>
    <row r="450" spans="1:23" ht="15" customHeight="1" x14ac:dyDescent="0.25">
      <c r="A450" s="151"/>
      <c r="B450" s="152">
        <v>39577</v>
      </c>
      <c r="C450" s="153">
        <v>1637</v>
      </c>
      <c r="D450" s="153" t="s">
        <v>21</v>
      </c>
      <c r="E450" s="153" t="s">
        <v>10039</v>
      </c>
      <c r="F450" s="153" t="s">
        <v>10040</v>
      </c>
      <c r="G450" s="153" t="s">
        <v>8202</v>
      </c>
      <c r="H450" s="153" t="s">
        <v>10041</v>
      </c>
      <c r="I450" s="153" t="s">
        <v>10042</v>
      </c>
      <c r="J450" s="123" t="s">
        <v>10043</v>
      </c>
      <c r="K450" s="123"/>
      <c r="L450" s="182"/>
      <c r="M450" s="154">
        <v>300</v>
      </c>
      <c r="N450" s="153" t="s">
        <v>8194</v>
      </c>
      <c r="O450" s="155">
        <v>0.9</v>
      </c>
      <c r="P450" s="153" t="s">
        <v>10044</v>
      </c>
      <c r="Q450" s="153" t="s">
        <v>10045</v>
      </c>
      <c r="R450" s="153"/>
      <c r="S450" s="153"/>
      <c r="T450" s="153"/>
      <c r="U450" s="153"/>
      <c r="V450" s="153"/>
      <c r="W450" s="156"/>
    </row>
    <row r="451" spans="1:23" ht="15" customHeight="1" x14ac:dyDescent="0.25">
      <c r="A451" s="144">
        <v>3228</v>
      </c>
      <c r="B451" s="157">
        <v>39577</v>
      </c>
      <c r="C451" s="121">
        <v>820</v>
      </c>
      <c r="D451" s="121" t="s">
        <v>46</v>
      </c>
      <c r="E451" s="158" t="s">
        <v>10046</v>
      </c>
      <c r="F451" s="145" t="s">
        <v>10047</v>
      </c>
      <c r="G451" s="145" t="s">
        <v>8802</v>
      </c>
      <c r="H451" s="123" t="s">
        <v>10048</v>
      </c>
      <c r="I451" s="146" t="s">
        <v>10049</v>
      </c>
      <c r="J451" s="147"/>
      <c r="K451" s="147"/>
      <c r="L451" s="148"/>
      <c r="M451" s="122">
        <v>1500</v>
      </c>
      <c r="N451" s="121" t="s">
        <v>8335</v>
      </c>
      <c r="O451" s="122"/>
      <c r="P451" s="121"/>
      <c r="Q451" s="144"/>
      <c r="R451" s="144"/>
      <c r="S451" s="144"/>
      <c r="T451" s="144"/>
      <c r="U451" s="144"/>
      <c r="V451" s="121"/>
      <c r="W451" s="150"/>
    </row>
    <row r="452" spans="1:23" ht="15" customHeight="1" x14ac:dyDescent="0.25">
      <c r="A452" s="144">
        <v>3243</v>
      </c>
      <c r="B452" s="157">
        <v>39577</v>
      </c>
      <c r="C452" s="121">
        <v>2327</v>
      </c>
      <c r="D452" s="121" t="s">
        <v>46</v>
      </c>
      <c r="E452" s="158" t="s">
        <v>10050</v>
      </c>
      <c r="F452" s="145" t="s">
        <v>10051</v>
      </c>
      <c r="G452" s="145" t="s">
        <v>8802</v>
      </c>
      <c r="H452" s="123" t="s">
        <v>10052</v>
      </c>
      <c r="I452" s="146" t="s">
        <v>10053</v>
      </c>
      <c r="J452" s="147"/>
      <c r="K452" s="147"/>
      <c r="L452" s="148"/>
      <c r="M452" s="122">
        <v>1200</v>
      </c>
      <c r="N452" s="121" t="s">
        <v>8161</v>
      </c>
      <c r="O452" s="122"/>
      <c r="P452" s="121"/>
      <c r="Q452" s="144"/>
      <c r="R452" s="144"/>
      <c r="S452" s="144"/>
      <c r="T452" s="144"/>
      <c r="U452" s="144"/>
      <c r="V452" s="121"/>
      <c r="W452" s="150"/>
    </row>
    <row r="453" spans="1:23" ht="15" customHeight="1" x14ac:dyDescent="0.25">
      <c r="A453" s="144">
        <v>3251</v>
      </c>
      <c r="B453" s="157">
        <v>39578</v>
      </c>
      <c r="C453" s="121">
        <v>1329</v>
      </c>
      <c r="D453" s="121" t="s">
        <v>46</v>
      </c>
      <c r="E453" s="158" t="s">
        <v>10054</v>
      </c>
      <c r="F453" s="145" t="s">
        <v>10055</v>
      </c>
      <c r="G453" s="145"/>
      <c r="H453" s="123" t="s">
        <v>10056</v>
      </c>
      <c r="I453" s="146" t="s">
        <v>10057</v>
      </c>
      <c r="J453" s="147"/>
      <c r="K453" s="147"/>
      <c r="L453" s="148"/>
      <c r="M453" s="122" t="s">
        <v>8194</v>
      </c>
      <c r="N453" s="121" t="s">
        <v>8161</v>
      </c>
      <c r="O453" s="122"/>
      <c r="P453" s="121"/>
      <c r="Q453" s="144"/>
      <c r="R453" s="144"/>
      <c r="S453" s="144"/>
      <c r="T453" s="144"/>
      <c r="U453" s="144"/>
      <c r="V453" s="121"/>
      <c r="W453" s="150"/>
    </row>
    <row r="454" spans="1:23" ht="15" customHeight="1" x14ac:dyDescent="0.25">
      <c r="A454" s="159">
        <v>3266</v>
      </c>
      <c r="B454" s="160">
        <v>39579</v>
      </c>
      <c r="C454" s="161">
        <v>1240</v>
      </c>
      <c r="D454" s="161" t="s">
        <v>81</v>
      </c>
      <c r="E454" s="161" t="s">
        <v>10058</v>
      </c>
      <c r="F454" s="162" t="s">
        <v>10059</v>
      </c>
      <c r="G454" s="162" t="s">
        <v>10060</v>
      </c>
      <c r="H454" s="163" t="s">
        <v>10061</v>
      </c>
      <c r="I454" s="164" t="s">
        <v>10062</v>
      </c>
      <c r="J454" s="163"/>
      <c r="K454" s="165"/>
      <c r="L454" s="181"/>
      <c r="M454" s="166">
        <v>300</v>
      </c>
      <c r="N454" s="161" t="s">
        <v>8142</v>
      </c>
      <c r="O454" s="167"/>
      <c r="P454" s="162"/>
      <c r="Q454" s="159"/>
      <c r="R454" s="159"/>
      <c r="S454" s="159"/>
      <c r="T454" s="159"/>
      <c r="U454" s="164"/>
      <c r="V454" s="161"/>
      <c r="W454" s="168"/>
    </row>
    <row r="455" spans="1:23" ht="15" customHeight="1" x14ac:dyDescent="0.25">
      <c r="A455" s="144">
        <v>3281</v>
      </c>
      <c r="B455" s="120">
        <v>39579</v>
      </c>
      <c r="C455" s="121">
        <v>1824</v>
      </c>
      <c r="D455" s="121" t="s">
        <v>42</v>
      </c>
      <c r="E455" s="144" t="s">
        <v>10063</v>
      </c>
      <c r="F455" s="145" t="s">
        <v>8269</v>
      </c>
      <c r="G455" s="145" t="s">
        <v>8270</v>
      </c>
      <c r="H455" s="123" t="s">
        <v>10064</v>
      </c>
      <c r="I455" s="146" t="s">
        <v>10065</v>
      </c>
      <c r="J455" s="147"/>
      <c r="K455" s="147"/>
      <c r="L455" s="148" t="s">
        <v>8172</v>
      </c>
      <c r="M455" s="122">
        <v>10000</v>
      </c>
      <c r="N455" s="121" t="s">
        <v>8168</v>
      </c>
      <c r="O455" s="149"/>
      <c r="P455" s="144"/>
      <c r="Q455" s="144"/>
      <c r="R455" s="144"/>
      <c r="S455" s="144"/>
      <c r="T455" s="144"/>
      <c r="U455" s="144"/>
      <c r="V455" s="121"/>
      <c r="W455" s="150"/>
    </row>
    <row r="456" spans="1:23" ht="15" customHeight="1" x14ac:dyDescent="0.25">
      <c r="A456" s="144">
        <v>3282</v>
      </c>
      <c r="B456" s="157">
        <v>39579</v>
      </c>
      <c r="C456" s="121">
        <v>1902</v>
      </c>
      <c r="D456" s="121" t="s">
        <v>61</v>
      </c>
      <c r="E456" s="158" t="s">
        <v>10066</v>
      </c>
      <c r="F456" s="145" t="s">
        <v>10067</v>
      </c>
      <c r="G456" s="145" t="s">
        <v>8764</v>
      </c>
      <c r="H456" s="123" t="s">
        <v>10068</v>
      </c>
      <c r="I456" s="146" t="s">
        <v>10069</v>
      </c>
      <c r="J456" s="147"/>
      <c r="K456" s="147"/>
      <c r="L456" s="148"/>
      <c r="M456" s="122">
        <v>1500</v>
      </c>
      <c r="N456" s="121" t="s">
        <v>8161</v>
      </c>
      <c r="O456" s="122"/>
      <c r="P456" s="121"/>
      <c r="Q456" s="144"/>
      <c r="R456" s="144"/>
      <c r="S456" s="144"/>
      <c r="T456" s="144"/>
      <c r="U456" s="144"/>
      <c r="V456" s="121"/>
      <c r="W456" s="150"/>
    </row>
    <row r="457" spans="1:23" ht="15" customHeight="1" x14ac:dyDescent="0.25">
      <c r="A457" s="144">
        <v>3290</v>
      </c>
      <c r="B457" s="120">
        <v>39580</v>
      </c>
      <c r="C457" s="121">
        <v>916</v>
      </c>
      <c r="D457" s="121" t="s">
        <v>35</v>
      </c>
      <c r="E457" s="144" t="s">
        <v>10070</v>
      </c>
      <c r="F457" s="145" t="s">
        <v>8558</v>
      </c>
      <c r="G457" s="145" t="s">
        <v>8191</v>
      </c>
      <c r="H457" s="123" t="s">
        <v>10071</v>
      </c>
      <c r="I457" s="146" t="s">
        <v>10072</v>
      </c>
      <c r="J457" s="147"/>
      <c r="K457" s="147"/>
      <c r="L457" s="148"/>
      <c r="M457" s="122">
        <v>360</v>
      </c>
      <c r="N457" s="121" t="s">
        <v>8142</v>
      </c>
      <c r="O457" s="195"/>
      <c r="P457" s="144"/>
      <c r="Q457" s="144"/>
      <c r="R457" s="144"/>
      <c r="S457" s="144"/>
      <c r="T457" s="144"/>
      <c r="U457" s="144"/>
      <c r="V457" s="121"/>
      <c r="W457" s="150"/>
    </row>
    <row r="458" spans="1:23" ht="15" customHeight="1" x14ac:dyDescent="0.25">
      <c r="A458" s="159">
        <v>3296</v>
      </c>
      <c r="B458" s="160">
        <v>39580</v>
      </c>
      <c r="C458" s="161">
        <v>1210</v>
      </c>
      <c r="D458" s="161" t="s">
        <v>64</v>
      </c>
      <c r="E458" s="161" t="s">
        <v>10073</v>
      </c>
      <c r="F458" s="162" t="s">
        <v>10074</v>
      </c>
      <c r="G458" s="162" t="s">
        <v>5722</v>
      </c>
      <c r="H458" s="163" t="s">
        <v>10075</v>
      </c>
      <c r="I458" s="164" t="s">
        <v>10076</v>
      </c>
      <c r="J458" s="163"/>
      <c r="K458" s="165"/>
      <c r="L458" s="181" t="s">
        <v>8172</v>
      </c>
      <c r="M458" s="166">
        <v>70000</v>
      </c>
      <c r="N458" s="161" t="s">
        <v>8161</v>
      </c>
      <c r="O458" s="167"/>
      <c r="P458" s="162"/>
      <c r="Q458" s="159"/>
      <c r="R458" s="159"/>
      <c r="S458" s="159"/>
      <c r="T458" s="159"/>
      <c r="U458" s="164"/>
      <c r="V458" s="161"/>
      <c r="W458" s="168"/>
    </row>
    <row r="459" spans="1:23" ht="15" customHeight="1" x14ac:dyDescent="0.25">
      <c r="A459" s="159">
        <v>3300</v>
      </c>
      <c r="B459" s="160">
        <v>39580</v>
      </c>
      <c r="C459" s="161">
        <v>1432</v>
      </c>
      <c r="D459" s="161" t="s">
        <v>79</v>
      </c>
      <c r="E459" s="161" t="s">
        <v>10077</v>
      </c>
      <c r="F459" s="162" t="s">
        <v>10078</v>
      </c>
      <c r="G459" s="162" t="s">
        <v>10079</v>
      </c>
      <c r="H459" s="163" t="s">
        <v>10080</v>
      </c>
      <c r="I459" s="164" t="s">
        <v>10081</v>
      </c>
      <c r="J459" s="163"/>
      <c r="K459" s="165"/>
      <c r="L459" s="181"/>
      <c r="M459" s="166">
        <v>1200</v>
      </c>
      <c r="N459" s="161" t="s">
        <v>8168</v>
      </c>
      <c r="O459" s="167"/>
      <c r="P459" s="162"/>
      <c r="Q459" s="159"/>
      <c r="R459" s="159"/>
      <c r="S459" s="159"/>
      <c r="T459" s="159"/>
      <c r="U459" s="164"/>
      <c r="V459" s="161"/>
      <c r="W459" s="168"/>
    </row>
    <row r="460" spans="1:23" ht="15" customHeight="1" x14ac:dyDescent="0.25">
      <c r="A460" s="159">
        <v>3304</v>
      </c>
      <c r="B460" s="160">
        <v>39580</v>
      </c>
      <c r="C460" s="161">
        <v>1504</v>
      </c>
      <c r="D460" s="161" t="s">
        <v>79</v>
      </c>
      <c r="E460" s="161" t="s">
        <v>10082</v>
      </c>
      <c r="F460" s="162" t="s">
        <v>10083</v>
      </c>
      <c r="G460" s="162" t="s">
        <v>8197</v>
      </c>
      <c r="H460" s="163" t="s">
        <v>10084</v>
      </c>
      <c r="I460" s="164" t="s">
        <v>10085</v>
      </c>
      <c r="J460" s="163"/>
      <c r="K460" s="165"/>
      <c r="L460" s="181"/>
      <c r="M460" s="166">
        <v>1500</v>
      </c>
      <c r="N460" s="161" t="s">
        <v>8335</v>
      </c>
      <c r="O460" s="167"/>
      <c r="P460" s="162"/>
      <c r="Q460" s="159"/>
      <c r="R460" s="159"/>
      <c r="S460" s="159"/>
      <c r="T460" s="159"/>
      <c r="U460" s="164"/>
      <c r="V460" s="161"/>
      <c r="W460" s="168"/>
    </row>
    <row r="461" spans="1:23" ht="15" customHeight="1" x14ac:dyDescent="0.25">
      <c r="A461" s="159">
        <v>3307</v>
      </c>
      <c r="B461" s="160">
        <v>39580</v>
      </c>
      <c r="C461" s="161">
        <v>1610</v>
      </c>
      <c r="D461" s="161" t="s">
        <v>64</v>
      </c>
      <c r="E461" s="161" t="s">
        <v>10086</v>
      </c>
      <c r="F461" s="162" t="s">
        <v>10087</v>
      </c>
      <c r="G461" s="162" t="s">
        <v>10088</v>
      </c>
      <c r="H461" s="163" t="s">
        <v>10089</v>
      </c>
      <c r="I461" s="164" t="s">
        <v>10090</v>
      </c>
      <c r="J461" s="163"/>
      <c r="K461" s="165"/>
      <c r="L461" s="181"/>
      <c r="M461" s="166">
        <v>1000</v>
      </c>
      <c r="N461" s="161" t="s">
        <v>8194</v>
      </c>
      <c r="O461" s="167"/>
      <c r="P461" s="162"/>
      <c r="Q461" s="159"/>
      <c r="R461" s="159"/>
      <c r="S461" s="159"/>
      <c r="T461" s="159"/>
      <c r="U461" s="164"/>
      <c r="V461" s="161"/>
      <c r="W461" s="168"/>
    </row>
    <row r="462" spans="1:23" ht="15" customHeight="1" x14ac:dyDescent="0.25">
      <c r="A462" s="169">
        <v>3309</v>
      </c>
      <c r="B462" s="170">
        <v>39580</v>
      </c>
      <c r="C462" s="169">
        <v>1657</v>
      </c>
      <c r="D462" s="169" t="s">
        <v>40</v>
      </c>
      <c r="E462" s="169" t="s">
        <v>10091</v>
      </c>
      <c r="F462" s="178" t="s">
        <v>10092</v>
      </c>
      <c r="G462" s="178" t="s">
        <v>8222</v>
      </c>
      <c r="H462" s="173" t="s">
        <v>10093</v>
      </c>
      <c r="I462" s="178" t="s">
        <v>10094</v>
      </c>
      <c r="J462" s="173" t="s">
        <v>8225</v>
      </c>
      <c r="K462" s="172"/>
      <c r="L462" s="174" t="s">
        <v>8226</v>
      </c>
      <c r="M462" s="175">
        <v>27839</v>
      </c>
      <c r="N462" s="172" t="s">
        <v>8227</v>
      </c>
      <c r="O462" s="176" t="s">
        <v>4936</v>
      </c>
      <c r="P462" s="173"/>
      <c r="Q462" s="173" t="s">
        <v>10095</v>
      </c>
      <c r="R462" s="173"/>
      <c r="S462" s="173" t="s">
        <v>8222</v>
      </c>
      <c r="T462" s="173" t="s">
        <v>8445</v>
      </c>
      <c r="U462" s="173" t="s">
        <v>8446</v>
      </c>
      <c r="V462" s="179" t="s">
        <v>10096</v>
      </c>
      <c r="W462" s="180">
        <v>2000</v>
      </c>
    </row>
    <row r="463" spans="1:23" ht="15" customHeight="1" x14ac:dyDescent="0.25">
      <c r="A463" s="144">
        <v>3313</v>
      </c>
      <c r="B463" s="157">
        <v>39580</v>
      </c>
      <c r="C463" s="121">
        <v>2204</v>
      </c>
      <c r="D463" s="121" t="s">
        <v>46</v>
      </c>
      <c r="E463" s="158" t="s">
        <v>10097</v>
      </c>
      <c r="F463" s="145" t="s">
        <v>10098</v>
      </c>
      <c r="G463" s="145" t="s">
        <v>9039</v>
      </c>
      <c r="H463" s="123" t="s">
        <v>10099</v>
      </c>
      <c r="I463" s="146" t="s">
        <v>10100</v>
      </c>
      <c r="J463" s="147"/>
      <c r="K463" s="147"/>
      <c r="L463" s="148"/>
      <c r="M463" s="122">
        <v>100</v>
      </c>
      <c r="N463" s="121" t="s">
        <v>8161</v>
      </c>
      <c r="O463" s="196"/>
      <c r="P463" s="121"/>
      <c r="Q463" s="144"/>
      <c r="R463" s="144"/>
      <c r="S463" s="144"/>
      <c r="T463" s="144"/>
      <c r="U463" s="144"/>
      <c r="V463" s="121"/>
      <c r="W463" s="150"/>
    </row>
    <row r="464" spans="1:23" ht="15" customHeight="1" x14ac:dyDescent="0.25">
      <c r="A464" s="159">
        <v>3319</v>
      </c>
      <c r="B464" s="160">
        <v>39581</v>
      </c>
      <c r="C464" s="161">
        <v>1107</v>
      </c>
      <c r="D464" s="161" t="s">
        <v>130</v>
      </c>
      <c r="E464" s="161" t="s">
        <v>10101</v>
      </c>
      <c r="F464" s="162" t="s">
        <v>10102</v>
      </c>
      <c r="G464" s="162" t="s">
        <v>9664</v>
      </c>
      <c r="H464" s="163" t="s">
        <v>10103</v>
      </c>
      <c r="I464" s="164" t="s">
        <v>10104</v>
      </c>
      <c r="J464" s="163"/>
      <c r="K464" s="165"/>
      <c r="L464" s="181"/>
      <c r="M464" s="166">
        <v>2200</v>
      </c>
      <c r="N464" s="161" t="s">
        <v>8168</v>
      </c>
      <c r="O464" s="167"/>
      <c r="P464" s="162"/>
      <c r="Q464" s="159"/>
      <c r="R464" s="159"/>
      <c r="S464" s="159"/>
      <c r="T464" s="159"/>
      <c r="U464" s="164"/>
      <c r="V464" s="161"/>
      <c r="W464" s="168"/>
    </row>
    <row r="465" spans="1:23" ht="15" customHeight="1" x14ac:dyDescent="0.25">
      <c r="A465" s="159">
        <v>3340</v>
      </c>
      <c r="B465" s="160">
        <v>39582</v>
      </c>
      <c r="C465" s="161">
        <v>850</v>
      </c>
      <c r="D465" s="161" t="s">
        <v>26</v>
      </c>
      <c r="E465" s="161" t="s">
        <v>10105</v>
      </c>
      <c r="F465" s="162" t="s">
        <v>10106</v>
      </c>
      <c r="G465" s="162" t="s">
        <v>8814</v>
      </c>
      <c r="H465" s="163" t="s">
        <v>10107</v>
      </c>
      <c r="I465" s="164" t="s">
        <v>10108</v>
      </c>
      <c r="J465" s="163"/>
      <c r="K465" s="165"/>
      <c r="L465" s="181"/>
      <c r="M465" s="166">
        <v>99653</v>
      </c>
      <c r="N465" s="161" t="s">
        <v>8335</v>
      </c>
      <c r="O465" s="167" t="s">
        <v>10109</v>
      </c>
      <c r="P465" s="162"/>
      <c r="Q465" s="159"/>
      <c r="R465" s="159"/>
      <c r="S465" s="159"/>
      <c r="T465" s="159"/>
      <c r="U465" s="164"/>
      <c r="V465" s="161"/>
      <c r="W465" s="168"/>
    </row>
    <row r="466" spans="1:23" ht="15" customHeight="1" x14ac:dyDescent="0.25">
      <c r="A466" s="144">
        <v>3354</v>
      </c>
      <c r="B466" s="157">
        <v>39582</v>
      </c>
      <c r="C466" s="121">
        <v>1953</v>
      </c>
      <c r="D466" s="121" t="s">
        <v>46</v>
      </c>
      <c r="E466" s="158" t="s">
        <v>10110</v>
      </c>
      <c r="F466" s="145" t="s">
        <v>10051</v>
      </c>
      <c r="G466" s="145" t="s">
        <v>8802</v>
      </c>
      <c r="H466" s="123" t="s">
        <v>10111</v>
      </c>
      <c r="I466" s="146" t="s">
        <v>10112</v>
      </c>
      <c r="J466" s="147"/>
      <c r="K466" s="147"/>
      <c r="L466" s="148"/>
      <c r="M466" s="122">
        <v>1400</v>
      </c>
      <c r="N466" s="121" t="s">
        <v>8161</v>
      </c>
      <c r="O466" s="196"/>
      <c r="P466" s="121"/>
      <c r="Q466" s="144"/>
      <c r="R466" s="144"/>
      <c r="S466" s="144"/>
      <c r="T466" s="144"/>
      <c r="U466" s="144"/>
      <c r="V466" s="121"/>
      <c r="W466" s="150"/>
    </row>
    <row r="467" spans="1:23" ht="15" customHeight="1" x14ac:dyDescent="0.25">
      <c r="A467" s="144">
        <v>3370</v>
      </c>
      <c r="B467" s="157">
        <v>39583</v>
      </c>
      <c r="C467" s="121">
        <v>1303</v>
      </c>
      <c r="D467" s="121" t="s">
        <v>1288</v>
      </c>
      <c r="E467" s="158" t="s">
        <v>10113</v>
      </c>
      <c r="F467" s="145" t="s">
        <v>10114</v>
      </c>
      <c r="G467" s="145" t="s">
        <v>10115</v>
      </c>
      <c r="H467" s="123" t="s">
        <v>10116</v>
      </c>
      <c r="I467" s="146"/>
      <c r="J467" s="147"/>
      <c r="K467" s="147" t="s">
        <v>29</v>
      </c>
      <c r="L467" s="148" t="s">
        <v>8172</v>
      </c>
      <c r="M467" s="122">
        <v>3000</v>
      </c>
      <c r="N467" s="121" t="s">
        <v>8168</v>
      </c>
      <c r="O467" s="196"/>
      <c r="P467" s="121"/>
      <c r="Q467" s="144"/>
      <c r="R467" s="144"/>
      <c r="S467" s="144"/>
      <c r="T467" s="144"/>
      <c r="U467" s="144"/>
      <c r="V467" s="121"/>
      <c r="W467" s="150"/>
    </row>
    <row r="468" spans="1:23" ht="15" customHeight="1" x14ac:dyDescent="0.25">
      <c r="A468" s="144">
        <v>3392</v>
      </c>
      <c r="B468" s="157">
        <v>39583</v>
      </c>
      <c r="C468" s="121">
        <v>1734</v>
      </c>
      <c r="D468" s="121" t="s">
        <v>200</v>
      </c>
      <c r="E468" s="158" t="s">
        <v>10117</v>
      </c>
      <c r="F468" s="145" t="s">
        <v>10118</v>
      </c>
      <c r="G468" s="145"/>
      <c r="H468" s="123" t="s">
        <v>10119</v>
      </c>
      <c r="I468" s="146" t="s">
        <v>10120</v>
      </c>
      <c r="J468" s="147"/>
      <c r="K468" s="147"/>
      <c r="L468" s="148"/>
      <c r="M468" s="122">
        <v>1000</v>
      </c>
      <c r="N468" s="121" t="s">
        <v>8161</v>
      </c>
      <c r="O468" s="196"/>
      <c r="P468" s="121"/>
      <c r="Q468" s="144"/>
      <c r="R468" s="144"/>
      <c r="S468" s="144"/>
      <c r="T468" s="144"/>
      <c r="U468" s="144"/>
      <c r="V468" s="121"/>
      <c r="W468" s="150"/>
    </row>
    <row r="469" spans="1:23" ht="15" customHeight="1" x14ac:dyDescent="0.25">
      <c r="A469" s="159"/>
      <c r="B469" s="160">
        <v>39584</v>
      </c>
      <c r="C469" s="161">
        <v>1229</v>
      </c>
      <c r="D469" s="161" t="s">
        <v>64</v>
      </c>
      <c r="E469" s="161" t="s">
        <v>10121</v>
      </c>
      <c r="F469" s="162" t="s">
        <v>10122</v>
      </c>
      <c r="G469" s="162" t="s">
        <v>5722</v>
      </c>
      <c r="H469" s="163" t="s">
        <v>10123</v>
      </c>
      <c r="I469" s="164" t="s">
        <v>10124</v>
      </c>
      <c r="J469" s="163" t="s">
        <v>10125</v>
      </c>
      <c r="K469" s="165" t="s">
        <v>9481</v>
      </c>
      <c r="L469" s="181" t="s">
        <v>8226</v>
      </c>
      <c r="M469" s="166">
        <v>200</v>
      </c>
      <c r="N469" s="161" t="s">
        <v>8142</v>
      </c>
      <c r="O469" s="167">
        <v>0</v>
      </c>
      <c r="P469" s="162"/>
      <c r="Q469" s="159"/>
      <c r="R469" s="159"/>
      <c r="S469" s="159" t="s">
        <v>9482</v>
      </c>
      <c r="T469" s="159" t="s">
        <v>9483</v>
      </c>
      <c r="U469" s="164"/>
      <c r="V469" s="161"/>
      <c r="W469" s="168"/>
    </row>
    <row r="470" spans="1:23" ht="15" customHeight="1" x14ac:dyDescent="0.25">
      <c r="A470" s="144">
        <v>3414</v>
      </c>
      <c r="B470" s="157">
        <v>39584</v>
      </c>
      <c r="C470" s="121">
        <v>1402</v>
      </c>
      <c r="D470" s="121" t="s">
        <v>46</v>
      </c>
      <c r="E470" s="158" t="s">
        <v>10126</v>
      </c>
      <c r="F470" s="145" t="s">
        <v>10127</v>
      </c>
      <c r="G470" s="145" t="s">
        <v>9039</v>
      </c>
      <c r="H470" s="123" t="s">
        <v>10128</v>
      </c>
      <c r="I470" s="146" t="s">
        <v>10129</v>
      </c>
      <c r="J470" s="147"/>
      <c r="K470" s="147"/>
      <c r="L470" s="148"/>
      <c r="M470" s="122">
        <v>60000</v>
      </c>
      <c r="N470" s="121" t="s">
        <v>8161</v>
      </c>
      <c r="O470" s="196"/>
      <c r="P470" s="121"/>
      <c r="Q470" s="144"/>
      <c r="R470" s="144"/>
      <c r="S470" s="144"/>
      <c r="T470" s="144"/>
      <c r="U470" s="144"/>
      <c r="V470" s="121"/>
      <c r="W470" s="150"/>
    </row>
    <row r="471" spans="1:23" ht="15" customHeight="1" x14ac:dyDescent="0.25">
      <c r="A471" s="159">
        <v>3432</v>
      </c>
      <c r="B471" s="160">
        <v>39585</v>
      </c>
      <c r="C471" s="161">
        <v>1541</v>
      </c>
      <c r="D471" s="161" t="s">
        <v>64</v>
      </c>
      <c r="E471" s="161" t="s">
        <v>10130</v>
      </c>
      <c r="F471" s="197" t="s">
        <v>10131</v>
      </c>
      <c r="G471" s="162" t="s">
        <v>5722</v>
      </c>
      <c r="H471" s="163" t="s">
        <v>10132</v>
      </c>
      <c r="I471" s="164" t="s">
        <v>10133</v>
      </c>
      <c r="J471" s="163"/>
      <c r="K471" s="165"/>
      <c r="L471" s="181"/>
      <c r="M471" s="166">
        <v>1000</v>
      </c>
      <c r="N471" s="161" t="s">
        <v>8161</v>
      </c>
      <c r="O471" s="167"/>
      <c r="P471" s="162"/>
      <c r="Q471" s="159"/>
      <c r="R471" s="159"/>
      <c r="S471" s="159"/>
      <c r="T471" s="159"/>
      <c r="U471" s="164"/>
      <c r="V471" s="161"/>
      <c r="W471" s="168"/>
    </row>
    <row r="472" spans="1:23" ht="15" customHeight="1" x14ac:dyDescent="0.25">
      <c r="A472" s="144">
        <v>3428</v>
      </c>
      <c r="B472" s="120">
        <v>39585</v>
      </c>
      <c r="C472" s="121">
        <v>1146</v>
      </c>
      <c r="D472" s="121" t="s">
        <v>391</v>
      </c>
      <c r="E472" s="144" t="s">
        <v>10134</v>
      </c>
      <c r="F472" s="145" t="s">
        <v>10135</v>
      </c>
      <c r="G472" s="145" t="s">
        <v>8401</v>
      </c>
      <c r="H472" s="123" t="s">
        <v>10136</v>
      </c>
      <c r="I472" s="146" t="s">
        <v>10137</v>
      </c>
      <c r="J472" s="147"/>
      <c r="K472" s="147"/>
      <c r="L472" s="148"/>
      <c r="M472" s="122">
        <v>150</v>
      </c>
      <c r="N472" s="121" t="s">
        <v>8161</v>
      </c>
      <c r="O472" s="195"/>
      <c r="P472" s="144"/>
      <c r="Q472" s="144"/>
      <c r="R472" s="144"/>
      <c r="S472" s="144"/>
      <c r="T472" s="144"/>
      <c r="U472" s="144"/>
      <c r="V472" s="121"/>
      <c r="W472" s="150"/>
    </row>
    <row r="473" spans="1:23" ht="15" customHeight="1" x14ac:dyDescent="0.25">
      <c r="A473" s="144">
        <v>3463</v>
      </c>
      <c r="B473" s="120">
        <v>39587</v>
      </c>
      <c r="C473" s="121">
        <v>1420</v>
      </c>
      <c r="D473" s="121" t="s">
        <v>8434</v>
      </c>
      <c r="E473" s="144" t="s">
        <v>10138</v>
      </c>
      <c r="F473" s="145" t="s">
        <v>8436</v>
      </c>
      <c r="G473" s="145" t="s">
        <v>10139</v>
      </c>
      <c r="H473" s="123" t="s">
        <v>10140</v>
      </c>
      <c r="I473" s="146" t="s">
        <v>10141</v>
      </c>
      <c r="J473" s="147"/>
      <c r="K473" s="147"/>
      <c r="L473" s="148"/>
      <c r="M473" s="122">
        <v>1000</v>
      </c>
      <c r="N473" s="121" t="s">
        <v>8142</v>
      </c>
      <c r="O473" s="195"/>
      <c r="P473" s="144"/>
      <c r="Q473" s="144"/>
      <c r="R473" s="144"/>
      <c r="S473" s="144"/>
      <c r="T473" s="144"/>
      <c r="U473" s="144"/>
      <c r="V473" s="121"/>
      <c r="W473" s="150"/>
    </row>
    <row r="474" spans="1:23" ht="15" customHeight="1" x14ac:dyDescent="0.25">
      <c r="A474" s="159">
        <v>3460</v>
      </c>
      <c r="B474" s="160">
        <v>39587</v>
      </c>
      <c r="C474" s="161">
        <v>1335</v>
      </c>
      <c r="D474" s="161" t="s">
        <v>130</v>
      </c>
      <c r="E474" s="161" t="s">
        <v>10142</v>
      </c>
      <c r="F474" s="162" t="s">
        <v>10143</v>
      </c>
      <c r="G474" s="162" t="s">
        <v>9664</v>
      </c>
      <c r="H474" s="163" t="s">
        <v>10144</v>
      </c>
      <c r="I474" s="164" t="s">
        <v>10145</v>
      </c>
      <c r="J474" s="163"/>
      <c r="K474" s="165"/>
      <c r="L474" s="181"/>
      <c r="M474" s="166">
        <v>20000</v>
      </c>
      <c r="N474" s="161" t="s">
        <v>8161</v>
      </c>
      <c r="O474" s="167"/>
      <c r="P474" s="162"/>
      <c r="Q474" s="159"/>
      <c r="R474" s="159"/>
      <c r="S474" s="159"/>
      <c r="T474" s="159"/>
      <c r="U474" s="164"/>
      <c r="V474" s="161"/>
      <c r="W474" s="168"/>
    </row>
    <row r="475" spans="1:23" ht="15" customHeight="1" x14ac:dyDescent="0.25">
      <c r="A475" s="159">
        <v>3465</v>
      </c>
      <c r="B475" s="160">
        <v>39587</v>
      </c>
      <c r="C475" s="161">
        <v>1442</v>
      </c>
      <c r="D475" s="161" t="s">
        <v>26</v>
      </c>
      <c r="E475" s="161" t="s">
        <v>10146</v>
      </c>
      <c r="F475" s="162" t="s">
        <v>10147</v>
      </c>
      <c r="G475" s="162" t="s">
        <v>10148</v>
      </c>
      <c r="H475" s="163" t="s">
        <v>10149</v>
      </c>
      <c r="I475" s="164" t="s">
        <v>10150</v>
      </c>
      <c r="J475" s="163"/>
      <c r="K475" s="165"/>
      <c r="L475" s="181"/>
      <c r="M475" s="166">
        <v>3000</v>
      </c>
      <c r="N475" s="161" t="s">
        <v>8161</v>
      </c>
      <c r="O475" s="167"/>
      <c r="P475" s="162"/>
      <c r="Q475" s="159"/>
      <c r="R475" s="159"/>
      <c r="S475" s="159"/>
      <c r="T475" s="159"/>
      <c r="U475" s="164"/>
      <c r="V475" s="161"/>
      <c r="W475" s="168"/>
    </row>
    <row r="476" spans="1:23" ht="15" customHeight="1" x14ac:dyDescent="0.25">
      <c r="A476" s="159">
        <v>3472</v>
      </c>
      <c r="B476" s="160">
        <v>39587</v>
      </c>
      <c r="C476" s="161">
        <v>2213</v>
      </c>
      <c r="D476" s="161" t="s">
        <v>64</v>
      </c>
      <c r="E476" s="161" t="s">
        <v>10151</v>
      </c>
      <c r="F476" s="197" t="s">
        <v>10131</v>
      </c>
      <c r="G476" s="162" t="s">
        <v>5722</v>
      </c>
      <c r="H476" s="163" t="s">
        <v>10152</v>
      </c>
      <c r="I476" s="164" t="s">
        <v>10153</v>
      </c>
      <c r="J476" s="163" t="s">
        <v>10154</v>
      </c>
      <c r="K476" s="165" t="s">
        <v>9481</v>
      </c>
      <c r="L476" s="181" t="s">
        <v>8226</v>
      </c>
      <c r="M476" s="166">
        <v>13889</v>
      </c>
      <c r="N476" s="161" t="s">
        <v>8161</v>
      </c>
      <c r="O476" s="167">
        <v>0.432</v>
      </c>
      <c r="P476" s="162"/>
      <c r="Q476" s="159"/>
      <c r="R476" s="159"/>
      <c r="S476" s="159" t="s">
        <v>10155</v>
      </c>
      <c r="T476" s="159" t="s">
        <v>9483</v>
      </c>
      <c r="U476" s="164"/>
      <c r="V476" s="161"/>
      <c r="W476" s="168"/>
    </row>
    <row r="477" spans="1:23" ht="15" customHeight="1" x14ac:dyDescent="0.25">
      <c r="A477" s="144">
        <v>3468</v>
      </c>
      <c r="B477" s="120">
        <v>39587</v>
      </c>
      <c r="C477" s="121">
        <v>1604</v>
      </c>
      <c r="D477" s="121" t="s">
        <v>121</v>
      </c>
      <c r="E477" s="144" t="s">
        <v>10156</v>
      </c>
      <c r="F477" s="145" t="s">
        <v>8748</v>
      </c>
      <c r="G477" s="145" t="s">
        <v>8181</v>
      </c>
      <c r="H477" s="123" t="s">
        <v>10157</v>
      </c>
      <c r="I477" s="146" t="s">
        <v>10158</v>
      </c>
      <c r="J477" s="147"/>
      <c r="K477" s="147"/>
      <c r="L477" s="148"/>
      <c r="M477" s="122">
        <v>500</v>
      </c>
      <c r="N477" s="121" t="s">
        <v>8194</v>
      </c>
      <c r="O477" s="195"/>
      <c r="P477" s="144"/>
      <c r="Q477" s="144"/>
      <c r="R477" s="144"/>
      <c r="S477" s="144"/>
      <c r="T477" s="144"/>
      <c r="U477" s="144"/>
      <c r="V477" s="121"/>
      <c r="W477" s="150"/>
    </row>
    <row r="478" spans="1:23" ht="15" customHeight="1" x14ac:dyDescent="0.25">
      <c r="A478" s="169">
        <v>3454</v>
      </c>
      <c r="B478" s="170">
        <v>39587</v>
      </c>
      <c r="C478" s="169">
        <v>1038</v>
      </c>
      <c r="D478" s="169" t="s">
        <v>56</v>
      </c>
      <c r="E478" s="169" t="s">
        <v>10159</v>
      </c>
      <c r="F478" s="178" t="s">
        <v>10160</v>
      </c>
      <c r="G478" s="178" t="s">
        <v>8631</v>
      </c>
      <c r="H478" s="173" t="s">
        <v>10161</v>
      </c>
      <c r="I478" s="178" t="s">
        <v>10162</v>
      </c>
      <c r="J478" s="173"/>
      <c r="K478" s="172"/>
      <c r="L478" s="174"/>
      <c r="M478" s="175">
        <v>1000</v>
      </c>
      <c r="N478" s="172" t="s">
        <v>8168</v>
      </c>
      <c r="O478" s="176"/>
      <c r="P478" s="173"/>
      <c r="Q478" s="173"/>
      <c r="R478" s="173"/>
      <c r="S478" s="173"/>
      <c r="T478" s="173"/>
      <c r="U478" s="173"/>
      <c r="V478" s="179"/>
      <c r="W478" s="180"/>
    </row>
    <row r="479" spans="1:23" ht="15" customHeight="1" x14ac:dyDescent="0.25">
      <c r="A479" s="159"/>
      <c r="B479" s="160">
        <v>39588</v>
      </c>
      <c r="C479" s="161">
        <v>724</v>
      </c>
      <c r="D479" s="161" t="s">
        <v>64</v>
      </c>
      <c r="E479" s="161" t="s">
        <v>10163</v>
      </c>
      <c r="F479" s="197" t="s">
        <v>10164</v>
      </c>
      <c r="G479" s="162" t="s">
        <v>5722</v>
      </c>
      <c r="H479" s="163" t="s">
        <v>10165</v>
      </c>
      <c r="I479" s="164" t="s">
        <v>10166</v>
      </c>
      <c r="J479" s="163" t="s">
        <v>10167</v>
      </c>
      <c r="K479" s="165" t="s">
        <v>9481</v>
      </c>
      <c r="L479" s="181" t="s">
        <v>8226</v>
      </c>
      <c r="M479" s="166">
        <v>10</v>
      </c>
      <c r="N479" s="161" t="s">
        <v>8161</v>
      </c>
      <c r="O479" s="167">
        <v>1</v>
      </c>
      <c r="P479" s="162"/>
      <c r="Q479" s="159"/>
      <c r="R479" s="159"/>
      <c r="S479" s="159" t="s">
        <v>9482</v>
      </c>
      <c r="T479" s="159" t="s">
        <v>9483</v>
      </c>
      <c r="U479" s="164"/>
      <c r="V479" s="161"/>
      <c r="W479" s="168"/>
    </row>
    <row r="480" spans="1:23" ht="15" customHeight="1" x14ac:dyDescent="0.25">
      <c r="A480" s="159">
        <v>3479</v>
      </c>
      <c r="B480" s="160">
        <v>39588</v>
      </c>
      <c r="C480" s="161">
        <v>800</v>
      </c>
      <c r="D480" s="161" t="s">
        <v>79</v>
      </c>
      <c r="E480" s="161" t="s">
        <v>10168</v>
      </c>
      <c r="F480" s="162" t="s">
        <v>10078</v>
      </c>
      <c r="G480" s="162" t="s">
        <v>10079</v>
      </c>
      <c r="H480" s="163" t="s">
        <v>10169</v>
      </c>
      <c r="I480" s="164" t="s">
        <v>10170</v>
      </c>
      <c r="J480" s="163"/>
      <c r="K480" s="165"/>
      <c r="L480" s="181"/>
      <c r="M480" s="166">
        <v>1300</v>
      </c>
      <c r="N480" s="161" t="s">
        <v>8267</v>
      </c>
      <c r="O480" s="167"/>
      <c r="P480" s="162"/>
      <c r="Q480" s="159"/>
      <c r="R480" s="159"/>
      <c r="S480" s="159"/>
      <c r="T480" s="159"/>
      <c r="U480" s="164"/>
      <c r="V480" s="161"/>
      <c r="W480" s="168"/>
    </row>
    <row r="481" spans="1:23" ht="15" customHeight="1" x14ac:dyDescent="0.25">
      <c r="A481" s="159">
        <v>3484</v>
      </c>
      <c r="B481" s="160">
        <v>39588</v>
      </c>
      <c r="C481" s="161">
        <v>1005</v>
      </c>
      <c r="D481" s="161" t="s">
        <v>64</v>
      </c>
      <c r="E481" s="161" t="s">
        <v>10171</v>
      </c>
      <c r="F481" s="162" t="s">
        <v>9843</v>
      </c>
      <c r="G481" s="162" t="s">
        <v>8260</v>
      </c>
      <c r="H481" s="163" t="s">
        <v>10172</v>
      </c>
      <c r="I481" s="164" t="s">
        <v>10173</v>
      </c>
      <c r="J481" s="163" t="s">
        <v>10174</v>
      </c>
      <c r="K481" s="165" t="s">
        <v>9481</v>
      </c>
      <c r="L481" s="181" t="s">
        <v>8226</v>
      </c>
      <c r="M481" s="166">
        <v>4000</v>
      </c>
      <c r="N481" s="161" t="s">
        <v>8142</v>
      </c>
      <c r="O481" s="167">
        <v>1</v>
      </c>
      <c r="P481" s="162" t="s">
        <v>10175</v>
      </c>
      <c r="Q481" s="159" t="s">
        <v>10176</v>
      </c>
      <c r="R481" s="159"/>
      <c r="S481" s="159" t="s">
        <v>10177</v>
      </c>
      <c r="T481" s="159" t="s">
        <v>9483</v>
      </c>
      <c r="U481" s="164"/>
      <c r="V481" s="161"/>
      <c r="W481" s="168"/>
    </row>
    <row r="482" spans="1:23" ht="15" customHeight="1" x14ac:dyDescent="0.25">
      <c r="A482" s="151"/>
      <c r="B482" s="152">
        <v>39588</v>
      </c>
      <c r="C482" s="153">
        <v>1319</v>
      </c>
      <c r="D482" s="153" t="s">
        <v>21</v>
      </c>
      <c r="E482" s="185" t="s">
        <v>10178</v>
      </c>
      <c r="F482" s="153" t="s">
        <v>10040</v>
      </c>
      <c r="G482" s="153" t="s">
        <v>8202</v>
      </c>
      <c r="H482" s="153" t="s">
        <v>10179</v>
      </c>
      <c r="I482" s="153" t="s">
        <v>10180</v>
      </c>
      <c r="J482" s="123" t="s">
        <v>10181</v>
      </c>
      <c r="K482" s="123"/>
      <c r="L482" s="182"/>
      <c r="M482" s="154">
        <v>10</v>
      </c>
      <c r="N482" s="153" t="s">
        <v>8194</v>
      </c>
      <c r="O482" s="155"/>
      <c r="P482" s="153"/>
      <c r="Q482" s="153" t="s">
        <v>10182</v>
      </c>
      <c r="R482" s="153"/>
      <c r="S482" s="153"/>
      <c r="T482" s="153"/>
      <c r="U482" s="153"/>
      <c r="V482" s="153"/>
      <c r="W482" s="156"/>
    </row>
    <row r="483" spans="1:23" ht="15" customHeight="1" x14ac:dyDescent="0.25">
      <c r="A483" s="144">
        <v>3499</v>
      </c>
      <c r="B483" s="120">
        <v>39588</v>
      </c>
      <c r="C483" s="121">
        <v>1932</v>
      </c>
      <c r="D483" s="121" t="s">
        <v>162</v>
      </c>
      <c r="E483" s="144" t="s">
        <v>10183</v>
      </c>
      <c r="F483" s="145" t="s">
        <v>10184</v>
      </c>
      <c r="G483" s="145" t="s">
        <v>9423</v>
      </c>
      <c r="H483" s="123" t="s">
        <v>10185</v>
      </c>
      <c r="I483" s="146" t="s">
        <v>10186</v>
      </c>
      <c r="J483" s="147"/>
      <c r="K483" s="147"/>
      <c r="L483" s="148"/>
      <c r="M483" s="122" t="s">
        <v>8194</v>
      </c>
      <c r="N483" s="121" t="s">
        <v>8142</v>
      </c>
      <c r="O483" s="195"/>
      <c r="P483" s="144"/>
      <c r="Q483" s="144"/>
      <c r="R483" s="144"/>
      <c r="S483" s="144"/>
      <c r="T483" s="144"/>
      <c r="U483" s="144"/>
      <c r="V483" s="121"/>
      <c r="W483" s="150"/>
    </row>
    <row r="484" spans="1:23" ht="15" customHeight="1" x14ac:dyDescent="0.25">
      <c r="A484" s="144">
        <v>3482</v>
      </c>
      <c r="B484" s="157">
        <v>39588</v>
      </c>
      <c r="C484" s="121">
        <v>933</v>
      </c>
      <c r="D484" s="121" t="s">
        <v>46</v>
      </c>
      <c r="E484" s="158" t="s">
        <v>10187</v>
      </c>
      <c r="F484" s="145" t="s">
        <v>10188</v>
      </c>
      <c r="G484" s="145" t="s">
        <v>8802</v>
      </c>
      <c r="H484" s="123" t="s">
        <v>10189</v>
      </c>
      <c r="I484" s="146" t="s">
        <v>10190</v>
      </c>
      <c r="J484" s="147"/>
      <c r="K484" s="147"/>
      <c r="L484" s="148"/>
      <c r="M484" s="122">
        <v>12000</v>
      </c>
      <c r="N484" s="121" t="s">
        <v>8168</v>
      </c>
      <c r="O484" s="196"/>
      <c r="P484" s="121"/>
      <c r="Q484" s="144"/>
      <c r="R484" s="144"/>
      <c r="S484" s="144"/>
      <c r="T484" s="144"/>
      <c r="U484" s="144"/>
      <c r="V484" s="121"/>
      <c r="W484" s="150"/>
    </row>
    <row r="485" spans="1:23" ht="15" customHeight="1" x14ac:dyDescent="0.25">
      <c r="A485" s="151"/>
      <c r="B485" s="152">
        <v>39589</v>
      </c>
      <c r="C485" s="153">
        <v>1449</v>
      </c>
      <c r="D485" s="153" t="s">
        <v>21</v>
      </c>
      <c r="E485" s="153" t="s">
        <v>10191</v>
      </c>
      <c r="F485" s="153" t="s">
        <v>10040</v>
      </c>
      <c r="G485" s="153" t="s">
        <v>8202</v>
      </c>
      <c r="H485" s="153"/>
      <c r="I485" s="153" t="s">
        <v>10192</v>
      </c>
      <c r="J485" s="123" t="s">
        <v>8205</v>
      </c>
      <c r="K485" s="123"/>
      <c r="L485" s="182"/>
      <c r="M485" s="154">
        <v>100</v>
      </c>
      <c r="N485" s="153" t="s">
        <v>8142</v>
      </c>
      <c r="O485" s="155"/>
      <c r="P485" s="153"/>
      <c r="Q485" s="153"/>
      <c r="R485" s="153"/>
      <c r="S485" s="153"/>
      <c r="T485" s="153"/>
      <c r="U485" s="153"/>
      <c r="V485" s="153"/>
      <c r="W485" s="156"/>
    </row>
    <row r="486" spans="1:23" ht="15" customHeight="1" x14ac:dyDescent="0.25">
      <c r="A486" s="144">
        <v>3521</v>
      </c>
      <c r="B486" s="157">
        <v>39589</v>
      </c>
      <c r="C486" s="121">
        <v>1431</v>
      </c>
      <c r="D486" s="121" t="s">
        <v>46</v>
      </c>
      <c r="E486" s="158" t="s">
        <v>10193</v>
      </c>
      <c r="F486" s="145" t="s">
        <v>10194</v>
      </c>
      <c r="G486" s="145" t="s">
        <v>9039</v>
      </c>
      <c r="H486" s="123" t="s">
        <v>10195</v>
      </c>
      <c r="I486" s="146" t="s">
        <v>10196</v>
      </c>
      <c r="J486" s="147"/>
      <c r="K486" s="147"/>
      <c r="L486" s="148"/>
      <c r="M486" s="122">
        <v>100000</v>
      </c>
      <c r="N486" s="121" t="s">
        <v>8168</v>
      </c>
      <c r="O486" s="196"/>
      <c r="P486" s="121"/>
      <c r="Q486" s="144"/>
      <c r="R486" s="144"/>
      <c r="S486" s="144"/>
      <c r="T486" s="144"/>
      <c r="U486" s="144"/>
      <c r="V486" s="121"/>
      <c r="W486" s="150"/>
    </row>
    <row r="487" spans="1:23" ht="15" customHeight="1" x14ac:dyDescent="0.25">
      <c r="A487" s="159">
        <v>3577</v>
      </c>
      <c r="B487" s="160">
        <v>39591</v>
      </c>
      <c r="C487" s="161">
        <v>1457</v>
      </c>
      <c r="D487" s="161" t="s">
        <v>64</v>
      </c>
      <c r="E487" s="161" t="s">
        <v>10197</v>
      </c>
      <c r="F487" s="162" t="s">
        <v>10198</v>
      </c>
      <c r="G487" s="162" t="s">
        <v>10199</v>
      </c>
      <c r="H487" s="163" t="s">
        <v>10200</v>
      </c>
      <c r="I487" s="164" t="s">
        <v>10201</v>
      </c>
      <c r="J487" s="163" t="s">
        <v>10202</v>
      </c>
      <c r="K487" s="165" t="s">
        <v>9481</v>
      </c>
      <c r="L487" s="181" t="s">
        <v>8226</v>
      </c>
      <c r="M487" s="166">
        <v>50000</v>
      </c>
      <c r="N487" s="161" t="s">
        <v>8168</v>
      </c>
      <c r="O487" s="167"/>
      <c r="P487" s="162" t="s">
        <v>10203</v>
      </c>
      <c r="Q487" s="159"/>
      <c r="R487" s="159"/>
      <c r="S487" s="159" t="s">
        <v>10204</v>
      </c>
      <c r="T487" s="159" t="s">
        <v>9483</v>
      </c>
      <c r="U487" s="164"/>
      <c r="V487" s="161"/>
      <c r="W487" s="168"/>
    </row>
    <row r="488" spans="1:23" ht="15" customHeight="1" x14ac:dyDescent="0.25">
      <c r="A488" s="159">
        <v>3585</v>
      </c>
      <c r="B488" s="160">
        <v>39591</v>
      </c>
      <c r="C488" s="161">
        <v>2120</v>
      </c>
      <c r="D488" s="161" t="s">
        <v>64</v>
      </c>
      <c r="E488" s="161" t="s">
        <v>10205</v>
      </c>
      <c r="F488" s="197" t="s">
        <v>10131</v>
      </c>
      <c r="G488" s="162" t="s">
        <v>5722</v>
      </c>
      <c r="H488" s="163" t="s">
        <v>10206</v>
      </c>
      <c r="I488" s="164" t="s">
        <v>10207</v>
      </c>
      <c r="J488" s="163" t="s">
        <v>10208</v>
      </c>
      <c r="K488" s="165" t="s">
        <v>9481</v>
      </c>
      <c r="L488" s="181" t="s">
        <v>8226</v>
      </c>
      <c r="M488" s="166">
        <v>13045</v>
      </c>
      <c r="N488" s="161" t="s">
        <v>8161</v>
      </c>
      <c r="O488" s="167">
        <v>0.115</v>
      </c>
      <c r="P488" s="162"/>
      <c r="Q488" s="159"/>
      <c r="R488" s="159"/>
      <c r="S488" s="159" t="s">
        <v>10209</v>
      </c>
      <c r="T488" s="159" t="s">
        <v>9483</v>
      </c>
      <c r="U488" s="164"/>
      <c r="V488" s="161"/>
      <c r="W488" s="168"/>
    </row>
    <row r="489" spans="1:23" ht="15" customHeight="1" x14ac:dyDescent="0.25">
      <c r="A489" s="151">
        <v>3635</v>
      </c>
      <c r="B489" s="152">
        <v>39591</v>
      </c>
      <c r="C489" s="153">
        <v>1329</v>
      </c>
      <c r="D489" s="153" t="s">
        <v>21</v>
      </c>
      <c r="E489" s="153" t="s">
        <v>10210</v>
      </c>
      <c r="F489" s="153" t="s">
        <v>10211</v>
      </c>
      <c r="G489" s="153" t="s">
        <v>10212</v>
      </c>
      <c r="H489" s="153" t="s">
        <v>10213</v>
      </c>
      <c r="I489" s="153" t="s">
        <v>10214</v>
      </c>
      <c r="J489" s="123"/>
      <c r="K489" s="123"/>
      <c r="L489" s="182" t="s">
        <v>8172</v>
      </c>
      <c r="M489" s="154">
        <v>4000</v>
      </c>
      <c r="N489" s="153" t="s">
        <v>8168</v>
      </c>
      <c r="O489" s="155"/>
      <c r="P489" s="153" t="s">
        <v>10215</v>
      </c>
      <c r="Q489" s="153"/>
      <c r="R489" s="153"/>
      <c r="S489" s="153"/>
      <c r="T489" s="153"/>
      <c r="U489" s="153"/>
      <c r="V489" s="153"/>
      <c r="W489" s="156"/>
    </row>
    <row r="490" spans="1:23" ht="15" customHeight="1" x14ac:dyDescent="0.25">
      <c r="A490" s="159"/>
      <c r="B490" s="160">
        <v>39593</v>
      </c>
      <c r="C490" s="161">
        <v>1314</v>
      </c>
      <c r="D490" s="161" t="s">
        <v>64</v>
      </c>
      <c r="E490" s="161" t="s">
        <v>10216</v>
      </c>
      <c r="F490" s="197" t="s">
        <v>10217</v>
      </c>
      <c r="G490" s="162" t="s">
        <v>5722</v>
      </c>
      <c r="H490" s="163" t="s">
        <v>10218</v>
      </c>
      <c r="I490" s="164" t="s">
        <v>10219</v>
      </c>
      <c r="J490" s="163" t="s">
        <v>10220</v>
      </c>
      <c r="K490" s="165" t="s">
        <v>9481</v>
      </c>
      <c r="L490" s="181" t="s">
        <v>8172</v>
      </c>
      <c r="M490" s="166">
        <v>200</v>
      </c>
      <c r="N490" s="161" t="s">
        <v>8142</v>
      </c>
      <c r="O490" s="167">
        <v>0</v>
      </c>
      <c r="P490" s="162" t="s">
        <v>10221</v>
      </c>
      <c r="Q490" s="159"/>
      <c r="R490" s="159"/>
      <c r="S490" s="159" t="s">
        <v>10209</v>
      </c>
      <c r="T490" s="159" t="s">
        <v>9483</v>
      </c>
      <c r="U490" s="164"/>
      <c r="V490" s="161"/>
      <c r="W490" s="168"/>
    </row>
    <row r="491" spans="1:23" ht="15" customHeight="1" x14ac:dyDescent="0.25">
      <c r="A491" s="169">
        <v>3630</v>
      </c>
      <c r="B491" s="170">
        <v>39593</v>
      </c>
      <c r="C491" s="169">
        <v>117</v>
      </c>
      <c r="D491" s="169" t="s">
        <v>31</v>
      </c>
      <c r="E491" s="169" t="s">
        <v>10222</v>
      </c>
      <c r="F491" s="178" t="s">
        <v>9603</v>
      </c>
      <c r="G491" s="178" t="s">
        <v>10223</v>
      </c>
      <c r="H491" s="173" t="s">
        <v>10224</v>
      </c>
      <c r="I491" s="178" t="s">
        <v>10225</v>
      </c>
      <c r="J491" s="173"/>
      <c r="K491" s="172"/>
      <c r="L491" s="174"/>
      <c r="M491" s="175">
        <v>5000</v>
      </c>
      <c r="N491" s="172" t="s">
        <v>8161</v>
      </c>
      <c r="O491" s="176"/>
      <c r="P491" s="173"/>
      <c r="Q491" s="173"/>
      <c r="R491" s="173"/>
      <c r="S491" s="173"/>
      <c r="T491" s="173"/>
      <c r="U491" s="173"/>
      <c r="V491" s="179"/>
      <c r="W491" s="180"/>
    </row>
    <row r="492" spans="1:23" ht="15" customHeight="1" x14ac:dyDescent="0.25">
      <c r="A492" s="144">
        <v>3639</v>
      </c>
      <c r="B492" s="157">
        <v>39594</v>
      </c>
      <c r="C492" s="121">
        <v>1158</v>
      </c>
      <c r="D492" s="121" t="s">
        <v>46</v>
      </c>
      <c r="E492" s="158" t="s">
        <v>10226</v>
      </c>
      <c r="F492" s="145" t="s">
        <v>10227</v>
      </c>
      <c r="G492" s="145" t="s">
        <v>8802</v>
      </c>
      <c r="H492" s="123" t="s">
        <v>10228</v>
      </c>
      <c r="I492" s="146" t="s">
        <v>10229</v>
      </c>
      <c r="J492" s="147"/>
      <c r="K492" s="147"/>
      <c r="L492" s="148"/>
      <c r="M492" s="122">
        <v>10000</v>
      </c>
      <c r="N492" s="121" t="s">
        <v>8161</v>
      </c>
      <c r="O492" s="196"/>
      <c r="P492" s="121"/>
      <c r="Q492" s="144"/>
      <c r="R492" s="144"/>
      <c r="S492" s="144"/>
      <c r="T492" s="144"/>
      <c r="U492" s="144"/>
      <c r="V492" s="121"/>
      <c r="W492" s="150"/>
    </row>
    <row r="493" spans="1:23" ht="15" customHeight="1" x14ac:dyDescent="0.25">
      <c r="A493" s="159">
        <v>3646</v>
      </c>
      <c r="B493" s="160">
        <v>39595</v>
      </c>
      <c r="C493" s="161">
        <v>1008</v>
      </c>
      <c r="D493" s="161" t="s">
        <v>91</v>
      </c>
      <c r="E493" s="161" t="s">
        <v>10230</v>
      </c>
      <c r="F493" s="162" t="s">
        <v>10231</v>
      </c>
      <c r="G493" s="162" t="s">
        <v>8284</v>
      </c>
      <c r="H493" s="163" t="s">
        <v>10232</v>
      </c>
      <c r="I493" s="164" t="s">
        <v>10233</v>
      </c>
      <c r="J493" s="163"/>
      <c r="K493" s="165"/>
      <c r="L493" s="181" t="s">
        <v>8172</v>
      </c>
      <c r="M493" s="166">
        <v>10000</v>
      </c>
      <c r="N493" s="161" t="s">
        <v>8142</v>
      </c>
      <c r="O493" s="167"/>
      <c r="P493" s="162"/>
      <c r="Q493" s="159"/>
      <c r="R493" s="159"/>
      <c r="S493" s="159"/>
      <c r="T493" s="159"/>
      <c r="U493" s="164"/>
      <c r="V493" s="161"/>
      <c r="W493" s="168"/>
    </row>
    <row r="494" spans="1:23" ht="15" customHeight="1" x14ac:dyDescent="0.25">
      <c r="A494" s="144">
        <v>3645</v>
      </c>
      <c r="B494" s="157">
        <v>39595</v>
      </c>
      <c r="C494" s="121">
        <v>829</v>
      </c>
      <c r="D494" s="121" t="s">
        <v>70</v>
      </c>
      <c r="E494" s="158" t="s">
        <v>10234</v>
      </c>
      <c r="F494" s="145" t="s">
        <v>9134</v>
      </c>
      <c r="G494" s="145" t="s">
        <v>8894</v>
      </c>
      <c r="H494" s="123" t="s">
        <v>10235</v>
      </c>
      <c r="I494" s="146" t="s">
        <v>10236</v>
      </c>
      <c r="J494" s="147"/>
      <c r="K494" s="147"/>
      <c r="L494" s="148" t="s">
        <v>8172</v>
      </c>
      <c r="M494" s="122">
        <v>9500</v>
      </c>
      <c r="N494" s="121" t="s">
        <v>8142</v>
      </c>
      <c r="O494" s="196"/>
      <c r="P494" s="121"/>
      <c r="Q494" s="144"/>
      <c r="R494" s="144"/>
      <c r="S494" s="144"/>
      <c r="T494" s="144"/>
      <c r="U494" s="144"/>
      <c r="V494" s="121"/>
      <c r="W494" s="150"/>
    </row>
    <row r="495" spans="1:23" ht="15" customHeight="1" x14ac:dyDescent="0.25">
      <c r="A495" s="169">
        <v>3678</v>
      </c>
      <c r="B495" s="170">
        <v>39596</v>
      </c>
      <c r="C495" s="169">
        <v>1845</v>
      </c>
      <c r="D495" s="169" t="s">
        <v>56</v>
      </c>
      <c r="E495" s="169" t="s">
        <v>10237</v>
      </c>
      <c r="F495" s="178" t="s">
        <v>10238</v>
      </c>
      <c r="G495" s="178" t="s">
        <v>10239</v>
      </c>
      <c r="H495" s="173" t="s">
        <v>10240</v>
      </c>
      <c r="I495" s="178" t="s">
        <v>10241</v>
      </c>
      <c r="J495" s="173" t="s">
        <v>8225</v>
      </c>
      <c r="K495" s="172"/>
      <c r="L495" s="174" t="s">
        <v>8226</v>
      </c>
      <c r="M495" s="175">
        <v>4000</v>
      </c>
      <c r="N495" s="172" t="s">
        <v>8227</v>
      </c>
      <c r="O495" s="176" t="s">
        <v>4936</v>
      </c>
      <c r="P495" s="173"/>
      <c r="Q495" s="173" t="s">
        <v>10242</v>
      </c>
      <c r="R495" s="173" t="s">
        <v>10243</v>
      </c>
      <c r="S495" s="173" t="s">
        <v>10244</v>
      </c>
      <c r="T495" s="173" t="s">
        <v>9612</v>
      </c>
      <c r="U495" s="173" t="s">
        <v>8230</v>
      </c>
      <c r="V495" s="179"/>
      <c r="W495" s="180"/>
    </row>
    <row r="496" spans="1:23" ht="15" customHeight="1" x14ac:dyDescent="0.25">
      <c r="A496" s="144">
        <v>3680</v>
      </c>
      <c r="B496" s="157">
        <v>39596</v>
      </c>
      <c r="C496" s="121">
        <v>2116</v>
      </c>
      <c r="D496" s="121" t="s">
        <v>70</v>
      </c>
      <c r="E496" s="158" t="s">
        <v>10245</v>
      </c>
      <c r="F496" s="145" t="s">
        <v>8298</v>
      </c>
      <c r="G496" s="145" t="s">
        <v>8299</v>
      </c>
      <c r="H496" s="123" t="s">
        <v>10246</v>
      </c>
      <c r="I496" s="146" t="s">
        <v>10247</v>
      </c>
      <c r="J496" s="147"/>
      <c r="K496" s="147"/>
      <c r="L496" s="148"/>
      <c r="M496" s="122">
        <v>4000</v>
      </c>
      <c r="N496" s="121" t="s">
        <v>8161</v>
      </c>
      <c r="O496" s="196"/>
      <c r="P496" s="121"/>
      <c r="Q496" s="144"/>
      <c r="R496" s="144"/>
      <c r="S496" s="144"/>
      <c r="T496" s="144"/>
      <c r="U496" s="144"/>
      <c r="V496" s="121"/>
      <c r="W496" s="150"/>
    </row>
    <row r="497" spans="1:23" ht="15" customHeight="1" x14ac:dyDescent="0.25">
      <c r="A497" s="144">
        <v>3701</v>
      </c>
      <c r="B497" s="120">
        <v>39597</v>
      </c>
      <c r="C497" s="121">
        <v>1702</v>
      </c>
      <c r="D497" s="121" t="s">
        <v>35</v>
      </c>
      <c r="E497" s="144" t="s">
        <v>10248</v>
      </c>
      <c r="F497" s="145" t="s">
        <v>8190</v>
      </c>
      <c r="G497" s="145" t="s">
        <v>8191</v>
      </c>
      <c r="H497" s="123" t="s">
        <v>10249</v>
      </c>
      <c r="I497" s="146" t="s">
        <v>10250</v>
      </c>
      <c r="J497" s="147"/>
      <c r="K497" s="147"/>
      <c r="L497" s="148"/>
      <c r="M497" s="122">
        <v>500</v>
      </c>
      <c r="N497" s="121" t="s">
        <v>8142</v>
      </c>
      <c r="O497" s="195"/>
      <c r="P497" s="144"/>
      <c r="Q497" s="144"/>
      <c r="R497" s="144"/>
      <c r="S497" s="144"/>
      <c r="T497" s="144"/>
      <c r="U497" s="144"/>
      <c r="V497" s="121"/>
      <c r="W497" s="150"/>
    </row>
    <row r="498" spans="1:23" ht="15" customHeight="1" x14ac:dyDescent="0.25">
      <c r="A498" s="159">
        <v>3692</v>
      </c>
      <c r="B498" s="160">
        <v>39597</v>
      </c>
      <c r="C498" s="161">
        <v>1229</v>
      </c>
      <c r="D498" s="161" t="s">
        <v>64</v>
      </c>
      <c r="E498" s="161" t="s">
        <v>10251</v>
      </c>
      <c r="F498" s="162" t="s">
        <v>10252</v>
      </c>
      <c r="G498" s="162" t="s">
        <v>10253</v>
      </c>
      <c r="H498" s="163" t="s">
        <v>10254</v>
      </c>
      <c r="I498" s="164" t="s">
        <v>10255</v>
      </c>
      <c r="J498" s="163"/>
      <c r="K498" s="165"/>
      <c r="L498" s="181"/>
      <c r="M498" s="166">
        <v>1000</v>
      </c>
      <c r="N498" s="161" t="s">
        <v>8142</v>
      </c>
      <c r="O498" s="167"/>
      <c r="P498" s="162"/>
      <c r="Q498" s="159"/>
      <c r="R498" s="159"/>
      <c r="S498" s="159"/>
      <c r="T498" s="159"/>
      <c r="U498" s="164"/>
      <c r="V498" s="161"/>
      <c r="W498" s="168"/>
    </row>
    <row r="499" spans="1:23" ht="15" customHeight="1" x14ac:dyDescent="0.25">
      <c r="A499" s="159"/>
      <c r="B499" s="160">
        <v>39597</v>
      </c>
      <c r="C499" s="161">
        <v>1319</v>
      </c>
      <c r="D499" s="161" t="s">
        <v>64</v>
      </c>
      <c r="E499" s="198" t="s">
        <v>10256</v>
      </c>
      <c r="F499" s="162" t="s">
        <v>10122</v>
      </c>
      <c r="G499" s="162" t="s">
        <v>5722</v>
      </c>
      <c r="H499" s="163" t="s">
        <v>10257</v>
      </c>
      <c r="I499" s="164" t="s">
        <v>10258</v>
      </c>
      <c r="J499" s="163" t="s">
        <v>10259</v>
      </c>
      <c r="K499" s="165" t="s">
        <v>9481</v>
      </c>
      <c r="L499" s="181" t="s">
        <v>8226</v>
      </c>
      <c r="M499" s="166">
        <v>300</v>
      </c>
      <c r="N499" s="161" t="s">
        <v>8161</v>
      </c>
      <c r="O499" s="167">
        <v>0.33300000000000002</v>
      </c>
      <c r="P499" s="162"/>
      <c r="Q499" s="159"/>
      <c r="R499" s="159"/>
      <c r="S499" s="159" t="s">
        <v>10209</v>
      </c>
      <c r="T499" s="159" t="s">
        <v>9483</v>
      </c>
      <c r="U499" s="164"/>
      <c r="V499" s="161"/>
      <c r="W499" s="168"/>
    </row>
    <row r="500" spans="1:23" ht="15" customHeight="1" x14ac:dyDescent="0.25">
      <c r="A500" s="159">
        <v>3697</v>
      </c>
      <c r="B500" s="160">
        <v>39597</v>
      </c>
      <c r="C500" s="161">
        <v>1444</v>
      </c>
      <c r="D500" s="161" t="s">
        <v>79</v>
      </c>
      <c r="E500" s="161" t="s">
        <v>10260</v>
      </c>
      <c r="F500" s="162" t="s">
        <v>10078</v>
      </c>
      <c r="G500" s="162" t="s">
        <v>10079</v>
      </c>
      <c r="H500" s="163" t="s">
        <v>10261</v>
      </c>
      <c r="I500" s="164" t="s">
        <v>10262</v>
      </c>
      <c r="J500" s="163"/>
      <c r="K500" s="165"/>
      <c r="L500" s="181"/>
      <c r="M500" s="166">
        <v>2000</v>
      </c>
      <c r="N500" s="161" t="s">
        <v>8168</v>
      </c>
      <c r="O500" s="167"/>
      <c r="P500" s="162"/>
      <c r="Q500" s="159"/>
      <c r="R500" s="159"/>
      <c r="S500" s="159"/>
      <c r="T500" s="159"/>
      <c r="U500" s="164"/>
      <c r="V500" s="161"/>
      <c r="W500" s="168"/>
    </row>
    <row r="501" spans="1:23" ht="15" customHeight="1" x14ac:dyDescent="0.25">
      <c r="A501" s="144">
        <v>3720</v>
      </c>
      <c r="B501" s="120">
        <v>39598</v>
      </c>
      <c r="C501" s="121">
        <v>1416</v>
      </c>
      <c r="D501" s="121" t="s">
        <v>35</v>
      </c>
      <c r="E501" s="144" t="s">
        <v>10263</v>
      </c>
      <c r="F501" s="145" t="s">
        <v>8190</v>
      </c>
      <c r="G501" s="145" t="s">
        <v>8191</v>
      </c>
      <c r="H501" s="123" t="s">
        <v>10264</v>
      </c>
      <c r="I501" s="146" t="s">
        <v>10265</v>
      </c>
      <c r="J501" s="147"/>
      <c r="K501" s="147"/>
      <c r="L501" s="148"/>
      <c r="M501" s="122">
        <v>300</v>
      </c>
      <c r="N501" s="121" t="s">
        <v>8142</v>
      </c>
      <c r="O501" s="195"/>
      <c r="P501" s="144"/>
      <c r="Q501" s="144"/>
      <c r="R501" s="144"/>
      <c r="S501" s="144"/>
      <c r="T501" s="144"/>
      <c r="U501" s="144"/>
      <c r="V501" s="121"/>
      <c r="W501" s="150"/>
    </row>
    <row r="502" spans="1:23" ht="15" customHeight="1" x14ac:dyDescent="0.25">
      <c r="A502" s="159">
        <v>3721</v>
      </c>
      <c r="B502" s="160">
        <v>39598</v>
      </c>
      <c r="C502" s="161">
        <v>1447</v>
      </c>
      <c r="D502" s="161" t="s">
        <v>79</v>
      </c>
      <c r="E502" s="161" t="s">
        <v>10266</v>
      </c>
      <c r="F502" s="162" t="s">
        <v>10078</v>
      </c>
      <c r="G502" s="162" t="s">
        <v>10079</v>
      </c>
      <c r="H502" s="163" t="s">
        <v>10267</v>
      </c>
      <c r="I502" s="164" t="s">
        <v>10268</v>
      </c>
      <c r="J502" s="163"/>
      <c r="K502" s="165"/>
      <c r="L502" s="181"/>
      <c r="M502" s="166">
        <v>1500</v>
      </c>
      <c r="N502" s="161" t="s">
        <v>8142</v>
      </c>
      <c r="O502" s="167"/>
      <c r="P502" s="162"/>
      <c r="Q502" s="159"/>
      <c r="R502" s="159"/>
      <c r="S502" s="159"/>
      <c r="T502" s="159"/>
      <c r="U502" s="164"/>
      <c r="V502" s="161"/>
      <c r="W502" s="168"/>
    </row>
    <row r="503" spans="1:23" ht="15" customHeight="1" x14ac:dyDescent="0.25">
      <c r="A503" s="151">
        <v>3716</v>
      </c>
      <c r="B503" s="152">
        <v>39598</v>
      </c>
      <c r="C503" s="153">
        <v>1227</v>
      </c>
      <c r="D503" s="153" t="s">
        <v>108</v>
      </c>
      <c r="E503" s="153" t="s">
        <v>10269</v>
      </c>
      <c r="F503" s="153" t="s">
        <v>10270</v>
      </c>
      <c r="G503" s="153" t="s">
        <v>10271</v>
      </c>
      <c r="H503" s="153" t="s">
        <v>10272</v>
      </c>
      <c r="I503" s="153" t="s">
        <v>10273</v>
      </c>
      <c r="J503" s="123" t="s">
        <v>10274</v>
      </c>
      <c r="K503" s="123"/>
      <c r="L503" s="182"/>
      <c r="M503" s="154">
        <v>5000</v>
      </c>
      <c r="N503" s="153" t="s">
        <v>8273</v>
      </c>
      <c r="O503" s="155"/>
      <c r="P503" s="153"/>
      <c r="Q503" s="153"/>
      <c r="R503" s="153"/>
      <c r="S503" s="153"/>
      <c r="T503" s="153"/>
      <c r="U503" s="153"/>
      <c r="V503" s="153"/>
      <c r="W503" s="156"/>
    </row>
    <row r="504" spans="1:23" ht="15" customHeight="1" x14ac:dyDescent="0.25">
      <c r="A504" s="169">
        <v>3743</v>
      </c>
      <c r="B504" s="170">
        <v>39599</v>
      </c>
      <c r="C504" s="169">
        <v>1559</v>
      </c>
      <c r="D504" s="169" t="s">
        <v>40</v>
      </c>
      <c r="E504" s="169" t="s">
        <v>10275</v>
      </c>
      <c r="F504" s="178" t="s">
        <v>9443</v>
      </c>
      <c r="G504" s="178" t="s">
        <v>8222</v>
      </c>
      <c r="H504" s="173" t="s">
        <v>10276</v>
      </c>
      <c r="I504" s="178" t="s">
        <v>10277</v>
      </c>
      <c r="J504" s="173" t="s">
        <v>8225</v>
      </c>
      <c r="K504" s="172"/>
      <c r="L504" s="174" t="s">
        <v>8226</v>
      </c>
      <c r="M504" s="175">
        <v>3000</v>
      </c>
      <c r="N504" s="172" t="s">
        <v>8227</v>
      </c>
      <c r="O504" s="176" t="s">
        <v>3566</v>
      </c>
      <c r="P504" s="173"/>
      <c r="Q504" s="173" t="s">
        <v>8453</v>
      </c>
      <c r="R504" s="173"/>
      <c r="S504" s="173" t="s">
        <v>8222</v>
      </c>
      <c r="T504" s="173" t="s">
        <v>10278</v>
      </c>
      <c r="U504" s="173"/>
      <c r="V504" s="179"/>
      <c r="W504" s="180"/>
    </row>
    <row r="505" spans="1:23" ht="15" customHeight="1" x14ac:dyDescent="0.25">
      <c r="A505" s="144">
        <v>3772</v>
      </c>
      <c r="B505" s="157">
        <v>39600</v>
      </c>
      <c r="C505" s="121">
        <v>1945</v>
      </c>
      <c r="D505" s="121" t="s">
        <v>46</v>
      </c>
      <c r="E505" s="158" t="s">
        <v>10279</v>
      </c>
      <c r="F505" s="145" t="s">
        <v>10280</v>
      </c>
      <c r="G505" s="145" t="s">
        <v>8802</v>
      </c>
      <c r="H505" s="123" t="s">
        <v>10281</v>
      </c>
      <c r="I505" s="146" t="s">
        <v>10282</v>
      </c>
      <c r="J505" s="147"/>
      <c r="K505" s="147"/>
      <c r="L505" s="148"/>
      <c r="M505" s="122">
        <v>1000</v>
      </c>
      <c r="N505" s="121" t="s">
        <v>8998</v>
      </c>
      <c r="O505" s="196"/>
      <c r="P505" s="121"/>
      <c r="Q505" s="144"/>
      <c r="R505" s="144"/>
      <c r="S505" s="144"/>
      <c r="T505" s="144"/>
      <c r="U505" s="144"/>
      <c r="V505" s="121"/>
      <c r="W505" s="150"/>
    </row>
    <row r="506" spans="1:23" ht="15" customHeight="1" x14ac:dyDescent="0.25">
      <c r="A506" s="159"/>
      <c r="B506" s="160">
        <v>39601</v>
      </c>
      <c r="C506" s="161">
        <v>1301</v>
      </c>
      <c r="D506" s="161" t="s">
        <v>64</v>
      </c>
      <c r="E506" s="161" t="s">
        <v>10283</v>
      </c>
      <c r="F506" s="162" t="s">
        <v>10284</v>
      </c>
      <c r="G506" s="162" t="s">
        <v>5722</v>
      </c>
      <c r="H506" s="163" t="s">
        <v>10285</v>
      </c>
      <c r="I506" s="164" t="s">
        <v>10286</v>
      </c>
      <c r="J506" s="163" t="s">
        <v>10287</v>
      </c>
      <c r="K506" s="165" t="s">
        <v>9481</v>
      </c>
      <c r="L506" s="181" t="s">
        <v>8226</v>
      </c>
      <c r="M506" s="166">
        <v>300</v>
      </c>
      <c r="N506" s="161" t="s">
        <v>8142</v>
      </c>
      <c r="O506" s="167">
        <v>0</v>
      </c>
      <c r="P506" s="162"/>
      <c r="Q506" s="159"/>
      <c r="R506" s="159"/>
      <c r="S506" s="159" t="s">
        <v>9482</v>
      </c>
      <c r="T506" s="159" t="s">
        <v>9483</v>
      </c>
      <c r="U506" s="164"/>
      <c r="V506" s="161"/>
      <c r="W506" s="168"/>
    </row>
    <row r="507" spans="1:23" ht="15" customHeight="1" x14ac:dyDescent="0.25">
      <c r="A507" s="144">
        <v>3774</v>
      </c>
      <c r="B507" s="120">
        <v>39601</v>
      </c>
      <c r="C507" s="121">
        <v>722</v>
      </c>
      <c r="D507" s="121" t="s">
        <v>116</v>
      </c>
      <c r="E507" s="144" t="s">
        <v>10288</v>
      </c>
      <c r="F507" s="145" t="s">
        <v>10289</v>
      </c>
      <c r="G507" s="145" t="s">
        <v>10290</v>
      </c>
      <c r="H507" s="123" t="s">
        <v>10291</v>
      </c>
      <c r="I507" s="146" t="s">
        <v>10292</v>
      </c>
      <c r="J507" s="147"/>
      <c r="K507" s="147"/>
      <c r="L507" s="148"/>
      <c r="M507" s="122">
        <v>800</v>
      </c>
      <c r="N507" s="121" t="s">
        <v>8335</v>
      </c>
      <c r="O507" s="195"/>
      <c r="P507" s="144"/>
      <c r="Q507" s="144"/>
      <c r="R507" s="144"/>
      <c r="S507" s="144"/>
      <c r="T507" s="144"/>
      <c r="U507" s="144"/>
      <c r="V507" s="121"/>
      <c r="W507" s="150"/>
    </row>
    <row r="508" spans="1:23" ht="15" customHeight="1" x14ac:dyDescent="0.25">
      <c r="A508" s="169">
        <v>3775</v>
      </c>
      <c r="B508" s="170">
        <v>39601</v>
      </c>
      <c r="C508" s="169">
        <v>734</v>
      </c>
      <c r="D508" s="169" t="s">
        <v>40</v>
      </c>
      <c r="E508" s="169" t="s">
        <v>10293</v>
      </c>
      <c r="F508" s="178" t="s">
        <v>10294</v>
      </c>
      <c r="G508" s="178" t="s">
        <v>8222</v>
      </c>
      <c r="H508" s="173" t="s">
        <v>10295</v>
      </c>
      <c r="I508" s="178" t="s">
        <v>10296</v>
      </c>
      <c r="J508" s="173" t="s">
        <v>8225</v>
      </c>
      <c r="K508" s="172"/>
      <c r="L508" s="174" t="s">
        <v>8226</v>
      </c>
      <c r="M508" s="175">
        <v>68880</v>
      </c>
      <c r="N508" s="172" t="s">
        <v>8168</v>
      </c>
      <c r="O508" s="176" t="s">
        <v>4936</v>
      </c>
      <c r="P508" s="173"/>
      <c r="Q508" s="173"/>
      <c r="R508" s="173"/>
      <c r="S508" s="173" t="s">
        <v>8222</v>
      </c>
      <c r="T508" s="173"/>
      <c r="U508" s="173"/>
      <c r="V508" s="179"/>
      <c r="W508" s="180"/>
    </row>
    <row r="509" spans="1:23" ht="15" customHeight="1" x14ac:dyDescent="0.25">
      <c r="A509" s="169"/>
      <c r="B509" s="170">
        <v>39601</v>
      </c>
      <c r="C509" s="169">
        <v>2344</v>
      </c>
      <c r="D509" s="199" t="s">
        <v>40</v>
      </c>
      <c r="E509" s="169" t="s">
        <v>10297</v>
      </c>
      <c r="F509" s="178" t="s">
        <v>10298</v>
      </c>
      <c r="G509" s="178" t="s">
        <v>8222</v>
      </c>
      <c r="H509" s="173" t="s">
        <v>10299</v>
      </c>
      <c r="I509" s="178" t="s">
        <v>10300</v>
      </c>
      <c r="J509" s="173" t="s">
        <v>10301</v>
      </c>
      <c r="K509" s="172"/>
      <c r="L509" s="174" t="s">
        <v>8226</v>
      </c>
      <c r="M509" s="175">
        <v>5</v>
      </c>
      <c r="N509" s="172" t="s">
        <v>8142</v>
      </c>
      <c r="O509" s="176" t="s">
        <v>4936</v>
      </c>
      <c r="P509" s="173"/>
      <c r="Q509" s="173"/>
      <c r="R509" s="173"/>
      <c r="S509" s="173"/>
      <c r="T509" s="173"/>
      <c r="U509" s="173"/>
      <c r="V509" s="179"/>
      <c r="W509" s="180"/>
    </row>
    <row r="510" spans="1:23" ht="15" customHeight="1" x14ac:dyDescent="0.25">
      <c r="A510" s="144">
        <v>3776</v>
      </c>
      <c r="B510" s="157">
        <v>39601</v>
      </c>
      <c r="C510" s="121">
        <v>828</v>
      </c>
      <c r="D510" s="121" t="s">
        <v>46</v>
      </c>
      <c r="E510" s="158" t="s">
        <v>10302</v>
      </c>
      <c r="F510" s="145" t="s">
        <v>10303</v>
      </c>
      <c r="G510" s="145" t="s">
        <v>8802</v>
      </c>
      <c r="H510" s="123" t="s">
        <v>10304</v>
      </c>
      <c r="I510" s="146" t="s">
        <v>10305</v>
      </c>
      <c r="J510" s="147"/>
      <c r="K510" s="147"/>
      <c r="L510" s="148"/>
      <c r="M510" s="122">
        <v>2500</v>
      </c>
      <c r="N510" s="121" t="s">
        <v>8335</v>
      </c>
      <c r="O510" s="196"/>
      <c r="P510" s="121"/>
      <c r="Q510" s="144"/>
      <c r="R510" s="144"/>
      <c r="S510" s="144"/>
      <c r="T510" s="144"/>
      <c r="U510" s="144"/>
      <c r="V510" s="121"/>
      <c r="W510" s="150"/>
    </row>
    <row r="511" spans="1:23" ht="15" customHeight="1" x14ac:dyDescent="0.25">
      <c r="A511" s="144">
        <v>3777</v>
      </c>
      <c r="B511" s="157">
        <v>39601</v>
      </c>
      <c r="C511" s="121">
        <v>855</v>
      </c>
      <c r="D511" s="121" t="s">
        <v>68</v>
      </c>
      <c r="E511" s="158" t="s">
        <v>10306</v>
      </c>
      <c r="F511" s="145" t="s">
        <v>8847</v>
      </c>
      <c r="G511" s="145" t="s">
        <v>8175</v>
      </c>
      <c r="H511" s="123" t="s">
        <v>10307</v>
      </c>
      <c r="I511" s="146" t="s">
        <v>10308</v>
      </c>
      <c r="J511" s="147"/>
      <c r="K511" s="147"/>
      <c r="L511" s="148"/>
      <c r="M511" s="122">
        <v>5000</v>
      </c>
      <c r="N511" s="121" t="s">
        <v>8161</v>
      </c>
      <c r="O511" s="196"/>
      <c r="P511" s="121"/>
      <c r="Q511" s="144"/>
      <c r="R511" s="144"/>
      <c r="S511" s="144"/>
      <c r="T511" s="144"/>
      <c r="U511" s="144"/>
      <c r="V511" s="121"/>
      <c r="W511" s="150"/>
    </row>
    <row r="512" spans="1:23" ht="15" customHeight="1" x14ac:dyDescent="0.25">
      <c r="A512" s="151">
        <v>3851</v>
      </c>
      <c r="B512" s="152">
        <v>39602</v>
      </c>
      <c r="C512" s="153">
        <v>1603</v>
      </c>
      <c r="D512" s="153" t="s">
        <v>51</v>
      </c>
      <c r="E512" s="153" t="s">
        <v>10309</v>
      </c>
      <c r="F512" s="153" t="s">
        <v>10310</v>
      </c>
      <c r="G512" s="153" t="s">
        <v>8468</v>
      </c>
      <c r="H512" s="153" t="s">
        <v>10311</v>
      </c>
      <c r="I512" s="153" t="s">
        <v>10312</v>
      </c>
      <c r="J512" s="123" t="s">
        <v>10313</v>
      </c>
      <c r="K512" s="123"/>
      <c r="L512" s="182"/>
      <c r="M512" s="154">
        <v>400</v>
      </c>
      <c r="N512" s="153" t="s">
        <v>8142</v>
      </c>
      <c r="O512" s="155"/>
      <c r="P512" s="153" t="s">
        <v>10314</v>
      </c>
      <c r="Q512" s="153"/>
      <c r="R512" s="153"/>
      <c r="S512" s="153"/>
      <c r="T512" s="153"/>
      <c r="U512" s="153"/>
      <c r="V512" s="153"/>
      <c r="W512" s="156"/>
    </row>
    <row r="513" spans="1:23" ht="15" customHeight="1" x14ac:dyDescent="0.25">
      <c r="A513" s="144">
        <v>3835</v>
      </c>
      <c r="B513" s="120">
        <v>39602</v>
      </c>
      <c r="C513" s="121">
        <v>1003</v>
      </c>
      <c r="D513" s="121" t="s">
        <v>162</v>
      </c>
      <c r="E513" s="144" t="s">
        <v>10315</v>
      </c>
      <c r="F513" s="145" t="s">
        <v>9422</v>
      </c>
      <c r="G513" s="145" t="s">
        <v>9423</v>
      </c>
      <c r="H513" s="123" t="s">
        <v>10316</v>
      </c>
      <c r="I513" s="146" t="s">
        <v>10317</v>
      </c>
      <c r="J513" s="147"/>
      <c r="K513" s="147"/>
      <c r="L513" s="148"/>
      <c r="M513" s="122">
        <v>60000</v>
      </c>
      <c r="N513" s="121" t="s">
        <v>8168</v>
      </c>
      <c r="O513" s="195"/>
      <c r="P513" s="144"/>
      <c r="Q513" s="144"/>
      <c r="R513" s="144"/>
      <c r="S513" s="144"/>
      <c r="T513" s="144"/>
      <c r="U513" s="144"/>
      <c r="V513" s="121"/>
      <c r="W513" s="150"/>
    </row>
    <row r="514" spans="1:23" ht="15" customHeight="1" x14ac:dyDescent="0.25">
      <c r="A514" s="144">
        <v>3830</v>
      </c>
      <c r="B514" s="157">
        <v>39602</v>
      </c>
      <c r="C514" s="121">
        <v>853</v>
      </c>
      <c r="D514" s="121" t="s">
        <v>68</v>
      </c>
      <c r="E514" s="158" t="s">
        <v>10318</v>
      </c>
      <c r="F514" s="145" t="s">
        <v>9120</v>
      </c>
      <c r="G514" s="145" t="s">
        <v>8175</v>
      </c>
      <c r="H514" s="123" t="s">
        <v>10319</v>
      </c>
      <c r="I514" s="146" t="s">
        <v>10320</v>
      </c>
      <c r="J514" s="147"/>
      <c r="K514" s="147"/>
      <c r="L514" s="148"/>
      <c r="M514" s="122">
        <v>1600</v>
      </c>
      <c r="N514" s="121" t="s">
        <v>8161</v>
      </c>
      <c r="O514" s="196"/>
      <c r="P514" s="121"/>
      <c r="Q514" s="144"/>
      <c r="R514" s="144"/>
      <c r="S514" s="144"/>
      <c r="T514" s="144"/>
      <c r="U514" s="144"/>
      <c r="V514" s="121"/>
      <c r="W514" s="150"/>
    </row>
    <row r="515" spans="1:23" ht="15" customHeight="1" x14ac:dyDescent="0.25">
      <c r="A515" s="159">
        <v>3877</v>
      </c>
      <c r="B515" s="160">
        <v>39603</v>
      </c>
      <c r="C515" s="161">
        <v>1053</v>
      </c>
      <c r="D515" s="161" t="s">
        <v>64</v>
      </c>
      <c r="E515" s="161" t="s">
        <v>10321</v>
      </c>
      <c r="F515" s="162" t="s">
        <v>10322</v>
      </c>
      <c r="G515" s="162" t="s">
        <v>10323</v>
      </c>
      <c r="H515" s="163" t="s">
        <v>10324</v>
      </c>
      <c r="I515" s="164" t="s">
        <v>10325</v>
      </c>
      <c r="J515" s="163" t="s">
        <v>10326</v>
      </c>
      <c r="K515" s="165" t="s">
        <v>9481</v>
      </c>
      <c r="L515" s="181" t="s">
        <v>8226</v>
      </c>
      <c r="M515" s="166">
        <v>15000</v>
      </c>
      <c r="N515" s="161" t="s">
        <v>8161</v>
      </c>
      <c r="O515" s="167"/>
      <c r="P515" s="162" t="s">
        <v>10327</v>
      </c>
      <c r="Q515" s="159" t="s">
        <v>10323</v>
      </c>
      <c r="R515" s="159"/>
      <c r="S515" s="159" t="s">
        <v>10328</v>
      </c>
      <c r="T515" s="159" t="s">
        <v>9483</v>
      </c>
      <c r="U515" s="164"/>
      <c r="V515" s="161"/>
      <c r="W515" s="168"/>
    </row>
    <row r="516" spans="1:23" ht="15" customHeight="1" x14ac:dyDescent="0.25">
      <c r="A516" s="159">
        <v>3875</v>
      </c>
      <c r="B516" s="160">
        <v>39603</v>
      </c>
      <c r="C516" s="161">
        <v>1005</v>
      </c>
      <c r="D516" s="161" t="s">
        <v>329</v>
      </c>
      <c r="E516" s="161" t="s">
        <v>10329</v>
      </c>
      <c r="F516" s="162" t="s">
        <v>10330</v>
      </c>
      <c r="G516" s="162" t="s">
        <v>8312</v>
      </c>
      <c r="H516" s="163" t="s">
        <v>10331</v>
      </c>
      <c r="I516" s="164" t="s">
        <v>10332</v>
      </c>
      <c r="J516" s="163"/>
      <c r="K516" s="165"/>
      <c r="L516" s="181"/>
      <c r="M516" s="166" t="s">
        <v>8194</v>
      </c>
      <c r="N516" s="161" t="s">
        <v>8168</v>
      </c>
      <c r="O516" s="167"/>
      <c r="P516" s="162"/>
      <c r="Q516" s="159"/>
      <c r="R516" s="159"/>
      <c r="S516" s="159"/>
      <c r="T516" s="159"/>
      <c r="U516" s="164"/>
      <c r="V516" s="161"/>
      <c r="W516" s="168"/>
    </row>
    <row r="517" spans="1:23" ht="15" customHeight="1" x14ac:dyDescent="0.25">
      <c r="A517" s="151">
        <v>3885</v>
      </c>
      <c r="B517" s="152">
        <v>39603</v>
      </c>
      <c r="C517" s="153">
        <v>2026</v>
      </c>
      <c r="D517" s="153" t="s">
        <v>319</v>
      </c>
      <c r="E517" s="153" t="s">
        <v>10333</v>
      </c>
      <c r="F517" s="153" t="s">
        <v>8207</v>
      </c>
      <c r="G517" s="153" t="s">
        <v>8208</v>
      </c>
      <c r="H517" s="153" t="s">
        <v>10334</v>
      </c>
      <c r="I517" s="153" t="s">
        <v>10335</v>
      </c>
      <c r="J517" s="123" t="s">
        <v>10336</v>
      </c>
      <c r="K517" s="123"/>
      <c r="L517" s="182"/>
      <c r="M517" s="154">
        <v>3000</v>
      </c>
      <c r="N517" s="153" t="s">
        <v>8161</v>
      </c>
      <c r="O517" s="155"/>
      <c r="P517" s="153"/>
      <c r="Q517" s="153"/>
      <c r="R517" s="153"/>
      <c r="S517" s="153"/>
      <c r="T517" s="153"/>
      <c r="U517" s="153"/>
      <c r="V517" s="153"/>
      <c r="W517" s="156"/>
    </row>
    <row r="518" spans="1:23" ht="15" customHeight="1" x14ac:dyDescent="0.25">
      <c r="A518" s="151">
        <v>3886</v>
      </c>
      <c r="B518" s="152">
        <v>39603</v>
      </c>
      <c r="C518" s="153">
        <v>2029</v>
      </c>
      <c r="D518" s="153" t="s">
        <v>319</v>
      </c>
      <c r="E518" s="153" t="s">
        <v>10337</v>
      </c>
      <c r="F518" s="153" t="s">
        <v>8207</v>
      </c>
      <c r="G518" s="153" t="s">
        <v>8208</v>
      </c>
      <c r="H518" s="153" t="s">
        <v>10338</v>
      </c>
      <c r="I518" s="153" t="s">
        <v>10339</v>
      </c>
      <c r="J518" s="123" t="s">
        <v>10340</v>
      </c>
      <c r="K518" s="123"/>
      <c r="L518" s="182"/>
      <c r="M518" s="154">
        <v>114000</v>
      </c>
      <c r="N518" s="153" t="s">
        <v>8168</v>
      </c>
      <c r="O518" s="155"/>
      <c r="P518" s="153" t="s">
        <v>10341</v>
      </c>
      <c r="Q518" s="153"/>
      <c r="R518" s="153" t="s">
        <v>4937</v>
      </c>
      <c r="S518" s="153"/>
      <c r="T518" s="153"/>
      <c r="U518" s="153"/>
      <c r="V518" s="153"/>
      <c r="W518" s="156"/>
    </row>
    <row r="519" spans="1:23" ht="15" customHeight="1" x14ac:dyDescent="0.25">
      <c r="A519" s="144">
        <v>3876</v>
      </c>
      <c r="B519" s="120">
        <v>39603</v>
      </c>
      <c r="C519" s="121">
        <v>1050</v>
      </c>
      <c r="D519" s="121" t="s">
        <v>42</v>
      </c>
      <c r="E519" s="144" t="s">
        <v>10342</v>
      </c>
      <c r="F519" s="145" t="s">
        <v>8269</v>
      </c>
      <c r="G519" s="145" t="s">
        <v>8270</v>
      </c>
      <c r="H519" s="123" t="s">
        <v>10343</v>
      </c>
      <c r="I519" s="146" t="s">
        <v>10344</v>
      </c>
      <c r="J519" s="147"/>
      <c r="K519" s="147"/>
      <c r="L519" s="148" t="s">
        <v>8172</v>
      </c>
      <c r="M519" s="122">
        <v>10000</v>
      </c>
      <c r="N519" s="121" t="s">
        <v>8168</v>
      </c>
      <c r="O519" s="195"/>
      <c r="P519" s="144"/>
      <c r="Q519" s="144"/>
      <c r="R519" s="144"/>
      <c r="S519" s="144"/>
      <c r="T519" s="144"/>
      <c r="U519" s="144"/>
      <c r="V519" s="121"/>
      <c r="W519" s="150"/>
    </row>
    <row r="520" spans="1:23" ht="15" customHeight="1" x14ac:dyDescent="0.25">
      <c r="A520" s="169">
        <v>3873</v>
      </c>
      <c r="B520" s="170">
        <v>39603</v>
      </c>
      <c r="C520" s="169">
        <v>906</v>
      </c>
      <c r="D520" s="169" t="s">
        <v>31</v>
      </c>
      <c r="E520" s="169" t="s">
        <v>10345</v>
      </c>
      <c r="F520" s="178" t="s">
        <v>10346</v>
      </c>
      <c r="G520" s="178" t="s">
        <v>10347</v>
      </c>
      <c r="H520" s="173" t="s">
        <v>10348</v>
      </c>
      <c r="I520" s="178" t="s">
        <v>10349</v>
      </c>
      <c r="J520" s="173"/>
      <c r="K520" s="172"/>
      <c r="L520" s="174" t="s">
        <v>8226</v>
      </c>
      <c r="M520" s="175">
        <v>500000</v>
      </c>
      <c r="N520" s="172" t="s">
        <v>8168</v>
      </c>
      <c r="O520" s="176" t="s">
        <v>4936</v>
      </c>
      <c r="P520" s="173"/>
      <c r="Q520" s="173"/>
      <c r="R520" s="173"/>
      <c r="S520" s="173"/>
      <c r="T520" s="173" t="s">
        <v>10350</v>
      </c>
      <c r="U520" s="173" t="s">
        <v>8446</v>
      </c>
      <c r="V520" s="179" t="s">
        <v>10351</v>
      </c>
      <c r="W520" s="180">
        <v>10000</v>
      </c>
    </row>
    <row r="521" spans="1:23" ht="15" customHeight="1" x14ac:dyDescent="0.25">
      <c r="A521" s="144">
        <v>3872</v>
      </c>
      <c r="B521" s="157">
        <v>39603</v>
      </c>
      <c r="C521" s="121">
        <v>817</v>
      </c>
      <c r="D521" s="121" t="s">
        <v>70</v>
      </c>
      <c r="E521" s="158" t="s">
        <v>10352</v>
      </c>
      <c r="F521" s="145" t="s">
        <v>10353</v>
      </c>
      <c r="G521" s="145" t="s">
        <v>8294</v>
      </c>
      <c r="H521" s="144" t="s">
        <v>10354</v>
      </c>
      <c r="I521" s="146" t="s">
        <v>10355</v>
      </c>
      <c r="J521" s="147"/>
      <c r="K521" s="147"/>
      <c r="L521" s="148"/>
      <c r="M521" s="122" t="s">
        <v>8194</v>
      </c>
      <c r="N521" s="121" t="s">
        <v>8194</v>
      </c>
      <c r="O521" s="196"/>
      <c r="P521" s="121"/>
      <c r="Q521" s="144"/>
      <c r="R521" s="144"/>
      <c r="S521" s="144"/>
      <c r="T521" s="144"/>
      <c r="U521" s="144"/>
      <c r="V521" s="121"/>
      <c r="W521" s="150"/>
    </row>
    <row r="522" spans="1:23" ht="15" customHeight="1" x14ac:dyDescent="0.25">
      <c r="A522" s="159"/>
      <c r="B522" s="160">
        <v>39604</v>
      </c>
      <c r="C522" s="161"/>
      <c r="D522" s="161" t="s">
        <v>64</v>
      </c>
      <c r="E522" s="198" t="s">
        <v>10356</v>
      </c>
      <c r="F522" s="162" t="s">
        <v>10357</v>
      </c>
      <c r="G522" s="162" t="s">
        <v>8260</v>
      </c>
      <c r="H522" s="163" t="s">
        <v>10358</v>
      </c>
      <c r="I522" s="164" t="s">
        <v>10359</v>
      </c>
      <c r="J522" s="163" t="s">
        <v>10360</v>
      </c>
      <c r="K522" s="165" t="s">
        <v>9481</v>
      </c>
      <c r="L522" s="181" t="s">
        <v>8226</v>
      </c>
      <c r="M522" s="166">
        <v>25</v>
      </c>
      <c r="N522" s="161" t="s">
        <v>8161</v>
      </c>
      <c r="O522" s="167">
        <v>0</v>
      </c>
      <c r="P522" s="162"/>
      <c r="Q522" s="159" t="s">
        <v>10176</v>
      </c>
      <c r="R522" s="159"/>
      <c r="S522" s="159" t="s">
        <v>10177</v>
      </c>
      <c r="T522" s="159" t="s">
        <v>9483</v>
      </c>
      <c r="U522" s="164"/>
      <c r="V522" s="161"/>
      <c r="W522" s="168"/>
    </row>
    <row r="523" spans="1:23" ht="15" customHeight="1" x14ac:dyDescent="0.25">
      <c r="A523" s="151">
        <v>3892</v>
      </c>
      <c r="B523" s="152">
        <v>39604</v>
      </c>
      <c r="C523" s="153">
        <v>1058</v>
      </c>
      <c r="D523" s="153" t="s">
        <v>319</v>
      </c>
      <c r="E523" s="153" t="s">
        <v>10361</v>
      </c>
      <c r="F523" s="153" t="s">
        <v>8207</v>
      </c>
      <c r="G523" s="153" t="s">
        <v>8208</v>
      </c>
      <c r="H523" s="153" t="s">
        <v>10362</v>
      </c>
      <c r="I523" s="153" t="s">
        <v>10363</v>
      </c>
      <c r="J523" s="123" t="s">
        <v>10364</v>
      </c>
      <c r="K523" s="123"/>
      <c r="L523" s="182"/>
      <c r="M523" s="154">
        <v>28000</v>
      </c>
      <c r="N523" s="153" t="s">
        <v>8161</v>
      </c>
      <c r="O523" s="155"/>
      <c r="P523" s="153"/>
      <c r="Q523" s="153"/>
      <c r="R523" s="153"/>
      <c r="S523" s="153"/>
      <c r="T523" s="153"/>
      <c r="U523" s="153"/>
      <c r="V523" s="153"/>
      <c r="W523" s="156"/>
    </row>
    <row r="524" spans="1:23" ht="15" customHeight="1" x14ac:dyDescent="0.25">
      <c r="A524" s="144">
        <v>3889</v>
      </c>
      <c r="B524" s="120">
        <v>39604</v>
      </c>
      <c r="C524" s="121">
        <v>730</v>
      </c>
      <c r="D524" s="121" t="s">
        <v>162</v>
      </c>
      <c r="E524" s="144" t="s">
        <v>10365</v>
      </c>
      <c r="F524" s="145" t="s">
        <v>8157</v>
      </c>
      <c r="G524" s="145" t="s">
        <v>8158</v>
      </c>
      <c r="H524" s="123" t="s">
        <v>10366</v>
      </c>
      <c r="I524" s="146" t="s">
        <v>10367</v>
      </c>
      <c r="J524" s="147"/>
      <c r="K524" s="147"/>
      <c r="L524" s="148"/>
      <c r="M524" s="122">
        <v>5000</v>
      </c>
      <c r="N524" s="121" t="s">
        <v>8161</v>
      </c>
      <c r="O524" s="195"/>
      <c r="P524" s="144"/>
      <c r="Q524" s="144"/>
      <c r="R524" s="144"/>
      <c r="S524" s="144"/>
      <c r="T524" s="144"/>
      <c r="U524" s="144"/>
      <c r="V524" s="121"/>
      <c r="W524" s="150"/>
    </row>
    <row r="525" spans="1:23" ht="15" customHeight="1" x14ac:dyDescent="0.25">
      <c r="A525" s="169"/>
      <c r="B525" s="170">
        <v>39604</v>
      </c>
      <c r="C525" s="169">
        <v>1040</v>
      </c>
      <c r="D525" s="169" t="s">
        <v>40</v>
      </c>
      <c r="E525" s="169" t="s">
        <v>10368</v>
      </c>
      <c r="F525" s="178" t="s">
        <v>10369</v>
      </c>
      <c r="G525" s="178" t="s">
        <v>8222</v>
      </c>
      <c r="H525" s="173" t="s">
        <v>10370</v>
      </c>
      <c r="I525" s="178" t="s">
        <v>10371</v>
      </c>
      <c r="J525" s="173" t="s">
        <v>8225</v>
      </c>
      <c r="K525" s="172"/>
      <c r="L525" s="174" t="s">
        <v>8226</v>
      </c>
      <c r="M525" s="175">
        <v>100</v>
      </c>
      <c r="N525" s="172" t="s">
        <v>8142</v>
      </c>
      <c r="O525" s="176" t="s">
        <v>4936</v>
      </c>
      <c r="P525" s="173"/>
      <c r="Q525" s="173"/>
      <c r="R525" s="173"/>
      <c r="S525" s="173"/>
      <c r="T525" s="173"/>
      <c r="U525" s="173"/>
      <c r="V525" s="179"/>
      <c r="W525" s="180"/>
    </row>
    <row r="526" spans="1:23" ht="15" customHeight="1" x14ac:dyDescent="0.25">
      <c r="A526" s="169"/>
      <c r="B526" s="170">
        <v>39604</v>
      </c>
      <c r="C526" s="169">
        <v>1714</v>
      </c>
      <c r="D526" s="199" t="s">
        <v>40</v>
      </c>
      <c r="E526" s="169" t="s">
        <v>10372</v>
      </c>
      <c r="F526" s="178" t="s">
        <v>10102</v>
      </c>
      <c r="G526" s="178" t="s">
        <v>8222</v>
      </c>
      <c r="H526" s="173" t="s">
        <v>10373</v>
      </c>
      <c r="I526" s="178" t="s">
        <v>10374</v>
      </c>
      <c r="J526" s="173" t="s">
        <v>8225</v>
      </c>
      <c r="K526" s="172"/>
      <c r="L526" s="174" t="s">
        <v>8226</v>
      </c>
      <c r="M526" s="175">
        <v>150</v>
      </c>
      <c r="N526" s="172" t="s">
        <v>8142</v>
      </c>
      <c r="O526" s="176" t="s">
        <v>4936</v>
      </c>
      <c r="P526" s="173"/>
      <c r="Q526" s="173"/>
      <c r="R526" s="173"/>
      <c r="S526" s="173"/>
      <c r="T526" s="173" t="s">
        <v>9787</v>
      </c>
      <c r="U526" s="173"/>
      <c r="V526" s="179"/>
      <c r="W526" s="180"/>
    </row>
    <row r="527" spans="1:23" ht="15" customHeight="1" x14ac:dyDescent="0.25">
      <c r="A527" s="144">
        <v>3896</v>
      </c>
      <c r="B527" s="157">
        <v>39604</v>
      </c>
      <c r="C527" s="121">
        <v>1258</v>
      </c>
      <c r="D527" s="121" t="s">
        <v>72</v>
      </c>
      <c r="E527" s="158" t="s">
        <v>10375</v>
      </c>
      <c r="F527" s="145" t="s">
        <v>10376</v>
      </c>
      <c r="G527" s="145" t="s">
        <v>8355</v>
      </c>
      <c r="H527" s="123" t="s">
        <v>10377</v>
      </c>
      <c r="I527" s="146" t="s">
        <v>10378</v>
      </c>
      <c r="J527" s="147"/>
      <c r="K527" s="147"/>
      <c r="L527" s="148"/>
      <c r="M527" s="122">
        <v>3000</v>
      </c>
      <c r="N527" s="121" t="s">
        <v>8142</v>
      </c>
      <c r="O527" s="196"/>
      <c r="P527" s="121"/>
      <c r="Q527" s="144"/>
      <c r="R527" s="144"/>
      <c r="S527" s="144"/>
      <c r="T527" s="144"/>
      <c r="U527" s="144"/>
      <c r="V527" s="121"/>
      <c r="W527" s="150"/>
    </row>
    <row r="528" spans="1:23" ht="15" customHeight="1" x14ac:dyDescent="0.25">
      <c r="A528" s="159">
        <v>3910</v>
      </c>
      <c r="B528" s="160">
        <v>39605</v>
      </c>
      <c r="C528" s="161">
        <v>838</v>
      </c>
      <c r="D528" s="161" t="s">
        <v>91</v>
      </c>
      <c r="E528" s="161" t="s">
        <v>10379</v>
      </c>
      <c r="F528" s="162" t="s">
        <v>10380</v>
      </c>
      <c r="G528" s="162" t="s">
        <v>8379</v>
      </c>
      <c r="H528" s="163" t="s">
        <v>10381</v>
      </c>
      <c r="I528" s="164" t="s">
        <v>10382</v>
      </c>
      <c r="J528" s="163"/>
      <c r="K528" s="165"/>
      <c r="L528" s="181"/>
      <c r="M528" s="166">
        <v>1000</v>
      </c>
      <c r="N528" s="161" t="s">
        <v>8194</v>
      </c>
      <c r="O528" s="167"/>
      <c r="P528" s="162"/>
      <c r="Q528" s="159"/>
      <c r="R528" s="159"/>
      <c r="S528" s="159"/>
      <c r="T528" s="159"/>
      <c r="U528" s="164"/>
      <c r="V528" s="161"/>
      <c r="W528" s="168"/>
    </row>
    <row r="529" spans="1:23" ht="15" customHeight="1" x14ac:dyDescent="0.25">
      <c r="A529" s="159"/>
      <c r="B529" s="160">
        <v>39605</v>
      </c>
      <c r="C529" s="161">
        <v>1051</v>
      </c>
      <c r="D529" s="161" t="s">
        <v>64</v>
      </c>
      <c r="E529" s="198" t="s">
        <v>10383</v>
      </c>
      <c r="F529" s="162" t="s">
        <v>10164</v>
      </c>
      <c r="G529" s="162" t="s">
        <v>5722</v>
      </c>
      <c r="H529" s="163" t="s">
        <v>10384</v>
      </c>
      <c r="I529" s="164" t="s">
        <v>10385</v>
      </c>
      <c r="J529" s="163" t="s">
        <v>10386</v>
      </c>
      <c r="K529" s="165" t="s">
        <v>9481</v>
      </c>
      <c r="L529" s="181" t="s">
        <v>8226</v>
      </c>
      <c r="M529" s="166">
        <v>200</v>
      </c>
      <c r="N529" s="161" t="s">
        <v>8142</v>
      </c>
      <c r="O529" s="167">
        <v>0</v>
      </c>
      <c r="P529" s="162"/>
      <c r="Q529" s="159"/>
      <c r="R529" s="159"/>
      <c r="S529" s="159" t="s">
        <v>10209</v>
      </c>
      <c r="T529" s="159" t="s">
        <v>9483</v>
      </c>
      <c r="U529" s="164"/>
      <c r="V529" s="161"/>
      <c r="W529" s="168"/>
    </row>
    <row r="530" spans="1:23" ht="15.75" customHeight="1" x14ac:dyDescent="0.25">
      <c r="A530" s="151"/>
      <c r="B530" s="152">
        <v>39605</v>
      </c>
      <c r="C530" s="153">
        <v>904</v>
      </c>
      <c r="D530" s="153" t="s">
        <v>99</v>
      </c>
      <c r="E530" s="153" t="s">
        <v>10387</v>
      </c>
      <c r="F530" s="153" t="s">
        <v>10033</v>
      </c>
      <c r="G530" s="153" t="s">
        <v>9151</v>
      </c>
      <c r="H530" s="153"/>
      <c r="I530" s="153" t="s">
        <v>10388</v>
      </c>
      <c r="J530" s="123" t="s">
        <v>10389</v>
      </c>
      <c r="K530" s="123"/>
      <c r="L530" s="182"/>
      <c r="M530" s="154">
        <v>100</v>
      </c>
      <c r="N530" s="153" t="s">
        <v>8142</v>
      </c>
      <c r="O530" s="155"/>
      <c r="P530" s="153"/>
      <c r="Q530" s="153"/>
      <c r="R530" s="153"/>
      <c r="S530" s="153"/>
      <c r="T530" s="153"/>
      <c r="U530" s="153"/>
      <c r="V530" s="153"/>
      <c r="W530" s="156"/>
    </row>
    <row r="531" spans="1:23" ht="15.75" customHeight="1" x14ac:dyDescent="0.25">
      <c r="A531" s="151">
        <v>3911</v>
      </c>
      <c r="B531" s="152">
        <v>39605</v>
      </c>
      <c r="C531" s="153">
        <v>953</v>
      </c>
      <c r="D531" s="153" t="s">
        <v>21</v>
      </c>
      <c r="E531" s="153" t="s">
        <v>10390</v>
      </c>
      <c r="F531" s="153" t="s">
        <v>10391</v>
      </c>
      <c r="G531" s="153" t="s">
        <v>8202</v>
      </c>
      <c r="H531" s="153" t="s">
        <v>10392</v>
      </c>
      <c r="I531" s="153" t="s">
        <v>10393</v>
      </c>
      <c r="J531" s="123" t="s">
        <v>10394</v>
      </c>
      <c r="K531" s="123"/>
      <c r="L531" s="182"/>
      <c r="M531" s="154">
        <v>6000</v>
      </c>
      <c r="N531" s="153" t="s">
        <v>8273</v>
      </c>
      <c r="O531" s="155">
        <v>0.9</v>
      </c>
      <c r="P531" s="153"/>
      <c r="Q531" s="153"/>
      <c r="R531" s="153"/>
      <c r="S531" s="153"/>
      <c r="T531" s="153"/>
      <c r="U531" s="153"/>
      <c r="V531" s="153"/>
      <c r="W531" s="156"/>
    </row>
    <row r="532" spans="1:23" ht="15.75" customHeight="1" x14ac:dyDescent="0.25">
      <c r="A532" s="151">
        <v>3932</v>
      </c>
      <c r="B532" s="152">
        <v>39605</v>
      </c>
      <c r="C532" s="153">
        <v>1840</v>
      </c>
      <c r="D532" s="153" t="s">
        <v>203</v>
      </c>
      <c r="E532" s="153" t="s">
        <v>10395</v>
      </c>
      <c r="F532" s="153" t="s">
        <v>8163</v>
      </c>
      <c r="G532" s="153" t="s">
        <v>8164</v>
      </c>
      <c r="H532" s="123"/>
      <c r="I532" s="153" t="s">
        <v>10396</v>
      </c>
      <c r="J532" s="123" t="s">
        <v>10397</v>
      </c>
      <c r="K532" s="123"/>
      <c r="L532" s="182"/>
      <c r="M532" s="154">
        <v>200</v>
      </c>
      <c r="N532" s="153" t="s">
        <v>8168</v>
      </c>
      <c r="O532" s="155"/>
      <c r="P532" s="153"/>
      <c r="Q532" s="153"/>
      <c r="R532" s="153"/>
      <c r="S532" s="153"/>
      <c r="T532" s="153"/>
      <c r="U532" s="153"/>
      <c r="V532" s="153"/>
      <c r="W532" s="156"/>
    </row>
    <row r="533" spans="1:23" ht="15.75" customHeight="1" x14ac:dyDescent="0.25">
      <c r="A533" s="169">
        <v>3919</v>
      </c>
      <c r="B533" s="170">
        <v>39605</v>
      </c>
      <c r="C533" s="169">
        <v>1322</v>
      </c>
      <c r="D533" s="169" t="s">
        <v>40</v>
      </c>
      <c r="E533" s="169" t="s">
        <v>10398</v>
      </c>
      <c r="F533" s="178" t="s">
        <v>9579</v>
      </c>
      <c r="G533" s="178" t="s">
        <v>8222</v>
      </c>
      <c r="H533" s="173" t="s">
        <v>10399</v>
      </c>
      <c r="I533" s="178" t="s">
        <v>10400</v>
      </c>
      <c r="J533" s="173" t="s">
        <v>8225</v>
      </c>
      <c r="K533" s="172"/>
      <c r="L533" s="174" t="s">
        <v>8226</v>
      </c>
      <c r="M533" s="175">
        <v>2000</v>
      </c>
      <c r="N533" s="172" t="s">
        <v>8161</v>
      </c>
      <c r="O533" s="176" t="s">
        <v>4936</v>
      </c>
      <c r="P533" s="173"/>
      <c r="Q533" s="173"/>
      <c r="R533" s="173"/>
      <c r="S533" s="173" t="s">
        <v>8222</v>
      </c>
      <c r="T533" s="173" t="s">
        <v>8229</v>
      </c>
      <c r="U533" s="173" t="s">
        <v>8230</v>
      </c>
      <c r="V533" s="179"/>
      <c r="W533" s="180"/>
    </row>
    <row r="534" spans="1:23" ht="15.75" customHeight="1" x14ac:dyDescent="0.25">
      <c r="A534" s="159">
        <v>3944</v>
      </c>
      <c r="B534" s="160">
        <v>39606</v>
      </c>
      <c r="C534" s="161">
        <v>1444</v>
      </c>
      <c r="D534" s="161" t="s">
        <v>91</v>
      </c>
      <c r="E534" s="161" t="s">
        <v>10401</v>
      </c>
      <c r="F534" s="162" t="s">
        <v>10402</v>
      </c>
      <c r="G534" s="162" t="s">
        <v>8284</v>
      </c>
      <c r="H534" s="163" t="s">
        <v>10403</v>
      </c>
      <c r="I534" s="164" t="s">
        <v>10404</v>
      </c>
      <c r="J534" s="163"/>
      <c r="K534" s="165"/>
      <c r="L534" s="181"/>
      <c r="M534" s="166">
        <v>2000</v>
      </c>
      <c r="N534" s="161" t="s">
        <v>8161</v>
      </c>
      <c r="O534" s="167"/>
      <c r="P534" s="162"/>
      <c r="Q534" s="159"/>
      <c r="R534" s="159"/>
      <c r="S534" s="159"/>
      <c r="T534" s="159"/>
      <c r="U534" s="164"/>
      <c r="V534" s="161"/>
      <c r="W534" s="168"/>
    </row>
    <row r="535" spans="1:23" ht="15.75" customHeight="1" x14ac:dyDescent="0.25">
      <c r="A535" s="169">
        <v>3949</v>
      </c>
      <c r="B535" s="170">
        <v>39606</v>
      </c>
      <c r="C535" s="169">
        <v>1859</v>
      </c>
      <c r="D535" s="169" t="s">
        <v>31</v>
      </c>
      <c r="E535" s="169" t="s">
        <v>10405</v>
      </c>
      <c r="F535" s="178" t="s">
        <v>9963</v>
      </c>
      <c r="G535" s="178" t="s">
        <v>9964</v>
      </c>
      <c r="H535" s="173" t="s">
        <v>10406</v>
      </c>
      <c r="I535" s="178" t="s">
        <v>10407</v>
      </c>
      <c r="J535" s="173"/>
      <c r="K535" s="172"/>
      <c r="L535" s="174"/>
      <c r="M535" s="175">
        <v>3000</v>
      </c>
      <c r="N535" s="172" t="s">
        <v>8168</v>
      </c>
      <c r="O535" s="176"/>
      <c r="P535" s="173"/>
      <c r="Q535" s="173"/>
      <c r="R535" s="173"/>
      <c r="S535" s="173"/>
      <c r="T535" s="173"/>
      <c r="U535" s="173"/>
      <c r="V535" s="179"/>
      <c r="W535" s="180"/>
    </row>
    <row r="536" spans="1:23" ht="15.75" customHeight="1" x14ac:dyDescent="0.25">
      <c r="A536" s="144"/>
      <c r="B536" s="120">
        <v>39607</v>
      </c>
      <c r="C536" s="121">
        <v>2020</v>
      </c>
      <c r="D536" s="121" t="s">
        <v>42</v>
      </c>
      <c r="E536" s="120">
        <v>39607</v>
      </c>
      <c r="F536" s="145"/>
      <c r="G536" s="145"/>
      <c r="H536" s="123" t="s">
        <v>10408</v>
      </c>
      <c r="I536" s="146"/>
      <c r="J536" s="147"/>
      <c r="K536" s="147"/>
      <c r="L536" s="148"/>
      <c r="M536" s="122">
        <v>300</v>
      </c>
      <c r="N536" s="121" t="s">
        <v>8335</v>
      </c>
      <c r="O536" s="149"/>
      <c r="P536" s="144"/>
      <c r="Q536" s="144"/>
      <c r="R536" s="144"/>
      <c r="S536" s="144"/>
      <c r="T536" s="144"/>
      <c r="U536" s="144"/>
      <c r="V536" s="121"/>
      <c r="W536" s="150"/>
    </row>
    <row r="537" spans="1:23" ht="15.75" customHeight="1" x14ac:dyDescent="0.25">
      <c r="A537" s="159">
        <v>3982</v>
      </c>
      <c r="B537" s="160">
        <v>39608</v>
      </c>
      <c r="C537" s="161">
        <v>1231</v>
      </c>
      <c r="D537" s="161" t="s">
        <v>79</v>
      </c>
      <c r="E537" s="161" t="s">
        <v>10409</v>
      </c>
      <c r="F537" s="162" t="s">
        <v>10346</v>
      </c>
      <c r="G537" s="162" t="s">
        <v>8197</v>
      </c>
      <c r="H537" s="163" t="s">
        <v>10410</v>
      </c>
      <c r="I537" s="164" t="s">
        <v>10411</v>
      </c>
      <c r="J537" s="163"/>
      <c r="K537" s="165"/>
      <c r="L537" s="181"/>
      <c r="M537" s="166">
        <v>300</v>
      </c>
      <c r="N537" s="161" t="s">
        <v>8168</v>
      </c>
      <c r="O537" s="167"/>
      <c r="P537" s="162"/>
      <c r="Q537" s="159"/>
      <c r="R537" s="159"/>
      <c r="S537" s="159"/>
      <c r="T537" s="159"/>
      <c r="U537" s="164"/>
      <c r="V537" s="161"/>
      <c r="W537" s="168"/>
    </row>
    <row r="538" spans="1:23" ht="15.75" customHeight="1" x14ac:dyDescent="0.25">
      <c r="A538" s="169"/>
      <c r="B538" s="170">
        <v>39608</v>
      </c>
      <c r="C538" s="169">
        <v>1136</v>
      </c>
      <c r="D538" s="169" t="s">
        <v>40</v>
      </c>
      <c r="E538" s="169" t="s">
        <v>10412</v>
      </c>
      <c r="F538" s="178" t="s">
        <v>10102</v>
      </c>
      <c r="G538" s="178" t="s">
        <v>8222</v>
      </c>
      <c r="H538" s="173" t="s">
        <v>10413</v>
      </c>
      <c r="I538" s="178" t="s">
        <v>10414</v>
      </c>
      <c r="J538" s="173" t="s">
        <v>8225</v>
      </c>
      <c r="K538" s="172"/>
      <c r="L538" s="174" t="s">
        <v>8226</v>
      </c>
      <c r="M538" s="175">
        <v>300</v>
      </c>
      <c r="N538" s="172" t="s">
        <v>8161</v>
      </c>
      <c r="O538" s="176" t="s">
        <v>4936</v>
      </c>
      <c r="P538" s="173"/>
      <c r="Q538" s="173"/>
      <c r="R538" s="173"/>
      <c r="S538" s="173"/>
      <c r="T538" s="173"/>
      <c r="U538" s="173"/>
      <c r="V538" s="179"/>
      <c r="W538" s="180"/>
    </row>
    <row r="539" spans="1:23" ht="15.75" customHeight="1" x14ac:dyDescent="0.25">
      <c r="A539" s="144">
        <v>4046</v>
      </c>
      <c r="B539" s="120">
        <v>39609</v>
      </c>
      <c r="C539" s="121">
        <v>1455</v>
      </c>
      <c r="D539" s="121" t="s">
        <v>35</v>
      </c>
      <c r="E539" s="144" t="s">
        <v>10415</v>
      </c>
      <c r="F539" s="145" t="s">
        <v>8558</v>
      </c>
      <c r="G539" s="145" t="s">
        <v>8191</v>
      </c>
      <c r="H539" s="123" t="s">
        <v>10416</v>
      </c>
      <c r="I539" s="146" t="s">
        <v>10417</v>
      </c>
      <c r="J539" s="147"/>
      <c r="K539" s="147"/>
      <c r="L539" s="148"/>
      <c r="M539" s="122">
        <v>1000</v>
      </c>
      <c r="N539" s="121" t="s">
        <v>8168</v>
      </c>
      <c r="O539" s="149"/>
      <c r="P539" s="144"/>
      <c r="Q539" s="144"/>
      <c r="R539" s="144"/>
      <c r="S539" s="144"/>
      <c r="T539" s="144"/>
      <c r="U539" s="144"/>
      <c r="V539" s="121"/>
      <c r="W539" s="150"/>
    </row>
    <row r="540" spans="1:23" ht="15.75" customHeight="1" x14ac:dyDescent="0.25">
      <c r="A540" s="151">
        <v>4024</v>
      </c>
      <c r="B540" s="152">
        <v>39609</v>
      </c>
      <c r="C540" s="153">
        <v>1028</v>
      </c>
      <c r="D540" s="153" t="s">
        <v>108</v>
      </c>
      <c r="E540" s="153" t="s">
        <v>10418</v>
      </c>
      <c r="F540" s="153" t="s">
        <v>9816</v>
      </c>
      <c r="G540" s="153" t="s">
        <v>9817</v>
      </c>
      <c r="H540" s="153" t="s">
        <v>10419</v>
      </c>
      <c r="I540" s="153" t="s">
        <v>10420</v>
      </c>
      <c r="J540" s="123" t="s">
        <v>10421</v>
      </c>
      <c r="K540" s="123"/>
      <c r="L540" s="182" t="s">
        <v>8172</v>
      </c>
      <c r="M540" s="154">
        <v>110000</v>
      </c>
      <c r="N540" s="153" t="s">
        <v>8168</v>
      </c>
      <c r="O540" s="155"/>
      <c r="P540" s="153"/>
      <c r="Q540" s="153"/>
      <c r="R540" s="153"/>
      <c r="S540" s="153"/>
      <c r="T540" s="153"/>
      <c r="U540" s="153"/>
      <c r="V540" s="153"/>
      <c r="W540" s="156"/>
    </row>
    <row r="541" spans="1:23" ht="15.75" customHeight="1" x14ac:dyDescent="0.25">
      <c r="A541" s="151"/>
      <c r="B541" s="152">
        <v>39609</v>
      </c>
      <c r="C541" s="153">
        <v>1900</v>
      </c>
      <c r="D541" s="153" t="s">
        <v>21</v>
      </c>
      <c r="E541" s="153" t="s">
        <v>10422</v>
      </c>
      <c r="F541" s="153" t="s">
        <v>8211</v>
      </c>
      <c r="G541" s="153" t="s">
        <v>8202</v>
      </c>
      <c r="H541" s="123" t="s">
        <v>10423</v>
      </c>
      <c r="I541" s="153" t="s">
        <v>10424</v>
      </c>
      <c r="J541" s="123" t="s">
        <v>10425</v>
      </c>
      <c r="K541" s="123"/>
      <c r="L541" s="182"/>
      <c r="M541" s="154">
        <v>50</v>
      </c>
      <c r="N541" s="153" t="s">
        <v>8168</v>
      </c>
      <c r="O541" s="155"/>
      <c r="P541" s="153"/>
      <c r="Q541" s="153"/>
      <c r="R541" s="153"/>
      <c r="S541" s="153"/>
      <c r="T541" s="153"/>
      <c r="U541" s="153"/>
      <c r="V541" s="153"/>
      <c r="W541" s="156"/>
    </row>
    <row r="542" spans="1:23" ht="15.75" customHeight="1" x14ac:dyDescent="0.25">
      <c r="A542" s="144">
        <v>4020</v>
      </c>
      <c r="B542" s="120">
        <v>39609</v>
      </c>
      <c r="C542" s="121">
        <v>932</v>
      </c>
      <c r="D542" s="121" t="s">
        <v>391</v>
      </c>
      <c r="E542" s="144" t="s">
        <v>10426</v>
      </c>
      <c r="F542" s="145" t="s">
        <v>10427</v>
      </c>
      <c r="G542" s="145" t="s">
        <v>10428</v>
      </c>
      <c r="H542" s="123" t="s">
        <v>10429</v>
      </c>
      <c r="I542" s="146" t="s">
        <v>10430</v>
      </c>
      <c r="J542" s="147"/>
      <c r="K542" s="147"/>
      <c r="L542" s="148"/>
      <c r="M542" s="122">
        <v>20000</v>
      </c>
      <c r="N542" s="121" t="s">
        <v>8335</v>
      </c>
      <c r="O542" s="149"/>
      <c r="P542" s="144"/>
      <c r="Q542" s="144"/>
      <c r="R542" s="144"/>
      <c r="S542" s="144"/>
      <c r="T542" s="144"/>
      <c r="U542" s="144"/>
      <c r="V542" s="121"/>
      <c r="W542" s="150"/>
    </row>
    <row r="543" spans="1:23" ht="15.75" customHeight="1" x14ac:dyDescent="0.25">
      <c r="A543" s="169"/>
      <c r="B543" s="170">
        <v>39609</v>
      </c>
      <c r="C543" s="169">
        <v>200</v>
      </c>
      <c r="D543" s="169" t="s">
        <v>40</v>
      </c>
      <c r="E543" s="169" t="s">
        <v>10431</v>
      </c>
      <c r="F543" s="178" t="s">
        <v>10298</v>
      </c>
      <c r="G543" s="178" t="s">
        <v>8222</v>
      </c>
      <c r="H543" s="173" t="s">
        <v>10432</v>
      </c>
      <c r="I543" s="178" t="s">
        <v>10433</v>
      </c>
      <c r="J543" s="173" t="s">
        <v>10301</v>
      </c>
      <c r="K543" s="172"/>
      <c r="L543" s="174" t="s">
        <v>8226</v>
      </c>
      <c r="M543" s="175">
        <v>2</v>
      </c>
      <c r="N543" s="172" t="s">
        <v>8142</v>
      </c>
      <c r="O543" s="176" t="s">
        <v>4936</v>
      </c>
      <c r="P543" s="173"/>
      <c r="Q543" s="173"/>
      <c r="R543" s="173"/>
      <c r="S543" s="173"/>
      <c r="T543" s="173"/>
      <c r="U543" s="173"/>
      <c r="V543" s="179"/>
      <c r="W543" s="180"/>
    </row>
    <row r="544" spans="1:23" ht="15.75" customHeight="1" x14ac:dyDescent="0.25">
      <c r="A544" s="169"/>
      <c r="B544" s="170">
        <v>39609</v>
      </c>
      <c r="C544" s="169">
        <v>1251</v>
      </c>
      <c r="D544" s="169" t="s">
        <v>40</v>
      </c>
      <c r="E544" s="169" t="s">
        <v>10434</v>
      </c>
      <c r="F544" s="178" t="s">
        <v>10435</v>
      </c>
      <c r="G544" s="178" t="s">
        <v>8222</v>
      </c>
      <c r="H544" s="173" t="s">
        <v>10436</v>
      </c>
      <c r="I544" s="178" t="s">
        <v>10437</v>
      </c>
      <c r="J544" s="173" t="s">
        <v>10438</v>
      </c>
      <c r="K544" s="172"/>
      <c r="L544" s="174" t="s">
        <v>8226</v>
      </c>
      <c r="M544" s="175">
        <v>100</v>
      </c>
      <c r="N544" s="172" t="s">
        <v>8142</v>
      </c>
      <c r="O544" s="176" t="s">
        <v>4936</v>
      </c>
      <c r="P544" s="173"/>
      <c r="Q544" s="173"/>
      <c r="R544" s="173"/>
      <c r="S544" s="173"/>
      <c r="T544" s="173" t="s">
        <v>9787</v>
      </c>
      <c r="U544" s="173"/>
      <c r="V544" s="179"/>
      <c r="W544" s="180"/>
    </row>
    <row r="545" spans="1:23" ht="15.75" customHeight="1" x14ac:dyDescent="0.25">
      <c r="A545" s="144">
        <v>4099</v>
      </c>
      <c r="B545" s="120">
        <v>39610</v>
      </c>
      <c r="C545" s="121">
        <v>1535</v>
      </c>
      <c r="D545" s="121" t="s">
        <v>391</v>
      </c>
      <c r="E545" s="144" t="s">
        <v>10439</v>
      </c>
      <c r="F545" s="145" t="s">
        <v>10440</v>
      </c>
      <c r="G545" s="145" t="s">
        <v>8401</v>
      </c>
      <c r="H545" s="123" t="s">
        <v>10441</v>
      </c>
      <c r="I545" s="146" t="s">
        <v>10137</v>
      </c>
      <c r="J545" s="147"/>
      <c r="K545" s="147"/>
      <c r="L545" s="148"/>
      <c r="M545" s="122">
        <v>1200</v>
      </c>
      <c r="N545" s="121" t="s">
        <v>8168</v>
      </c>
      <c r="O545" s="149"/>
      <c r="P545" s="144"/>
      <c r="Q545" s="144"/>
      <c r="R545" s="144"/>
      <c r="S545" s="144"/>
      <c r="T545" s="144"/>
      <c r="U545" s="144"/>
      <c r="V545" s="121"/>
      <c r="W545" s="150"/>
    </row>
    <row r="546" spans="1:23" ht="15.75" customHeight="1" x14ac:dyDescent="0.25">
      <c r="A546" s="144">
        <v>4116</v>
      </c>
      <c r="B546" s="157">
        <v>39610</v>
      </c>
      <c r="C546" s="121">
        <v>1938</v>
      </c>
      <c r="D546" s="121" t="s">
        <v>46</v>
      </c>
      <c r="E546" s="158" t="s">
        <v>10442</v>
      </c>
      <c r="F546" s="145" t="s">
        <v>10443</v>
      </c>
      <c r="G546" s="145" t="s">
        <v>10444</v>
      </c>
      <c r="H546" s="123" t="s">
        <v>10445</v>
      </c>
      <c r="I546" s="146" t="s">
        <v>10446</v>
      </c>
      <c r="J546" s="147"/>
      <c r="K546" s="147" t="s">
        <v>29</v>
      </c>
      <c r="L546" s="148" t="s">
        <v>8359</v>
      </c>
      <c r="M546" s="122">
        <v>1000</v>
      </c>
      <c r="N546" s="121" t="s">
        <v>10447</v>
      </c>
      <c r="O546" s="122"/>
      <c r="P546" s="121" t="s">
        <v>4468</v>
      </c>
      <c r="Q546" s="144"/>
      <c r="R546" s="144" t="s">
        <v>10448</v>
      </c>
      <c r="S546" s="144" t="s">
        <v>10449</v>
      </c>
      <c r="T546" s="144" t="s">
        <v>10450</v>
      </c>
      <c r="U546" s="144" t="s">
        <v>10451</v>
      </c>
      <c r="V546" s="121"/>
      <c r="W546" s="150"/>
    </row>
    <row r="547" spans="1:23" ht="15.75" customHeight="1" x14ac:dyDescent="0.25">
      <c r="A547" s="151"/>
      <c r="B547" s="152">
        <v>39611</v>
      </c>
      <c r="C547" s="153" t="s">
        <v>4936</v>
      </c>
      <c r="D547" s="153" t="s">
        <v>21</v>
      </c>
      <c r="E547" s="153" t="s">
        <v>10452</v>
      </c>
      <c r="F547" s="153" t="s">
        <v>10453</v>
      </c>
      <c r="G547" s="153" t="s">
        <v>8202</v>
      </c>
      <c r="H547" s="153" t="s">
        <v>10454</v>
      </c>
      <c r="I547" s="153" t="s">
        <v>10455</v>
      </c>
      <c r="J547" s="123" t="s">
        <v>8214</v>
      </c>
      <c r="K547" s="123"/>
      <c r="L547" s="182"/>
      <c r="M547" s="154">
        <v>15</v>
      </c>
      <c r="N547" s="153" t="s">
        <v>8273</v>
      </c>
      <c r="O547" s="155"/>
      <c r="P547" s="153"/>
      <c r="Q547" s="153"/>
      <c r="R547" s="153"/>
      <c r="S547" s="153"/>
      <c r="T547" s="153"/>
      <c r="U547" s="153"/>
      <c r="V547" s="153"/>
      <c r="W547" s="156"/>
    </row>
    <row r="548" spans="1:23" ht="15.75" customHeight="1" x14ac:dyDescent="0.25">
      <c r="A548" s="144">
        <v>4132</v>
      </c>
      <c r="B548" s="120">
        <v>39611</v>
      </c>
      <c r="C548" s="121">
        <v>-1212</v>
      </c>
      <c r="D548" s="121" t="s">
        <v>162</v>
      </c>
      <c r="E548" s="144" t="s">
        <v>10456</v>
      </c>
      <c r="F548" s="145" t="s">
        <v>8157</v>
      </c>
      <c r="G548" s="145" t="s">
        <v>8158</v>
      </c>
      <c r="H548" s="123" t="s">
        <v>10457</v>
      </c>
      <c r="I548" s="146" t="s">
        <v>10458</v>
      </c>
      <c r="J548" s="147"/>
      <c r="K548" s="147"/>
      <c r="L548" s="148"/>
      <c r="M548" s="122">
        <v>2000</v>
      </c>
      <c r="N548" s="121" t="s">
        <v>8168</v>
      </c>
      <c r="O548" s="149"/>
      <c r="P548" s="144"/>
      <c r="Q548" s="144"/>
      <c r="R548" s="144"/>
      <c r="S548" s="144"/>
      <c r="T548" s="144"/>
      <c r="U548" s="144"/>
      <c r="V548" s="121"/>
      <c r="W548" s="150"/>
    </row>
    <row r="549" spans="1:23" ht="15.75" customHeight="1" x14ac:dyDescent="0.25">
      <c r="A549" s="144">
        <v>4131</v>
      </c>
      <c r="B549" s="120">
        <v>39611</v>
      </c>
      <c r="C549" s="121">
        <v>1207</v>
      </c>
      <c r="D549" s="121" t="s">
        <v>42</v>
      </c>
      <c r="E549" s="144" t="s">
        <v>10459</v>
      </c>
      <c r="F549" s="145" t="s">
        <v>8269</v>
      </c>
      <c r="G549" s="145" t="s">
        <v>8270</v>
      </c>
      <c r="H549" s="123" t="s">
        <v>10460</v>
      </c>
      <c r="I549" s="146" t="s">
        <v>10461</v>
      </c>
      <c r="J549" s="147"/>
      <c r="K549" s="147"/>
      <c r="L549" s="148" t="s">
        <v>8172</v>
      </c>
      <c r="M549" s="122">
        <v>500</v>
      </c>
      <c r="N549" s="121" t="s">
        <v>8168</v>
      </c>
      <c r="O549" s="149"/>
      <c r="P549" s="144"/>
      <c r="Q549" s="144"/>
      <c r="R549" s="144"/>
      <c r="S549" s="144"/>
      <c r="T549" s="144"/>
      <c r="U549" s="144"/>
      <c r="V549" s="121"/>
      <c r="W549" s="150"/>
    </row>
    <row r="550" spans="1:23" ht="15.75" customHeight="1" x14ac:dyDescent="0.25">
      <c r="A550" s="144">
        <v>4178</v>
      </c>
      <c r="B550" s="120">
        <v>39612</v>
      </c>
      <c r="C550" s="121">
        <v>1358</v>
      </c>
      <c r="D550" s="121" t="s">
        <v>35</v>
      </c>
      <c r="E550" s="144" t="s">
        <v>10462</v>
      </c>
      <c r="F550" s="145" t="s">
        <v>8190</v>
      </c>
      <c r="G550" s="145" t="s">
        <v>8191</v>
      </c>
      <c r="H550" s="123" t="s">
        <v>10463</v>
      </c>
      <c r="I550" s="146" t="s">
        <v>10464</v>
      </c>
      <c r="J550" s="147"/>
      <c r="K550" s="147"/>
      <c r="L550" s="148" t="s">
        <v>8172</v>
      </c>
      <c r="M550" s="122">
        <v>280000</v>
      </c>
      <c r="N550" s="121" t="s">
        <v>8168</v>
      </c>
      <c r="O550" s="149"/>
      <c r="P550" s="144"/>
      <c r="Q550" s="144"/>
      <c r="R550" s="144"/>
      <c r="S550" s="144"/>
      <c r="T550" s="144"/>
      <c r="U550" s="144"/>
      <c r="V550" s="121"/>
      <c r="W550" s="150"/>
    </row>
    <row r="551" spans="1:23" ht="15.75" customHeight="1" x14ac:dyDescent="0.25">
      <c r="A551" s="144">
        <v>4189</v>
      </c>
      <c r="B551" s="120">
        <v>39612</v>
      </c>
      <c r="C551" s="121">
        <v>1702</v>
      </c>
      <c r="D551" s="121" t="s">
        <v>35</v>
      </c>
      <c r="E551" s="144" t="s">
        <v>10465</v>
      </c>
      <c r="F551" s="145" t="s">
        <v>9313</v>
      </c>
      <c r="G551" s="145" t="s">
        <v>9196</v>
      </c>
      <c r="H551" s="123" t="s">
        <v>10466</v>
      </c>
      <c r="I551" s="146" t="s">
        <v>10467</v>
      </c>
      <c r="J551" s="147"/>
      <c r="K551" s="147"/>
      <c r="L551" s="148"/>
      <c r="M551" s="122">
        <v>5000</v>
      </c>
      <c r="N551" s="121" t="s">
        <v>8168</v>
      </c>
      <c r="O551" s="149"/>
      <c r="P551" s="144"/>
      <c r="Q551" s="144"/>
      <c r="R551" s="144"/>
      <c r="S551" s="144"/>
      <c r="T551" s="144"/>
      <c r="U551" s="144"/>
      <c r="V551" s="121"/>
      <c r="W551" s="150"/>
    </row>
    <row r="552" spans="1:23" ht="15.75" customHeight="1" x14ac:dyDescent="0.25">
      <c r="A552" s="159">
        <v>4181</v>
      </c>
      <c r="B552" s="160">
        <v>39612</v>
      </c>
      <c r="C552" s="161">
        <v>1459</v>
      </c>
      <c r="D552" s="161" t="s">
        <v>79</v>
      </c>
      <c r="E552" s="161" t="s">
        <v>10468</v>
      </c>
      <c r="F552" s="162" t="s">
        <v>10078</v>
      </c>
      <c r="G552" s="162" t="s">
        <v>10079</v>
      </c>
      <c r="H552" s="163" t="s">
        <v>10469</v>
      </c>
      <c r="I552" s="164" t="s">
        <v>10470</v>
      </c>
      <c r="J552" s="163"/>
      <c r="K552" s="165"/>
      <c r="L552" s="181"/>
      <c r="M552" s="166">
        <v>1100</v>
      </c>
      <c r="N552" s="161" t="s">
        <v>8142</v>
      </c>
      <c r="O552" s="167"/>
      <c r="P552" s="162"/>
      <c r="Q552" s="159"/>
      <c r="R552" s="159"/>
      <c r="S552" s="159"/>
      <c r="T552" s="159"/>
      <c r="U552" s="164"/>
      <c r="V552" s="161"/>
      <c r="W552" s="168"/>
    </row>
    <row r="553" spans="1:23" ht="15.75" customHeight="1" x14ac:dyDescent="0.25">
      <c r="A553" s="144">
        <v>4177</v>
      </c>
      <c r="B553" s="157">
        <v>39612</v>
      </c>
      <c r="C553" s="121">
        <v>1354</v>
      </c>
      <c r="D553" s="121" t="s">
        <v>72</v>
      </c>
      <c r="E553" s="158" t="s">
        <v>10471</v>
      </c>
      <c r="F553" s="145" t="s">
        <v>10472</v>
      </c>
      <c r="G553" s="145" t="s">
        <v>8355</v>
      </c>
      <c r="H553" s="123" t="s">
        <v>10473</v>
      </c>
      <c r="I553" s="146" t="s">
        <v>10474</v>
      </c>
      <c r="J553" s="147" t="s">
        <v>10475</v>
      </c>
      <c r="K553" s="147"/>
      <c r="L553" s="148" t="s">
        <v>8359</v>
      </c>
      <c r="M553" s="122">
        <v>3540</v>
      </c>
      <c r="N553" s="121" t="s">
        <v>10476</v>
      </c>
      <c r="O553" s="122"/>
      <c r="P553" s="121"/>
      <c r="Q553" s="144"/>
      <c r="R553" s="144"/>
      <c r="S553" s="144" t="s">
        <v>10477</v>
      </c>
      <c r="T553" s="144" t="s">
        <v>8361</v>
      </c>
      <c r="U553" s="144"/>
      <c r="V553" s="121"/>
      <c r="W553" s="150"/>
    </row>
    <row r="554" spans="1:23" ht="15.75" customHeight="1" x14ac:dyDescent="0.25">
      <c r="A554" s="144">
        <v>4217</v>
      </c>
      <c r="B554" s="157">
        <v>39614</v>
      </c>
      <c r="C554" s="121">
        <v>923</v>
      </c>
      <c r="D554" s="121" t="s">
        <v>68</v>
      </c>
      <c r="E554" s="158" t="s">
        <v>10478</v>
      </c>
      <c r="F554" s="145" t="s">
        <v>8903</v>
      </c>
      <c r="G554" s="145" t="s">
        <v>8495</v>
      </c>
      <c r="H554" s="123" t="s">
        <v>10479</v>
      </c>
      <c r="I554" s="146" t="s">
        <v>10480</v>
      </c>
      <c r="J554" s="147"/>
      <c r="K554" s="147"/>
      <c r="L554" s="148"/>
      <c r="M554" s="122">
        <v>2500</v>
      </c>
      <c r="N554" s="121" t="s">
        <v>8168</v>
      </c>
      <c r="O554" s="122"/>
      <c r="P554" s="121"/>
      <c r="Q554" s="144"/>
      <c r="R554" s="144"/>
      <c r="S554" s="144"/>
      <c r="T554" s="144"/>
      <c r="U554" s="144"/>
      <c r="V554" s="121"/>
      <c r="W554" s="150"/>
    </row>
    <row r="555" spans="1:23" ht="15.75" customHeight="1" x14ac:dyDescent="0.25">
      <c r="A555" s="144">
        <v>4222</v>
      </c>
      <c r="B555" s="157">
        <v>39614</v>
      </c>
      <c r="C555" s="121">
        <v>1227</v>
      </c>
      <c r="D555" s="121" t="s">
        <v>68</v>
      </c>
      <c r="E555" s="158" t="s">
        <v>10481</v>
      </c>
      <c r="F555" s="145" t="s">
        <v>10482</v>
      </c>
      <c r="G555" s="145" t="s">
        <v>8175</v>
      </c>
      <c r="H555" s="123" t="s">
        <v>10483</v>
      </c>
      <c r="I555" s="146" t="s">
        <v>10484</v>
      </c>
      <c r="J555" s="146" t="s">
        <v>10485</v>
      </c>
      <c r="K555" s="146"/>
      <c r="L555" s="148"/>
      <c r="M555" s="122">
        <v>1200</v>
      </c>
      <c r="N555" s="121" t="s">
        <v>8142</v>
      </c>
      <c r="O555" s="122"/>
      <c r="P555" s="121"/>
      <c r="Q555" s="144"/>
      <c r="R555" s="144"/>
      <c r="S555" s="144"/>
      <c r="T555" s="144"/>
      <c r="U555" s="144"/>
      <c r="V555" s="121"/>
      <c r="W555" s="150"/>
    </row>
    <row r="556" spans="1:23" ht="15.75" customHeight="1" x14ac:dyDescent="0.25">
      <c r="A556" s="159"/>
      <c r="B556" s="160">
        <v>39615</v>
      </c>
      <c r="C556" s="161">
        <v>2152</v>
      </c>
      <c r="D556" s="161" t="s">
        <v>64</v>
      </c>
      <c r="E556" s="200" t="s">
        <v>10486</v>
      </c>
      <c r="F556" s="162" t="s">
        <v>10487</v>
      </c>
      <c r="G556" s="162" t="s">
        <v>5722</v>
      </c>
      <c r="H556" s="163" t="s">
        <v>10488</v>
      </c>
      <c r="I556" s="164" t="s">
        <v>10489</v>
      </c>
      <c r="J556" s="163" t="s">
        <v>10490</v>
      </c>
      <c r="K556" s="165" t="s">
        <v>9481</v>
      </c>
      <c r="L556" s="181" t="s">
        <v>8226</v>
      </c>
      <c r="M556" s="166">
        <v>75</v>
      </c>
      <c r="N556" s="161" t="s">
        <v>8142</v>
      </c>
      <c r="O556" s="167">
        <v>0</v>
      </c>
      <c r="P556" s="162" t="s">
        <v>10491</v>
      </c>
      <c r="Q556" s="159"/>
      <c r="R556" s="159"/>
      <c r="S556" s="159" t="s">
        <v>10209</v>
      </c>
      <c r="T556" s="159" t="s">
        <v>9483</v>
      </c>
      <c r="U556" s="164"/>
      <c r="V556" s="161"/>
      <c r="W556" s="168"/>
    </row>
    <row r="557" spans="1:23" ht="15.75" customHeight="1" x14ac:dyDescent="0.25">
      <c r="A557" s="159">
        <v>4254</v>
      </c>
      <c r="B557" s="160">
        <v>39616</v>
      </c>
      <c r="C557" s="161">
        <v>912</v>
      </c>
      <c r="D557" s="161" t="s">
        <v>64</v>
      </c>
      <c r="E557" s="161" t="s">
        <v>10492</v>
      </c>
      <c r="F557" s="162" t="s">
        <v>10493</v>
      </c>
      <c r="G557" s="162" t="s">
        <v>5442</v>
      </c>
      <c r="H557" s="163" t="s">
        <v>10494</v>
      </c>
      <c r="I557" s="164" t="s">
        <v>10495</v>
      </c>
      <c r="J557" s="163" t="s">
        <v>10496</v>
      </c>
      <c r="K557" s="165" t="s">
        <v>9481</v>
      </c>
      <c r="L557" s="181" t="s">
        <v>8172</v>
      </c>
      <c r="M557" s="166">
        <v>100000</v>
      </c>
      <c r="N557" s="161" t="s">
        <v>10497</v>
      </c>
      <c r="O557" s="167">
        <v>0</v>
      </c>
      <c r="P557" s="162" t="s">
        <v>10221</v>
      </c>
      <c r="Q557" s="159"/>
      <c r="R557" s="159"/>
      <c r="S557" s="159" t="s">
        <v>10498</v>
      </c>
      <c r="T557" s="159" t="s">
        <v>9483</v>
      </c>
      <c r="U557" s="164"/>
      <c r="V557" s="161"/>
      <c r="W557" s="168"/>
    </row>
    <row r="558" spans="1:23" ht="15.75" customHeight="1" x14ac:dyDescent="0.25">
      <c r="A558" s="144">
        <v>4256</v>
      </c>
      <c r="B558" s="120">
        <v>39616</v>
      </c>
      <c r="C558" s="121">
        <v>1059</v>
      </c>
      <c r="D558" s="121" t="s">
        <v>42</v>
      </c>
      <c r="E558" s="144" t="s">
        <v>10499</v>
      </c>
      <c r="F558" s="145" t="s">
        <v>8269</v>
      </c>
      <c r="G558" s="145" t="s">
        <v>8270</v>
      </c>
      <c r="H558" s="123" t="s">
        <v>10500</v>
      </c>
      <c r="I558" s="146" t="s">
        <v>10501</v>
      </c>
      <c r="J558" s="147"/>
      <c r="K558" s="147"/>
      <c r="L558" s="148" t="s">
        <v>8172</v>
      </c>
      <c r="M558" s="122">
        <v>500</v>
      </c>
      <c r="N558" s="121" t="s">
        <v>8273</v>
      </c>
      <c r="O558" s="195"/>
      <c r="P558" s="144"/>
      <c r="Q558" s="144"/>
      <c r="R558" s="144"/>
      <c r="S558" s="144"/>
      <c r="T558" s="144"/>
      <c r="U558" s="144"/>
      <c r="V558" s="121"/>
      <c r="W558" s="150"/>
    </row>
    <row r="559" spans="1:23" ht="15.75" customHeight="1" x14ac:dyDescent="0.25">
      <c r="A559" s="144">
        <v>4272</v>
      </c>
      <c r="B559" s="157">
        <v>39616</v>
      </c>
      <c r="C559" s="121">
        <v>1613</v>
      </c>
      <c r="D559" s="121" t="s">
        <v>68</v>
      </c>
      <c r="E559" s="158" t="s">
        <v>10502</v>
      </c>
      <c r="F559" s="145" t="s">
        <v>10503</v>
      </c>
      <c r="G559" s="145" t="s">
        <v>10504</v>
      </c>
      <c r="H559" s="123" t="s">
        <v>10505</v>
      </c>
      <c r="I559" s="146" t="s">
        <v>10506</v>
      </c>
      <c r="J559" s="147"/>
      <c r="K559" s="147"/>
      <c r="L559" s="148"/>
      <c r="M559" s="122">
        <v>1000</v>
      </c>
      <c r="N559" s="121" t="s">
        <v>8168</v>
      </c>
      <c r="O559" s="196"/>
      <c r="P559" s="121"/>
      <c r="Q559" s="144"/>
      <c r="R559" s="144"/>
      <c r="S559" s="144"/>
      <c r="T559" s="144"/>
      <c r="U559" s="144"/>
      <c r="V559" s="121"/>
      <c r="W559" s="150"/>
    </row>
    <row r="560" spans="1:23" ht="15.75" customHeight="1" x14ac:dyDescent="0.25">
      <c r="A560" s="159">
        <v>4328</v>
      </c>
      <c r="B560" s="160">
        <v>39617</v>
      </c>
      <c r="C560" s="161">
        <v>1432</v>
      </c>
      <c r="D560" s="161" t="s">
        <v>64</v>
      </c>
      <c r="E560" s="161" t="s">
        <v>10507</v>
      </c>
      <c r="F560" s="162" t="s">
        <v>9220</v>
      </c>
      <c r="G560" s="162" t="s">
        <v>8260</v>
      </c>
      <c r="H560" s="163" t="s">
        <v>10508</v>
      </c>
      <c r="I560" s="164" t="s">
        <v>10509</v>
      </c>
      <c r="J560" s="197" t="s">
        <v>10510</v>
      </c>
      <c r="K560" s="201" t="s">
        <v>9481</v>
      </c>
      <c r="L560" s="181" t="s">
        <v>8226</v>
      </c>
      <c r="M560" s="166">
        <v>5125</v>
      </c>
      <c r="N560" s="161" t="s">
        <v>8161</v>
      </c>
      <c r="O560" s="167">
        <v>0.29199999999999998</v>
      </c>
      <c r="P560" s="162" t="s">
        <v>10511</v>
      </c>
      <c r="Q560" s="159"/>
      <c r="R560" s="159"/>
      <c r="S560" s="159" t="s">
        <v>10512</v>
      </c>
      <c r="T560" s="159" t="s">
        <v>9483</v>
      </c>
      <c r="U560" s="164"/>
      <c r="V560" s="161"/>
      <c r="W560" s="168"/>
    </row>
    <row r="561" spans="1:23" ht="15" customHeight="1" x14ac:dyDescent="0.25">
      <c r="A561" s="151"/>
      <c r="B561" s="152">
        <v>39617</v>
      </c>
      <c r="C561" s="153">
        <v>912</v>
      </c>
      <c r="D561" s="153" t="s">
        <v>21</v>
      </c>
      <c r="E561" s="153" t="s">
        <v>10513</v>
      </c>
      <c r="F561" s="153" t="s">
        <v>10040</v>
      </c>
      <c r="G561" s="153" t="s">
        <v>8202</v>
      </c>
      <c r="H561" s="153" t="s">
        <v>10514</v>
      </c>
      <c r="I561" s="153" t="s">
        <v>10515</v>
      </c>
      <c r="J561" s="123" t="s">
        <v>8205</v>
      </c>
      <c r="K561" s="123"/>
      <c r="L561" s="182"/>
      <c r="M561" s="154">
        <v>100</v>
      </c>
      <c r="N561" s="153" t="s">
        <v>8335</v>
      </c>
      <c r="O561" s="155"/>
      <c r="P561" s="153"/>
      <c r="Q561" s="153"/>
      <c r="R561" s="153"/>
      <c r="S561" s="153"/>
      <c r="T561" s="153"/>
      <c r="U561" s="153"/>
      <c r="V561" s="153"/>
      <c r="W561" s="156"/>
    </row>
    <row r="562" spans="1:23" ht="15" customHeight="1" x14ac:dyDescent="0.25">
      <c r="A562" s="151">
        <v>4332</v>
      </c>
      <c r="B562" s="152">
        <v>39617</v>
      </c>
      <c r="C562" s="153">
        <v>1517</v>
      </c>
      <c r="D562" s="153" t="s">
        <v>21</v>
      </c>
      <c r="E562" s="153" t="s">
        <v>10516</v>
      </c>
      <c r="F562" s="153" t="s">
        <v>10040</v>
      </c>
      <c r="G562" s="153" t="s">
        <v>8202</v>
      </c>
      <c r="H562" s="153" t="s">
        <v>10517</v>
      </c>
      <c r="I562" s="153" t="s">
        <v>10518</v>
      </c>
      <c r="J562" s="123" t="s">
        <v>10519</v>
      </c>
      <c r="K562" s="123"/>
      <c r="L562" s="182"/>
      <c r="M562" s="154">
        <v>1500</v>
      </c>
      <c r="N562" s="153" t="s">
        <v>8273</v>
      </c>
      <c r="O562" s="155"/>
      <c r="P562" s="153" t="s">
        <v>10520</v>
      </c>
      <c r="Q562" s="153"/>
      <c r="R562" s="153" t="s">
        <v>4937</v>
      </c>
      <c r="S562" s="153"/>
      <c r="T562" s="153"/>
      <c r="U562" s="153"/>
      <c r="V562" s="153"/>
      <c r="W562" s="156"/>
    </row>
    <row r="563" spans="1:23" ht="15" customHeight="1" x14ac:dyDescent="0.25">
      <c r="A563" s="144">
        <v>4306</v>
      </c>
      <c r="B563" s="120">
        <v>39617</v>
      </c>
      <c r="C563" s="121">
        <v>1046</v>
      </c>
      <c r="D563" s="121" t="s">
        <v>391</v>
      </c>
      <c r="E563" s="144" t="s">
        <v>10521</v>
      </c>
      <c r="F563" s="145" t="s">
        <v>10427</v>
      </c>
      <c r="G563" s="145" t="s">
        <v>10428</v>
      </c>
      <c r="H563" s="123" t="s">
        <v>10522</v>
      </c>
      <c r="I563" s="146" t="s">
        <v>10523</v>
      </c>
      <c r="J563" s="146" t="s">
        <v>10524</v>
      </c>
      <c r="K563" s="146"/>
      <c r="L563" s="148"/>
      <c r="M563" s="122">
        <v>100000</v>
      </c>
      <c r="N563" s="121" t="s">
        <v>8168</v>
      </c>
      <c r="O563" s="195"/>
      <c r="P563" s="144"/>
      <c r="Q563" s="144"/>
      <c r="R563" s="144"/>
      <c r="S563" s="144"/>
      <c r="T563" s="144"/>
      <c r="U563" s="144"/>
      <c r="V563" s="121"/>
      <c r="W563" s="150"/>
    </row>
    <row r="564" spans="1:23" ht="15" customHeight="1" x14ac:dyDescent="0.25">
      <c r="A564" s="144">
        <v>4301</v>
      </c>
      <c r="B564" s="120">
        <v>39617</v>
      </c>
      <c r="C564" s="121">
        <v>839</v>
      </c>
      <c r="D564" s="121" t="s">
        <v>42</v>
      </c>
      <c r="E564" s="144" t="s">
        <v>10525</v>
      </c>
      <c r="F564" s="145" t="s">
        <v>8269</v>
      </c>
      <c r="G564" s="145" t="s">
        <v>8270</v>
      </c>
      <c r="H564" s="123" t="s">
        <v>10526</v>
      </c>
      <c r="I564" s="146" t="s">
        <v>10527</v>
      </c>
      <c r="J564" s="147"/>
      <c r="K564" s="147"/>
      <c r="L564" s="148" t="s">
        <v>8172</v>
      </c>
      <c r="M564" s="122">
        <v>5000</v>
      </c>
      <c r="N564" s="121" t="s">
        <v>8178</v>
      </c>
      <c r="O564" s="195"/>
      <c r="P564" s="144"/>
      <c r="Q564" s="144"/>
      <c r="R564" s="144"/>
      <c r="S564" s="144"/>
      <c r="T564" s="144"/>
      <c r="U564" s="144"/>
      <c r="V564" s="121"/>
      <c r="W564" s="150"/>
    </row>
    <row r="565" spans="1:23" ht="15" customHeight="1" x14ac:dyDescent="0.25">
      <c r="A565" s="159">
        <v>4378</v>
      </c>
      <c r="B565" s="160">
        <v>39618</v>
      </c>
      <c r="C565" s="161">
        <v>1323</v>
      </c>
      <c r="D565" s="161" t="s">
        <v>141</v>
      </c>
      <c r="E565" s="161" t="s">
        <v>10528</v>
      </c>
      <c r="F565" s="162" t="s">
        <v>9340</v>
      </c>
      <c r="G565" s="162" t="s">
        <v>8671</v>
      </c>
      <c r="H565" s="163" t="s">
        <v>10529</v>
      </c>
      <c r="I565" s="164" t="s">
        <v>10530</v>
      </c>
      <c r="J565" s="163"/>
      <c r="K565" s="165"/>
      <c r="L565" s="181"/>
      <c r="M565" s="166">
        <v>3500</v>
      </c>
      <c r="N565" s="161" t="s">
        <v>8273</v>
      </c>
      <c r="O565" s="167"/>
      <c r="P565" s="162"/>
      <c r="Q565" s="159"/>
      <c r="R565" s="159"/>
      <c r="S565" s="159"/>
      <c r="T565" s="159"/>
      <c r="U565" s="164"/>
      <c r="V565" s="161"/>
      <c r="W565" s="168"/>
    </row>
    <row r="566" spans="1:23" ht="15" customHeight="1" x14ac:dyDescent="0.25">
      <c r="A566" s="151"/>
      <c r="B566" s="152">
        <v>39618</v>
      </c>
      <c r="C566" s="153">
        <v>1104</v>
      </c>
      <c r="D566" s="153" t="s">
        <v>21</v>
      </c>
      <c r="E566" s="153" t="s">
        <v>10531</v>
      </c>
      <c r="F566" s="153" t="s">
        <v>10040</v>
      </c>
      <c r="G566" s="153" t="s">
        <v>8202</v>
      </c>
      <c r="H566" s="153" t="s">
        <v>10532</v>
      </c>
      <c r="I566" s="153" t="s">
        <v>10533</v>
      </c>
      <c r="J566" s="123" t="s">
        <v>10534</v>
      </c>
      <c r="K566" s="123"/>
      <c r="L566" s="182"/>
      <c r="M566" s="154">
        <v>500</v>
      </c>
      <c r="N566" s="153" t="s">
        <v>8335</v>
      </c>
      <c r="O566" s="155"/>
      <c r="P566" s="153"/>
      <c r="Q566" s="153"/>
      <c r="R566" s="153"/>
      <c r="S566" s="153"/>
      <c r="T566" s="153"/>
      <c r="U566" s="153"/>
      <c r="V566" s="153"/>
      <c r="W566" s="156"/>
    </row>
    <row r="567" spans="1:23" ht="15" customHeight="1" x14ac:dyDescent="0.25">
      <c r="A567" s="169">
        <v>4381</v>
      </c>
      <c r="B567" s="170">
        <v>39618</v>
      </c>
      <c r="C567" s="169">
        <v>1352</v>
      </c>
      <c r="D567" s="169" t="s">
        <v>40</v>
      </c>
      <c r="E567" s="169" t="s">
        <v>10535</v>
      </c>
      <c r="F567" s="178" t="s">
        <v>10536</v>
      </c>
      <c r="G567" s="178" t="s">
        <v>10278</v>
      </c>
      <c r="H567" s="173" t="s">
        <v>10537</v>
      </c>
      <c r="I567" s="178" t="s">
        <v>10538</v>
      </c>
      <c r="J567" s="173"/>
      <c r="K567" s="172"/>
      <c r="L567" s="174"/>
      <c r="M567" s="175">
        <v>1000</v>
      </c>
      <c r="N567" s="172" t="s">
        <v>8194</v>
      </c>
      <c r="O567" s="176"/>
      <c r="P567" s="173"/>
      <c r="Q567" s="173"/>
      <c r="R567" s="173"/>
      <c r="S567" s="173" t="s">
        <v>8222</v>
      </c>
      <c r="T567" s="173"/>
      <c r="U567" s="173"/>
      <c r="V567" s="179"/>
      <c r="W567" s="180"/>
    </row>
    <row r="568" spans="1:23" ht="15" customHeight="1" x14ac:dyDescent="0.25">
      <c r="A568" s="144">
        <v>4371</v>
      </c>
      <c r="B568" s="157">
        <v>39618</v>
      </c>
      <c r="C568" s="121">
        <v>1022</v>
      </c>
      <c r="D568" s="121" t="s">
        <v>70</v>
      </c>
      <c r="E568" s="158" t="s">
        <v>10539</v>
      </c>
      <c r="F568" s="145" t="s">
        <v>10540</v>
      </c>
      <c r="G568" s="145" t="s">
        <v>8894</v>
      </c>
      <c r="H568" s="144" t="s">
        <v>10541</v>
      </c>
      <c r="I568" s="146" t="s">
        <v>10542</v>
      </c>
      <c r="J568" s="146" t="s">
        <v>10543</v>
      </c>
      <c r="K568" s="146"/>
      <c r="L568" s="148"/>
      <c r="M568" s="122">
        <v>10000</v>
      </c>
      <c r="N568" s="121" t="s">
        <v>8168</v>
      </c>
      <c r="O568" s="196"/>
      <c r="P568" s="121"/>
      <c r="Q568" s="144"/>
      <c r="R568" s="144"/>
      <c r="S568" s="144"/>
      <c r="T568" s="144"/>
      <c r="U568" s="144"/>
      <c r="V568" s="121"/>
      <c r="W568" s="150"/>
    </row>
    <row r="569" spans="1:23" ht="15" customHeight="1" x14ac:dyDescent="0.25">
      <c r="A569" s="159"/>
      <c r="B569" s="160">
        <v>39619</v>
      </c>
      <c r="C569" s="161">
        <v>1147</v>
      </c>
      <c r="D569" s="161" t="s">
        <v>64</v>
      </c>
      <c r="E569" s="161" t="s">
        <v>10544</v>
      </c>
      <c r="F569" s="162" t="s">
        <v>10164</v>
      </c>
      <c r="G569" s="162" t="s">
        <v>5722</v>
      </c>
      <c r="H569" s="163" t="s">
        <v>10545</v>
      </c>
      <c r="I569" s="164" t="s">
        <v>10546</v>
      </c>
      <c r="J569" s="163" t="s">
        <v>10547</v>
      </c>
      <c r="K569" s="165" t="s">
        <v>9481</v>
      </c>
      <c r="L569" s="181" t="s">
        <v>8226</v>
      </c>
      <c r="M569" s="166">
        <v>100</v>
      </c>
      <c r="N569" s="161" t="s">
        <v>8142</v>
      </c>
      <c r="O569" s="167">
        <v>0</v>
      </c>
      <c r="P569" s="162"/>
      <c r="Q569" s="159"/>
      <c r="R569" s="159"/>
      <c r="S569" s="159" t="s">
        <v>9482</v>
      </c>
      <c r="T569" s="159" t="s">
        <v>9483</v>
      </c>
      <c r="U569" s="164"/>
      <c r="V569" s="161"/>
      <c r="W569" s="168"/>
    </row>
    <row r="570" spans="1:23" ht="15" customHeight="1" x14ac:dyDescent="0.25">
      <c r="A570" s="159">
        <v>4407</v>
      </c>
      <c r="B570" s="160">
        <v>39619</v>
      </c>
      <c r="C570" s="161">
        <v>1201</v>
      </c>
      <c r="D570" s="161" t="s">
        <v>26</v>
      </c>
      <c r="E570" s="161" t="s">
        <v>10548</v>
      </c>
      <c r="F570" s="162" t="s">
        <v>10549</v>
      </c>
      <c r="G570" s="162" t="s">
        <v>10550</v>
      </c>
      <c r="H570" s="163" t="s">
        <v>10551</v>
      </c>
      <c r="I570" s="164" t="s">
        <v>10552</v>
      </c>
      <c r="J570" s="163"/>
      <c r="K570" s="165"/>
      <c r="L570" s="181"/>
      <c r="M570" s="166">
        <v>1000</v>
      </c>
      <c r="N570" s="161" t="s">
        <v>8168</v>
      </c>
      <c r="O570" s="167"/>
      <c r="P570" s="162"/>
      <c r="Q570" s="159"/>
      <c r="R570" s="159"/>
      <c r="S570" s="159"/>
      <c r="T570" s="159"/>
      <c r="U570" s="164"/>
      <c r="V570" s="161"/>
      <c r="W570" s="168"/>
    </row>
    <row r="571" spans="1:23" ht="15" customHeight="1" x14ac:dyDescent="0.25">
      <c r="A571" s="151"/>
      <c r="B571" s="152">
        <v>39619</v>
      </c>
      <c r="C571" s="153">
        <v>1519</v>
      </c>
      <c r="D571" s="153" t="s">
        <v>21</v>
      </c>
      <c r="E571" s="153" t="s">
        <v>10553</v>
      </c>
      <c r="F571" s="153" t="s">
        <v>8288</v>
      </c>
      <c r="G571" s="153" t="s">
        <v>8202</v>
      </c>
      <c r="H571" s="153" t="s">
        <v>10554</v>
      </c>
      <c r="I571" s="153" t="s">
        <v>10555</v>
      </c>
      <c r="J571" s="123" t="s">
        <v>9409</v>
      </c>
      <c r="K571" s="123"/>
      <c r="L571" s="182"/>
      <c r="M571" s="154">
        <v>600</v>
      </c>
      <c r="N571" s="153" t="s">
        <v>9796</v>
      </c>
      <c r="O571" s="155"/>
      <c r="P571" s="153"/>
      <c r="Q571" s="153"/>
      <c r="R571" s="153"/>
      <c r="S571" s="153"/>
      <c r="T571" s="153"/>
      <c r="U571" s="153"/>
      <c r="V571" s="153"/>
      <c r="W571" s="156"/>
    </row>
    <row r="572" spans="1:23" ht="15" customHeight="1" x14ac:dyDescent="0.25">
      <c r="A572" s="169"/>
      <c r="B572" s="170">
        <v>39619</v>
      </c>
      <c r="C572" s="169">
        <v>1132</v>
      </c>
      <c r="D572" s="169" t="s">
        <v>40</v>
      </c>
      <c r="E572" s="169" t="s">
        <v>10556</v>
      </c>
      <c r="F572" s="178" t="s">
        <v>10557</v>
      </c>
      <c r="G572" s="178" t="s">
        <v>8222</v>
      </c>
      <c r="H572" s="173" t="s">
        <v>8161</v>
      </c>
      <c r="I572" s="178" t="s">
        <v>10558</v>
      </c>
      <c r="J572" s="173" t="s">
        <v>3566</v>
      </c>
      <c r="K572" s="172"/>
      <c r="L572" s="174" t="s">
        <v>8226</v>
      </c>
      <c r="M572" s="175">
        <v>830</v>
      </c>
      <c r="N572" s="172" t="s">
        <v>8161</v>
      </c>
      <c r="O572" s="176" t="s">
        <v>4936</v>
      </c>
      <c r="P572" s="173"/>
      <c r="Q572" s="173"/>
      <c r="R572" s="173"/>
      <c r="S572" s="173"/>
      <c r="T572" s="173"/>
      <c r="U572" s="173"/>
      <c r="V572" s="179"/>
      <c r="W572" s="180"/>
    </row>
    <row r="573" spans="1:23" ht="15" customHeight="1" x14ac:dyDescent="0.25">
      <c r="A573" s="159">
        <v>4475</v>
      </c>
      <c r="B573" s="160">
        <v>39620</v>
      </c>
      <c r="C573" s="161">
        <v>1732</v>
      </c>
      <c r="D573" s="161" t="s">
        <v>64</v>
      </c>
      <c r="E573" s="161" t="s">
        <v>10559</v>
      </c>
      <c r="F573" s="162" t="s">
        <v>10560</v>
      </c>
      <c r="G573" s="162" t="s">
        <v>5722</v>
      </c>
      <c r="H573" s="163" t="s">
        <v>10561</v>
      </c>
      <c r="I573" s="164" t="s">
        <v>10562</v>
      </c>
      <c r="J573" s="163" t="s">
        <v>10563</v>
      </c>
      <c r="K573" s="165" t="s">
        <v>9481</v>
      </c>
      <c r="L573" s="181" t="s">
        <v>8226</v>
      </c>
      <c r="M573" s="166">
        <v>15996</v>
      </c>
      <c r="N573" s="161" t="s">
        <v>8168</v>
      </c>
      <c r="O573" s="167">
        <v>0.749</v>
      </c>
      <c r="P573" s="162" t="s">
        <v>10221</v>
      </c>
      <c r="Q573" s="159"/>
      <c r="R573" s="159"/>
      <c r="S573" s="159" t="s">
        <v>10209</v>
      </c>
      <c r="T573" s="159" t="s">
        <v>9483</v>
      </c>
      <c r="U573" s="164" t="s">
        <v>9554</v>
      </c>
      <c r="V573" s="161" t="s">
        <v>9555</v>
      </c>
      <c r="W573" s="168">
        <v>1875</v>
      </c>
    </row>
    <row r="574" spans="1:23" ht="15" customHeight="1" x14ac:dyDescent="0.25">
      <c r="A574" s="151">
        <v>4469</v>
      </c>
      <c r="B574" s="152">
        <v>39620</v>
      </c>
      <c r="C574" s="153">
        <v>1634</v>
      </c>
      <c r="D574" s="153" t="s">
        <v>319</v>
      </c>
      <c r="E574" s="153" t="s">
        <v>10564</v>
      </c>
      <c r="F574" s="153" t="s">
        <v>8207</v>
      </c>
      <c r="G574" s="153" t="s">
        <v>8208</v>
      </c>
      <c r="H574" s="123" t="s">
        <v>9025</v>
      </c>
      <c r="I574" s="153" t="s">
        <v>10565</v>
      </c>
      <c r="J574" s="153" t="s">
        <v>10566</v>
      </c>
      <c r="K574" s="153"/>
      <c r="L574" s="182"/>
      <c r="M574" s="154">
        <v>100</v>
      </c>
      <c r="N574" s="153" t="s">
        <v>8142</v>
      </c>
      <c r="O574" s="155"/>
      <c r="P574" s="202" t="s">
        <v>10567</v>
      </c>
      <c r="Q574" s="202"/>
      <c r="R574" s="153"/>
      <c r="S574" s="153"/>
      <c r="T574" s="153"/>
      <c r="U574" s="153"/>
      <c r="V574" s="153"/>
      <c r="W574" s="153"/>
    </row>
    <row r="575" spans="1:23" ht="15" customHeight="1" x14ac:dyDescent="0.25">
      <c r="A575" s="169">
        <v>4480</v>
      </c>
      <c r="B575" s="170">
        <v>39620</v>
      </c>
      <c r="C575" s="169">
        <v>2021</v>
      </c>
      <c r="D575" s="169" t="s">
        <v>31</v>
      </c>
      <c r="E575" s="169" t="s">
        <v>10568</v>
      </c>
      <c r="F575" s="178" t="s">
        <v>9999</v>
      </c>
      <c r="G575" s="178" t="s">
        <v>8505</v>
      </c>
      <c r="H575" s="173" t="s">
        <v>10569</v>
      </c>
      <c r="I575" s="178" t="s">
        <v>10570</v>
      </c>
      <c r="J575" s="173" t="s">
        <v>10571</v>
      </c>
      <c r="K575" s="172"/>
      <c r="L575" s="174" t="s">
        <v>8172</v>
      </c>
      <c r="M575" s="175">
        <v>30000</v>
      </c>
      <c r="N575" s="172" t="s">
        <v>8335</v>
      </c>
      <c r="O575" s="176"/>
      <c r="P575" s="173"/>
      <c r="Q575" s="173"/>
      <c r="R575" s="173"/>
      <c r="S575" s="173"/>
      <c r="T575" s="173"/>
      <c r="U575" s="173"/>
      <c r="V575" s="179"/>
      <c r="W575" s="180"/>
    </row>
    <row r="576" spans="1:23" ht="15" customHeight="1" x14ac:dyDescent="0.25">
      <c r="A576" s="159">
        <v>4501</v>
      </c>
      <c r="B576" s="160">
        <v>39621</v>
      </c>
      <c r="C576" s="161">
        <v>1125</v>
      </c>
      <c r="D576" s="161" t="s">
        <v>64</v>
      </c>
      <c r="E576" s="161" t="s">
        <v>10572</v>
      </c>
      <c r="F576" s="162" t="s">
        <v>10573</v>
      </c>
      <c r="G576" s="162" t="s">
        <v>10574</v>
      </c>
      <c r="H576" s="163" t="s">
        <v>10575</v>
      </c>
      <c r="I576" s="164" t="s">
        <v>10576</v>
      </c>
      <c r="J576" s="197" t="s">
        <v>10577</v>
      </c>
      <c r="K576" s="201" t="s">
        <v>9481</v>
      </c>
      <c r="L576" s="181" t="s">
        <v>8226</v>
      </c>
      <c r="M576" s="166">
        <v>83167</v>
      </c>
      <c r="N576" s="161" t="s">
        <v>8161</v>
      </c>
      <c r="O576" s="167">
        <v>0.192</v>
      </c>
      <c r="P576" s="162"/>
      <c r="Q576" s="159" t="s">
        <v>5722</v>
      </c>
      <c r="R576" s="159"/>
      <c r="S576" s="159" t="s">
        <v>10209</v>
      </c>
      <c r="T576" s="159" t="s">
        <v>9483</v>
      </c>
      <c r="U576" s="164"/>
      <c r="V576" s="161"/>
      <c r="W576" s="168"/>
    </row>
    <row r="577" spans="1:23" ht="15" customHeight="1" x14ac:dyDescent="0.25">
      <c r="A577" s="159">
        <v>4524</v>
      </c>
      <c r="B577" s="160">
        <v>39621</v>
      </c>
      <c r="C577" s="161">
        <v>1617</v>
      </c>
      <c r="D577" s="161" t="s">
        <v>79</v>
      </c>
      <c r="E577" s="161" t="s">
        <v>10578</v>
      </c>
      <c r="F577" s="162" t="s">
        <v>10579</v>
      </c>
      <c r="G577" s="162" t="s">
        <v>8197</v>
      </c>
      <c r="H577" s="163" t="s">
        <v>10580</v>
      </c>
      <c r="I577" s="164" t="s">
        <v>10581</v>
      </c>
      <c r="J577" s="197" t="s">
        <v>10582</v>
      </c>
      <c r="K577" s="203" t="s">
        <v>9481</v>
      </c>
      <c r="L577" s="181" t="s">
        <v>8226</v>
      </c>
      <c r="M577" s="166">
        <v>100000</v>
      </c>
      <c r="N577" s="161" t="s">
        <v>8335</v>
      </c>
      <c r="O577" s="167">
        <v>0</v>
      </c>
      <c r="P577" s="162"/>
      <c r="Q577" s="159"/>
      <c r="R577" s="159"/>
      <c r="S577" s="159" t="s">
        <v>10583</v>
      </c>
      <c r="T577" s="159" t="s">
        <v>10584</v>
      </c>
      <c r="U577" s="164" t="s">
        <v>10585</v>
      </c>
      <c r="V577" s="161" t="s">
        <v>10586</v>
      </c>
      <c r="W577" s="168"/>
    </row>
    <row r="578" spans="1:23" ht="15" customHeight="1" x14ac:dyDescent="0.25">
      <c r="A578" s="159">
        <v>4529</v>
      </c>
      <c r="B578" s="160">
        <v>39621</v>
      </c>
      <c r="C578" s="161">
        <v>1710</v>
      </c>
      <c r="D578" s="161" t="s">
        <v>26</v>
      </c>
      <c r="E578" s="161" t="s">
        <v>10587</v>
      </c>
      <c r="F578" s="162" t="s">
        <v>10588</v>
      </c>
      <c r="G578" s="162" t="s">
        <v>8814</v>
      </c>
      <c r="H578" s="163" t="s">
        <v>10589</v>
      </c>
      <c r="I578" s="164" t="s">
        <v>10590</v>
      </c>
      <c r="J578" s="163"/>
      <c r="K578" s="165"/>
      <c r="L578" s="181"/>
      <c r="M578" s="166">
        <v>2000</v>
      </c>
      <c r="N578" s="161" t="s">
        <v>8194</v>
      </c>
      <c r="O578" s="167"/>
      <c r="P578" s="204"/>
      <c r="Q578" s="205"/>
      <c r="R578" s="159"/>
      <c r="S578" s="159"/>
      <c r="T578" s="159"/>
      <c r="U578" s="164"/>
      <c r="V578" s="161"/>
      <c r="W578" s="168"/>
    </row>
    <row r="579" spans="1:23" ht="15" customHeight="1" x14ac:dyDescent="0.25">
      <c r="A579" s="151">
        <v>4533</v>
      </c>
      <c r="B579" s="152">
        <v>39621</v>
      </c>
      <c r="C579" s="153">
        <v>1821</v>
      </c>
      <c r="D579" s="153" t="s">
        <v>21</v>
      </c>
      <c r="E579" s="153" t="s">
        <v>10591</v>
      </c>
      <c r="F579" s="153" t="s">
        <v>10592</v>
      </c>
      <c r="G579" s="153" t="s">
        <v>8202</v>
      </c>
      <c r="H579" s="123" t="s">
        <v>10593</v>
      </c>
      <c r="I579" s="153" t="s">
        <v>10594</v>
      </c>
      <c r="J579" s="153" t="s">
        <v>10595</v>
      </c>
      <c r="K579" s="153"/>
      <c r="L579" s="182"/>
      <c r="M579" s="154">
        <v>100</v>
      </c>
      <c r="N579" s="153" t="s">
        <v>8142</v>
      </c>
      <c r="O579" s="155">
        <v>0.5</v>
      </c>
      <c r="P579" s="202" t="s">
        <v>10596</v>
      </c>
      <c r="Q579" s="202"/>
      <c r="R579" s="153" t="s">
        <v>4937</v>
      </c>
      <c r="S579" s="153"/>
      <c r="T579" s="153"/>
      <c r="U579" s="153"/>
      <c r="V579" s="153"/>
      <c r="W579" s="153"/>
    </row>
    <row r="580" spans="1:23" ht="15" customHeight="1" x14ac:dyDescent="0.25">
      <c r="A580" s="169"/>
      <c r="B580" s="170">
        <v>39621</v>
      </c>
      <c r="C580" s="169">
        <v>5</v>
      </c>
      <c r="D580" s="169" t="s">
        <v>40</v>
      </c>
      <c r="E580" s="169" t="s">
        <v>10597</v>
      </c>
      <c r="F580" s="178" t="s">
        <v>10298</v>
      </c>
      <c r="G580" s="178" t="s">
        <v>8222</v>
      </c>
      <c r="H580" s="173" t="s">
        <v>10598</v>
      </c>
      <c r="I580" s="178" t="s">
        <v>10599</v>
      </c>
      <c r="J580" s="173" t="s">
        <v>8225</v>
      </c>
      <c r="K580" s="172"/>
      <c r="L580" s="174" t="s">
        <v>8226</v>
      </c>
      <c r="M580" s="175">
        <v>5</v>
      </c>
      <c r="N580" s="172" t="s">
        <v>8142</v>
      </c>
      <c r="O580" s="176" t="s">
        <v>4936</v>
      </c>
      <c r="P580" s="173"/>
      <c r="Q580" s="173"/>
      <c r="R580" s="173"/>
      <c r="S580" s="173"/>
      <c r="T580" s="173"/>
      <c r="U580" s="173"/>
      <c r="V580" s="179"/>
      <c r="W580" s="180"/>
    </row>
    <row r="581" spans="1:23" ht="15" customHeight="1" x14ac:dyDescent="0.25">
      <c r="A581" s="169">
        <v>4505</v>
      </c>
      <c r="B581" s="170">
        <v>39621</v>
      </c>
      <c r="C581" s="169">
        <v>1312</v>
      </c>
      <c r="D581" s="169" t="s">
        <v>31</v>
      </c>
      <c r="E581" s="169" t="s">
        <v>10600</v>
      </c>
      <c r="F581" s="178" t="s">
        <v>10601</v>
      </c>
      <c r="G581" s="178" t="s">
        <v>10223</v>
      </c>
      <c r="H581" s="173" t="s">
        <v>10602</v>
      </c>
      <c r="I581" s="178" t="s">
        <v>10603</v>
      </c>
      <c r="J581" s="173" t="s">
        <v>10604</v>
      </c>
      <c r="K581" s="172"/>
      <c r="L581" s="174" t="s">
        <v>8226</v>
      </c>
      <c r="M581" s="175">
        <v>800</v>
      </c>
      <c r="N581" s="172" t="s">
        <v>8335</v>
      </c>
      <c r="O581" s="176" t="s">
        <v>4936</v>
      </c>
      <c r="P581" s="173"/>
      <c r="Q581" s="173"/>
      <c r="R581" s="173" t="s">
        <v>10605</v>
      </c>
      <c r="S581" s="173" t="s">
        <v>10606</v>
      </c>
      <c r="T581" s="173" t="s">
        <v>8251</v>
      </c>
      <c r="U581" s="173" t="s">
        <v>8230</v>
      </c>
      <c r="V581" s="179"/>
      <c r="W581" s="180"/>
    </row>
    <row r="582" spans="1:23" ht="15" customHeight="1" x14ac:dyDescent="0.25">
      <c r="A582" s="144">
        <v>4506</v>
      </c>
      <c r="B582" s="157">
        <v>39621</v>
      </c>
      <c r="C582" s="121">
        <v>1321</v>
      </c>
      <c r="D582" s="121" t="s">
        <v>70</v>
      </c>
      <c r="E582" s="158" t="s">
        <v>10607</v>
      </c>
      <c r="F582" s="145" t="s">
        <v>9181</v>
      </c>
      <c r="G582" s="145" t="s">
        <v>8233</v>
      </c>
      <c r="H582" s="123" t="s">
        <v>10608</v>
      </c>
      <c r="I582" s="146" t="s">
        <v>10609</v>
      </c>
      <c r="J582" s="146" t="s">
        <v>10610</v>
      </c>
      <c r="K582" s="146"/>
      <c r="L582" s="148"/>
      <c r="M582" s="122">
        <v>1200</v>
      </c>
      <c r="N582" s="121" t="s">
        <v>8335</v>
      </c>
      <c r="O582" s="196"/>
      <c r="P582" s="121"/>
      <c r="Q582" s="144"/>
      <c r="R582" s="144"/>
      <c r="S582" s="144"/>
      <c r="T582" s="144"/>
      <c r="U582" s="144"/>
      <c r="V582" s="121"/>
      <c r="W582" s="150"/>
    </row>
    <row r="583" spans="1:23" ht="15" customHeight="1" x14ac:dyDescent="0.25">
      <c r="A583" s="144">
        <v>4563</v>
      </c>
      <c r="B583" s="120">
        <v>39622</v>
      </c>
      <c r="C583" s="121">
        <v>1440</v>
      </c>
      <c r="D583" s="121" t="s">
        <v>35</v>
      </c>
      <c r="E583" s="144" t="s">
        <v>10611</v>
      </c>
      <c r="F583" s="145" t="s">
        <v>8190</v>
      </c>
      <c r="G583" s="145" t="s">
        <v>8191</v>
      </c>
      <c r="H583" s="123" t="s">
        <v>10612</v>
      </c>
      <c r="I583" s="146" t="s">
        <v>10613</v>
      </c>
      <c r="J583" s="206" t="s">
        <v>10614</v>
      </c>
      <c r="K583" s="206"/>
      <c r="L583" s="148"/>
      <c r="M583" s="122">
        <v>500</v>
      </c>
      <c r="N583" s="121" t="s">
        <v>8161</v>
      </c>
      <c r="O583" s="149"/>
      <c r="P583" s="144"/>
      <c r="Q583" s="144"/>
      <c r="R583" s="144"/>
      <c r="S583" s="144"/>
      <c r="T583" s="144"/>
      <c r="U583" s="144"/>
      <c r="V583" s="121"/>
      <c r="W583" s="150"/>
    </row>
    <row r="584" spans="1:23" ht="15" customHeight="1" x14ac:dyDescent="0.25">
      <c r="A584" s="159">
        <v>4579</v>
      </c>
      <c r="B584" s="160">
        <v>39622</v>
      </c>
      <c r="C584" s="161">
        <v>1701</v>
      </c>
      <c r="D584" s="161" t="s">
        <v>79</v>
      </c>
      <c r="E584" s="161" t="s">
        <v>10615</v>
      </c>
      <c r="F584" s="162" t="s">
        <v>10616</v>
      </c>
      <c r="G584" s="162" t="s">
        <v>8197</v>
      </c>
      <c r="H584" s="207" t="s">
        <v>10617</v>
      </c>
      <c r="I584" s="164" t="s">
        <v>10618</v>
      </c>
      <c r="J584" s="163" t="s">
        <v>10619</v>
      </c>
      <c r="K584" s="165"/>
      <c r="L584" s="181"/>
      <c r="M584" s="166">
        <v>5000</v>
      </c>
      <c r="N584" s="161" t="s">
        <v>8161</v>
      </c>
      <c r="O584" s="167"/>
      <c r="P584" s="162"/>
      <c r="Q584" s="159"/>
      <c r="R584" s="159"/>
      <c r="S584" s="159"/>
      <c r="T584" s="159"/>
      <c r="U584" s="164"/>
      <c r="V584" s="161"/>
      <c r="W584" s="168"/>
    </row>
    <row r="585" spans="1:23" ht="15" customHeight="1" x14ac:dyDescent="0.25">
      <c r="A585" s="169">
        <v>4564</v>
      </c>
      <c r="B585" s="170">
        <v>39622</v>
      </c>
      <c r="C585" s="169">
        <v>1439</v>
      </c>
      <c r="D585" s="169" t="s">
        <v>56</v>
      </c>
      <c r="E585" s="169" t="s">
        <v>10620</v>
      </c>
      <c r="F585" s="178" t="s">
        <v>10621</v>
      </c>
      <c r="G585" s="178" t="s">
        <v>8596</v>
      </c>
      <c r="H585" s="173" t="s">
        <v>10622</v>
      </c>
      <c r="I585" s="178" t="s">
        <v>10623</v>
      </c>
      <c r="J585" s="173"/>
      <c r="K585" s="172"/>
      <c r="L585" s="174" t="s">
        <v>8226</v>
      </c>
      <c r="M585" s="175">
        <v>334944</v>
      </c>
      <c r="N585" s="172" t="s">
        <v>8168</v>
      </c>
      <c r="O585" s="176"/>
      <c r="P585" s="173" t="s">
        <v>9608</v>
      </c>
      <c r="Q585" s="173"/>
      <c r="R585" s="173"/>
      <c r="S585" s="173" t="s">
        <v>10624</v>
      </c>
      <c r="T585" s="173" t="s">
        <v>10625</v>
      </c>
      <c r="U585" s="173" t="s">
        <v>8446</v>
      </c>
      <c r="V585" s="179" t="s">
        <v>10626</v>
      </c>
      <c r="W585" s="180">
        <v>20000</v>
      </c>
    </row>
    <row r="586" spans="1:23" ht="15" customHeight="1" x14ac:dyDescent="0.25">
      <c r="A586" s="144">
        <v>4542</v>
      </c>
      <c r="B586" s="157">
        <v>39622</v>
      </c>
      <c r="C586" s="121">
        <v>717</v>
      </c>
      <c r="D586" s="121" t="s">
        <v>200</v>
      </c>
      <c r="E586" s="158" t="s">
        <v>10627</v>
      </c>
      <c r="F586" s="145" t="s">
        <v>9633</v>
      </c>
      <c r="G586" s="145" t="s">
        <v>8238</v>
      </c>
      <c r="H586" s="123" t="s">
        <v>10628</v>
      </c>
      <c r="I586" s="146" t="s">
        <v>10629</v>
      </c>
      <c r="J586" s="206" t="s">
        <v>10630</v>
      </c>
      <c r="K586" s="206"/>
      <c r="L586" s="148"/>
      <c r="M586" s="122">
        <v>6000</v>
      </c>
      <c r="N586" s="121" t="s">
        <v>8335</v>
      </c>
      <c r="O586" s="122"/>
      <c r="P586" s="121"/>
      <c r="Q586" s="144"/>
      <c r="R586" s="144"/>
      <c r="S586" s="144"/>
      <c r="T586" s="144"/>
      <c r="U586" s="144"/>
      <c r="V586" s="121"/>
      <c r="W586" s="150"/>
    </row>
    <row r="587" spans="1:23" ht="15" customHeight="1" x14ac:dyDescent="0.25">
      <c r="A587" s="144">
        <v>4560</v>
      </c>
      <c r="B587" s="157">
        <v>39622</v>
      </c>
      <c r="C587" s="121">
        <v>1309</v>
      </c>
      <c r="D587" s="121" t="s">
        <v>70</v>
      </c>
      <c r="E587" s="158" t="s">
        <v>10631</v>
      </c>
      <c r="F587" s="145" t="s">
        <v>10632</v>
      </c>
      <c r="G587" s="145" t="s">
        <v>8894</v>
      </c>
      <c r="H587" s="123" t="s">
        <v>10633</v>
      </c>
      <c r="I587" s="146" t="s">
        <v>10634</v>
      </c>
      <c r="J587" s="206" t="s">
        <v>10635</v>
      </c>
      <c r="K587" s="206"/>
      <c r="L587" s="148"/>
      <c r="M587" s="122">
        <v>1500</v>
      </c>
      <c r="N587" s="121" t="s">
        <v>8273</v>
      </c>
      <c r="O587" s="122"/>
      <c r="P587" s="121"/>
      <c r="Q587" s="144"/>
      <c r="R587" s="144"/>
      <c r="S587" s="144"/>
      <c r="T587" s="144"/>
      <c r="U587" s="144"/>
      <c r="V587" s="121"/>
      <c r="W587" s="150"/>
    </row>
    <row r="588" spans="1:23" ht="15" customHeight="1" x14ac:dyDescent="0.25">
      <c r="A588" s="151"/>
      <c r="B588" s="152">
        <v>39623</v>
      </c>
      <c r="C588" s="153">
        <v>1625</v>
      </c>
      <c r="D588" s="153" t="s">
        <v>21</v>
      </c>
      <c r="E588" s="153" t="s">
        <v>10636</v>
      </c>
      <c r="F588" s="153" t="s">
        <v>8211</v>
      </c>
      <c r="G588" s="153" t="s">
        <v>8202</v>
      </c>
      <c r="H588" s="123" t="s">
        <v>8605</v>
      </c>
      <c r="I588" s="153" t="s">
        <v>8290</v>
      </c>
      <c r="J588" s="153" t="s">
        <v>9409</v>
      </c>
      <c r="K588" s="153"/>
      <c r="L588" s="182"/>
      <c r="M588" s="154">
        <v>30</v>
      </c>
      <c r="N588" s="153" t="s">
        <v>8168</v>
      </c>
      <c r="O588" s="155"/>
      <c r="P588" s="202"/>
      <c r="Q588" s="202"/>
      <c r="R588" s="153"/>
      <c r="S588" s="153"/>
      <c r="T588" s="153"/>
      <c r="U588" s="153"/>
      <c r="V588" s="153"/>
      <c r="W588" s="153"/>
    </row>
    <row r="589" spans="1:23" ht="15" customHeight="1" x14ac:dyDescent="0.25">
      <c r="A589" s="169">
        <v>4593</v>
      </c>
      <c r="B589" s="170">
        <v>39623</v>
      </c>
      <c r="C589" s="169">
        <v>835</v>
      </c>
      <c r="D589" s="169" t="s">
        <v>302</v>
      </c>
      <c r="E589" s="169" t="s">
        <v>10637</v>
      </c>
      <c r="F589" s="178" t="s">
        <v>10638</v>
      </c>
      <c r="G589" s="178" t="s">
        <v>10639</v>
      </c>
      <c r="H589" s="173" t="s">
        <v>10640</v>
      </c>
      <c r="I589" s="178" t="s">
        <v>10641</v>
      </c>
      <c r="J589" s="173" t="s">
        <v>10642</v>
      </c>
      <c r="K589" s="172"/>
      <c r="L589" s="174"/>
      <c r="M589" s="175">
        <v>3000</v>
      </c>
      <c r="N589" s="172" t="s">
        <v>8168</v>
      </c>
      <c r="O589" s="176">
        <v>0.66</v>
      </c>
      <c r="P589" s="173"/>
      <c r="Q589" s="173"/>
      <c r="R589" s="173" t="s">
        <v>10643</v>
      </c>
      <c r="S589" s="173" t="s">
        <v>10644</v>
      </c>
      <c r="T589" s="173" t="s">
        <v>3914</v>
      </c>
      <c r="U589" s="173"/>
      <c r="V589" s="179"/>
      <c r="W589" s="180"/>
    </row>
    <row r="590" spans="1:23" ht="15" customHeight="1" x14ac:dyDescent="0.25">
      <c r="A590" s="169">
        <v>4594</v>
      </c>
      <c r="B590" s="170">
        <v>39623</v>
      </c>
      <c r="C590" s="169">
        <v>839</v>
      </c>
      <c r="D590" s="169" t="s">
        <v>31</v>
      </c>
      <c r="E590" s="169" t="s">
        <v>10645</v>
      </c>
      <c r="F590" s="178" t="s">
        <v>10646</v>
      </c>
      <c r="G590" s="178" t="s">
        <v>10647</v>
      </c>
      <c r="H590" s="173" t="s">
        <v>10648</v>
      </c>
      <c r="I590" s="178" t="s">
        <v>10649</v>
      </c>
      <c r="J590" s="173" t="s">
        <v>10650</v>
      </c>
      <c r="K590" s="172"/>
      <c r="L590" s="174" t="s">
        <v>8226</v>
      </c>
      <c r="M590" s="175">
        <v>800</v>
      </c>
      <c r="N590" s="172" t="s">
        <v>10651</v>
      </c>
      <c r="O590" s="176"/>
      <c r="P590" s="173"/>
      <c r="Q590" s="173" t="s">
        <v>10647</v>
      </c>
      <c r="R590" s="173" t="s">
        <v>10652</v>
      </c>
      <c r="S590" s="173" t="s">
        <v>10653</v>
      </c>
      <c r="T590" s="173" t="s">
        <v>8251</v>
      </c>
      <c r="U590" s="173" t="s">
        <v>8230</v>
      </c>
      <c r="V590" s="179"/>
      <c r="W590" s="180"/>
    </row>
    <row r="591" spans="1:23" ht="15" customHeight="1" x14ac:dyDescent="0.25">
      <c r="A591" s="144">
        <v>4602</v>
      </c>
      <c r="B591" s="157">
        <v>39623</v>
      </c>
      <c r="C591" s="121">
        <v>1205</v>
      </c>
      <c r="D591" s="121" t="s">
        <v>68</v>
      </c>
      <c r="E591" s="158" t="s">
        <v>10654</v>
      </c>
      <c r="F591" s="145" t="s">
        <v>10655</v>
      </c>
      <c r="G591" s="145" t="s">
        <v>8495</v>
      </c>
      <c r="H591" s="144" t="s">
        <v>10656</v>
      </c>
      <c r="I591" s="146" t="s">
        <v>10657</v>
      </c>
      <c r="J591" s="147"/>
      <c r="K591" s="147"/>
      <c r="L591" s="148"/>
      <c r="M591" s="122" t="s">
        <v>8194</v>
      </c>
      <c r="N591" s="121" t="s">
        <v>8161</v>
      </c>
      <c r="O591" s="122"/>
      <c r="P591" s="121"/>
      <c r="Q591" s="144"/>
      <c r="R591" s="144"/>
      <c r="S591" s="144"/>
      <c r="T591" s="144"/>
      <c r="U591" s="144"/>
      <c r="V591" s="121"/>
      <c r="W591" s="150"/>
    </row>
    <row r="592" spans="1:23" ht="15" customHeight="1" x14ac:dyDescent="0.25">
      <c r="A592" s="144">
        <v>4666</v>
      </c>
      <c r="B592" s="120">
        <v>39624</v>
      </c>
      <c r="C592" s="121">
        <v>1614</v>
      </c>
      <c r="D592" s="121" t="s">
        <v>35</v>
      </c>
      <c r="E592" s="144" t="s">
        <v>10658</v>
      </c>
      <c r="F592" s="145" t="s">
        <v>8190</v>
      </c>
      <c r="G592" s="145" t="s">
        <v>8191</v>
      </c>
      <c r="H592" s="146" t="s">
        <v>10659</v>
      </c>
      <c r="I592" s="146" t="s">
        <v>10660</v>
      </c>
      <c r="J592" s="147"/>
      <c r="K592" s="147"/>
      <c r="L592" s="148"/>
      <c r="M592" s="122">
        <v>50</v>
      </c>
      <c r="N592" s="121" t="s">
        <v>8142</v>
      </c>
      <c r="O592" s="149"/>
      <c r="P592" s="144"/>
      <c r="Q592" s="144"/>
      <c r="R592" s="144"/>
      <c r="S592" s="144"/>
      <c r="T592" s="144"/>
      <c r="U592" s="144"/>
      <c r="V592" s="121"/>
      <c r="W592" s="150"/>
    </row>
    <row r="593" spans="1:23" ht="15" customHeight="1" x14ac:dyDescent="0.25">
      <c r="A593" s="169"/>
      <c r="B593" s="170">
        <v>39624</v>
      </c>
      <c r="C593" s="169">
        <v>1339</v>
      </c>
      <c r="D593" s="169" t="s">
        <v>40</v>
      </c>
      <c r="E593" s="169" t="s">
        <v>10661</v>
      </c>
      <c r="F593" s="178" t="s">
        <v>10298</v>
      </c>
      <c r="G593" s="178" t="s">
        <v>8222</v>
      </c>
      <c r="H593" s="173" t="s">
        <v>10662</v>
      </c>
      <c r="I593" s="178" t="s">
        <v>10663</v>
      </c>
      <c r="J593" s="173" t="s">
        <v>8225</v>
      </c>
      <c r="K593" s="172"/>
      <c r="L593" s="174" t="s">
        <v>8226</v>
      </c>
      <c r="M593" s="175">
        <v>5</v>
      </c>
      <c r="N593" s="172" t="s">
        <v>8142</v>
      </c>
      <c r="O593" s="176" t="s">
        <v>4936</v>
      </c>
      <c r="P593" s="173"/>
      <c r="Q593" s="173"/>
      <c r="R593" s="173"/>
      <c r="S593" s="173"/>
      <c r="T593" s="173"/>
      <c r="U593" s="173"/>
      <c r="V593" s="179"/>
      <c r="W593" s="180"/>
    </row>
    <row r="594" spans="1:23" ht="15" customHeight="1" x14ac:dyDescent="0.25">
      <c r="A594" s="144">
        <v>4633</v>
      </c>
      <c r="B594" s="157">
        <v>39624</v>
      </c>
      <c r="C594" s="121">
        <v>924</v>
      </c>
      <c r="D594" s="121" t="s">
        <v>200</v>
      </c>
      <c r="E594" s="158" t="s">
        <v>10664</v>
      </c>
      <c r="F594" s="145" t="s">
        <v>10665</v>
      </c>
      <c r="G594" s="145" t="s">
        <v>8238</v>
      </c>
      <c r="H594" s="144" t="s">
        <v>10666</v>
      </c>
      <c r="I594" s="146" t="s">
        <v>10667</v>
      </c>
      <c r="J594" s="147"/>
      <c r="K594" s="147"/>
      <c r="L594" s="148"/>
      <c r="M594" s="122">
        <v>16800</v>
      </c>
      <c r="N594" s="121" t="s">
        <v>8273</v>
      </c>
      <c r="O594" s="122"/>
      <c r="P594" s="121"/>
      <c r="Q594" s="144"/>
      <c r="R594" s="144"/>
      <c r="S594" s="144"/>
      <c r="T594" s="144"/>
      <c r="U594" s="144"/>
      <c r="V594" s="121"/>
      <c r="W594" s="150"/>
    </row>
    <row r="595" spans="1:23" ht="15" customHeight="1" x14ac:dyDescent="0.25">
      <c r="A595" s="151">
        <v>4700</v>
      </c>
      <c r="B595" s="152">
        <v>39625</v>
      </c>
      <c r="C595" s="153">
        <v>1330</v>
      </c>
      <c r="D595" s="153" t="s">
        <v>203</v>
      </c>
      <c r="E595" s="153" t="s">
        <v>10668</v>
      </c>
      <c r="F595" s="153" t="s">
        <v>8163</v>
      </c>
      <c r="G595" s="153" t="s">
        <v>8164</v>
      </c>
      <c r="H595" s="153" t="s">
        <v>10669</v>
      </c>
      <c r="I595" s="153" t="s">
        <v>10670</v>
      </c>
      <c r="J595" s="123" t="s">
        <v>10671</v>
      </c>
      <c r="K595" s="123"/>
      <c r="L595" s="182"/>
      <c r="M595" s="154">
        <v>8000</v>
      </c>
      <c r="N595" s="153" t="s">
        <v>8335</v>
      </c>
      <c r="O595" s="155"/>
      <c r="P595" s="153"/>
      <c r="Q595" s="153"/>
      <c r="R595" s="153"/>
      <c r="S595" s="153"/>
      <c r="T595" s="153"/>
      <c r="U595" s="153"/>
      <c r="V595" s="153"/>
      <c r="W595" s="156"/>
    </row>
    <row r="596" spans="1:23" ht="15" customHeight="1" x14ac:dyDescent="0.25">
      <c r="A596" s="169">
        <v>4723</v>
      </c>
      <c r="B596" s="170">
        <v>39625</v>
      </c>
      <c r="C596" s="169">
        <v>1619</v>
      </c>
      <c r="D596" s="169" t="s">
        <v>40</v>
      </c>
      <c r="E596" s="169" t="s">
        <v>10672</v>
      </c>
      <c r="F596" s="178" t="s">
        <v>10673</v>
      </c>
      <c r="G596" s="178" t="s">
        <v>8222</v>
      </c>
      <c r="H596" s="173" t="s">
        <v>10674</v>
      </c>
      <c r="I596" s="178" t="s">
        <v>10675</v>
      </c>
      <c r="J596" s="173" t="s">
        <v>10676</v>
      </c>
      <c r="K596" s="172"/>
      <c r="L596" s="174" t="s">
        <v>8172</v>
      </c>
      <c r="M596" s="175">
        <v>200000</v>
      </c>
      <c r="N596" s="172" t="s">
        <v>8161</v>
      </c>
      <c r="O596" s="176"/>
      <c r="P596" s="173"/>
      <c r="Q596" s="173"/>
      <c r="R596" s="173"/>
      <c r="S596" s="173" t="s">
        <v>8222</v>
      </c>
      <c r="T596" s="173"/>
      <c r="U596" s="173"/>
      <c r="V596" s="179"/>
      <c r="W596" s="180"/>
    </row>
    <row r="597" spans="1:23" ht="15" customHeight="1" x14ac:dyDescent="0.25">
      <c r="A597" s="169">
        <v>4720</v>
      </c>
      <c r="B597" s="170">
        <v>39625</v>
      </c>
      <c r="C597" s="169">
        <v>1602</v>
      </c>
      <c r="D597" s="169" t="s">
        <v>31</v>
      </c>
      <c r="E597" s="169" t="s">
        <v>10677</v>
      </c>
      <c r="F597" s="178" t="s">
        <v>9107</v>
      </c>
      <c r="G597" s="178" t="s">
        <v>9108</v>
      </c>
      <c r="H597" s="173" t="s">
        <v>10678</v>
      </c>
      <c r="I597" s="178" t="s">
        <v>10679</v>
      </c>
      <c r="J597" s="173" t="s">
        <v>10650</v>
      </c>
      <c r="K597" s="172"/>
      <c r="L597" s="174" t="s">
        <v>8226</v>
      </c>
      <c r="M597" s="175">
        <v>4000</v>
      </c>
      <c r="N597" s="172" t="s">
        <v>8227</v>
      </c>
      <c r="O597" s="176" t="s">
        <v>4936</v>
      </c>
      <c r="P597" s="173"/>
      <c r="Q597" s="173" t="s">
        <v>10680</v>
      </c>
      <c r="R597" s="173" t="s">
        <v>10681</v>
      </c>
      <c r="S597" s="173" t="s">
        <v>10682</v>
      </c>
      <c r="T597" s="173" t="s">
        <v>8251</v>
      </c>
      <c r="U597" s="173" t="s">
        <v>8446</v>
      </c>
      <c r="V597" s="179" t="s">
        <v>10683</v>
      </c>
      <c r="W597" s="208">
        <v>2000</v>
      </c>
    </row>
    <row r="598" spans="1:23" ht="15" customHeight="1" x14ac:dyDescent="0.25">
      <c r="A598" s="144">
        <v>4724</v>
      </c>
      <c r="B598" s="157">
        <v>39625</v>
      </c>
      <c r="C598" s="121">
        <v>1630</v>
      </c>
      <c r="D598" s="121" t="s">
        <v>46</v>
      </c>
      <c r="E598" s="158" t="s">
        <v>10684</v>
      </c>
      <c r="F598" s="145" t="s">
        <v>10685</v>
      </c>
      <c r="G598" s="145" t="s">
        <v>10686</v>
      </c>
      <c r="H598" s="144" t="s">
        <v>10687</v>
      </c>
      <c r="I598" s="146" t="s">
        <v>10688</v>
      </c>
      <c r="J598" s="147"/>
      <c r="K598" s="147"/>
      <c r="L598" s="148" t="s">
        <v>8172</v>
      </c>
      <c r="M598" s="122">
        <v>2000</v>
      </c>
      <c r="N598" s="121" t="s">
        <v>8335</v>
      </c>
      <c r="O598" s="122"/>
      <c r="P598" s="121"/>
      <c r="Q598" s="144"/>
      <c r="R598" s="144"/>
      <c r="S598" s="144"/>
      <c r="T598" s="144"/>
      <c r="U598" s="144"/>
      <c r="V598" s="121"/>
      <c r="W598" s="150"/>
    </row>
    <row r="599" spans="1:23" ht="15" customHeight="1" x14ac:dyDescent="0.25">
      <c r="A599" s="151"/>
      <c r="B599" s="152">
        <v>39626</v>
      </c>
      <c r="C599" s="153">
        <v>1354</v>
      </c>
      <c r="D599" s="153" t="s">
        <v>108</v>
      </c>
      <c r="E599" s="153" t="s">
        <v>10689</v>
      </c>
      <c r="F599" s="153" t="s">
        <v>9816</v>
      </c>
      <c r="G599" s="153" t="s">
        <v>9817</v>
      </c>
      <c r="H599" s="153"/>
      <c r="I599" s="153" t="s">
        <v>10690</v>
      </c>
      <c r="J599" s="123" t="s">
        <v>3567</v>
      </c>
      <c r="K599" s="123"/>
      <c r="L599" s="182"/>
      <c r="M599" s="154">
        <v>100</v>
      </c>
      <c r="N599" s="153" t="s">
        <v>8142</v>
      </c>
      <c r="O599" s="155"/>
      <c r="P599" s="153"/>
      <c r="Q599" s="153"/>
      <c r="R599" s="153"/>
      <c r="S599" s="153"/>
      <c r="T599" s="153"/>
      <c r="U599" s="153"/>
      <c r="V599" s="153"/>
      <c r="W599" s="156"/>
    </row>
    <row r="600" spans="1:23" ht="15" customHeight="1" x14ac:dyDescent="0.25">
      <c r="A600" s="144">
        <v>4741</v>
      </c>
      <c r="B600" s="157">
        <v>39626</v>
      </c>
      <c r="C600" s="121">
        <v>846</v>
      </c>
      <c r="D600" s="121" t="s">
        <v>448</v>
      </c>
      <c r="E600" s="158" t="s">
        <v>10691</v>
      </c>
      <c r="F600" s="145" t="s">
        <v>8600</v>
      </c>
      <c r="G600" s="145" t="s">
        <v>8601</v>
      </c>
      <c r="H600" s="144" t="s">
        <v>10692</v>
      </c>
      <c r="I600" s="146" t="s">
        <v>10693</v>
      </c>
      <c r="J600" s="147"/>
      <c r="K600" s="147"/>
      <c r="L600" s="148"/>
      <c r="M600" s="122">
        <v>1500</v>
      </c>
      <c r="N600" s="121" t="s">
        <v>8168</v>
      </c>
      <c r="O600" s="122"/>
      <c r="P600" s="121"/>
      <c r="Q600" s="144"/>
      <c r="R600" s="144"/>
      <c r="S600" s="144"/>
      <c r="T600" s="144"/>
      <c r="U600" s="144"/>
      <c r="V600" s="121"/>
      <c r="W600" s="150"/>
    </row>
    <row r="601" spans="1:23" ht="15" customHeight="1" x14ac:dyDescent="0.25">
      <c r="A601" s="159"/>
      <c r="B601" s="160">
        <v>39627</v>
      </c>
      <c r="C601" s="161">
        <v>1648</v>
      </c>
      <c r="D601" s="161" t="s">
        <v>64</v>
      </c>
      <c r="E601" s="161" t="s">
        <v>10694</v>
      </c>
      <c r="F601" s="162" t="s">
        <v>10487</v>
      </c>
      <c r="G601" s="159" t="s">
        <v>5722</v>
      </c>
      <c r="H601" s="164" t="s">
        <v>10695</v>
      </c>
      <c r="I601" s="159" t="s">
        <v>10696</v>
      </c>
      <c r="J601" s="162" t="s">
        <v>10697</v>
      </c>
      <c r="K601" s="165" t="s">
        <v>9481</v>
      </c>
      <c r="L601" s="181" t="s">
        <v>8226</v>
      </c>
      <c r="M601" s="166">
        <v>200</v>
      </c>
      <c r="N601" s="161" t="s">
        <v>8142</v>
      </c>
      <c r="O601" s="167">
        <v>0</v>
      </c>
      <c r="P601" s="162"/>
      <c r="Q601" s="159"/>
      <c r="R601" s="159"/>
      <c r="S601" s="159" t="s">
        <v>10209</v>
      </c>
      <c r="T601" s="159" t="s">
        <v>9483</v>
      </c>
      <c r="U601" s="164"/>
      <c r="V601" s="161"/>
      <c r="W601" s="168"/>
    </row>
    <row r="602" spans="1:23" ht="15" customHeight="1" x14ac:dyDescent="0.25">
      <c r="A602" s="144">
        <v>4797</v>
      </c>
      <c r="B602" s="120">
        <v>39627</v>
      </c>
      <c r="C602" s="121">
        <v>1915</v>
      </c>
      <c r="D602" s="121" t="s">
        <v>42</v>
      </c>
      <c r="E602" s="206" t="s">
        <v>10698</v>
      </c>
      <c r="F602" s="145" t="s">
        <v>8269</v>
      </c>
      <c r="G602" s="145" t="s">
        <v>8270</v>
      </c>
      <c r="H602" s="206" t="s">
        <v>10699</v>
      </c>
      <c r="I602" s="206" t="s">
        <v>10700</v>
      </c>
      <c r="J602" s="147" t="s">
        <v>10571</v>
      </c>
      <c r="K602" s="147"/>
      <c r="L602" s="148" t="s">
        <v>8172</v>
      </c>
      <c r="M602" s="122">
        <v>3000</v>
      </c>
      <c r="N602" s="121" t="s">
        <v>8161</v>
      </c>
      <c r="O602" s="149"/>
      <c r="P602" s="144"/>
      <c r="Q602" s="144"/>
      <c r="R602" s="144"/>
      <c r="S602" s="144"/>
      <c r="T602" s="144"/>
      <c r="U602" s="144"/>
      <c r="V602" s="121"/>
      <c r="W602" s="150"/>
    </row>
    <row r="603" spans="1:23" ht="15" customHeight="1" x14ac:dyDescent="0.25">
      <c r="A603" s="144">
        <v>4796</v>
      </c>
      <c r="B603" s="157">
        <v>39627</v>
      </c>
      <c r="C603" s="121">
        <v>1903</v>
      </c>
      <c r="D603" s="121" t="s">
        <v>68</v>
      </c>
      <c r="E603" s="209" t="s">
        <v>10701</v>
      </c>
      <c r="F603" s="145" t="s">
        <v>10702</v>
      </c>
      <c r="G603" s="206" t="s">
        <v>10504</v>
      </c>
      <c r="H603" s="206" t="s">
        <v>10703</v>
      </c>
      <c r="I603" s="206" t="s">
        <v>10704</v>
      </c>
      <c r="J603" s="206" t="s">
        <v>10614</v>
      </c>
      <c r="K603" s="206"/>
      <c r="L603" s="148"/>
      <c r="M603" s="122">
        <v>400</v>
      </c>
      <c r="N603" s="121" t="s">
        <v>8335</v>
      </c>
      <c r="O603" s="122"/>
      <c r="P603" s="121"/>
      <c r="Q603" s="144"/>
      <c r="R603" s="144"/>
      <c r="S603" s="144"/>
      <c r="T603" s="144"/>
      <c r="U603" s="144"/>
      <c r="V603" s="121"/>
      <c r="W603" s="150"/>
    </row>
    <row r="604" spans="1:23" ht="15" customHeight="1" x14ac:dyDescent="0.25">
      <c r="A604" s="144">
        <v>4822</v>
      </c>
      <c r="B604" s="120">
        <v>39628</v>
      </c>
      <c r="C604" s="121">
        <v>1448</v>
      </c>
      <c r="D604" s="121" t="s">
        <v>35</v>
      </c>
      <c r="E604" s="206" t="s">
        <v>10705</v>
      </c>
      <c r="F604" s="145" t="s">
        <v>8190</v>
      </c>
      <c r="G604" s="145" t="s">
        <v>8191</v>
      </c>
      <c r="H604" s="206" t="s">
        <v>10706</v>
      </c>
      <c r="I604" s="206" t="s">
        <v>10707</v>
      </c>
      <c r="J604" s="147" t="s">
        <v>4468</v>
      </c>
      <c r="K604" s="147"/>
      <c r="L604" s="148"/>
      <c r="M604" s="122">
        <v>50</v>
      </c>
      <c r="N604" s="121" t="s">
        <v>8194</v>
      </c>
      <c r="O604" s="149">
        <v>0</v>
      </c>
      <c r="P604" s="206" t="s">
        <v>10708</v>
      </c>
      <c r="Q604" s="206"/>
      <c r="R604" s="144"/>
      <c r="S604" s="144"/>
      <c r="T604" s="144"/>
      <c r="U604" s="144"/>
      <c r="V604" s="121"/>
      <c r="W604" s="150"/>
    </row>
    <row r="605" spans="1:23" ht="15" customHeight="1" x14ac:dyDescent="0.25">
      <c r="A605" s="159">
        <v>4819</v>
      </c>
      <c r="B605" s="160">
        <v>39628</v>
      </c>
      <c r="C605" s="161">
        <v>1411</v>
      </c>
      <c r="D605" s="161" t="s">
        <v>91</v>
      </c>
      <c r="E605" s="165" t="s">
        <v>10709</v>
      </c>
      <c r="F605" s="207" t="s">
        <v>10710</v>
      </c>
      <c r="G605" s="207" t="s">
        <v>10711</v>
      </c>
      <c r="H605" s="207" t="s">
        <v>10712</v>
      </c>
      <c r="I605" s="207" t="s">
        <v>10713</v>
      </c>
      <c r="J605" s="163" t="s">
        <v>10714</v>
      </c>
      <c r="K605" s="165" t="s">
        <v>9481</v>
      </c>
      <c r="L605" s="181" t="s">
        <v>8172</v>
      </c>
      <c r="M605" s="166">
        <v>5000</v>
      </c>
      <c r="N605" s="161" t="s">
        <v>8168</v>
      </c>
      <c r="O605" s="167">
        <v>0</v>
      </c>
      <c r="P605" s="162" t="s">
        <v>10715</v>
      </c>
      <c r="Q605" s="159"/>
      <c r="R605" s="159"/>
      <c r="S605" s="159" t="s">
        <v>10716</v>
      </c>
      <c r="T605" s="159" t="s">
        <v>10717</v>
      </c>
      <c r="U605" s="164"/>
      <c r="V605" s="161"/>
      <c r="W605" s="168"/>
    </row>
    <row r="606" spans="1:23" ht="15" customHeight="1" x14ac:dyDescent="0.25">
      <c r="A606" s="169">
        <v>4851</v>
      </c>
      <c r="B606" s="170">
        <v>39628</v>
      </c>
      <c r="C606" s="169">
        <v>1902</v>
      </c>
      <c r="D606" s="169" t="s">
        <v>31</v>
      </c>
      <c r="E606" s="172" t="s">
        <v>10718</v>
      </c>
      <c r="F606" s="178" t="s">
        <v>10719</v>
      </c>
      <c r="G606" s="178" t="s">
        <v>10720</v>
      </c>
      <c r="H606" s="173" t="s">
        <v>10721</v>
      </c>
      <c r="I606" s="178" t="s">
        <v>10722</v>
      </c>
      <c r="J606" s="173"/>
      <c r="K606" s="172"/>
      <c r="L606" s="174"/>
      <c r="M606" s="175">
        <v>5000</v>
      </c>
      <c r="N606" s="172" t="s">
        <v>8168</v>
      </c>
      <c r="O606" s="176"/>
      <c r="P606" s="173"/>
      <c r="Q606" s="173"/>
      <c r="R606" s="173"/>
      <c r="S606" s="173"/>
      <c r="T606" s="173"/>
      <c r="U606" s="173"/>
      <c r="V606" s="179"/>
      <c r="W606" s="180"/>
    </row>
    <row r="607" spans="1:23" ht="15" customHeight="1" x14ac:dyDescent="0.25">
      <c r="A607" s="144">
        <v>4809</v>
      </c>
      <c r="B607" s="157">
        <v>39628</v>
      </c>
      <c r="C607" s="121">
        <v>1125</v>
      </c>
      <c r="D607" s="121" t="s">
        <v>61</v>
      </c>
      <c r="E607" s="209" t="s">
        <v>10723</v>
      </c>
      <c r="F607" s="206" t="s">
        <v>10724</v>
      </c>
      <c r="G607" s="145" t="s">
        <v>8764</v>
      </c>
      <c r="H607" s="206" t="s">
        <v>10725</v>
      </c>
      <c r="I607" s="206" t="s">
        <v>10726</v>
      </c>
      <c r="J607" s="206" t="s">
        <v>10727</v>
      </c>
      <c r="K607" s="206"/>
      <c r="L607" s="148"/>
      <c r="M607" s="122">
        <v>1000</v>
      </c>
      <c r="N607" s="121" t="s">
        <v>8142</v>
      </c>
      <c r="O607" s="122">
        <v>0</v>
      </c>
      <c r="P607" s="121" t="s">
        <v>10728</v>
      </c>
      <c r="Q607" s="144"/>
      <c r="R607" s="144"/>
      <c r="S607" s="144"/>
      <c r="T607" s="144"/>
      <c r="U607" s="144"/>
      <c r="V607" s="121"/>
      <c r="W607" s="150"/>
    </row>
    <row r="608" spans="1:23" ht="15" customHeight="1" x14ac:dyDescent="0.25">
      <c r="A608" s="159">
        <v>4902</v>
      </c>
      <c r="B608" s="160">
        <v>39629</v>
      </c>
      <c r="C608" s="161">
        <v>1552</v>
      </c>
      <c r="D608" s="161" t="s">
        <v>79</v>
      </c>
      <c r="E608" s="161" t="s">
        <v>10729</v>
      </c>
      <c r="F608" s="159" t="s">
        <v>10083</v>
      </c>
      <c r="G608" s="162" t="s">
        <v>8197</v>
      </c>
      <c r="H608" s="164" t="s">
        <v>10730</v>
      </c>
      <c r="I608" s="159" t="s">
        <v>10731</v>
      </c>
      <c r="J608" s="163" t="s">
        <v>10732</v>
      </c>
      <c r="K608" s="165"/>
      <c r="L608" s="181"/>
      <c r="M608" s="166">
        <v>4000</v>
      </c>
      <c r="N608" s="161" t="s">
        <v>8335</v>
      </c>
      <c r="O608" s="167"/>
      <c r="P608" s="162"/>
      <c r="Q608" s="159"/>
      <c r="R608" s="159"/>
      <c r="S608" s="159"/>
      <c r="T608" s="159"/>
      <c r="U608" s="164"/>
      <c r="V608" s="161"/>
      <c r="W608" s="168"/>
    </row>
    <row r="609" spans="1:23" ht="15" customHeight="1" x14ac:dyDescent="0.25">
      <c r="A609" s="151">
        <v>4878</v>
      </c>
      <c r="B609" s="152">
        <v>39629</v>
      </c>
      <c r="C609" s="153">
        <v>1229</v>
      </c>
      <c r="D609" s="153" t="s">
        <v>203</v>
      </c>
      <c r="E609" s="153" t="s">
        <v>10733</v>
      </c>
      <c r="F609" s="153" t="s">
        <v>8163</v>
      </c>
      <c r="G609" s="153" t="s">
        <v>8164</v>
      </c>
      <c r="H609" s="153" t="s">
        <v>10734</v>
      </c>
      <c r="I609" s="153" t="s">
        <v>10735</v>
      </c>
      <c r="J609" s="123" t="s">
        <v>10736</v>
      </c>
      <c r="K609" s="123"/>
      <c r="L609" s="182"/>
      <c r="M609" s="154">
        <v>12000</v>
      </c>
      <c r="N609" s="153" t="s">
        <v>8335</v>
      </c>
      <c r="O609" s="155"/>
      <c r="P609" s="153"/>
      <c r="Q609" s="153"/>
      <c r="R609" s="153"/>
      <c r="S609" s="153"/>
      <c r="T609" s="153"/>
      <c r="U609" s="153"/>
      <c r="V609" s="153"/>
      <c r="W609" s="156"/>
    </row>
    <row r="610" spans="1:23" ht="15" customHeight="1" x14ac:dyDescent="0.25">
      <c r="A610" s="144">
        <v>4869</v>
      </c>
      <c r="B610" s="157">
        <v>39629</v>
      </c>
      <c r="C610" s="121">
        <v>1024</v>
      </c>
      <c r="D610" s="121" t="s">
        <v>68</v>
      </c>
      <c r="E610" s="158" t="s">
        <v>10737</v>
      </c>
      <c r="F610" s="144" t="s">
        <v>9120</v>
      </c>
      <c r="G610" s="145" t="s">
        <v>8495</v>
      </c>
      <c r="H610" s="144" t="s">
        <v>10738</v>
      </c>
      <c r="I610" s="144" t="s">
        <v>10739</v>
      </c>
      <c r="J610" s="147" t="s">
        <v>10740</v>
      </c>
      <c r="K610" s="147"/>
      <c r="L610" s="148"/>
      <c r="M610" s="122">
        <v>500</v>
      </c>
      <c r="N610" s="121" t="s">
        <v>8194</v>
      </c>
      <c r="O610" s="122"/>
      <c r="P610" s="121"/>
      <c r="Q610" s="144"/>
      <c r="R610" s="144"/>
      <c r="S610" s="144"/>
      <c r="T610" s="144"/>
      <c r="U610" s="144"/>
      <c r="V610" s="121"/>
      <c r="W610" s="150"/>
    </row>
    <row r="611" spans="1:23" ht="15" customHeight="1" x14ac:dyDescent="0.25">
      <c r="A611" s="144">
        <v>4907</v>
      </c>
      <c r="B611" s="157">
        <v>39629</v>
      </c>
      <c r="C611" s="121">
        <v>1628</v>
      </c>
      <c r="D611" s="121" t="s">
        <v>46</v>
      </c>
      <c r="E611" s="158" t="s">
        <v>10741</v>
      </c>
      <c r="F611" s="144" t="s">
        <v>10685</v>
      </c>
      <c r="G611" s="145" t="s">
        <v>10686</v>
      </c>
      <c r="H611" s="144" t="s">
        <v>10742</v>
      </c>
      <c r="I611" s="144" t="s">
        <v>10743</v>
      </c>
      <c r="J611" s="147"/>
      <c r="K611" s="147"/>
      <c r="L611" s="148" t="s">
        <v>8172</v>
      </c>
      <c r="M611" s="122">
        <v>3000</v>
      </c>
      <c r="N611" s="121" t="s">
        <v>8161</v>
      </c>
      <c r="O611" s="122">
        <v>0</v>
      </c>
      <c r="P611" s="121"/>
      <c r="Q611" s="144"/>
      <c r="R611" s="144"/>
      <c r="S611" s="144" t="s">
        <v>10744</v>
      </c>
      <c r="T611" s="144" t="s">
        <v>10745</v>
      </c>
      <c r="U611" s="144"/>
      <c r="V611" s="121"/>
      <c r="W611" s="150"/>
    </row>
    <row r="612" spans="1:23" ht="15" customHeight="1" x14ac:dyDescent="0.25">
      <c r="A612" s="159"/>
      <c r="B612" s="160">
        <v>39630</v>
      </c>
      <c r="C612" s="161"/>
      <c r="D612" s="161" t="s">
        <v>141</v>
      </c>
      <c r="E612" s="161" t="s">
        <v>10746</v>
      </c>
      <c r="F612" s="159" t="s">
        <v>9340</v>
      </c>
      <c r="G612" s="162" t="s">
        <v>9341</v>
      </c>
      <c r="H612" s="164" t="s">
        <v>10747</v>
      </c>
      <c r="I612" s="159" t="s">
        <v>10748</v>
      </c>
      <c r="J612" s="163" t="s">
        <v>10749</v>
      </c>
      <c r="K612" s="165" t="s">
        <v>9481</v>
      </c>
      <c r="L612" s="181" t="s">
        <v>8226</v>
      </c>
      <c r="M612" s="166">
        <v>25</v>
      </c>
      <c r="N612" s="161" t="s">
        <v>8161</v>
      </c>
      <c r="O612" s="167" t="s">
        <v>8194</v>
      </c>
      <c r="P612" s="162"/>
      <c r="Q612" s="159"/>
      <c r="R612" s="159"/>
      <c r="S612" s="159" t="s">
        <v>10750</v>
      </c>
      <c r="T612" s="159" t="s">
        <v>10584</v>
      </c>
      <c r="U612" s="164"/>
      <c r="V612" s="161"/>
      <c r="W612" s="168"/>
    </row>
    <row r="613" spans="1:23" ht="15" customHeight="1" x14ac:dyDescent="0.25">
      <c r="A613" s="159"/>
      <c r="B613" s="160">
        <v>39630</v>
      </c>
      <c r="C613" s="161">
        <v>945</v>
      </c>
      <c r="D613" s="161" t="s">
        <v>64</v>
      </c>
      <c r="E613" s="161" t="s">
        <v>10751</v>
      </c>
      <c r="F613" s="159" t="s">
        <v>10752</v>
      </c>
      <c r="G613" s="162" t="s">
        <v>10753</v>
      </c>
      <c r="H613" s="164" t="s">
        <v>10754</v>
      </c>
      <c r="I613" s="159" t="s">
        <v>10755</v>
      </c>
      <c r="J613" s="163" t="s">
        <v>10756</v>
      </c>
      <c r="K613" s="165" t="s">
        <v>9481</v>
      </c>
      <c r="L613" s="181" t="s">
        <v>8172</v>
      </c>
      <c r="M613" s="166" t="s">
        <v>10757</v>
      </c>
      <c r="N613" s="161" t="s">
        <v>8724</v>
      </c>
      <c r="O613" s="167">
        <v>0</v>
      </c>
      <c r="P613" s="162"/>
      <c r="Q613" s="159" t="s">
        <v>10758</v>
      </c>
      <c r="R613" s="159"/>
      <c r="S613" s="159" t="s">
        <v>10759</v>
      </c>
      <c r="T613" s="159" t="s">
        <v>10760</v>
      </c>
      <c r="U613" s="164"/>
      <c r="V613" s="161"/>
      <c r="W613" s="168"/>
    </row>
    <row r="614" spans="1:23" ht="15" customHeight="1" x14ac:dyDescent="0.25">
      <c r="A614" s="151">
        <v>4954</v>
      </c>
      <c r="B614" s="152">
        <v>39630</v>
      </c>
      <c r="C614" s="153">
        <v>1617</v>
      </c>
      <c r="D614" s="153" t="s">
        <v>108</v>
      </c>
      <c r="E614" s="153" t="s">
        <v>10761</v>
      </c>
      <c r="F614" s="153" t="s">
        <v>4936</v>
      </c>
      <c r="G614" s="153" t="s">
        <v>10762</v>
      </c>
      <c r="H614" s="153"/>
      <c r="I614" s="153" t="s">
        <v>10763</v>
      </c>
      <c r="J614" s="153" t="s">
        <v>10764</v>
      </c>
      <c r="K614" s="123"/>
      <c r="L614" s="182"/>
      <c r="M614" s="154">
        <v>500</v>
      </c>
      <c r="N614" s="153" t="s">
        <v>8142</v>
      </c>
      <c r="O614" s="155"/>
      <c r="P614" s="153" t="s">
        <v>10765</v>
      </c>
      <c r="Q614" s="153"/>
      <c r="R614" s="153" t="s">
        <v>4937</v>
      </c>
      <c r="S614" s="153"/>
      <c r="T614" s="153"/>
      <c r="U614" s="153"/>
      <c r="V614" s="153"/>
      <c r="W614" s="156"/>
    </row>
    <row r="615" spans="1:23" ht="15" customHeight="1" x14ac:dyDescent="0.25">
      <c r="A615" s="151">
        <v>4969</v>
      </c>
      <c r="B615" s="152">
        <v>39630</v>
      </c>
      <c r="C615" s="153">
        <v>2121</v>
      </c>
      <c r="D615" s="153" t="s">
        <v>319</v>
      </c>
      <c r="E615" s="153" t="s">
        <v>10766</v>
      </c>
      <c r="F615" s="153" t="s">
        <v>8207</v>
      </c>
      <c r="G615" s="153" t="s">
        <v>8208</v>
      </c>
      <c r="H615" s="153" t="s">
        <v>10767</v>
      </c>
      <c r="I615" s="153" t="s">
        <v>10768</v>
      </c>
      <c r="J615" s="123" t="s">
        <v>10769</v>
      </c>
      <c r="K615" s="123"/>
      <c r="L615" s="182"/>
      <c r="M615" s="154">
        <v>300</v>
      </c>
      <c r="N615" s="153" t="s">
        <v>8142</v>
      </c>
      <c r="O615" s="155"/>
      <c r="P615" s="153" t="s">
        <v>10770</v>
      </c>
      <c r="Q615" s="153"/>
      <c r="R615" s="153"/>
      <c r="S615" s="153"/>
      <c r="T615" s="153"/>
      <c r="U615" s="153"/>
      <c r="V615" s="153"/>
      <c r="W615" s="156"/>
    </row>
    <row r="616" spans="1:23" ht="15" customHeight="1" x14ac:dyDescent="0.25">
      <c r="A616" s="169">
        <v>4941</v>
      </c>
      <c r="B616" s="170">
        <v>39630</v>
      </c>
      <c r="C616" s="169">
        <v>1423</v>
      </c>
      <c r="D616" s="169" t="s">
        <v>40</v>
      </c>
      <c r="E616" s="169" t="s">
        <v>10771</v>
      </c>
      <c r="F616" s="178" t="s">
        <v>8279</v>
      </c>
      <c r="G616" s="178" t="s">
        <v>8222</v>
      </c>
      <c r="H616" s="173" t="s">
        <v>10772</v>
      </c>
      <c r="I616" s="178" t="s">
        <v>10773</v>
      </c>
      <c r="J616" s="173" t="s">
        <v>8225</v>
      </c>
      <c r="K616" s="172"/>
      <c r="L616" s="174" t="s">
        <v>8226</v>
      </c>
      <c r="M616" s="175">
        <v>800</v>
      </c>
      <c r="N616" s="172" t="s">
        <v>8161</v>
      </c>
      <c r="O616" s="176" t="s">
        <v>4936</v>
      </c>
      <c r="P616" s="173"/>
      <c r="Q616" s="173" t="s">
        <v>8222</v>
      </c>
      <c r="R616" s="173"/>
      <c r="S616" s="173" t="s">
        <v>8222</v>
      </c>
      <c r="T616" s="173" t="s">
        <v>9787</v>
      </c>
      <c r="U616" s="173" t="s">
        <v>8252</v>
      </c>
      <c r="V616" s="179"/>
      <c r="W616" s="180"/>
    </row>
    <row r="617" spans="1:23" ht="15" customHeight="1" x14ac:dyDescent="0.25">
      <c r="A617" s="144">
        <v>4935</v>
      </c>
      <c r="B617" s="157">
        <v>39630</v>
      </c>
      <c r="C617" s="121">
        <v>905</v>
      </c>
      <c r="D617" s="121" t="s">
        <v>70</v>
      </c>
      <c r="E617" s="158" t="s">
        <v>10774</v>
      </c>
      <c r="F617" s="145" t="s">
        <v>9134</v>
      </c>
      <c r="G617" s="145" t="s">
        <v>8894</v>
      </c>
      <c r="H617" s="144" t="s">
        <v>10775</v>
      </c>
      <c r="I617" s="144" t="s">
        <v>10776</v>
      </c>
      <c r="J617" s="146" t="s">
        <v>10777</v>
      </c>
      <c r="K617" s="147"/>
      <c r="L617" s="148"/>
      <c r="M617" s="122">
        <v>15225</v>
      </c>
      <c r="N617" s="121" t="s">
        <v>8273</v>
      </c>
      <c r="O617" s="122"/>
      <c r="P617" s="121"/>
      <c r="Q617" s="144"/>
      <c r="R617" s="144"/>
      <c r="S617" s="144"/>
      <c r="T617" s="144"/>
      <c r="U617" s="144"/>
      <c r="V617" s="121"/>
      <c r="W617" s="150"/>
    </row>
    <row r="618" spans="1:23" ht="15" customHeight="1" x14ac:dyDescent="0.25">
      <c r="A618" s="144"/>
      <c r="B618" s="157">
        <v>39630</v>
      </c>
      <c r="C618" s="121"/>
      <c r="D618" s="121" t="s">
        <v>46</v>
      </c>
      <c r="E618" s="158" t="s">
        <v>10778</v>
      </c>
      <c r="F618" s="145" t="s">
        <v>10779</v>
      </c>
      <c r="G618" s="145" t="s">
        <v>8802</v>
      </c>
      <c r="H618" s="144" t="s">
        <v>10780</v>
      </c>
      <c r="I618" s="144" t="s">
        <v>10781</v>
      </c>
      <c r="J618" s="146"/>
      <c r="K618" s="147"/>
      <c r="L618" s="148"/>
      <c r="M618" s="122">
        <v>10</v>
      </c>
      <c r="N618" s="121" t="s">
        <v>8168</v>
      </c>
      <c r="O618" s="122"/>
      <c r="P618" s="121"/>
      <c r="Q618" s="144"/>
      <c r="R618" s="144"/>
      <c r="S618" s="144" t="s">
        <v>10782</v>
      </c>
      <c r="T618" s="144" t="s">
        <v>10745</v>
      </c>
      <c r="U618" s="144"/>
      <c r="V618" s="121"/>
      <c r="W618" s="150"/>
    </row>
    <row r="619" spans="1:23" ht="15" customHeight="1" x14ac:dyDescent="0.25">
      <c r="A619" s="144">
        <v>4955</v>
      </c>
      <c r="B619" s="157">
        <v>39630</v>
      </c>
      <c r="C619" s="121">
        <v>1622</v>
      </c>
      <c r="D619" s="121" t="s">
        <v>70</v>
      </c>
      <c r="E619" s="158" t="s">
        <v>10783</v>
      </c>
      <c r="F619" s="144" t="s">
        <v>10540</v>
      </c>
      <c r="G619" s="145" t="s">
        <v>8894</v>
      </c>
      <c r="H619" s="144" t="s">
        <v>10784</v>
      </c>
      <c r="I619" s="144" t="s">
        <v>10776</v>
      </c>
      <c r="J619" s="146" t="s">
        <v>10785</v>
      </c>
      <c r="K619" s="147"/>
      <c r="L619" s="148"/>
      <c r="M619" s="122">
        <v>2000</v>
      </c>
      <c r="N619" s="121" t="s">
        <v>8273</v>
      </c>
      <c r="O619" s="122">
        <v>1</v>
      </c>
      <c r="P619" s="121"/>
      <c r="Q619" s="144"/>
      <c r="R619" s="144"/>
      <c r="S619" s="144"/>
      <c r="T619" s="144"/>
      <c r="U619" s="144"/>
      <c r="V619" s="121"/>
      <c r="W619" s="150"/>
    </row>
    <row r="620" spans="1:23" ht="15" customHeight="1" x14ac:dyDescent="0.25">
      <c r="A620" s="159">
        <v>4972</v>
      </c>
      <c r="B620" s="160">
        <v>39631</v>
      </c>
      <c r="C620" s="161">
        <v>825</v>
      </c>
      <c r="D620" s="161" t="s">
        <v>81</v>
      </c>
      <c r="E620" s="161" t="s">
        <v>10786</v>
      </c>
      <c r="F620" s="162" t="s">
        <v>10787</v>
      </c>
      <c r="G620" s="159" t="s">
        <v>10788</v>
      </c>
      <c r="H620" s="164" t="s">
        <v>10789</v>
      </c>
      <c r="I620" s="159" t="s">
        <v>10790</v>
      </c>
      <c r="J620" s="162" t="s">
        <v>10791</v>
      </c>
      <c r="K620" s="165" t="s">
        <v>9481</v>
      </c>
      <c r="L620" s="181" t="s">
        <v>8226</v>
      </c>
      <c r="M620" s="166">
        <v>1200</v>
      </c>
      <c r="N620" s="161" t="s">
        <v>8273</v>
      </c>
      <c r="O620" s="167">
        <v>0</v>
      </c>
      <c r="P620" s="162"/>
      <c r="Q620" s="159"/>
      <c r="R620" s="159"/>
      <c r="S620" s="159" t="s">
        <v>10792</v>
      </c>
      <c r="T620" s="159" t="s">
        <v>10793</v>
      </c>
      <c r="U620" s="164"/>
      <c r="V620" s="161"/>
      <c r="W620" s="168"/>
    </row>
    <row r="621" spans="1:23" ht="15" customHeight="1" x14ac:dyDescent="0.25">
      <c r="A621" s="159"/>
      <c r="B621" s="160">
        <v>39631</v>
      </c>
      <c r="C621" s="161">
        <v>2232</v>
      </c>
      <c r="D621" s="161" t="s">
        <v>64</v>
      </c>
      <c r="E621" s="161" t="s">
        <v>10794</v>
      </c>
      <c r="F621" s="162" t="s">
        <v>10795</v>
      </c>
      <c r="G621" s="159" t="s">
        <v>5722</v>
      </c>
      <c r="H621" s="164" t="s">
        <v>10796</v>
      </c>
      <c r="I621" s="159" t="s">
        <v>10797</v>
      </c>
      <c r="J621" s="162" t="s">
        <v>10798</v>
      </c>
      <c r="K621" s="165" t="s">
        <v>9481</v>
      </c>
      <c r="L621" s="181" t="s">
        <v>8226</v>
      </c>
      <c r="M621" s="166">
        <v>200</v>
      </c>
      <c r="N621" s="161" t="s">
        <v>10799</v>
      </c>
      <c r="O621" s="167">
        <v>0</v>
      </c>
      <c r="P621" s="162"/>
      <c r="Q621" s="159"/>
      <c r="R621" s="159"/>
      <c r="S621" s="159" t="s">
        <v>9482</v>
      </c>
      <c r="T621" s="159" t="s">
        <v>9483</v>
      </c>
      <c r="U621" s="164"/>
      <c r="V621" s="161"/>
      <c r="W621" s="168"/>
    </row>
    <row r="622" spans="1:23" ht="15" customHeight="1" x14ac:dyDescent="0.25">
      <c r="A622" s="159"/>
      <c r="B622" s="160">
        <v>39631</v>
      </c>
      <c r="C622" s="161">
        <v>2237</v>
      </c>
      <c r="D622" s="161" t="s">
        <v>64</v>
      </c>
      <c r="E622" s="161" t="s">
        <v>10794</v>
      </c>
      <c r="F622" s="162" t="s">
        <v>10131</v>
      </c>
      <c r="G622" s="159" t="s">
        <v>5722</v>
      </c>
      <c r="H622" s="164" t="s">
        <v>10800</v>
      </c>
      <c r="I622" s="159" t="s">
        <v>10801</v>
      </c>
      <c r="J622" s="162" t="s">
        <v>10802</v>
      </c>
      <c r="K622" s="165" t="s">
        <v>9481</v>
      </c>
      <c r="L622" s="181" t="s">
        <v>8226</v>
      </c>
      <c r="M622" s="166">
        <v>100</v>
      </c>
      <c r="N622" s="161" t="s">
        <v>10799</v>
      </c>
      <c r="O622" s="167">
        <v>0</v>
      </c>
      <c r="P622" s="162"/>
      <c r="Q622" s="159"/>
      <c r="R622" s="159"/>
      <c r="S622" s="159" t="s">
        <v>9482</v>
      </c>
      <c r="T622" s="159" t="s">
        <v>9483</v>
      </c>
      <c r="U622" s="164"/>
      <c r="V622" s="161"/>
      <c r="W622" s="168"/>
    </row>
    <row r="623" spans="1:23" ht="15" customHeight="1" x14ac:dyDescent="0.25">
      <c r="A623" s="151">
        <v>4984</v>
      </c>
      <c r="B623" s="152">
        <v>39631</v>
      </c>
      <c r="C623" s="153">
        <v>1326</v>
      </c>
      <c r="D623" s="153" t="s">
        <v>319</v>
      </c>
      <c r="E623" s="153" t="s">
        <v>10803</v>
      </c>
      <c r="F623" s="153" t="s">
        <v>8207</v>
      </c>
      <c r="G623" s="153" t="s">
        <v>8208</v>
      </c>
      <c r="H623" s="153" t="s">
        <v>10804</v>
      </c>
      <c r="I623" s="153" t="s">
        <v>10805</v>
      </c>
      <c r="J623" s="153" t="s">
        <v>10806</v>
      </c>
      <c r="K623" s="123"/>
      <c r="L623" s="182"/>
      <c r="M623" s="154">
        <v>300</v>
      </c>
      <c r="N623" s="153" t="s">
        <v>8142</v>
      </c>
      <c r="O623" s="155"/>
      <c r="P623" s="202" t="s">
        <v>10807</v>
      </c>
      <c r="Q623" s="202"/>
      <c r="R623" s="153"/>
      <c r="S623" s="153"/>
      <c r="T623" s="153"/>
      <c r="U623" s="153"/>
      <c r="V623" s="153"/>
      <c r="W623" s="153"/>
    </row>
    <row r="624" spans="1:23" ht="15" customHeight="1" x14ac:dyDescent="0.25">
      <c r="A624" s="144">
        <v>4978</v>
      </c>
      <c r="B624" s="157">
        <v>39631</v>
      </c>
      <c r="C624" s="121">
        <v>1210</v>
      </c>
      <c r="D624" s="121" t="s">
        <v>200</v>
      </c>
      <c r="E624" s="158" t="s">
        <v>10808</v>
      </c>
      <c r="F624" s="145" t="s">
        <v>10809</v>
      </c>
      <c r="G624" s="145" t="s">
        <v>8238</v>
      </c>
      <c r="H624" s="144" t="s">
        <v>10810</v>
      </c>
      <c r="I624" s="144" t="s">
        <v>10811</v>
      </c>
      <c r="J624" s="146" t="s">
        <v>10812</v>
      </c>
      <c r="K624" s="147"/>
      <c r="L624" s="148"/>
      <c r="M624" s="122">
        <v>60000</v>
      </c>
      <c r="N624" s="121" t="s">
        <v>8168</v>
      </c>
      <c r="O624" s="122">
        <v>0</v>
      </c>
      <c r="P624" s="121"/>
      <c r="Q624" s="144"/>
      <c r="R624" s="144"/>
      <c r="S624" s="144"/>
      <c r="T624" s="144"/>
      <c r="U624" s="144"/>
      <c r="V624" s="121"/>
      <c r="W624" s="150"/>
    </row>
    <row r="625" spans="1:23" ht="15" customHeight="1" x14ac:dyDescent="0.25">
      <c r="A625" s="144">
        <v>4985</v>
      </c>
      <c r="B625" s="157">
        <v>39631</v>
      </c>
      <c r="C625" s="121">
        <v>1330</v>
      </c>
      <c r="D625" s="121" t="s">
        <v>200</v>
      </c>
      <c r="E625" s="158" t="s">
        <v>10813</v>
      </c>
      <c r="F625" s="145" t="s">
        <v>8294</v>
      </c>
      <c r="G625" s="145"/>
      <c r="H625" s="144" t="s">
        <v>10814</v>
      </c>
      <c r="I625" s="144" t="s">
        <v>10815</v>
      </c>
      <c r="J625" s="147"/>
      <c r="K625" s="147"/>
      <c r="L625" s="148"/>
      <c r="M625" s="122" t="s">
        <v>8194</v>
      </c>
      <c r="N625" s="121" t="s">
        <v>8267</v>
      </c>
      <c r="O625" s="122"/>
      <c r="P625" s="210"/>
      <c r="Q625" s="211"/>
      <c r="R625" s="144"/>
      <c r="S625" s="144"/>
      <c r="T625" s="144"/>
      <c r="U625" s="144"/>
      <c r="V625" s="121"/>
      <c r="W625" s="144"/>
    </row>
    <row r="626" spans="1:23" ht="15" customHeight="1" x14ac:dyDescent="0.25">
      <c r="A626" s="144">
        <v>4993</v>
      </c>
      <c r="B626" s="157">
        <v>39631</v>
      </c>
      <c r="C626" s="121">
        <v>1644</v>
      </c>
      <c r="D626" s="121" t="s">
        <v>200</v>
      </c>
      <c r="E626" s="158" t="s">
        <v>10816</v>
      </c>
      <c r="F626" s="145" t="s">
        <v>9633</v>
      </c>
      <c r="G626" s="145" t="s">
        <v>8238</v>
      </c>
      <c r="H626" s="144" t="s">
        <v>10817</v>
      </c>
      <c r="I626" s="144" t="s">
        <v>10818</v>
      </c>
      <c r="J626" s="146" t="s">
        <v>10819</v>
      </c>
      <c r="K626" s="147"/>
      <c r="L626" s="148"/>
      <c r="M626" s="122">
        <v>1400</v>
      </c>
      <c r="N626" s="121" t="s">
        <v>8998</v>
      </c>
      <c r="O626" s="122"/>
      <c r="P626" s="121"/>
      <c r="Q626" s="144"/>
      <c r="R626" s="144"/>
      <c r="S626" s="144"/>
      <c r="T626" s="144"/>
      <c r="U626" s="144"/>
      <c r="V626" s="121"/>
      <c r="W626" s="150"/>
    </row>
    <row r="627" spans="1:23" ht="15" customHeight="1" x14ac:dyDescent="0.25">
      <c r="A627" s="144">
        <v>5022</v>
      </c>
      <c r="B627" s="120">
        <v>39632</v>
      </c>
      <c r="C627" s="121">
        <v>1600</v>
      </c>
      <c r="D627" s="121" t="s">
        <v>35</v>
      </c>
      <c r="E627" s="144" t="s">
        <v>10820</v>
      </c>
      <c r="F627" s="144" t="s">
        <v>8190</v>
      </c>
      <c r="G627" s="145" t="s">
        <v>8191</v>
      </c>
      <c r="H627" s="146" t="s">
        <v>10821</v>
      </c>
      <c r="I627" s="146" t="s">
        <v>10822</v>
      </c>
      <c r="J627" s="146" t="s">
        <v>10823</v>
      </c>
      <c r="K627" s="147" t="s">
        <v>9481</v>
      </c>
      <c r="L627" s="148"/>
      <c r="M627" s="212">
        <v>75000</v>
      </c>
      <c r="N627" s="121" t="s">
        <v>8142</v>
      </c>
      <c r="O627" s="149"/>
      <c r="P627" s="144" t="s">
        <v>10824</v>
      </c>
      <c r="Q627" s="144"/>
      <c r="R627" s="144"/>
      <c r="S627" s="144"/>
      <c r="T627" s="144"/>
      <c r="U627" s="144"/>
      <c r="V627" s="121"/>
      <c r="W627" s="150"/>
    </row>
    <row r="628" spans="1:23" ht="15" customHeight="1" x14ac:dyDescent="0.25">
      <c r="A628" s="151"/>
      <c r="B628" s="152">
        <v>39632</v>
      </c>
      <c r="C628" s="153">
        <v>853</v>
      </c>
      <c r="D628" s="153" t="s">
        <v>21</v>
      </c>
      <c r="E628" s="153" t="s">
        <v>10825</v>
      </c>
      <c r="F628" s="153" t="s">
        <v>10826</v>
      </c>
      <c r="G628" s="153" t="s">
        <v>8202</v>
      </c>
      <c r="H628" s="153"/>
      <c r="I628" s="153" t="s">
        <v>10827</v>
      </c>
      <c r="J628" s="153" t="s">
        <v>10828</v>
      </c>
      <c r="K628" s="123"/>
      <c r="L628" s="182"/>
      <c r="M628" s="154">
        <v>10</v>
      </c>
      <c r="N628" s="153" t="s">
        <v>8142</v>
      </c>
      <c r="O628" s="155"/>
      <c r="P628" s="202"/>
      <c r="Q628" s="202"/>
      <c r="R628" s="153"/>
      <c r="S628" s="153"/>
      <c r="T628" s="153"/>
      <c r="U628" s="153"/>
      <c r="V628" s="153"/>
      <c r="W628" s="153"/>
    </row>
    <row r="629" spans="1:23" ht="15" customHeight="1" x14ac:dyDescent="0.25">
      <c r="A629" s="151"/>
      <c r="B629" s="152">
        <v>39632</v>
      </c>
      <c r="C629" s="153">
        <v>1448</v>
      </c>
      <c r="D629" s="153" t="s">
        <v>21</v>
      </c>
      <c r="E629" s="153" t="s">
        <v>10829</v>
      </c>
      <c r="F629" s="153" t="s">
        <v>10830</v>
      </c>
      <c r="G629" s="153" t="s">
        <v>8202</v>
      </c>
      <c r="H629" s="153" t="s">
        <v>9698</v>
      </c>
      <c r="I629" s="153" t="s">
        <v>10831</v>
      </c>
      <c r="J629" s="123" t="s">
        <v>10832</v>
      </c>
      <c r="K629" s="123"/>
      <c r="L629" s="182"/>
      <c r="M629" s="154">
        <v>200</v>
      </c>
      <c r="N629" s="153" t="s">
        <v>8168</v>
      </c>
      <c r="O629" s="155"/>
      <c r="P629" s="153"/>
      <c r="Q629" s="153"/>
      <c r="R629" s="153"/>
      <c r="S629" s="153"/>
      <c r="T629" s="153"/>
      <c r="U629" s="153"/>
      <c r="V629" s="153"/>
      <c r="W629" s="156"/>
    </row>
    <row r="630" spans="1:23" ht="15" customHeight="1" x14ac:dyDescent="0.25">
      <c r="A630" s="169">
        <v>5039</v>
      </c>
      <c r="B630" s="170">
        <v>39632</v>
      </c>
      <c r="C630" s="169">
        <v>1737</v>
      </c>
      <c r="D630" s="169" t="s">
        <v>302</v>
      </c>
      <c r="E630" s="169" t="s">
        <v>10833</v>
      </c>
      <c r="F630" s="178" t="s">
        <v>10834</v>
      </c>
      <c r="G630" s="178" t="s">
        <v>10639</v>
      </c>
      <c r="H630" s="173" t="s">
        <v>10835</v>
      </c>
      <c r="I630" s="178" t="s">
        <v>10836</v>
      </c>
      <c r="J630" s="173" t="s">
        <v>10650</v>
      </c>
      <c r="K630" s="172"/>
      <c r="L630" s="174"/>
      <c r="M630" s="175">
        <v>1000</v>
      </c>
      <c r="N630" s="172" t="s">
        <v>8273</v>
      </c>
      <c r="O630" s="176">
        <v>0.5</v>
      </c>
      <c r="P630" s="192"/>
      <c r="Q630" s="192" t="s">
        <v>10837</v>
      </c>
      <c r="R630" s="173" t="s">
        <v>10643</v>
      </c>
      <c r="S630" s="173" t="s">
        <v>10644</v>
      </c>
      <c r="T630" s="173" t="s">
        <v>3914</v>
      </c>
      <c r="U630" s="173"/>
      <c r="V630" s="179"/>
      <c r="W630" s="180"/>
    </row>
    <row r="631" spans="1:23" ht="15" customHeight="1" x14ac:dyDescent="0.25">
      <c r="A631" s="169">
        <v>5015</v>
      </c>
      <c r="B631" s="170">
        <v>39632</v>
      </c>
      <c r="C631" s="169">
        <v>1053</v>
      </c>
      <c r="D631" s="169" t="s">
        <v>40</v>
      </c>
      <c r="E631" s="169" t="s">
        <v>10838</v>
      </c>
      <c r="F631" s="178" t="s">
        <v>10839</v>
      </c>
      <c r="G631" s="178" t="s">
        <v>8222</v>
      </c>
      <c r="H631" s="173" t="s">
        <v>10840</v>
      </c>
      <c r="I631" s="178" t="s">
        <v>10841</v>
      </c>
      <c r="J631" s="173"/>
      <c r="K631" s="172"/>
      <c r="L631" s="174"/>
      <c r="M631" s="175">
        <v>75</v>
      </c>
      <c r="N631" s="172" t="s">
        <v>8168</v>
      </c>
      <c r="O631" s="176"/>
      <c r="P631" s="173" t="s">
        <v>10842</v>
      </c>
      <c r="Q631" s="173"/>
      <c r="R631" s="173"/>
      <c r="S631" s="173" t="s">
        <v>8222</v>
      </c>
      <c r="T631" s="173" t="s">
        <v>9787</v>
      </c>
      <c r="U631" s="173" t="s">
        <v>4126</v>
      </c>
      <c r="V631" s="179" t="s">
        <v>10843</v>
      </c>
      <c r="W631" s="180"/>
    </row>
    <row r="632" spans="1:23" ht="15" customHeight="1" x14ac:dyDescent="0.25">
      <c r="A632" s="151">
        <v>5047</v>
      </c>
      <c r="B632" s="152">
        <v>39633</v>
      </c>
      <c r="C632" s="153">
        <v>1412</v>
      </c>
      <c r="D632" s="153" t="s">
        <v>21</v>
      </c>
      <c r="E632" s="153" t="s">
        <v>10844</v>
      </c>
      <c r="F632" s="153" t="s">
        <v>8499</v>
      </c>
      <c r="G632" s="153" t="s">
        <v>8202</v>
      </c>
      <c r="H632" s="153" t="s">
        <v>10845</v>
      </c>
      <c r="I632" s="153" t="s">
        <v>10846</v>
      </c>
      <c r="J632" s="153" t="s">
        <v>10847</v>
      </c>
      <c r="K632" s="123"/>
      <c r="L632" s="182"/>
      <c r="M632" s="154">
        <v>200</v>
      </c>
      <c r="N632" s="153" t="s">
        <v>8168</v>
      </c>
      <c r="O632" s="155"/>
      <c r="P632" s="153" t="s">
        <v>10848</v>
      </c>
      <c r="Q632" s="153"/>
      <c r="R632" s="153" t="s">
        <v>4937</v>
      </c>
      <c r="S632" s="153"/>
      <c r="T632" s="153"/>
      <c r="U632" s="153"/>
      <c r="V632" s="153"/>
      <c r="W632" s="156"/>
    </row>
    <row r="633" spans="1:23" ht="15" customHeight="1" x14ac:dyDescent="0.25">
      <c r="A633" s="144">
        <v>5044</v>
      </c>
      <c r="B633" s="157">
        <v>39633</v>
      </c>
      <c r="C633" s="121">
        <v>1140</v>
      </c>
      <c r="D633" s="121" t="s">
        <v>200</v>
      </c>
      <c r="E633" s="158" t="s">
        <v>10849</v>
      </c>
      <c r="F633" s="145" t="s">
        <v>10850</v>
      </c>
      <c r="G633" s="145" t="s">
        <v>8238</v>
      </c>
      <c r="H633" s="206" t="s">
        <v>10851</v>
      </c>
      <c r="I633" s="144" t="s">
        <v>10852</v>
      </c>
      <c r="J633" s="206" t="s">
        <v>10614</v>
      </c>
      <c r="K633" s="147"/>
      <c r="L633" s="148"/>
      <c r="M633" s="122">
        <v>14000</v>
      </c>
      <c r="N633" s="121" t="s">
        <v>8168</v>
      </c>
      <c r="O633" s="122"/>
      <c r="P633" s="121"/>
      <c r="Q633" s="144"/>
      <c r="R633" s="144"/>
      <c r="S633" s="144"/>
      <c r="T633" s="144"/>
      <c r="U633" s="144"/>
      <c r="V633" s="121"/>
      <c r="W633" s="150"/>
    </row>
    <row r="634" spans="1:23" ht="15" customHeight="1" x14ac:dyDescent="0.25">
      <c r="A634" s="144"/>
      <c r="B634" s="157">
        <v>39633</v>
      </c>
      <c r="C634" s="121"/>
      <c r="D634" s="121" t="s">
        <v>46</v>
      </c>
      <c r="E634" s="158" t="s">
        <v>10853</v>
      </c>
      <c r="F634" s="145" t="s">
        <v>9722</v>
      </c>
      <c r="G634" s="145" t="s">
        <v>8802</v>
      </c>
      <c r="H634" s="206" t="s">
        <v>10854</v>
      </c>
      <c r="I634" s="144" t="s">
        <v>10855</v>
      </c>
      <c r="J634" s="206" t="s">
        <v>4468</v>
      </c>
      <c r="K634" s="147"/>
      <c r="L634" s="148" t="s">
        <v>8172</v>
      </c>
      <c r="M634" s="122">
        <v>900</v>
      </c>
      <c r="N634" s="121" t="s">
        <v>8168</v>
      </c>
      <c r="O634" s="122"/>
      <c r="P634" s="121" t="s">
        <v>3566</v>
      </c>
      <c r="Q634" s="144"/>
      <c r="R634" s="144"/>
      <c r="S634" s="144" t="s">
        <v>10856</v>
      </c>
      <c r="T634" s="144" t="s">
        <v>10745</v>
      </c>
      <c r="U634" s="144"/>
      <c r="V634" s="121"/>
      <c r="W634" s="150"/>
    </row>
    <row r="635" spans="1:23" ht="15" customHeight="1" x14ac:dyDescent="0.25">
      <c r="A635" s="151">
        <v>5065</v>
      </c>
      <c r="B635" s="152">
        <v>39634</v>
      </c>
      <c r="C635" s="153">
        <v>1255</v>
      </c>
      <c r="D635" s="153" t="s">
        <v>21</v>
      </c>
      <c r="E635" s="153" t="s">
        <v>10857</v>
      </c>
      <c r="F635" s="153" t="s">
        <v>10858</v>
      </c>
      <c r="G635" s="153" t="s">
        <v>8202</v>
      </c>
      <c r="H635" s="153"/>
      <c r="I635" s="153" t="s">
        <v>10859</v>
      </c>
      <c r="J635" s="123" t="s">
        <v>10860</v>
      </c>
      <c r="K635" s="123"/>
      <c r="L635" s="182"/>
      <c r="M635" s="154">
        <v>140</v>
      </c>
      <c r="N635" s="153" t="s">
        <v>8178</v>
      </c>
      <c r="O635" s="155"/>
      <c r="P635" s="153" t="s">
        <v>8682</v>
      </c>
      <c r="Q635" s="153"/>
      <c r="R635" s="153" t="s">
        <v>4937</v>
      </c>
      <c r="S635" s="153"/>
      <c r="T635" s="153"/>
      <c r="U635" s="153"/>
      <c r="V635" s="153"/>
      <c r="W635" s="156"/>
    </row>
    <row r="636" spans="1:23" ht="15" customHeight="1" x14ac:dyDescent="0.25">
      <c r="A636" s="169">
        <v>5062</v>
      </c>
      <c r="B636" s="170">
        <v>39634</v>
      </c>
      <c r="C636" s="169">
        <v>1106</v>
      </c>
      <c r="D636" s="169" t="s">
        <v>31</v>
      </c>
      <c r="E636" s="172" t="s">
        <v>10861</v>
      </c>
      <c r="F636" s="178" t="s">
        <v>9999</v>
      </c>
      <c r="G636" s="178" t="s">
        <v>10720</v>
      </c>
      <c r="H636" s="173" t="s">
        <v>10862</v>
      </c>
      <c r="I636" s="178" t="s">
        <v>10863</v>
      </c>
      <c r="J636" s="173" t="s">
        <v>4936</v>
      </c>
      <c r="K636" s="172"/>
      <c r="L636" s="174" t="s">
        <v>8172</v>
      </c>
      <c r="M636" s="175">
        <v>1000</v>
      </c>
      <c r="N636" s="172" t="s">
        <v>8161</v>
      </c>
      <c r="O636" s="176" t="s">
        <v>4936</v>
      </c>
      <c r="P636" s="173"/>
      <c r="Q636" s="173" t="s">
        <v>10864</v>
      </c>
      <c r="R636" s="173"/>
      <c r="S636" s="146" t="s">
        <v>10865</v>
      </c>
      <c r="T636" s="173" t="s">
        <v>10866</v>
      </c>
      <c r="U636" s="173" t="s">
        <v>10867</v>
      </c>
      <c r="V636" s="179"/>
      <c r="W636" s="180"/>
    </row>
    <row r="637" spans="1:23" ht="15" customHeight="1" x14ac:dyDescent="0.25">
      <c r="A637" s="151">
        <v>5097</v>
      </c>
      <c r="B637" s="152">
        <v>39635</v>
      </c>
      <c r="C637" s="153">
        <v>1117</v>
      </c>
      <c r="D637" s="153" t="s">
        <v>203</v>
      </c>
      <c r="E637" s="153" t="s">
        <v>10868</v>
      </c>
      <c r="F637" s="153" t="s">
        <v>10869</v>
      </c>
      <c r="G637" s="153" t="s">
        <v>9917</v>
      </c>
      <c r="H637" s="153" t="s">
        <v>10870</v>
      </c>
      <c r="I637" s="153" t="s">
        <v>10871</v>
      </c>
      <c r="J637" s="123" t="s">
        <v>10872</v>
      </c>
      <c r="K637" s="123"/>
      <c r="L637" s="182" t="s">
        <v>8172</v>
      </c>
      <c r="M637" s="154">
        <v>2000</v>
      </c>
      <c r="N637" s="153" t="s">
        <v>8335</v>
      </c>
      <c r="O637" s="155"/>
      <c r="P637" s="153"/>
      <c r="Q637" s="153"/>
      <c r="R637" s="153"/>
      <c r="S637" s="153"/>
      <c r="T637" s="153"/>
      <c r="U637" s="153"/>
      <c r="V637" s="153"/>
      <c r="W637" s="156"/>
    </row>
    <row r="638" spans="1:23" ht="15" customHeight="1" x14ac:dyDescent="0.25">
      <c r="A638" s="151" t="s">
        <v>4936</v>
      </c>
      <c r="B638" s="152">
        <v>39635</v>
      </c>
      <c r="C638" s="153">
        <v>1332</v>
      </c>
      <c r="D638" s="153" t="s">
        <v>21</v>
      </c>
      <c r="E638" s="153" t="s">
        <v>10873</v>
      </c>
      <c r="F638" s="153" t="s">
        <v>8211</v>
      </c>
      <c r="G638" s="153" t="s">
        <v>8202</v>
      </c>
      <c r="H638" s="153" t="s">
        <v>10874</v>
      </c>
      <c r="I638" s="153" t="s">
        <v>10875</v>
      </c>
      <c r="J638" s="123" t="s">
        <v>10876</v>
      </c>
      <c r="K638" s="123"/>
      <c r="L638" s="182"/>
      <c r="M638" s="154">
        <v>20000</v>
      </c>
      <c r="N638" s="153" t="s">
        <v>8161</v>
      </c>
      <c r="O638" s="155"/>
      <c r="P638" s="153" t="s">
        <v>10877</v>
      </c>
      <c r="Q638" s="153"/>
      <c r="R638" s="153" t="s">
        <v>4937</v>
      </c>
      <c r="S638" s="153"/>
      <c r="T638" s="153"/>
      <c r="U638" s="153"/>
      <c r="V638" s="153"/>
      <c r="W638" s="156"/>
    </row>
    <row r="639" spans="1:23" ht="15" customHeight="1" x14ac:dyDescent="0.25">
      <c r="A639" s="151">
        <v>5112</v>
      </c>
      <c r="B639" s="152">
        <v>39635</v>
      </c>
      <c r="C639" s="153">
        <v>1557</v>
      </c>
      <c r="D639" s="153" t="s">
        <v>21</v>
      </c>
      <c r="E639" s="153" t="s">
        <v>10878</v>
      </c>
      <c r="F639" s="153" t="s">
        <v>8499</v>
      </c>
      <c r="G639" s="153" t="s">
        <v>8202</v>
      </c>
      <c r="H639" s="153"/>
      <c r="I639" s="153" t="s">
        <v>10879</v>
      </c>
      <c r="J639" s="123" t="s">
        <v>10635</v>
      </c>
      <c r="K639" s="123"/>
      <c r="L639" s="182"/>
      <c r="M639" s="154">
        <v>350</v>
      </c>
      <c r="N639" s="153" t="s">
        <v>8178</v>
      </c>
      <c r="O639" s="155"/>
      <c r="P639" s="153"/>
      <c r="Q639" s="153"/>
      <c r="R639" s="153"/>
      <c r="S639" s="153"/>
      <c r="T639" s="153"/>
      <c r="U639" s="153"/>
      <c r="V639" s="153"/>
      <c r="W639" s="156"/>
    </row>
    <row r="640" spans="1:23" ht="15" customHeight="1" x14ac:dyDescent="0.25">
      <c r="A640" s="144">
        <v>5114</v>
      </c>
      <c r="B640" s="120">
        <v>39635</v>
      </c>
      <c r="C640" s="121">
        <v>1644</v>
      </c>
      <c r="D640" s="121" t="s">
        <v>42</v>
      </c>
      <c r="E640" s="144" t="s">
        <v>10880</v>
      </c>
      <c r="F640" s="145" t="s">
        <v>8269</v>
      </c>
      <c r="G640" s="145" t="s">
        <v>8270</v>
      </c>
      <c r="H640" s="144" t="s">
        <v>10881</v>
      </c>
      <c r="I640" s="144" t="s">
        <v>10882</v>
      </c>
      <c r="J640" s="147"/>
      <c r="K640" s="147"/>
      <c r="L640" s="148" t="s">
        <v>8172</v>
      </c>
      <c r="M640" s="122">
        <v>2500</v>
      </c>
      <c r="N640" s="121" t="s">
        <v>8194</v>
      </c>
      <c r="O640" s="149"/>
      <c r="P640" s="144"/>
      <c r="Q640" s="144"/>
      <c r="R640" s="144"/>
      <c r="S640" s="144"/>
      <c r="T640" s="144"/>
      <c r="U640" s="144"/>
      <c r="V640" s="121"/>
      <c r="W640" s="150"/>
    </row>
    <row r="641" spans="1:23" ht="15" customHeight="1" x14ac:dyDescent="0.25">
      <c r="A641" s="169">
        <v>5094</v>
      </c>
      <c r="B641" s="170">
        <v>39635</v>
      </c>
      <c r="C641" s="169">
        <v>349</v>
      </c>
      <c r="D641" s="169" t="s">
        <v>40</v>
      </c>
      <c r="E641" s="169" t="s">
        <v>10883</v>
      </c>
      <c r="F641" s="178" t="s">
        <v>10884</v>
      </c>
      <c r="G641" s="178" t="s">
        <v>8222</v>
      </c>
      <c r="H641" s="173" t="s">
        <v>10885</v>
      </c>
      <c r="I641" s="178" t="s">
        <v>10886</v>
      </c>
      <c r="J641" s="173" t="s">
        <v>10887</v>
      </c>
      <c r="K641" s="172"/>
      <c r="L641" s="174" t="s">
        <v>8226</v>
      </c>
      <c r="M641" s="175">
        <v>27360</v>
      </c>
      <c r="N641" s="172" t="s">
        <v>8168</v>
      </c>
      <c r="O641" s="176" t="s">
        <v>4936</v>
      </c>
      <c r="P641" s="173"/>
      <c r="Q641" s="173"/>
      <c r="R641" s="173"/>
      <c r="S641" s="173" t="s">
        <v>8222</v>
      </c>
      <c r="T641" s="173" t="s">
        <v>8251</v>
      </c>
      <c r="U641" s="173"/>
      <c r="V641" s="179"/>
      <c r="W641" s="180"/>
    </row>
    <row r="642" spans="1:23" ht="15" customHeight="1" x14ac:dyDescent="0.25">
      <c r="A642" s="144">
        <v>5095</v>
      </c>
      <c r="B642" s="157">
        <v>39635</v>
      </c>
      <c r="C642" s="121">
        <v>857</v>
      </c>
      <c r="D642" s="121" t="s">
        <v>46</v>
      </c>
      <c r="E642" s="158" t="s">
        <v>10888</v>
      </c>
      <c r="F642" s="145" t="s">
        <v>10889</v>
      </c>
      <c r="G642" s="144" t="s">
        <v>8802</v>
      </c>
      <c r="H642" s="144" t="s">
        <v>10890</v>
      </c>
      <c r="I642" s="144" t="s">
        <v>10891</v>
      </c>
      <c r="J642" s="206" t="s">
        <v>10614</v>
      </c>
      <c r="K642" s="147"/>
      <c r="L642" s="148"/>
      <c r="M642" s="122">
        <v>3000</v>
      </c>
      <c r="N642" s="121" t="s">
        <v>8168</v>
      </c>
      <c r="O642" s="122"/>
      <c r="P642" s="121" t="s">
        <v>3566</v>
      </c>
      <c r="Q642" s="144" t="s">
        <v>8802</v>
      </c>
      <c r="R642" s="144"/>
      <c r="S642" s="144" t="s">
        <v>10892</v>
      </c>
      <c r="T642" s="144" t="s">
        <v>10745</v>
      </c>
      <c r="U642" s="144"/>
      <c r="V642" s="121"/>
      <c r="W642" s="150"/>
    </row>
    <row r="643" spans="1:23" ht="15" customHeight="1" x14ac:dyDescent="0.25">
      <c r="A643" s="144"/>
      <c r="B643" s="157">
        <v>39635</v>
      </c>
      <c r="C643" s="121"/>
      <c r="D643" s="121" t="s">
        <v>46</v>
      </c>
      <c r="E643" s="158" t="s">
        <v>10893</v>
      </c>
      <c r="F643" s="145" t="s">
        <v>10894</v>
      </c>
      <c r="G643" s="144" t="s">
        <v>8802</v>
      </c>
      <c r="H643" s="144" t="s">
        <v>10895</v>
      </c>
      <c r="I643" s="144" t="s">
        <v>10896</v>
      </c>
      <c r="J643" s="206"/>
      <c r="K643" s="147"/>
      <c r="L643" s="148"/>
      <c r="M643" s="122">
        <v>50</v>
      </c>
      <c r="N643" s="121" t="s">
        <v>8215</v>
      </c>
      <c r="O643" s="122"/>
      <c r="P643" s="121" t="s">
        <v>3566</v>
      </c>
      <c r="Q643" s="144" t="s">
        <v>8802</v>
      </c>
      <c r="R643" s="144"/>
      <c r="S643" s="144" t="s">
        <v>10744</v>
      </c>
      <c r="T643" s="144" t="s">
        <v>10745</v>
      </c>
      <c r="U643" s="144"/>
      <c r="V643" s="121"/>
      <c r="W643" s="150"/>
    </row>
    <row r="644" spans="1:23" ht="15" customHeight="1" x14ac:dyDescent="0.25">
      <c r="A644" s="151"/>
      <c r="B644" s="152">
        <v>39636</v>
      </c>
      <c r="C644" s="153">
        <v>1704</v>
      </c>
      <c r="D644" s="153" t="s">
        <v>21</v>
      </c>
      <c r="E644" s="153" t="s">
        <v>10897</v>
      </c>
      <c r="F644" s="153" t="s">
        <v>8211</v>
      </c>
      <c r="G644" s="153" t="s">
        <v>8202</v>
      </c>
      <c r="H644" s="153"/>
      <c r="I644" s="153" t="s">
        <v>10898</v>
      </c>
      <c r="J644" s="123" t="s">
        <v>8205</v>
      </c>
      <c r="K644" s="123"/>
      <c r="L644" s="182"/>
      <c r="M644" s="154">
        <v>30</v>
      </c>
      <c r="N644" s="153" t="s">
        <v>8142</v>
      </c>
      <c r="O644" s="155"/>
      <c r="P644" s="153"/>
      <c r="Q644" s="153"/>
      <c r="R644" s="153"/>
      <c r="S644" s="153"/>
      <c r="T644" s="153"/>
      <c r="U644" s="153"/>
      <c r="V644" s="153"/>
      <c r="W644" s="156"/>
    </row>
    <row r="645" spans="1:23" ht="15" customHeight="1" x14ac:dyDescent="0.25">
      <c r="A645" s="151">
        <v>5160</v>
      </c>
      <c r="B645" s="152">
        <v>39636</v>
      </c>
      <c r="C645" s="153">
        <v>2129</v>
      </c>
      <c r="D645" s="153" t="s">
        <v>21</v>
      </c>
      <c r="E645" s="153" t="s">
        <v>10899</v>
      </c>
      <c r="F645" s="153" t="s">
        <v>8499</v>
      </c>
      <c r="G645" s="153" t="s">
        <v>8202</v>
      </c>
      <c r="H645" s="123"/>
      <c r="I645" s="153" t="s">
        <v>10900</v>
      </c>
      <c r="J645" s="153" t="s">
        <v>10901</v>
      </c>
      <c r="K645" s="123"/>
      <c r="L645" s="182"/>
      <c r="M645" s="154">
        <v>10</v>
      </c>
      <c r="N645" s="153" t="s">
        <v>8178</v>
      </c>
      <c r="O645" s="155"/>
      <c r="P645" s="153" t="s">
        <v>8548</v>
      </c>
      <c r="Q645" s="153"/>
      <c r="R645" s="153"/>
      <c r="S645" s="153"/>
      <c r="T645" s="153"/>
      <c r="U645" s="153"/>
      <c r="V645" s="153"/>
      <c r="W645" s="156"/>
    </row>
    <row r="646" spans="1:23" ht="15" customHeight="1" x14ac:dyDescent="0.25">
      <c r="A646" s="144">
        <v>5130</v>
      </c>
      <c r="B646" s="157">
        <v>39636</v>
      </c>
      <c r="C646" s="121">
        <v>1024</v>
      </c>
      <c r="D646" s="121" t="s">
        <v>61</v>
      </c>
      <c r="E646" s="158" t="s">
        <v>10902</v>
      </c>
      <c r="F646" s="145" t="s">
        <v>10903</v>
      </c>
      <c r="G646" s="145" t="s">
        <v>10904</v>
      </c>
      <c r="H646" s="144" t="s">
        <v>10905</v>
      </c>
      <c r="I646" s="144" t="s">
        <v>10906</v>
      </c>
      <c r="J646" s="206" t="s">
        <v>10635</v>
      </c>
      <c r="K646" s="147"/>
      <c r="L646" s="148"/>
      <c r="M646" s="122">
        <v>14400</v>
      </c>
      <c r="N646" s="121" t="s">
        <v>8168</v>
      </c>
      <c r="O646" s="122"/>
      <c r="P646" s="121"/>
      <c r="Q646" s="144"/>
      <c r="R646" s="144"/>
      <c r="S646" s="144"/>
      <c r="T646" s="144"/>
      <c r="U646" s="144"/>
      <c r="V646" s="121"/>
      <c r="W646" s="150"/>
    </row>
    <row r="647" spans="1:23" ht="15" customHeight="1" x14ac:dyDescent="0.25">
      <c r="A647" s="144">
        <v>5133</v>
      </c>
      <c r="B647" s="157">
        <v>39636</v>
      </c>
      <c r="C647" s="121">
        <v>1109</v>
      </c>
      <c r="D647" s="121" t="s">
        <v>70</v>
      </c>
      <c r="E647" s="158" t="s">
        <v>10907</v>
      </c>
      <c r="F647" s="145" t="s">
        <v>10540</v>
      </c>
      <c r="G647" s="145" t="s">
        <v>8894</v>
      </c>
      <c r="H647" s="144" t="s">
        <v>10908</v>
      </c>
      <c r="I647" s="144" t="s">
        <v>10909</v>
      </c>
      <c r="J647" s="147"/>
      <c r="K647" s="147"/>
      <c r="L647" s="148" t="s">
        <v>8172</v>
      </c>
      <c r="M647" s="122">
        <v>1500000</v>
      </c>
      <c r="N647" s="121" t="s">
        <v>8168</v>
      </c>
      <c r="O647" s="122"/>
      <c r="P647" s="121"/>
      <c r="Q647" s="144"/>
      <c r="R647" s="144"/>
      <c r="S647" s="144"/>
      <c r="T647" s="144"/>
      <c r="U647" s="144"/>
      <c r="V647" s="121"/>
      <c r="W647" s="150"/>
    </row>
    <row r="648" spans="1:23" ht="15" customHeight="1" x14ac:dyDescent="0.25">
      <c r="A648" s="144">
        <v>5144</v>
      </c>
      <c r="B648" s="157">
        <v>39636</v>
      </c>
      <c r="C648" s="121">
        <v>1548</v>
      </c>
      <c r="D648" s="121" t="s">
        <v>61</v>
      </c>
      <c r="E648" s="158" t="s">
        <v>10910</v>
      </c>
      <c r="F648" s="145" t="s">
        <v>10911</v>
      </c>
      <c r="G648" s="145" t="s">
        <v>8764</v>
      </c>
      <c r="H648" s="144" t="s">
        <v>10912</v>
      </c>
      <c r="I648" s="144" t="s">
        <v>10913</v>
      </c>
      <c r="J648" s="147"/>
      <c r="K648" s="147"/>
      <c r="L648" s="148" t="s">
        <v>8172</v>
      </c>
      <c r="M648" s="122">
        <v>90000</v>
      </c>
      <c r="N648" s="121" t="s">
        <v>8168</v>
      </c>
      <c r="O648" s="122"/>
      <c r="P648" s="121"/>
      <c r="Q648" s="144"/>
      <c r="R648" s="144"/>
      <c r="S648" s="144"/>
      <c r="T648" s="144"/>
      <c r="U648" s="144"/>
      <c r="V648" s="121"/>
      <c r="W648" s="150"/>
    </row>
    <row r="649" spans="1:23" ht="15" customHeight="1" x14ac:dyDescent="0.25">
      <c r="A649" s="159"/>
      <c r="B649" s="160">
        <v>39637</v>
      </c>
      <c r="C649" s="161">
        <v>825</v>
      </c>
      <c r="D649" s="161" t="s">
        <v>91</v>
      </c>
      <c r="E649" s="198" t="s">
        <v>10914</v>
      </c>
      <c r="F649" s="162" t="s">
        <v>10915</v>
      </c>
      <c r="G649" s="159" t="s">
        <v>10916</v>
      </c>
      <c r="H649" s="164" t="s">
        <v>10917</v>
      </c>
      <c r="I649" s="159" t="s">
        <v>10918</v>
      </c>
      <c r="J649" s="162" t="s">
        <v>10919</v>
      </c>
      <c r="K649" s="165" t="s">
        <v>9481</v>
      </c>
      <c r="L649" s="181" t="s">
        <v>8226</v>
      </c>
      <c r="M649" s="166">
        <v>300</v>
      </c>
      <c r="N649" s="161" t="s">
        <v>8161</v>
      </c>
      <c r="O649" s="167">
        <v>0</v>
      </c>
      <c r="P649" s="162"/>
      <c r="Q649" s="159"/>
      <c r="R649" s="159"/>
      <c r="S649" s="159" t="s">
        <v>10920</v>
      </c>
      <c r="T649" s="159" t="s">
        <v>10717</v>
      </c>
      <c r="U649" s="164"/>
      <c r="V649" s="161"/>
      <c r="W649" s="168"/>
    </row>
    <row r="650" spans="1:23" ht="15" customHeight="1" x14ac:dyDescent="0.25">
      <c r="A650" s="159">
        <v>5164</v>
      </c>
      <c r="B650" s="160">
        <v>39637</v>
      </c>
      <c r="C650" s="161">
        <v>834</v>
      </c>
      <c r="D650" s="161" t="s">
        <v>141</v>
      </c>
      <c r="E650" s="161" t="s">
        <v>10921</v>
      </c>
      <c r="F650" s="162" t="s">
        <v>10922</v>
      </c>
      <c r="G650" s="162" t="s">
        <v>8899</v>
      </c>
      <c r="H650" s="207" t="s">
        <v>10923</v>
      </c>
      <c r="I650" s="159" t="s">
        <v>10924</v>
      </c>
      <c r="J650" s="163" t="s">
        <v>10925</v>
      </c>
      <c r="K650" s="165" t="s">
        <v>9481</v>
      </c>
      <c r="L650" s="181" t="s">
        <v>8172</v>
      </c>
      <c r="M650" s="166">
        <v>2670000</v>
      </c>
      <c r="N650" s="161" t="s">
        <v>8168</v>
      </c>
      <c r="O650" s="167">
        <v>0</v>
      </c>
      <c r="P650" s="162" t="s">
        <v>10926</v>
      </c>
      <c r="Q650" s="159"/>
      <c r="R650" s="159"/>
      <c r="S650" s="159" t="s">
        <v>10927</v>
      </c>
      <c r="T650" s="159" t="s">
        <v>10584</v>
      </c>
      <c r="U650" s="164" t="s">
        <v>5443</v>
      </c>
      <c r="V650" s="161" t="s">
        <v>10928</v>
      </c>
      <c r="W650" s="168">
        <v>5000</v>
      </c>
    </row>
    <row r="651" spans="1:23" ht="15" customHeight="1" x14ac:dyDescent="0.25">
      <c r="A651" s="144">
        <v>5182</v>
      </c>
      <c r="B651" s="120">
        <v>39637</v>
      </c>
      <c r="C651" s="121">
        <v>1640</v>
      </c>
      <c r="D651" s="121" t="s">
        <v>42</v>
      </c>
      <c r="E651" s="144" t="s">
        <v>10929</v>
      </c>
      <c r="F651" s="145" t="s">
        <v>8269</v>
      </c>
      <c r="G651" s="145" t="s">
        <v>8270</v>
      </c>
      <c r="H651" s="206" t="s">
        <v>10930</v>
      </c>
      <c r="I651" s="144" t="s">
        <v>10931</v>
      </c>
      <c r="J651" s="147"/>
      <c r="K651" s="147"/>
      <c r="L651" s="148" t="s">
        <v>8172</v>
      </c>
      <c r="M651" s="122">
        <v>3600</v>
      </c>
      <c r="N651" s="121" t="s">
        <v>8168</v>
      </c>
      <c r="O651" s="149"/>
      <c r="P651" s="211"/>
      <c r="Q651" s="211"/>
      <c r="R651" s="144"/>
      <c r="S651" s="144"/>
      <c r="T651" s="144"/>
      <c r="U651" s="144"/>
      <c r="V651" s="121"/>
      <c r="W651" s="144"/>
    </row>
    <row r="652" spans="1:23" ht="15" customHeight="1" x14ac:dyDescent="0.25">
      <c r="A652" s="144">
        <v>5165</v>
      </c>
      <c r="B652" s="120">
        <v>39637</v>
      </c>
      <c r="C652" s="121">
        <v>850</v>
      </c>
      <c r="D652" s="121" t="s">
        <v>162</v>
      </c>
      <c r="E652" s="144" t="s">
        <v>10932</v>
      </c>
      <c r="F652" s="145" t="s">
        <v>9422</v>
      </c>
      <c r="G652" s="145" t="s">
        <v>9423</v>
      </c>
      <c r="H652" s="144" t="s">
        <v>10933</v>
      </c>
      <c r="I652" s="144" t="s">
        <v>10934</v>
      </c>
      <c r="J652" s="147" t="s">
        <v>10935</v>
      </c>
      <c r="K652" s="147"/>
      <c r="L652" s="148"/>
      <c r="M652" s="122">
        <v>85000</v>
      </c>
      <c r="N652" s="121" t="s">
        <v>8273</v>
      </c>
      <c r="O652" s="149"/>
      <c r="P652" s="144"/>
      <c r="Q652" s="144"/>
      <c r="R652" s="144"/>
      <c r="S652" s="144"/>
      <c r="T652" s="144"/>
      <c r="U652" s="144"/>
      <c r="V652" s="121"/>
      <c r="W652" s="150"/>
    </row>
    <row r="653" spans="1:23" ht="15" customHeight="1" x14ac:dyDescent="0.25">
      <c r="A653" s="169">
        <v>5176</v>
      </c>
      <c r="B653" s="170">
        <v>39637</v>
      </c>
      <c r="C653" s="169">
        <v>1513</v>
      </c>
      <c r="D653" s="169" t="s">
        <v>56</v>
      </c>
      <c r="E653" s="169" t="s">
        <v>10936</v>
      </c>
      <c r="F653" s="178" t="s">
        <v>10937</v>
      </c>
      <c r="G653" s="178" t="s">
        <v>9399</v>
      </c>
      <c r="H653" s="173" t="s">
        <v>10938</v>
      </c>
      <c r="I653" s="178" t="s">
        <v>10939</v>
      </c>
      <c r="J653" s="173" t="s">
        <v>10604</v>
      </c>
      <c r="K653" s="172"/>
      <c r="L653" s="174" t="s">
        <v>8226</v>
      </c>
      <c r="M653" s="175">
        <v>1500</v>
      </c>
      <c r="N653" s="172" t="s">
        <v>8168</v>
      </c>
      <c r="O653" s="176" t="s">
        <v>4936</v>
      </c>
      <c r="P653" s="173"/>
      <c r="Q653" s="173"/>
      <c r="R653" s="173" t="s">
        <v>10940</v>
      </c>
      <c r="S653" s="173" t="s">
        <v>10941</v>
      </c>
      <c r="T653" s="173" t="s">
        <v>10942</v>
      </c>
      <c r="U653" s="173" t="s">
        <v>10867</v>
      </c>
      <c r="V653" s="179"/>
      <c r="W653" s="180"/>
    </row>
    <row r="654" spans="1:23" ht="15" customHeight="1" x14ac:dyDescent="0.25">
      <c r="A654" s="172"/>
      <c r="B654" s="213">
        <v>39637</v>
      </c>
      <c r="C654" s="214">
        <v>1.5972222222222224E-2</v>
      </c>
      <c r="D654" s="172" t="s">
        <v>40</v>
      </c>
      <c r="E654" s="172" t="s">
        <v>10943</v>
      </c>
      <c r="F654" s="178" t="s">
        <v>10944</v>
      </c>
      <c r="G654" s="178" t="s">
        <v>8222</v>
      </c>
      <c r="H654" s="173" t="s">
        <v>10945</v>
      </c>
      <c r="I654" s="178" t="s">
        <v>10946</v>
      </c>
      <c r="J654" s="173" t="s">
        <v>10301</v>
      </c>
      <c r="K654" s="174"/>
      <c r="L654" s="175" t="s">
        <v>8226</v>
      </c>
      <c r="M654" s="175">
        <v>2</v>
      </c>
      <c r="N654" s="215" t="s">
        <v>8142</v>
      </c>
      <c r="O654" s="176" t="s">
        <v>4936</v>
      </c>
      <c r="P654" s="173"/>
      <c r="Q654" s="173" t="s">
        <v>8222</v>
      </c>
      <c r="R654" s="173"/>
      <c r="S654" s="173" t="s">
        <v>8222</v>
      </c>
      <c r="T654" s="173" t="s">
        <v>9787</v>
      </c>
      <c r="U654" s="173" t="s">
        <v>8252</v>
      </c>
      <c r="V654" s="216"/>
      <c r="W654" s="180"/>
    </row>
    <row r="655" spans="1:23" ht="15" customHeight="1" x14ac:dyDescent="0.25">
      <c r="A655" s="144"/>
      <c r="B655" s="157">
        <v>39637</v>
      </c>
      <c r="C655" s="121"/>
      <c r="D655" s="121" t="s">
        <v>46</v>
      </c>
      <c r="E655" s="158" t="s">
        <v>10947</v>
      </c>
      <c r="F655" s="145" t="s">
        <v>10948</v>
      </c>
      <c r="G655" s="145" t="s">
        <v>8802</v>
      </c>
      <c r="H655" s="144" t="s">
        <v>10949</v>
      </c>
      <c r="I655" s="144" t="s">
        <v>10950</v>
      </c>
      <c r="J655" s="147"/>
      <c r="K655" s="147"/>
      <c r="L655" s="148"/>
      <c r="M655" s="122">
        <v>300</v>
      </c>
      <c r="N655" s="121" t="s">
        <v>8142</v>
      </c>
      <c r="O655" s="122"/>
      <c r="P655" s="121"/>
      <c r="Q655" s="144"/>
      <c r="R655" s="144"/>
      <c r="S655" s="144" t="s">
        <v>10782</v>
      </c>
      <c r="T655" s="144" t="s">
        <v>10745</v>
      </c>
      <c r="U655" s="144"/>
      <c r="V655" s="121"/>
      <c r="W655" s="150"/>
    </row>
    <row r="656" spans="1:23" ht="15" customHeight="1" x14ac:dyDescent="0.25">
      <c r="A656" s="144">
        <v>5168</v>
      </c>
      <c r="B656" s="157">
        <v>39637</v>
      </c>
      <c r="C656" s="121"/>
      <c r="D656" s="121" t="s">
        <v>70</v>
      </c>
      <c r="E656" s="158" t="s">
        <v>10951</v>
      </c>
      <c r="F656" s="145" t="s">
        <v>10952</v>
      </c>
      <c r="G656" s="145" t="s">
        <v>8294</v>
      </c>
      <c r="H656" s="144" t="s">
        <v>10780</v>
      </c>
      <c r="I656" s="144" t="s">
        <v>10953</v>
      </c>
      <c r="J656" s="147"/>
      <c r="K656" s="147"/>
      <c r="L656" s="148"/>
      <c r="M656" s="122" t="s">
        <v>8194</v>
      </c>
      <c r="N656" s="121" t="s">
        <v>8168</v>
      </c>
      <c r="O656" s="122"/>
      <c r="P656" s="121"/>
      <c r="Q656" s="144" t="s">
        <v>10954</v>
      </c>
      <c r="R656" s="144"/>
      <c r="S656" s="144" t="s">
        <v>10954</v>
      </c>
      <c r="T656" s="144" t="s">
        <v>10745</v>
      </c>
      <c r="U656" s="144"/>
      <c r="V656" s="121"/>
      <c r="W656" s="150"/>
    </row>
    <row r="657" spans="1:23" ht="15" customHeight="1" x14ac:dyDescent="0.25">
      <c r="A657" s="144"/>
      <c r="B657" s="157">
        <v>39637</v>
      </c>
      <c r="C657" s="121"/>
      <c r="D657" s="121" t="s">
        <v>46</v>
      </c>
      <c r="E657" s="158" t="s">
        <v>10955</v>
      </c>
      <c r="F657" s="145" t="s">
        <v>10956</v>
      </c>
      <c r="G657" s="145" t="s">
        <v>8802</v>
      </c>
      <c r="H657" s="144" t="s">
        <v>10957</v>
      </c>
      <c r="I657" s="144" t="s">
        <v>10958</v>
      </c>
      <c r="J657" s="147"/>
      <c r="K657" s="147"/>
      <c r="L657" s="148"/>
      <c r="M657" s="122">
        <v>100</v>
      </c>
      <c r="N657" s="121" t="s">
        <v>8215</v>
      </c>
      <c r="O657" s="122"/>
      <c r="P657" s="121"/>
      <c r="Q657" s="144"/>
      <c r="R657" s="144"/>
      <c r="S657" s="144" t="s">
        <v>10959</v>
      </c>
      <c r="T657" s="144" t="s">
        <v>10745</v>
      </c>
      <c r="U657" s="144"/>
      <c r="V657" s="121"/>
      <c r="W657" s="150"/>
    </row>
    <row r="658" spans="1:23" ht="15" customHeight="1" x14ac:dyDescent="0.25">
      <c r="A658" s="159">
        <v>5191</v>
      </c>
      <c r="B658" s="160">
        <v>39638</v>
      </c>
      <c r="C658" s="161">
        <v>720</v>
      </c>
      <c r="D658" s="161" t="s">
        <v>64</v>
      </c>
      <c r="E658" s="161" t="s">
        <v>10960</v>
      </c>
      <c r="F658" s="162" t="s">
        <v>10961</v>
      </c>
      <c r="G658" s="162" t="s">
        <v>5722</v>
      </c>
      <c r="H658" s="207" t="s">
        <v>10962</v>
      </c>
      <c r="I658" s="159" t="s">
        <v>10963</v>
      </c>
      <c r="J658" s="163" t="s">
        <v>10964</v>
      </c>
      <c r="K658" s="165" t="s">
        <v>9481</v>
      </c>
      <c r="L658" s="181" t="s">
        <v>8172</v>
      </c>
      <c r="M658" s="166">
        <v>1723626</v>
      </c>
      <c r="N658" s="161" t="s">
        <v>8273</v>
      </c>
      <c r="O658" s="167">
        <v>0</v>
      </c>
      <c r="P658" s="204"/>
      <c r="Q658" s="205"/>
      <c r="R658" s="159"/>
      <c r="S658" s="159" t="s">
        <v>9482</v>
      </c>
      <c r="T658" s="159" t="s">
        <v>9483</v>
      </c>
      <c r="U658" s="164"/>
      <c r="V658" s="161"/>
      <c r="W658" s="168"/>
    </row>
    <row r="659" spans="1:23" ht="15" customHeight="1" x14ac:dyDescent="0.25">
      <c r="A659" s="159">
        <v>5196</v>
      </c>
      <c r="B659" s="160">
        <v>39638</v>
      </c>
      <c r="C659" s="161">
        <v>1038</v>
      </c>
      <c r="D659" s="161" t="s">
        <v>91</v>
      </c>
      <c r="E659" s="161" t="s">
        <v>10965</v>
      </c>
      <c r="F659" s="162" t="s">
        <v>10966</v>
      </c>
      <c r="G659" s="159" t="s">
        <v>10711</v>
      </c>
      <c r="H659" s="207" t="s">
        <v>10967</v>
      </c>
      <c r="I659" s="159" t="s">
        <v>10968</v>
      </c>
      <c r="J659" s="163" t="s">
        <v>10969</v>
      </c>
      <c r="K659" s="165" t="s">
        <v>9481</v>
      </c>
      <c r="L659" s="181" t="s">
        <v>8226</v>
      </c>
      <c r="M659" s="166">
        <v>1000</v>
      </c>
      <c r="N659" s="161" t="s">
        <v>8168</v>
      </c>
      <c r="O659" s="167">
        <v>0</v>
      </c>
      <c r="P659" s="162"/>
      <c r="Q659" s="159"/>
      <c r="R659" s="159"/>
      <c r="S659" s="159" t="s">
        <v>10716</v>
      </c>
      <c r="T659" s="159" t="s">
        <v>10717</v>
      </c>
      <c r="U659" s="164"/>
      <c r="V659" s="161"/>
      <c r="W659" s="168"/>
    </row>
    <row r="660" spans="1:23" ht="15" customHeight="1" x14ac:dyDescent="0.25">
      <c r="A660" s="159"/>
      <c r="B660" s="160">
        <v>39638</v>
      </c>
      <c r="C660" s="161">
        <v>1045</v>
      </c>
      <c r="D660" s="161" t="s">
        <v>91</v>
      </c>
      <c r="E660" s="161" t="s">
        <v>10970</v>
      </c>
      <c r="F660" s="162"/>
      <c r="G660" s="159" t="s">
        <v>8477</v>
      </c>
      <c r="H660" s="207" t="s">
        <v>10971</v>
      </c>
      <c r="I660" s="159" t="s">
        <v>10972</v>
      </c>
      <c r="J660" s="163" t="s">
        <v>10973</v>
      </c>
      <c r="K660" s="165" t="s">
        <v>9481</v>
      </c>
      <c r="L660" s="181" t="s">
        <v>8226</v>
      </c>
      <c r="M660" s="166">
        <v>75</v>
      </c>
      <c r="N660" s="161" t="s">
        <v>8142</v>
      </c>
      <c r="O660" s="167">
        <v>0</v>
      </c>
      <c r="P660" s="162"/>
      <c r="Q660" s="159"/>
      <c r="R660" s="159"/>
      <c r="S660" s="159" t="s">
        <v>10974</v>
      </c>
      <c r="T660" s="159" t="s">
        <v>10717</v>
      </c>
      <c r="U660" s="164"/>
      <c r="V660" s="161"/>
      <c r="W660" s="168"/>
    </row>
    <row r="661" spans="1:23" ht="15" customHeight="1" x14ac:dyDescent="0.25">
      <c r="A661" s="159">
        <v>5213</v>
      </c>
      <c r="B661" s="160">
        <v>39638</v>
      </c>
      <c r="C661" s="161">
        <v>1735</v>
      </c>
      <c r="D661" s="161" t="s">
        <v>64</v>
      </c>
      <c r="E661" s="161" t="s">
        <v>10975</v>
      </c>
      <c r="F661" s="162" t="s">
        <v>10976</v>
      </c>
      <c r="G661" s="162" t="s">
        <v>8260</v>
      </c>
      <c r="H661" s="164" t="s">
        <v>10977</v>
      </c>
      <c r="I661" s="159" t="s">
        <v>10978</v>
      </c>
      <c r="J661" s="162" t="s">
        <v>10791</v>
      </c>
      <c r="K661" s="165" t="s">
        <v>9481</v>
      </c>
      <c r="L661" s="181" t="s">
        <v>8226</v>
      </c>
      <c r="M661" s="166">
        <v>50</v>
      </c>
      <c r="N661" s="161" t="s">
        <v>8142</v>
      </c>
      <c r="O661" s="167">
        <v>1</v>
      </c>
      <c r="P661" s="162"/>
      <c r="Q661" s="159"/>
      <c r="R661" s="159"/>
      <c r="S661" s="159" t="s">
        <v>10979</v>
      </c>
      <c r="T661" s="159" t="s">
        <v>9483</v>
      </c>
      <c r="U661" s="164"/>
      <c r="V661" s="161"/>
      <c r="W661" s="168"/>
    </row>
    <row r="662" spans="1:23" ht="15" customHeight="1" x14ac:dyDescent="0.25">
      <c r="A662" s="151">
        <v>5209</v>
      </c>
      <c r="B662" s="152">
        <v>39638</v>
      </c>
      <c r="C662" s="153">
        <v>1603</v>
      </c>
      <c r="D662" s="153" t="s">
        <v>319</v>
      </c>
      <c r="E662" s="153" t="s">
        <v>10980</v>
      </c>
      <c r="F662" s="153" t="s">
        <v>8207</v>
      </c>
      <c r="G662" s="153" t="s">
        <v>8208</v>
      </c>
      <c r="H662" s="123" t="s">
        <v>10981</v>
      </c>
      <c r="I662" s="153" t="s">
        <v>10982</v>
      </c>
      <c r="J662" s="123" t="s">
        <v>10983</v>
      </c>
      <c r="K662" s="123"/>
      <c r="L662" s="182"/>
      <c r="M662" s="154">
        <v>1000</v>
      </c>
      <c r="N662" s="153" t="s">
        <v>8168</v>
      </c>
      <c r="O662" s="155"/>
      <c r="P662" s="153"/>
      <c r="Q662" s="153"/>
      <c r="R662" s="153"/>
      <c r="S662" s="153"/>
      <c r="T662" s="153"/>
      <c r="U662" s="153"/>
      <c r="V662" s="153"/>
      <c r="W662" s="156"/>
    </row>
    <row r="663" spans="1:23" ht="15" customHeight="1" x14ac:dyDescent="0.25">
      <c r="A663" s="144">
        <v>5208</v>
      </c>
      <c r="B663" s="157">
        <v>39638</v>
      </c>
      <c r="C663" s="121">
        <v>1441</v>
      </c>
      <c r="D663" s="121" t="s">
        <v>68</v>
      </c>
      <c r="E663" s="158" t="s">
        <v>10984</v>
      </c>
      <c r="F663" s="145" t="s">
        <v>10985</v>
      </c>
      <c r="G663" s="144" t="s">
        <v>8554</v>
      </c>
      <c r="H663" s="144" t="s">
        <v>10986</v>
      </c>
      <c r="I663" s="144" t="s">
        <v>10987</v>
      </c>
      <c r="J663" s="147"/>
      <c r="K663" s="147"/>
      <c r="L663" s="148" t="s">
        <v>8172</v>
      </c>
      <c r="M663" s="122">
        <v>2820</v>
      </c>
      <c r="N663" s="121" t="s">
        <v>8168</v>
      </c>
      <c r="O663" s="122"/>
      <c r="P663" s="210"/>
      <c r="Q663" s="211" t="s">
        <v>8554</v>
      </c>
      <c r="R663" s="144"/>
      <c r="S663" s="144" t="s">
        <v>8554</v>
      </c>
      <c r="T663" s="144"/>
      <c r="U663" s="144"/>
      <c r="V663" s="121"/>
      <c r="W663" s="144"/>
    </row>
    <row r="664" spans="1:23" ht="15" customHeight="1" x14ac:dyDescent="0.25">
      <c r="A664" s="144">
        <v>5210</v>
      </c>
      <c r="B664" s="157">
        <v>39638</v>
      </c>
      <c r="C664" s="121">
        <v>1607</v>
      </c>
      <c r="D664" s="121" t="s">
        <v>46</v>
      </c>
      <c r="E664" s="158" t="s">
        <v>10988</v>
      </c>
      <c r="F664" s="145" t="s">
        <v>10989</v>
      </c>
      <c r="G664" s="144" t="s">
        <v>8802</v>
      </c>
      <c r="H664" s="206" t="s">
        <v>10990</v>
      </c>
      <c r="I664" s="144" t="s">
        <v>10991</v>
      </c>
      <c r="J664" s="147" t="s">
        <v>10992</v>
      </c>
      <c r="K664" s="147"/>
      <c r="L664" s="148"/>
      <c r="M664" s="122">
        <v>1000</v>
      </c>
      <c r="N664" s="121" t="s">
        <v>8998</v>
      </c>
      <c r="O664" s="122"/>
      <c r="P664" s="210"/>
      <c r="Q664" s="211"/>
      <c r="R664" s="144"/>
      <c r="S664" s="144" t="s">
        <v>10959</v>
      </c>
      <c r="T664" s="144" t="s">
        <v>10745</v>
      </c>
      <c r="U664" s="144"/>
      <c r="V664" s="121"/>
      <c r="W664" s="144"/>
    </row>
    <row r="665" spans="1:23" ht="15" customHeight="1" x14ac:dyDescent="0.25">
      <c r="A665" s="159">
        <v>5220</v>
      </c>
      <c r="B665" s="160">
        <v>39639</v>
      </c>
      <c r="C665" s="161">
        <v>901</v>
      </c>
      <c r="D665" s="161" t="s">
        <v>79</v>
      </c>
      <c r="E665" s="161" t="s">
        <v>10993</v>
      </c>
      <c r="F665" s="162" t="s">
        <v>10994</v>
      </c>
      <c r="G665" s="162" t="s">
        <v>8197</v>
      </c>
      <c r="H665" s="164" t="s">
        <v>10995</v>
      </c>
      <c r="I665" s="159" t="s">
        <v>10996</v>
      </c>
      <c r="J665" s="162" t="s">
        <v>10997</v>
      </c>
      <c r="K665" s="165" t="s">
        <v>9481</v>
      </c>
      <c r="L665" s="181" t="s">
        <v>8226</v>
      </c>
      <c r="M665" s="166">
        <v>2000</v>
      </c>
      <c r="N665" s="161" t="s">
        <v>8168</v>
      </c>
      <c r="O665" s="167" t="s">
        <v>8194</v>
      </c>
      <c r="P665" s="162"/>
      <c r="Q665" s="159"/>
      <c r="R665" s="159"/>
      <c r="S665" s="159" t="s">
        <v>10998</v>
      </c>
      <c r="T665" s="159" t="s">
        <v>10999</v>
      </c>
      <c r="U665" s="164"/>
      <c r="V665" s="161"/>
      <c r="W665" s="168"/>
    </row>
    <row r="666" spans="1:23" ht="15" customHeight="1" x14ac:dyDescent="0.25">
      <c r="A666" s="151"/>
      <c r="B666" s="152">
        <v>39639</v>
      </c>
      <c r="C666" s="153">
        <v>1423</v>
      </c>
      <c r="D666" s="153" t="s">
        <v>21</v>
      </c>
      <c r="E666" s="153" t="s">
        <v>11000</v>
      </c>
      <c r="F666" s="153" t="s">
        <v>8211</v>
      </c>
      <c r="G666" s="153" t="s">
        <v>8202</v>
      </c>
      <c r="H666" s="123" t="s">
        <v>11001</v>
      </c>
      <c r="I666" s="153" t="s">
        <v>11002</v>
      </c>
      <c r="J666" s="123" t="s">
        <v>11003</v>
      </c>
      <c r="K666" s="123"/>
      <c r="L666" s="182"/>
      <c r="M666" s="154">
        <v>300</v>
      </c>
      <c r="N666" s="153" t="s">
        <v>8161</v>
      </c>
      <c r="O666" s="155"/>
      <c r="P666" s="153"/>
      <c r="Q666" s="153"/>
      <c r="R666" s="153"/>
      <c r="S666" s="153"/>
      <c r="T666" s="153"/>
      <c r="U666" s="153"/>
      <c r="V666" s="153"/>
      <c r="W666" s="156"/>
    </row>
    <row r="667" spans="1:23" ht="15" customHeight="1" x14ac:dyDescent="0.25">
      <c r="A667" s="151"/>
      <c r="B667" s="152">
        <v>39639</v>
      </c>
      <c r="C667" s="153">
        <v>1517</v>
      </c>
      <c r="D667" s="153" t="s">
        <v>21</v>
      </c>
      <c r="E667" s="153" t="s">
        <v>11004</v>
      </c>
      <c r="F667" s="153" t="s">
        <v>8288</v>
      </c>
      <c r="G667" s="153" t="s">
        <v>8202</v>
      </c>
      <c r="H667" s="123" t="s">
        <v>11005</v>
      </c>
      <c r="I667" s="153" t="s">
        <v>11006</v>
      </c>
      <c r="J667" s="123" t="s">
        <v>11007</v>
      </c>
      <c r="K667" s="123"/>
      <c r="L667" s="182"/>
      <c r="M667" s="154">
        <v>10</v>
      </c>
      <c r="N667" s="153" t="s">
        <v>8161</v>
      </c>
      <c r="O667" s="155"/>
      <c r="P667" s="153" t="s">
        <v>11008</v>
      </c>
      <c r="Q667" s="153"/>
      <c r="R667" s="153" t="s">
        <v>4937</v>
      </c>
      <c r="S667" s="153"/>
      <c r="T667" s="153"/>
      <c r="U667" s="153"/>
      <c r="V667" s="153"/>
      <c r="W667" s="156"/>
    </row>
    <row r="668" spans="1:23" ht="15" customHeight="1" x14ac:dyDescent="0.25">
      <c r="A668" s="151"/>
      <c r="B668" s="152">
        <v>39639</v>
      </c>
      <c r="C668" s="153">
        <v>1924</v>
      </c>
      <c r="D668" s="153" t="s">
        <v>21</v>
      </c>
      <c r="E668" s="153" t="s">
        <v>11009</v>
      </c>
      <c r="F668" s="153" t="s">
        <v>9073</v>
      </c>
      <c r="G668" s="153" t="s">
        <v>8202</v>
      </c>
      <c r="H668" s="123" t="s">
        <v>11010</v>
      </c>
      <c r="I668" s="153" t="s">
        <v>11011</v>
      </c>
      <c r="J668" s="123" t="s">
        <v>8940</v>
      </c>
      <c r="K668" s="123"/>
      <c r="L668" s="182"/>
      <c r="M668" s="154">
        <v>250</v>
      </c>
      <c r="N668" s="153" t="s">
        <v>8168</v>
      </c>
      <c r="O668" s="155"/>
      <c r="P668" s="153"/>
      <c r="Q668" s="153"/>
      <c r="R668" s="153"/>
      <c r="S668" s="153"/>
      <c r="T668" s="153"/>
      <c r="U668" s="153"/>
      <c r="V668" s="153"/>
      <c r="W668" s="156"/>
    </row>
    <row r="669" spans="1:23" ht="15" customHeight="1" x14ac:dyDescent="0.25">
      <c r="A669" s="169"/>
      <c r="B669" s="170">
        <v>39639</v>
      </c>
      <c r="C669" s="169">
        <v>1130</v>
      </c>
      <c r="D669" s="169" t="s">
        <v>56</v>
      </c>
      <c r="E669" s="193" t="s">
        <v>11012</v>
      </c>
      <c r="F669" s="178" t="s">
        <v>11013</v>
      </c>
      <c r="G669" s="178" t="s">
        <v>9399</v>
      </c>
      <c r="H669" s="173" t="s">
        <v>11014</v>
      </c>
      <c r="I669" s="178" t="s">
        <v>11015</v>
      </c>
      <c r="J669" s="173" t="s">
        <v>11016</v>
      </c>
      <c r="K669" s="172"/>
      <c r="L669" s="174" t="s">
        <v>8226</v>
      </c>
      <c r="M669" s="175">
        <v>500</v>
      </c>
      <c r="N669" s="172" t="s">
        <v>8227</v>
      </c>
      <c r="O669" s="176" t="s">
        <v>5347</v>
      </c>
      <c r="P669" s="173"/>
      <c r="Q669" s="173" t="s">
        <v>11017</v>
      </c>
      <c r="R669" s="173" t="s">
        <v>11018</v>
      </c>
      <c r="S669" s="173" t="s">
        <v>10941</v>
      </c>
      <c r="T669" s="173" t="s">
        <v>8251</v>
      </c>
      <c r="U669" s="173" t="s">
        <v>8230</v>
      </c>
      <c r="V669" s="179"/>
      <c r="W669" s="180">
        <v>0</v>
      </c>
    </row>
    <row r="670" spans="1:23" ht="15" customHeight="1" x14ac:dyDescent="0.25">
      <c r="A670" s="144">
        <v>5220</v>
      </c>
      <c r="B670" s="157">
        <v>39639</v>
      </c>
      <c r="C670" s="121">
        <v>901</v>
      </c>
      <c r="D670" s="121" t="s">
        <v>79</v>
      </c>
      <c r="E670" s="158" t="s">
        <v>10993</v>
      </c>
      <c r="F670" s="145" t="s">
        <v>10994</v>
      </c>
      <c r="G670" s="144" t="s">
        <v>11019</v>
      </c>
      <c r="H670" s="144" t="s">
        <v>11020</v>
      </c>
      <c r="I670" s="144" t="s">
        <v>11021</v>
      </c>
      <c r="J670" s="146" t="s">
        <v>10510</v>
      </c>
      <c r="K670" s="147"/>
      <c r="L670" s="148"/>
      <c r="M670" s="122">
        <v>2000</v>
      </c>
      <c r="N670" s="121" t="s">
        <v>8168</v>
      </c>
      <c r="O670" s="122"/>
      <c r="P670" s="121"/>
      <c r="Q670" s="144"/>
      <c r="R670" s="144"/>
      <c r="S670" s="144"/>
      <c r="T670" s="144"/>
      <c r="U670" s="144"/>
      <c r="V670" s="121"/>
      <c r="W670" s="150"/>
    </row>
    <row r="671" spans="1:23" ht="15" customHeight="1" x14ac:dyDescent="0.25">
      <c r="A671" s="144">
        <v>5220</v>
      </c>
      <c r="B671" s="157">
        <v>39639</v>
      </c>
      <c r="C671" s="121">
        <v>901</v>
      </c>
      <c r="D671" s="121" t="s">
        <v>79</v>
      </c>
      <c r="E671" s="158" t="s">
        <v>10993</v>
      </c>
      <c r="F671" s="145" t="s">
        <v>10994</v>
      </c>
      <c r="G671" s="145" t="s">
        <v>11019</v>
      </c>
      <c r="H671" s="123" t="s">
        <v>11020</v>
      </c>
      <c r="I671" s="146" t="s">
        <v>11022</v>
      </c>
      <c r="J671" s="146" t="s">
        <v>10510</v>
      </c>
      <c r="K671" s="148"/>
      <c r="L671" s="122"/>
      <c r="M671" s="122">
        <v>2000</v>
      </c>
      <c r="N671" s="149" t="s">
        <v>8168</v>
      </c>
      <c r="O671" s="212"/>
      <c r="P671" s="210"/>
      <c r="Q671" s="144"/>
      <c r="R671" s="144"/>
      <c r="S671" s="144"/>
      <c r="T671" s="144"/>
      <c r="U671" s="121"/>
      <c r="V671" s="144"/>
      <c r="W671" s="150"/>
    </row>
    <row r="672" spans="1:23" ht="15" customHeight="1" x14ac:dyDescent="0.25">
      <c r="A672" s="159">
        <v>5237</v>
      </c>
      <c r="B672" s="160">
        <v>39640</v>
      </c>
      <c r="C672" s="161">
        <v>816</v>
      </c>
      <c r="D672" s="161" t="s">
        <v>81</v>
      </c>
      <c r="E672" s="161" t="s">
        <v>11023</v>
      </c>
      <c r="F672" s="159" t="s">
        <v>11024</v>
      </c>
      <c r="G672" s="159" t="s">
        <v>8876</v>
      </c>
      <c r="H672" s="163" t="s">
        <v>11025</v>
      </c>
      <c r="I672" s="159" t="s">
        <v>11026</v>
      </c>
      <c r="J672" s="162" t="s">
        <v>11027</v>
      </c>
      <c r="K672" s="181" t="s">
        <v>9481</v>
      </c>
      <c r="L672" s="166" t="s">
        <v>8226</v>
      </c>
      <c r="M672" s="166">
        <v>4000</v>
      </c>
      <c r="N672" s="161" t="s">
        <v>8168</v>
      </c>
      <c r="O672" s="167">
        <v>0</v>
      </c>
      <c r="P672" s="204"/>
      <c r="Q672" s="205"/>
      <c r="R672" s="159"/>
      <c r="S672" s="159" t="s">
        <v>11028</v>
      </c>
      <c r="T672" s="159" t="s">
        <v>10793</v>
      </c>
      <c r="U672" s="164"/>
      <c r="V672" s="161"/>
      <c r="W672" s="168"/>
    </row>
    <row r="673" spans="1:23" ht="15" customHeight="1" x14ac:dyDescent="0.25">
      <c r="A673" s="159">
        <v>5252</v>
      </c>
      <c r="B673" s="160">
        <v>39640</v>
      </c>
      <c r="C673" s="161">
        <v>717</v>
      </c>
      <c r="D673" s="161" t="s">
        <v>64</v>
      </c>
      <c r="E673" s="161" t="s">
        <v>11029</v>
      </c>
      <c r="F673" s="159" t="s">
        <v>11030</v>
      </c>
      <c r="G673" s="159" t="s">
        <v>5722</v>
      </c>
      <c r="H673" s="164" t="s">
        <v>11031</v>
      </c>
      <c r="I673" s="159" t="s">
        <v>11032</v>
      </c>
      <c r="J673" s="162" t="s">
        <v>11033</v>
      </c>
      <c r="K673" s="181" t="s">
        <v>9481</v>
      </c>
      <c r="L673" s="166" t="s">
        <v>8226</v>
      </c>
      <c r="M673" s="166">
        <v>1100</v>
      </c>
      <c r="N673" s="161" t="s">
        <v>8142</v>
      </c>
      <c r="O673" s="167">
        <v>0.18</v>
      </c>
      <c r="P673" s="162" t="s">
        <v>11034</v>
      </c>
      <c r="Q673" s="159"/>
      <c r="R673" s="159"/>
      <c r="S673" s="159" t="s">
        <v>11035</v>
      </c>
      <c r="T673" s="159" t="s">
        <v>9483</v>
      </c>
      <c r="U673" s="164"/>
      <c r="V673" s="161"/>
      <c r="W673" s="168"/>
    </row>
    <row r="674" spans="1:23" ht="15" customHeight="1" x14ac:dyDescent="0.25">
      <c r="A674" s="159">
        <v>5256</v>
      </c>
      <c r="B674" s="160">
        <v>39640</v>
      </c>
      <c r="C674" s="161">
        <v>2225</v>
      </c>
      <c r="D674" s="161" t="s">
        <v>64</v>
      </c>
      <c r="E674" s="161" t="s">
        <v>11036</v>
      </c>
      <c r="F674" s="159" t="s">
        <v>11037</v>
      </c>
      <c r="G674" s="159" t="s">
        <v>5722</v>
      </c>
      <c r="H674" s="164" t="s">
        <v>11038</v>
      </c>
      <c r="I674" s="159" t="s">
        <v>11039</v>
      </c>
      <c r="J674" s="163" t="s">
        <v>11040</v>
      </c>
      <c r="K674" s="165" t="s">
        <v>9481</v>
      </c>
      <c r="L674" s="181" t="s">
        <v>8226</v>
      </c>
      <c r="M674" s="166">
        <v>1500</v>
      </c>
      <c r="N674" s="161" t="s">
        <v>8335</v>
      </c>
      <c r="O674" s="167">
        <v>0</v>
      </c>
      <c r="P674" s="162"/>
      <c r="Q674" s="159"/>
      <c r="R674" s="159"/>
      <c r="S674" s="159" t="s">
        <v>10209</v>
      </c>
      <c r="T674" s="159" t="s">
        <v>9483</v>
      </c>
      <c r="U674" s="164"/>
      <c r="V674" s="161"/>
      <c r="W674" s="168"/>
    </row>
    <row r="675" spans="1:23" ht="15" customHeight="1" x14ac:dyDescent="0.25">
      <c r="A675" s="151">
        <v>5253</v>
      </c>
      <c r="B675" s="152">
        <v>39640</v>
      </c>
      <c r="C675" s="153">
        <v>726</v>
      </c>
      <c r="D675" s="153" t="s">
        <v>21</v>
      </c>
      <c r="E675" s="153" t="s">
        <v>11041</v>
      </c>
      <c r="F675" s="153" t="s">
        <v>9073</v>
      </c>
      <c r="G675" s="153" t="s">
        <v>8202</v>
      </c>
      <c r="H675" s="123"/>
      <c r="I675" s="153" t="s">
        <v>11042</v>
      </c>
      <c r="J675" s="153" t="s">
        <v>11043</v>
      </c>
      <c r="K675" s="182"/>
      <c r="L675" s="187"/>
      <c r="M675" s="154">
        <v>60</v>
      </c>
      <c r="N675" s="153" t="s">
        <v>8142</v>
      </c>
      <c r="O675" s="155"/>
      <c r="P675" s="153" t="s">
        <v>11044</v>
      </c>
      <c r="Q675" s="153"/>
      <c r="R675" s="153" t="s">
        <v>4937</v>
      </c>
      <c r="S675" s="153"/>
      <c r="T675" s="153"/>
      <c r="U675" s="153"/>
      <c r="V675" s="153"/>
      <c r="W675" s="156"/>
    </row>
    <row r="676" spans="1:23" ht="15" customHeight="1" x14ac:dyDescent="0.25">
      <c r="A676" s="151">
        <v>5273</v>
      </c>
      <c r="B676" s="152">
        <v>39640</v>
      </c>
      <c r="C676" s="153">
        <v>1230</v>
      </c>
      <c r="D676" s="153" t="s">
        <v>21</v>
      </c>
      <c r="E676" s="153" t="s">
        <v>11045</v>
      </c>
      <c r="F676" s="153" t="s">
        <v>9073</v>
      </c>
      <c r="G676" s="153" t="s">
        <v>8202</v>
      </c>
      <c r="H676" s="153"/>
      <c r="I676" s="153" t="s">
        <v>11046</v>
      </c>
      <c r="J676" s="153" t="s">
        <v>11047</v>
      </c>
      <c r="K676" s="123"/>
      <c r="L676" s="182"/>
      <c r="M676" s="154">
        <v>55</v>
      </c>
      <c r="N676" s="153" t="s">
        <v>8194</v>
      </c>
      <c r="O676" s="155"/>
      <c r="P676" s="153" t="s">
        <v>11048</v>
      </c>
      <c r="Q676" s="202"/>
      <c r="R676" s="153" t="s">
        <v>4937</v>
      </c>
      <c r="S676" s="153"/>
      <c r="T676" s="153"/>
      <c r="U676" s="153"/>
      <c r="V676" s="153"/>
      <c r="W676" s="153"/>
    </row>
    <row r="677" spans="1:23" ht="15" customHeight="1" x14ac:dyDescent="0.25">
      <c r="A677" s="144">
        <v>5244</v>
      </c>
      <c r="B677" s="120">
        <v>39640</v>
      </c>
      <c r="C677" s="121">
        <v>124</v>
      </c>
      <c r="D677" s="121" t="s">
        <v>162</v>
      </c>
      <c r="E677" s="144" t="s">
        <v>11049</v>
      </c>
      <c r="F677" s="144" t="s">
        <v>11050</v>
      </c>
      <c r="G677" s="144" t="s">
        <v>8886</v>
      </c>
      <c r="H677" s="144" t="s">
        <v>11051</v>
      </c>
      <c r="I677" s="146" t="s">
        <v>11052</v>
      </c>
      <c r="J677" s="147" t="s">
        <v>4468</v>
      </c>
      <c r="K677" s="148"/>
      <c r="L677" s="122" t="s">
        <v>8172</v>
      </c>
      <c r="M677" s="122">
        <v>400000</v>
      </c>
      <c r="N677" s="121" t="s">
        <v>8161</v>
      </c>
      <c r="O677" s="149"/>
      <c r="P677" s="144"/>
      <c r="Q677" s="144"/>
      <c r="R677" s="144"/>
      <c r="S677" s="144"/>
      <c r="T677" s="144"/>
      <c r="U677" s="144"/>
      <c r="V677" s="121"/>
      <c r="W677" s="150"/>
    </row>
    <row r="678" spans="1:23" ht="15" customHeight="1" x14ac:dyDescent="0.25">
      <c r="A678" s="172"/>
      <c r="B678" s="213">
        <v>39640</v>
      </c>
      <c r="C678" s="173">
        <v>1310</v>
      </c>
      <c r="D678" s="172" t="s">
        <v>40</v>
      </c>
      <c r="E678" s="172" t="s">
        <v>11053</v>
      </c>
      <c r="F678" s="178" t="s">
        <v>10435</v>
      </c>
      <c r="G678" s="178" t="s">
        <v>8222</v>
      </c>
      <c r="H678" s="173" t="s">
        <v>11054</v>
      </c>
      <c r="I678" s="178" t="s">
        <v>11055</v>
      </c>
      <c r="J678" s="173" t="s">
        <v>8225</v>
      </c>
      <c r="K678" s="174"/>
      <c r="L678" s="175" t="s">
        <v>8226</v>
      </c>
      <c r="M678" s="175">
        <v>25</v>
      </c>
      <c r="N678" s="215" t="s">
        <v>8142</v>
      </c>
      <c r="O678" s="176" t="s">
        <v>4936</v>
      </c>
      <c r="P678" s="173"/>
      <c r="Q678" s="173"/>
      <c r="R678" s="173"/>
      <c r="S678" s="173" t="s">
        <v>8222</v>
      </c>
      <c r="T678" s="173" t="s">
        <v>9787</v>
      </c>
      <c r="U678" s="173" t="s">
        <v>8252</v>
      </c>
      <c r="V678" s="216"/>
      <c r="W678" s="180"/>
    </row>
    <row r="679" spans="1:23" ht="15" customHeight="1" x14ac:dyDescent="0.25">
      <c r="A679" s="144"/>
      <c r="B679" s="157">
        <v>39640</v>
      </c>
      <c r="C679" s="121"/>
      <c r="D679" s="121" t="s">
        <v>46</v>
      </c>
      <c r="E679" s="158" t="s">
        <v>11056</v>
      </c>
      <c r="F679" s="145" t="s">
        <v>11057</v>
      </c>
      <c r="G679" s="145" t="s">
        <v>8802</v>
      </c>
      <c r="H679" s="123" t="s">
        <v>11058</v>
      </c>
      <c r="I679" s="146" t="s">
        <v>11059</v>
      </c>
      <c r="J679" s="146"/>
      <c r="K679" s="148"/>
      <c r="L679" s="122"/>
      <c r="M679" s="122">
        <v>300</v>
      </c>
      <c r="N679" s="149" t="s">
        <v>8215</v>
      </c>
      <c r="O679" s="212"/>
      <c r="P679" s="210"/>
      <c r="Q679" s="144"/>
      <c r="R679" s="144"/>
      <c r="S679" s="144" t="s">
        <v>11060</v>
      </c>
      <c r="T679" s="144" t="s">
        <v>10745</v>
      </c>
      <c r="U679" s="121"/>
      <c r="V679" s="144"/>
      <c r="W679" s="150"/>
    </row>
    <row r="680" spans="1:23" ht="15" customHeight="1" x14ac:dyDescent="0.25">
      <c r="A680" s="144"/>
      <c r="B680" s="157">
        <v>39640</v>
      </c>
      <c r="C680" s="121"/>
      <c r="D680" s="121" t="s">
        <v>46</v>
      </c>
      <c r="E680" s="158" t="s">
        <v>11061</v>
      </c>
      <c r="F680" s="145" t="s">
        <v>10894</v>
      </c>
      <c r="G680" s="145" t="s">
        <v>8802</v>
      </c>
      <c r="H680" s="123" t="s">
        <v>11062</v>
      </c>
      <c r="I680" s="146" t="s">
        <v>11063</v>
      </c>
      <c r="J680" s="146"/>
      <c r="K680" s="148"/>
      <c r="L680" s="122"/>
      <c r="M680" s="122">
        <v>850</v>
      </c>
      <c r="N680" s="149" t="s">
        <v>10651</v>
      </c>
      <c r="O680" s="212"/>
      <c r="P680" s="210"/>
      <c r="Q680" s="144"/>
      <c r="R680" s="144"/>
      <c r="S680" s="144" t="s">
        <v>10892</v>
      </c>
      <c r="T680" s="144" t="s">
        <v>10745</v>
      </c>
      <c r="U680" s="121"/>
      <c r="V680" s="144"/>
      <c r="W680" s="150"/>
    </row>
    <row r="681" spans="1:23" ht="15" customHeight="1" x14ac:dyDescent="0.25">
      <c r="A681" s="144"/>
      <c r="B681" s="157">
        <v>39640</v>
      </c>
      <c r="C681" s="121"/>
      <c r="D681" s="121" t="s">
        <v>46</v>
      </c>
      <c r="E681" s="158" t="s">
        <v>11064</v>
      </c>
      <c r="F681" s="145" t="s">
        <v>11057</v>
      </c>
      <c r="G681" s="145" t="s">
        <v>8802</v>
      </c>
      <c r="H681" s="123" t="s">
        <v>11065</v>
      </c>
      <c r="I681" s="146" t="s">
        <v>11066</v>
      </c>
      <c r="J681" s="146"/>
      <c r="K681" s="148"/>
      <c r="L681" s="122"/>
      <c r="M681" s="122">
        <v>3</v>
      </c>
      <c r="N681" s="149" t="s">
        <v>10651</v>
      </c>
      <c r="O681" s="212"/>
      <c r="P681" s="210"/>
      <c r="Q681" s="144"/>
      <c r="R681" s="144"/>
      <c r="S681" s="144" t="s">
        <v>10959</v>
      </c>
      <c r="T681" s="144" t="s">
        <v>10745</v>
      </c>
      <c r="U681" s="121"/>
      <c r="V681" s="144"/>
      <c r="W681" s="150"/>
    </row>
    <row r="682" spans="1:23" ht="15" customHeight="1" x14ac:dyDescent="0.25">
      <c r="A682" s="144"/>
      <c r="B682" s="157">
        <v>39640</v>
      </c>
      <c r="C682" s="121"/>
      <c r="D682" s="121" t="s">
        <v>46</v>
      </c>
      <c r="E682" s="158" t="s">
        <v>11067</v>
      </c>
      <c r="F682" s="145" t="s">
        <v>10956</v>
      </c>
      <c r="G682" s="145" t="s">
        <v>8802</v>
      </c>
      <c r="H682" s="123" t="s">
        <v>11068</v>
      </c>
      <c r="I682" s="146" t="s">
        <v>11069</v>
      </c>
      <c r="J682" s="146"/>
      <c r="K682" s="148"/>
      <c r="L682" s="122"/>
      <c r="M682" s="122">
        <v>100</v>
      </c>
      <c r="N682" s="149" t="s">
        <v>10651</v>
      </c>
      <c r="O682" s="212"/>
      <c r="P682" s="210"/>
      <c r="Q682" s="144"/>
      <c r="R682" s="144"/>
      <c r="S682" s="144" t="s">
        <v>11070</v>
      </c>
      <c r="T682" s="144" t="s">
        <v>10745</v>
      </c>
      <c r="U682" s="121"/>
      <c r="V682" s="144"/>
      <c r="W682" s="150"/>
    </row>
    <row r="683" spans="1:23" ht="15" customHeight="1" x14ac:dyDescent="0.25">
      <c r="A683" s="144">
        <v>5245</v>
      </c>
      <c r="B683" s="157">
        <v>39640</v>
      </c>
      <c r="C683" s="121">
        <v>213</v>
      </c>
      <c r="D683" s="121" t="s">
        <v>72</v>
      </c>
      <c r="E683" s="158" t="s">
        <v>11071</v>
      </c>
      <c r="F683" s="144" t="s">
        <v>11072</v>
      </c>
      <c r="G683" s="144" t="s">
        <v>11073</v>
      </c>
      <c r="H683" s="144" t="s">
        <v>11074</v>
      </c>
      <c r="I683" s="144" t="s">
        <v>11075</v>
      </c>
      <c r="J683" s="146" t="s">
        <v>11076</v>
      </c>
      <c r="K683" s="148"/>
      <c r="L683" s="122"/>
      <c r="M683" s="122">
        <v>300</v>
      </c>
      <c r="N683" s="121" t="s">
        <v>8168</v>
      </c>
      <c r="O683" s="122"/>
      <c r="P683" s="121"/>
      <c r="Q683" s="144"/>
      <c r="R683" s="144"/>
      <c r="S683" s="144" t="s">
        <v>11077</v>
      </c>
      <c r="T683" s="144" t="s">
        <v>10745</v>
      </c>
      <c r="U683" s="144"/>
      <c r="V683" s="121"/>
      <c r="W683" s="150"/>
    </row>
    <row r="684" spans="1:23" ht="15" customHeight="1" x14ac:dyDescent="0.25">
      <c r="A684" s="144">
        <v>5246</v>
      </c>
      <c r="B684" s="157">
        <v>39640</v>
      </c>
      <c r="C684" s="121">
        <v>404</v>
      </c>
      <c r="D684" s="121" t="s">
        <v>68</v>
      </c>
      <c r="E684" s="158" t="s">
        <v>11078</v>
      </c>
      <c r="F684" s="144" t="s">
        <v>8903</v>
      </c>
      <c r="G684" s="145" t="s">
        <v>8495</v>
      </c>
      <c r="H684" s="206" t="s">
        <v>11079</v>
      </c>
      <c r="I684" s="144" t="s">
        <v>11080</v>
      </c>
      <c r="J684" s="147" t="s">
        <v>27</v>
      </c>
      <c r="K684" s="148"/>
      <c r="L684" s="122"/>
      <c r="M684" s="122">
        <v>1000</v>
      </c>
      <c r="N684" s="121" t="s">
        <v>8168</v>
      </c>
      <c r="O684" s="122"/>
      <c r="P684" s="121"/>
      <c r="Q684" s="144"/>
      <c r="R684" s="144"/>
      <c r="S684" s="144"/>
      <c r="T684" s="144"/>
      <c r="U684" s="144"/>
      <c r="V684" s="121"/>
      <c r="W684" s="150"/>
    </row>
    <row r="685" spans="1:23" ht="15" customHeight="1" x14ac:dyDescent="0.25">
      <c r="A685" s="159"/>
      <c r="B685" s="160">
        <v>39641</v>
      </c>
      <c r="C685" s="161">
        <v>1444</v>
      </c>
      <c r="D685" s="161" t="s">
        <v>64</v>
      </c>
      <c r="E685" s="161" t="s">
        <v>11081</v>
      </c>
      <c r="F685" s="159" t="s">
        <v>10217</v>
      </c>
      <c r="G685" s="159" t="s">
        <v>5722</v>
      </c>
      <c r="H685" s="163" t="s">
        <v>11082</v>
      </c>
      <c r="I685" s="159" t="s">
        <v>11083</v>
      </c>
      <c r="J685" s="162" t="s">
        <v>11084</v>
      </c>
      <c r="K685" s="181" t="s">
        <v>9481</v>
      </c>
      <c r="L685" s="166" t="s">
        <v>8226</v>
      </c>
      <c r="M685" s="166">
        <v>10</v>
      </c>
      <c r="N685" s="161" t="s">
        <v>8335</v>
      </c>
      <c r="O685" s="167">
        <v>0.5</v>
      </c>
      <c r="P685" s="204"/>
      <c r="Q685" s="205"/>
      <c r="R685" s="159"/>
      <c r="S685" s="159" t="s">
        <v>10209</v>
      </c>
      <c r="T685" s="159" t="s">
        <v>9483</v>
      </c>
      <c r="U685" s="164"/>
      <c r="V685" s="161"/>
      <c r="W685" s="168"/>
    </row>
    <row r="686" spans="1:23" ht="15" customHeight="1" x14ac:dyDescent="0.25">
      <c r="A686" s="159"/>
      <c r="B686" s="160">
        <v>39641</v>
      </c>
      <c r="C686" s="161">
        <v>228</v>
      </c>
      <c r="D686" s="161" t="s">
        <v>64</v>
      </c>
      <c r="E686" s="161" t="s">
        <v>11085</v>
      </c>
      <c r="F686" s="159" t="s">
        <v>10217</v>
      </c>
      <c r="G686" s="159" t="s">
        <v>5722</v>
      </c>
      <c r="H686" s="163" t="s">
        <v>11086</v>
      </c>
      <c r="I686" s="159" t="s">
        <v>11087</v>
      </c>
      <c r="J686" s="162" t="s">
        <v>11088</v>
      </c>
      <c r="K686" s="181" t="s">
        <v>9481</v>
      </c>
      <c r="L686" s="166" t="s">
        <v>8226</v>
      </c>
      <c r="M686" s="166">
        <v>100</v>
      </c>
      <c r="N686" s="161" t="s">
        <v>8142</v>
      </c>
      <c r="O686" s="167">
        <v>0</v>
      </c>
      <c r="P686" s="204"/>
      <c r="Q686" s="205"/>
      <c r="R686" s="159"/>
      <c r="S686" s="159" t="s">
        <v>10209</v>
      </c>
      <c r="T686" s="159" t="s">
        <v>9483</v>
      </c>
      <c r="U686" s="164"/>
      <c r="V686" s="161"/>
      <c r="W686" s="168"/>
    </row>
    <row r="687" spans="1:23" ht="15" customHeight="1" x14ac:dyDescent="0.25">
      <c r="A687" s="172"/>
      <c r="B687" s="213">
        <v>39642</v>
      </c>
      <c r="C687" s="173">
        <v>1050</v>
      </c>
      <c r="D687" s="172" t="s">
        <v>40</v>
      </c>
      <c r="E687" s="172" t="s">
        <v>11089</v>
      </c>
      <c r="F687" s="178" t="s">
        <v>10944</v>
      </c>
      <c r="G687" s="178" t="s">
        <v>8222</v>
      </c>
      <c r="H687" s="173" t="s">
        <v>11090</v>
      </c>
      <c r="I687" s="178" t="s">
        <v>11091</v>
      </c>
      <c r="J687" s="173" t="s">
        <v>10301</v>
      </c>
      <c r="K687" s="174" t="s">
        <v>9025</v>
      </c>
      <c r="L687" s="172" t="s">
        <v>8226</v>
      </c>
      <c r="M687" s="175">
        <v>30</v>
      </c>
      <c r="N687" s="172" t="s">
        <v>8142</v>
      </c>
      <c r="O687" s="176" t="s">
        <v>4936</v>
      </c>
      <c r="P687" s="173"/>
      <c r="Q687" s="173" t="s">
        <v>8222</v>
      </c>
      <c r="R687" s="173"/>
      <c r="S687" s="173" t="s">
        <v>8222</v>
      </c>
      <c r="T687" s="173" t="s">
        <v>9787</v>
      </c>
      <c r="U687" s="173" t="s">
        <v>8252</v>
      </c>
      <c r="V687" s="216"/>
      <c r="W687" s="180"/>
    </row>
    <row r="688" spans="1:23" ht="15" customHeight="1" x14ac:dyDescent="0.25">
      <c r="A688" s="144">
        <v>5315</v>
      </c>
      <c r="B688" s="157">
        <v>39642</v>
      </c>
      <c r="C688" s="217">
        <v>2200</v>
      </c>
      <c r="D688" s="121" t="s">
        <v>200</v>
      </c>
      <c r="E688" s="158" t="s">
        <v>11092</v>
      </c>
      <c r="F688" s="144" t="s">
        <v>11093</v>
      </c>
      <c r="G688" s="144" t="s">
        <v>8365</v>
      </c>
      <c r="H688" s="144" t="s">
        <v>11094</v>
      </c>
      <c r="I688" s="144" t="s">
        <v>11095</v>
      </c>
      <c r="J688" s="146" t="s">
        <v>11096</v>
      </c>
      <c r="K688" s="147"/>
      <c r="L688" s="121"/>
      <c r="M688" s="212">
        <v>2500</v>
      </c>
      <c r="N688" s="121" t="s">
        <v>8168</v>
      </c>
      <c r="O688" s="122"/>
      <c r="P688" s="121"/>
      <c r="Q688" s="144"/>
      <c r="R688" s="144"/>
      <c r="S688" s="144"/>
      <c r="T688" s="144"/>
      <c r="U688" s="144"/>
      <c r="V688" s="121"/>
      <c r="W688" s="150"/>
    </row>
    <row r="689" spans="1:23" ht="15" customHeight="1" x14ac:dyDescent="0.25">
      <c r="A689" s="144"/>
      <c r="B689" s="157">
        <v>39642</v>
      </c>
      <c r="C689" s="217"/>
      <c r="D689" s="121" t="s">
        <v>46</v>
      </c>
      <c r="E689" s="158" t="s">
        <v>11097</v>
      </c>
      <c r="F689" s="144" t="s">
        <v>10779</v>
      </c>
      <c r="G689" s="144" t="s">
        <v>8802</v>
      </c>
      <c r="H689" s="144" t="s">
        <v>11065</v>
      </c>
      <c r="I689" s="144" t="s">
        <v>11098</v>
      </c>
      <c r="J689" s="146" t="s">
        <v>11099</v>
      </c>
      <c r="K689" s="147"/>
      <c r="L689" s="121"/>
      <c r="M689" s="212">
        <v>400</v>
      </c>
      <c r="N689" s="121" t="s">
        <v>10651</v>
      </c>
      <c r="O689" s="122"/>
      <c r="P689" s="121"/>
      <c r="Q689" s="144"/>
      <c r="R689" s="144"/>
      <c r="S689" s="144" t="s">
        <v>11100</v>
      </c>
      <c r="T689" s="144" t="s">
        <v>10745</v>
      </c>
      <c r="U689" s="144"/>
      <c r="V689" s="121"/>
      <c r="W689" s="150"/>
    </row>
    <row r="690" spans="1:23" ht="15" customHeight="1" x14ac:dyDescent="0.25">
      <c r="A690" s="144">
        <v>5327</v>
      </c>
      <c r="B690" s="120">
        <v>39643</v>
      </c>
      <c r="C690" s="121">
        <v>1500</v>
      </c>
      <c r="D690" s="121" t="s">
        <v>526</v>
      </c>
      <c r="E690" s="144" t="s">
        <v>11101</v>
      </c>
      <c r="F690" s="144" t="s">
        <v>11102</v>
      </c>
      <c r="G690" s="144" t="s">
        <v>11103</v>
      </c>
      <c r="H690" s="146" t="s">
        <v>11104</v>
      </c>
      <c r="I690" s="146" t="s">
        <v>11105</v>
      </c>
      <c r="J690" s="146" t="s">
        <v>11106</v>
      </c>
      <c r="K690" s="148"/>
      <c r="L690" s="144"/>
      <c r="M690" s="144">
        <v>2500</v>
      </c>
      <c r="N690" s="121" t="s">
        <v>8168</v>
      </c>
      <c r="O690" s="149"/>
      <c r="P690" s="144"/>
      <c r="Q690" s="144"/>
      <c r="R690" s="144"/>
      <c r="S690" s="144"/>
      <c r="T690" s="144"/>
      <c r="U690" s="144"/>
      <c r="V690" s="121"/>
      <c r="W690" s="150"/>
    </row>
    <row r="691" spans="1:23" ht="15" customHeight="1" x14ac:dyDescent="0.25">
      <c r="A691" s="159">
        <v>5307</v>
      </c>
      <c r="B691" s="160">
        <v>39643</v>
      </c>
      <c r="C691" s="161">
        <v>710</v>
      </c>
      <c r="D691" s="161" t="s">
        <v>26</v>
      </c>
      <c r="E691" s="161" t="s">
        <v>11107</v>
      </c>
      <c r="F691" s="159" t="s">
        <v>11108</v>
      </c>
      <c r="G691" s="159" t="s">
        <v>8510</v>
      </c>
      <c r="H691" s="164" t="s">
        <v>11109</v>
      </c>
      <c r="I691" s="159" t="s">
        <v>11110</v>
      </c>
      <c r="J691" s="162" t="s">
        <v>11111</v>
      </c>
      <c r="K691" s="165"/>
      <c r="L691" s="181"/>
      <c r="M691" s="166">
        <v>6000</v>
      </c>
      <c r="N691" s="161" t="s">
        <v>8168</v>
      </c>
      <c r="O691" s="167"/>
      <c r="P691" s="162" t="s">
        <v>11112</v>
      </c>
      <c r="Q691" s="159"/>
      <c r="R691" s="159"/>
      <c r="S691" s="159"/>
      <c r="T691" s="159"/>
      <c r="U691" s="164"/>
      <c r="V691" s="161"/>
      <c r="W691" s="168"/>
    </row>
    <row r="692" spans="1:23" ht="15" customHeight="1" x14ac:dyDescent="0.25">
      <c r="A692" s="159"/>
      <c r="B692" s="160">
        <v>39643</v>
      </c>
      <c r="C692" s="161">
        <v>1456</v>
      </c>
      <c r="D692" s="161" t="s">
        <v>91</v>
      </c>
      <c r="E692" s="161" t="s">
        <v>11113</v>
      </c>
      <c r="F692" s="159"/>
      <c r="G692" s="159" t="s">
        <v>8477</v>
      </c>
      <c r="H692" s="164" t="s">
        <v>11114</v>
      </c>
      <c r="I692" s="159" t="s">
        <v>11115</v>
      </c>
      <c r="J692" s="162" t="s">
        <v>11116</v>
      </c>
      <c r="K692" s="165" t="s">
        <v>9481</v>
      </c>
      <c r="L692" s="181" t="s">
        <v>8226</v>
      </c>
      <c r="M692" s="166">
        <v>150</v>
      </c>
      <c r="N692" s="161" t="s">
        <v>8142</v>
      </c>
      <c r="O692" s="167">
        <v>0</v>
      </c>
      <c r="P692" s="162" t="s">
        <v>11117</v>
      </c>
      <c r="Q692" s="159"/>
      <c r="R692" s="159"/>
      <c r="S692" s="159" t="s">
        <v>10974</v>
      </c>
      <c r="T692" s="159" t="s">
        <v>10717</v>
      </c>
      <c r="U692" s="164"/>
      <c r="V692" s="161"/>
      <c r="W692" s="168"/>
    </row>
    <row r="693" spans="1:23" ht="15" customHeight="1" x14ac:dyDescent="0.25">
      <c r="A693" s="151"/>
      <c r="B693" s="152">
        <v>39643</v>
      </c>
      <c r="C693" s="153">
        <v>1156</v>
      </c>
      <c r="D693" s="153" t="s">
        <v>21</v>
      </c>
      <c r="E693" s="153" t="s">
        <v>11118</v>
      </c>
      <c r="F693" s="153" t="s">
        <v>8211</v>
      </c>
      <c r="G693" s="153" t="s">
        <v>8202</v>
      </c>
      <c r="H693" s="153"/>
      <c r="I693" s="153" t="s">
        <v>11119</v>
      </c>
      <c r="J693" s="153" t="s">
        <v>11120</v>
      </c>
      <c r="K693" s="123"/>
      <c r="L693" s="182"/>
      <c r="M693" s="154">
        <v>600</v>
      </c>
      <c r="N693" s="153" t="s">
        <v>8142</v>
      </c>
      <c r="O693" s="155"/>
      <c r="P693" s="153"/>
      <c r="Q693" s="202"/>
      <c r="R693" s="153"/>
      <c r="S693" s="153"/>
      <c r="T693" s="153"/>
      <c r="U693" s="153"/>
      <c r="V693" s="153"/>
      <c r="W693" s="153"/>
    </row>
    <row r="694" spans="1:23" ht="15" customHeight="1" x14ac:dyDescent="0.25">
      <c r="A694" s="151"/>
      <c r="B694" s="152">
        <v>39643</v>
      </c>
      <c r="C694" s="153">
        <v>1640</v>
      </c>
      <c r="D694" s="153" t="s">
        <v>21</v>
      </c>
      <c r="E694" s="153" t="s">
        <v>11121</v>
      </c>
      <c r="F694" s="153" t="s">
        <v>9073</v>
      </c>
      <c r="G694" s="153" t="s">
        <v>8202</v>
      </c>
      <c r="H694" s="153" t="s">
        <v>11122</v>
      </c>
      <c r="I694" s="153" t="s">
        <v>11123</v>
      </c>
      <c r="J694" s="153" t="s">
        <v>11120</v>
      </c>
      <c r="K694" s="123"/>
      <c r="L694" s="182"/>
      <c r="M694" s="154">
        <v>250</v>
      </c>
      <c r="N694" s="153" t="s">
        <v>8142</v>
      </c>
      <c r="O694" s="155"/>
      <c r="P694" s="153"/>
      <c r="Q694" s="202"/>
      <c r="R694" s="153"/>
      <c r="S694" s="153"/>
      <c r="T694" s="153"/>
      <c r="U694" s="153"/>
      <c r="V694" s="153"/>
      <c r="W694" s="153"/>
    </row>
    <row r="695" spans="1:23" ht="15" customHeight="1" x14ac:dyDescent="0.25">
      <c r="A695" s="144"/>
      <c r="B695" s="157">
        <v>39643</v>
      </c>
      <c r="C695" s="217"/>
      <c r="D695" s="121" t="s">
        <v>46</v>
      </c>
      <c r="E695" s="158" t="s">
        <v>11124</v>
      </c>
      <c r="F695" s="144" t="s">
        <v>10956</v>
      </c>
      <c r="G695" s="144" t="s">
        <v>8802</v>
      </c>
      <c r="H695" s="144" t="s">
        <v>11125</v>
      </c>
      <c r="I695" s="144" t="s">
        <v>11126</v>
      </c>
      <c r="J695" s="146"/>
      <c r="K695" s="147"/>
      <c r="L695" s="121"/>
      <c r="M695" s="212">
        <v>15</v>
      </c>
      <c r="N695" s="121" t="s">
        <v>8215</v>
      </c>
      <c r="O695" s="122"/>
      <c r="P695" s="121"/>
      <c r="Q695" s="144"/>
      <c r="R695" s="144"/>
      <c r="S695" s="144" t="s">
        <v>10959</v>
      </c>
      <c r="T695" s="144" t="s">
        <v>10745</v>
      </c>
      <c r="U695" s="144"/>
      <c r="V695" s="121"/>
      <c r="W695" s="150"/>
    </row>
    <row r="696" spans="1:23" ht="15" customHeight="1" x14ac:dyDescent="0.25">
      <c r="A696" s="159"/>
      <c r="B696" s="160">
        <v>39644</v>
      </c>
      <c r="C696" s="161">
        <v>1008</v>
      </c>
      <c r="D696" s="161" t="s">
        <v>64</v>
      </c>
      <c r="E696" s="161" t="s">
        <v>11127</v>
      </c>
      <c r="F696" s="159" t="s">
        <v>11128</v>
      </c>
      <c r="G696" s="159" t="s">
        <v>8260</v>
      </c>
      <c r="H696" s="164" t="s">
        <v>11129</v>
      </c>
      <c r="I696" s="159" t="s">
        <v>11130</v>
      </c>
      <c r="J696" s="162" t="s">
        <v>11131</v>
      </c>
      <c r="K696" s="165" t="s">
        <v>9481</v>
      </c>
      <c r="L696" s="181" t="s">
        <v>8226</v>
      </c>
      <c r="M696" s="166">
        <v>420</v>
      </c>
      <c r="N696" s="161" t="s">
        <v>8142</v>
      </c>
      <c r="O696" s="167">
        <v>0.23799999999999999</v>
      </c>
      <c r="P696" s="162" t="s">
        <v>6396</v>
      </c>
      <c r="Q696" s="159"/>
      <c r="R696" s="159"/>
      <c r="S696" s="159" t="s">
        <v>11035</v>
      </c>
      <c r="T696" s="159" t="s">
        <v>9483</v>
      </c>
      <c r="U696" s="164"/>
      <c r="V696" s="161"/>
      <c r="W696" s="168"/>
    </row>
    <row r="697" spans="1:23" ht="15" customHeight="1" x14ac:dyDescent="0.25">
      <c r="A697" s="151"/>
      <c r="B697" s="152">
        <v>39644</v>
      </c>
      <c r="C697" s="153">
        <v>753</v>
      </c>
      <c r="D697" s="153" t="s">
        <v>21</v>
      </c>
      <c r="E697" s="153" t="s">
        <v>11132</v>
      </c>
      <c r="F697" s="153" t="s">
        <v>8520</v>
      </c>
      <c r="G697" s="153" t="s">
        <v>11133</v>
      </c>
      <c r="H697" s="153"/>
      <c r="I697" s="153" t="s">
        <v>11134</v>
      </c>
      <c r="J697" s="153"/>
      <c r="K697" s="123"/>
      <c r="L697" s="182"/>
      <c r="M697" s="154">
        <v>50</v>
      </c>
      <c r="N697" s="153" t="s">
        <v>8161</v>
      </c>
      <c r="O697" s="155"/>
      <c r="P697" s="153"/>
      <c r="Q697" s="202" t="s">
        <v>11135</v>
      </c>
      <c r="R697" s="153"/>
      <c r="S697" s="153"/>
      <c r="T697" s="153"/>
      <c r="U697" s="153"/>
      <c r="V697" s="153"/>
      <c r="W697" s="153"/>
    </row>
    <row r="698" spans="1:23" ht="15" customHeight="1" x14ac:dyDescent="0.25">
      <c r="A698" s="151"/>
      <c r="B698" s="152">
        <v>39644</v>
      </c>
      <c r="C698" s="153">
        <v>16749</v>
      </c>
      <c r="D698" s="153" t="s">
        <v>21</v>
      </c>
      <c r="E698" s="153" t="s">
        <v>11136</v>
      </c>
      <c r="F698" s="153" t="s">
        <v>8211</v>
      </c>
      <c r="G698" s="153" t="s">
        <v>8202</v>
      </c>
      <c r="H698" s="153" t="s">
        <v>9074</v>
      </c>
      <c r="I698" s="153" t="s">
        <v>11137</v>
      </c>
      <c r="J698" s="153" t="s">
        <v>8214</v>
      </c>
      <c r="K698" s="123"/>
      <c r="L698" s="182"/>
      <c r="M698" s="154">
        <v>35</v>
      </c>
      <c r="N698" s="153" t="s">
        <v>8142</v>
      </c>
      <c r="O698" s="155"/>
      <c r="P698" s="153"/>
      <c r="Q698" s="202"/>
      <c r="R698" s="153"/>
      <c r="S698" s="153"/>
      <c r="T698" s="153"/>
      <c r="U698" s="153"/>
      <c r="V698" s="153"/>
      <c r="W698" s="153"/>
    </row>
    <row r="699" spans="1:23" ht="15" customHeight="1" x14ac:dyDescent="0.25">
      <c r="A699" s="144">
        <v>5360</v>
      </c>
      <c r="B699" s="157">
        <v>39644</v>
      </c>
      <c r="C699" s="121">
        <v>2100</v>
      </c>
      <c r="D699" s="144" t="s">
        <v>46</v>
      </c>
      <c r="E699" s="158" t="s">
        <v>11138</v>
      </c>
      <c r="F699" s="144" t="s">
        <v>11139</v>
      </c>
      <c r="G699" s="144" t="s">
        <v>11140</v>
      </c>
      <c r="H699" s="144" t="s">
        <v>11141</v>
      </c>
      <c r="I699" s="144" t="s">
        <v>10305</v>
      </c>
      <c r="J699" s="146" t="s">
        <v>11142</v>
      </c>
      <c r="K699" s="148"/>
      <c r="L699" s="144"/>
      <c r="M699" s="144">
        <v>5500</v>
      </c>
      <c r="N699" s="121" t="s">
        <v>8998</v>
      </c>
      <c r="O699" s="122"/>
      <c r="P699" s="121"/>
      <c r="Q699" s="144"/>
      <c r="R699" s="144"/>
      <c r="S699" s="144" t="s">
        <v>10744</v>
      </c>
      <c r="T699" s="144" t="s">
        <v>10745</v>
      </c>
      <c r="U699" s="144"/>
      <c r="V699" s="121"/>
      <c r="W699" s="150"/>
    </row>
    <row r="700" spans="1:23" ht="15" customHeight="1" x14ac:dyDescent="0.25">
      <c r="A700" s="144">
        <v>5388</v>
      </c>
      <c r="B700" s="120">
        <v>39645</v>
      </c>
      <c r="C700" s="121">
        <v>1403</v>
      </c>
      <c r="D700" s="121" t="s">
        <v>35</v>
      </c>
      <c r="E700" s="144" t="s">
        <v>11143</v>
      </c>
      <c r="F700" s="144" t="s">
        <v>8190</v>
      </c>
      <c r="G700" s="144" t="s">
        <v>8191</v>
      </c>
      <c r="H700" s="146" t="s">
        <v>11144</v>
      </c>
      <c r="I700" s="146" t="s">
        <v>11145</v>
      </c>
      <c r="J700" s="146" t="s">
        <v>11146</v>
      </c>
      <c r="K700" s="148"/>
      <c r="L700" s="144"/>
      <c r="M700" s="144">
        <v>25</v>
      </c>
      <c r="N700" s="121" t="s">
        <v>8142</v>
      </c>
      <c r="O700" s="149"/>
      <c r="P700" s="144" t="s">
        <v>8548</v>
      </c>
      <c r="Q700" s="144"/>
      <c r="R700" s="144"/>
      <c r="S700" s="144"/>
      <c r="T700" s="144"/>
      <c r="U700" s="144"/>
      <c r="V700" s="121"/>
      <c r="W700" s="150"/>
    </row>
    <row r="701" spans="1:23" ht="15" customHeight="1" x14ac:dyDescent="0.25">
      <c r="A701" s="159"/>
      <c r="B701" s="160">
        <v>39645</v>
      </c>
      <c r="C701" s="161">
        <v>1031</v>
      </c>
      <c r="D701" s="161" t="s">
        <v>64</v>
      </c>
      <c r="E701" s="161" t="s">
        <v>11147</v>
      </c>
      <c r="F701" s="162" t="s">
        <v>10164</v>
      </c>
      <c r="G701" s="162" t="s">
        <v>5722</v>
      </c>
      <c r="H701" s="163" t="s">
        <v>11148</v>
      </c>
      <c r="I701" s="164" t="s">
        <v>11149</v>
      </c>
      <c r="J701" s="163" t="s">
        <v>11150</v>
      </c>
      <c r="K701" s="165" t="s">
        <v>9481</v>
      </c>
      <c r="L701" s="181" t="s">
        <v>8226</v>
      </c>
      <c r="M701" s="166">
        <v>20</v>
      </c>
      <c r="N701" s="161" t="s">
        <v>8142</v>
      </c>
      <c r="O701" s="167">
        <v>0</v>
      </c>
      <c r="P701" s="204"/>
      <c r="Q701" s="205"/>
      <c r="R701" s="159"/>
      <c r="S701" s="159" t="s">
        <v>10209</v>
      </c>
      <c r="T701" s="159" t="s">
        <v>9483</v>
      </c>
      <c r="U701" s="164"/>
      <c r="V701" s="161"/>
      <c r="W701" s="168"/>
    </row>
    <row r="702" spans="1:23" ht="15" customHeight="1" x14ac:dyDescent="0.25">
      <c r="A702" s="159">
        <v>5382</v>
      </c>
      <c r="B702" s="160">
        <v>39645</v>
      </c>
      <c r="C702" s="161">
        <v>1655</v>
      </c>
      <c r="D702" s="161" t="s">
        <v>81</v>
      </c>
      <c r="E702" s="161" t="s">
        <v>11151</v>
      </c>
      <c r="F702" s="159" t="s">
        <v>10059</v>
      </c>
      <c r="G702" s="159" t="s">
        <v>10060</v>
      </c>
      <c r="H702" s="164" t="s">
        <v>11152</v>
      </c>
      <c r="I702" s="159" t="s">
        <v>11153</v>
      </c>
      <c r="J702" s="163" t="s">
        <v>11154</v>
      </c>
      <c r="K702" s="181" t="s">
        <v>9481</v>
      </c>
      <c r="L702" s="161"/>
      <c r="M702" s="161">
        <v>1250</v>
      </c>
      <c r="N702" s="161" t="s">
        <v>8168</v>
      </c>
      <c r="O702" s="167">
        <v>0</v>
      </c>
      <c r="P702" s="162"/>
      <c r="Q702" s="159"/>
      <c r="R702" s="159"/>
      <c r="S702" s="159" t="s">
        <v>11155</v>
      </c>
      <c r="T702" s="159" t="s">
        <v>10793</v>
      </c>
      <c r="U702" s="164"/>
      <c r="V702" s="161"/>
      <c r="W702" s="168"/>
    </row>
    <row r="703" spans="1:23" ht="15" customHeight="1" x14ac:dyDescent="0.25">
      <c r="A703" s="144">
        <v>5368</v>
      </c>
      <c r="B703" s="120">
        <v>39645</v>
      </c>
      <c r="C703" s="121">
        <v>1100</v>
      </c>
      <c r="D703" s="121" t="s">
        <v>162</v>
      </c>
      <c r="E703" s="218" t="s">
        <v>11156</v>
      </c>
      <c r="F703" s="218" t="s">
        <v>11157</v>
      </c>
      <c r="G703" s="144" t="s">
        <v>8886</v>
      </c>
      <c r="H703" s="218" t="s">
        <v>11158</v>
      </c>
      <c r="I703" s="218" t="s">
        <v>11159</v>
      </c>
      <c r="J703" s="218" t="s">
        <v>11160</v>
      </c>
      <c r="K703" s="148"/>
      <c r="L703" s="144"/>
      <c r="M703" s="219">
        <v>3000</v>
      </c>
      <c r="N703" s="121" t="s">
        <v>8161</v>
      </c>
      <c r="O703" s="121"/>
      <c r="P703" s="144"/>
      <c r="Q703" s="144"/>
      <c r="R703" s="144"/>
      <c r="S703" s="144"/>
      <c r="T703" s="144"/>
      <c r="U703" s="144"/>
      <c r="V703" s="121"/>
      <c r="W703" s="150"/>
    </row>
    <row r="704" spans="1:23" ht="15" customHeight="1" x14ac:dyDescent="0.25">
      <c r="A704" s="169">
        <v>5405</v>
      </c>
      <c r="B704" s="170">
        <v>39645</v>
      </c>
      <c r="C704" s="169">
        <v>1400</v>
      </c>
      <c r="D704" s="169" t="s">
        <v>426</v>
      </c>
      <c r="E704" s="169" t="s">
        <v>11161</v>
      </c>
      <c r="F704" s="178" t="s">
        <v>11162</v>
      </c>
      <c r="G704" s="178" t="s">
        <v>11163</v>
      </c>
      <c r="H704" s="173" t="s">
        <v>11164</v>
      </c>
      <c r="I704" s="178" t="s">
        <v>11165</v>
      </c>
      <c r="J704" s="173" t="s">
        <v>11166</v>
      </c>
      <c r="K704" s="174"/>
      <c r="L704" s="175" t="s">
        <v>9025</v>
      </c>
      <c r="M704" s="175">
        <v>30000</v>
      </c>
      <c r="N704" s="172" t="s">
        <v>8998</v>
      </c>
      <c r="O704" s="176">
        <v>0.66</v>
      </c>
      <c r="P704" s="173"/>
      <c r="Q704" s="173"/>
      <c r="R704" s="173" t="s">
        <v>11167</v>
      </c>
      <c r="S704" s="173" t="s">
        <v>11168</v>
      </c>
      <c r="T704" s="173" t="s">
        <v>11169</v>
      </c>
      <c r="U704" s="173"/>
      <c r="V704" s="179"/>
      <c r="W704" s="180"/>
    </row>
    <row r="705" spans="1:23" ht="15" customHeight="1" x14ac:dyDescent="0.25">
      <c r="A705" s="144"/>
      <c r="B705" s="157">
        <v>39645</v>
      </c>
      <c r="C705" s="121"/>
      <c r="D705" s="144" t="s">
        <v>46</v>
      </c>
      <c r="E705" s="158">
        <v>39645</v>
      </c>
      <c r="F705" s="144" t="s">
        <v>10894</v>
      </c>
      <c r="G705" s="144" t="s">
        <v>8802</v>
      </c>
      <c r="H705" s="144" t="s">
        <v>11170</v>
      </c>
      <c r="I705" s="144" t="s">
        <v>11171</v>
      </c>
      <c r="J705" s="146"/>
      <c r="K705" s="148"/>
      <c r="L705" s="144"/>
      <c r="M705" s="144">
        <v>50</v>
      </c>
      <c r="N705" s="121" t="s">
        <v>8161</v>
      </c>
      <c r="O705" s="122"/>
      <c r="P705" s="121"/>
      <c r="Q705" s="144"/>
      <c r="R705" s="144"/>
      <c r="S705" s="144" t="s">
        <v>10744</v>
      </c>
      <c r="T705" s="144" t="s">
        <v>10745</v>
      </c>
      <c r="U705" s="144"/>
      <c r="V705" s="121"/>
      <c r="W705" s="150"/>
    </row>
    <row r="706" spans="1:23" ht="15" customHeight="1" x14ac:dyDescent="0.25">
      <c r="A706" s="144">
        <v>5372</v>
      </c>
      <c r="B706" s="157">
        <v>39645</v>
      </c>
      <c r="C706" s="121">
        <v>1319</v>
      </c>
      <c r="D706" s="144" t="s">
        <v>70</v>
      </c>
      <c r="E706" s="158" t="s">
        <v>11172</v>
      </c>
      <c r="F706" s="144" t="s">
        <v>11173</v>
      </c>
      <c r="G706" s="144" t="s">
        <v>10444</v>
      </c>
      <c r="H706" s="144" t="s">
        <v>11174</v>
      </c>
      <c r="I706" s="144" t="s">
        <v>11175</v>
      </c>
      <c r="J706" s="146" t="s">
        <v>11176</v>
      </c>
      <c r="K706" s="148" t="s">
        <v>29</v>
      </c>
      <c r="L706" s="144" t="s">
        <v>11177</v>
      </c>
      <c r="M706" s="121">
        <v>300</v>
      </c>
      <c r="N706" s="121" t="s">
        <v>8168</v>
      </c>
      <c r="O706" s="122">
        <v>0</v>
      </c>
      <c r="P706" s="121" t="s">
        <v>4468</v>
      </c>
      <c r="Q706" s="144"/>
      <c r="R706" s="144" t="s">
        <v>11178</v>
      </c>
      <c r="S706" s="144" t="s">
        <v>11179</v>
      </c>
      <c r="T706" s="144" t="s">
        <v>10450</v>
      </c>
      <c r="U706" s="144" t="s">
        <v>11180</v>
      </c>
      <c r="V706" s="121"/>
      <c r="W706" s="150"/>
    </row>
    <row r="707" spans="1:23" ht="15" customHeight="1" x14ac:dyDescent="0.25">
      <c r="A707" s="144">
        <v>5417</v>
      </c>
      <c r="B707" s="120">
        <v>39646</v>
      </c>
      <c r="C707" s="121">
        <v>1630</v>
      </c>
      <c r="D707" s="218" t="s">
        <v>162</v>
      </c>
      <c r="E707" s="218" t="s">
        <v>11181</v>
      </c>
      <c r="F707" s="218" t="s">
        <v>8157</v>
      </c>
      <c r="G707" s="218" t="s">
        <v>8158</v>
      </c>
      <c r="H707" s="218" t="s">
        <v>11182</v>
      </c>
      <c r="I707" s="218" t="s">
        <v>11183</v>
      </c>
      <c r="J707" s="218" t="s">
        <v>11184</v>
      </c>
      <c r="K707" s="148"/>
      <c r="L707" s="144"/>
      <c r="M707" s="218">
        <v>2500</v>
      </c>
      <c r="N707" s="121" t="s">
        <v>8161</v>
      </c>
      <c r="O707" s="121"/>
      <c r="P707" s="144"/>
      <c r="Q707" s="144"/>
      <c r="R707" s="144"/>
      <c r="S707" s="144"/>
      <c r="T707" s="144"/>
      <c r="U707" s="144"/>
      <c r="V707" s="121"/>
      <c r="W707" s="150"/>
    </row>
    <row r="708" spans="1:23" ht="15" customHeight="1" x14ac:dyDescent="0.25">
      <c r="A708" s="144"/>
      <c r="B708" s="157">
        <v>39646</v>
      </c>
      <c r="C708" s="121"/>
      <c r="D708" s="144" t="s">
        <v>46</v>
      </c>
      <c r="E708" s="158" t="s">
        <v>11185</v>
      </c>
      <c r="F708" s="144" t="s">
        <v>11186</v>
      </c>
      <c r="G708" s="144" t="s">
        <v>8243</v>
      </c>
      <c r="H708" s="144" t="s">
        <v>11187</v>
      </c>
      <c r="I708" s="144" t="s">
        <v>11188</v>
      </c>
      <c r="J708" s="146"/>
      <c r="K708" s="148"/>
      <c r="L708" s="144"/>
      <c r="M708" s="121">
        <v>170</v>
      </c>
      <c r="N708" s="121" t="s">
        <v>8142</v>
      </c>
      <c r="O708" s="122"/>
      <c r="P708" s="121"/>
      <c r="Q708" s="144"/>
      <c r="R708" s="144"/>
      <c r="S708" s="144" t="s">
        <v>11060</v>
      </c>
      <c r="T708" s="144" t="s">
        <v>10745</v>
      </c>
      <c r="U708" s="144"/>
      <c r="V708" s="121"/>
      <c r="W708" s="150"/>
    </row>
    <row r="709" spans="1:23" ht="15" customHeight="1" x14ac:dyDescent="0.25">
      <c r="A709" s="144"/>
      <c r="B709" s="157">
        <v>39646</v>
      </c>
      <c r="C709" s="121"/>
      <c r="D709" s="144" t="s">
        <v>46</v>
      </c>
      <c r="E709" s="158" t="s">
        <v>11189</v>
      </c>
      <c r="F709" s="144" t="s">
        <v>10956</v>
      </c>
      <c r="G709" s="144" t="s">
        <v>8802</v>
      </c>
      <c r="H709" s="144" t="s">
        <v>11190</v>
      </c>
      <c r="I709" s="144" t="s">
        <v>11191</v>
      </c>
      <c r="J709" s="146"/>
      <c r="K709" s="148"/>
      <c r="L709" s="144"/>
      <c r="M709" s="121">
        <v>20</v>
      </c>
      <c r="N709" s="121" t="s">
        <v>8161</v>
      </c>
      <c r="O709" s="122">
        <v>0.75</v>
      </c>
      <c r="P709" s="121"/>
      <c r="Q709" s="144"/>
      <c r="R709" s="144"/>
      <c r="S709" s="144" t="s">
        <v>10959</v>
      </c>
      <c r="T709" s="144" t="s">
        <v>10745</v>
      </c>
      <c r="U709" s="144"/>
      <c r="V709" s="121"/>
      <c r="W709" s="150"/>
    </row>
    <row r="710" spans="1:23" ht="15" customHeight="1" x14ac:dyDescent="0.25">
      <c r="A710" s="144">
        <v>5403</v>
      </c>
      <c r="B710" s="157">
        <v>39646</v>
      </c>
      <c r="C710" s="121">
        <v>1500</v>
      </c>
      <c r="D710" s="121" t="s">
        <v>61</v>
      </c>
      <c r="E710" s="158" t="s">
        <v>11192</v>
      </c>
      <c r="F710" s="144" t="s">
        <v>8930</v>
      </c>
      <c r="G710" s="145" t="s">
        <v>8931</v>
      </c>
      <c r="H710" s="144" t="s">
        <v>11193</v>
      </c>
      <c r="I710" s="144" t="s">
        <v>11194</v>
      </c>
      <c r="J710" s="146" t="s">
        <v>11195</v>
      </c>
      <c r="K710" s="212"/>
      <c r="L710" s="144"/>
      <c r="M710" s="212">
        <v>1200</v>
      </c>
      <c r="N710" s="121" t="s">
        <v>8161</v>
      </c>
      <c r="O710" s="122"/>
      <c r="P710" s="121" t="s">
        <v>11196</v>
      </c>
      <c r="Q710" s="144"/>
      <c r="R710" s="144"/>
      <c r="S710" s="144"/>
      <c r="T710" s="144"/>
      <c r="U710" s="144"/>
      <c r="V710" s="121"/>
      <c r="W710" s="150"/>
    </row>
    <row r="711" spans="1:23" ht="15" customHeight="1" x14ac:dyDescent="0.25">
      <c r="A711" s="159">
        <v>5430</v>
      </c>
      <c r="B711" s="160">
        <v>39647</v>
      </c>
      <c r="C711" s="161">
        <v>1421</v>
      </c>
      <c r="D711" s="161" t="s">
        <v>64</v>
      </c>
      <c r="E711" s="161" t="s">
        <v>11197</v>
      </c>
      <c r="F711" s="162" t="s">
        <v>9843</v>
      </c>
      <c r="G711" s="162" t="s">
        <v>8260</v>
      </c>
      <c r="H711" s="207" t="s">
        <v>11198</v>
      </c>
      <c r="I711" s="159" t="s">
        <v>11199</v>
      </c>
      <c r="J711" s="163" t="s">
        <v>11200</v>
      </c>
      <c r="K711" s="165" t="s">
        <v>9481</v>
      </c>
      <c r="L711" s="181" t="s">
        <v>8226</v>
      </c>
      <c r="M711" s="166">
        <v>2050</v>
      </c>
      <c r="N711" s="161" t="s">
        <v>8142</v>
      </c>
      <c r="O711" s="167" t="s">
        <v>11201</v>
      </c>
      <c r="P711" s="162" t="s">
        <v>11202</v>
      </c>
      <c r="Q711" s="159"/>
      <c r="R711" s="159"/>
      <c r="S711" s="159" t="s">
        <v>11203</v>
      </c>
      <c r="T711" s="159" t="s">
        <v>9483</v>
      </c>
      <c r="U711" s="164"/>
      <c r="V711" s="161"/>
      <c r="W711" s="168"/>
    </row>
    <row r="712" spans="1:23" ht="15" customHeight="1" x14ac:dyDescent="0.25">
      <c r="A712" s="159">
        <v>5439</v>
      </c>
      <c r="B712" s="160">
        <v>39647</v>
      </c>
      <c r="C712" s="161">
        <v>1618</v>
      </c>
      <c r="D712" s="161" t="s">
        <v>91</v>
      </c>
      <c r="E712" s="161" t="s">
        <v>11204</v>
      </c>
      <c r="F712" s="159" t="s">
        <v>11205</v>
      </c>
      <c r="G712" s="159" t="s">
        <v>8477</v>
      </c>
      <c r="H712" s="164" t="s">
        <v>11206</v>
      </c>
      <c r="I712" s="159" t="s">
        <v>11207</v>
      </c>
      <c r="J712" s="163" t="s">
        <v>11208</v>
      </c>
      <c r="K712" s="165"/>
      <c r="L712" s="181" t="s">
        <v>8226</v>
      </c>
      <c r="M712" s="166">
        <v>80</v>
      </c>
      <c r="N712" s="161" t="s">
        <v>8142</v>
      </c>
      <c r="O712" s="167"/>
      <c r="P712" s="204"/>
      <c r="Q712" s="205"/>
      <c r="R712" s="159"/>
      <c r="S712" s="159"/>
      <c r="T712" s="159"/>
      <c r="U712" s="164"/>
      <c r="V712" s="161"/>
      <c r="W712" s="168"/>
    </row>
    <row r="713" spans="1:23" ht="15" customHeight="1" x14ac:dyDescent="0.25">
      <c r="A713" s="159">
        <v>5444</v>
      </c>
      <c r="B713" s="160">
        <v>39647</v>
      </c>
      <c r="C713" s="161">
        <v>2238</v>
      </c>
      <c r="D713" s="161" t="s">
        <v>64</v>
      </c>
      <c r="E713" s="161" t="s">
        <v>11209</v>
      </c>
      <c r="F713" s="162" t="s">
        <v>10487</v>
      </c>
      <c r="G713" s="159" t="s">
        <v>5722</v>
      </c>
      <c r="H713" s="164" t="s">
        <v>11210</v>
      </c>
      <c r="I713" s="159" t="s">
        <v>11211</v>
      </c>
      <c r="J713" s="163" t="s">
        <v>11212</v>
      </c>
      <c r="K713" s="165" t="s">
        <v>9481</v>
      </c>
      <c r="L713" s="181" t="s">
        <v>8226</v>
      </c>
      <c r="M713" s="166">
        <v>139862</v>
      </c>
      <c r="N713" s="161" t="s">
        <v>8168</v>
      </c>
      <c r="O713" s="167">
        <v>0.42599999999999999</v>
      </c>
      <c r="P713" s="162" t="s">
        <v>11213</v>
      </c>
      <c r="Q713" s="159" t="s">
        <v>5722</v>
      </c>
      <c r="R713" s="159"/>
      <c r="S713" s="159" t="s">
        <v>9482</v>
      </c>
      <c r="T713" s="159" t="s">
        <v>9483</v>
      </c>
      <c r="U713" s="164"/>
      <c r="V713" s="161"/>
      <c r="W713" s="168"/>
    </row>
    <row r="714" spans="1:23" ht="15" customHeight="1" x14ac:dyDescent="0.25">
      <c r="A714" s="169">
        <v>5440</v>
      </c>
      <c r="B714" s="170">
        <v>39647</v>
      </c>
      <c r="C714" s="169">
        <v>1739</v>
      </c>
      <c r="D714" s="169" t="s">
        <v>426</v>
      </c>
      <c r="E714" s="169" t="s">
        <v>11214</v>
      </c>
      <c r="F714" s="178" t="s">
        <v>9804</v>
      </c>
      <c r="G714" s="178" t="s">
        <v>9805</v>
      </c>
      <c r="H714" s="173" t="s">
        <v>11215</v>
      </c>
      <c r="I714" s="178" t="s">
        <v>11216</v>
      </c>
      <c r="J714" s="173" t="s">
        <v>9036</v>
      </c>
      <c r="K714" s="172"/>
      <c r="L714" s="174" t="s">
        <v>8226</v>
      </c>
      <c r="M714" s="175">
        <v>1000</v>
      </c>
      <c r="N714" s="172" t="s">
        <v>8168</v>
      </c>
      <c r="O714" s="176">
        <v>0</v>
      </c>
      <c r="P714" s="173"/>
      <c r="Q714" s="173"/>
      <c r="R714" s="173" t="s">
        <v>4435</v>
      </c>
      <c r="S714" s="173" t="s">
        <v>3987</v>
      </c>
      <c r="T714" s="173" t="s">
        <v>3914</v>
      </c>
      <c r="U714" s="173"/>
      <c r="V714" s="179"/>
      <c r="W714" s="180"/>
    </row>
    <row r="715" spans="1:23" ht="15" customHeight="1" x14ac:dyDescent="0.25">
      <c r="A715" s="144">
        <v>5429</v>
      </c>
      <c r="B715" s="157">
        <v>39647</v>
      </c>
      <c r="C715" s="121">
        <v>1341</v>
      </c>
      <c r="D715" s="121" t="s">
        <v>46</v>
      </c>
      <c r="E715" s="158" t="s">
        <v>11217</v>
      </c>
      <c r="F715" s="145" t="s">
        <v>10051</v>
      </c>
      <c r="G715" s="145" t="s">
        <v>8802</v>
      </c>
      <c r="H715" s="206" t="s">
        <v>11218</v>
      </c>
      <c r="I715" s="146" t="s">
        <v>11219</v>
      </c>
      <c r="J715" s="147"/>
      <c r="K715" s="147"/>
      <c r="L715" s="148" t="s">
        <v>8172</v>
      </c>
      <c r="M715" s="122">
        <v>2000</v>
      </c>
      <c r="N715" s="121" t="s">
        <v>8168</v>
      </c>
      <c r="O715" s="122"/>
      <c r="P715" s="210"/>
      <c r="Q715" s="211"/>
      <c r="R715" s="144"/>
      <c r="S715" s="144" t="s">
        <v>11100</v>
      </c>
      <c r="T715" s="144" t="s">
        <v>10745</v>
      </c>
      <c r="U715" s="144"/>
      <c r="V715" s="121"/>
      <c r="W715" s="144"/>
    </row>
    <row r="716" spans="1:23" ht="15" customHeight="1" x14ac:dyDescent="0.25">
      <c r="A716" s="144">
        <v>5459</v>
      </c>
      <c r="B716" s="157">
        <v>39648</v>
      </c>
      <c r="C716" s="121">
        <v>1626</v>
      </c>
      <c r="D716" s="121" t="s">
        <v>46</v>
      </c>
      <c r="E716" s="158" t="s">
        <v>11220</v>
      </c>
      <c r="F716" s="144" t="s">
        <v>11221</v>
      </c>
      <c r="G716" s="144" t="s">
        <v>8802</v>
      </c>
      <c r="H716" s="206" t="s">
        <v>11222</v>
      </c>
      <c r="I716" s="144" t="s">
        <v>11223</v>
      </c>
      <c r="J716" s="147"/>
      <c r="K716" s="147"/>
      <c r="L716" s="148" t="s">
        <v>8226</v>
      </c>
      <c r="M716" s="122">
        <v>6000</v>
      </c>
      <c r="N716" s="121" t="s">
        <v>8267</v>
      </c>
      <c r="O716" s="122"/>
      <c r="P716" s="121"/>
      <c r="Q716" s="144"/>
      <c r="R716" s="144"/>
      <c r="S716" s="144" t="s">
        <v>11070</v>
      </c>
      <c r="T716" s="144" t="s">
        <v>10745</v>
      </c>
      <c r="U716" s="144"/>
      <c r="V716" s="121"/>
      <c r="W716" s="150"/>
    </row>
    <row r="717" spans="1:23" ht="15" customHeight="1" x14ac:dyDescent="0.25">
      <c r="A717" s="159">
        <v>5469</v>
      </c>
      <c r="B717" s="160">
        <v>39649</v>
      </c>
      <c r="C717" s="161">
        <v>958</v>
      </c>
      <c r="D717" s="161" t="s">
        <v>81</v>
      </c>
      <c r="E717" s="161" t="s">
        <v>11224</v>
      </c>
      <c r="F717" s="159" t="s">
        <v>11225</v>
      </c>
      <c r="G717" s="159" t="s">
        <v>11226</v>
      </c>
      <c r="H717" s="164" t="s">
        <v>11227</v>
      </c>
      <c r="I717" s="164"/>
      <c r="J717" s="163" t="s">
        <v>10635</v>
      </c>
      <c r="K717" s="165"/>
      <c r="L717" s="181" t="s">
        <v>8226</v>
      </c>
      <c r="M717" s="166">
        <v>200</v>
      </c>
      <c r="N717" s="161" t="s">
        <v>8142</v>
      </c>
      <c r="O717" s="167"/>
      <c r="P717" s="162"/>
      <c r="Q717" s="159"/>
      <c r="R717" s="159"/>
      <c r="S717" s="159"/>
      <c r="T717" s="159"/>
      <c r="U717" s="164"/>
      <c r="V717" s="161"/>
      <c r="W717" s="168"/>
    </row>
    <row r="718" spans="1:23" ht="15" customHeight="1" x14ac:dyDescent="0.25">
      <c r="A718" s="144"/>
      <c r="B718" s="157">
        <v>39649</v>
      </c>
      <c r="C718" s="121"/>
      <c r="D718" s="121" t="s">
        <v>46</v>
      </c>
      <c r="E718" s="158" t="s">
        <v>11228</v>
      </c>
      <c r="F718" s="144" t="s">
        <v>11057</v>
      </c>
      <c r="G718" s="144" t="s">
        <v>8802</v>
      </c>
      <c r="H718" s="206" t="s">
        <v>11229</v>
      </c>
      <c r="I718" s="144" t="s">
        <v>11230</v>
      </c>
      <c r="J718" s="147"/>
      <c r="K718" s="147"/>
      <c r="L718" s="148"/>
      <c r="M718" s="122">
        <v>400</v>
      </c>
      <c r="N718" s="121" t="s">
        <v>8161</v>
      </c>
      <c r="O718" s="122"/>
      <c r="P718" s="121"/>
      <c r="Q718" s="144"/>
      <c r="R718" s="144"/>
      <c r="S718" s="144" t="s">
        <v>11231</v>
      </c>
      <c r="T718" s="144" t="s">
        <v>10745</v>
      </c>
      <c r="U718" s="144"/>
      <c r="V718" s="121"/>
      <c r="W718" s="150"/>
    </row>
    <row r="719" spans="1:23" ht="15" customHeight="1" x14ac:dyDescent="0.25">
      <c r="A719" s="144"/>
      <c r="B719" s="157">
        <v>39649</v>
      </c>
      <c r="C719" s="121"/>
      <c r="D719" s="121" t="s">
        <v>46</v>
      </c>
      <c r="E719" s="158" t="s">
        <v>11232</v>
      </c>
      <c r="F719" s="144" t="s">
        <v>11057</v>
      </c>
      <c r="G719" s="144" t="s">
        <v>8802</v>
      </c>
      <c r="H719" s="206" t="s">
        <v>11233</v>
      </c>
      <c r="I719" s="144" t="s">
        <v>11234</v>
      </c>
      <c r="J719" s="147"/>
      <c r="K719" s="147"/>
      <c r="L719" s="148"/>
      <c r="M719" s="122">
        <v>200</v>
      </c>
      <c r="N719" s="121" t="s">
        <v>8161</v>
      </c>
      <c r="O719" s="122"/>
      <c r="P719" s="121"/>
      <c r="Q719" s="144"/>
      <c r="R719" s="144"/>
      <c r="S719" s="144" t="s">
        <v>11070</v>
      </c>
      <c r="T719" s="144" t="s">
        <v>10745</v>
      </c>
      <c r="U719" s="144"/>
      <c r="V719" s="121"/>
      <c r="W719" s="150"/>
    </row>
    <row r="720" spans="1:23" ht="15" customHeight="1" x14ac:dyDescent="0.25">
      <c r="A720" s="159"/>
      <c r="B720" s="160">
        <v>39650</v>
      </c>
      <c r="C720" s="161">
        <v>1309</v>
      </c>
      <c r="D720" s="161" t="s">
        <v>91</v>
      </c>
      <c r="E720" s="200" t="s">
        <v>11235</v>
      </c>
      <c r="F720" s="162" t="s">
        <v>11236</v>
      </c>
      <c r="G720" s="162" t="s">
        <v>9912</v>
      </c>
      <c r="H720" s="163" t="s">
        <v>11237</v>
      </c>
      <c r="I720" s="164" t="s">
        <v>11238</v>
      </c>
      <c r="J720" s="163" t="s">
        <v>11239</v>
      </c>
      <c r="K720" s="165" t="s">
        <v>9481</v>
      </c>
      <c r="L720" s="181" t="s">
        <v>8226</v>
      </c>
      <c r="M720" s="166">
        <v>500</v>
      </c>
      <c r="N720" s="161" t="s">
        <v>8335</v>
      </c>
      <c r="O720" s="167"/>
      <c r="P720" s="204" t="s">
        <v>11117</v>
      </c>
      <c r="Q720" s="205"/>
      <c r="R720" s="159"/>
      <c r="S720" s="159" t="s">
        <v>11240</v>
      </c>
      <c r="T720" s="159" t="s">
        <v>10717</v>
      </c>
      <c r="U720" s="164"/>
      <c r="V720" s="161"/>
      <c r="W720" s="168"/>
    </row>
    <row r="721" spans="1:23" ht="15" customHeight="1" x14ac:dyDescent="0.25">
      <c r="A721" s="151"/>
      <c r="B721" s="152">
        <v>39650</v>
      </c>
      <c r="C721" s="153">
        <v>1223</v>
      </c>
      <c r="D721" s="153" t="s">
        <v>108</v>
      </c>
      <c r="E721" s="153" t="s">
        <v>11241</v>
      </c>
      <c r="F721" s="153" t="s">
        <v>9013</v>
      </c>
      <c r="G721" s="153" t="s">
        <v>11242</v>
      </c>
      <c r="H721" s="153"/>
      <c r="I721" s="153" t="s">
        <v>11243</v>
      </c>
      <c r="J721" s="153" t="s">
        <v>11244</v>
      </c>
      <c r="K721" s="123"/>
      <c r="L721" s="182"/>
      <c r="M721" s="154">
        <v>30</v>
      </c>
      <c r="N721" s="153" t="s">
        <v>8142</v>
      </c>
      <c r="O721" s="155"/>
      <c r="P721" s="153"/>
      <c r="Q721" s="202"/>
      <c r="R721" s="153"/>
      <c r="S721" s="153"/>
      <c r="T721" s="153"/>
      <c r="U721" s="153"/>
      <c r="V721" s="153"/>
      <c r="W721" s="153"/>
    </row>
    <row r="722" spans="1:23" ht="15" customHeight="1" x14ac:dyDescent="0.25">
      <c r="A722" s="144">
        <v>5484</v>
      </c>
      <c r="B722" s="120">
        <v>39650</v>
      </c>
      <c r="C722" s="121">
        <v>1227</v>
      </c>
      <c r="D722" s="121" t="s">
        <v>162</v>
      </c>
      <c r="E722" s="144" t="s">
        <v>11245</v>
      </c>
      <c r="F722" s="144" t="s">
        <v>11246</v>
      </c>
      <c r="G722" s="144" t="s">
        <v>11247</v>
      </c>
      <c r="H722" s="144" t="s">
        <v>11248</v>
      </c>
      <c r="I722" s="146"/>
      <c r="J722" s="147"/>
      <c r="K722" s="147"/>
      <c r="L722" s="148"/>
      <c r="M722" s="122" t="s">
        <v>8194</v>
      </c>
      <c r="N722" s="121" t="s">
        <v>8194</v>
      </c>
      <c r="O722" s="149"/>
      <c r="P722" s="144"/>
      <c r="Q722" s="144"/>
      <c r="R722" s="144"/>
      <c r="S722" s="144"/>
      <c r="T722" s="144"/>
      <c r="U722" s="144"/>
      <c r="V722" s="121"/>
      <c r="W722" s="150"/>
    </row>
    <row r="723" spans="1:23" ht="15" customHeight="1" x14ac:dyDescent="0.25">
      <c r="A723" s="169" t="s">
        <v>5347</v>
      </c>
      <c r="B723" s="170">
        <v>39650</v>
      </c>
      <c r="C723" s="169"/>
      <c r="D723" s="169" t="s">
        <v>31</v>
      </c>
      <c r="E723" s="169" t="s">
        <v>11249</v>
      </c>
      <c r="F723" s="178" t="s">
        <v>11250</v>
      </c>
      <c r="G723" s="178" t="s">
        <v>11251</v>
      </c>
      <c r="H723" s="173" t="s">
        <v>11252</v>
      </c>
      <c r="I723" s="178" t="s">
        <v>11253</v>
      </c>
      <c r="J723" s="173" t="s">
        <v>3566</v>
      </c>
      <c r="K723" s="172"/>
      <c r="L723" s="174" t="s">
        <v>8226</v>
      </c>
      <c r="M723" s="175" t="s">
        <v>8194</v>
      </c>
      <c r="N723" s="172" t="s">
        <v>8168</v>
      </c>
      <c r="O723" s="176">
        <v>0</v>
      </c>
      <c r="P723" s="173" t="s">
        <v>11254</v>
      </c>
      <c r="Q723" s="173"/>
      <c r="R723" s="173" t="s">
        <v>11255</v>
      </c>
      <c r="S723" s="173" t="s">
        <v>11256</v>
      </c>
      <c r="T723" s="173" t="s">
        <v>9612</v>
      </c>
      <c r="U723" s="173" t="s">
        <v>9613</v>
      </c>
      <c r="V723" s="179" t="s">
        <v>11257</v>
      </c>
      <c r="W723" s="220">
        <v>11000</v>
      </c>
    </row>
    <row r="724" spans="1:23" ht="15" customHeight="1" x14ac:dyDescent="0.25">
      <c r="A724" s="169">
        <v>5495</v>
      </c>
      <c r="B724" s="170">
        <v>39650</v>
      </c>
      <c r="C724" s="169">
        <v>1603</v>
      </c>
      <c r="D724" s="169" t="s">
        <v>31</v>
      </c>
      <c r="E724" s="169" t="s">
        <v>11258</v>
      </c>
      <c r="F724" s="178" t="s">
        <v>11259</v>
      </c>
      <c r="G724" s="178" t="s">
        <v>9130</v>
      </c>
      <c r="H724" s="173" t="s">
        <v>11260</v>
      </c>
      <c r="I724" s="178" t="s">
        <v>11261</v>
      </c>
      <c r="J724" s="173" t="s">
        <v>3566</v>
      </c>
      <c r="K724" s="172"/>
      <c r="L724" s="174" t="s">
        <v>8226</v>
      </c>
      <c r="M724" s="175">
        <v>2000</v>
      </c>
      <c r="N724" s="172" t="s">
        <v>8335</v>
      </c>
      <c r="O724" s="176">
        <v>0</v>
      </c>
      <c r="P724" s="173"/>
      <c r="Q724" s="173"/>
      <c r="R724" s="173"/>
      <c r="S724" s="146" t="s">
        <v>10865</v>
      </c>
      <c r="T724" s="173" t="s">
        <v>10866</v>
      </c>
      <c r="U724" s="173" t="s">
        <v>10867</v>
      </c>
      <c r="V724" s="179"/>
      <c r="W724" s="180"/>
    </row>
    <row r="725" spans="1:23" ht="15" customHeight="1" x14ac:dyDescent="0.25">
      <c r="A725" s="144">
        <v>5475</v>
      </c>
      <c r="B725" s="157">
        <v>39650</v>
      </c>
      <c r="C725" s="121">
        <v>748</v>
      </c>
      <c r="D725" s="121" t="s">
        <v>68</v>
      </c>
      <c r="E725" s="158" t="s">
        <v>11262</v>
      </c>
      <c r="F725" s="145" t="s">
        <v>11263</v>
      </c>
      <c r="G725" s="144" t="s">
        <v>8495</v>
      </c>
      <c r="H725" s="144" t="s">
        <v>11264</v>
      </c>
      <c r="I725" s="144" t="s">
        <v>11265</v>
      </c>
      <c r="J725" s="147"/>
      <c r="K725" s="147"/>
      <c r="L725" s="148"/>
      <c r="M725" s="122">
        <v>1000</v>
      </c>
      <c r="N725" s="121" t="s">
        <v>8161</v>
      </c>
      <c r="O725" s="122"/>
      <c r="P725" s="121"/>
      <c r="Q725" s="144"/>
      <c r="R725" s="144"/>
      <c r="S725" s="144"/>
      <c r="T725" s="144"/>
      <c r="U725" s="144"/>
      <c r="V725" s="121"/>
      <c r="W725" s="150"/>
    </row>
    <row r="726" spans="1:23" ht="15" customHeight="1" x14ac:dyDescent="0.25">
      <c r="A726" s="144">
        <v>5480</v>
      </c>
      <c r="B726" s="157">
        <v>39650</v>
      </c>
      <c r="C726" s="121">
        <v>1032</v>
      </c>
      <c r="D726" s="121" t="s">
        <v>46</v>
      </c>
      <c r="E726" s="158" t="s">
        <v>11266</v>
      </c>
      <c r="F726" s="144" t="s">
        <v>9722</v>
      </c>
      <c r="G726" s="144" t="s">
        <v>8802</v>
      </c>
      <c r="H726" s="206" t="s">
        <v>11267</v>
      </c>
      <c r="I726" s="144" t="s">
        <v>10855</v>
      </c>
      <c r="J726" s="147"/>
      <c r="K726" s="147"/>
      <c r="L726" s="148" t="s">
        <v>8172</v>
      </c>
      <c r="M726" s="122">
        <v>406000</v>
      </c>
      <c r="N726" s="121" t="s">
        <v>8161</v>
      </c>
      <c r="O726" s="122"/>
      <c r="P726" s="121"/>
      <c r="Q726" s="144"/>
      <c r="R726" s="144"/>
      <c r="S726" s="144" t="s">
        <v>11100</v>
      </c>
      <c r="T726" s="144" t="s">
        <v>10745</v>
      </c>
      <c r="U726" s="144"/>
      <c r="V726" s="121"/>
      <c r="W726" s="150"/>
    </row>
    <row r="727" spans="1:23" ht="15" customHeight="1" x14ac:dyDescent="0.25">
      <c r="A727" s="144">
        <v>5481</v>
      </c>
      <c r="B727" s="157">
        <v>39650</v>
      </c>
      <c r="C727" s="121">
        <v>1103</v>
      </c>
      <c r="D727" s="121" t="s">
        <v>61</v>
      </c>
      <c r="E727" s="158" t="s">
        <v>11268</v>
      </c>
      <c r="F727" s="145" t="s">
        <v>9508</v>
      </c>
      <c r="G727" s="145" t="s">
        <v>11269</v>
      </c>
      <c r="H727" s="206" t="s">
        <v>11270</v>
      </c>
      <c r="I727" s="144" t="s">
        <v>11271</v>
      </c>
      <c r="J727" s="146" t="s">
        <v>10510</v>
      </c>
      <c r="K727" s="147"/>
      <c r="L727" s="148" t="s">
        <v>8226</v>
      </c>
      <c r="M727" s="122">
        <v>1845</v>
      </c>
      <c r="N727" s="121" t="s">
        <v>8168</v>
      </c>
      <c r="O727" s="122"/>
      <c r="P727" s="121" t="s">
        <v>9973</v>
      </c>
      <c r="Q727" s="144"/>
      <c r="R727" s="144"/>
      <c r="S727" s="144"/>
      <c r="T727" s="144"/>
      <c r="U727" s="144"/>
      <c r="V727" s="121"/>
      <c r="W727" s="150"/>
    </row>
    <row r="728" spans="1:23" ht="15" customHeight="1" x14ac:dyDescent="0.25">
      <c r="A728" s="144">
        <v>5555</v>
      </c>
      <c r="B728" s="120">
        <v>39651</v>
      </c>
      <c r="C728" s="121">
        <v>2006</v>
      </c>
      <c r="D728" s="121" t="s">
        <v>35</v>
      </c>
      <c r="E728" s="144" t="s">
        <v>11272</v>
      </c>
      <c r="F728" s="145" t="s">
        <v>9313</v>
      </c>
      <c r="G728" s="145" t="s">
        <v>9196</v>
      </c>
      <c r="H728" s="146" t="s">
        <v>11273</v>
      </c>
      <c r="I728" s="146" t="s">
        <v>11274</v>
      </c>
      <c r="J728" s="147" t="s">
        <v>10543</v>
      </c>
      <c r="K728" s="147"/>
      <c r="L728" s="148"/>
      <c r="M728" s="122">
        <v>1000</v>
      </c>
      <c r="N728" s="122" t="s">
        <v>8161</v>
      </c>
      <c r="O728" s="149"/>
      <c r="P728" s="144"/>
      <c r="Q728" s="144"/>
      <c r="R728" s="144"/>
      <c r="S728" s="144"/>
      <c r="T728" s="144"/>
      <c r="U728" s="144"/>
      <c r="V728" s="121"/>
      <c r="W728" s="150"/>
    </row>
    <row r="729" spans="1:23" ht="15" customHeight="1" x14ac:dyDescent="0.25">
      <c r="A729" s="151">
        <v>5516</v>
      </c>
      <c r="B729" s="152">
        <v>39651</v>
      </c>
      <c r="C729" s="153">
        <v>1053</v>
      </c>
      <c r="D729" s="153" t="s">
        <v>108</v>
      </c>
      <c r="E729" s="153" t="s">
        <v>11275</v>
      </c>
      <c r="F729" s="153" t="s">
        <v>11276</v>
      </c>
      <c r="G729" s="153" t="s">
        <v>11277</v>
      </c>
      <c r="H729" s="153" t="s">
        <v>11278</v>
      </c>
      <c r="I729" s="153" t="s">
        <v>11279</v>
      </c>
      <c r="J729" s="123" t="s">
        <v>11160</v>
      </c>
      <c r="K729" s="123"/>
      <c r="L729" s="182" t="s">
        <v>9493</v>
      </c>
      <c r="M729" s="154">
        <v>3000</v>
      </c>
      <c r="N729" s="145" t="s">
        <v>8267</v>
      </c>
      <c r="O729" s="155"/>
      <c r="P729" s="153"/>
      <c r="Q729" s="153"/>
      <c r="R729" s="153"/>
      <c r="S729" s="153"/>
      <c r="T729" s="153"/>
      <c r="U729" s="153"/>
      <c r="V729" s="153"/>
      <c r="W729" s="156"/>
    </row>
    <row r="730" spans="1:23" ht="15" customHeight="1" x14ac:dyDescent="0.25">
      <c r="A730" s="144">
        <v>5513</v>
      </c>
      <c r="B730" s="120">
        <v>39651</v>
      </c>
      <c r="C730" s="121">
        <v>1015</v>
      </c>
      <c r="D730" s="121" t="s">
        <v>42</v>
      </c>
      <c r="E730" s="144" t="s">
        <v>11280</v>
      </c>
      <c r="F730" s="145" t="s">
        <v>8269</v>
      </c>
      <c r="G730" s="145" t="s">
        <v>8270</v>
      </c>
      <c r="H730" s="144" t="s">
        <v>11281</v>
      </c>
      <c r="I730" s="144" t="s">
        <v>11282</v>
      </c>
      <c r="J730" s="147" t="s">
        <v>4468</v>
      </c>
      <c r="K730" s="147"/>
      <c r="L730" s="122" t="s">
        <v>8172</v>
      </c>
      <c r="M730" s="122">
        <v>2100</v>
      </c>
      <c r="N730" s="121" t="s">
        <v>8168</v>
      </c>
      <c r="O730" s="149"/>
      <c r="P730" s="144"/>
      <c r="Q730" s="144"/>
      <c r="R730" s="144"/>
      <c r="S730" s="144"/>
      <c r="T730" s="144"/>
      <c r="U730" s="144"/>
      <c r="V730" s="121"/>
      <c r="W730" s="150"/>
    </row>
    <row r="731" spans="1:23" ht="15" customHeight="1" x14ac:dyDescent="0.25">
      <c r="A731" s="169">
        <v>5546</v>
      </c>
      <c r="B731" s="170">
        <v>39651</v>
      </c>
      <c r="C731" s="169">
        <v>554</v>
      </c>
      <c r="D731" s="169" t="s">
        <v>40</v>
      </c>
      <c r="E731" s="169" t="s">
        <v>11283</v>
      </c>
      <c r="F731" s="178" t="s">
        <v>9033</v>
      </c>
      <c r="G731" s="178" t="s">
        <v>8222</v>
      </c>
      <c r="H731" s="173" t="s">
        <v>9034</v>
      </c>
      <c r="I731" s="178" t="s">
        <v>11284</v>
      </c>
      <c r="J731" s="173" t="s">
        <v>8225</v>
      </c>
      <c r="K731" s="172"/>
      <c r="L731" s="174" t="s">
        <v>8226</v>
      </c>
      <c r="M731" s="175">
        <v>1500</v>
      </c>
      <c r="N731" s="172" t="s">
        <v>8161</v>
      </c>
      <c r="O731" s="176" t="s">
        <v>4936</v>
      </c>
      <c r="P731" s="192"/>
      <c r="Q731" s="192"/>
      <c r="R731" s="173"/>
      <c r="S731" s="173" t="s">
        <v>8222</v>
      </c>
      <c r="T731" s="173" t="s">
        <v>9787</v>
      </c>
      <c r="U731" s="173" t="s">
        <v>4126</v>
      </c>
      <c r="V731" s="179" t="s">
        <v>10843</v>
      </c>
      <c r="W731" s="180"/>
    </row>
    <row r="732" spans="1:23" ht="15" customHeight="1" x14ac:dyDescent="0.25">
      <c r="A732" s="169" t="s">
        <v>5347</v>
      </c>
      <c r="B732" s="170">
        <v>39651</v>
      </c>
      <c r="C732" s="169"/>
      <c r="D732" s="169" t="s">
        <v>31</v>
      </c>
      <c r="E732" s="169" t="s">
        <v>11285</v>
      </c>
      <c r="F732" s="178" t="s">
        <v>11250</v>
      </c>
      <c r="G732" s="178" t="s">
        <v>11286</v>
      </c>
      <c r="H732" s="173" t="s">
        <v>11287</v>
      </c>
      <c r="I732" s="178" t="s">
        <v>11288</v>
      </c>
      <c r="J732" s="173" t="s">
        <v>3566</v>
      </c>
      <c r="K732" s="172"/>
      <c r="L732" s="174" t="s">
        <v>8226</v>
      </c>
      <c r="M732" s="175" t="s">
        <v>4936</v>
      </c>
      <c r="N732" s="172" t="s">
        <v>8168</v>
      </c>
      <c r="O732" s="176">
        <v>0</v>
      </c>
      <c r="P732" s="173" t="s">
        <v>11254</v>
      </c>
      <c r="Q732" s="173"/>
      <c r="R732" s="173" t="s">
        <v>11289</v>
      </c>
      <c r="S732" s="173" t="s">
        <v>11256</v>
      </c>
      <c r="T732" s="173" t="s">
        <v>9612</v>
      </c>
      <c r="U732" s="173" t="s">
        <v>9613</v>
      </c>
      <c r="V732" s="179" t="s">
        <v>11257</v>
      </c>
      <c r="W732" s="180"/>
    </row>
    <row r="733" spans="1:23" ht="15" customHeight="1" x14ac:dyDescent="0.25">
      <c r="A733" s="144"/>
      <c r="B733" s="157">
        <v>39651</v>
      </c>
      <c r="C733" s="121"/>
      <c r="D733" s="121" t="s">
        <v>46</v>
      </c>
      <c r="E733" s="158" t="s">
        <v>11290</v>
      </c>
      <c r="F733" s="145" t="s">
        <v>11291</v>
      </c>
      <c r="G733" s="145" t="s">
        <v>8802</v>
      </c>
      <c r="H733" s="206" t="s">
        <v>11125</v>
      </c>
      <c r="I733" s="144" t="s">
        <v>11292</v>
      </c>
      <c r="J733" s="146"/>
      <c r="K733" s="147"/>
      <c r="L733" s="148"/>
      <c r="M733" s="122">
        <v>75</v>
      </c>
      <c r="N733" s="121" t="s">
        <v>8161</v>
      </c>
      <c r="O733" s="122"/>
      <c r="P733" s="121"/>
      <c r="Q733" s="144"/>
      <c r="R733" s="144"/>
      <c r="S733" s="144" t="s">
        <v>10782</v>
      </c>
      <c r="T733" s="144" t="s">
        <v>10745</v>
      </c>
      <c r="U733" s="144"/>
      <c r="V733" s="121"/>
      <c r="W733" s="150"/>
    </row>
    <row r="734" spans="1:23" ht="15" customHeight="1" x14ac:dyDescent="0.25">
      <c r="A734" s="144"/>
      <c r="B734" s="157">
        <v>39651</v>
      </c>
      <c r="C734" s="121"/>
      <c r="D734" s="121" t="s">
        <v>46</v>
      </c>
      <c r="E734" s="158" t="s">
        <v>11293</v>
      </c>
      <c r="F734" s="145" t="s">
        <v>9722</v>
      </c>
      <c r="G734" s="145" t="s">
        <v>8802</v>
      </c>
      <c r="H734" s="206" t="s">
        <v>10780</v>
      </c>
      <c r="I734" s="144" t="s">
        <v>11294</v>
      </c>
      <c r="J734" s="146"/>
      <c r="K734" s="147"/>
      <c r="L734" s="148" t="s">
        <v>8172</v>
      </c>
      <c r="M734" s="122">
        <v>500</v>
      </c>
      <c r="N734" s="121" t="s">
        <v>8273</v>
      </c>
      <c r="O734" s="122"/>
      <c r="P734" s="121"/>
      <c r="Q734" s="144"/>
      <c r="R734" s="144"/>
      <c r="S734" s="144" t="s">
        <v>11100</v>
      </c>
      <c r="T734" s="144" t="s">
        <v>10745</v>
      </c>
      <c r="U734" s="144"/>
      <c r="V734" s="121"/>
      <c r="W734" s="150"/>
    </row>
    <row r="735" spans="1:23" ht="15" customHeight="1" x14ac:dyDescent="0.25">
      <c r="A735" s="144">
        <v>5522</v>
      </c>
      <c r="B735" s="157">
        <v>39651</v>
      </c>
      <c r="C735" s="121">
        <v>1308</v>
      </c>
      <c r="D735" s="121" t="s">
        <v>46</v>
      </c>
      <c r="E735" s="158" t="s">
        <v>11295</v>
      </c>
      <c r="F735" s="144" t="s">
        <v>9722</v>
      </c>
      <c r="G735" s="144" t="s">
        <v>8802</v>
      </c>
      <c r="H735" s="144" t="s">
        <v>11296</v>
      </c>
      <c r="I735" s="144" t="s">
        <v>11297</v>
      </c>
      <c r="J735" s="147"/>
      <c r="K735" s="147"/>
      <c r="L735" s="148" t="s">
        <v>8172</v>
      </c>
      <c r="M735" s="122">
        <v>180000</v>
      </c>
      <c r="N735" s="121" t="s">
        <v>8168</v>
      </c>
      <c r="O735" s="122"/>
      <c r="P735" s="121"/>
      <c r="Q735" s="144"/>
      <c r="R735" s="144"/>
      <c r="S735" s="144" t="s">
        <v>11100</v>
      </c>
      <c r="T735" s="144" t="s">
        <v>10745</v>
      </c>
      <c r="U735" s="144"/>
      <c r="V735" s="121"/>
      <c r="W735" s="150"/>
    </row>
    <row r="736" spans="1:23" ht="15" customHeight="1" x14ac:dyDescent="0.25">
      <c r="A736" s="159"/>
      <c r="B736" s="160">
        <v>39652</v>
      </c>
      <c r="C736" s="161">
        <v>830</v>
      </c>
      <c r="D736" s="161" t="s">
        <v>130</v>
      </c>
      <c r="E736" s="200" t="s">
        <v>11298</v>
      </c>
      <c r="F736" s="162" t="s">
        <v>8174</v>
      </c>
      <c r="G736" s="162"/>
      <c r="H736" s="163" t="s">
        <v>11299</v>
      </c>
      <c r="I736" s="164" t="s">
        <v>11300</v>
      </c>
      <c r="J736" s="163" t="s">
        <v>10992</v>
      </c>
      <c r="K736" s="165" t="s">
        <v>9481</v>
      </c>
      <c r="L736" s="181" t="s">
        <v>8226</v>
      </c>
      <c r="M736" s="166">
        <v>100</v>
      </c>
      <c r="N736" s="161" t="s">
        <v>8161</v>
      </c>
      <c r="O736" s="167">
        <v>0</v>
      </c>
      <c r="P736" s="204"/>
      <c r="Q736" s="205"/>
      <c r="R736" s="159"/>
      <c r="S736" s="159" t="s">
        <v>11301</v>
      </c>
      <c r="T736" s="159" t="s">
        <v>11302</v>
      </c>
      <c r="U736" s="164"/>
      <c r="V736" s="161"/>
      <c r="W736" s="168"/>
    </row>
    <row r="737" spans="1:23" ht="15" customHeight="1" x14ac:dyDescent="0.25">
      <c r="A737" s="159"/>
      <c r="B737" s="160">
        <v>39652</v>
      </c>
      <c r="C737" s="161">
        <v>911</v>
      </c>
      <c r="D737" s="161" t="s">
        <v>64</v>
      </c>
      <c r="E737" s="161" t="s">
        <v>11303</v>
      </c>
      <c r="F737" s="162" t="s">
        <v>10122</v>
      </c>
      <c r="G737" s="162" t="s">
        <v>5722</v>
      </c>
      <c r="H737" s="163" t="s">
        <v>11304</v>
      </c>
      <c r="I737" s="164" t="s">
        <v>11305</v>
      </c>
      <c r="J737" s="163" t="s">
        <v>11306</v>
      </c>
      <c r="K737" s="165" t="s">
        <v>9481</v>
      </c>
      <c r="L737" s="181" t="s">
        <v>8226</v>
      </c>
      <c r="M737" s="166">
        <v>948</v>
      </c>
      <c r="N737" s="161" t="s">
        <v>8168</v>
      </c>
      <c r="O737" s="167">
        <v>1</v>
      </c>
      <c r="P737" s="204"/>
      <c r="Q737" s="205"/>
      <c r="R737" s="159"/>
      <c r="S737" s="159" t="s">
        <v>10209</v>
      </c>
      <c r="T737" s="159" t="s">
        <v>9483</v>
      </c>
      <c r="U737" s="164"/>
      <c r="V737" s="161"/>
      <c r="W737" s="168"/>
    </row>
    <row r="738" spans="1:23" ht="15" customHeight="1" x14ac:dyDescent="0.25">
      <c r="A738" s="159">
        <v>5581</v>
      </c>
      <c r="B738" s="160">
        <v>39652</v>
      </c>
      <c r="C738" s="161">
        <v>1231</v>
      </c>
      <c r="D738" s="161" t="s">
        <v>141</v>
      </c>
      <c r="E738" s="161" t="s">
        <v>11307</v>
      </c>
      <c r="F738" s="162" t="s">
        <v>11308</v>
      </c>
      <c r="G738" s="162" t="s">
        <v>8671</v>
      </c>
      <c r="H738" s="164" t="s">
        <v>11309</v>
      </c>
      <c r="I738" s="159" t="s">
        <v>11310</v>
      </c>
      <c r="J738" s="162" t="s">
        <v>11311</v>
      </c>
      <c r="K738" s="165" t="s">
        <v>9481</v>
      </c>
      <c r="L738" s="181" t="s">
        <v>8172</v>
      </c>
      <c r="M738" s="166">
        <v>193800</v>
      </c>
      <c r="N738" s="161" t="s">
        <v>8998</v>
      </c>
      <c r="O738" s="167">
        <v>0</v>
      </c>
      <c r="P738" s="204"/>
      <c r="Q738" s="205"/>
      <c r="R738" s="159"/>
      <c r="S738" s="159" t="s">
        <v>11312</v>
      </c>
      <c r="T738" s="159" t="s">
        <v>10584</v>
      </c>
      <c r="U738" s="164" t="s">
        <v>10585</v>
      </c>
      <c r="V738" s="161" t="s">
        <v>11313</v>
      </c>
      <c r="W738" s="168"/>
    </row>
    <row r="739" spans="1:23" ht="15" customHeight="1" x14ac:dyDescent="0.25">
      <c r="A739" s="151"/>
      <c r="B739" s="152">
        <v>39652</v>
      </c>
      <c r="C739" s="153" t="s">
        <v>11314</v>
      </c>
      <c r="D739" s="153" t="s">
        <v>21</v>
      </c>
      <c r="E739" s="153" t="s">
        <v>11315</v>
      </c>
      <c r="F739" s="153" t="s">
        <v>10040</v>
      </c>
      <c r="G739" s="153" t="s">
        <v>8202</v>
      </c>
      <c r="H739" s="123" t="s">
        <v>11316</v>
      </c>
      <c r="I739" s="153" t="s">
        <v>11317</v>
      </c>
      <c r="J739" s="123" t="s">
        <v>11120</v>
      </c>
      <c r="K739" s="123"/>
      <c r="L739" s="182"/>
      <c r="M739" s="154">
        <v>30</v>
      </c>
      <c r="N739" s="153" t="s">
        <v>8142</v>
      </c>
      <c r="O739" s="155"/>
      <c r="P739" s="153"/>
      <c r="Q739" s="153"/>
      <c r="R739" s="153"/>
      <c r="S739" s="153"/>
      <c r="T739" s="153"/>
      <c r="U739" s="153"/>
      <c r="V739" s="153"/>
      <c r="W739" s="156"/>
    </row>
    <row r="740" spans="1:23" ht="15" customHeight="1" x14ac:dyDescent="0.25">
      <c r="A740" s="144">
        <v>5573</v>
      </c>
      <c r="B740" s="120">
        <v>39652</v>
      </c>
      <c r="C740" s="121">
        <v>1059</v>
      </c>
      <c r="D740" s="121" t="s">
        <v>121</v>
      </c>
      <c r="E740" s="144" t="s">
        <v>11318</v>
      </c>
      <c r="F740" s="144" t="s">
        <v>8180</v>
      </c>
      <c r="G740" s="145" t="s">
        <v>8181</v>
      </c>
      <c r="H740" s="144" t="s">
        <v>11319</v>
      </c>
      <c r="I740" s="144" t="s">
        <v>11320</v>
      </c>
      <c r="J740" s="147" t="s">
        <v>11321</v>
      </c>
      <c r="K740" s="147"/>
      <c r="L740" s="148"/>
      <c r="M740" s="122">
        <v>2500</v>
      </c>
      <c r="N740" s="121" t="s">
        <v>8273</v>
      </c>
      <c r="O740" s="149"/>
      <c r="P740" s="211"/>
      <c r="Q740" s="211"/>
      <c r="R740" s="144"/>
      <c r="S740" s="144"/>
      <c r="T740" s="144"/>
      <c r="U740" s="144"/>
      <c r="V740" s="121"/>
      <c r="W740" s="144"/>
    </row>
    <row r="741" spans="1:23" ht="15" customHeight="1" x14ac:dyDescent="0.25">
      <c r="A741" s="144">
        <v>5572</v>
      </c>
      <c r="B741" s="120">
        <v>39652</v>
      </c>
      <c r="C741" s="121">
        <v>1055</v>
      </c>
      <c r="D741" s="121" t="s">
        <v>42</v>
      </c>
      <c r="E741" s="218" t="s">
        <v>11322</v>
      </c>
      <c r="F741" s="145" t="s">
        <v>8269</v>
      </c>
      <c r="G741" s="145" t="s">
        <v>8270</v>
      </c>
      <c r="H741" s="144" t="s">
        <v>11323</v>
      </c>
      <c r="I741" s="144" t="s">
        <v>11324</v>
      </c>
      <c r="J741" s="147" t="s">
        <v>4468</v>
      </c>
      <c r="K741" s="147"/>
      <c r="L741" s="122" t="s">
        <v>8172</v>
      </c>
      <c r="M741" s="122">
        <v>100000</v>
      </c>
      <c r="N741" s="121" t="s">
        <v>8168</v>
      </c>
      <c r="O741" s="149"/>
      <c r="P741" s="144"/>
      <c r="Q741" s="144"/>
      <c r="R741" s="144"/>
      <c r="S741" s="144"/>
      <c r="T741" s="144"/>
      <c r="U741" s="144"/>
      <c r="V741" s="121"/>
      <c r="W741" s="150"/>
    </row>
    <row r="742" spans="1:23" ht="15" customHeight="1" x14ac:dyDescent="0.25">
      <c r="A742" s="144">
        <v>0</v>
      </c>
      <c r="B742" s="120">
        <v>39652</v>
      </c>
      <c r="C742" s="189">
        <v>6.25E-2</v>
      </c>
      <c r="D742" s="121" t="s">
        <v>162</v>
      </c>
      <c r="E742" s="191" t="s">
        <v>11325</v>
      </c>
      <c r="F742" s="145" t="s">
        <v>11326</v>
      </c>
      <c r="G742" s="145" t="s">
        <v>9423</v>
      </c>
      <c r="H742" s="123" t="s">
        <v>11327</v>
      </c>
      <c r="I742" s="146" t="s">
        <v>11328</v>
      </c>
      <c r="J742" s="147" t="s">
        <v>11329</v>
      </c>
      <c r="K742" s="147" t="s">
        <v>9481</v>
      </c>
      <c r="L742" s="148" t="s">
        <v>8172</v>
      </c>
      <c r="M742" s="122">
        <v>33000</v>
      </c>
      <c r="N742" s="121" t="s">
        <v>8335</v>
      </c>
      <c r="O742" s="149">
        <v>1</v>
      </c>
      <c r="P742" s="211"/>
      <c r="Q742" s="211"/>
      <c r="R742" s="144"/>
      <c r="S742" s="144"/>
      <c r="T742" s="144" t="s">
        <v>11330</v>
      </c>
      <c r="U742" s="144" t="s">
        <v>4468</v>
      </c>
      <c r="V742" s="121"/>
      <c r="W742" s="144"/>
    </row>
    <row r="743" spans="1:23" ht="15" customHeight="1" x14ac:dyDescent="0.25">
      <c r="A743" s="169">
        <v>5564</v>
      </c>
      <c r="B743" s="170">
        <v>39652</v>
      </c>
      <c r="C743" s="169">
        <v>715</v>
      </c>
      <c r="D743" s="169" t="s">
        <v>40</v>
      </c>
      <c r="E743" s="169" t="s">
        <v>11331</v>
      </c>
      <c r="F743" s="178" t="s">
        <v>10884</v>
      </c>
      <c r="G743" s="178" t="s">
        <v>8222</v>
      </c>
      <c r="H743" s="173" t="s">
        <v>11332</v>
      </c>
      <c r="I743" s="178" t="s">
        <v>11333</v>
      </c>
      <c r="J743" s="173" t="s">
        <v>8225</v>
      </c>
      <c r="K743" s="172"/>
      <c r="L743" s="174" t="s">
        <v>8226</v>
      </c>
      <c r="M743" s="175">
        <v>500</v>
      </c>
      <c r="N743" s="172" t="s">
        <v>8168</v>
      </c>
      <c r="O743" s="176" t="s">
        <v>4936</v>
      </c>
      <c r="P743" s="192"/>
      <c r="Q743" s="192"/>
      <c r="R743" s="173"/>
      <c r="S743" s="173" t="s">
        <v>8222</v>
      </c>
      <c r="T743" s="173" t="s">
        <v>9787</v>
      </c>
      <c r="U743" s="173" t="s">
        <v>4126</v>
      </c>
      <c r="V743" s="179" t="s">
        <v>10843</v>
      </c>
      <c r="W743" s="180"/>
    </row>
    <row r="744" spans="1:23" ht="15" customHeight="1" x14ac:dyDescent="0.25">
      <c r="A744" s="144">
        <v>5577</v>
      </c>
      <c r="B744" s="157">
        <v>39652</v>
      </c>
      <c r="C744" s="121">
        <v>1142</v>
      </c>
      <c r="D744" s="121" t="s">
        <v>46</v>
      </c>
      <c r="E744" s="158" t="s">
        <v>11334</v>
      </c>
      <c r="F744" s="144" t="s">
        <v>11335</v>
      </c>
      <c r="G744" s="144" t="s">
        <v>8802</v>
      </c>
      <c r="H744" s="144" t="s">
        <v>11336</v>
      </c>
      <c r="I744" s="144" t="s">
        <v>11337</v>
      </c>
      <c r="J744" s="147" t="s">
        <v>4468</v>
      </c>
      <c r="K744" s="147"/>
      <c r="L744" s="148" t="s">
        <v>8172</v>
      </c>
      <c r="M744" s="122">
        <v>1000</v>
      </c>
      <c r="N744" s="121" t="s">
        <v>8168</v>
      </c>
      <c r="O744" s="122"/>
      <c r="P744" s="121"/>
      <c r="Q744" s="144"/>
      <c r="R744" s="144"/>
      <c r="S744" s="144" t="s">
        <v>11231</v>
      </c>
      <c r="T744" s="144" t="s">
        <v>10745</v>
      </c>
      <c r="U744" s="144"/>
      <c r="V744" s="121"/>
      <c r="W744" s="150"/>
    </row>
    <row r="745" spans="1:23" ht="15" customHeight="1" x14ac:dyDescent="0.25">
      <c r="A745" s="159">
        <v>5644</v>
      </c>
      <c r="B745" s="160">
        <v>39653</v>
      </c>
      <c r="C745" s="161">
        <v>1423</v>
      </c>
      <c r="D745" s="161" t="s">
        <v>64</v>
      </c>
      <c r="E745" s="161" t="s">
        <v>11338</v>
      </c>
      <c r="F745" s="162" t="s">
        <v>10493</v>
      </c>
      <c r="G745" s="162" t="s">
        <v>8260</v>
      </c>
      <c r="H745" s="164" t="s">
        <v>11339</v>
      </c>
      <c r="I745" s="159" t="s">
        <v>11340</v>
      </c>
      <c r="J745" s="162" t="s">
        <v>11341</v>
      </c>
      <c r="K745" s="165"/>
      <c r="L745" s="181" t="s">
        <v>8172</v>
      </c>
      <c r="M745" s="166">
        <v>5000</v>
      </c>
      <c r="N745" s="161" t="s">
        <v>8161</v>
      </c>
      <c r="O745" s="167"/>
      <c r="P745" s="162"/>
      <c r="Q745" s="159"/>
      <c r="R745" s="159"/>
      <c r="S745" s="159"/>
      <c r="T745" s="159"/>
      <c r="U745" s="164"/>
      <c r="V745" s="161"/>
      <c r="W745" s="168"/>
    </row>
    <row r="746" spans="1:23" ht="15" customHeight="1" x14ac:dyDescent="0.25">
      <c r="A746" s="159">
        <v>5646</v>
      </c>
      <c r="B746" s="160">
        <v>39653</v>
      </c>
      <c r="C746" s="161">
        <v>1435</v>
      </c>
      <c r="D746" s="161" t="s">
        <v>64</v>
      </c>
      <c r="E746" s="161" t="s">
        <v>11342</v>
      </c>
      <c r="F746" s="162" t="s">
        <v>8704</v>
      </c>
      <c r="G746" s="162" t="s">
        <v>5722</v>
      </c>
      <c r="H746" s="164" t="s">
        <v>11343</v>
      </c>
      <c r="I746" s="159" t="s">
        <v>11344</v>
      </c>
      <c r="J746" s="163" t="s">
        <v>11345</v>
      </c>
      <c r="K746" s="165" t="s">
        <v>9481</v>
      </c>
      <c r="L746" s="181" t="s">
        <v>8226</v>
      </c>
      <c r="M746" s="166">
        <v>114787</v>
      </c>
      <c r="N746" s="161" t="s">
        <v>8161</v>
      </c>
      <c r="O746" s="167">
        <v>0</v>
      </c>
      <c r="P746" s="162" t="s">
        <v>11346</v>
      </c>
      <c r="Q746" s="159"/>
      <c r="R746" s="159"/>
      <c r="S746" s="159" t="s">
        <v>10209</v>
      </c>
      <c r="T746" s="159" t="s">
        <v>9483</v>
      </c>
      <c r="U746" s="164" t="s">
        <v>9554</v>
      </c>
      <c r="V746" s="161" t="s">
        <v>9555</v>
      </c>
      <c r="W746" s="168">
        <v>8000</v>
      </c>
    </row>
    <row r="747" spans="1:23" ht="15" customHeight="1" x14ac:dyDescent="0.25">
      <c r="A747" s="159"/>
      <c r="B747" s="160">
        <v>39653</v>
      </c>
      <c r="C747" s="161">
        <v>1620</v>
      </c>
      <c r="D747" s="161" t="s">
        <v>64</v>
      </c>
      <c r="E747" s="161" t="s">
        <v>11347</v>
      </c>
      <c r="F747" s="162" t="s">
        <v>10795</v>
      </c>
      <c r="G747" s="162" t="s">
        <v>5722</v>
      </c>
      <c r="H747" s="164" t="s">
        <v>11348</v>
      </c>
      <c r="I747" s="159" t="s">
        <v>11349</v>
      </c>
      <c r="J747" s="163" t="s">
        <v>11350</v>
      </c>
      <c r="K747" s="165" t="s">
        <v>9481</v>
      </c>
      <c r="L747" s="181" t="s">
        <v>8226</v>
      </c>
      <c r="M747" s="166">
        <v>799</v>
      </c>
      <c r="N747" s="161" t="s">
        <v>8168</v>
      </c>
      <c r="O747" s="167">
        <v>1</v>
      </c>
      <c r="P747" s="162"/>
      <c r="Q747" s="159"/>
      <c r="R747" s="159"/>
      <c r="S747" s="159" t="s">
        <v>10209</v>
      </c>
      <c r="T747" s="159" t="s">
        <v>9483</v>
      </c>
      <c r="U747" s="164"/>
      <c r="V747" s="161"/>
      <c r="W747" s="168"/>
    </row>
    <row r="748" spans="1:23" ht="15" customHeight="1" x14ac:dyDescent="0.25">
      <c r="A748" s="159"/>
      <c r="B748" s="160">
        <v>39653</v>
      </c>
      <c r="C748" s="161"/>
      <c r="D748" s="161" t="s">
        <v>141</v>
      </c>
      <c r="E748" s="161" t="s">
        <v>11351</v>
      </c>
      <c r="F748" s="162" t="s">
        <v>9340</v>
      </c>
      <c r="G748" s="162" t="s">
        <v>8671</v>
      </c>
      <c r="H748" s="164" t="s">
        <v>11352</v>
      </c>
      <c r="I748" s="159" t="s">
        <v>11353</v>
      </c>
      <c r="J748" s="162" t="s">
        <v>11354</v>
      </c>
      <c r="K748" s="165" t="s">
        <v>9481</v>
      </c>
      <c r="L748" s="181" t="s">
        <v>8172</v>
      </c>
      <c r="M748" s="166">
        <v>800</v>
      </c>
      <c r="N748" s="161" t="s">
        <v>8161</v>
      </c>
      <c r="O748" s="167">
        <v>0</v>
      </c>
      <c r="P748" s="204"/>
      <c r="Q748" s="205" t="s">
        <v>8671</v>
      </c>
      <c r="R748" s="159"/>
      <c r="S748" s="159" t="s">
        <v>11355</v>
      </c>
      <c r="T748" s="159" t="s">
        <v>10584</v>
      </c>
      <c r="U748" s="164"/>
      <c r="V748" s="161"/>
      <c r="W748" s="168"/>
    </row>
    <row r="749" spans="1:23" ht="15" customHeight="1" x14ac:dyDescent="0.25">
      <c r="A749" s="159"/>
      <c r="B749" s="160">
        <v>39653</v>
      </c>
      <c r="C749" s="161">
        <v>1355</v>
      </c>
      <c r="D749" s="161" t="s">
        <v>91</v>
      </c>
      <c r="E749" s="198" t="s">
        <v>11356</v>
      </c>
      <c r="F749" s="162" t="s">
        <v>10402</v>
      </c>
      <c r="G749" s="162" t="s">
        <v>11203</v>
      </c>
      <c r="H749" s="164" t="s">
        <v>11357</v>
      </c>
      <c r="I749" s="159" t="s">
        <v>11358</v>
      </c>
      <c r="J749" s="162" t="s">
        <v>11359</v>
      </c>
      <c r="K749" s="165" t="s">
        <v>9481</v>
      </c>
      <c r="L749" s="181" t="s">
        <v>8226</v>
      </c>
      <c r="M749" s="166">
        <v>200</v>
      </c>
      <c r="N749" s="161" t="s">
        <v>8142</v>
      </c>
      <c r="O749" s="167"/>
      <c r="P749" s="204"/>
      <c r="Q749" s="205" t="s">
        <v>11360</v>
      </c>
      <c r="R749" s="159"/>
      <c r="S749" s="159" t="s">
        <v>10979</v>
      </c>
      <c r="T749" s="159" t="s">
        <v>10717</v>
      </c>
      <c r="U749" s="164"/>
      <c r="V749" s="161"/>
      <c r="W749" s="168"/>
    </row>
    <row r="750" spans="1:23" ht="15" customHeight="1" x14ac:dyDescent="0.25">
      <c r="A750" s="159">
        <v>5631</v>
      </c>
      <c r="B750" s="160">
        <v>39653</v>
      </c>
      <c r="C750" s="161">
        <v>1026</v>
      </c>
      <c r="D750" s="161" t="s">
        <v>81</v>
      </c>
      <c r="E750" s="161" t="s">
        <v>11361</v>
      </c>
      <c r="F750" s="162" t="s">
        <v>11362</v>
      </c>
      <c r="G750" s="162" t="s">
        <v>11363</v>
      </c>
      <c r="H750" s="164" t="s">
        <v>11364</v>
      </c>
      <c r="I750" s="159" t="s">
        <v>11365</v>
      </c>
      <c r="J750" s="162" t="s">
        <v>11366</v>
      </c>
      <c r="K750" s="165" t="s">
        <v>29</v>
      </c>
      <c r="L750" s="181" t="s">
        <v>8172</v>
      </c>
      <c r="M750" s="166">
        <v>3000</v>
      </c>
      <c r="N750" s="161" t="s">
        <v>8168</v>
      </c>
      <c r="O750" s="167">
        <v>0</v>
      </c>
      <c r="P750" s="162"/>
      <c r="Q750" s="159"/>
      <c r="R750" s="159"/>
      <c r="S750" s="159" t="s">
        <v>11367</v>
      </c>
      <c r="T750" s="159" t="s">
        <v>9483</v>
      </c>
      <c r="U750" s="164"/>
      <c r="V750" s="161"/>
      <c r="W750" s="168"/>
    </row>
    <row r="751" spans="1:23" ht="15" customHeight="1" x14ac:dyDescent="0.25">
      <c r="A751" s="159">
        <v>5645</v>
      </c>
      <c r="B751" s="160">
        <v>39653</v>
      </c>
      <c r="C751" s="161">
        <v>1428</v>
      </c>
      <c r="D751" s="161" t="s">
        <v>64</v>
      </c>
      <c r="E751" s="161" t="s">
        <v>11368</v>
      </c>
      <c r="F751" s="162" t="s">
        <v>10493</v>
      </c>
      <c r="G751" s="162" t="s">
        <v>8260</v>
      </c>
      <c r="H751" s="164" t="s">
        <v>11369</v>
      </c>
      <c r="I751" s="159" t="s">
        <v>11370</v>
      </c>
      <c r="J751" s="162" t="s">
        <v>11341</v>
      </c>
      <c r="K751" s="165"/>
      <c r="L751" s="181" t="s">
        <v>8172</v>
      </c>
      <c r="M751" s="166">
        <v>15000</v>
      </c>
      <c r="N751" s="161" t="s">
        <v>8168</v>
      </c>
      <c r="O751" s="167"/>
      <c r="P751" s="162"/>
      <c r="Q751" s="159"/>
      <c r="R751" s="159"/>
      <c r="S751" s="159"/>
      <c r="T751" s="159"/>
      <c r="U751" s="164"/>
      <c r="V751" s="161"/>
      <c r="W751" s="168"/>
    </row>
    <row r="752" spans="1:23" ht="15" customHeight="1" x14ac:dyDescent="0.25">
      <c r="A752" s="144">
        <v>5640</v>
      </c>
      <c r="B752" s="120">
        <v>39653</v>
      </c>
      <c r="C752" s="121">
        <v>1337</v>
      </c>
      <c r="D752" s="121" t="s">
        <v>162</v>
      </c>
      <c r="E752" s="144" t="s">
        <v>11371</v>
      </c>
      <c r="F752" s="145" t="s">
        <v>9422</v>
      </c>
      <c r="G752" s="145" t="s">
        <v>9423</v>
      </c>
      <c r="H752" s="144" t="s">
        <v>11372</v>
      </c>
      <c r="I752" s="144" t="s">
        <v>11373</v>
      </c>
      <c r="J752" s="144" t="s">
        <v>11374</v>
      </c>
      <c r="K752" s="147"/>
      <c r="L752" s="148"/>
      <c r="M752" s="122">
        <v>40000</v>
      </c>
      <c r="N752" s="121" t="s">
        <v>8273</v>
      </c>
      <c r="O752" s="149"/>
      <c r="P752" s="211"/>
      <c r="Q752" s="211"/>
      <c r="R752" s="144"/>
      <c r="S752" s="144"/>
      <c r="T752" s="144"/>
      <c r="U752" s="144"/>
      <c r="V752" s="121"/>
      <c r="W752" s="144"/>
    </row>
    <row r="753" spans="1:23" ht="15" customHeight="1" x14ac:dyDescent="0.25">
      <c r="A753" s="169">
        <v>5635</v>
      </c>
      <c r="B753" s="170">
        <v>39653</v>
      </c>
      <c r="C753" s="169">
        <v>1208</v>
      </c>
      <c r="D753" s="169" t="s">
        <v>56</v>
      </c>
      <c r="E753" s="169" t="s">
        <v>11375</v>
      </c>
      <c r="F753" s="178" t="s">
        <v>11376</v>
      </c>
      <c r="G753" s="178" t="s">
        <v>11377</v>
      </c>
      <c r="H753" s="173" t="s">
        <v>11378</v>
      </c>
      <c r="I753" s="178" t="s">
        <v>11379</v>
      </c>
      <c r="J753" s="173" t="s">
        <v>11380</v>
      </c>
      <c r="K753" s="172"/>
      <c r="L753" s="174" t="s">
        <v>8226</v>
      </c>
      <c r="M753" s="175">
        <v>100</v>
      </c>
      <c r="N753" s="172" t="s">
        <v>8335</v>
      </c>
      <c r="O753" s="176">
        <v>0</v>
      </c>
      <c r="P753" s="192"/>
      <c r="Q753" s="192"/>
      <c r="R753" s="173"/>
      <c r="S753" s="173" t="s">
        <v>11381</v>
      </c>
      <c r="T753" s="173" t="s">
        <v>8251</v>
      </c>
      <c r="U753" s="173" t="s">
        <v>8252</v>
      </c>
      <c r="V753" s="179"/>
      <c r="W753" s="180">
        <v>0</v>
      </c>
    </row>
    <row r="754" spans="1:23" ht="15" customHeight="1" x14ac:dyDescent="0.25">
      <c r="A754" s="169">
        <v>5636</v>
      </c>
      <c r="B754" s="170">
        <v>39653</v>
      </c>
      <c r="C754" s="169">
        <v>1248</v>
      </c>
      <c r="D754" s="169" t="s">
        <v>56</v>
      </c>
      <c r="E754" s="169" t="s">
        <v>11382</v>
      </c>
      <c r="F754" s="178" t="s">
        <v>11383</v>
      </c>
      <c r="G754" s="178" t="s">
        <v>11384</v>
      </c>
      <c r="H754" s="173" t="s">
        <v>11385</v>
      </c>
      <c r="I754" s="178" t="s">
        <v>11386</v>
      </c>
      <c r="J754" s="173" t="s">
        <v>11387</v>
      </c>
      <c r="K754" s="172"/>
      <c r="L754" s="174" t="s">
        <v>8172</v>
      </c>
      <c r="M754" s="175" t="s">
        <v>8194</v>
      </c>
      <c r="N754" s="172" t="s">
        <v>8724</v>
      </c>
      <c r="O754" s="176" t="s">
        <v>4936</v>
      </c>
      <c r="P754" s="173"/>
      <c r="Q754" s="173" t="s">
        <v>4936</v>
      </c>
      <c r="R754" s="173"/>
      <c r="S754" s="173" t="s">
        <v>4936</v>
      </c>
      <c r="T754" s="173" t="s">
        <v>11388</v>
      </c>
      <c r="U754" s="173" t="s">
        <v>8252</v>
      </c>
      <c r="V754" s="179"/>
      <c r="W754" s="180">
        <v>0</v>
      </c>
    </row>
    <row r="755" spans="1:23" ht="15" customHeight="1" x14ac:dyDescent="0.25">
      <c r="A755" s="169">
        <v>5653</v>
      </c>
      <c r="B755" s="170">
        <v>39653</v>
      </c>
      <c r="C755" s="169">
        <v>731</v>
      </c>
      <c r="D755" s="169" t="s">
        <v>40</v>
      </c>
      <c r="E755" s="169" t="s">
        <v>11389</v>
      </c>
      <c r="F755" s="178" t="s">
        <v>9177</v>
      </c>
      <c r="G755" s="178" t="s">
        <v>8222</v>
      </c>
      <c r="H755" s="173" t="s">
        <v>11390</v>
      </c>
      <c r="I755" s="178" t="s">
        <v>11391</v>
      </c>
      <c r="J755" s="173" t="s">
        <v>8225</v>
      </c>
      <c r="K755" s="172"/>
      <c r="L755" s="174" t="s">
        <v>8226</v>
      </c>
      <c r="M755" s="175">
        <v>74925</v>
      </c>
      <c r="N755" s="172" t="s">
        <v>8168</v>
      </c>
      <c r="O755" s="176" t="s">
        <v>4936</v>
      </c>
      <c r="P755" s="173"/>
      <c r="Q755" s="173"/>
      <c r="R755" s="173"/>
      <c r="S755" s="173" t="s">
        <v>8222</v>
      </c>
      <c r="T755" s="173" t="s">
        <v>8251</v>
      </c>
      <c r="U755" s="173"/>
      <c r="V755" s="179"/>
      <c r="W755" s="180"/>
    </row>
    <row r="756" spans="1:23" ht="15" customHeight="1" x14ac:dyDescent="0.25">
      <c r="A756" s="144"/>
      <c r="B756" s="157">
        <v>39653</v>
      </c>
      <c r="C756" s="121"/>
      <c r="D756" s="121" t="s">
        <v>46</v>
      </c>
      <c r="E756" s="158" t="s">
        <v>11392</v>
      </c>
      <c r="F756" s="145" t="s">
        <v>11393</v>
      </c>
      <c r="G756" s="145" t="s">
        <v>8802</v>
      </c>
      <c r="H756" s="206" t="s">
        <v>11394</v>
      </c>
      <c r="I756" s="144" t="s">
        <v>11395</v>
      </c>
      <c r="J756" s="146"/>
      <c r="K756" s="147"/>
      <c r="L756" s="148" t="s">
        <v>8172</v>
      </c>
      <c r="M756" s="122">
        <v>61000</v>
      </c>
      <c r="N756" s="121" t="s">
        <v>8168</v>
      </c>
      <c r="O756" s="122"/>
      <c r="P756" s="121"/>
      <c r="Q756" s="144"/>
      <c r="R756" s="144"/>
      <c r="S756" s="144" t="s">
        <v>11231</v>
      </c>
      <c r="T756" s="144" t="s">
        <v>10745</v>
      </c>
      <c r="U756" s="144"/>
      <c r="V756" s="121"/>
      <c r="W756" s="150"/>
    </row>
    <row r="757" spans="1:23" ht="15" customHeight="1" x14ac:dyDescent="0.25">
      <c r="A757" s="144">
        <v>5651</v>
      </c>
      <c r="B757" s="157">
        <v>39653</v>
      </c>
      <c r="C757" s="121">
        <v>1637</v>
      </c>
      <c r="D757" s="121" t="s">
        <v>70</v>
      </c>
      <c r="E757" s="158" t="s">
        <v>11396</v>
      </c>
      <c r="F757" s="145" t="s">
        <v>11397</v>
      </c>
      <c r="G757" s="145" t="s">
        <v>11398</v>
      </c>
      <c r="H757" s="144" t="s">
        <v>11399</v>
      </c>
      <c r="I757" s="144" t="s">
        <v>11400</v>
      </c>
      <c r="J757" s="147"/>
      <c r="K757" s="147"/>
      <c r="L757" s="148"/>
      <c r="M757" s="122">
        <v>1500</v>
      </c>
      <c r="N757" s="121" t="s">
        <v>8194</v>
      </c>
      <c r="O757" s="122"/>
      <c r="P757" s="121"/>
      <c r="Q757" s="144"/>
      <c r="R757" s="144"/>
      <c r="S757" s="144"/>
      <c r="T757" s="144"/>
      <c r="U757" s="144"/>
      <c r="V757" s="121"/>
      <c r="W757" s="150"/>
    </row>
    <row r="758" spans="1:23" ht="15" customHeight="1" x14ac:dyDescent="0.25">
      <c r="A758" s="144"/>
      <c r="B758" s="157">
        <v>39653</v>
      </c>
      <c r="C758" s="121"/>
      <c r="D758" s="121" t="s">
        <v>70</v>
      </c>
      <c r="E758" s="158" t="s">
        <v>11401</v>
      </c>
      <c r="F758" s="145" t="s">
        <v>11402</v>
      </c>
      <c r="G758" s="145" t="s">
        <v>11403</v>
      </c>
      <c r="H758" s="144" t="s">
        <v>11404</v>
      </c>
      <c r="I758" s="144" t="s">
        <v>11405</v>
      </c>
      <c r="J758" s="147"/>
      <c r="K758" s="147"/>
      <c r="L758" s="148"/>
      <c r="M758" s="122">
        <v>600</v>
      </c>
      <c r="N758" s="121" t="s">
        <v>8168</v>
      </c>
      <c r="O758" s="122"/>
      <c r="P758" s="121"/>
      <c r="Q758" s="144"/>
      <c r="R758" s="144"/>
      <c r="S758" s="144" t="s">
        <v>11406</v>
      </c>
      <c r="T758" s="144" t="s">
        <v>10745</v>
      </c>
      <c r="U758" s="144"/>
      <c r="V758" s="121"/>
      <c r="W758" s="150"/>
    </row>
    <row r="759" spans="1:23" ht="15" customHeight="1" x14ac:dyDescent="0.25">
      <c r="A759" s="144">
        <v>5670</v>
      </c>
      <c r="B759" s="120">
        <v>39654</v>
      </c>
      <c r="C759" s="121">
        <v>1152</v>
      </c>
      <c r="D759" s="121" t="s">
        <v>59</v>
      </c>
      <c r="E759" s="144" t="s">
        <v>11407</v>
      </c>
      <c r="F759" s="144" t="s">
        <v>11408</v>
      </c>
      <c r="G759" s="144" t="s">
        <v>8530</v>
      </c>
      <c r="H759" s="146" t="s">
        <v>11409</v>
      </c>
      <c r="I759" s="146" t="s">
        <v>11410</v>
      </c>
      <c r="J759" s="147" t="s">
        <v>10543</v>
      </c>
      <c r="K759" s="147"/>
      <c r="L759" s="148"/>
      <c r="M759" s="122">
        <v>20000</v>
      </c>
      <c r="N759" s="121" t="s">
        <v>8724</v>
      </c>
      <c r="O759" s="149"/>
      <c r="P759" s="144" t="s">
        <v>11411</v>
      </c>
      <c r="Q759" s="144"/>
      <c r="R759" s="144"/>
      <c r="S759" s="144"/>
      <c r="T759" s="144"/>
      <c r="U759" s="144"/>
      <c r="V759" s="121"/>
      <c r="W759" s="150"/>
    </row>
    <row r="760" spans="1:23" ht="15" customHeight="1" x14ac:dyDescent="0.25">
      <c r="A760" s="159">
        <v>5666</v>
      </c>
      <c r="B760" s="160">
        <v>39654</v>
      </c>
      <c r="C760" s="161">
        <v>1052</v>
      </c>
      <c r="D760" s="161" t="s">
        <v>141</v>
      </c>
      <c r="E760" s="161" t="s">
        <v>11412</v>
      </c>
      <c r="F760" s="162" t="s">
        <v>8232</v>
      </c>
      <c r="G760" s="159" t="s">
        <v>8233</v>
      </c>
      <c r="H760" s="164" t="s">
        <v>11413</v>
      </c>
      <c r="I760" s="159" t="s">
        <v>11414</v>
      </c>
      <c r="J760" s="162" t="s">
        <v>11415</v>
      </c>
      <c r="K760" s="165" t="s">
        <v>9481</v>
      </c>
      <c r="L760" s="181" t="s">
        <v>8172</v>
      </c>
      <c r="M760" s="166">
        <v>165000</v>
      </c>
      <c r="N760" s="161" t="s">
        <v>8267</v>
      </c>
      <c r="O760" s="167"/>
      <c r="P760" s="162" t="s">
        <v>11416</v>
      </c>
      <c r="Q760" s="159"/>
      <c r="R760" s="159"/>
      <c r="S760" s="159" t="s">
        <v>11417</v>
      </c>
      <c r="T760" s="159" t="s">
        <v>10584</v>
      </c>
      <c r="U760" s="164" t="s">
        <v>10585</v>
      </c>
      <c r="V760" s="161" t="s">
        <v>11313</v>
      </c>
      <c r="W760" s="168"/>
    </row>
    <row r="761" spans="1:23" ht="15" customHeight="1" x14ac:dyDescent="0.25">
      <c r="A761" s="159"/>
      <c r="B761" s="160">
        <v>39654</v>
      </c>
      <c r="C761" s="161">
        <v>1551</v>
      </c>
      <c r="D761" s="161" t="s">
        <v>91</v>
      </c>
      <c r="E761" s="161" t="s">
        <v>11418</v>
      </c>
      <c r="F761" s="162" t="s">
        <v>11419</v>
      </c>
      <c r="G761" s="159" t="s">
        <v>11420</v>
      </c>
      <c r="H761" s="164" t="s">
        <v>11421</v>
      </c>
      <c r="I761" s="159" t="s">
        <v>11422</v>
      </c>
      <c r="J761" s="162" t="s">
        <v>11423</v>
      </c>
      <c r="K761" s="165" t="s">
        <v>9481</v>
      </c>
      <c r="L761" s="181" t="s">
        <v>8172</v>
      </c>
      <c r="M761" s="166">
        <v>750</v>
      </c>
      <c r="N761" s="161" t="s">
        <v>8724</v>
      </c>
      <c r="O761" s="167"/>
      <c r="P761" s="162"/>
      <c r="Q761" s="159"/>
      <c r="R761" s="159"/>
      <c r="S761" s="159" t="s">
        <v>11240</v>
      </c>
      <c r="T761" s="159" t="s">
        <v>10717</v>
      </c>
      <c r="U761" s="164"/>
      <c r="V761" s="161"/>
      <c r="W761" s="168"/>
    </row>
    <row r="762" spans="1:23" ht="15" customHeight="1" x14ac:dyDescent="0.25">
      <c r="A762" s="159">
        <v>5709</v>
      </c>
      <c r="B762" s="160">
        <v>39656</v>
      </c>
      <c r="C762" s="161">
        <v>847</v>
      </c>
      <c r="D762" s="161" t="s">
        <v>70</v>
      </c>
      <c r="E762" s="161" t="s">
        <v>11424</v>
      </c>
      <c r="F762" s="162" t="s">
        <v>11425</v>
      </c>
      <c r="G762" s="159" t="s">
        <v>11426</v>
      </c>
      <c r="H762" s="207" t="s">
        <v>11427</v>
      </c>
      <c r="I762" s="159" t="s">
        <v>11428</v>
      </c>
      <c r="J762" s="163" t="s">
        <v>10992</v>
      </c>
      <c r="K762" s="165"/>
      <c r="L762" s="181" t="s">
        <v>8226</v>
      </c>
      <c r="M762" s="166">
        <v>1000</v>
      </c>
      <c r="N762" s="161" t="s">
        <v>8161</v>
      </c>
      <c r="O762" s="167"/>
      <c r="P762" s="162"/>
      <c r="Q762" s="159"/>
      <c r="R762" s="159"/>
      <c r="S762" s="159"/>
      <c r="T762" s="159"/>
      <c r="U762" s="164"/>
      <c r="V762" s="161"/>
      <c r="W762" s="168"/>
    </row>
    <row r="763" spans="1:23" ht="15" customHeight="1" x14ac:dyDescent="0.25">
      <c r="A763" s="151"/>
      <c r="B763" s="152">
        <v>39656</v>
      </c>
      <c r="C763" s="221">
        <v>0.83472222222222225</v>
      </c>
      <c r="D763" s="153" t="s">
        <v>21</v>
      </c>
      <c r="E763" s="222">
        <v>39656.708333333336</v>
      </c>
      <c r="F763" s="153" t="s">
        <v>9406</v>
      </c>
      <c r="G763" s="153" t="s">
        <v>8202</v>
      </c>
      <c r="H763" s="153" t="s">
        <v>11429</v>
      </c>
      <c r="I763" s="153" t="s">
        <v>8606</v>
      </c>
      <c r="J763" s="123" t="s">
        <v>8690</v>
      </c>
      <c r="K763" s="123"/>
      <c r="L763" s="182"/>
      <c r="M763" s="154">
        <v>50</v>
      </c>
      <c r="N763" s="153" t="s">
        <v>8168</v>
      </c>
      <c r="O763" s="155"/>
      <c r="P763" s="153"/>
      <c r="Q763" s="153"/>
      <c r="R763" s="153"/>
      <c r="S763" s="153"/>
      <c r="T763" s="153"/>
      <c r="U763" s="153"/>
      <c r="V763" s="153"/>
      <c r="W763" s="156"/>
    </row>
    <row r="764" spans="1:23" ht="15" customHeight="1" x14ac:dyDescent="0.25">
      <c r="A764" s="151">
        <v>5727</v>
      </c>
      <c r="B764" s="152">
        <v>39657</v>
      </c>
      <c r="C764" s="153">
        <v>1132</v>
      </c>
      <c r="D764" s="153" t="s">
        <v>108</v>
      </c>
      <c r="E764" s="153" t="s">
        <v>11430</v>
      </c>
      <c r="F764" s="153" t="s">
        <v>11431</v>
      </c>
      <c r="G764" s="153" t="s">
        <v>11432</v>
      </c>
      <c r="H764" s="153" t="s">
        <v>9201</v>
      </c>
      <c r="I764" s="153" t="s">
        <v>11433</v>
      </c>
      <c r="J764" s="123" t="s">
        <v>11434</v>
      </c>
      <c r="K764" s="123"/>
      <c r="L764" s="182"/>
      <c r="M764" s="154">
        <v>1500</v>
      </c>
      <c r="N764" s="153" t="s">
        <v>8161</v>
      </c>
      <c r="O764" s="155"/>
      <c r="P764" s="202" t="s">
        <v>11435</v>
      </c>
      <c r="Q764" s="202"/>
      <c r="R764" s="153" t="s">
        <v>4937</v>
      </c>
      <c r="S764" s="153"/>
      <c r="T764" s="153"/>
      <c r="U764" s="153"/>
      <c r="V764" s="153"/>
      <c r="W764" s="153"/>
    </row>
    <row r="765" spans="1:23" ht="15" customHeight="1" x14ac:dyDescent="0.25">
      <c r="A765" s="151"/>
      <c r="B765" s="152">
        <v>39657</v>
      </c>
      <c r="C765" s="153">
        <v>1511</v>
      </c>
      <c r="D765" s="153" t="s">
        <v>99</v>
      </c>
      <c r="E765" s="153" t="s">
        <v>11436</v>
      </c>
      <c r="F765" s="153" t="s">
        <v>11437</v>
      </c>
      <c r="G765" s="153" t="s">
        <v>9151</v>
      </c>
      <c r="H765" s="153" t="s">
        <v>11438</v>
      </c>
      <c r="I765" s="153" t="s">
        <v>11439</v>
      </c>
      <c r="J765" s="123" t="s">
        <v>10036</v>
      </c>
      <c r="K765" s="123"/>
      <c r="L765" s="182"/>
      <c r="M765" s="154">
        <v>500</v>
      </c>
      <c r="N765" s="153" t="s">
        <v>8168</v>
      </c>
      <c r="O765" s="155"/>
      <c r="P765" s="202"/>
      <c r="Q765" s="202"/>
      <c r="R765" s="153"/>
      <c r="S765" s="153"/>
      <c r="T765" s="153"/>
      <c r="U765" s="153"/>
      <c r="V765" s="153"/>
      <c r="W765" s="153"/>
    </row>
    <row r="766" spans="1:23" ht="15" customHeight="1" x14ac:dyDescent="0.25">
      <c r="A766" s="144">
        <v>5744</v>
      </c>
      <c r="B766" s="120">
        <v>39657</v>
      </c>
      <c r="C766" s="121">
        <v>1715</v>
      </c>
      <c r="D766" s="121" t="s">
        <v>162</v>
      </c>
      <c r="E766" s="144" t="s">
        <v>11440</v>
      </c>
      <c r="F766" s="144" t="s">
        <v>8157</v>
      </c>
      <c r="G766" s="144" t="s">
        <v>8158</v>
      </c>
      <c r="H766" s="144" t="s">
        <v>11441</v>
      </c>
      <c r="I766" s="144" t="s">
        <v>11442</v>
      </c>
      <c r="J766" s="144" t="s">
        <v>11443</v>
      </c>
      <c r="K766" s="144"/>
      <c r="L766" s="148"/>
      <c r="M766" s="144">
        <v>8000</v>
      </c>
      <c r="N766" s="121" t="s">
        <v>8161</v>
      </c>
      <c r="O766" s="121"/>
      <c r="P766" s="144"/>
      <c r="Q766" s="144"/>
      <c r="R766" s="144"/>
      <c r="S766" s="144"/>
      <c r="T766" s="144"/>
      <c r="U766" s="144"/>
      <c r="V766" s="121"/>
      <c r="W766" s="150"/>
    </row>
    <row r="767" spans="1:23" ht="15" customHeight="1" x14ac:dyDescent="0.25">
      <c r="A767" s="144">
        <v>5739</v>
      </c>
      <c r="B767" s="120">
        <v>39657</v>
      </c>
      <c r="C767" s="121">
        <v>1618</v>
      </c>
      <c r="D767" s="121" t="s">
        <v>42</v>
      </c>
      <c r="E767" s="144" t="s">
        <v>11444</v>
      </c>
      <c r="F767" s="145" t="s">
        <v>8269</v>
      </c>
      <c r="G767" s="145" t="s">
        <v>8270</v>
      </c>
      <c r="H767" s="144" t="s">
        <v>11445</v>
      </c>
      <c r="I767" s="144" t="s">
        <v>11446</v>
      </c>
      <c r="J767" s="147"/>
      <c r="K767" s="144"/>
      <c r="L767" s="148" t="s">
        <v>8172</v>
      </c>
      <c r="M767" s="144">
        <v>250000</v>
      </c>
      <c r="N767" s="121" t="s">
        <v>8161</v>
      </c>
      <c r="O767" s="121"/>
      <c r="P767" s="144"/>
      <c r="Q767" s="144"/>
      <c r="R767" s="144"/>
      <c r="S767" s="144"/>
      <c r="T767" s="144"/>
      <c r="U767" s="144"/>
      <c r="V767" s="121"/>
      <c r="W767" s="150"/>
    </row>
    <row r="768" spans="1:23" ht="15" customHeight="1" x14ac:dyDescent="0.25">
      <c r="A768" s="169">
        <v>5723</v>
      </c>
      <c r="B768" s="170">
        <v>39657</v>
      </c>
      <c r="C768" s="169">
        <v>921</v>
      </c>
      <c r="D768" s="169" t="s">
        <v>31</v>
      </c>
      <c r="E768" s="169" t="s">
        <v>11447</v>
      </c>
      <c r="F768" s="178" t="s">
        <v>11448</v>
      </c>
      <c r="G768" s="178" t="s">
        <v>11449</v>
      </c>
      <c r="H768" s="173" t="s">
        <v>11450</v>
      </c>
      <c r="I768" s="178" t="s">
        <v>11451</v>
      </c>
      <c r="J768" s="173" t="s">
        <v>11452</v>
      </c>
      <c r="K768" s="172"/>
      <c r="L768" s="174" t="s">
        <v>8226</v>
      </c>
      <c r="M768" s="175">
        <v>1000</v>
      </c>
      <c r="N768" s="172" t="s">
        <v>8142</v>
      </c>
      <c r="O768" s="176" t="s">
        <v>4936</v>
      </c>
      <c r="P768" s="173"/>
      <c r="Q768" s="173" t="s">
        <v>11453</v>
      </c>
      <c r="R768" s="173"/>
      <c r="S768" s="146" t="s">
        <v>10865</v>
      </c>
      <c r="T768" s="173" t="s">
        <v>9604</v>
      </c>
      <c r="U768" s="173" t="s">
        <v>10867</v>
      </c>
      <c r="V768" s="179"/>
      <c r="W768" s="180">
        <v>0</v>
      </c>
    </row>
    <row r="769" spans="1:23" ht="15" customHeight="1" x14ac:dyDescent="0.25">
      <c r="A769" s="169"/>
      <c r="B769" s="170">
        <v>39657</v>
      </c>
      <c r="C769" s="169">
        <v>1116</v>
      </c>
      <c r="D769" s="169" t="s">
        <v>31</v>
      </c>
      <c r="E769" s="169" t="s">
        <v>11454</v>
      </c>
      <c r="F769" s="178" t="s">
        <v>11455</v>
      </c>
      <c r="G769" s="178" t="s">
        <v>9604</v>
      </c>
      <c r="H769" s="173" t="s">
        <v>11456</v>
      </c>
      <c r="I769" s="178" t="s">
        <v>11457</v>
      </c>
      <c r="J769" s="173" t="s">
        <v>11458</v>
      </c>
      <c r="K769" s="172"/>
      <c r="L769" s="174" t="s">
        <v>8359</v>
      </c>
      <c r="M769" s="175">
        <v>400</v>
      </c>
      <c r="N769" s="172" t="s">
        <v>8215</v>
      </c>
      <c r="O769" s="176" t="s">
        <v>4936</v>
      </c>
      <c r="P769" s="192"/>
      <c r="Q769" s="192" t="s">
        <v>11459</v>
      </c>
      <c r="R769" s="173"/>
      <c r="S769" s="173" t="s">
        <v>11460</v>
      </c>
      <c r="T769" s="173" t="s">
        <v>10866</v>
      </c>
      <c r="U769" s="173" t="s">
        <v>10867</v>
      </c>
      <c r="V769" s="179"/>
      <c r="W769" s="180"/>
    </row>
    <row r="770" spans="1:23" ht="15" customHeight="1" x14ac:dyDescent="0.25">
      <c r="A770" s="144"/>
      <c r="B770" s="157">
        <v>39657</v>
      </c>
      <c r="C770" s="121"/>
      <c r="D770" s="121" t="s">
        <v>46</v>
      </c>
      <c r="E770" s="158" t="s">
        <v>11461</v>
      </c>
      <c r="F770" s="145" t="s">
        <v>10894</v>
      </c>
      <c r="G770" s="145" t="s">
        <v>8802</v>
      </c>
      <c r="H770" s="123" t="s">
        <v>11462</v>
      </c>
      <c r="I770" s="146" t="s">
        <v>11463</v>
      </c>
      <c r="J770" s="147"/>
      <c r="K770" s="147"/>
      <c r="L770" s="148"/>
      <c r="M770" s="122">
        <v>750</v>
      </c>
      <c r="N770" s="121" t="s">
        <v>8335</v>
      </c>
      <c r="O770" s="122"/>
      <c r="P770" s="121"/>
      <c r="Q770" s="144"/>
      <c r="R770" s="144"/>
      <c r="S770" s="144" t="s">
        <v>11464</v>
      </c>
      <c r="T770" s="144" t="s">
        <v>10745</v>
      </c>
      <c r="U770" s="144"/>
      <c r="V770" s="121"/>
      <c r="W770" s="150"/>
    </row>
    <row r="771" spans="1:23" ht="15" customHeight="1" x14ac:dyDescent="0.25">
      <c r="A771" s="159">
        <v>5761</v>
      </c>
      <c r="B771" s="160">
        <v>39658</v>
      </c>
      <c r="C771" s="161">
        <v>1353</v>
      </c>
      <c r="D771" s="161" t="s">
        <v>64</v>
      </c>
      <c r="E771" s="161" t="s">
        <v>11465</v>
      </c>
      <c r="F771" s="159" t="s">
        <v>11466</v>
      </c>
      <c r="G771" s="159" t="s">
        <v>5722</v>
      </c>
      <c r="H771" s="164" t="s">
        <v>11467</v>
      </c>
      <c r="I771" s="159" t="s">
        <v>11468</v>
      </c>
      <c r="J771" s="162" t="s">
        <v>11469</v>
      </c>
      <c r="K771" s="181" t="s">
        <v>9481</v>
      </c>
      <c r="L771" s="166" t="s">
        <v>8226</v>
      </c>
      <c r="M771" s="161">
        <v>8000</v>
      </c>
      <c r="N771" s="161" t="s">
        <v>8168</v>
      </c>
      <c r="O771" s="167">
        <v>1</v>
      </c>
      <c r="P771" s="162"/>
      <c r="Q771" s="159" t="s">
        <v>5722</v>
      </c>
      <c r="R771" s="159"/>
      <c r="S771" s="159" t="s">
        <v>9482</v>
      </c>
      <c r="T771" s="159" t="s">
        <v>11470</v>
      </c>
      <c r="U771" s="164"/>
      <c r="V771" s="161"/>
      <c r="W771" s="168"/>
    </row>
    <row r="772" spans="1:23" ht="15" customHeight="1" x14ac:dyDescent="0.25">
      <c r="A772" s="151">
        <v>5770</v>
      </c>
      <c r="B772" s="152">
        <v>39658</v>
      </c>
      <c r="C772" s="153">
        <v>2010</v>
      </c>
      <c r="D772" s="153" t="s">
        <v>319</v>
      </c>
      <c r="E772" s="153" t="s">
        <v>11471</v>
      </c>
      <c r="F772" s="153" t="s">
        <v>8207</v>
      </c>
      <c r="G772" s="153" t="s">
        <v>8208</v>
      </c>
      <c r="H772" s="123" t="s">
        <v>11472</v>
      </c>
      <c r="I772" s="153" t="s">
        <v>11473</v>
      </c>
      <c r="J772" s="123" t="s">
        <v>11474</v>
      </c>
      <c r="K772" s="123"/>
      <c r="L772" s="182"/>
      <c r="M772" s="154">
        <v>50</v>
      </c>
      <c r="N772" s="153" t="s">
        <v>8142</v>
      </c>
      <c r="O772" s="155"/>
      <c r="P772" s="202" t="s">
        <v>11475</v>
      </c>
      <c r="Q772" s="202"/>
      <c r="R772" s="153"/>
      <c r="S772" s="153"/>
      <c r="T772" s="153"/>
      <c r="U772" s="153"/>
      <c r="V772" s="153"/>
      <c r="W772" s="153"/>
    </row>
    <row r="773" spans="1:23" ht="15" customHeight="1" x14ac:dyDescent="0.25">
      <c r="A773" s="151">
        <v>5770</v>
      </c>
      <c r="B773" s="152">
        <v>39658</v>
      </c>
      <c r="C773" s="153">
        <v>2010</v>
      </c>
      <c r="D773" s="153" t="s">
        <v>319</v>
      </c>
      <c r="E773" s="153" t="s">
        <v>11476</v>
      </c>
      <c r="F773" s="153" t="s">
        <v>8207</v>
      </c>
      <c r="G773" s="153" t="s">
        <v>8208</v>
      </c>
      <c r="H773" s="123" t="s">
        <v>11477</v>
      </c>
      <c r="I773" s="153" t="s">
        <v>11478</v>
      </c>
      <c r="J773" s="123" t="s">
        <v>11479</v>
      </c>
      <c r="K773" s="123"/>
      <c r="L773" s="182"/>
      <c r="M773" s="154">
        <v>4000</v>
      </c>
      <c r="N773" s="153" t="s">
        <v>8161</v>
      </c>
      <c r="O773" s="155"/>
      <c r="P773" s="153"/>
      <c r="Q773" s="153"/>
      <c r="R773" s="153"/>
      <c r="S773" s="153"/>
      <c r="T773" s="153"/>
      <c r="U773" s="153"/>
      <c r="V773" s="153"/>
      <c r="W773" s="156"/>
    </row>
    <row r="774" spans="1:23" ht="15" customHeight="1" x14ac:dyDescent="0.25">
      <c r="A774" s="144"/>
      <c r="B774" s="157">
        <v>39658</v>
      </c>
      <c r="C774" s="121"/>
      <c r="D774" s="121" t="s">
        <v>46</v>
      </c>
      <c r="E774" s="158">
        <v>39658.536805555559</v>
      </c>
      <c r="F774" s="145" t="s">
        <v>11480</v>
      </c>
      <c r="G774" s="145" t="s">
        <v>8243</v>
      </c>
      <c r="H774" s="123" t="s">
        <v>11481</v>
      </c>
      <c r="I774" s="146" t="s">
        <v>11482</v>
      </c>
      <c r="J774" s="147" t="s">
        <v>11483</v>
      </c>
      <c r="K774" s="147"/>
      <c r="L774" s="148" t="s">
        <v>8226</v>
      </c>
      <c r="M774" s="122">
        <v>327</v>
      </c>
      <c r="N774" s="121" t="s">
        <v>8142</v>
      </c>
      <c r="O774" s="122"/>
      <c r="P774" s="121"/>
      <c r="Q774" s="144"/>
      <c r="R774" s="144"/>
      <c r="S774" s="144" t="s">
        <v>11060</v>
      </c>
      <c r="T774" s="144" t="s">
        <v>10745</v>
      </c>
      <c r="U774" s="144"/>
      <c r="V774" s="121"/>
      <c r="W774" s="150"/>
    </row>
    <row r="775" spans="1:23" ht="15" customHeight="1" x14ac:dyDescent="0.25">
      <c r="A775" s="159"/>
      <c r="B775" s="160">
        <v>39659</v>
      </c>
      <c r="C775" s="161">
        <v>1546</v>
      </c>
      <c r="D775" s="161" t="s">
        <v>81</v>
      </c>
      <c r="E775" s="161" t="s">
        <v>11484</v>
      </c>
      <c r="F775" s="159" t="s">
        <v>11485</v>
      </c>
      <c r="G775" s="159" t="s">
        <v>9435</v>
      </c>
      <c r="H775" s="164" t="s">
        <v>11486</v>
      </c>
      <c r="I775" s="159" t="s">
        <v>11487</v>
      </c>
      <c r="J775" s="162" t="s">
        <v>11488</v>
      </c>
      <c r="K775" s="181" t="s">
        <v>9481</v>
      </c>
      <c r="L775" s="166" t="s">
        <v>8172</v>
      </c>
      <c r="M775" s="161">
        <v>800</v>
      </c>
      <c r="N775" s="161" t="s">
        <v>8161</v>
      </c>
      <c r="O775" s="167">
        <v>1</v>
      </c>
      <c r="P775" s="162"/>
      <c r="Q775" s="159"/>
      <c r="R775" s="159"/>
      <c r="S775" s="159" t="s">
        <v>11489</v>
      </c>
      <c r="T775" s="159" t="s">
        <v>10717</v>
      </c>
      <c r="U775" s="164"/>
      <c r="V775" s="161"/>
      <c r="W775" s="168"/>
    </row>
    <row r="776" spans="1:23" ht="15" customHeight="1" x14ac:dyDescent="0.25">
      <c r="A776" s="144">
        <v>5790</v>
      </c>
      <c r="B776" s="120">
        <v>39659</v>
      </c>
      <c r="C776" s="121">
        <v>1530</v>
      </c>
      <c r="D776" s="121" t="s">
        <v>42</v>
      </c>
      <c r="E776" s="121" t="s">
        <v>11490</v>
      </c>
      <c r="F776" s="145" t="s">
        <v>8269</v>
      </c>
      <c r="G776" s="145" t="s">
        <v>8270</v>
      </c>
      <c r="H776" s="123" t="s">
        <v>11491</v>
      </c>
      <c r="I776" s="146" t="s">
        <v>11492</v>
      </c>
      <c r="J776" s="147" t="s">
        <v>11493</v>
      </c>
      <c r="K776" s="147" t="s">
        <v>9481</v>
      </c>
      <c r="L776" s="148" t="s">
        <v>8172</v>
      </c>
      <c r="M776" s="122">
        <v>5000</v>
      </c>
      <c r="N776" s="121" t="s">
        <v>8161</v>
      </c>
      <c r="O776" s="149"/>
      <c r="P776" s="144"/>
      <c r="Q776" s="144"/>
      <c r="R776" s="144"/>
      <c r="S776" s="144" t="s">
        <v>11494</v>
      </c>
      <c r="T776" s="144"/>
      <c r="U776" s="144"/>
      <c r="V776" s="121"/>
      <c r="W776" s="150"/>
    </row>
    <row r="777" spans="1:23" ht="15" customHeight="1" x14ac:dyDescent="0.25">
      <c r="A777" s="144">
        <v>5790</v>
      </c>
      <c r="B777" s="120">
        <v>39659</v>
      </c>
      <c r="C777" s="121">
        <v>1435</v>
      </c>
      <c r="D777" s="121" t="s">
        <v>42</v>
      </c>
      <c r="E777" s="144" t="s">
        <v>11495</v>
      </c>
      <c r="F777" s="145" t="s">
        <v>8269</v>
      </c>
      <c r="G777" s="144" t="s">
        <v>8270</v>
      </c>
      <c r="H777" s="144" t="s">
        <v>11496</v>
      </c>
      <c r="I777" s="144" t="s">
        <v>11497</v>
      </c>
      <c r="J777" s="147" t="s">
        <v>11498</v>
      </c>
      <c r="K777" s="144"/>
      <c r="L777" s="148" t="s">
        <v>8172</v>
      </c>
      <c r="M777" s="212">
        <v>5000</v>
      </c>
      <c r="N777" s="121" t="s">
        <v>8168</v>
      </c>
      <c r="O777" s="121"/>
      <c r="P777" s="144"/>
      <c r="Q777" s="144"/>
      <c r="R777" s="144"/>
      <c r="S777" s="144"/>
      <c r="T777" s="144"/>
      <c r="U777" s="144"/>
      <c r="V777" s="121"/>
      <c r="W777" s="150"/>
    </row>
    <row r="778" spans="1:23" ht="15" customHeight="1" x14ac:dyDescent="0.25">
      <c r="A778" s="169"/>
      <c r="B778" s="170">
        <v>39659</v>
      </c>
      <c r="C778" s="169">
        <v>2355</v>
      </c>
      <c r="D778" s="169" t="s">
        <v>40</v>
      </c>
      <c r="E778" s="169" t="s">
        <v>11499</v>
      </c>
      <c r="F778" s="178" t="s">
        <v>11500</v>
      </c>
      <c r="G778" s="178" t="s">
        <v>8222</v>
      </c>
      <c r="H778" s="173" t="s">
        <v>11501</v>
      </c>
      <c r="I778" s="178" t="s">
        <v>11502</v>
      </c>
      <c r="J778" s="173" t="s">
        <v>10301</v>
      </c>
      <c r="K778" s="172"/>
      <c r="L778" s="174" t="s">
        <v>8226</v>
      </c>
      <c r="M778" s="175">
        <v>50</v>
      </c>
      <c r="N778" s="172" t="s">
        <v>8142</v>
      </c>
      <c r="O778" s="176" t="s">
        <v>4936</v>
      </c>
      <c r="P778" s="173"/>
      <c r="Q778" s="173" t="s">
        <v>8222</v>
      </c>
      <c r="R778" s="173"/>
      <c r="S778" s="173" t="s">
        <v>8222</v>
      </c>
      <c r="T778" s="173" t="s">
        <v>9787</v>
      </c>
      <c r="U778" s="173" t="s">
        <v>8252</v>
      </c>
      <c r="V778" s="179"/>
      <c r="W778" s="180"/>
    </row>
    <row r="779" spans="1:23" ht="15" customHeight="1" x14ac:dyDescent="0.25">
      <c r="A779" s="144"/>
      <c r="B779" s="157">
        <v>39659</v>
      </c>
      <c r="C779" s="121"/>
      <c r="D779" s="121" t="s">
        <v>46</v>
      </c>
      <c r="E779" s="158" t="s">
        <v>11503</v>
      </c>
      <c r="F779" s="145" t="s">
        <v>11504</v>
      </c>
      <c r="G779" s="145" t="s">
        <v>8802</v>
      </c>
      <c r="H779" s="123" t="s">
        <v>11505</v>
      </c>
      <c r="I779" s="146" t="s">
        <v>11506</v>
      </c>
      <c r="J779" s="147"/>
      <c r="K779" s="147"/>
      <c r="L779" s="148"/>
      <c r="M779" s="122">
        <v>40</v>
      </c>
      <c r="N779" s="121" t="s">
        <v>8161</v>
      </c>
      <c r="O779" s="122"/>
      <c r="P779" s="210"/>
      <c r="Q779" s="211"/>
      <c r="R779" s="144"/>
      <c r="S779" s="144" t="s">
        <v>11070</v>
      </c>
      <c r="T779" s="144" t="s">
        <v>10745</v>
      </c>
      <c r="U779" s="144"/>
      <c r="V779" s="121"/>
      <c r="W779" s="144"/>
    </row>
    <row r="780" spans="1:23" ht="15" customHeight="1" x14ac:dyDescent="0.25">
      <c r="A780" s="144"/>
      <c r="B780" s="157">
        <v>39659</v>
      </c>
      <c r="C780" s="121"/>
      <c r="D780" s="121" t="s">
        <v>46</v>
      </c>
      <c r="E780" s="158" t="s">
        <v>11507</v>
      </c>
      <c r="F780" s="145" t="s">
        <v>9722</v>
      </c>
      <c r="G780" s="145" t="s">
        <v>8802</v>
      </c>
      <c r="H780" s="123" t="s">
        <v>10854</v>
      </c>
      <c r="I780" s="146" t="s">
        <v>11294</v>
      </c>
      <c r="J780" s="147"/>
      <c r="K780" s="147"/>
      <c r="L780" s="148" t="s">
        <v>8172</v>
      </c>
      <c r="M780" s="122">
        <v>500</v>
      </c>
      <c r="N780" s="121" t="s">
        <v>8168</v>
      </c>
      <c r="O780" s="122"/>
      <c r="P780" s="210"/>
      <c r="Q780" s="211"/>
      <c r="R780" s="144"/>
      <c r="S780" s="144" t="s">
        <v>11100</v>
      </c>
      <c r="T780" s="144" t="s">
        <v>10745</v>
      </c>
      <c r="U780" s="144"/>
      <c r="V780" s="121"/>
      <c r="W780" s="144"/>
    </row>
    <row r="781" spans="1:23" ht="15" customHeight="1" x14ac:dyDescent="0.25">
      <c r="A781" s="144">
        <v>5804</v>
      </c>
      <c r="B781" s="120">
        <v>39660</v>
      </c>
      <c r="C781" s="121">
        <v>920</v>
      </c>
      <c r="D781" s="121" t="s">
        <v>526</v>
      </c>
      <c r="E781" s="144" t="s">
        <v>11508</v>
      </c>
      <c r="F781" s="144" t="s">
        <v>11509</v>
      </c>
      <c r="G781" s="145" t="s">
        <v>11510</v>
      </c>
      <c r="H781" s="146" t="s">
        <v>11511</v>
      </c>
      <c r="I781" s="146" t="s">
        <v>11512</v>
      </c>
      <c r="J781" s="147" t="s">
        <v>11513</v>
      </c>
      <c r="K781" s="148"/>
      <c r="L781" s="144"/>
      <c r="M781" s="212">
        <v>5000</v>
      </c>
      <c r="N781" s="121" t="s">
        <v>8168</v>
      </c>
      <c r="O781" s="149"/>
      <c r="P781" s="144" t="s">
        <v>11008</v>
      </c>
      <c r="Q781" s="144" t="s">
        <v>11514</v>
      </c>
      <c r="R781" s="144"/>
      <c r="S781" s="144"/>
      <c r="T781" s="144"/>
      <c r="U781" s="144"/>
      <c r="V781" s="121"/>
      <c r="W781" s="150"/>
    </row>
    <row r="782" spans="1:23" ht="15" customHeight="1" x14ac:dyDescent="0.25">
      <c r="A782" s="121">
        <v>5824</v>
      </c>
      <c r="B782" s="120">
        <v>39660</v>
      </c>
      <c r="C782" s="121">
        <v>2102</v>
      </c>
      <c r="D782" s="121" t="s">
        <v>319</v>
      </c>
      <c r="E782" s="144" t="s">
        <v>11515</v>
      </c>
      <c r="F782" s="144" t="s">
        <v>8207</v>
      </c>
      <c r="G782" s="144" t="s">
        <v>8208</v>
      </c>
      <c r="H782" s="144" t="s">
        <v>11516</v>
      </c>
      <c r="I782" s="146" t="s">
        <v>11517</v>
      </c>
      <c r="J782" s="147"/>
      <c r="K782" s="147"/>
      <c r="L782" s="148" t="s">
        <v>8226</v>
      </c>
      <c r="M782" s="122">
        <v>50</v>
      </c>
      <c r="N782" s="121" t="s">
        <v>8142</v>
      </c>
      <c r="O782" s="211"/>
      <c r="P782" s="144"/>
      <c r="Q782" s="211"/>
      <c r="R782" s="149"/>
      <c r="S782" s="144"/>
      <c r="T782" s="144"/>
      <c r="U782" s="144"/>
      <c r="V782" s="144"/>
      <c r="W782" s="121"/>
    </row>
    <row r="783" spans="1:23" ht="15" customHeight="1" x14ac:dyDescent="0.25">
      <c r="A783" s="144">
        <v>5827</v>
      </c>
      <c r="B783" s="120">
        <v>39660</v>
      </c>
      <c r="C783" s="121">
        <v>2242</v>
      </c>
      <c r="D783" s="121" t="s">
        <v>162</v>
      </c>
      <c r="E783" s="144" t="s">
        <v>11518</v>
      </c>
      <c r="F783" s="144" t="s">
        <v>11519</v>
      </c>
      <c r="G783" s="144" t="s">
        <v>11247</v>
      </c>
      <c r="H783" s="144" t="s">
        <v>11520</v>
      </c>
      <c r="I783" s="146"/>
      <c r="J783" s="147" t="s">
        <v>27</v>
      </c>
      <c r="K783" s="147"/>
      <c r="L783" s="148" t="s">
        <v>8226</v>
      </c>
      <c r="M783" s="122" t="s">
        <v>8194</v>
      </c>
      <c r="N783" s="121" t="s">
        <v>8161</v>
      </c>
      <c r="O783" s="149"/>
      <c r="P783" s="211"/>
      <c r="Q783" s="211"/>
      <c r="R783" s="144"/>
      <c r="S783" s="144"/>
      <c r="T783" s="144"/>
      <c r="U783" s="144"/>
      <c r="V783" s="121"/>
      <c r="W783" s="144"/>
    </row>
    <row r="784" spans="1:23" ht="15" customHeight="1" x14ac:dyDescent="0.25">
      <c r="A784" s="144">
        <v>5826</v>
      </c>
      <c r="B784" s="120">
        <v>39660</v>
      </c>
      <c r="C784" s="121">
        <v>2239</v>
      </c>
      <c r="D784" s="121" t="s">
        <v>42</v>
      </c>
      <c r="E784" s="144" t="s">
        <v>11521</v>
      </c>
      <c r="F784" s="144" t="s">
        <v>11522</v>
      </c>
      <c r="G784" s="144" t="s">
        <v>8233</v>
      </c>
      <c r="H784" s="144" t="s">
        <v>11523</v>
      </c>
      <c r="I784" s="144" t="s">
        <v>11524</v>
      </c>
      <c r="J784" s="147" t="s">
        <v>11525</v>
      </c>
      <c r="K784" s="147"/>
      <c r="L784" s="147" t="s">
        <v>8226</v>
      </c>
      <c r="M784" s="122" t="s">
        <v>8194</v>
      </c>
      <c r="N784" s="121" t="s">
        <v>8273</v>
      </c>
      <c r="O784" s="149"/>
      <c r="P784" s="144"/>
      <c r="Q784" s="144"/>
      <c r="R784" s="144"/>
      <c r="S784" s="144"/>
      <c r="T784" s="144"/>
      <c r="U784" s="144"/>
      <c r="V784" s="121"/>
      <c r="W784" s="150"/>
    </row>
    <row r="785" spans="1:23" ht="15" customHeight="1" x14ac:dyDescent="0.25">
      <c r="A785" s="144">
        <v>5813</v>
      </c>
      <c r="B785" s="157">
        <v>39660</v>
      </c>
      <c r="C785" s="121">
        <v>1453</v>
      </c>
      <c r="D785" s="121" t="s">
        <v>61</v>
      </c>
      <c r="E785" s="158" t="s">
        <v>11526</v>
      </c>
      <c r="F785" s="144" t="s">
        <v>8930</v>
      </c>
      <c r="G785" s="145" t="s">
        <v>8931</v>
      </c>
      <c r="H785" s="144" t="s">
        <v>11527</v>
      </c>
      <c r="I785" s="144" t="s">
        <v>11528</v>
      </c>
      <c r="J785" s="147"/>
      <c r="K785" s="148"/>
      <c r="L785" s="144"/>
      <c r="M785" s="212">
        <v>300000</v>
      </c>
      <c r="N785" s="121" t="s">
        <v>8998</v>
      </c>
      <c r="O785" s="122"/>
      <c r="P785" s="121"/>
      <c r="Q785" s="144"/>
      <c r="R785" s="144"/>
      <c r="S785" s="144"/>
      <c r="T785" s="144"/>
      <c r="U785" s="144"/>
      <c r="V785" s="121"/>
      <c r="W785" s="150"/>
    </row>
    <row r="786" spans="1:23" ht="15" customHeight="1" x14ac:dyDescent="0.25">
      <c r="A786" s="159"/>
      <c r="B786" s="160">
        <v>39661</v>
      </c>
      <c r="C786" s="161">
        <v>1130</v>
      </c>
      <c r="D786" s="161" t="s">
        <v>141</v>
      </c>
      <c r="E786" s="161" t="s">
        <v>11529</v>
      </c>
      <c r="F786" s="159" t="s">
        <v>11530</v>
      </c>
      <c r="G786" s="159" t="s">
        <v>8233</v>
      </c>
      <c r="H786" s="164" t="s">
        <v>11531</v>
      </c>
      <c r="I786" s="159" t="s">
        <v>11353</v>
      </c>
      <c r="J786" s="162" t="s">
        <v>11532</v>
      </c>
      <c r="K786" s="181" t="s">
        <v>9481</v>
      </c>
      <c r="L786" s="166" t="s">
        <v>8172</v>
      </c>
      <c r="M786" s="161">
        <v>400</v>
      </c>
      <c r="N786" s="161" t="s">
        <v>8161</v>
      </c>
      <c r="O786" s="167"/>
      <c r="P786" s="162"/>
      <c r="Q786" s="159" t="s">
        <v>8671</v>
      </c>
      <c r="R786" s="159"/>
      <c r="S786" s="159" t="s">
        <v>11533</v>
      </c>
      <c r="T786" s="159" t="s">
        <v>10717</v>
      </c>
      <c r="U786" s="164"/>
      <c r="V786" s="161"/>
      <c r="W786" s="168"/>
    </row>
    <row r="787" spans="1:23" ht="15" customHeight="1" x14ac:dyDescent="0.25">
      <c r="A787" s="159"/>
      <c r="B787" s="160">
        <v>39661</v>
      </c>
      <c r="C787" s="161">
        <v>538</v>
      </c>
      <c r="D787" s="161" t="s">
        <v>64</v>
      </c>
      <c r="E787" s="161" t="s">
        <v>11534</v>
      </c>
      <c r="F787" s="159" t="s">
        <v>11535</v>
      </c>
      <c r="G787" s="159" t="s">
        <v>5722</v>
      </c>
      <c r="H787" s="164" t="s">
        <v>11536</v>
      </c>
      <c r="I787" s="159" t="s">
        <v>11537</v>
      </c>
      <c r="J787" s="162" t="s">
        <v>11538</v>
      </c>
      <c r="K787" s="181" t="s">
        <v>9481</v>
      </c>
      <c r="L787" s="166" t="s">
        <v>8226</v>
      </c>
      <c r="M787" s="161">
        <v>200</v>
      </c>
      <c r="N787" s="161" t="s">
        <v>8194</v>
      </c>
      <c r="O787" s="167">
        <v>0</v>
      </c>
      <c r="P787" s="162"/>
      <c r="Q787" s="159"/>
      <c r="R787" s="159"/>
      <c r="S787" s="159" t="s">
        <v>10209</v>
      </c>
      <c r="T787" s="159" t="s">
        <v>11470</v>
      </c>
      <c r="U787" s="164"/>
      <c r="V787" s="161"/>
      <c r="W787" s="168"/>
    </row>
    <row r="788" spans="1:23" ht="15" customHeight="1" x14ac:dyDescent="0.25">
      <c r="A788" s="151"/>
      <c r="B788" s="152">
        <v>39661</v>
      </c>
      <c r="C788" s="153">
        <v>1127</v>
      </c>
      <c r="D788" s="153" t="s">
        <v>21</v>
      </c>
      <c r="E788" s="153" t="s">
        <v>11539</v>
      </c>
      <c r="F788" s="153" t="s">
        <v>11540</v>
      </c>
      <c r="G788" s="153" t="s">
        <v>8202</v>
      </c>
      <c r="H788" s="123"/>
      <c r="I788" s="153" t="s">
        <v>11541</v>
      </c>
      <c r="J788" s="123" t="s">
        <v>11542</v>
      </c>
      <c r="K788" s="123"/>
      <c r="L788" s="182"/>
      <c r="M788" s="154">
        <v>20</v>
      </c>
      <c r="N788" s="153" t="s">
        <v>8273</v>
      </c>
      <c r="O788" s="155"/>
      <c r="P788" s="153"/>
      <c r="Q788" s="153"/>
      <c r="R788" s="153"/>
      <c r="S788" s="153"/>
      <c r="T788" s="153"/>
      <c r="U788" s="153"/>
      <c r="V788" s="153"/>
      <c r="W788" s="156"/>
    </row>
    <row r="789" spans="1:23" ht="15" customHeight="1" x14ac:dyDescent="0.25">
      <c r="A789" s="144">
        <v>5846</v>
      </c>
      <c r="B789" s="120">
        <v>39661</v>
      </c>
      <c r="C789" s="223" t="s">
        <v>11543</v>
      </c>
      <c r="D789" s="121" t="s">
        <v>42</v>
      </c>
      <c r="E789" s="144" t="s">
        <v>11544</v>
      </c>
      <c r="F789" s="145" t="s">
        <v>8945</v>
      </c>
      <c r="G789" s="145" t="s">
        <v>8270</v>
      </c>
      <c r="H789" s="144" t="s">
        <v>11545</v>
      </c>
      <c r="I789" s="144" t="s">
        <v>11546</v>
      </c>
      <c r="J789" s="147"/>
      <c r="K789" s="147"/>
      <c r="L789" s="148" t="s">
        <v>8226</v>
      </c>
      <c r="M789" s="122">
        <v>3000</v>
      </c>
      <c r="N789" s="121" t="s">
        <v>8168</v>
      </c>
      <c r="O789" s="149"/>
      <c r="P789" s="211"/>
      <c r="Q789" s="211"/>
      <c r="R789" s="144"/>
      <c r="S789" s="144"/>
      <c r="T789" s="144"/>
      <c r="U789" s="144"/>
      <c r="V789" s="121"/>
      <c r="W789" s="144"/>
    </row>
    <row r="790" spans="1:23" ht="15" customHeight="1" x14ac:dyDescent="0.25">
      <c r="A790" s="169"/>
      <c r="B790" s="170">
        <v>39661</v>
      </c>
      <c r="C790" s="169">
        <v>820</v>
      </c>
      <c r="D790" s="169" t="s">
        <v>40</v>
      </c>
      <c r="E790" s="169" t="s">
        <v>11547</v>
      </c>
      <c r="F790" s="178" t="s">
        <v>10435</v>
      </c>
      <c r="G790" s="178" t="s">
        <v>8222</v>
      </c>
      <c r="H790" s="173" t="s">
        <v>11548</v>
      </c>
      <c r="I790" s="178" t="s">
        <v>11549</v>
      </c>
      <c r="J790" s="173" t="s">
        <v>8225</v>
      </c>
      <c r="K790" s="172"/>
      <c r="L790" s="174" t="s">
        <v>8226</v>
      </c>
      <c r="M790" s="175">
        <v>100</v>
      </c>
      <c r="N790" s="172" t="s">
        <v>8161</v>
      </c>
      <c r="O790" s="176" t="s">
        <v>4936</v>
      </c>
      <c r="P790" s="173"/>
      <c r="Q790" s="173"/>
      <c r="R790" s="173"/>
      <c r="S790" s="173" t="s">
        <v>8222</v>
      </c>
      <c r="T790" s="173" t="s">
        <v>9787</v>
      </c>
      <c r="U790" s="173" t="s">
        <v>8252</v>
      </c>
      <c r="V790" s="179"/>
      <c r="W790" s="180"/>
    </row>
    <row r="791" spans="1:23" ht="15" customHeight="1" x14ac:dyDescent="0.25">
      <c r="A791" s="144">
        <v>5833</v>
      </c>
      <c r="B791" s="157">
        <v>39661</v>
      </c>
      <c r="C791" s="121">
        <v>1102</v>
      </c>
      <c r="D791" s="121" t="s">
        <v>70</v>
      </c>
      <c r="E791" s="158" t="s">
        <v>11550</v>
      </c>
      <c r="F791" s="144" t="s">
        <v>11551</v>
      </c>
      <c r="G791" s="144" t="s">
        <v>8894</v>
      </c>
      <c r="H791" s="144" t="s">
        <v>11552</v>
      </c>
      <c r="I791" s="144" t="s">
        <v>11553</v>
      </c>
      <c r="J791" s="147" t="s">
        <v>11554</v>
      </c>
      <c r="K791" s="147"/>
      <c r="L791" s="148" t="s">
        <v>9874</v>
      </c>
      <c r="M791" s="122">
        <v>7000</v>
      </c>
      <c r="N791" s="121" t="s">
        <v>8267</v>
      </c>
      <c r="O791" s="122"/>
      <c r="P791" s="121"/>
      <c r="Q791" s="144"/>
      <c r="R791" s="144"/>
      <c r="S791" s="144"/>
      <c r="T791" s="144"/>
      <c r="U791" s="144"/>
      <c r="V791" s="121"/>
      <c r="W791" s="150"/>
    </row>
    <row r="792" spans="1:23" ht="15" customHeight="1" x14ac:dyDescent="0.25">
      <c r="A792" s="144"/>
      <c r="B792" s="157">
        <v>39661</v>
      </c>
      <c r="C792" s="121"/>
      <c r="D792" s="121" t="s">
        <v>46</v>
      </c>
      <c r="E792" s="158">
        <v>39661.854166666664</v>
      </c>
      <c r="F792" s="144" t="s">
        <v>11555</v>
      </c>
      <c r="G792" s="144" t="s">
        <v>8243</v>
      </c>
      <c r="H792" s="144" t="s">
        <v>11556</v>
      </c>
      <c r="I792" s="144" t="s">
        <v>11557</v>
      </c>
      <c r="J792" s="147" t="s">
        <v>11483</v>
      </c>
      <c r="K792" s="147"/>
      <c r="L792" s="148" t="s">
        <v>8226</v>
      </c>
      <c r="M792" s="122">
        <v>90</v>
      </c>
      <c r="N792" s="121" t="s">
        <v>8161</v>
      </c>
      <c r="O792" s="122"/>
      <c r="P792" s="121"/>
      <c r="Q792" s="144"/>
      <c r="R792" s="144"/>
      <c r="S792" s="144" t="s">
        <v>11060</v>
      </c>
      <c r="T792" s="144" t="s">
        <v>11558</v>
      </c>
      <c r="U792" s="144"/>
      <c r="V792" s="121"/>
      <c r="W792" s="150"/>
    </row>
    <row r="793" spans="1:23" ht="15" customHeight="1" x14ac:dyDescent="0.25">
      <c r="A793" s="144"/>
      <c r="B793" s="157">
        <v>39661</v>
      </c>
      <c r="C793" s="121"/>
      <c r="D793" s="121" t="s">
        <v>46</v>
      </c>
      <c r="E793" s="158">
        <v>39661.361111111109</v>
      </c>
      <c r="F793" s="144" t="s">
        <v>10956</v>
      </c>
      <c r="G793" s="144" t="s">
        <v>8802</v>
      </c>
      <c r="H793" s="144" t="s">
        <v>11125</v>
      </c>
      <c r="I793" s="144" t="s">
        <v>11126</v>
      </c>
      <c r="J793" s="147"/>
      <c r="K793" s="147"/>
      <c r="L793" s="148" t="s">
        <v>8226</v>
      </c>
      <c r="M793" s="122">
        <v>10</v>
      </c>
      <c r="N793" s="121" t="s">
        <v>8161</v>
      </c>
      <c r="O793" s="122"/>
      <c r="P793" s="121"/>
      <c r="Q793" s="144"/>
      <c r="R793" s="144"/>
      <c r="S793" s="144" t="s">
        <v>11559</v>
      </c>
      <c r="T793" s="144"/>
      <c r="U793" s="144"/>
      <c r="V793" s="121"/>
      <c r="W793" s="150"/>
    </row>
    <row r="794" spans="1:23" ht="15" customHeight="1" x14ac:dyDescent="0.25">
      <c r="A794" s="144"/>
      <c r="B794" s="157">
        <v>39661</v>
      </c>
      <c r="C794" s="121"/>
      <c r="D794" s="121" t="s">
        <v>46</v>
      </c>
      <c r="E794" s="158">
        <v>39661.46875</v>
      </c>
      <c r="F794" s="144" t="s">
        <v>11560</v>
      </c>
      <c r="G794" s="144" t="s">
        <v>8802</v>
      </c>
      <c r="H794" s="144" t="s">
        <v>11561</v>
      </c>
      <c r="I794" s="144" t="s">
        <v>11562</v>
      </c>
      <c r="J794" s="147"/>
      <c r="K794" s="147"/>
      <c r="L794" s="148" t="s">
        <v>8226</v>
      </c>
      <c r="M794" s="122">
        <v>300</v>
      </c>
      <c r="N794" s="121" t="s">
        <v>8142</v>
      </c>
      <c r="O794" s="122"/>
      <c r="P794" s="121"/>
      <c r="Q794" s="144"/>
      <c r="R794" s="144"/>
      <c r="S794" s="144" t="s">
        <v>11070</v>
      </c>
      <c r="T794" s="144" t="s">
        <v>10745</v>
      </c>
      <c r="U794" s="144"/>
      <c r="V794" s="121"/>
      <c r="W794" s="150"/>
    </row>
    <row r="795" spans="1:23" ht="15" customHeight="1" x14ac:dyDescent="0.25">
      <c r="A795" s="144">
        <v>5835</v>
      </c>
      <c r="B795" s="157">
        <v>39661</v>
      </c>
      <c r="C795" s="121">
        <v>1015</v>
      </c>
      <c r="D795" s="121" t="s">
        <v>46</v>
      </c>
      <c r="E795" s="158" t="s">
        <v>11563</v>
      </c>
      <c r="F795" s="144" t="s">
        <v>11564</v>
      </c>
      <c r="G795" s="144" t="s">
        <v>8243</v>
      </c>
      <c r="H795" s="144" t="s">
        <v>11565</v>
      </c>
      <c r="I795" s="146"/>
      <c r="J795" s="147" t="s">
        <v>10785</v>
      </c>
      <c r="K795" s="147"/>
      <c r="L795" s="148" t="s">
        <v>8226</v>
      </c>
      <c r="M795" s="122">
        <v>7500</v>
      </c>
      <c r="N795" s="121" t="s">
        <v>8142</v>
      </c>
      <c r="O795" s="122"/>
      <c r="P795" s="121"/>
      <c r="Q795" s="144"/>
      <c r="R795" s="144"/>
      <c r="S795" s="144"/>
      <c r="T795" s="144"/>
      <c r="U795" s="144"/>
      <c r="V795" s="121"/>
      <c r="W795" s="150"/>
    </row>
    <row r="796" spans="1:23" ht="15" customHeight="1" x14ac:dyDescent="0.25">
      <c r="A796" s="144"/>
      <c r="B796" s="157">
        <v>39661</v>
      </c>
      <c r="C796" s="121"/>
      <c r="D796" s="121" t="s">
        <v>46</v>
      </c>
      <c r="E796" s="158">
        <v>39661.861111111109</v>
      </c>
      <c r="F796" s="144" t="s">
        <v>11504</v>
      </c>
      <c r="G796" s="144" t="s">
        <v>8802</v>
      </c>
      <c r="H796" s="144" t="s">
        <v>11566</v>
      </c>
      <c r="I796" s="146" t="s">
        <v>11567</v>
      </c>
      <c r="J796" s="147"/>
      <c r="K796" s="147"/>
      <c r="L796" s="148" t="s">
        <v>8172</v>
      </c>
      <c r="M796" s="122">
        <v>1500</v>
      </c>
      <c r="N796" s="121" t="s">
        <v>8273</v>
      </c>
      <c r="O796" s="122"/>
      <c r="P796" s="121"/>
      <c r="Q796" s="144"/>
      <c r="R796" s="144"/>
      <c r="S796" s="144" t="s">
        <v>11070</v>
      </c>
      <c r="T796" s="144" t="s">
        <v>11568</v>
      </c>
      <c r="U796" s="144"/>
      <c r="V796" s="121"/>
      <c r="W796" s="150"/>
    </row>
    <row r="797" spans="1:23" ht="15" customHeight="1" x14ac:dyDescent="0.25">
      <c r="A797" s="159">
        <v>5870</v>
      </c>
      <c r="B797" s="160">
        <v>39662</v>
      </c>
      <c r="C797" s="161">
        <v>1148</v>
      </c>
      <c r="D797" s="161" t="s">
        <v>26</v>
      </c>
      <c r="E797" s="161" t="s">
        <v>11569</v>
      </c>
      <c r="F797" s="162" t="s">
        <v>11570</v>
      </c>
      <c r="G797" s="159" t="s">
        <v>11571</v>
      </c>
      <c r="H797" s="164" t="s">
        <v>11572</v>
      </c>
      <c r="I797" s="159" t="s">
        <v>11573</v>
      </c>
      <c r="J797" s="163" t="s">
        <v>10543</v>
      </c>
      <c r="K797" s="165"/>
      <c r="L797" s="181" t="s">
        <v>8226</v>
      </c>
      <c r="M797" s="161">
        <v>1000</v>
      </c>
      <c r="N797" s="161" t="s">
        <v>8168</v>
      </c>
      <c r="O797" s="167"/>
      <c r="P797" s="162"/>
      <c r="Q797" s="159"/>
      <c r="R797" s="159"/>
      <c r="S797" s="159"/>
      <c r="T797" s="159"/>
      <c r="U797" s="164"/>
      <c r="V797" s="161"/>
      <c r="W797" s="168"/>
    </row>
    <row r="798" spans="1:23" ht="15" customHeight="1" x14ac:dyDescent="0.25">
      <c r="A798" s="144">
        <v>5879</v>
      </c>
      <c r="B798" s="120">
        <v>39662</v>
      </c>
      <c r="C798" s="121">
        <v>2112</v>
      </c>
      <c r="D798" s="121" t="s">
        <v>162</v>
      </c>
      <c r="E798" s="144" t="s">
        <v>11574</v>
      </c>
      <c r="F798" s="144" t="s">
        <v>8157</v>
      </c>
      <c r="G798" s="144" t="s">
        <v>8158</v>
      </c>
      <c r="H798" s="206" t="s">
        <v>11575</v>
      </c>
      <c r="I798" s="144" t="s">
        <v>11576</v>
      </c>
      <c r="J798" s="147" t="s">
        <v>11577</v>
      </c>
      <c r="K798" s="147"/>
      <c r="L798" s="148" t="s">
        <v>8226</v>
      </c>
      <c r="M798" s="122">
        <v>15000</v>
      </c>
      <c r="N798" s="121" t="s">
        <v>8168</v>
      </c>
      <c r="O798" s="149"/>
      <c r="P798" s="211"/>
      <c r="Q798" s="211"/>
      <c r="R798" s="144"/>
      <c r="S798" s="144"/>
      <c r="T798" s="144"/>
      <c r="U798" s="144"/>
      <c r="V798" s="121"/>
      <c r="W798" s="144"/>
    </row>
    <row r="799" spans="1:23" ht="15" customHeight="1" x14ac:dyDescent="0.25">
      <c r="A799" s="144"/>
      <c r="B799" s="157">
        <v>39662</v>
      </c>
      <c r="C799" s="121"/>
      <c r="D799" s="121" t="s">
        <v>46</v>
      </c>
      <c r="E799" s="158">
        <v>39662.385416666664</v>
      </c>
      <c r="F799" s="144" t="s">
        <v>10894</v>
      </c>
      <c r="G799" s="144" t="s">
        <v>8802</v>
      </c>
      <c r="H799" s="144" t="s">
        <v>11578</v>
      </c>
      <c r="I799" s="146" t="s">
        <v>11579</v>
      </c>
      <c r="J799" s="147"/>
      <c r="K799" s="147"/>
      <c r="L799" s="148" t="s">
        <v>8226</v>
      </c>
      <c r="M799" s="122">
        <v>100</v>
      </c>
      <c r="N799" s="121" t="s">
        <v>8273</v>
      </c>
      <c r="O799" s="122"/>
      <c r="P799" s="121"/>
      <c r="Q799" s="144"/>
      <c r="R799" s="144"/>
      <c r="S799" s="144" t="s">
        <v>11070</v>
      </c>
      <c r="T799" s="144" t="s">
        <v>10745</v>
      </c>
      <c r="U799" s="144"/>
      <c r="V799" s="121"/>
      <c r="W799" s="150"/>
    </row>
    <row r="800" spans="1:23" ht="15" customHeight="1" x14ac:dyDescent="0.25">
      <c r="A800" s="151"/>
      <c r="B800" s="152">
        <v>39663</v>
      </c>
      <c r="C800" s="153">
        <v>1459</v>
      </c>
      <c r="D800" s="153" t="s">
        <v>21</v>
      </c>
      <c r="E800" s="153" t="s">
        <v>11580</v>
      </c>
      <c r="F800" s="153" t="s">
        <v>10040</v>
      </c>
      <c r="G800" s="153" t="s">
        <v>8202</v>
      </c>
      <c r="H800" s="123" t="s">
        <v>11581</v>
      </c>
      <c r="I800" s="153" t="s">
        <v>11582</v>
      </c>
      <c r="J800" s="123" t="s">
        <v>11583</v>
      </c>
      <c r="K800" s="123"/>
      <c r="L800" s="182"/>
      <c r="M800" s="154">
        <v>100</v>
      </c>
      <c r="N800" s="153" t="s">
        <v>8168</v>
      </c>
      <c r="O800" s="155"/>
      <c r="P800" s="153"/>
      <c r="Q800" s="153"/>
      <c r="R800" s="153"/>
      <c r="S800" s="153"/>
      <c r="T800" s="153"/>
      <c r="U800" s="153"/>
      <c r="V800" s="153"/>
      <c r="W800" s="156"/>
    </row>
    <row r="801" spans="1:23" ht="15" customHeight="1" x14ac:dyDescent="0.25">
      <c r="A801" s="121">
        <v>5908</v>
      </c>
      <c r="B801" s="120">
        <v>39663</v>
      </c>
      <c r="C801" s="121">
        <v>2211</v>
      </c>
      <c r="D801" s="121" t="s">
        <v>319</v>
      </c>
      <c r="E801" s="144" t="s">
        <v>11584</v>
      </c>
      <c r="F801" s="144" t="s">
        <v>8207</v>
      </c>
      <c r="G801" s="144" t="s">
        <v>8208</v>
      </c>
      <c r="H801" s="144" t="s">
        <v>11585</v>
      </c>
      <c r="I801" s="146" t="s">
        <v>11586</v>
      </c>
      <c r="J801" s="147" t="s">
        <v>4468</v>
      </c>
      <c r="K801" s="147"/>
      <c r="L801" s="148" t="s">
        <v>8226</v>
      </c>
      <c r="M801" s="122">
        <v>30</v>
      </c>
      <c r="N801" s="121" t="s">
        <v>8142</v>
      </c>
      <c r="O801" s="211"/>
      <c r="P801" s="144"/>
      <c r="Q801" s="211"/>
      <c r="R801" s="149"/>
      <c r="S801" s="144"/>
      <c r="T801" s="144"/>
      <c r="U801" s="144"/>
      <c r="V801" s="144"/>
      <c r="W801" s="121"/>
    </row>
    <row r="802" spans="1:23" ht="15" customHeight="1" x14ac:dyDescent="0.25">
      <c r="A802" s="144">
        <v>5901</v>
      </c>
      <c r="B802" s="157">
        <v>39663</v>
      </c>
      <c r="C802" s="121">
        <v>1524</v>
      </c>
      <c r="D802" s="121" t="s">
        <v>200</v>
      </c>
      <c r="E802" s="158" t="s">
        <v>11587</v>
      </c>
      <c r="F802" s="144" t="s">
        <v>11588</v>
      </c>
      <c r="G802" s="145" t="s">
        <v>8238</v>
      </c>
      <c r="H802" s="206" t="s">
        <v>11589</v>
      </c>
      <c r="I802" s="144" t="s">
        <v>11590</v>
      </c>
      <c r="J802" s="147" t="s">
        <v>11591</v>
      </c>
      <c r="K802" s="147"/>
      <c r="L802" s="148" t="s">
        <v>8226</v>
      </c>
      <c r="M802" s="122">
        <v>1000</v>
      </c>
      <c r="N802" s="121" t="s">
        <v>8168</v>
      </c>
      <c r="O802" s="122"/>
      <c r="P802" s="121"/>
      <c r="Q802" s="144"/>
      <c r="R802" s="144"/>
      <c r="S802" s="144"/>
      <c r="T802" s="144"/>
      <c r="U802" s="144"/>
      <c r="V802" s="121"/>
      <c r="W802" s="150"/>
    </row>
    <row r="803" spans="1:23" ht="15" customHeight="1" x14ac:dyDescent="0.25">
      <c r="A803" s="144"/>
      <c r="B803" s="157">
        <v>39663</v>
      </c>
      <c r="C803" s="121"/>
      <c r="D803" s="121" t="s">
        <v>46</v>
      </c>
      <c r="E803" s="158">
        <v>39663</v>
      </c>
      <c r="F803" s="144" t="s">
        <v>11592</v>
      </c>
      <c r="G803" s="144" t="s">
        <v>8802</v>
      </c>
      <c r="H803" s="206" t="s">
        <v>11593</v>
      </c>
      <c r="I803" s="144" t="s">
        <v>11594</v>
      </c>
      <c r="J803" s="147"/>
      <c r="K803" s="147"/>
      <c r="L803" s="148" t="s">
        <v>9874</v>
      </c>
      <c r="M803" s="122">
        <v>100</v>
      </c>
      <c r="N803" s="121" t="s">
        <v>8168</v>
      </c>
      <c r="O803" s="122"/>
      <c r="P803" s="121"/>
      <c r="Q803" s="144"/>
      <c r="R803" s="144"/>
      <c r="S803" s="144" t="s">
        <v>10959</v>
      </c>
      <c r="T803" s="144" t="s">
        <v>10745</v>
      </c>
      <c r="U803" s="144"/>
      <c r="V803" s="121"/>
      <c r="W803" s="150"/>
    </row>
    <row r="804" spans="1:23" ht="15" customHeight="1" x14ac:dyDescent="0.25">
      <c r="A804" s="144"/>
      <c r="B804" s="157">
        <v>39663</v>
      </c>
      <c r="C804" s="121"/>
      <c r="D804" s="121" t="s">
        <v>46</v>
      </c>
      <c r="E804" s="158">
        <v>39663</v>
      </c>
      <c r="F804" s="144" t="s">
        <v>11595</v>
      </c>
      <c r="G804" s="144" t="s">
        <v>8802</v>
      </c>
      <c r="H804" s="206" t="s">
        <v>11596</v>
      </c>
      <c r="I804" s="144" t="s">
        <v>11597</v>
      </c>
      <c r="J804" s="147"/>
      <c r="K804" s="147"/>
      <c r="L804" s="148" t="s">
        <v>9874</v>
      </c>
      <c r="M804" s="122">
        <v>60</v>
      </c>
      <c r="N804" s="121" t="s">
        <v>8998</v>
      </c>
      <c r="O804" s="122"/>
      <c r="P804" s="121"/>
      <c r="Q804" s="144"/>
      <c r="R804" s="144"/>
      <c r="S804" s="144" t="s">
        <v>10744</v>
      </c>
      <c r="T804" s="144" t="s">
        <v>10745</v>
      </c>
      <c r="U804" s="144"/>
      <c r="V804" s="121"/>
      <c r="W804" s="150"/>
    </row>
    <row r="805" spans="1:23" ht="15" customHeight="1" x14ac:dyDescent="0.25">
      <c r="A805" s="144">
        <v>5929</v>
      </c>
      <c r="B805" s="120">
        <v>39664</v>
      </c>
      <c r="C805" s="121">
        <v>1759</v>
      </c>
      <c r="D805" s="121" t="s">
        <v>277</v>
      </c>
      <c r="E805" s="144" t="s">
        <v>11598</v>
      </c>
      <c r="F805" s="144" t="s">
        <v>11599</v>
      </c>
      <c r="G805" s="144" t="s">
        <v>11600</v>
      </c>
      <c r="H805" s="146" t="s">
        <v>11601</v>
      </c>
      <c r="I805" s="146" t="s">
        <v>11602</v>
      </c>
      <c r="J805" s="147"/>
      <c r="K805" s="147"/>
      <c r="L805" s="148"/>
      <c r="M805" s="121" t="s">
        <v>8194</v>
      </c>
      <c r="N805" s="121" t="s">
        <v>8194</v>
      </c>
      <c r="O805" s="149"/>
      <c r="P805" s="144"/>
      <c r="Q805" s="144"/>
      <c r="R805" s="144"/>
      <c r="S805" s="144"/>
      <c r="T805" s="144"/>
      <c r="U805" s="144"/>
      <c r="V805" s="121"/>
      <c r="W805" s="150"/>
    </row>
    <row r="806" spans="1:23" ht="15" customHeight="1" x14ac:dyDescent="0.25">
      <c r="A806" s="159"/>
      <c r="B806" s="160">
        <v>39664</v>
      </c>
      <c r="C806" s="161">
        <v>1848</v>
      </c>
      <c r="D806" s="161" t="s">
        <v>64</v>
      </c>
      <c r="E806" s="161" t="s">
        <v>11603</v>
      </c>
      <c r="F806" s="162" t="s">
        <v>10164</v>
      </c>
      <c r="G806" s="159" t="s">
        <v>5722</v>
      </c>
      <c r="H806" s="164" t="s">
        <v>11604</v>
      </c>
      <c r="I806" s="159" t="s">
        <v>11349</v>
      </c>
      <c r="J806" s="163" t="s">
        <v>11605</v>
      </c>
      <c r="K806" s="165" t="s">
        <v>9481</v>
      </c>
      <c r="L806" s="181" t="s">
        <v>8226</v>
      </c>
      <c r="M806" s="161">
        <v>259</v>
      </c>
      <c r="N806" s="161" t="s">
        <v>8168</v>
      </c>
      <c r="O806" s="167">
        <v>1</v>
      </c>
      <c r="P806" s="162"/>
      <c r="Q806" s="159"/>
      <c r="R806" s="159"/>
      <c r="S806" s="159" t="s">
        <v>10209</v>
      </c>
      <c r="T806" s="159" t="s">
        <v>11470</v>
      </c>
      <c r="U806" s="164"/>
      <c r="V806" s="161"/>
      <c r="W806" s="168"/>
    </row>
    <row r="807" spans="1:23" ht="15" customHeight="1" x14ac:dyDescent="0.25">
      <c r="A807" s="151"/>
      <c r="B807" s="152">
        <v>39664</v>
      </c>
      <c r="C807" s="153">
        <v>1004</v>
      </c>
      <c r="D807" s="153" t="s">
        <v>21</v>
      </c>
      <c r="E807" s="185" t="s">
        <v>11606</v>
      </c>
      <c r="F807" s="153" t="s">
        <v>8520</v>
      </c>
      <c r="G807" s="153" t="s">
        <v>8202</v>
      </c>
      <c r="H807" s="123" t="s">
        <v>11607</v>
      </c>
      <c r="I807" s="153" t="s">
        <v>11608</v>
      </c>
      <c r="J807" s="123" t="s">
        <v>11609</v>
      </c>
      <c r="K807" s="123"/>
      <c r="L807" s="182"/>
      <c r="M807" s="154">
        <v>100</v>
      </c>
      <c r="N807" s="123" t="s">
        <v>8142</v>
      </c>
      <c r="O807" s="155"/>
      <c r="P807" s="153"/>
      <c r="Q807" s="153"/>
      <c r="R807" s="153" t="s">
        <v>11610</v>
      </c>
      <c r="S807" s="153"/>
      <c r="T807" s="153"/>
      <c r="U807" s="153"/>
      <c r="V807" s="153"/>
      <c r="W807" s="156"/>
    </row>
    <row r="808" spans="1:23" ht="15" customHeight="1" x14ac:dyDescent="0.25">
      <c r="A808" s="144">
        <v>5931</v>
      </c>
      <c r="B808" s="120">
        <v>39664</v>
      </c>
      <c r="C808" s="121">
        <v>1911</v>
      </c>
      <c r="D808" s="121" t="s">
        <v>42</v>
      </c>
      <c r="E808" s="144" t="s">
        <v>11611</v>
      </c>
      <c r="F808" s="144" t="s">
        <v>11612</v>
      </c>
      <c r="G808" s="144" t="s">
        <v>11613</v>
      </c>
      <c r="H808" s="144" t="s">
        <v>11614</v>
      </c>
      <c r="I808" s="144" t="s">
        <v>11615</v>
      </c>
      <c r="J808" s="147" t="s">
        <v>11498</v>
      </c>
      <c r="K808" s="147"/>
      <c r="L808" s="122" t="s">
        <v>8172</v>
      </c>
      <c r="M808" s="122">
        <v>10000</v>
      </c>
      <c r="N808" s="121" t="s">
        <v>8168</v>
      </c>
      <c r="O808" s="149"/>
      <c r="P808" s="144"/>
      <c r="Q808" s="144"/>
      <c r="R808" s="144"/>
      <c r="S808" s="144"/>
      <c r="T808" s="144"/>
      <c r="U808" s="144"/>
      <c r="V808" s="121"/>
      <c r="W808" s="150"/>
    </row>
    <row r="809" spans="1:23" ht="15" customHeight="1" x14ac:dyDescent="0.25">
      <c r="A809" s="172">
        <v>5924</v>
      </c>
      <c r="B809" s="213">
        <v>39664</v>
      </c>
      <c r="C809" s="172">
        <v>1520</v>
      </c>
      <c r="D809" s="172" t="s">
        <v>40</v>
      </c>
      <c r="E809" s="172" t="s">
        <v>11616</v>
      </c>
      <c r="F809" s="178" t="s">
        <v>11617</v>
      </c>
      <c r="G809" s="178" t="s">
        <v>8222</v>
      </c>
      <c r="H809" s="173" t="s">
        <v>11618</v>
      </c>
      <c r="I809" s="178" t="s">
        <v>11619</v>
      </c>
      <c r="J809" s="173" t="s">
        <v>10604</v>
      </c>
      <c r="K809" s="172"/>
      <c r="L809" s="174" t="s">
        <v>8359</v>
      </c>
      <c r="M809" s="175">
        <v>1500</v>
      </c>
      <c r="N809" s="172" t="s">
        <v>8227</v>
      </c>
      <c r="O809" s="176" t="s">
        <v>4936</v>
      </c>
      <c r="P809" s="173"/>
      <c r="Q809" s="173" t="s">
        <v>8453</v>
      </c>
      <c r="R809" s="173"/>
      <c r="S809" s="173" t="s">
        <v>11620</v>
      </c>
      <c r="T809" s="173" t="s">
        <v>11621</v>
      </c>
      <c r="U809" s="173"/>
      <c r="V809" s="179"/>
      <c r="W809" s="180"/>
    </row>
    <row r="810" spans="1:23" ht="15" customHeight="1" x14ac:dyDescent="0.25">
      <c r="A810" s="144"/>
      <c r="B810" s="157">
        <v>39664</v>
      </c>
      <c r="C810" s="121"/>
      <c r="D810" s="121" t="s">
        <v>46</v>
      </c>
      <c r="E810" s="158">
        <v>39664.5625</v>
      </c>
      <c r="F810" s="144" t="s">
        <v>11622</v>
      </c>
      <c r="G810" s="144" t="s">
        <v>8243</v>
      </c>
      <c r="H810" s="206" t="s">
        <v>11623</v>
      </c>
      <c r="I810" s="144" t="s">
        <v>11624</v>
      </c>
      <c r="J810" s="147"/>
      <c r="K810" s="147"/>
      <c r="L810" s="148" t="s">
        <v>8226</v>
      </c>
      <c r="M810" s="122">
        <v>600</v>
      </c>
      <c r="N810" s="121" t="s">
        <v>8215</v>
      </c>
      <c r="O810" s="122"/>
      <c r="P810" s="121"/>
      <c r="Q810" s="144"/>
      <c r="R810" s="144"/>
      <c r="S810" s="144" t="s">
        <v>11060</v>
      </c>
      <c r="T810" s="144" t="s">
        <v>10745</v>
      </c>
      <c r="U810" s="144"/>
      <c r="V810" s="121"/>
      <c r="W810" s="150"/>
    </row>
    <row r="811" spans="1:23" ht="15" customHeight="1" x14ac:dyDescent="0.25">
      <c r="A811" s="144">
        <v>5914</v>
      </c>
      <c r="B811" s="157">
        <v>39664</v>
      </c>
      <c r="C811" s="121">
        <v>834</v>
      </c>
      <c r="D811" s="121" t="s">
        <v>61</v>
      </c>
      <c r="E811" s="158" t="s">
        <v>11625</v>
      </c>
      <c r="F811" s="144" t="s">
        <v>11626</v>
      </c>
      <c r="G811" s="144" t="s">
        <v>11627</v>
      </c>
      <c r="H811" s="144" t="s">
        <v>11628</v>
      </c>
      <c r="I811" s="144" t="s">
        <v>11629</v>
      </c>
      <c r="J811" s="146" t="s">
        <v>11630</v>
      </c>
      <c r="K811" s="147"/>
      <c r="L811" s="148" t="s">
        <v>8226</v>
      </c>
      <c r="M811" s="122">
        <v>1000</v>
      </c>
      <c r="N811" s="121" t="s">
        <v>8335</v>
      </c>
      <c r="O811" s="122"/>
      <c r="P811" s="121"/>
      <c r="Q811" s="144"/>
      <c r="R811" s="144"/>
      <c r="S811" s="144"/>
      <c r="T811" s="144"/>
      <c r="U811" s="144"/>
      <c r="V811" s="121"/>
      <c r="W811" s="150"/>
    </row>
    <row r="812" spans="1:23" ht="15" customHeight="1" x14ac:dyDescent="0.25">
      <c r="A812" s="144">
        <v>5916</v>
      </c>
      <c r="B812" s="157">
        <v>39664</v>
      </c>
      <c r="C812" s="121">
        <v>1033</v>
      </c>
      <c r="D812" s="144" t="s">
        <v>143</v>
      </c>
      <c r="E812" s="158" t="s">
        <v>11631</v>
      </c>
      <c r="F812" s="144" t="s">
        <v>11632</v>
      </c>
      <c r="G812" s="144" t="s">
        <v>11633</v>
      </c>
      <c r="H812" s="206" t="s">
        <v>11634</v>
      </c>
      <c r="I812" s="144" t="s">
        <v>11635</v>
      </c>
      <c r="J812" s="147" t="s">
        <v>11636</v>
      </c>
      <c r="K812" s="147"/>
      <c r="L812" s="148" t="s">
        <v>8226</v>
      </c>
      <c r="M812" s="122">
        <v>1500</v>
      </c>
      <c r="N812" s="121" t="s">
        <v>11637</v>
      </c>
      <c r="O812" s="122" t="s">
        <v>4936</v>
      </c>
      <c r="P812" s="121"/>
      <c r="Q812" s="144"/>
      <c r="R812" s="144"/>
      <c r="S812" s="144" t="s">
        <v>11638</v>
      </c>
      <c r="T812" s="144" t="s">
        <v>11639</v>
      </c>
      <c r="U812" s="144" t="s">
        <v>11640</v>
      </c>
      <c r="V812" s="121"/>
      <c r="W812" s="150"/>
    </row>
    <row r="813" spans="1:23" ht="15" customHeight="1" x14ac:dyDescent="0.25">
      <c r="A813" s="144">
        <v>5918</v>
      </c>
      <c r="B813" s="157">
        <v>39664</v>
      </c>
      <c r="C813" s="121">
        <v>1236</v>
      </c>
      <c r="D813" s="121" t="s">
        <v>61</v>
      </c>
      <c r="E813" s="158" t="s">
        <v>11641</v>
      </c>
      <c r="F813" s="145" t="s">
        <v>10588</v>
      </c>
      <c r="G813" s="145" t="s">
        <v>8931</v>
      </c>
      <c r="H813" s="144" t="s">
        <v>11642</v>
      </c>
      <c r="I813" s="144" t="s">
        <v>11643</v>
      </c>
      <c r="J813" s="147" t="s">
        <v>11636</v>
      </c>
      <c r="K813" s="147"/>
      <c r="L813" s="148" t="s">
        <v>8226</v>
      </c>
      <c r="M813" s="122">
        <v>3000</v>
      </c>
      <c r="N813" s="121" t="s">
        <v>8168</v>
      </c>
      <c r="O813" s="122"/>
      <c r="P813" s="210"/>
      <c r="Q813" s="211"/>
      <c r="R813" s="144"/>
      <c r="S813" s="144"/>
      <c r="T813" s="144"/>
      <c r="U813" s="144"/>
      <c r="V813" s="121"/>
      <c r="W813" s="144"/>
    </row>
    <row r="814" spans="1:23" ht="15" customHeight="1" x14ac:dyDescent="0.25">
      <c r="A814" s="159">
        <v>5941</v>
      </c>
      <c r="B814" s="160">
        <v>39665</v>
      </c>
      <c r="C814" s="161">
        <v>913</v>
      </c>
      <c r="D814" s="161" t="s">
        <v>141</v>
      </c>
      <c r="E814" s="161" t="s">
        <v>11644</v>
      </c>
      <c r="F814" s="162" t="s">
        <v>11645</v>
      </c>
      <c r="G814" s="159" t="s">
        <v>8233</v>
      </c>
      <c r="H814" s="207" t="s">
        <v>11646</v>
      </c>
      <c r="I814" s="159" t="s">
        <v>11647</v>
      </c>
      <c r="J814" s="197" t="s">
        <v>10510</v>
      </c>
      <c r="K814" s="165"/>
      <c r="L814" s="181" t="s">
        <v>8226</v>
      </c>
      <c r="M814" s="166">
        <v>2000</v>
      </c>
      <c r="N814" s="161" t="s">
        <v>8194</v>
      </c>
      <c r="O814" s="167"/>
      <c r="P814" s="204"/>
      <c r="Q814" s="205"/>
      <c r="R814" s="159"/>
      <c r="S814" s="159"/>
      <c r="T814" s="159"/>
      <c r="U814" s="164"/>
      <c r="V814" s="161"/>
      <c r="W814" s="168"/>
    </row>
    <row r="815" spans="1:23" ht="15" customHeight="1" x14ac:dyDescent="0.25">
      <c r="A815" s="159">
        <v>5947</v>
      </c>
      <c r="B815" s="160">
        <v>39665</v>
      </c>
      <c r="C815" s="161">
        <v>1148</v>
      </c>
      <c r="D815" s="161" t="s">
        <v>64</v>
      </c>
      <c r="E815" s="161" t="s">
        <v>11648</v>
      </c>
      <c r="F815" s="162" t="s">
        <v>10122</v>
      </c>
      <c r="G815" s="159" t="s">
        <v>5722</v>
      </c>
      <c r="H815" s="164" t="s">
        <v>11649</v>
      </c>
      <c r="I815" s="159" t="s">
        <v>11650</v>
      </c>
      <c r="J815" s="197" t="s">
        <v>11651</v>
      </c>
      <c r="K815" s="165" t="s">
        <v>9481</v>
      </c>
      <c r="L815" s="181" t="s">
        <v>8226</v>
      </c>
      <c r="M815" s="161">
        <v>1872</v>
      </c>
      <c r="N815" s="161" t="s">
        <v>8168</v>
      </c>
      <c r="O815" s="167"/>
      <c r="P815" s="204"/>
      <c r="Q815" s="205"/>
      <c r="R815" s="159"/>
      <c r="S815" s="159" t="s">
        <v>10209</v>
      </c>
      <c r="T815" s="159" t="s">
        <v>9483</v>
      </c>
      <c r="U815" s="164"/>
      <c r="V815" s="161"/>
      <c r="W815" s="168"/>
    </row>
    <row r="816" spans="1:23" ht="15" customHeight="1" x14ac:dyDescent="0.25">
      <c r="A816" s="144"/>
      <c r="B816" s="157">
        <v>39665</v>
      </c>
      <c r="C816" s="121"/>
      <c r="D816" s="121" t="s">
        <v>46</v>
      </c>
      <c r="E816" s="158">
        <v>39665</v>
      </c>
      <c r="F816" s="145" t="s">
        <v>10894</v>
      </c>
      <c r="G816" s="144" t="s">
        <v>8802</v>
      </c>
      <c r="H816" s="144" t="s">
        <v>11652</v>
      </c>
      <c r="I816" s="144" t="s">
        <v>11653</v>
      </c>
      <c r="J816" s="147"/>
      <c r="K816" s="147"/>
      <c r="L816" s="148" t="s">
        <v>8226</v>
      </c>
      <c r="M816" s="122">
        <v>50</v>
      </c>
      <c r="N816" s="121" t="s">
        <v>8161</v>
      </c>
      <c r="O816" s="122"/>
      <c r="P816" s="210"/>
      <c r="Q816" s="211"/>
      <c r="R816" s="144"/>
      <c r="S816" s="144" t="s">
        <v>11231</v>
      </c>
      <c r="T816" s="144" t="s">
        <v>10745</v>
      </c>
      <c r="U816" s="144"/>
      <c r="V816" s="121"/>
      <c r="W816" s="144"/>
    </row>
    <row r="817" spans="1:23" ht="15" customHeight="1" x14ac:dyDescent="0.25">
      <c r="A817" s="144"/>
      <c r="B817" s="157">
        <v>39665</v>
      </c>
      <c r="C817" s="121"/>
      <c r="D817" s="121" t="s">
        <v>46</v>
      </c>
      <c r="E817" s="158">
        <v>39665.614583333336</v>
      </c>
      <c r="F817" s="145" t="s">
        <v>11654</v>
      </c>
      <c r="G817" s="144" t="s">
        <v>8243</v>
      </c>
      <c r="H817" s="144" t="s">
        <v>11655</v>
      </c>
      <c r="I817" s="144" t="s">
        <v>11656</v>
      </c>
      <c r="J817" s="147"/>
      <c r="K817" s="147"/>
      <c r="L817" s="148" t="s">
        <v>8226</v>
      </c>
      <c r="M817" s="122">
        <v>1200</v>
      </c>
      <c r="N817" s="121" t="s">
        <v>8142</v>
      </c>
      <c r="O817" s="122"/>
      <c r="P817" s="210"/>
      <c r="Q817" s="211"/>
      <c r="R817" s="144"/>
      <c r="S817" s="144" t="s">
        <v>11060</v>
      </c>
      <c r="T817" s="144" t="s">
        <v>10745</v>
      </c>
      <c r="U817" s="144"/>
      <c r="V817" s="121"/>
      <c r="W817" s="144"/>
    </row>
    <row r="818" spans="1:23" ht="15" customHeight="1" x14ac:dyDescent="0.25">
      <c r="A818" s="144">
        <v>5951</v>
      </c>
      <c r="B818" s="157">
        <v>39665</v>
      </c>
      <c r="C818" s="121">
        <v>1345</v>
      </c>
      <c r="D818" s="121" t="s">
        <v>61</v>
      </c>
      <c r="E818" s="158" t="s">
        <v>11657</v>
      </c>
      <c r="F818" s="144" t="s">
        <v>8930</v>
      </c>
      <c r="G818" s="145" t="s">
        <v>8931</v>
      </c>
      <c r="H818" s="144" t="s">
        <v>11658</v>
      </c>
      <c r="I818" s="144" t="s">
        <v>11659</v>
      </c>
      <c r="J818" s="146" t="s">
        <v>11660</v>
      </c>
      <c r="K818" s="147"/>
      <c r="L818" s="148" t="s">
        <v>8226</v>
      </c>
      <c r="M818" s="122">
        <v>1000</v>
      </c>
      <c r="N818" s="121" t="s">
        <v>8161</v>
      </c>
      <c r="O818" s="122"/>
      <c r="P818" s="210"/>
      <c r="Q818" s="211"/>
      <c r="R818" s="144"/>
      <c r="S818" s="144"/>
      <c r="T818" s="144"/>
      <c r="U818" s="144"/>
      <c r="V818" s="121"/>
      <c r="W818" s="144"/>
    </row>
    <row r="819" spans="1:23" ht="15" customHeight="1" x14ac:dyDescent="0.25">
      <c r="A819" s="144">
        <v>5960</v>
      </c>
      <c r="B819" s="157">
        <v>39665</v>
      </c>
      <c r="C819" s="121">
        <v>1758</v>
      </c>
      <c r="D819" s="121" t="s">
        <v>46</v>
      </c>
      <c r="E819" s="158" t="s">
        <v>11661</v>
      </c>
      <c r="F819" s="145" t="s">
        <v>11662</v>
      </c>
      <c r="G819" s="144" t="s">
        <v>10686</v>
      </c>
      <c r="H819" s="206" t="s">
        <v>11663</v>
      </c>
      <c r="I819" s="146" t="s">
        <v>11664</v>
      </c>
      <c r="J819" s="147"/>
      <c r="K819" s="147"/>
      <c r="L819" s="148" t="s">
        <v>8226</v>
      </c>
      <c r="M819" s="122">
        <v>1000</v>
      </c>
      <c r="N819" s="121" t="s">
        <v>8194</v>
      </c>
      <c r="O819" s="122"/>
      <c r="P819" s="121"/>
      <c r="Q819" s="144"/>
      <c r="R819" s="144"/>
      <c r="S819" s="144"/>
      <c r="T819" s="144"/>
      <c r="U819" s="144"/>
      <c r="V819" s="121"/>
      <c r="W819" s="150"/>
    </row>
    <row r="820" spans="1:23" ht="15" customHeight="1" x14ac:dyDescent="0.25">
      <c r="A820" s="159">
        <v>5973</v>
      </c>
      <c r="B820" s="160">
        <v>39666</v>
      </c>
      <c r="C820" s="161">
        <v>924</v>
      </c>
      <c r="D820" s="161" t="s">
        <v>64</v>
      </c>
      <c r="E820" s="161" t="s">
        <v>11665</v>
      </c>
      <c r="F820" s="162" t="s">
        <v>8704</v>
      </c>
      <c r="G820" s="162" t="s">
        <v>5722</v>
      </c>
      <c r="H820" s="164" t="s">
        <v>11666</v>
      </c>
      <c r="I820" s="159" t="s">
        <v>11667</v>
      </c>
      <c r="J820" s="163" t="s">
        <v>11668</v>
      </c>
      <c r="K820" s="165" t="s">
        <v>9481</v>
      </c>
      <c r="L820" s="181" t="s">
        <v>8226</v>
      </c>
      <c r="M820" s="161">
        <v>1666</v>
      </c>
      <c r="N820" s="161" t="s">
        <v>8335</v>
      </c>
      <c r="O820" s="167"/>
      <c r="P820" s="162" t="s">
        <v>11034</v>
      </c>
      <c r="Q820" s="159"/>
      <c r="R820" s="159"/>
      <c r="S820" s="159" t="s">
        <v>10155</v>
      </c>
      <c r="T820" s="159" t="s">
        <v>9483</v>
      </c>
      <c r="U820" s="164"/>
      <c r="V820" s="161"/>
      <c r="W820" s="168"/>
    </row>
    <row r="821" spans="1:23" ht="15" customHeight="1" x14ac:dyDescent="0.25">
      <c r="A821" s="159">
        <v>5998</v>
      </c>
      <c r="B821" s="160">
        <v>39666</v>
      </c>
      <c r="C821" s="161">
        <v>2251</v>
      </c>
      <c r="D821" s="161" t="s">
        <v>91</v>
      </c>
      <c r="E821" s="161" t="s">
        <v>11669</v>
      </c>
      <c r="F821" s="159" t="s">
        <v>11670</v>
      </c>
      <c r="G821" s="162" t="s">
        <v>8284</v>
      </c>
      <c r="H821" s="164" t="s">
        <v>11671</v>
      </c>
      <c r="I821" s="159" t="s">
        <v>11672</v>
      </c>
      <c r="J821" s="163" t="s">
        <v>11673</v>
      </c>
      <c r="K821" s="165" t="s">
        <v>9481</v>
      </c>
      <c r="L821" s="181" t="s">
        <v>8226</v>
      </c>
      <c r="M821" s="161">
        <v>1000</v>
      </c>
      <c r="N821" s="161" t="s">
        <v>8161</v>
      </c>
      <c r="O821" s="167"/>
      <c r="P821" s="162"/>
      <c r="Q821" s="159" t="s">
        <v>11674</v>
      </c>
      <c r="R821" s="159"/>
      <c r="S821" s="159" t="s">
        <v>10979</v>
      </c>
      <c r="T821" s="159" t="s">
        <v>10717</v>
      </c>
      <c r="U821" s="164"/>
      <c r="V821" s="161"/>
      <c r="W821" s="168"/>
    </row>
    <row r="822" spans="1:23" ht="15" customHeight="1" x14ac:dyDescent="0.25">
      <c r="A822" s="151">
        <v>5979</v>
      </c>
      <c r="B822" s="152">
        <v>39666</v>
      </c>
      <c r="C822" s="153">
        <v>1136</v>
      </c>
      <c r="D822" s="153" t="s">
        <v>319</v>
      </c>
      <c r="E822" s="153" t="s">
        <v>11675</v>
      </c>
      <c r="F822" s="153" t="s">
        <v>11676</v>
      </c>
      <c r="G822" s="153" t="s">
        <v>9318</v>
      </c>
      <c r="H822" s="123" t="s">
        <v>11677</v>
      </c>
      <c r="I822" s="153" t="s">
        <v>11678</v>
      </c>
      <c r="J822" s="123" t="s">
        <v>11679</v>
      </c>
      <c r="K822" s="123"/>
      <c r="L822" s="182"/>
      <c r="M822" s="154">
        <v>5000</v>
      </c>
      <c r="N822" s="153" t="s">
        <v>8142</v>
      </c>
      <c r="O822" s="155"/>
      <c r="P822" s="153" t="s">
        <v>8548</v>
      </c>
      <c r="Q822" s="153"/>
      <c r="R822" s="153" t="s">
        <v>11680</v>
      </c>
      <c r="S822" s="153"/>
      <c r="T822" s="153"/>
      <c r="U822" s="153"/>
      <c r="V822" s="153"/>
      <c r="W822" s="156"/>
    </row>
    <row r="823" spans="1:23" ht="15" customHeight="1" x14ac:dyDescent="0.25">
      <c r="A823" s="151">
        <v>5983</v>
      </c>
      <c r="B823" s="152">
        <v>39666</v>
      </c>
      <c r="C823" s="153">
        <v>1241</v>
      </c>
      <c r="D823" s="153" t="s">
        <v>51</v>
      </c>
      <c r="E823" s="153" t="s">
        <v>11681</v>
      </c>
      <c r="F823" s="153" t="s">
        <v>11682</v>
      </c>
      <c r="G823" s="153" t="s">
        <v>8294</v>
      </c>
      <c r="H823" s="123" t="s">
        <v>11683</v>
      </c>
      <c r="I823" s="153" t="s">
        <v>11684</v>
      </c>
      <c r="J823" s="123" t="s">
        <v>4936</v>
      </c>
      <c r="K823" s="123"/>
      <c r="L823" s="182"/>
      <c r="M823" s="154" t="s">
        <v>8194</v>
      </c>
      <c r="N823" s="153" t="s">
        <v>8194</v>
      </c>
      <c r="O823" s="155"/>
      <c r="P823" s="153"/>
      <c r="Q823" s="153"/>
      <c r="R823" s="153"/>
      <c r="S823" s="153"/>
      <c r="T823" s="153"/>
      <c r="U823" s="153"/>
      <c r="V823" s="153"/>
      <c r="W823" s="156"/>
    </row>
    <row r="824" spans="1:23" ht="15" customHeight="1" x14ac:dyDescent="0.25">
      <c r="A824" s="144">
        <v>5971</v>
      </c>
      <c r="B824" s="157">
        <v>39666</v>
      </c>
      <c r="C824" s="121">
        <v>836</v>
      </c>
      <c r="D824" s="121" t="s">
        <v>68</v>
      </c>
      <c r="E824" s="158" t="s">
        <v>11685</v>
      </c>
      <c r="F824" s="145" t="s">
        <v>8984</v>
      </c>
      <c r="G824" s="144" t="s">
        <v>10504</v>
      </c>
      <c r="H824" s="144" t="s">
        <v>11686</v>
      </c>
      <c r="I824" s="144" t="s">
        <v>11687</v>
      </c>
      <c r="J824" s="147" t="s">
        <v>4468</v>
      </c>
      <c r="K824" s="147"/>
      <c r="L824" s="148" t="s">
        <v>8226</v>
      </c>
      <c r="M824" s="122">
        <v>100</v>
      </c>
      <c r="N824" s="121" t="s">
        <v>8194</v>
      </c>
      <c r="O824" s="122"/>
      <c r="P824" s="121" t="s">
        <v>11688</v>
      </c>
      <c r="Q824" s="144"/>
      <c r="R824" s="144"/>
      <c r="S824" s="144" t="s">
        <v>11689</v>
      </c>
      <c r="T824" s="144" t="s">
        <v>11639</v>
      </c>
      <c r="U824" s="144" t="s">
        <v>11640</v>
      </c>
      <c r="V824" s="121"/>
      <c r="W824" s="150"/>
    </row>
    <row r="825" spans="1:23" ht="15" customHeight="1" x14ac:dyDescent="0.25">
      <c r="A825" s="144"/>
      <c r="B825" s="157">
        <v>39666</v>
      </c>
      <c r="C825" s="121"/>
      <c r="D825" s="121" t="s">
        <v>46</v>
      </c>
      <c r="E825" s="158">
        <v>39666.395833333336</v>
      </c>
      <c r="F825" s="145" t="s">
        <v>11690</v>
      </c>
      <c r="G825" s="144" t="s">
        <v>8802</v>
      </c>
      <c r="H825" s="144" t="s">
        <v>11691</v>
      </c>
      <c r="I825" s="144" t="s">
        <v>11692</v>
      </c>
      <c r="J825" s="147"/>
      <c r="K825" s="147"/>
      <c r="L825" s="148" t="s">
        <v>8226</v>
      </c>
      <c r="M825" s="122" t="s">
        <v>8194</v>
      </c>
      <c r="N825" s="121" t="s">
        <v>8161</v>
      </c>
      <c r="O825" s="122"/>
      <c r="P825" s="121"/>
      <c r="Q825" s="144"/>
      <c r="R825" s="144"/>
      <c r="S825" s="144" t="s">
        <v>11231</v>
      </c>
      <c r="T825" s="144" t="s">
        <v>10745</v>
      </c>
      <c r="U825" s="144"/>
      <c r="V825" s="121"/>
      <c r="W825" s="150"/>
    </row>
    <row r="826" spans="1:23" ht="15" customHeight="1" x14ac:dyDescent="0.25">
      <c r="A826" s="144">
        <v>5991</v>
      </c>
      <c r="B826" s="157">
        <v>39666</v>
      </c>
      <c r="C826" s="121">
        <v>1421</v>
      </c>
      <c r="D826" s="121" t="s">
        <v>46</v>
      </c>
      <c r="E826" s="158" t="s">
        <v>11693</v>
      </c>
      <c r="F826" s="145" t="s">
        <v>11694</v>
      </c>
      <c r="G826" s="144" t="s">
        <v>8802</v>
      </c>
      <c r="H826" s="144" t="s">
        <v>11695</v>
      </c>
      <c r="I826" s="146"/>
      <c r="J826" s="147" t="s">
        <v>4468</v>
      </c>
      <c r="K826" s="147"/>
      <c r="L826" s="148" t="s">
        <v>11696</v>
      </c>
      <c r="M826" s="122">
        <v>6000</v>
      </c>
      <c r="N826" s="121" t="s">
        <v>8335</v>
      </c>
      <c r="O826" s="122"/>
      <c r="P826" s="121"/>
      <c r="Q826" s="144"/>
      <c r="R826" s="144"/>
      <c r="S826" s="144" t="s">
        <v>11231</v>
      </c>
      <c r="T826" s="144"/>
      <c r="U826" s="144"/>
      <c r="V826" s="121"/>
      <c r="W826" s="150"/>
    </row>
    <row r="827" spans="1:23" ht="15" customHeight="1" x14ac:dyDescent="0.25">
      <c r="A827" s="159"/>
      <c r="B827" s="160">
        <v>39667</v>
      </c>
      <c r="C827" s="161">
        <v>1203</v>
      </c>
      <c r="D827" s="161" t="s">
        <v>64</v>
      </c>
      <c r="E827" s="198" t="s">
        <v>11697</v>
      </c>
      <c r="F827" s="159" t="s">
        <v>10164</v>
      </c>
      <c r="G827" s="159" t="s">
        <v>5722</v>
      </c>
      <c r="H827" s="164" t="s">
        <v>11698</v>
      </c>
      <c r="I827" s="159" t="s">
        <v>10166</v>
      </c>
      <c r="J827" s="163" t="s">
        <v>11699</v>
      </c>
      <c r="K827" s="165" t="s">
        <v>9481</v>
      </c>
      <c r="L827" s="181" t="s">
        <v>8226</v>
      </c>
      <c r="M827" s="161">
        <v>150</v>
      </c>
      <c r="N827" s="161" t="s">
        <v>8168</v>
      </c>
      <c r="O827" s="167"/>
      <c r="P827" s="162" t="s">
        <v>11117</v>
      </c>
      <c r="Q827" s="159" t="s">
        <v>5722</v>
      </c>
      <c r="R827" s="159"/>
      <c r="S827" s="159" t="s">
        <v>9482</v>
      </c>
      <c r="T827" s="159" t="s">
        <v>9483</v>
      </c>
      <c r="U827" s="164"/>
      <c r="V827" s="161"/>
      <c r="W827" s="168"/>
    </row>
    <row r="828" spans="1:23" ht="15" customHeight="1" x14ac:dyDescent="0.25">
      <c r="A828" s="169"/>
      <c r="B828" s="170">
        <v>39667</v>
      </c>
      <c r="C828" s="169">
        <v>1000</v>
      </c>
      <c r="D828" s="169" t="s">
        <v>40</v>
      </c>
      <c r="E828" s="169" t="s">
        <v>11700</v>
      </c>
      <c r="F828" s="178" t="s">
        <v>11701</v>
      </c>
      <c r="G828" s="178" t="s">
        <v>11702</v>
      </c>
      <c r="H828" s="173" t="s">
        <v>11703</v>
      </c>
      <c r="I828" s="178" t="s">
        <v>11704</v>
      </c>
      <c r="J828" s="173" t="s">
        <v>11705</v>
      </c>
      <c r="K828" s="172"/>
      <c r="L828" s="174" t="s">
        <v>8226</v>
      </c>
      <c r="M828" s="175">
        <v>200</v>
      </c>
      <c r="N828" s="172" t="s">
        <v>8142</v>
      </c>
      <c r="O828" s="176" t="s">
        <v>4936</v>
      </c>
      <c r="P828" s="173"/>
      <c r="Q828" s="173" t="s">
        <v>11702</v>
      </c>
      <c r="R828" s="173"/>
      <c r="S828" s="173" t="s">
        <v>11706</v>
      </c>
      <c r="T828" s="173" t="s">
        <v>9787</v>
      </c>
      <c r="U828" s="173" t="s">
        <v>8252</v>
      </c>
      <c r="V828" s="179"/>
      <c r="W828" s="180"/>
    </row>
    <row r="829" spans="1:23" ht="15" customHeight="1" x14ac:dyDescent="0.25">
      <c r="A829" s="144"/>
      <c r="B829" s="157">
        <v>39667</v>
      </c>
      <c r="C829" s="121"/>
      <c r="D829" s="121" t="s">
        <v>46</v>
      </c>
      <c r="E829" s="158">
        <v>39666.37222222222</v>
      </c>
      <c r="F829" s="145" t="s">
        <v>10779</v>
      </c>
      <c r="G829" s="144" t="s">
        <v>8802</v>
      </c>
      <c r="H829" s="144" t="s">
        <v>11707</v>
      </c>
      <c r="I829" s="144" t="s">
        <v>11708</v>
      </c>
      <c r="J829" s="147"/>
      <c r="K829" s="147"/>
      <c r="L829" s="148" t="s">
        <v>8226</v>
      </c>
      <c r="M829" s="122">
        <v>100</v>
      </c>
      <c r="N829" s="121" t="s">
        <v>8161</v>
      </c>
      <c r="O829" s="122"/>
      <c r="P829" s="121"/>
      <c r="Q829" s="144"/>
      <c r="R829" s="144"/>
      <c r="S829" s="144" t="s">
        <v>10782</v>
      </c>
      <c r="T829" s="144" t="s">
        <v>10745</v>
      </c>
      <c r="U829" s="144"/>
      <c r="V829" s="121"/>
      <c r="W829" s="150"/>
    </row>
    <row r="830" spans="1:23" ht="15" customHeight="1" x14ac:dyDescent="0.25">
      <c r="A830" s="144"/>
      <c r="B830" s="157">
        <v>39667</v>
      </c>
      <c r="C830" s="121"/>
      <c r="D830" s="121" t="s">
        <v>46</v>
      </c>
      <c r="E830" s="158">
        <v>39667.375</v>
      </c>
      <c r="F830" s="145" t="s">
        <v>11709</v>
      </c>
      <c r="G830" s="144" t="s">
        <v>8802</v>
      </c>
      <c r="H830" s="144" t="s">
        <v>11566</v>
      </c>
      <c r="I830" s="146" t="s">
        <v>11294</v>
      </c>
      <c r="J830" s="147"/>
      <c r="K830" s="147"/>
      <c r="L830" s="148" t="s">
        <v>8172</v>
      </c>
      <c r="M830" s="122">
        <v>900</v>
      </c>
      <c r="N830" s="121" t="s">
        <v>8273</v>
      </c>
      <c r="O830" s="122"/>
      <c r="P830" s="121"/>
      <c r="Q830" s="144"/>
      <c r="R830" s="144"/>
      <c r="S830" s="144" t="s">
        <v>11100</v>
      </c>
      <c r="T830" s="144" t="s">
        <v>10745</v>
      </c>
      <c r="U830" s="144"/>
      <c r="V830" s="121"/>
      <c r="W830" s="150"/>
    </row>
    <row r="831" spans="1:23" ht="15" customHeight="1" x14ac:dyDescent="0.25">
      <c r="A831" s="144">
        <v>6000</v>
      </c>
      <c r="B831" s="157">
        <v>39667</v>
      </c>
      <c r="C831" s="121">
        <v>808</v>
      </c>
      <c r="D831" s="121" t="s">
        <v>46</v>
      </c>
      <c r="E831" s="158" t="s">
        <v>11710</v>
      </c>
      <c r="F831" s="144" t="s">
        <v>11711</v>
      </c>
      <c r="G831" s="144" t="s">
        <v>8802</v>
      </c>
      <c r="H831" s="144" t="s">
        <v>11712</v>
      </c>
      <c r="I831" s="144" t="s">
        <v>11713</v>
      </c>
      <c r="J831" s="147" t="s">
        <v>10543</v>
      </c>
      <c r="K831" s="147"/>
      <c r="L831" s="148" t="s">
        <v>11696</v>
      </c>
      <c r="M831" s="122">
        <v>296000</v>
      </c>
      <c r="N831" s="121" t="s">
        <v>8161</v>
      </c>
      <c r="O831" s="122"/>
      <c r="P831" s="121"/>
      <c r="Q831" s="144"/>
      <c r="R831" s="144"/>
      <c r="S831" s="144" t="s">
        <v>11070</v>
      </c>
      <c r="T831" s="144"/>
      <c r="U831" s="144"/>
      <c r="V831" s="121"/>
      <c r="W831" s="150"/>
    </row>
    <row r="832" spans="1:23" ht="15" customHeight="1" x14ac:dyDescent="0.25">
      <c r="A832" s="144"/>
      <c r="B832" s="157">
        <v>39667</v>
      </c>
      <c r="C832" s="121"/>
      <c r="D832" s="121" t="s">
        <v>46</v>
      </c>
      <c r="E832" s="158">
        <v>39667.407638888886</v>
      </c>
      <c r="F832" s="144" t="s">
        <v>11714</v>
      </c>
      <c r="G832" s="144" t="s">
        <v>8802</v>
      </c>
      <c r="H832" s="144" t="s">
        <v>11566</v>
      </c>
      <c r="I832" s="144" t="s">
        <v>11715</v>
      </c>
      <c r="J832" s="147"/>
      <c r="K832" s="147"/>
      <c r="L832" s="148" t="s">
        <v>8226</v>
      </c>
      <c r="M832" s="122">
        <v>100</v>
      </c>
      <c r="N832" s="121" t="s">
        <v>8273</v>
      </c>
      <c r="O832" s="122"/>
      <c r="P832" s="121"/>
      <c r="Q832" s="144"/>
      <c r="R832" s="144"/>
      <c r="S832" s="144" t="s">
        <v>11070</v>
      </c>
      <c r="T832" s="144" t="s">
        <v>10745</v>
      </c>
      <c r="U832" s="144"/>
      <c r="V832" s="121"/>
      <c r="W832" s="150"/>
    </row>
    <row r="833" spans="1:23" ht="15" customHeight="1" x14ac:dyDescent="0.25">
      <c r="A833" s="159"/>
      <c r="B833" s="160">
        <v>39668</v>
      </c>
      <c r="C833" s="161">
        <v>1110</v>
      </c>
      <c r="D833" s="161" t="s">
        <v>91</v>
      </c>
      <c r="E833" s="198" t="s">
        <v>11716</v>
      </c>
      <c r="F833" s="159" t="s">
        <v>11717</v>
      </c>
      <c r="G833" s="159"/>
      <c r="H833" s="164" t="s">
        <v>11718</v>
      </c>
      <c r="I833" s="159" t="s">
        <v>11719</v>
      </c>
      <c r="J833" s="163" t="s">
        <v>11720</v>
      </c>
      <c r="K833" s="165" t="s">
        <v>9481</v>
      </c>
      <c r="L833" s="181" t="s">
        <v>11696</v>
      </c>
      <c r="M833" s="161">
        <v>200</v>
      </c>
      <c r="N833" s="161" t="s">
        <v>8161</v>
      </c>
      <c r="O833" s="167"/>
      <c r="P833" s="162"/>
      <c r="Q833" s="159"/>
      <c r="R833" s="159"/>
      <c r="S833" s="159" t="s">
        <v>11721</v>
      </c>
      <c r="T833" s="159" t="s">
        <v>10717</v>
      </c>
      <c r="U833" s="164"/>
      <c r="V833" s="161"/>
      <c r="W833" s="168"/>
    </row>
    <row r="834" spans="1:23" ht="15" customHeight="1" x14ac:dyDescent="0.25">
      <c r="A834" s="159"/>
      <c r="B834" s="160">
        <v>39668</v>
      </c>
      <c r="C834" s="161">
        <v>2257</v>
      </c>
      <c r="D834" s="161" t="s">
        <v>64</v>
      </c>
      <c r="E834" s="198" t="s">
        <v>11722</v>
      </c>
      <c r="F834" s="159" t="s">
        <v>10217</v>
      </c>
      <c r="G834" s="159" t="s">
        <v>5722</v>
      </c>
      <c r="H834" s="164" t="s">
        <v>11723</v>
      </c>
      <c r="I834" s="159" t="s">
        <v>11724</v>
      </c>
      <c r="J834" s="163" t="s">
        <v>11725</v>
      </c>
      <c r="K834" s="165" t="s">
        <v>9481</v>
      </c>
      <c r="L834" s="181" t="s">
        <v>8226</v>
      </c>
      <c r="M834" s="161">
        <v>700</v>
      </c>
      <c r="N834" s="161" t="s">
        <v>8168</v>
      </c>
      <c r="O834" s="167">
        <v>0.42799999999999999</v>
      </c>
      <c r="P834" s="162"/>
      <c r="Q834" s="159"/>
      <c r="R834" s="159"/>
      <c r="S834" s="159" t="s">
        <v>10155</v>
      </c>
      <c r="T834" s="159" t="s">
        <v>9483</v>
      </c>
      <c r="U834" s="164"/>
      <c r="V834" s="161"/>
      <c r="W834" s="168"/>
    </row>
    <row r="835" spans="1:23" ht="15" customHeight="1" x14ac:dyDescent="0.25">
      <c r="A835" s="151">
        <v>6039</v>
      </c>
      <c r="B835" s="152">
        <v>39668</v>
      </c>
      <c r="C835" s="153">
        <v>1114</v>
      </c>
      <c r="D835" s="153" t="s">
        <v>51</v>
      </c>
      <c r="E835" s="153" t="s">
        <v>11726</v>
      </c>
      <c r="F835" s="153" t="s">
        <v>11727</v>
      </c>
      <c r="G835" s="153" t="s">
        <v>8468</v>
      </c>
      <c r="H835" s="153" t="s">
        <v>11728</v>
      </c>
      <c r="I835" s="153" t="s">
        <v>11729</v>
      </c>
      <c r="J835" s="123" t="s">
        <v>11730</v>
      </c>
      <c r="K835" s="123"/>
      <c r="L835" s="182"/>
      <c r="M835" s="154">
        <v>150</v>
      </c>
      <c r="N835" s="153" t="s">
        <v>8142</v>
      </c>
      <c r="O835" s="155"/>
      <c r="P835" s="153" t="s">
        <v>11731</v>
      </c>
      <c r="Q835" s="153"/>
      <c r="R835" s="153" t="s">
        <v>4937</v>
      </c>
      <c r="S835" s="153"/>
      <c r="T835" s="153"/>
      <c r="U835" s="153"/>
      <c r="V835" s="153"/>
      <c r="W835" s="156"/>
    </row>
    <row r="836" spans="1:23" ht="15" customHeight="1" x14ac:dyDescent="0.25">
      <c r="A836" s="144">
        <v>6051</v>
      </c>
      <c r="B836" s="120">
        <v>39668</v>
      </c>
      <c r="C836" s="121">
        <v>226</v>
      </c>
      <c r="D836" s="121" t="s">
        <v>42</v>
      </c>
      <c r="E836" s="121" t="s">
        <v>11732</v>
      </c>
      <c r="F836" s="153" t="s">
        <v>11612</v>
      </c>
      <c r="G836" s="144" t="s">
        <v>11613</v>
      </c>
      <c r="H836" s="123" t="s">
        <v>11733</v>
      </c>
      <c r="I836" s="146" t="s">
        <v>11734</v>
      </c>
      <c r="J836" s="147" t="s">
        <v>4468</v>
      </c>
      <c r="K836" s="148"/>
      <c r="L836" s="122" t="s">
        <v>8172</v>
      </c>
      <c r="M836" s="121">
        <v>4000</v>
      </c>
      <c r="N836" s="121" t="s">
        <v>8168</v>
      </c>
      <c r="O836" s="149" t="s">
        <v>4468</v>
      </c>
      <c r="P836" s="144"/>
      <c r="Q836" s="144"/>
      <c r="R836" s="144"/>
      <c r="S836" s="144"/>
      <c r="T836" s="144"/>
      <c r="U836" s="144"/>
      <c r="V836" s="144"/>
      <c r="W836" s="150"/>
    </row>
    <row r="837" spans="1:23" ht="15" customHeight="1" x14ac:dyDescent="0.25">
      <c r="A837" s="144">
        <v>6032</v>
      </c>
      <c r="B837" s="157">
        <v>39668</v>
      </c>
      <c r="C837" s="121">
        <v>834</v>
      </c>
      <c r="D837" s="121" t="s">
        <v>448</v>
      </c>
      <c r="E837" s="158" t="s">
        <v>11735</v>
      </c>
      <c r="F837" s="153" t="s">
        <v>11736</v>
      </c>
      <c r="G837" s="145" t="s">
        <v>11737</v>
      </c>
      <c r="H837" s="123" t="s">
        <v>11738</v>
      </c>
      <c r="I837" s="146" t="s">
        <v>11739</v>
      </c>
      <c r="J837" s="147" t="s">
        <v>11740</v>
      </c>
      <c r="K837" s="148"/>
      <c r="L837" s="122" t="s">
        <v>8226</v>
      </c>
      <c r="M837" s="122">
        <v>4860</v>
      </c>
      <c r="N837" s="121" t="s">
        <v>8724</v>
      </c>
      <c r="O837" s="122"/>
      <c r="P837" s="121"/>
      <c r="Q837" s="144"/>
      <c r="R837" s="144"/>
      <c r="S837" s="144"/>
      <c r="T837" s="144"/>
      <c r="U837" s="144"/>
      <c r="V837" s="144"/>
      <c r="W837" s="150"/>
    </row>
    <row r="838" spans="1:23" ht="15" customHeight="1" x14ac:dyDescent="0.25">
      <c r="A838" s="159"/>
      <c r="B838" s="160">
        <v>39669</v>
      </c>
      <c r="C838" s="161">
        <v>1447</v>
      </c>
      <c r="D838" s="161" t="s">
        <v>64</v>
      </c>
      <c r="E838" s="161" t="s">
        <v>11741</v>
      </c>
      <c r="F838" s="159" t="s">
        <v>10795</v>
      </c>
      <c r="G838" s="159" t="s">
        <v>5722</v>
      </c>
      <c r="H838" s="164" t="s">
        <v>11742</v>
      </c>
      <c r="I838" s="159" t="s">
        <v>11743</v>
      </c>
      <c r="J838" s="163" t="s">
        <v>11744</v>
      </c>
      <c r="K838" s="165" t="s">
        <v>9481</v>
      </c>
      <c r="L838" s="181" t="s">
        <v>8226</v>
      </c>
      <c r="M838" s="161">
        <v>600</v>
      </c>
      <c r="N838" s="161" t="s">
        <v>8142</v>
      </c>
      <c r="O838" s="167"/>
      <c r="P838" s="162"/>
      <c r="Q838" s="159"/>
      <c r="R838" s="159"/>
      <c r="S838" s="159" t="s">
        <v>10209</v>
      </c>
      <c r="T838" s="159" t="s">
        <v>9483</v>
      </c>
      <c r="U838" s="164"/>
      <c r="V838" s="161"/>
      <c r="W838" s="168"/>
    </row>
    <row r="839" spans="1:23" ht="15" customHeight="1" x14ac:dyDescent="0.25">
      <c r="A839" s="169"/>
      <c r="B839" s="170">
        <v>39669</v>
      </c>
      <c r="C839" s="172" t="s">
        <v>11745</v>
      </c>
      <c r="D839" s="169" t="s">
        <v>31</v>
      </c>
      <c r="E839" s="169" t="s">
        <v>11746</v>
      </c>
      <c r="F839" s="178" t="s">
        <v>11747</v>
      </c>
      <c r="G839" s="178" t="s">
        <v>9604</v>
      </c>
      <c r="H839" s="173" t="s">
        <v>11748</v>
      </c>
      <c r="I839" s="178" t="s">
        <v>11749</v>
      </c>
      <c r="J839" s="173" t="s">
        <v>8225</v>
      </c>
      <c r="K839" s="172"/>
      <c r="L839" s="174" t="s">
        <v>8226</v>
      </c>
      <c r="M839" s="175">
        <v>200</v>
      </c>
      <c r="N839" s="172" t="s">
        <v>8335</v>
      </c>
      <c r="O839" s="176" t="s">
        <v>4936</v>
      </c>
      <c r="P839" s="192"/>
      <c r="Q839" s="192"/>
      <c r="R839" s="173"/>
      <c r="S839" s="146" t="s">
        <v>10865</v>
      </c>
      <c r="T839" s="173" t="s">
        <v>8251</v>
      </c>
      <c r="U839" s="173" t="s">
        <v>8252</v>
      </c>
      <c r="V839" s="179"/>
      <c r="W839" s="180">
        <v>0</v>
      </c>
    </row>
    <row r="840" spans="1:23" ht="15" customHeight="1" x14ac:dyDescent="0.25">
      <c r="A840" s="144"/>
      <c r="B840" s="157">
        <v>39669</v>
      </c>
      <c r="C840" s="121"/>
      <c r="D840" s="121" t="s">
        <v>46</v>
      </c>
      <c r="E840" s="158" t="s">
        <v>11750</v>
      </c>
      <c r="F840" s="153" t="s">
        <v>11057</v>
      </c>
      <c r="G840" s="145" t="s">
        <v>8802</v>
      </c>
      <c r="H840" s="123" t="s">
        <v>11170</v>
      </c>
      <c r="I840" s="146" t="s">
        <v>11751</v>
      </c>
      <c r="J840" s="147"/>
      <c r="K840" s="148"/>
      <c r="L840" s="122" t="s">
        <v>8226</v>
      </c>
      <c r="M840" s="122">
        <v>75</v>
      </c>
      <c r="N840" s="121" t="s">
        <v>8335</v>
      </c>
      <c r="O840" s="122"/>
      <c r="P840" s="121"/>
      <c r="Q840" s="144"/>
      <c r="R840" s="144"/>
      <c r="S840" s="144" t="s">
        <v>11070</v>
      </c>
      <c r="T840" s="144" t="s">
        <v>10745</v>
      </c>
      <c r="U840" s="144"/>
      <c r="V840" s="144"/>
      <c r="W840" s="150"/>
    </row>
    <row r="841" spans="1:23" ht="15" customHeight="1" x14ac:dyDescent="0.25">
      <c r="A841" s="144">
        <v>6093</v>
      </c>
      <c r="B841" s="157">
        <v>39669</v>
      </c>
      <c r="C841" s="121">
        <v>1641</v>
      </c>
      <c r="D841" s="121" t="s">
        <v>72</v>
      </c>
      <c r="E841" s="158" t="s">
        <v>11752</v>
      </c>
      <c r="F841" s="144" t="s">
        <v>11753</v>
      </c>
      <c r="G841" s="145" t="s">
        <v>3044</v>
      </c>
      <c r="H841" s="206" t="s">
        <v>11754</v>
      </c>
      <c r="I841" s="144" t="s">
        <v>11755</v>
      </c>
      <c r="J841" s="147" t="s">
        <v>11591</v>
      </c>
      <c r="K841" s="147"/>
      <c r="L841" s="148" t="s">
        <v>8226</v>
      </c>
      <c r="M841" s="122">
        <v>4500</v>
      </c>
      <c r="N841" s="121" t="s">
        <v>8142</v>
      </c>
      <c r="O841" s="122" t="s">
        <v>11756</v>
      </c>
      <c r="P841" s="210"/>
      <c r="Q841" s="144"/>
      <c r="R841" s="144"/>
      <c r="S841" s="144" t="s">
        <v>8786</v>
      </c>
      <c r="T841" s="144" t="s">
        <v>8361</v>
      </c>
      <c r="U841" s="144"/>
      <c r="V841" s="121"/>
      <c r="W841" s="144"/>
    </row>
    <row r="842" spans="1:23" ht="15" customHeight="1" x14ac:dyDescent="0.25">
      <c r="A842" s="159"/>
      <c r="B842" s="160">
        <v>39670</v>
      </c>
      <c r="C842" s="161">
        <v>830</v>
      </c>
      <c r="D842" s="161" t="s">
        <v>141</v>
      </c>
      <c r="E842" s="161" t="s">
        <v>11757</v>
      </c>
      <c r="F842" s="159" t="s">
        <v>11308</v>
      </c>
      <c r="G842" s="159" t="s">
        <v>8233</v>
      </c>
      <c r="H842" s="164" t="s">
        <v>11758</v>
      </c>
      <c r="I842" s="159" t="s">
        <v>11759</v>
      </c>
      <c r="J842" s="163" t="s">
        <v>11760</v>
      </c>
      <c r="K842" s="165" t="s">
        <v>9481</v>
      </c>
      <c r="L842" s="181" t="s">
        <v>8226</v>
      </c>
      <c r="M842" s="161">
        <v>250</v>
      </c>
      <c r="N842" s="161" t="s">
        <v>8335</v>
      </c>
      <c r="O842" s="167"/>
      <c r="P842" s="162"/>
      <c r="Q842" s="159"/>
      <c r="R842" s="159"/>
      <c r="S842" s="159" t="s">
        <v>11761</v>
      </c>
      <c r="T842" s="159" t="s">
        <v>10584</v>
      </c>
      <c r="U842" s="164"/>
      <c r="V842" s="161"/>
      <c r="W842" s="168"/>
    </row>
    <row r="843" spans="1:23" ht="15" customHeight="1" x14ac:dyDescent="0.25">
      <c r="A843" s="144">
        <v>6102</v>
      </c>
      <c r="B843" s="157">
        <v>39670</v>
      </c>
      <c r="C843" s="121">
        <v>1104</v>
      </c>
      <c r="D843" s="121" t="s">
        <v>200</v>
      </c>
      <c r="E843" s="158" t="s">
        <v>11762</v>
      </c>
      <c r="F843" s="144" t="s">
        <v>11763</v>
      </c>
      <c r="G843" s="145" t="s">
        <v>8238</v>
      </c>
      <c r="H843" s="206" t="s">
        <v>11764</v>
      </c>
      <c r="I843" s="144" t="s">
        <v>11765</v>
      </c>
      <c r="J843" s="146" t="s">
        <v>11660</v>
      </c>
      <c r="K843" s="147"/>
      <c r="L843" s="148" t="s">
        <v>8226</v>
      </c>
      <c r="M843" s="122">
        <v>40860</v>
      </c>
      <c r="N843" s="121" t="s">
        <v>8335</v>
      </c>
      <c r="O843" s="122"/>
      <c r="P843" s="121"/>
      <c r="Q843" s="144"/>
      <c r="R843" s="144"/>
      <c r="S843" s="144"/>
      <c r="T843" s="144"/>
      <c r="U843" s="144"/>
      <c r="V843" s="121"/>
      <c r="W843" s="150"/>
    </row>
    <row r="844" spans="1:23" ht="15" customHeight="1" x14ac:dyDescent="0.25">
      <c r="A844" s="144">
        <v>6108</v>
      </c>
      <c r="B844" s="157">
        <v>39670</v>
      </c>
      <c r="C844" s="121">
        <v>1657</v>
      </c>
      <c r="D844" s="121" t="s">
        <v>70</v>
      </c>
      <c r="E844" s="158" t="s">
        <v>11766</v>
      </c>
      <c r="F844" s="144" t="s">
        <v>10632</v>
      </c>
      <c r="G844" s="144" t="s">
        <v>8894</v>
      </c>
      <c r="H844" s="144" t="s">
        <v>11767</v>
      </c>
      <c r="I844" s="144" t="s">
        <v>11768</v>
      </c>
      <c r="J844" s="147" t="s">
        <v>11769</v>
      </c>
      <c r="K844" s="147"/>
      <c r="L844" s="148" t="s">
        <v>8226</v>
      </c>
      <c r="M844" s="122">
        <v>200</v>
      </c>
      <c r="N844" s="121" t="s">
        <v>8194</v>
      </c>
      <c r="O844" s="122"/>
      <c r="P844" s="121"/>
      <c r="Q844" s="144"/>
      <c r="R844" s="144"/>
      <c r="S844" s="144"/>
      <c r="T844" s="144"/>
      <c r="U844" s="144"/>
      <c r="V844" s="121"/>
      <c r="W844" s="150"/>
    </row>
    <row r="845" spans="1:23" ht="15" customHeight="1" x14ac:dyDescent="0.25">
      <c r="A845" s="159"/>
      <c r="B845" s="160">
        <v>39671</v>
      </c>
      <c r="C845" s="161">
        <v>1043</v>
      </c>
      <c r="D845" s="161" t="s">
        <v>130</v>
      </c>
      <c r="E845" s="198" t="s">
        <v>11770</v>
      </c>
      <c r="F845" s="159" t="s">
        <v>11771</v>
      </c>
      <c r="G845" s="159"/>
      <c r="H845" s="164" t="s">
        <v>11772</v>
      </c>
      <c r="I845" s="159" t="s">
        <v>11773</v>
      </c>
      <c r="J845" s="163" t="s">
        <v>11774</v>
      </c>
      <c r="K845" s="165" t="s">
        <v>9481</v>
      </c>
      <c r="L845" s="181" t="s">
        <v>8226</v>
      </c>
      <c r="M845" s="161">
        <v>500</v>
      </c>
      <c r="N845" s="161" t="s">
        <v>8161</v>
      </c>
      <c r="O845" s="167"/>
      <c r="P845" s="162"/>
      <c r="Q845" s="159"/>
      <c r="R845" s="159"/>
      <c r="S845" s="159" t="s">
        <v>11775</v>
      </c>
      <c r="T845" s="159" t="s">
        <v>10717</v>
      </c>
      <c r="U845" s="164"/>
      <c r="V845" s="161"/>
      <c r="W845" s="168"/>
    </row>
    <row r="846" spans="1:23" ht="15" customHeight="1" x14ac:dyDescent="0.25">
      <c r="A846" s="159"/>
      <c r="B846" s="160">
        <v>39671</v>
      </c>
      <c r="C846" s="161">
        <v>1015</v>
      </c>
      <c r="D846" s="161" t="s">
        <v>130</v>
      </c>
      <c r="E846" s="198" t="s">
        <v>11776</v>
      </c>
      <c r="F846" s="159" t="s">
        <v>11771</v>
      </c>
      <c r="G846" s="159"/>
      <c r="H846" s="164" t="s">
        <v>11777</v>
      </c>
      <c r="I846" s="159" t="s">
        <v>11778</v>
      </c>
      <c r="J846" s="163" t="s">
        <v>11779</v>
      </c>
      <c r="K846" s="165" t="s">
        <v>9481</v>
      </c>
      <c r="L846" s="181" t="s">
        <v>11696</v>
      </c>
      <c r="M846" s="161">
        <v>100</v>
      </c>
      <c r="N846" s="161" t="s">
        <v>8161</v>
      </c>
      <c r="O846" s="167"/>
      <c r="P846" s="162"/>
      <c r="Q846" s="159"/>
      <c r="R846" s="159"/>
      <c r="S846" s="159" t="s">
        <v>11780</v>
      </c>
      <c r="T846" s="159" t="s">
        <v>10717</v>
      </c>
      <c r="U846" s="164"/>
      <c r="V846" s="161"/>
      <c r="W846" s="168"/>
    </row>
    <row r="847" spans="1:23" ht="15" customHeight="1" x14ac:dyDescent="0.25">
      <c r="A847" s="151"/>
      <c r="B847" s="152">
        <v>39671</v>
      </c>
      <c r="C847" s="153">
        <v>742</v>
      </c>
      <c r="D847" s="153" t="s">
        <v>99</v>
      </c>
      <c r="E847" s="153" t="s">
        <v>11781</v>
      </c>
      <c r="F847" s="153" t="s">
        <v>10033</v>
      </c>
      <c r="G847" s="153" t="s">
        <v>9151</v>
      </c>
      <c r="H847" s="123"/>
      <c r="I847" s="153" t="s">
        <v>11782</v>
      </c>
      <c r="J847" s="123" t="s">
        <v>10036</v>
      </c>
      <c r="K847" s="123"/>
      <c r="L847" s="182"/>
      <c r="M847" s="154">
        <v>100</v>
      </c>
      <c r="N847" s="153" t="s">
        <v>8142</v>
      </c>
      <c r="O847" s="155"/>
      <c r="P847" s="153"/>
      <c r="Q847" s="153"/>
      <c r="R847" s="153"/>
      <c r="S847" s="153"/>
      <c r="T847" s="153"/>
      <c r="U847" s="153"/>
      <c r="V847" s="153"/>
      <c r="W847" s="156"/>
    </row>
    <row r="848" spans="1:23" ht="15" customHeight="1" x14ac:dyDescent="0.25">
      <c r="A848" s="151"/>
      <c r="B848" s="152">
        <v>39671</v>
      </c>
      <c r="C848" s="153">
        <v>822</v>
      </c>
      <c r="D848" s="153" t="s">
        <v>21</v>
      </c>
      <c r="E848" s="153" t="s">
        <v>11783</v>
      </c>
      <c r="F848" s="153" t="s">
        <v>9100</v>
      </c>
      <c r="G848" s="153" t="s">
        <v>8202</v>
      </c>
      <c r="H848" s="123"/>
      <c r="I848" s="153" t="s">
        <v>11784</v>
      </c>
      <c r="J848" s="123" t="s">
        <v>8214</v>
      </c>
      <c r="K848" s="123"/>
      <c r="L848" s="182"/>
      <c r="M848" s="154">
        <v>15</v>
      </c>
      <c r="N848" s="153" t="s">
        <v>8142</v>
      </c>
      <c r="O848" s="155">
        <v>0.9</v>
      </c>
      <c r="P848" s="153"/>
      <c r="Q848" s="153"/>
      <c r="R848" s="153"/>
      <c r="S848" s="153"/>
      <c r="T848" s="153"/>
      <c r="U848" s="153"/>
      <c r="V848" s="153"/>
      <c r="W848" s="156"/>
    </row>
    <row r="849" spans="1:23" ht="15" customHeight="1" x14ac:dyDescent="0.25">
      <c r="A849" s="169">
        <v>6126</v>
      </c>
      <c r="B849" s="170">
        <v>39671</v>
      </c>
      <c r="C849" s="169">
        <v>1328</v>
      </c>
      <c r="D849" s="169" t="s">
        <v>56</v>
      </c>
      <c r="E849" s="172" t="s">
        <v>11785</v>
      </c>
      <c r="F849" s="178" t="s">
        <v>8574</v>
      </c>
      <c r="G849" s="178" t="s">
        <v>4936</v>
      </c>
      <c r="H849" s="173" t="s">
        <v>11786</v>
      </c>
      <c r="I849" s="178" t="s">
        <v>11787</v>
      </c>
      <c r="J849" s="173" t="s">
        <v>4936</v>
      </c>
      <c r="K849" s="172"/>
      <c r="L849" s="174" t="s">
        <v>8359</v>
      </c>
      <c r="M849" s="175" t="s">
        <v>8194</v>
      </c>
      <c r="N849" s="172" t="s">
        <v>8194</v>
      </c>
      <c r="O849" s="176">
        <v>0</v>
      </c>
      <c r="P849" s="173" t="s">
        <v>11788</v>
      </c>
      <c r="Q849" s="173" t="s">
        <v>4936</v>
      </c>
      <c r="R849" s="173"/>
      <c r="S849" s="173" t="s">
        <v>5347</v>
      </c>
      <c r="T849" s="173" t="s">
        <v>8251</v>
      </c>
      <c r="U849" s="173" t="s">
        <v>8252</v>
      </c>
      <c r="V849" s="179"/>
      <c r="W849" s="180">
        <v>0</v>
      </c>
    </row>
    <row r="850" spans="1:23" ht="15" customHeight="1" x14ac:dyDescent="0.25">
      <c r="A850" s="172">
        <v>6120</v>
      </c>
      <c r="B850" s="213">
        <v>39671</v>
      </c>
      <c r="C850" s="172">
        <v>838</v>
      </c>
      <c r="D850" s="172" t="s">
        <v>40</v>
      </c>
      <c r="E850" s="172" t="s">
        <v>11789</v>
      </c>
      <c r="F850" s="178" t="s">
        <v>11790</v>
      </c>
      <c r="G850" s="178" t="s">
        <v>8222</v>
      </c>
      <c r="H850" s="173" t="s">
        <v>11791</v>
      </c>
      <c r="I850" s="178" t="s">
        <v>11792</v>
      </c>
      <c r="J850" s="173" t="s">
        <v>8225</v>
      </c>
      <c r="K850" s="172"/>
      <c r="L850" s="174" t="s">
        <v>8359</v>
      </c>
      <c r="M850" s="175">
        <v>23436</v>
      </c>
      <c r="N850" s="172" t="s">
        <v>8161</v>
      </c>
      <c r="O850" s="176" t="s">
        <v>4936</v>
      </c>
      <c r="P850" s="173"/>
      <c r="Q850" s="173"/>
      <c r="R850" s="173"/>
      <c r="S850" s="173" t="s">
        <v>8222</v>
      </c>
      <c r="T850" s="173" t="s">
        <v>8251</v>
      </c>
      <c r="U850" s="173"/>
      <c r="V850" s="179"/>
      <c r="W850" s="180"/>
    </row>
    <row r="851" spans="1:23" ht="15" customHeight="1" x14ac:dyDescent="0.25">
      <c r="A851" s="169">
        <v>6139</v>
      </c>
      <c r="B851" s="170">
        <v>39671</v>
      </c>
      <c r="C851" s="169">
        <v>1911</v>
      </c>
      <c r="D851" s="169" t="s">
        <v>31</v>
      </c>
      <c r="E851" s="169" t="s">
        <v>11793</v>
      </c>
      <c r="F851" s="178" t="s">
        <v>11794</v>
      </c>
      <c r="G851" s="178" t="s">
        <v>11795</v>
      </c>
      <c r="H851" s="173" t="s">
        <v>11796</v>
      </c>
      <c r="I851" s="178" t="s">
        <v>11797</v>
      </c>
      <c r="J851" s="173" t="s">
        <v>4936</v>
      </c>
      <c r="K851" s="172"/>
      <c r="L851" s="174" t="s">
        <v>8359</v>
      </c>
      <c r="M851" s="175" t="s">
        <v>8194</v>
      </c>
      <c r="N851" s="172" t="s">
        <v>8194</v>
      </c>
      <c r="O851" s="176">
        <v>0</v>
      </c>
      <c r="P851" s="173" t="s">
        <v>11196</v>
      </c>
      <c r="Q851" s="173" t="s">
        <v>4936</v>
      </c>
      <c r="R851" s="173"/>
      <c r="S851" s="173" t="s">
        <v>5347</v>
      </c>
      <c r="T851" s="173" t="s">
        <v>9787</v>
      </c>
      <c r="U851" s="173" t="s">
        <v>8252</v>
      </c>
      <c r="V851" s="179"/>
      <c r="W851" s="180">
        <v>0</v>
      </c>
    </row>
    <row r="852" spans="1:23" ht="15" customHeight="1" x14ac:dyDescent="0.25">
      <c r="A852" s="144">
        <v>6128</v>
      </c>
      <c r="B852" s="157">
        <v>39671</v>
      </c>
      <c r="C852" s="121">
        <v>1416</v>
      </c>
      <c r="D852" s="121" t="s">
        <v>46</v>
      </c>
      <c r="E852" s="158" t="s">
        <v>11798</v>
      </c>
      <c r="F852" s="144" t="s">
        <v>11799</v>
      </c>
      <c r="G852" s="144" t="s">
        <v>8243</v>
      </c>
      <c r="H852" s="144" t="s">
        <v>11800</v>
      </c>
      <c r="I852" s="144" t="s">
        <v>11801</v>
      </c>
      <c r="J852" s="147" t="s">
        <v>11591</v>
      </c>
      <c r="K852" s="147"/>
      <c r="L852" s="148" t="s">
        <v>8226</v>
      </c>
      <c r="M852" s="122">
        <v>5000</v>
      </c>
      <c r="N852" s="121" t="s">
        <v>8161</v>
      </c>
      <c r="O852" s="122"/>
      <c r="P852" s="121"/>
      <c r="Q852" s="144"/>
      <c r="R852" s="144"/>
      <c r="S852" s="144" t="s">
        <v>11060</v>
      </c>
      <c r="T852" s="144"/>
      <c r="U852" s="144"/>
      <c r="V852" s="121"/>
      <c r="W852" s="150"/>
    </row>
    <row r="853" spans="1:23" ht="15" customHeight="1" x14ac:dyDescent="0.25">
      <c r="A853" s="144">
        <v>6136</v>
      </c>
      <c r="B853" s="157">
        <v>39671</v>
      </c>
      <c r="C853" s="121">
        <v>1739</v>
      </c>
      <c r="D853" s="121" t="s">
        <v>46</v>
      </c>
      <c r="E853" s="158" t="s">
        <v>11802</v>
      </c>
      <c r="F853" s="144" t="s">
        <v>11711</v>
      </c>
      <c r="G853" s="144" t="s">
        <v>8802</v>
      </c>
      <c r="H853" s="206" t="s">
        <v>11803</v>
      </c>
      <c r="I853" s="144" t="s">
        <v>11804</v>
      </c>
      <c r="J853" s="147" t="s">
        <v>11591</v>
      </c>
      <c r="K853" s="147"/>
      <c r="L853" s="148" t="s">
        <v>9874</v>
      </c>
      <c r="M853" s="122">
        <v>5000</v>
      </c>
      <c r="N853" s="121" t="s">
        <v>8273</v>
      </c>
      <c r="O853" s="122"/>
      <c r="P853" s="121"/>
      <c r="Q853" s="144"/>
      <c r="R853" s="144"/>
      <c r="S853" s="144" t="s">
        <v>11070</v>
      </c>
      <c r="T853" s="144"/>
      <c r="U853" s="144"/>
      <c r="V853" s="121"/>
      <c r="W853" s="150"/>
    </row>
    <row r="854" spans="1:23" ht="15" customHeight="1" x14ac:dyDescent="0.25">
      <c r="A854" s="159"/>
      <c r="B854" s="160">
        <v>39672</v>
      </c>
      <c r="C854" s="161">
        <v>800</v>
      </c>
      <c r="D854" s="161" t="s">
        <v>91</v>
      </c>
      <c r="E854" s="161" t="s">
        <v>11805</v>
      </c>
      <c r="F854" s="162" t="s">
        <v>11806</v>
      </c>
      <c r="G854" s="162" t="s">
        <v>11807</v>
      </c>
      <c r="H854" s="163" t="s">
        <v>11808</v>
      </c>
      <c r="I854" s="164" t="s">
        <v>11809</v>
      </c>
      <c r="J854" s="163" t="s">
        <v>11810</v>
      </c>
      <c r="K854" s="165" t="s">
        <v>9481</v>
      </c>
      <c r="L854" s="181" t="s">
        <v>8226</v>
      </c>
      <c r="M854" s="166">
        <v>10</v>
      </c>
      <c r="N854" s="161" t="s">
        <v>8335</v>
      </c>
      <c r="O854" s="161"/>
      <c r="P854" s="224"/>
      <c r="Q854" s="159"/>
      <c r="R854" s="159"/>
      <c r="S854" s="159" t="s">
        <v>11811</v>
      </c>
      <c r="T854" s="159" t="s">
        <v>10717</v>
      </c>
      <c r="U854" s="164"/>
      <c r="V854" s="159"/>
      <c r="W854" s="168"/>
    </row>
    <row r="855" spans="1:23" ht="15" customHeight="1" x14ac:dyDescent="0.25">
      <c r="A855" s="159">
        <v>6151</v>
      </c>
      <c r="B855" s="160">
        <v>39672</v>
      </c>
      <c r="C855" s="161">
        <v>1352</v>
      </c>
      <c r="D855" s="161" t="s">
        <v>64</v>
      </c>
      <c r="E855" s="161" t="s">
        <v>11812</v>
      </c>
      <c r="F855" s="162" t="s">
        <v>10164</v>
      </c>
      <c r="G855" s="159" t="s">
        <v>5722</v>
      </c>
      <c r="H855" s="207" t="s">
        <v>11813</v>
      </c>
      <c r="I855" s="159" t="s">
        <v>11814</v>
      </c>
      <c r="J855" s="197" t="s">
        <v>11815</v>
      </c>
      <c r="K855" s="165" t="s">
        <v>9481</v>
      </c>
      <c r="L855" s="181" t="s">
        <v>8226</v>
      </c>
      <c r="M855" s="166">
        <v>4781</v>
      </c>
      <c r="N855" s="161" t="s">
        <v>8168</v>
      </c>
      <c r="O855" s="167"/>
      <c r="P855" s="162" t="s">
        <v>10221</v>
      </c>
      <c r="Q855" s="159"/>
      <c r="R855" s="159"/>
      <c r="S855" s="159" t="s">
        <v>10209</v>
      </c>
      <c r="T855" s="159" t="s">
        <v>9483</v>
      </c>
      <c r="U855" s="164" t="s">
        <v>9554</v>
      </c>
      <c r="V855" s="161" t="s">
        <v>9555</v>
      </c>
      <c r="W855" s="168">
        <v>375</v>
      </c>
    </row>
    <row r="856" spans="1:23" ht="15" customHeight="1" x14ac:dyDescent="0.25">
      <c r="A856" s="151">
        <v>6149</v>
      </c>
      <c r="B856" s="152">
        <v>39672</v>
      </c>
      <c r="C856" s="153">
        <v>1210</v>
      </c>
      <c r="D856" s="153" t="s">
        <v>51</v>
      </c>
      <c r="E856" s="153" t="s">
        <v>11816</v>
      </c>
      <c r="F856" s="153" t="s">
        <v>11817</v>
      </c>
      <c r="G856" s="153" t="s">
        <v>8468</v>
      </c>
      <c r="H856" s="123"/>
      <c r="I856" s="153" t="s">
        <v>11818</v>
      </c>
      <c r="J856" s="123"/>
      <c r="K856" s="123"/>
      <c r="L856" s="182"/>
      <c r="M856" s="154">
        <v>300</v>
      </c>
      <c r="N856" s="153" t="s">
        <v>8142</v>
      </c>
      <c r="O856" s="155"/>
      <c r="P856" s="202" t="s">
        <v>11731</v>
      </c>
      <c r="Q856" s="202"/>
      <c r="R856" s="153" t="s">
        <v>4937</v>
      </c>
      <c r="S856" s="153"/>
      <c r="T856" s="153"/>
      <c r="U856" s="153" t="s">
        <v>11819</v>
      </c>
      <c r="V856" s="153"/>
      <c r="W856" s="153"/>
    </row>
    <row r="857" spans="1:23" ht="15" customHeight="1" x14ac:dyDescent="0.25">
      <c r="A857" s="144"/>
      <c r="B857" s="157">
        <v>39672</v>
      </c>
      <c r="C857" s="121"/>
      <c r="D857" s="121" t="s">
        <v>46</v>
      </c>
      <c r="E857" s="158" t="s">
        <v>11820</v>
      </c>
      <c r="F857" s="144" t="s">
        <v>11821</v>
      </c>
      <c r="G857" s="144" t="s">
        <v>8802</v>
      </c>
      <c r="H857" s="206" t="s">
        <v>11566</v>
      </c>
      <c r="I857" s="144" t="s">
        <v>11822</v>
      </c>
      <c r="J857" s="147"/>
      <c r="K857" s="147"/>
      <c r="L857" s="148" t="s">
        <v>8226</v>
      </c>
      <c r="M857" s="122">
        <v>300</v>
      </c>
      <c r="N857" s="121" t="s">
        <v>8273</v>
      </c>
      <c r="O857" s="122"/>
      <c r="P857" s="121"/>
      <c r="Q857" s="144"/>
      <c r="R857" s="144"/>
      <c r="S857" s="144" t="s">
        <v>11231</v>
      </c>
      <c r="T857" s="144" t="s">
        <v>10745</v>
      </c>
      <c r="U857" s="144"/>
      <c r="V857" s="121"/>
      <c r="W857" s="150"/>
    </row>
    <row r="858" spans="1:23" ht="15" customHeight="1" x14ac:dyDescent="0.25">
      <c r="A858" s="144">
        <v>6148</v>
      </c>
      <c r="B858" s="157">
        <v>39672</v>
      </c>
      <c r="C858" s="121">
        <v>1141</v>
      </c>
      <c r="D858" s="121" t="s">
        <v>448</v>
      </c>
      <c r="E858" s="158" t="s">
        <v>11823</v>
      </c>
      <c r="F858" s="144" t="s">
        <v>11736</v>
      </c>
      <c r="G858" s="144" t="s">
        <v>11824</v>
      </c>
      <c r="H858" s="144" t="s">
        <v>11825</v>
      </c>
      <c r="I858" s="144" t="s">
        <v>11826</v>
      </c>
      <c r="J858" s="147" t="s">
        <v>11591</v>
      </c>
      <c r="K858" s="147"/>
      <c r="L858" s="148" t="s">
        <v>8226</v>
      </c>
      <c r="M858" s="122">
        <v>100</v>
      </c>
      <c r="N858" s="121" t="s">
        <v>8194</v>
      </c>
      <c r="O858" s="122"/>
      <c r="P858" s="121"/>
      <c r="Q858" s="144"/>
      <c r="R858" s="144"/>
      <c r="S858" s="144"/>
      <c r="T858" s="144"/>
      <c r="U858" s="144"/>
      <c r="V858" s="121"/>
      <c r="W858" s="150"/>
    </row>
    <row r="859" spans="1:23" ht="15" customHeight="1" x14ac:dyDescent="0.25">
      <c r="A859" s="144"/>
      <c r="B859" s="157">
        <v>39672</v>
      </c>
      <c r="C859" s="121"/>
      <c r="D859" s="121" t="s">
        <v>46</v>
      </c>
      <c r="E859" s="158" t="s">
        <v>11827</v>
      </c>
      <c r="F859" s="144" t="s">
        <v>11592</v>
      </c>
      <c r="G859" s="144" t="s">
        <v>8802</v>
      </c>
      <c r="H859" s="144" t="s">
        <v>11828</v>
      </c>
      <c r="I859" s="144" t="s">
        <v>11594</v>
      </c>
      <c r="J859" s="147"/>
      <c r="K859" s="147"/>
      <c r="L859" s="148" t="s">
        <v>11696</v>
      </c>
      <c r="M859" s="122">
        <v>500</v>
      </c>
      <c r="N859" s="121" t="s">
        <v>8161</v>
      </c>
      <c r="O859" s="122"/>
      <c r="P859" s="121"/>
      <c r="Q859" s="144"/>
      <c r="R859" s="144"/>
      <c r="S859" s="144" t="s">
        <v>11559</v>
      </c>
      <c r="T859" s="144" t="s">
        <v>11558</v>
      </c>
      <c r="U859" s="144"/>
      <c r="V859" s="121"/>
      <c r="W859" s="150"/>
    </row>
    <row r="860" spans="1:23" ht="15" customHeight="1" x14ac:dyDescent="0.25">
      <c r="A860" s="159">
        <v>6180</v>
      </c>
      <c r="B860" s="160">
        <v>39673</v>
      </c>
      <c r="C860" s="161">
        <v>1104</v>
      </c>
      <c r="D860" s="161" t="s">
        <v>64</v>
      </c>
      <c r="E860" s="161" t="s">
        <v>11829</v>
      </c>
      <c r="F860" s="162" t="s">
        <v>10231</v>
      </c>
      <c r="G860" s="162" t="s">
        <v>9912</v>
      </c>
      <c r="H860" s="163" t="s">
        <v>11830</v>
      </c>
      <c r="I860" s="164" t="s">
        <v>11831</v>
      </c>
      <c r="J860" s="163" t="s">
        <v>4468</v>
      </c>
      <c r="K860" s="165"/>
      <c r="L860" s="181" t="s">
        <v>8172</v>
      </c>
      <c r="M860" s="166">
        <v>10000</v>
      </c>
      <c r="N860" s="161" t="s">
        <v>8168</v>
      </c>
      <c r="O860" s="161"/>
      <c r="P860" s="224"/>
      <c r="Q860" s="159"/>
      <c r="R860" s="159"/>
      <c r="S860" s="159"/>
      <c r="T860" s="159"/>
      <c r="U860" s="164"/>
      <c r="V860" s="159"/>
      <c r="W860" s="168"/>
    </row>
    <row r="861" spans="1:23" ht="15" customHeight="1" x14ac:dyDescent="0.25">
      <c r="A861" s="144">
        <v>6176</v>
      </c>
      <c r="B861" s="120">
        <v>39673</v>
      </c>
      <c r="C861" s="121">
        <v>815</v>
      </c>
      <c r="D861" s="121" t="s">
        <v>6884</v>
      </c>
      <c r="E861" s="191" t="s">
        <v>11832</v>
      </c>
      <c r="F861" s="145" t="s">
        <v>9422</v>
      </c>
      <c r="G861" s="145" t="s">
        <v>9423</v>
      </c>
      <c r="H861" s="123" t="s">
        <v>11833</v>
      </c>
      <c r="I861" s="146" t="s">
        <v>11834</v>
      </c>
      <c r="J861" s="147" t="s">
        <v>11443</v>
      </c>
      <c r="K861" s="147"/>
      <c r="L861" s="148" t="s">
        <v>8226</v>
      </c>
      <c r="M861" s="122">
        <v>1500</v>
      </c>
      <c r="N861" s="121" t="s">
        <v>8168</v>
      </c>
      <c r="O861" s="149">
        <v>1</v>
      </c>
      <c r="P861" s="144" t="s">
        <v>3566</v>
      </c>
      <c r="Q861" s="144" t="s">
        <v>5268</v>
      </c>
      <c r="R861" s="144"/>
      <c r="S861" s="144"/>
      <c r="T861" s="144"/>
      <c r="U861" s="144"/>
      <c r="V861" s="121"/>
      <c r="W861" s="150"/>
    </row>
    <row r="862" spans="1:23" ht="15" customHeight="1" x14ac:dyDescent="0.25">
      <c r="A862" s="144">
        <v>6176</v>
      </c>
      <c r="B862" s="120">
        <v>39673</v>
      </c>
      <c r="C862" s="121">
        <v>812</v>
      </c>
      <c r="D862" s="121" t="s">
        <v>162</v>
      </c>
      <c r="E862" s="121" t="s">
        <v>11835</v>
      </c>
      <c r="F862" s="145" t="s">
        <v>9422</v>
      </c>
      <c r="G862" s="145" t="s">
        <v>9423</v>
      </c>
      <c r="H862" s="123" t="s">
        <v>11836</v>
      </c>
      <c r="I862" s="146" t="s">
        <v>11837</v>
      </c>
      <c r="J862" s="147" t="s">
        <v>10614</v>
      </c>
      <c r="K862" s="148"/>
      <c r="L862" s="122" t="s">
        <v>8226</v>
      </c>
      <c r="M862" s="122">
        <v>1500</v>
      </c>
      <c r="N862" s="121" t="s">
        <v>8161</v>
      </c>
      <c r="O862" s="149"/>
      <c r="P862" s="144"/>
      <c r="Q862" s="144"/>
      <c r="R862" s="144"/>
      <c r="S862" s="144"/>
      <c r="T862" s="144"/>
      <c r="U862" s="144"/>
      <c r="V862" s="144"/>
      <c r="W862" s="150"/>
    </row>
    <row r="863" spans="1:23" ht="15" customHeight="1" x14ac:dyDescent="0.25">
      <c r="A863" s="144">
        <v>0</v>
      </c>
      <c r="B863" s="120">
        <v>39673</v>
      </c>
      <c r="C863" s="121">
        <v>710</v>
      </c>
      <c r="D863" s="121" t="s">
        <v>162</v>
      </c>
      <c r="E863" s="121" t="s">
        <v>11838</v>
      </c>
      <c r="F863" s="145" t="s">
        <v>11839</v>
      </c>
      <c r="G863" s="145" t="s">
        <v>11840</v>
      </c>
      <c r="H863" s="123" t="s">
        <v>11841</v>
      </c>
      <c r="I863" s="146" t="s">
        <v>11842</v>
      </c>
      <c r="J863" s="147" t="s">
        <v>11843</v>
      </c>
      <c r="K863" s="147"/>
      <c r="L863" s="148" t="s">
        <v>8226</v>
      </c>
      <c r="M863" s="122">
        <v>1000</v>
      </c>
      <c r="N863" s="121" t="s">
        <v>8335</v>
      </c>
      <c r="O863" s="149"/>
      <c r="P863" s="144" t="s">
        <v>11844</v>
      </c>
      <c r="Q863" s="144"/>
      <c r="R863" s="144" t="s">
        <v>11845</v>
      </c>
      <c r="S863" s="144"/>
      <c r="T863" s="144"/>
      <c r="U863" s="144"/>
      <c r="V863" s="121"/>
      <c r="W863" s="150"/>
    </row>
    <row r="864" spans="1:23" ht="15" customHeight="1" x14ac:dyDescent="0.25">
      <c r="A864" s="169" t="s">
        <v>9025</v>
      </c>
      <c r="B864" s="170">
        <v>39673</v>
      </c>
      <c r="C864" s="169">
        <v>1759</v>
      </c>
      <c r="D864" s="169" t="s">
        <v>40</v>
      </c>
      <c r="E864" s="169" t="s">
        <v>11846</v>
      </c>
      <c r="F864" s="178" t="s">
        <v>11847</v>
      </c>
      <c r="G864" s="178" t="s">
        <v>8222</v>
      </c>
      <c r="H864" s="173" t="s">
        <v>11848</v>
      </c>
      <c r="I864" s="178" t="s">
        <v>11619</v>
      </c>
      <c r="J864" s="173" t="s">
        <v>10604</v>
      </c>
      <c r="K864" s="172"/>
      <c r="L864" s="174" t="s">
        <v>11849</v>
      </c>
      <c r="M864" s="175">
        <v>500</v>
      </c>
      <c r="N864" s="172" t="s">
        <v>8227</v>
      </c>
      <c r="O864" s="176" t="s">
        <v>4936</v>
      </c>
      <c r="P864" s="173"/>
      <c r="Q864" s="173" t="s">
        <v>8453</v>
      </c>
      <c r="R864" s="173"/>
      <c r="S864" s="173" t="s">
        <v>11620</v>
      </c>
      <c r="T864" s="173" t="s">
        <v>11621</v>
      </c>
      <c r="U864" s="173"/>
      <c r="V864" s="179"/>
      <c r="W864" s="180"/>
    </row>
    <row r="865" spans="1:23" ht="15" customHeight="1" x14ac:dyDescent="0.25">
      <c r="A865" s="144">
        <v>6199</v>
      </c>
      <c r="B865" s="157">
        <v>39673</v>
      </c>
      <c r="C865" s="121">
        <v>255</v>
      </c>
      <c r="D865" s="121" t="s">
        <v>70</v>
      </c>
      <c r="E865" s="158" t="s">
        <v>11850</v>
      </c>
      <c r="F865" s="145" t="s">
        <v>11851</v>
      </c>
      <c r="G865" s="145" t="s">
        <v>8894</v>
      </c>
      <c r="H865" s="123" t="s">
        <v>11852</v>
      </c>
      <c r="I865" s="146" t="s">
        <v>11853</v>
      </c>
      <c r="J865" s="147" t="s">
        <v>11854</v>
      </c>
      <c r="K865" s="148"/>
      <c r="L865" s="122" t="s">
        <v>8226</v>
      </c>
      <c r="M865" s="122">
        <v>5000</v>
      </c>
      <c r="N865" s="121" t="s">
        <v>8273</v>
      </c>
      <c r="O865" s="122"/>
      <c r="P865" s="121"/>
      <c r="Q865" s="144"/>
      <c r="R865" s="144"/>
      <c r="S865" s="144"/>
      <c r="T865" s="144"/>
      <c r="U865" s="144"/>
      <c r="V865" s="144"/>
      <c r="W865" s="150"/>
    </row>
    <row r="866" spans="1:23" ht="15" customHeight="1" x14ac:dyDescent="0.25">
      <c r="A866" s="144"/>
      <c r="B866" s="157">
        <v>39673</v>
      </c>
      <c r="C866" s="121"/>
      <c r="D866" s="121" t="s">
        <v>46</v>
      </c>
      <c r="E866" s="158" t="s">
        <v>11855</v>
      </c>
      <c r="F866" s="145" t="s">
        <v>10956</v>
      </c>
      <c r="G866" s="145" t="s">
        <v>8802</v>
      </c>
      <c r="H866" s="123" t="s">
        <v>11125</v>
      </c>
      <c r="I866" s="146" t="s">
        <v>11126</v>
      </c>
      <c r="J866" s="147"/>
      <c r="K866" s="148"/>
      <c r="L866" s="122" t="s">
        <v>8226</v>
      </c>
      <c r="M866" s="122">
        <v>50</v>
      </c>
      <c r="N866" s="121" t="s">
        <v>8161</v>
      </c>
      <c r="O866" s="122"/>
      <c r="P866" s="121"/>
      <c r="Q866" s="144"/>
      <c r="R866" s="144"/>
      <c r="S866" s="144" t="s">
        <v>10959</v>
      </c>
      <c r="T866" s="144" t="s">
        <v>10745</v>
      </c>
      <c r="U866" s="144"/>
      <c r="V866" s="144"/>
      <c r="W866" s="150"/>
    </row>
    <row r="867" spans="1:23" ht="15" customHeight="1" x14ac:dyDescent="0.25">
      <c r="A867" s="144"/>
      <c r="B867" s="157">
        <v>39673</v>
      </c>
      <c r="C867" s="121"/>
      <c r="D867" s="121" t="s">
        <v>70</v>
      </c>
      <c r="E867" s="158" t="s">
        <v>11856</v>
      </c>
      <c r="F867" s="145" t="s">
        <v>11857</v>
      </c>
      <c r="G867" s="145" t="s">
        <v>8299</v>
      </c>
      <c r="H867" s="123" t="s">
        <v>10949</v>
      </c>
      <c r="I867" s="146"/>
      <c r="J867" s="147"/>
      <c r="K867" s="148"/>
      <c r="L867" s="122" t="s">
        <v>8226</v>
      </c>
      <c r="M867" s="122">
        <v>250</v>
      </c>
      <c r="N867" s="121" t="s">
        <v>8142</v>
      </c>
      <c r="O867" s="122"/>
      <c r="P867" s="121" t="s">
        <v>11858</v>
      </c>
      <c r="Q867" s="144"/>
      <c r="R867" s="144"/>
      <c r="S867" s="144" t="s">
        <v>11859</v>
      </c>
      <c r="T867" s="144" t="s">
        <v>10745</v>
      </c>
      <c r="U867" s="144"/>
      <c r="V867" s="144"/>
      <c r="W867" s="150"/>
    </row>
    <row r="868" spans="1:23" ht="15" customHeight="1" x14ac:dyDescent="0.25">
      <c r="A868" s="144">
        <v>0</v>
      </c>
      <c r="B868" s="120">
        <v>39674</v>
      </c>
      <c r="C868" s="121">
        <v>0</v>
      </c>
      <c r="D868" s="121" t="s">
        <v>42</v>
      </c>
      <c r="E868" s="191">
        <v>39674</v>
      </c>
      <c r="F868" s="145" t="s">
        <v>11860</v>
      </c>
      <c r="G868" s="144" t="s">
        <v>11861</v>
      </c>
      <c r="H868" s="123" t="s">
        <v>11862</v>
      </c>
      <c r="I868" s="146" t="s">
        <v>11863</v>
      </c>
      <c r="J868" s="147" t="s">
        <v>11443</v>
      </c>
      <c r="K868" s="147"/>
      <c r="L868" s="148" t="s">
        <v>9874</v>
      </c>
      <c r="M868" s="122">
        <v>4800</v>
      </c>
      <c r="N868" s="121" t="s">
        <v>8178</v>
      </c>
      <c r="O868" s="149">
        <v>1</v>
      </c>
      <c r="P868" s="144"/>
      <c r="Q868" s="144"/>
      <c r="R868" s="144"/>
      <c r="S868" s="144"/>
      <c r="T868" s="144"/>
      <c r="U868" s="144"/>
      <c r="V868" s="121"/>
      <c r="W868" s="150"/>
    </row>
    <row r="869" spans="1:23" ht="15" customHeight="1" x14ac:dyDescent="0.25">
      <c r="A869" s="159"/>
      <c r="B869" s="160">
        <v>39674</v>
      </c>
      <c r="C869" s="161">
        <v>1920</v>
      </c>
      <c r="D869" s="161" t="s">
        <v>141</v>
      </c>
      <c r="E869" s="161" t="s">
        <v>11864</v>
      </c>
      <c r="F869" s="162" t="s">
        <v>11865</v>
      </c>
      <c r="G869" s="162" t="s">
        <v>11674</v>
      </c>
      <c r="H869" s="163" t="s">
        <v>11866</v>
      </c>
      <c r="I869" s="164" t="s">
        <v>11867</v>
      </c>
      <c r="J869" s="163" t="s">
        <v>11868</v>
      </c>
      <c r="K869" s="165" t="s">
        <v>9481</v>
      </c>
      <c r="L869" s="181" t="s">
        <v>8226</v>
      </c>
      <c r="M869" s="166">
        <v>700</v>
      </c>
      <c r="N869" s="161" t="s">
        <v>8161</v>
      </c>
      <c r="O869" s="161"/>
      <c r="P869" s="224"/>
      <c r="Q869" s="159" t="s">
        <v>11674</v>
      </c>
      <c r="R869" s="159"/>
      <c r="S869" s="159" t="s">
        <v>11869</v>
      </c>
      <c r="T869" s="159" t="s">
        <v>10584</v>
      </c>
      <c r="U869" s="164"/>
      <c r="V869" s="159"/>
      <c r="W869" s="168"/>
    </row>
    <row r="870" spans="1:23" ht="15" customHeight="1" x14ac:dyDescent="0.25">
      <c r="A870" s="159"/>
      <c r="B870" s="160">
        <v>39674</v>
      </c>
      <c r="C870" s="161"/>
      <c r="D870" s="161" t="s">
        <v>141</v>
      </c>
      <c r="E870" s="161" t="s">
        <v>11870</v>
      </c>
      <c r="F870" s="162" t="s">
        <v>9340</v>
      </c>
      <c r="G870" s="162" t="s">
        <v>8671</v>
      </c>
      <c r="H870" s="163" t="s">
        <v>11871</v>
      </c>
      <c r="I870" s="164" t="s">
        <v>11872</v>
      </c>
      <c r="J870" s="163" t="s">
        <v>11873</v>
      </c>
      <c r="K870" s="165" t="s">
        <v>9481</v>
      </c>
      <c r="L870" s="181" t="s">
        <v>8226</v>
      </c>
      <c r="M870" s="166">
        <v>300</v>
      </c>
      <c r="N870" s="161" t="s">
        <v>8142</v>
      </c>
      <c r="O870" s="225"/>
      <c r="P870" s="224"/>
      <c r="Q870" s="159"/>
      <c r="R870" s="159"/>
      <c r="S870" s="159" t="s">
        <v>10750</v>
      </c>
      <c r="T870" s="159" t="s">
        <v>10584</v>
      </c>
      <c r="U870" s="164"/>
      <c r="V870" s="159"/>
      <c r="W870" s="168"/>
    </row>
    <row r="871" spans="1:23" ht="15" customHeight="1" x14ac:dyDescent="0.25">
      <c r="A871" s="159">
        <v>6219</v>
      </c>
      <c r="B871" s="160">
        <v>39674</v>
      </c>
      <c r="C871" s="161">
        <v>731</v>
      </c>
      <c r="D871" s="161" t="s">
        <v>91</v>
      </c>
      <c r="E871" s="161" t="s">
        <v>11874</v>
      </c>
      <c r="F871" s="162" t="s">
        <v>11875</v>
      </c>
      <c r="G871" s="162" t="s">
        <v>9912</v>
      </c>
      <c r="H871" s="163" t="s">
        <v>11876</v>
      </c>
      <c r="I871" s="164" t="s">
        <v>11877</v>
      </c>
      <c r="J871" s="163" t="s">
        <v>4468</v>
      </c>
      <c r="K871" s="165"/>
      <c r="L871" s="181" t="s">
        <v>8172</v>
      </c>
      <c r="M871" s="166">
        <v>27300</v>
      </c>
      <c r="N871" s="161" t="s">
        <v>8168</v>
      </c>
      <c r="O871" s="161"/>
      <c r="P871" s="224"/>
      <c r="Q871" s="159"/>
      <c r="R871" s="159"/>
      <c r="S871" s="159"/>
      <c r="T871" s="159"/>
      <c r="U871" s="164"/>
      <c r="V871" s="159"/>
      <c r="W871" s="168"/>
    </row>
    <row r="872" spans="1:23" ht="15" customHeight="1" x14ac:dyDescent="0.25">
      <c r="A872" s="151">
        <v>6221</v>
      </c>
      <c r="B872" s="152">
        <v>39674</v>
      </c>
      <c r="C872" s="153">
        <v>852</v>
      </c>
      <c r="D872" s="153" t="s">
        <v>99</v>
      </c>
      <c r="E872" s="153" t="s">
        <v>11878</v>
      </c>
      <c r="F872" s="153" t="s">
        <v>11879</v>
      </c>
      <c r="G872" s="153" t="s">
        <v>9151</v>
      </c>
      <c r="H872" s="123"/>
      <c r="I872" s="153" t="s">
        <v>11880</v>
      </c>
      <c r="J872" s="123" t="s">
        <v>10036</v>
      </c>
      <c r="K872" s="123"/>
      <c r="L872" s="182"/>
      <c r="M872" s="154">
        <v>3000</v>
      </c>
      <c r="N872" s="153" t="s">
        <v>8142</v>
      </c>
      <c r="O872" s="155"/>
      <c r="P872" s="202" t="s">
        <v>11881</v>
      </c>
      <c r="Q872" s="202"/>
      <c r="R872" s="153" t="s">
        <v>4937</v>
      </c>
      <c r="S872" s="153"/>
      <c r="T872" s="153"/>
      <c r="U872" s="153"/>
      <c r="V872" s="153"/>
      <c r="W872" s="153"/>
    </row>
    <row r="873" spans="1:23" ht="15" customHeight="1" x14ac:dyDescent="0.25">
      <c r="A873" s="151">
        <v>6254</v>
      </c>
      <c r="B873" s="152">
        <v>39674</v>
      </c>
      <c r="C873" s="153">
        <v>1608</v>
      </c>
      <c r="D873" s="153" t="s">
        <v>51</v>
      </c>
      <c r="E873" s="153" t="s">
        <v>11882</v>
      </c>
      <c r="F873" s="153" t="s">
        <v>8566</v>
      </c>
      <c r="G873" s="153" t="s">
        <v>8468</v>
      </c>
      <c r="H873" s="123"/>
      <c r="I873" s="153" t="s">
        <v>11883</v>
      </c>
      <c r="J873" s="123"/>
      <c r="K873" s="123"/>
      <c r="L873" s="182"/>
      <c r="M873" s="154">
        <v>300</v>
      </c>
      <c r="N873" s="153" t="s">
        <v>8142</v>
      </c>
      <c r="O873" s="155"/>
      <c r="P873" s="202" t="s">
        <v>11884</v>
      </c>
      <c r="Q873" s="202"/>
      <c r="R873" s="153" t="s">
        <v>4937</v>
      </c>
      <c r="S873" s="153"/>
      <c r="T873" s="153"/>
      <c r="U873" s="153"/>
      <c r="V873" s="153"/>
      <c r="W873" s="153"/>
    </row>
    <row r="874" spans="1:23" ht="15" customHeight="1" x14ac:dyDescent="0.25">
      <c r="A874" s="151">
        <v>6261</v>
      </c>
      <c r="B874" s="152">
        <v>39674</v>
      </c>
      <c r="C874" s="153">
        <v>2002</v>
      </c>
      <c r="D874" s="153" t="s">
        <v>21</v>
      </c>
      <c r="E874" s="153" t="s">
        <v>11885</v>
      </c>
      <c r="F874" s="153" t="s">
        <v>9224</v>
      </c>
      <c r="G874" s="153" t="s">
        <v>9225</v>
      </c>
      <c r="H874" s="123" t="s">
        <v>11886</v>
      </c>
      <c r="I874" s="153" t="s">
        <v>11887</v>
      </c>
      <c r="J874" s="123" t="s">
        <v>11888</v>
      </c>
      <c r="K874" s="123"/>
      <c r="L874" s="182"/>
      <c r="M874" s="154">
        <v>8000</v>
      </c>
      <c r="N874" s="153" t="s">
        <v>8161</v>
      </c>
      <c r="O874" s="155"/>
      <c r="P874" s="153"/>
      <c r="Q874" s="153"/>
      <c r="R874" s="153"/>
      <c r="S874" s="153"/>
      <c r="T874" s="153"/>
      <c r="U874" s="153"/>
      <c r="V874" s="153"/>
      <c r="W874" s="156"/>
    </row>
    <row r="875" spans="1:23" ht="15" customHeight="1" x14ac:dyDescent="0.25">
      <c r="A875" s="144">
        <v>6228</v>
      </c>
      <c r="B875" s="120">
        <v>39674</v>
      </c>
      <c r="C875" s="121">
        <v>956</v>
      </c>
      <c r="D875" s="121" t="s">
        <v>162</v>
      </c>
      <c r="E875" s="121" t="s">
        <v>11889</v>
      </c>
      <c r="F875" s="145" t="s">
        <v>9422</v>
      </c>
      <c r="G875" s="145" t="s">
        <v>9423</v>
      </c>
      <c r="H875" s="123" t="s">
        <v>11890</v>
      </c>
      <c r="I875" s="146" t="s">
        <v>11891</v>
      </c>
      <c r="J875" s="147" t="s">
        <v>11892</v>
      </c>
      <c r="K875" s="148"/>
      <c r="L875" s="122" t="s">
        <v>8226</v>
      </c>
      <c r="M875" s="122">
        <v>15000</v>
      </c>
      <c r="N875" s="121" t="s">
        <v>8168</v>
      </c>
      <c r="O875" s="149"/>
      <c r="P875" s="144"/>
      <c r="Q875" s="144"/>
      <c r="R875" s="144"/>
      <c r="S875" s="144"/>
      <c r="T875" s="144"/>
      <c r="U875" s="144"/>
      <c r="V875" s="144"/>
      <c r="W875" s="150"/>
    </row>
    <row r="876" spans="1:23" ht="15" customHeight="1" x14ac:dyDescent="0.25">
      <c r="A876" s="144"/>
      <c r="B876" s="157">
        <v>39674</v>
      </c>
      <c r="C876" s="121"/>
      <c r="D876" s="121" t="s">
        <v>46</v>
      </c>
      <c r="E876" s="158" t="s">
        <v>11893</v>
      </c>
      <c r="F876" s="145" t="s">
        <v>11480</v>
      </c>
      <c r="G876" s="145" t="s">
        <v>8243</v>
      </c>
      <c r="H876" s="123" t="s">
        <v>11894</v>
      </c>
      <c r="I876" s="146" t="s">
        <v>11895</v>
      </c>
      <c r="J876" s="147" t="s">
        <v>11483</v>
      </c>
      <c r="K876" s="148"/>
      <c r="L876" s="122" t="s">
        <v>8226</v>
      </c>
      <c r="M876" s="122" t="s">
        <v>8194</v>
      </c>
      <c r="N876" s="121" t="s">
        <v>8161</v>
      </c>
      <c r="O876" s="122"/>
      <c r="P876" s="121"/>
      <c r="Q876" s="144"/>
      <c r="R876" s="144"/>
      <c r="S876" s="144" t="s">
        <v>11896</v>
      </c>
      <c r="T876" s="144" t="s">
        <v>10745</v>
      </c>
      <c r="U876" s="144"/>
      <c r="V876" s="144"/>
      <c r="W876" s="150"/>
    </row>
    <row r="877" spans="1:23" ht="15" customHeight="1" x14ac:dyDescent="0.25">
      <c r="A877" s="144">
        <v>6268</v>
      </c>
      <c r="B877" s="120">
        <v>39675</v>
      </c>
      <c r="C877" s="121">
        <v>833</v>
      </c>
      <c r="D877" s="121" t="s">
        <v>526</v>
      </c>
      <c r="E877" s="121" t="s">
        <v>11897</v>
      </c>
      <c r="F877" s="145" t="s">
        <v>11898</v>
      </c>
      <c r="G877" s="145" t="s">
        <v>11510</v>
      </c>
      <c r="H877" s="123" t="s">
        <v>11899</v>
      </c>
      <c r="I877" s="146" t="s">
        <v>11900</v>
      </c>
      <c r="J877" s="147" t="s">
        <v>4468</v>
      </c>
      <c r="K877" s="148"/>
      <c r="L877" s="122"/>
      <c r="M877" s="122">
        <v>35000</v>
      </c>
      <c r="N877" s="121" t="s">
        <v>8161</v>
      </c>
      <c r="O877" s="149"/>
      <c r="P877" s="144"/>
      <c r="Q877" s="144"/>
      <c r="R877" s="144"/>
      <c r="S877" s="144"/>
      <c r="T877" s="144"/>
      <c r="U877" s="144"/>
      <c r="V877" s="144"/>
      <c r="W877" s="150"/>
    </row>
    <row r="878" spans="1:23" ht="15" customHeight="1" x14ac:dyDescent="0.25">
      <c r="A878" s="144">
        <v>6284</v>
      </c>
      <c r="B878" s="120">
        <v>39675</v>
      </c>
      <c r="C878" s="121">
        <v>1630</v>
      </c>
      <c r="D878" s="121" t="s">
        <v>152</v>
      </c>
      <c r="E878" s="144" t="s">
        <v>11901</v>
      </c>
      <c r="F878" s="144" t="s">
        <v>11902</v>
      </c>
      <c r="G878" s="144" t="s">
        <v>8827</v>
      </c>
      <c r="H878" s="206" t="s">
        <v>11903</v>
      </c>
      <c r="I878" s="146" t="s">
        <v>11904</v>
      </c>
      <c r="J878" s="147" t="s">
        <v>11513</v>
      </c>
      <c r="K878" s="147"/>
      <c r="L878" s="148"/>
      <c r="M878" s="122">
        <v>35000</v>
      </c>
      <c r="N878" s="121" t="s">
        <v>8168</v>
      </c>
      <c r="O878" s="149"/>
      <c r="P878" s="144"/>
      <c r="Q878" s="144"/>
      <c r="R878" s="144"/>
      <c r="S878" s="144"/>
      <c r="T878" s="144"/>
      <c r="U878" s="144"/>
      <c r="V878" s="121"/>
      <c r="W878" s="150"/>
    </row>
    <row r="879" spans="1:23" ht="15" customHeight="1" x14ac:dyDescent="0.25">
      <c r="A879" s="151"/>
      <c r="B879" s="152">
        <v>39675</v>
      </c>
      <c r="C879" s="153">
        <v>902</v>
      </c>
      <c r="D879" s="153" t="s">
        <v>99</v>
      </c>
      <c r="E879" s="185" t="s">
        <v>11905</v>
      </c>
      <c r="F879" s="153" t="s">
        <v>11437</v>
      </c>
      <c r="G879" s="153" t="s">
        <v>9151</v>
      </c>
      <c r="H879" s="153" t="s">
        <v>11906</v>
      </c>
      <c r="I879" s="153" t="s">
        <v>11907</v>
      </c>
      <c r="J879" s="123" t="s">
        <v>10036</v>
      </c>
      <c r="K879" s="123"/>
      <c r="L879" s="182"/>
      <c r="M879" s="154">
        <v>300</v>
      </c>
      <c r="N879" s="153" t="s">
        <v>8142</v>
      </c>
      <c r="O879" s="155"/>
      <c r="P879" s="153"/>
      <c r="Q879" s="153"/>
      <c r="R879" s="153"/>
      <c r="S879" s="153"/>
      <c r="T879" s="153"/>
      <c r="U879" s="153"/>
      <c r="V879" s="153"/>
      <c r="W879" s="156"/>
    </row>
    <row r="880" spans="1:23" ht="15" customHeight="1" x14ac:dyDescent="0.25">
      <c r="A880" s="169"/>
      <c r="B880" s="170">
        <v>39675</v>
      </c>
      <c r="C880" s="169">
        <v>2121</v>
      </c>
      <c r="D880" s="169" t="s">
        <v>40</v>
      </c>
      <c r="E880" s="169" t="s">
        <v>11908</v>
      </c>
      <c r="F880" s="178" t="s">
        <v>11909</v>
      </c>
      <c r="G880" s="178" t="s">
        <v>8222</v>
      </c>
      <c r="H880" s="173" t="s">
        <v>11910</v>
      </c>
      <c r="I880" s="178" t="s">
        <v>11911</v>
      </c>
      <c r="J880" s="173" t="s">
        <v>8225</v>
      </c>
      <c r="K880" s="172"/>
      <c r="L880" s="174" t="s">
        <v>8226</v>
      </c>
      <c r="M880" s="175">
        <v>40</v>
      </c>
      <c r="N880" s="172" t="s">
        <v>8142</v>
      </c>
      <c r="O880" s="176" t="s">
        <v>4936</v>
      </c>
      <c r="P880" s="173"/>
      <c r="Q880" s="173"/>
      <c r="R880" s="173"/>
      <c r="S880" s="173" t="s">
        <v>8222</v>
      </c>
      <c r="T880" s="173" t="s">
        <v>9787</v>
      </c>
      <c r="U880" s="173" t="s">
        <v>8252</v>
      </c>
      <c r="V880" s="179"/>
      <c r="W880" s="180"/>
    </row>
    <row r="881" spans="1:23" ht="15" customHeight="1" x14ac:dyDescent="0.25">
      <c r="A881" s="144">
        <v>6267</v>
      </c>
      <c r="B881" s="157">
        <v>39675</v>
      </c>
      <c r="C881" s="121">
        <v>715</v>
      </c>
      <c r="D881" s="121" t="s">
        <v>150</v>
      </c>
      <c r="E881" s="158" t="s">
        <v>11912</v>
      </c>
      <c r="F881" s="145" t="s">
        <v>11913</v>
      </c>
      <c r="G881" s="145" t="s">
        <v>9978</v>
      </c>
      <c r="H881" s="123" t="s">
        <v>11914</v>
      </c>
      <c r="I881" s="146" t="s">
        <v>11915</v>
      </c>
      <c r="J881" s="147" t="s">
        <v>3567</v>
      </c>
      <c r="K881" s="148"/>
      <c r="L881" s="122" t="s">
        <v>8226</v>
      </c>
      <c r="M881" s="122">
        <v>5200</v>
      </c>
      <c r="N881" s="121" t="s">
        <v>8168</v>
      </c>
      <c r="O881" s="122"/>
      <c r="P881" s="121"/>
      <c r="Q881" s="144"/>
      <c r="R881" s="144"/>
      <c r="S881" s="144" t="s">
        <v>9981</v>
      </c>
      <c r="T881" s="144" t="s">
        <v>9571</v>
      </c>
      <c r="U881" s="144"/>
      <c r="V881" s="121"/>
      <c r="W881" s="150"/>
    </row>
    <row r="882" spans="1:23" ht="15" customHeight="1" x14ac:dyDescent="0.25">
      <c r="A882" s="144"/>
      <c r="B882" s="157">
        <v>39675</v>
      </c>
      <c r="C882" s="121"/>
      <c r="D882" s="121" t="s">
        <v>46</v>
      </c>
      <c r="E882" s="158" t="s">
        <v>11916</v>
      </c>
      <c r="F882" s="145" t="s">
        <v>11057</v>
      </c>
      <c r="G882" s="145" t="s">
        <v>8802</v>
      </c>
      <c r="H882" s="123" t="s">
        <v>11917</v>
      </c>
      <c r="I882" s="146" t="s">
        <v>11918</v>
      </c>
      <c r="J882" s="147"/>
      <c r="K882" s="148"/>
      <c r="L882" s="122" t="s">
        <v>11919</v>
      </c>
      <c r="M882" s="122">
        <v>300</v>
      </c>
      <c r="N882" s="121" t="s">
        <v>8161</v>
      </c>
      <c r="O882" s="122"/>
      <c r="P882" s="121"/>
      <c r="Q882" s="144"/>
      <c r="R882" s="144"/>
      <c r="S882" s="144" t="s">
        <v>11070</v>
      </c>
      <c r="T882" s="144" t="s">
        <v>10745</v>
      </c>
      <c r="U882" s="144"/>
      <c r="V882" s="121"/>
      <c r="W882" s="150"/>
    </row>
    <row r="883" spans="1:23" ht="15" customHeight="1" x14ac:dyDescent="0.25">
      <c r="A883" s="144">
        <v>6273</v>
      </c>
      <c r="B883" s="157">
        <v>39675</v>
      </c>
      <c r="C883" s="121">
        <v>1122</v>
      </c>
      <c r="D883" s="121" t="s">
        <v>46</v>
      </c>
      <c r="E883" s="158" t="s">
        <v>11920</v>
      </c>
      <c r="F883" s="153" t="s">
        <v>10685</v>
      </c>
      <c r="G883" s="145" t="s">
        <v>8802</v>
      </c>
      <c r="H883" s="123" t="s">
        <v>11921</v>
      </c>
      <c r="I883" s="146" t="s">
        <v>11922</v>
      </c>
      <c r="J883" s="147" t="s">
        <v>27</v>
      </c>
      <c r="K883" s="148"/>
      <c r="L883" s="148" t="s">
        <v>8172</v>
      </c>
      <c r="M883" s="122">
        <v>6200</v>
      </c>
      <c r="N883" s="121" t="s">
        <v>8168</v>
      </c>
      <c r="O883" s="122"/>
      <c r="P883" s="121"/>
      <c r="Q883" s="144"/>
      <c r="R883" s="144"/>
      <c r="S883" s="144" t="s">
        <v>10744</v>
      </c>
      <c r="T883" s="144"/>
      <c r="U883" s="144"/>
      <c r="V883" s="144"/>
      <c r="W883" s="150"/>
    </row>
    <row r="884" spans="1:23" ht="15" customHeight="1" x14ac:dyDescent="0.25">
      <c r="A884" s="144">
        <v>6275</v>
      </c>
      <c r="B884" s="157">
        <v>39675</v>
      </c>
      <c r="C884" s="121">
        <v>1219</v>
      </c>
      <c r="D884" s="121" t="s">
        <v>46</v>
      </c>
      <c r="E884" s="158" t="s">
        <v>11923</v>
      </c>
      <c r="F884" s="145" t="s">
        <v>11924</v>
      </c>
      <c r="G884" s="145" t="s">
        <v>8802</v>
      </c>
      <c r="H884" s="123" t="s">
        <v>11925</v>
      </c>
      <c r="I884" s="146" t="s">
        <v>11926</v>
      </c>
      <c r="J884" s="147" t="s">
        <v>11927</v>
      </c>
      <c r="K884" s="148"/>
      <c r="L884" s="148" t="s">
        <v>11696</v>
      </c>
      <c r="M884" s="122">
        <v>2000</v>
      </c>
      <c r="N884" s="121" t="s">
        <v>8267</v>
      </c>
      <c r="O884" s="122"/>
      <c r="P884" s="121"/>
      <c r="Q884" s="144"/>
      <c r="R884" s="144"/>
      <c r="S884" s="144" t="s">
        <v>11070</v>
      </c>
      <c r="T884" s="144"/>
      <c r="U884" s="144"/>
      <c r="V884" s="144"/>
      <c r="W884" s="150"/>
    </row>
    <row r="885" spans="1:23" ht="15" customHeight="1" x14ac:dyDescent="0.25">
      <c r="A885" s="144"/>
      <c r="B885" s="157">
        <v>39675</v>
      </c>
      <c r="C885" s="121"/>
      <c r="D885" s="121" t="s">
        <v>46</v>
      </c>
      <c r="E885" s="158" t="s">
        <v>11928</v>
      </c>
      <c r="F885" s="145" t="s">
        <v>10588</v>
      </c>
      <c r="G885" s="145" t="s">
        <v>8802</v>
      </c>
      <c r="H885" s="123" t="s">
        <v>10949</v>
      </c>
      <c r="I885" s="146" t="s">
        <v>11929</v>
      </c>
      <c r="J885" s="147"/>
      <c r="K885" s="148"/>
      <c r="L885" s="148" t="s">
        <v>8226</v>
      </c>
      <c r="M885" s="122">
        <v>800</v>
      </c>
      <c r="N885" s="121" t="s">
        <v>8142</v>
      </c>
      <c r="O885" s="122"/>
      <c r="P885" s="121"/>
      <c r="Q885" s="144"/>
      <c r="R885" s="144"/>
      <c r="S885" s="144" t="s">
        <v>11231</v>
      </c>
      <c r="T885" s="144" t="s">
        <v>10745</v>
      </c>
      <c r="U885" s="144"/>
      <c r="V885" s="144"/>
      <c r="W885" s="150"/>
    </row>
    <row r="886" spans="1:23" ht="15" customHeight="1" x14ac:dyDescent="0.25">
      <c r="A886" s="159"/>
      <c r="B886" s="160">
        <v>39676</v>
      </c>
      <c r="C886" s="161">
        <v>1420</v>
      </c>
      <c r="D886" s="161" t="s">
        <v>91</v>
      </c>
      <c r="E886" s="161" t="s">
        <v>11930</v>
      </c>
      <c r="F886" s="162"/>
      <c r="G886" s="162"/>
      <c r="H886" s="163" t="s">
        <v>11931</v>
      </c>
      <c r="I886" s="164" t="s">
        <v>11932</v>
      </c>
      <c r="J886" s="163" t="s">
        <v>11933</v>
      </c>
      <c r="K886" s="165" t="s">
        <v>9481</v>
      </c>
      <c r="L886" s="181" t="s">
        <v>8226</v>
      </c>
      <c r="M886" s="166">
        <v>100</v>
      </c>
      <c r="N886" s="161" t="s">
        <v>8142</v>
      </c>
      <c r="O886" s="161"/>
      <c r="P886" s="224"/>
      <c r="Q886" s="159"/>
      <c r="R886" s="159"/>
      <c r="S886" s="159" t="s">
        <v>11489</v>
      </c>
      <c r="T886" s="159" t="s">
        <v>10717</v>
      </c>
      <c r="U886" s="164"/>
      <c r="V886" s="159"/>
      <c r="W886" s="168"/>
    </row>
    <row r="887" spans="1:23" ht="15" customHeight="1" x14ac:dyDescent="0.25">
      <c r="A887" s="159"/>
      <c r="B887" s="160">
        <v>39676</v>
      </c>
      <c r="C887" s="161">
        <v>1339</v>
      </c>
      <c r="D887" s="161" t="s">
        <v>64</v>
      </c>
      <c r="E887" s="161" t="s">
        <v>11934</v>
      </c>
      <c r="F887" s="162" t="s">
        <v>11935</v>
      </c>
      <c r="G887" s="162" t="s">
        <v>5722</v>
      </c>
      <c r="H887" s="163" t="s">
        <v>11936</v>
      </c>
      <c r="I887" s="164" t="s">
        <v>11937</v>
      </c>
      <c r="J887" s="163" t="s">
        <v>11938</v>
      </c>
      <c r="K887" s="165" t="s">
        <v>9481</v>
      </c>
      <c r="L887" s="181" t="s">
        <v>8226</v>
      </c>
      <c r="M887" s="166">
        <v>450</v>
      </c>
      <c r="N887" s="161" t="s">
        <v>8142</v>
      </c>
      <c r="O887" s="161">
        <v>0</v>
      </c>
      <c r="P887" s="224" t="s">
        <v>11939</v>
      </c>
      <c r="Q887" s="159"/>
      <c r="R887" s="159"/>
      <c r="S887" s="159" t="s">
        <v>9482</v>
      </c>
      <c r="T887" s="159" t="s">
        <v>9483</v>
      </c>
      <c r="U887" s="164"/>
      <c r="V887" s="159"/>
      <c r="W887" s="168"/>
    </row>
    <row r="888" spans="1:23" ht="15" customHeight="1" x14ac:dyDescent="0.25">
      <c r="A888" s="159"/>
      <c r="B888" s="160">
        <v>39676</v>
      </c>
      <c r="C888" s="161"/>
      <c r="D888" s="161" t="s">
        <v>91</v>
      </c>
      <c r="E888" s="161" t="s">
        <v>11940</v>
      </c>
      <c r="F888" s="162" t="s">
        <v>11717</v>
      </c>
      <c r="G888" s="162" t="s">
        <v>8379</v>
      </c>
      <c r="H888" s="163" t="s">
        <v>11941</v>
      </c>
      <c r="I888" s="164" t="s">
        <v>11942</v>
      </c>
      <c r="J888" s="163" t="s">
        <v>11943</v>
      </c>
      <c r="K888" s="165" t="s">
        <v>9481</v>
      </c>
      <c r="L888" s="181" t="s">
        <v>8226</v>
      </c>
      <c r="M888" s="166">
        <v>300</v>
      </c>
      <c r="N888" s="161" t="s">
        <v>8161</v>
      </c>
      <c r="O888" s="161"/>
      <c r="P888" s="224"/>
      <c r="Q888" s="159"/>
      <c r="R888" s="159"/>
      <c r="S888" s="159" t="s">
        <v>11721</v>
      </c>
      <c r="T888" s="159" t="s">
        <v>10717</v>
      </c>
      <c r="U888" s="164"/>
      <c r="V888" s="159"/>
      <c r="W888" s="168"/>
    </row>
    <row r="889" spans="1:23" ht="15" customHeight="1" x14ac:dyDescent="0.25">
      <c r="A889" s="151">
        <v>6298</v>
      </c>
      <c r="B889" s="152">
        <v>39676</v>
      </c>
      <c r="C889" s="153">
        <v>2339</v>
      </c>
      <c r="D889" s="153" t="s">
        <v>319</v>
      </c>
      <c r="E889" s="153" t="s">
        <v>11944</v>
      </c>
      <c r="F889" s="153" t="s">
        <v>11945</v>
      </c>
      <c r="G889" s="153" t="s">
        <v>9318</v>
      </c>
      <c r="H889" s="123"/>
      <c r="I889" s="153" t="s">
        <v>11946</v>
      </c>
      <c r="J889" s="123" t="s">
        <v>11947</v>
      </c>
      <c r="K889" s="123"/>
      <c r="L889" s="182"/>
      <c r="M889" s="154">
        <v>200000</v>
      </c>
      <c r="N889" s="153" t="s">
        <v>8161</v>
      </c>
      <c r="O889" s="155"/>
      <c r="P889" s="153"/>
      <c r="Q889" s="153"/>
      <c r="R889" s="153"/>
      <c r="S889" s="153"/>
      <c r="T889" s="153"/>
      <c r="U889" s="153"/>
      <c r="V889" s="153"/>
      <c r="W889" s="156"/>
    </row>
    <row r="890" spans="1:23" ht="15" customHeight="1" x14ac:dyDescent="0.25">
      <c r="A890" s="169"/>
      <c r="B890" s="170">
        <v>39676</v>
      </c>
      <c r="C890" s="169">
        <v>1229</v>
      </c>
      <c r="D890" s="169" t="s">
        <v>56</v>
      </c>
      <c r="E890" s="172" t="s">
        <v>11948</v>
      </c>
      <c r="F890" s="178" t="s">
        <v>11013</v>
      </c>
      <c r="G890" s="178" t="s">
        <v>9399</v>
      </c>
      <c r="H890" s="173" t="s">
        <v>11949</v>
      </c>
      <c r="I890" s="178" t="s">
        <v>11950</v>
      </c>
      <c r="J890" s="173" t="s">
        <v>10604</v>
      </c>
      <c r="K890" s="172"/>
      <c r="L890" s="174" t="s">
        <v>8226</v>
      </c>
      <c r="M890" s="175">
        <v>3</v>
      </c>
      <c r="N890" s="172" t="s">
        <v>8142</v>
      </c>
      <c r="O890" s="176">
        <v>1</v>
      </c>
      <c r="P890" s="173"/>
      <c r="Q890" s="173"/>
      <c r="R890" s="173" t="s">
        <v>11951</v>
      </c>
      <c r="S890" s="173" t="s">
        <v>10941</v>
      </c>
      <c r="T890" s="173" t="s">
        <v>8251</v>
      </c>
      <c r="U890" s="173" t="s">
        <v>8252</v>
      </c>
      <c r="V890" s="179"/>
      <c r="W890" s="180">
        <v>0</v>
      </c>
    </row>
    <row r="891" spans="1:23" ht="15" customHeight="1" x14ac:dyDescent="0.25">
      <c r="A891" s="159"/>
      <c r="B891" s="160">
        <v>39677</v>
      </c>
      <c r="C891" s="161">
        <v>1327</v>
      </c>
      <c r="D891" s="161" t="s">
        <v>64</v>
      </c>
      <c r="E891" s="161" t="s">
        <v>11952</v>
      </c>
      <c r="F891" s="162" t="s">
        <v>11935</v>
      </c>
      <c r="G891" s="162" t="s">
        <v>5722</v>
      </c>
      <c r="H891" s="163" t="s">
        <v>11953</v>
      </c>
      <c r="I891" s="164" t="s">
        <v>11954</v>
      </c>
      <c r="J891" s="163" t="s">
        <v>11955</v>
      </c>
      <c r="K891" s="165" t="s">
        <v>9481</v>
      </c>
      <c r="L891" s="181" t="s">
        <v>8226</v>
      </c>
      <c r="M891" s="166">
        <v>350</v>
      </c>
      <c r="N891" s="161" t="s">
        <v>8335</v>
      </c>
      <c r="O891" s="226">
        <v>1</v>
      </c>
      <c r="P891" s="224"/>
      <c r="Q891" s="159"/>
      <c r="R891" s="159"/>
      <c r="S891" s="159" t="s">
        <v>9482</v>
      </c>
      <c r="T891" s="159" t="s">
        <v>9483</v>
      </c>
      <c r="U891" s="164"/>
      <c r="V891" s="159"/>
      <c r="W891" s="168"/>
    </row>
    <row r="892" spans="1:23" ht="15" customHeight="1" x14ac:dyDescent="0.25">
      <c r="A892" s="151">
        <v>6325</v>
      </c>
      <c r="B892" s="152">
        <v>39677</v>
      </c>
      <c r="C892" s="153">
        <v>1726</v>
      </c>
      <c r="D892" s="153" t="s">
        <v>51</v>
      </c>
      <c r="E892" s="153" t="s">
        <v>11956</v>
      </c>
      <c r="F892" s="153" t="s">
        <v>11957</v>
      </c>
      <c r="G892" s="153" t="s">
        <v>8294</v>
      </c>
      <c r="H892" s="123" t="s">
        <v>11958</v>
      </c>
      <c r="I892" s="153" t="s">
        <v>11959</v>
      </c>
      <c r="J892" s="123" t="s">
        <v>11960</v>
      </c>
      <c r="K892" s="123"/>
      <c r="L892" s="182"/>
      <c r="M892" s="154">
        <v>0</v>
      </c>
      <c r="N892" s="153" t="s">
        <v>8194</v>
      </c>
      <c r="O892" s="155"/>
      <c r="P892" s="153"/>
      <c r="Q892" s="153"/>
      <c r="R892" s="153" t="s">
        <v>11961</v>
      </c>
      <c r="S892" s="153"/>
      <c r="T892" s="153"/>
      <c r="U892" s="153"/>
      <c r="V892" s="153"/>
      <c r="W892" s="156"/>
    </row>
    <row r="893" spans="1:23" ht="15" customHeight="1" x14ac:dyDescent="0.25">
      <c r="A893" s="169"/>
      <c r="B893" s="170">
        <v>39677</v>
      </c>
      <c r="C893" s="169">
        <v>1130</v>
      </c>
      <c r="D893" s="169" t="s">
        <v>40</v>
      </c>
      <c r="E893" s="169" t="s">
        <v>11962</v>
      </c>
      <c r="F893" s="178" t="s">
        <v>10369</v>
      </c>
      <c r="G893" s="178" t="s">
        <v>8222</v>
      </c>
      <c r="H893" s="173" t="s">
        <v>11963</v>
      </c>
      <c r="I893" s="178" t="s">
        <v>11964</v>
      </c>
      <c r="J893" s="173" t="s">
        <v>8225</v>
      </c>
      <c r="K893" s="172"/>
      <c r="L893" s="174" t="s">
        <v>8226</v>
      </c>
      <c r="M893" s="175">
        <v>25</v>
      </c>
      <c r="N893" s="172" t="s">
        <v>8161</v>
      </c>
      <c r="O893" s="176" t="s">
        <v>4936</v>
      </c>
      <c r="P893" s="173"/>
      <c r="Q893" s="173" t="s">
        <v>8222</v>
      </c>
      <c r="R893" s="173"/>
      <c r="S893" s="173" t="s">
        <v>8222</v>
      </c>
      <c r="T893" s="173" t="s">
        <v>9787</v>
      </c>
      <c r="U893" s="173" t="s">
        <v>8252</v>
      </c>
      <c r="V893" s="179"/>
      <c r="W893" s="180"/>
    </row>
    <row r="894" spans="1:23" ht="15" customHeight="1" x14ac:dyDescent="0.25">
      <c r="A894" s="144"/>
      <c r="B894" s="157">
        <v>39677</v>
      </c>
      <c r="C894" s="121"/>
      <c r="D894" s="121" t="s">
        <v>46</v>
      </c>
      <c r="E894" s="158" t="s">
        <v>11965</v>
      </c>
      <c r="F894" s="145" t="s">
        <v>10894</v>
      </c>
      <c r="G894" s="145" t="s">
        <v>8802</v>
      </c>
      <c r="H894" s="123" t="s">
        <v>11170</v>
      </c>
      <c r="I894" s="146" t="s">
        <v>11966</v>
      </c>
      <c r="J894" s="147"/>
      <c r="K894" s="148"/>
      <c r="L894" s="148" t="s">
        <v>8226</v>
      </c>
      <c r="M894" s="122">
        <v>20</v>
      </c>
      <c r="N894" s="121" t="s">
        <v>8335</v>
      </c>
      <c r="O894" s="122"/>
      <c r="P894" s="121"/>
      <c r="Q894" s="144"/>
      <c r="R894" s="144"/>
      <c r="S894" s="144" t="s">
        <v>11231</v>
      </c>
      <c r="T894" s="144" t="s">
        <v>10745</v>
      </c>
      <c r="U894" s="144"/>
      <c r="V894" s="144"/>
      <c r="W894" s="150"/>
    </row>
    <row r="895" spans="1:23" ht="15" customHeight="1" x14ac:dyDescent="0.25">
      <c r="A895" s="159">
        <v>6358</v>
      </c>
      <c r="B895" s="160">
        <v>39678</v>
      </c>
      <c r="C895" s="161">
        <v>812</v>
      </c>
      <c r="D895" s="161" t="s">
        <v>91</v>
      </c>
      <c r="E895" s="161" t="s">
        <v>11967</v>
      </c>
      <c r="F895" s="162" t="s">
        <v>11806</v>
      </c>
      <c r="G895" s="162" t="s">
        <v>9912</v>
      </c>
      <c r="H895" s="164" t="s">
        <v>11968</v>
      </c>
      <c r="I895" s="159" t="s">
        <v>11969</v>
      </c>
      <c r="J895" s="162" t="s">
        <v>11970</v>
      </c>
      <c r="K895" s="161" t="s">
        <v>9481</v>
      </c>
      <c r="L895" s="181" t="s">
        <v>8226</v>
      </c>
      <c r="M895" s="166">
        <v>2400</v>
      </c>
      <c r="N895" s="161" t="s">
        <v>8168</v>
      </c>
      <c r="O895" s="161"/>
      <c r="P895" s="224"/>
      <c r="Q895" s="159"/>
      <c r="R895" s="159"/>
      <c r="S895" s="159" t="s">
        <v>10974</v>
      </c>
      <c r="T895" s="159" t="s">
        <v>10717</v>
      </c>
      <c r="U895" s="164"/>
      <c r="V895" s="159"/>
      <c r="W895" s="168"/>
    </row>
    <row r="896" spans="1:23" ht="15" customHeight="1" x14ac:dyDescent="0.25">
      <c r="A896" s="159"/>
      <c r="B896" s="160">
        <v>39678</v>
      </c>
      <c r="C896" s="161"/>
      <c r="D896" s="161" t="s">
        <v>91</v>
      </c>
      <c r="E896" s="161" t="s">
        <v>11971</v>
      </c>
      <c r="F896" s="162" t="s">
        <v>11419</v>
      </c>
      <c r="G896" s="162" t="s">
        <v>9912</v>
      </c>
      <c r="H896" s="164" t="s">
        <v>11972</v>
      </c>
      <c r="I896" s="159" t="s">
        <v>11973</v>
      </c>
      <c r="J896" s="162" t="s">
        <v>11974</v>
      </c>
      <c r="K896" s="161" t="s">
        <v>9481</v>
      </c>
      <c r="L896" s="181" t="s">
        <v>8172</v>
      </c>
      <c r="M896" s="166" t="s">
        <v>8194</v>
      </c>
      <c r="N896" s="161" t="s">
        <v>8273</v>
      </c>
      <c r="O896" s="161"/>
      <c r="P896" s="224"/>
      <c r="Q896" s="159"/>
      <c r="R896" s="159"/>
      <c r="S896" s="159" t="s">
        <v>11811</v>
      </c>
      <c r="T896" s="159" t="s">
        <v>10717</v>
      </c>
      <c r="U896" s="164"/>
      <c r="V896" s="159"/>
      <c r="W896" s="168"/>
    </row>
    <row r="897" spans="1:23" ht="15" customHeight="1" x14ac:dyDescent="0.25">
      <c r="A897" s="144">
        <v>6392</v>
      </c>
      <c r="B897" s="157">
        <v>39678</v>
      </c>
      <c r="C897" s="121">
        <v>1619</v>
      </c>
      <c r="D897" s="121" t="s">
        <v>46</v>
      </c>
      <c r="E897" s="158" t="s">
        <v>11975</v>
      </c>
      <c r="F897" s="144" t="s">
        <v>10685</v>
      </c>
      <c r="G897" s="145" t="s">
        <v>8802</v>
      </c>
      <c r="H897" s="144" t="s">
        <v>11976</v>
      </c>
      <c r="I897" s="144" t="s">
        <v>10305</v>
      </c>
      <c r="J897" s="147" t="s">
        <v>4468</v>
      </c>
      <c r="K897" s="147"/>
      <c r="L897" s="148" t="s">
        <v>8172</v>
      </c>
      <c r="M897" s="122">
        <v>12000</v>
      </c>
      <c r="N897" s="121" t="s">
        <v>8168</v>
      </c>
      <c r="O897" s="122"/>
      <c r="P897" s="149"/>
      <c r="Q897" s="144"/>
      <c r="R897" s="144"/>
      <c r="S897" s="144" t="s">
        <v>10744</v>
      </c>
      <c r="T897" s="144"/>
      <c r="U897" s="144"/>
      <c r="V897" s="144"/>
      <c r="W897" s="144"/>
    </row>
    <row r="898" spans="1:23" ht="15" customHeight="1" x14ac:dyDescent="0.25">
      <c r="A898" s="159">
        <v>6498</v>
      </c>
      <c r="B898" s="160">
        <v>39679</v>
      </c>
      <c r="C898" s="161">
        <v>1304</v>
      </c>
      <c r="D898" s="161" t="s">
        <v>79</v>
      </c>
      <c r="E898" s="161" t="s">
        <v>11977</v>
      </c>
      <c r="F898" s="162" t="s">
        <v>11978</v>
      </c>
      <c r="G898" s="159" t="s">
        <v>11979</v>
      </c>
      <c r="H898" s="164" t="s">
        <v>11980</v>
      </c>
      <c r="I898" s="159" t="s">
        <v>11981</v>
      </c>
      <c r="J898" s="162" t="s">
        <v>11982</v>
      </c>
      <c r="K898" s="161"/>
      <c r="L898" s="181" t="s">
        <v>8226</v>
      </c>
      <c r="M898" s="166">
        <v>60000</v>
      </c>
      <c r="N898" s="161" t="s">
        <v>8335</v>
      </c>
      <c r="O898" s="161"/>
      <c r="P898" s="224"/>
      <c r="Q898" s="159"/>
      <c r="R898" s="159"/>
      <c r="S898" s="159"/>
      <c r="T898" s="159"/>
      <c r="U898" s="164"/>
      <c r="V898" s="159"/>
      <c r="W898" s="168"/>
    </row>
    <row r="899" spans="1:23" ht="15" customHeight="1" x14ac:dyDescent="0.25">
      <c r="A899" s="159"/>
      <c r="B899" s="160">
        <v>39679</v>
      </c>
      <c r="C899" s="161">
        <v>808</v>
      </c>
      <c r="D899" s="161" t="s">
        <v>130</v>
      </c>
      <c r="E899" s="161" t="s">
        <v>11983</v>
      </c>
      <c r="F899" s="162" t="s">
        <v>9260</v>
      </c>
      <c r="G899" s="159" t="s">
        <v>9261</v>
      </c>
      <c r="H899" s="164" t="s">
        <v>11984</v>
      </c>
      <c r="I899" s="159" t="s">
        <v>11985</v>
      </c>
      <c r="J899" s="162" t="s">
        <v>11986</v>
      </c>
      <c r="K899" s="161" t="s">
        <v>9481</v>
      </c>
      <c r="L899" s="181" t="s">
        <v>8226</v>
      </c>
      <c r="M899" s="166">
        <v>100</v>
      </c>
      <c r="N899" s="161" t="s">
        <v>8168</v>
      </c>
      <c r="O899" s="161"/>
      <c r="P899" s="224"/>
      <c r="Q899" s="159"/>
      <c r="R899" s="159"/>
      <c r="S899" s="159" t="s">
        <v>11780</v>
      </c>
      <c r="T899" s="159" t="s">
        <v>10717</v>
      </c>
      <c r="U899" s="164"/>
      <c r="V899" s="159"/>
      <c r="W899" s="168"/>
    </row>
    <row r="900" spans="1:23" ht="15" customHeight="1" x14ac:dyDescent="0.25">
      <c r="A900" s="159">
        <v>6501</v>
      </c>
      <c r="B900" s="160">
        <v>39679</v>
      </c>
      <c r="C900" s="161">
        <v>1313</v>
      </c>
      <c r="D900" s="161" t="s">
        <v>130</v>
      </c>
      <c r="E900" s="161" t="s">
        <v>11987</v>
      </c>
      <c r="F900" s="162" t="s">
        <v>11988</v>
      </c>
      <c r="G900" s="159" t="s">
        <v>9261</v>
      </c>
      <c r="H900" s="164" t="s">
        <v>11989</v>
      </c>
      <c r="I900" s="159" t="s">
        <v>11990</v>
      </c>
      <c r="J900" s="162" t="s">
        <v>11991</v>
      </c>
      <c r="K900" s="161"/>
      <c r="L900" s="181" t="s">
        <v>8226</v>
      </c>
      <c r="M900" s="166">
        <v>2000</v>
      </c>
      <c r="N900" s="161" t="s">
        <v>8168</v>
      </c>
      <c r="O900" s="161"/>
      <c r="P900" s="224"/>
      <c r="Q900" s="159"/>
      <c r="R900" s="159"/>
      <c r="S900" s="159" t="s">
        <v>11780</v>
      </c>
      <c r="T900" s="159" t="s">
        <v>10717</v>
      </c>
      <c r="U900" s="164"/>
      <c r="V900" s="159"/>
      <c r="W900" s="168"/>
    </row>
    <row r="901" spans="1:23" ht="15" customHeight="1" x14ac:dyDescent="0.25">
      <c r="A901" s="151">
        <v>6500</v>
      </c>
      <c r="B901" s="152">
        <v>39679</v>
      </c>
      <c r="C901" s="153">
        <v>1310</v>
      </c>
      <c r="D901" s="153" t="s">
        <v>51</v>
      </c>
      <c r="E901" s="153" t="s">
        <v>11992</v>
      </c>
      <c r="F901" s="153" t="s">
        <v>11993</v>
      </c>
      <c r="G901" s="153" t="s">
        <v>8979</v>
      </c>
      <c r="H901" s="123"/>
      <c r="I901" s="153" t="s">
        <v>11994</v>
      </c>
      <c r="J901" s="123" t="s">
        <v>11995</v>
      </c>
      <c r="K901" s="123"/>
      <c r="L901" s="182"/>
      <c r="M901" s="154">
        <v>8000</v>
      </c>
      <c r="N901" s="153" t="s">
        <v>8161</v>
      </c>
      <c r="O901" s="155"/>
      <c r="P901" s="153"/>
      <c r="Q901" s="153"/>
      <c r="R901" s="153"/>
      <c r="S901" s="153"/>
      <c r="T901" s="153"/>
      <c r="U901" s="153"/>
      <c r="V901" s="153"/>
      <c r="W901" s="156"/>
    </row>
    <row r="902" spans="1:23" ht="15" customHeight="1" x14ac:dyDescent="0.25">
      <c r="A902" s="144"/>
      <c r="B902" s="120">
        <v>39679</v>
      </c>
      <c r="C902" s="121">
        <v>0</v>
      </c>
      <c r="D902" s="121" t="s">
        <v>42</v>
      </c>
      <c r="E902" s="191" t="s">
        <v>11996</v>
      </c>
      <c r="F902" s="145" t="s">
        <v>8425</v>
      </c>
      <c r="G902" s="145" t="s">
        <v>8426</v>
      </c>
      <c r="H902" s="123" t="s">
        <v>11997</v>
      </c>
      <c r="I902" s="146" t="s">
        <v>11998</v>
      </c>
      <c r="J902" s="147" t="s">
        <v>11999</v>
      </c>
      <c r="K902" s="147" t="s">
        <v>9481</v>
      </c>
      <c r="L902" s="148" t="s">
        <v>8226</v>
      </c>
      <c r="M902" s="122">
        <v>200</v>
      </c>
      <c r="N902" s="121" t="s">
        <v>8998</v>
      </c>
      <c r="O902" s="149"/>
      <c r="P902" s="144"/>
      <c r="Q902" s="144"/>
      <c r="R902" s="144"/>
      <c r="S902" s="144"/>
      <c r="T902" s="144"/>
      <c r="U902" s="144"/>
      <c r="V902" s="121"/>
      <c r="W902" s="150"/>
    </row>
    <row r="903" spans="1:23" ht="15" customHeight="1" x14ac:dyDescent="0.25">
      <c r="A903" s="169">
        <v>6509</v>
      </c>
      <c r="B903" s="170">
        <v>39679</v>
      </c>
      <c r="C903" s="169">
        <v>1440</v>
      </c>
      <c r="D903" s="169" t="s">
        <v>56</v>
      </c>
      <c r="E903" s="169" t="s">
        <v>12000</v>
      </c>
      <c r="F903" s="178" t="s">
        <v>12001</v>
      </c>
      <c r="G903" s="178" t="s">
        <v>10009</v>
      </c>
      <c r="H903" s="173" t="s">
        <v>12002</v>
      </c>
      <c r="I903" s="178" t="s">
        <v>10011</v>
      </c>
      <c r="J903" s="173" t="s">
        <v>3566</v>
      </c>
      <c r="K903" s="174"/>
      <c r="L903" s="175" t="s">
        <v>12003</v>
      </c>
      <c r="M903" s="175">
        <v>20000</v>
      </c>
      <c r="N903" s="172" t="s">
        <v>12004</v>
      </c>
      <c r="O903" s="176">
        <v>0</v>
      </c>
      <c r="P903" s="173"/>
      <c r="Q903" s="173"/>
      <c r="R903" s="173"/>
      <c r="S903" s="173" t="s">
        <v>12005</v>
      </c>
      <c r="T903" s="173" t="s">
        <v>10625</v>
      </c>
      <c r="U903" s="173" t="s">
        <v>8252</v>
      </c>
      <c r="V903" s="194"/>
      <c r="W903" s="180">
        <v>0</v>
      </c>
    </row>
    <row r="904" spans="1:23" ht="15" customHeight="1" x14ac:dyDescent="0.25">
      <c r="A904" s="169">
        <v>6480</v>
      </c>
      <c r="B904" s="170">
        <v>39679</v>
      </c>
      <c r="C904" s="169">
        <v>951</v>
      </c>
      <c r="D904" s="169" t="s">
        <v>31</v>
      </c>
      <c r="E904" s="169" t="s">
        <v>12006</v>
      </c>
      <c r="F904" s="178" t="s">
        <v>12007</v>
      </c>
      <c r="G904" s="178" t="s">
        <v>9688</v>
      </c>
      <c r="H904" s="173" t="s">
        <v>12008</v>
      </c>
      <c r="I904" s="178" t="s">
        <v>12009</v>
      </c>
      <c r="J904" s="227" t="s">
        <v>3566</v>
      </c>
      <c r="K904" s="172"/>
      <c r="L904" s="172" t="s">
        <v>8359</v>
      </c>
      <c r="M904" s="175">
        <v>1000</v>
      </c>
      <c r="N904" s="172" t="s">
        <v>12004</v>
      </c>
      <c r="O904" s="176">
        <v>0</v>
      </c>
      <c r="P904" s="173"/>
      <c r="Q904" s="173"/>
      <c r="R904" s="173"/>
      <c r="S904" s="173" t="s">
        <v>12010</v>
      </c>
      <c r="T904" s="173" t="s">
        <v>10625</v>
      </c>
      <c r="U904" s="173" t="s">
        <v>8230</v>
      </c>
      <c r="V904" s="179"/>
      <c r="W904" s="180">
        <v>0</v>
      </c>
    </row>
    <row r="905" spans="1:23" ht="15" customHeight="1" x14ac:dyDescent="0.25">
      <c r="A905" s="169">
        <v>6513</v>
      </c>
      <c r="B905" s="170">
        <v>39679</v>
      </c>
      <c r="C905" s="169">
        <v>1529</v>
      </c>
      <c r="D905" s="169" t="s">
        <v>426</v>
      </c>
      <c r="E905" s="169" t="s">
        <v>12011</v>
      </c>
      <c r="F905" s="178" t="s">
        <v>12012</v>
      </c>
      <c r="G905" s="178" t="s">
        <v>9884</v>
      </c>
      <c r="H905" s="173" t="s">
        <v>12013</v>
      </c>
      <c r="I905" s="178" t="s">
        <v>12014</v>
      </c>
      <c r="J905" s="173" t="s">
        <v>3566</v>
      </c>
      <c r="K905" s="174"/>
      <c r="L905" s="175" t="s">
        <v>11849</v>
      </c>
      <c r="M905" s="175">
        <v>215000</v>
      </c>
      <c r="N905" s="172" t="s">
        <v>12004</v>
      </c>
      <c r="O905" s="176">
        <v>0</v>
      </c>
      <c r="P905" s="173" t="s">
        <v>12015</v>
      </c>
      <c r="Q905" s="173"/>
      <c r="R905" s="173" t="s">
        <v>12016</v>
      </c>
      <c r="S905" s="173" t="s">
        <v>9888</v>
      </c>
      <c r="T905" s="173" t="s">
        <v>3914</v>
      </c>
      <c r="U905" s="173"/>
      <c r="V905" s="194"/>
      <c r="W905" s="180"/>
    </row>
    <row r="906" spans="1:23" ht="15" customHeight="1" x14ac:dyDescent="0.25">
      <c r="A906" s="169">
        <v>6521</v>
      </c>
      <c r="B906" s="170">
        <v>39679</v>
      </c>
      <c r="C906" s="169">
        <v>1647</v>
      </c>
      <c r="D906" s="169" t="s">
        <v>426</v>
      </c>
      <c r="E906" s="169" t="s">
        <v>12017</v>
      </c>
      <c r="F906" s="178" t="s">
        <v>12018</v>
      </c>
      <c r="G906" s="178" t="s">
        <v>12019</v>
      </c>
      <c r="H906" s="173" t="s">
        <v>12020</v>
      </c>
      <c r="I906" s="178" t="s">
        <v>12021</v>
      </c>
      <c r="J906" s="173" t="s">
        <v>4468</v>
      </c>
      <c r="K906" s="174"/>
      <c r="L906" s="175" t="s">
        <v>11849</v>
      </c>
      <c r="M906" s="175">
        <v>5000</v>
      </c>
      <c r="N906" s="172" t="s">
        <v>12004</v>
      </c>
      <c r="O906" s="176">
        <v>0</v>
      </c>
      <c r="P906" s="173"/>
      <c r="Q906" s="173"/>
      <c r="R906" s="173"/>
      <c r="S906" s="173" t="s">
        <v>12022</v>
      </c>
      <c r="T906" s="173" t="s">
        <v>3914</v>
      </c>
      <c r="U906" s="173"/>
      <c r="V906" s="194"/>
      <c r="W906" s="180"/>
    </row>
    <row r="907" spans="1:23" ht="15" customHeight="1" x14ac:dyDescent="0.25">
      <c r="A907" s="159"/>
      <c r="B907" s="160">
        <v>39680</v>
      </c>
      <c r="C907" s="161"/>
      <c r="D907" s="161" t="s">
        <v>141</v>
      </c>
      <c r="E907" s="161" t="s">
        <v>12023</v>
      </c>
      <c r="F907" s="162" t="s">
        <v>9340</v>
      </c>
      <c r="G907" s="159" t="s">
        <v>8671</v>
      </c>
      <c r="H907" s="164" t="s">
        <v>12024</v>
      </c>
      <c r="I907" s="159" t="s">
        <v>12025</v>
      </c>
      <c r="J907" s="162" t="s">
        <v>12026</v>
      </c>
      <c r="K907" s="161" t="s">
        <v>9481</v>
      </c>
      <c r="L907" s="181" t="s">
        <v>8226</v>
      </c>
      <c r="M907" s="166">
        <v>500</v>
      </c>
      <c r="N907" s="161" t="s">
        <v>8335</v>
      </c>
      <c r="O907" s="161"/>
      <c r="P907" s="224"/>
      <c r="Q907" s="159"/>
      <c r="R907" s="159"/>
      <c r="S907" s="159" t="s">
        <v>11355</v>
      </c>
      <c r="T907" s="159" t="s">
        <v>10584</v>
      </c>
      <c r="U907" s="164"/>
      <c r="V907" s="159"/>
      <c r="W907" s="168"/>
    </row>
    <row r="908" spans="1:23" ht="15" customHeight="1" x14ac:dyDescent="0.25">
      <c r="A908" s="159"/>
      <c r="B908" s="160">
        <v>39680</v>
      </c>
      <c r="C908" s="161">
        <v>1439</v>
      </c>
      <c r="D908" s="161" t="s">
        <v>26</v>
      </c>
      <c r="E908" s="161" t="s">
        <v>12027</v>
      </c>
      <c r="F908" s="162" t="s">
        <v>12028</v>
      </c>
      <c r="G908" s="159" t="s">
        <v>12029</v>
      </c>
      <c r="H908" s="164" t="s">
        <v>12030</v>
      </c>
      <c r="I908" s="159" t="s">
        <v>12031</v>
      </c>
      <c r="J908" s="162" t="s">
        <v>12032</v>
      </c>
      <c r="K908" s="161" t="s">
        <v>9481</v>
      </c>
      <c r="L908" s="181" t="s">
        <v>8226</v>
      </c>
      <c r="M908" s="166">
        <v>100</v>
      </c>
      <c r="N908" s="161" t="s">
        <v>8168</v>
      </c>
      <c r="O908" s="161"/>
      <c r="P908" s="224"/>
      <c r="Q908" s="159"/>
      <c r="R908" s="159"/>
      <c r="S908" s="159" t="s">
        <v>12033</v>
      </c>
      <c r="T908" s="159" t="s">
        <v>10717</v>
      </c>
      <c r="U908" s="164"/>
      <c r="V908" s="159"/>
      <c r="W908" s="168"/>
    </row>
    <row r="909" spans="1:23" ht="15" customHeight="1" x14ac:dyDescent="0.25">
      <c r="A909" s="159"/>
      <c r="B909" s="160">
        <v>39680</v>
      </c>
      <c r="C909" s="161">
        <v>1439</v>
      </c>
      <c r="D909" s="161" t="s">
        <v>26</v>
      </c>
      <c r="E909" s="161" t="s">
        <v>12034</v>
      </c>
      <c r="F909" s="162" t="s">
        <v>12028</v>
      </c>
      <c r="G909" s="159" t="s">
        <v>12029</v>
      </c>
      <c r="H909" s="164" t="s">
        <v>12030</v>
      </c>
      <c r="I909" s="159" t="s">
        <v>12035</v>
      </c>
      <c r="J909" s="162" t="s">
        <v>12032</v>
      </c>
      <c r="K909" s="161" t="s">
        <v>9481</v>
      </c>
      <c r="L909" s="181" t="s">
        <v>8226</v>
      </c>
      <c r="M909" s="166">
        <v>100</v>
      </c>
      <c r="N909" s="161" t="s">
        <v>8168</v>
      </c>
      <c r="O909" s="161"/>
      <c r="P909" s="224"/>
      <c r="Q909" s="159"/>
      <c r="R909" s="159"/>
      <c r="S909" s="159" t="s">
        <v>12033</v>
      </c>
      <c r="T909" s="159" t="s">
        <v>10717</v>
      </c>
      <c r="U909" s="164"/>
      <c r="V909" s="159"/>
      <c r="W909" s="168"/>
    </row>
    <row r="910" spans="1:23" ht="15" customHeight="1" x14ac:dyDescent="0.25">
      <c r="A910" s="159">
        <v>6547</v>
      </c>
      <c r="B910" s="160">
        <v>39680</v>
      </c>
      <c r="C910" s="161">
        <v>842</v>
      </c>
      <c r="D910" s="161" t="s">
        <v>26</v>
      </c>
      <c r="E910" s="161" t="s">
        <v>12036</v>
      </c>
      <c r="F910" s="159" t="s">
        <v>12037</v>
      </c>
      <c r="G910" s="159" t="s">
        <v>12038</v>
      </c>
      <c r="H910" s="164" t="s">
        <v>12039</v>
      </c>
      <c r="I910" s="159" t="s">
        <v>12040</v>
      </c>
      <c r="J910" s="163"/>
      <c r="K910" s="165" t="s">
        <v>9481</v>
      </c>
      <c r="L910" s="181" t="s">
        <v>8172</v>
      </c>
      <c r="M910" s="166">
        <v>0</v>
      </c>
      <c r="N910" s="161" t="s">
        <v>8998</v>
      </c>
      <c r="O910" s="161"/>
      <c r="P910" s="224" t="s">
        <v>12041</v>
      </c>
      <c r="Q910" s="159"/>
      <c r="R910" s="159" t="s">
        <v>12042</v>
      </c>
      <c r="S910" s="159" t="s">
        <v>12043</v>
      </c>
      <c r="T910" s="159" t="s">
        <v>10717</v>
      </c>
      <c r="U910" s="164"/>
      <c r="V910" s="159"/>
      <c r="W910" s="168"/>
    </row>
    <row r="911" spans="1:23" ht="15" customHeight="1" x14ac:dyDescent="0.25">
      <c r="A911" s="159">
        <v>6556</v>
      </c>
      <c r="B911" s="160">
        <v>39680</v>
      </c>
      <c r="C911" s="161">
        <v>1118</v>
      </c>
      <c r="D911" s="161" t="s">
        <v>26</v>
      </c>
      <c r="E911" s="161" t="s">
        <v>12044</v>
      </c>
      <c r="F911" s="159" t="s">
        <v>9899</v>
      </c>
      <c r="G911" s="162" t="s">
        <v>8814</v>
      </c>
      <c r="H911" s="164" t="s">
        <v>12045</v>
      </c>
      <c r="I911" s="159" t="s">
        <v>12046</v>
      </c>
      <c r="J911" s="163"/>
      <c r="K911" s="165" t="s">
        <v>9481</v>
      </c>
      <c r="L911" s="181" t="s">
        <v>8226</v>
      </c>
      <c r="M911" s="166">
        <v>1000</v>
      </c>
      <c r="N911" s="161" t="s">
        <v>8998</v>
      </c>
      <c r="O911" s="161"/>
      <c r="P911" s="224"/>
      <c r="Q911" s="159"/>
      <c r="R911" s="159"/>
      <c r="S911" s="159" t="s">
        <v>12047</v>
      </c>
      <c r="T911" s="159" t="s">
        <v>12048</v>
      </c>
      <c r="U911" s="164"/>
      <c r="V911" s="159"/>
      <c r="W911" s="168"/>
    </row>
    <row r="912" spans="1:23" ht="15" customHeight="1" x14ac:dyDescent="0.25">
      <c r="A912" s="159">
        <v>6552</v>
      </c>
      <c r="B912" s="160">
        <v>39680</v>
      </c>
      <c r="C912" s="161">
        <v>1023</v>
      </c>
      <c r="D912" s="161" t="s">
        <v>26</v>
      </c>
      <c r="E912" s="161" t="s">
        <v>12049</v>
      </c>
      <c r="F912" s="162" t="s">
        <v>12050</v>
      </c>
      <c r="G912" s="162" t="s">
        <v>10148</v>
      </c>
      <c r="H912" s="164" t="s">
        <v>12051</v>
      </c>
      <c r="I912" s="159" t="s">
        <v>12052</v>
      </c>
      <c r="J912" s="162" t="s">
        <v>12053</v>
      </c>
      <c r="K912" s="161" t="s">
        <v>9481</v>
      </c>
      <c r="L912" s="181" t="s">
        <v>8226</v>
      </c>
      <c r="M912" s="166">
        <v>5000</v>
      </c>
      <c r="N912" s="161" t="s">
        <v>8998</v>
      </c>
      <c r="O912" s="161"/>
      <c r="P912" s="224"/>
      <c r="Q912" s="159"/>
      <c r="R912" s="159"/>
      <c r="S912" s="159" t="s">
        <v>12054</v>
      </c>
      <c r="T912" s="159" t="s">
        <v>12048</v>
      </c>
      <c r="U912" s="164"/>
      <c r="V912" s="159"/>
      <c r="W912" s="168"/>
    </row>
    <row r="913" spans="1:23" ht="15" customHeight="1" x14ac:dyDescent="0.25">
      <c r="A913" s="159">
        <v>6570</v>
      </c>
      <c r="B913" s="160">
        <v>39680</v>
      </c>
      <c r="C913" s="161">
        <v>1351</v>
      </c>
      <c r="D913" s="161" t="s">
        <v>26</v>
      </c>
      <c r="E913" s="161" t="s">
        <v>12055</v>
      </c>
      <c r="F913" s="159" t="s">
        <v>12056</v>
      </c>
      <c r="G913" s="162" t="s">
        <v>12057</v>
      </c>
      <c r="H913" s="164" t="s">
        <v>12058</v>
      </c>
      <c r="I913" s="164"/>
      <c r="J913" s="163"/>
      <c r="K913" s="165" t="s">
        <v>9481</v>
      </c>
      <c r="L913" s="181" t="s">
        <v>8226</v>
      </c>
      <c r="M913" s="166" t="s">
        <v>8194</v>
      </c>
      <c r="N913" s="161" t="s">
        <v>8998</v>
      </c>
      <c r="O913" s="161"/>
      <c r="P913" s="224"/>
      <c r="Q913" s="159"/>
      <c r="R913" s="159"/>
      <c r="S913" s="159" t="s">
        <v>12059</v>
      </c>
      <c r="T913" s="159" t="s">
        <v>12048</v>
      </c>
      <c r="U913" s="164"/>
      <c r="V913" s="159"/>
      <c r="W913" s="168"/>
    </row>
    <row r="914" spans="1:23" ht="15" customHeight="1" x14ac:dyDescent="0.25">
      <c r="A914" s="159">
        <v>6587</v>
      </c>
      <c r="B914" s="160">
        <v>39680</v>
      </c>
      <c r="C914" s="161">
        <v>1837</v>
      </c>
      <c r="D914" s="161" t="s">
        <v>26</v>
      </c>
      <c r="E914" s="161" t="s">
        <v>12060</v>
      </c>
      <c r="F914" s="162" t="s">
        <v>12061</v>
      </c>
      <c r="G914" s="162" t="s">
        <v>12062</v>
      </c>
      <c r="H914" s="164" t="s">
        <v>12063</v>
      </c>
      <c r="I914" s="159" t="s">
        <v>12064</v>
      </c>
      <c r="J914" s="163" t="s">
        <v>12065</v>
      </c>
      <c r="K914" s="165" t="s">
        <v>9481</v>
      </c>
      <c r="L914" s="181" t="s">
        <v>8226</v>
      </c>
      <c r="M914" s="166">
        <v>200000</v>
      </c>
      <c r="N914" s="161" t="s">
        <v>8998</v>
      </c>
      <c r="O914" s="161"/>
      <c r="P914" s="224"/>
      <c r="Q914" s="159"/>
      <c r="R914" s="159"/>
      <c r="S914" s="159" t="s">
        <v>12066</v>
      </c>
      <c r="T914" s="159" t="s">
        <v>12048</v>
      </c>
      <c r="U914" s="164"/>
      <c r="V914" s="159"/>
      <c r="W914" s="168"/>
    </row>
    <row r="915" spans="1:23" ht="15" customHeight="1" x14ac:dyDescent="0.25">
      <c r="A915" s="151"/>
      <c r="B915" s="152">
        <v>39680</v>
      </c>
      <c r="C915" s="153">
        <v>708</v>
      </c>
      <c r="D915" s="153" t="s">
        <v>21</v>
      </c>
      <c r="E915" s="153" t="s">
        <v>12067</v>
      </c>
      <c r="F915" s="153" t="s">
        <v>8461</v>
      </c>
      <c r="G915" s="153" t="s">
        <v>8202</v>
      </c>
      <c r="H915" s="123" t="s">
        <v>12068</v>
      </c>
      <c r="I915" s="153" t="s">
        <v>12069</v>
      </c>
      <c r="J915" s="123" t="s">
        <v>12070</v>
      </c>
      <c r="K915" s="123"/>
      <c r="L915" s="182"/>
      <c r="M915" s="154">
        <v>90</v>
      </c>
      <c r="N915" s="153" t="s">
        <v>8273</v>
      </c>
      <c r="O915" s="155"/>
      <c r="P915" s="153"/>
      <c r="Q915" s="153"/>
      <c r="R915" s="153"/>
      <c r="S915" s="153"/>
      <c r="T915" s="153"/>
      <c r="U915" s="153"/>
      <c r="V915" s="153"/>
      <c r="W915" s="156"/>
    </row>
    <row r="916" spans="1:23" ht="15" customHeight="1" x14ac:dyDescent="0.25">
      <c r="A916" s="144">
        <v>6574</v>
      </c>
      <c r="B916" s="120">
        <v>39680</v>
      </c>
      <c r="C916" s="121">
        <v>1425</v>
      </c>
      <c r="D916" s="121" t="s">
        <v>162</v>
      </c>
      <c r="E916" s="121" t="s">
        <v>12071</v>
      </c>
      <c r="F916" s="145" t="s">
        <v>8157</v>
      </c>
      <c r="G916" s="145" t="s">
        <v>8158</v>
      </c>
      <c r="H916" s="123" t="s">
        <v>12072</v>
      </c>
      <c r="I916" s="146" t="s">
        <v>12073</v>
      </c>
      <c r="J916" s="147"/>
      <c r="K916" s="147" t="s">
        <v>9481</v>
      </c>
      <c r="L916" s="148" t="s">
        <v>8172</v>
      </c>
      <c r="M916" s="122">
        <v>200000</v>
      </c>
      <c r="N916" s="121" t="s">
        <v>8998</v>
      </c>
      <c r="O916" s="149"/>
      <c r="P916" s="144"/>
      <c r="Q916" s="144"/>
      <c r="R916" s="144"/>
      <c r="S916" s="144"/>
      <c r="T916" s="144"/>
      <c r="U916" s="144"/>
      <c r="V916" s="121"/>
      <c r="W916" s="150"/>
    </row>
    <row r="917" spans="1:23" ht="15" customHeight="1" x14ac:dyDescent="0.25">
      <c r="A917" s="144"/>
      <c r="B917" s="120">
        <v>39680</v>
      </c>
      <c r="C917" s="121">
        <v>1359</v>
      </c>
      <c r="D917" s="121" t="s">
        <v>42</v>
      </c>
      <c r="E917" s="120">
        <v>39680</v>
      </c>
      <c r="F917" s="145" t="s">
        <v>12074</v>
      </c>
      <c r="G917" s="145" t="s">
        <v>9212</v>
      </c>
      <c r="H917" s="123" t="s">
        <v>12075</v>
      </c>
      <c r="I917" s="146" t="s">
        <v>12076</v>
      </c>
      <c r="J917" s="147" t="s">
        <v>11160</v>
      </c>
      <c r="K917" s="147" t="s">
        <v>9481</v>
      </c>
      <c r="L917" s="148" t="s">
        <v>8226</v>
      </c>
      <c r="M917" s="122">
        <v>250</v>
      </c>
      <c r="N917" s="121" t="s">
        <v>12077</v>
      </c>
      <c r="O917" s="149"/>
      <c r="P917" s="144"/>
      <c r="Q917" s="144"/>
      <c r="R917" s="144"/>
      <c r="S917" s="144"/>
      <c r="T917" s="144"/>
      <c r="U917" s="144"/>
      <c r="V917" s="121"/>
      <c r="W917" s="150"/>
    </row>
    <row r="918" spans="1:23" ht="15" customHeight="1" x14ac:dyDescent="0.25">
      <c r="A918" s="144">
        <v>6544</v>
      </c>
      <c r="B918" s="120">
        <v>39680</v>
      </c>
      <c r="C918" s="121">
        <v>803</v>
      </c>
      <c r="D918" s="121" t="s">
        <v>162</v>
      </c>
      <c r="E918" s="144" t="s">
        <v>12011</v>
      </c>
      <c r="F918" s="145" t="s">
        <v>9422</v>
      </c>
      <c r="G918" s="145" t="s">
        <v>9423</v>
      </c>
      <c r="H918" s="144" t="s">
        <v>12078</v>
      </c>
      <c r="I918" s="144" t="s">
        <v>12079</v>
      </c>
      <c r="J918" s="147" t="s">
        <v>12080</v>
      </c>
      <c r="K918" s="147"/>
      <c r="L918" s="148" t="s">
        <v>8226</v>
      </c>
      <c r="M918" s="122">
        <v>15000</v>
      </c>
      <c r="N918" s="121" t="s">
        <v>8168</v>
      </c>
      <c r="O918" s="121"/>
      <c r="P918" s="149"/>
      <c r="Q918" s="144"/>
      <c r="R918" s="144"/>
      <c r="S918" s="144"/>
      <c r="T918" s="144"/>
      <c r="U918" s="144"/>
      <c r="V918" s="144"/>
      <c r="W918" s="144"/>
    </row>
    <row r="919" spans="1:23" ht="15" customHeight="1" x14ac:dyDescent="0.25">
      <c r="A919" s="172">
        <v>6563</v>
      </c>
      <c r="B919" s="213">
        <v>39680</v>
      </c>
      <c r="C919" s="172">
        <v>1242</v>
      </c>
      <c r="D919" s="172" t="s">
        <v>31</v>
      </c>
      <c r="E919" s="172" t="s">
        <v>12060</v>
      </c>
      <c r="F919" s="178" t="s">
        <v>12081</v>
      </c>
      <c r="G919" s="178" t="s">
        <v>11286</v>
      </c>
      <c r="H919" s="173" t="s">
        <v>12082</v>
      </c>
      <c r="I919" s="178" t="s">
        <v>12083</v>
      </c>
      <c r="J919" s="173" t="s">
        <v>3566</v>
      </c>
      <c r="K919" s="172"/>
      <c r="L919" s="174" t="s">
        <v>8226</v>
      </c>
      <c r="M919" s="175">
        <v>4000</v>
      </c>
      <c r="N919" s="172" t="s">
        <v>12004</v>
      </c>
      <c r="O919" s="176">
        <v>0</v>
      </c>
      <c r="P919" s="228"/>
      <c r="Q919" s="173"/>
      <c r="R919" s="173"/>
      <c r="S919" s="173" t="s">
        <v>11256</v>
      </c>
      <c r="T919" s="173" t="s">
        <v>8251</v>
      </c>
      <c r="U919" s="173" t="s">
        <v>8252</v>
      </c>
      <c r="V919" s="194"/>
      <c r="W919" s="180">
        <v>0</v>
      </c>
    </row>
    <row r="920" spans="1:23" ht="15" customHeight="1" x14ac:dyDescent="0.25">
      <c r="A920" s="172">
        <v>6551</v>
      </c>
      <c r="B920" s="213">
        <v>39680</v>
      </c>
      <c r="C920" s="172">
        <v>1017</v>
      </c>
      <c r="D920" s="172" t="s">
        <v>426</v>
      </c>
      <c r="E920" s="172" t="s">
        <v>12084</v>
      </c>
      <c r="F920" s="178" t="s">
        <v>12012</v>
      </c>
      <c r="G920" s="178" t="s">
        <v>9884</v>
      </c>
      <c r="H920" s="173" t="s">
        <v>12085</v>
      </c>
      <c r="I920" s="178" t="s">
        <v>12014</v>
      </c>
      <c r="J920" s="173"/>
      <c r="K920" s="172"/>
      <c r="L920" s="174" t="s">
        <v>11849</v>
      </c>
      <c r="M920" s="175">
        <v>200000</v>
      </c>
      <c r="N920" s="172" t="s">
        <v>12004</v>
      </c>
      <c r="O920" s="176"/>
      <c r="P920" s="228"/>
      <c r="Q920" s="173"/>
      <c r="R920" s="173"/>
      <c r="S920" s="173"/>
      <c r="T920" s="173"/>
      <c r="U920" s="173"/>
      <c r="V920" s="194"/>
      <c r="W920" s="180"/>
    </row>
    <row r="921" spans="1:23" ht="15" customHeight="1" x14ac:dyDescent="0.25">
      <c r="A921" s="169">
        <v>6546</v>
      </c>
      <c r="B921" s="170">
        <v>39680</v>
      </c>
      <c r="C921" s="169">
        <v>835</v>
      </c>
      <c r="D921" s="169" t="s">
        <v>426</v>
      </c>
      <c r="E921" s="169" t="s">
        <v>12086</v>
      </c>
      <c r="F921" s="178" t="s">
        <v>12087</v>
      </c>
      <c r="G921" s="178" t="s">
        <v>12088</v>
      </c>
      <c r="H921" s="173" t="s">
        <v>12089</v>
      </c>
      <c r="I921" s="178" t="s">
        <v>12090</v>
      </c>
      <c r="J921" s="173" t="s">
        <v>3566</v>
      </c>
      <c r="K921" s="174"/>
      <c r="L921" s="175" t="s">
        <v>8359</v>
      </c>
      <c r="M921" s="175" t="s">
        <v>8194</v>
      </c>
      <c r="N921" s="172" t="s">
        <v>12004</v>
      </c>
      <c r="O921" s="176">
        <v>0</v>
      </c>
      <c r="P921" s="173"/>
      <c r="Q921" s="173" t="s">
        <v>12091</v>
      </c>
      <c r="R921" s="173"/>
      <c r="S921" s="173" t="s">
        <v>3987</v>
      </c>
      <c r="T921" s="173" t="s">
        <v>3914</v>
      </c>
      <c r="U921" s="173" t="s">
        <v>9025</v>
      </c>
      <c r="V921" s="194"/>
      <c r="W921" s="180"/>
    </row>
    <row r="922" spans="1:23" ht="15" customHeight="1" x14ac:dyDescent="0.25">
      <c r="A922" s="144">
        <v>6571</v>
      </c>
      <c r="B922" s="157">
        <v>39680</v>
      </c>
      <c r="C922" s="121">
        <v>1400</v>
      </c>
      <c r="D922" s="121" t="s">
        <v>70</v>
      </c>
      <c r="E922" s="158" t="s">
        <v>12060</v>
      </c>
      <c r="F922" s="144" t="s">
        <v>12092</v>
      </c>
      <c r="G922" s="145" t="s">
        <v>8894</v>
      </c>
      <c r="H922" s="144" t="s">
        <v>12093</v>
      </c>
      <c r="I922" s="144" t="s">
        <v>12094</v>
      </c>
      <c r="J922" s="147"/>
      <c r="K922" s="147"/>
      <c r="L922" s="148" t="s">
        <v>8226</v>
      </c>
      <c r="M922" s="122">
        <v>2000</v>
      </c>
      <c r="N922" s="121" t="s">
        <v>8335</v>
      </c>
      <c r="O922" s="122"/>
      <c r="P922" s="149"/>
      <c r="Q922" s="144"/>
      <c r="R922" s="144"/>
      <c r="S922" s="144"/>
      <c r="T922" s="144"/>
      <c r="U922" s="144"/>
      <c r="V922" s="144"/>
      <c r="W922" s="144"/>
    </row>
    <row r="923" spans="1:23" ht="15" customHeight="1" x14ac:dyDescent="0.25">
      <c r="A923" s="144">
        <v>6575</v>
      </c>
      <c r="B923" s="157">
        <v>39680</v>
      </c>
      <c r="C923" s="121">
        <v>1529</v>
      </c>
      <c r="D923" s="121" t="s">
        <v>150</v>
      </c>
      <c r="E923" s="158" t="s">
        <v>12060</v>
      </c>
      <c r="F923" s="144" t="s">
        <v>9977</v>
      </c>
      <c r="G923" s="145" t="s">
        <v>9978</v>
      </c>
      <c r="H923" s="144" t="s">
        <v>12095</v>
      </c>
      <c r="I923" s="144" t="s">
        <v>12096</v>
      </c>
      <c r="J923" s="147" t="s">
        <v>9569</v>
      </c>
      <c r="K923" s="147"/>
      <c r="L923" s="148" t="s">
        <v>8226</v>
      </c>
      <c r="M923" s="122">
        <v>2500</v>
      </c>
      <c r="N923" s="121" t="s">
        <v>8142</v>
      </c>
      <c r="O923" s="122"/>
      <c r="P923" s="149"/>
      <c r="Q923" s="144"/>
      <c r="R923" s="144"/>
      <c r="S923" s="144" t="s">
        <v>12097</v>
      </c>
      <c r="T923" s="144" t="s">
        <v>9571</v>
      </c>
      <c r="U923" s="144"/>
      <c r="V923" s="144"/>
      <c r="W923" s="144"/>
    </row>
    <row r="924" spans="1:23" ht="15" customHeight="1" x14ac:dyDescent="0.25">
      <c r="A924" s="144">
        <v>6597</v>
      </c>
      <c r="B924" s="157">
        <v>39680</v>
      </c>
      <c r="C924" s="121">
        <v>1048</v>
      </c>
      <c r="D924" s="121" t="s">
        <v>200</v>
      </c>
      <c r="E924" s="158" t="s">
        <v>12098</v>
      </c>
      <c r="F924" s="145" t="s">
        <v>12099</v>
      </c>
      <c r="G924" s="145" t="s">
        <v>8238</v>
      </c>
      <c r="H924" s="144" t="s">
        <v>12100</v>
      </c>
      <c r="I924" s="144" t="s">
        <v>12101</v>
      </c>
      <c r="J924" s="147"/>
      <c r="K924" s="147"/>
      <c r="L924" s="148" t="s">
        <v>8226</v>
      </c>
      <c r="M924" s="122">
        <v>1000</v>
      </c>
      <c r="N924" s="121" t="s">
        <v>8161</v>
      </c>
      <c r="O924" s="122"/>
      <c r="P924" s="149"/>
      <c r="Q924" s="144" t="s">
        <v>8238</v>
      </c>
      <c r="R924" s="144"/>
      <c r="S924" s="144" t="s">
        <v>8383</v>
      </c>
      <c r="T924" s="144" t="s">
        <v>12102</v>
      </c>
      <c r="U924" s="144"/>
      <c r="V924" s="144"/>
      <c r="W924" s="144"/>
    </row>
    <row r="925" spans="1:23" ht="15" customHeight="1" x14ac:dyDescent="0.25">
      <c r="A925" s="159">
        <v>6605</v>
      </c>
      <c r="B925" s="160">
        <v>39681</v>
      </c>
      <c r="C925" s="161">
        <v>1200</v>
      </c>
      <c r="D925" s="161" t="s">
        <v>91</v>
      </c>
      <c r="E925" s="161" t="s">
        <v>12103</v>
      </c>
      <c r="F925" s="159" t="s">
        <v>8396</v>
      </c>
      <c r="G925" s="162" t="s">
        <v>8477</v>
      </c>
      <c r="H925" s="164" t="s">
        <v>12104</v>
      </c>
      <c r="I925" s="164" t="s">
        <v>12105</v>
      </c>
      <c r="J925" s="163" t="s">
        <v>12106</v>
      </c>
      <c r="K925" s="165" t="s">
        <v>9481</v>
      </c>
      <c r="L925" s="181" t="s">
        <v>8226</v>
      </c>
      <c r="M925" s="166">
        <v>1500</v>
      </c>
      <c r="N925" s="161" t="s">
        <v>8998</v>
      </c>
      <c r="O925" s="161"/>
      <c r="P925" s="224"/>
      <c r="Q925" s="159"/>
      <c r="R925" s="159"/>
      <c r="S925" s="159" t="s">
        <v>10974</v>
      </c>
      <c r="T925" s="159" t="s">
        <v>10717</v>
      </c>
      <c r="U925" s="164"/>
      <c r="V925" s="159"/>
      <c r="W925" s="168"/>
    </row>
    <row r="926" spans="1:23" ht="15" customHeight="1" x14ac:dyDescent="0.25">
      <c r="A926" s="159">
        <v>6607</v>
      </c>
      <c r="B926" s="160">
        <v>39681</v>
      </c>
      <c r="C926" s="161">
        <v>1015</v>
      </c>
      <c r="D926" s="161" t="s">
        <v>26</v>
      </c>
      <c r="E926" s="161" t="s">
        <v>12107</v>
      </c>
      <c r="F926" s="159" t="s">
        <v>12108</v>
      </c>
      <c r="G926" s="162" t="s">
        <v>12062</v>
      </c>
      <c r="H926" s="164" t="s">
        <v>12109</v>
      </c>
      <c r="I926" s="159" t="s">
        <v>12110</v>
      </c>
      <c r="J926" s="163" t="s">
        <v>12111</v>
      </c>
      <c r="K926" s="165" t="s">
        <v>9481</v>
      </c>
      <c r="L926" s="181" t="s">
        <v>8172</v>
      </c>
      <c r="M926" s="166">
        <v>271000</v>
      </c>
      <c r="N926" s="161" t="s">
        <v>8998</v>
      </c>
      <c r="O926" s="161"/>
      <c r="P926" s="224" t="s">
        <v>12112</v>
      </c>
      <c r="Q926" s="159"/>
      <c r="R926" s="159"/>
      <c r="S926" s="159" t="s">
        <v>12066</v>
      </c>
      <c r="T926" s="159" t="s">
        <v>12048</v>
      </c>
      <c r="U926" s="164"/>
      <c r="V926" s="159"/>
      <c r="W926" s="168"/>
    </row>
    <row r="927" spans="1:23" ht="15" customHeight="1" x14ac:dyDescent="0.25">
      <c r="A927" s="159">
        <v>6609</v>
      </c>
      <c r="B927" s="160">
        <v>39681</v>
      </c>
      <c r="C927" s="161">
        <v>1035</v>
      </c>
      <c r="D927" s="161" t="s">
        <v>26</v>
      </c>
      <c r="E927" s="161" t="s">
        <v>12113</v>
      </c>
      <c r="F927" s="159" t="s">
        <v>12114</v>
      </c>
      <c r="G927" s="159" t="s">
        <v>12115</v>
      </c>
      <c r="H927" s="164" t="s">
        <v>12116</v>
      </c>
      <c r="I927" s="159" t="s">
        <v>12117</v>
      </c>
      <c r="J927" s="163" t="s">
        <v>12118</v>
      </c>
      <c r="K927" s="165" t="s">
        <v>9481</v>
      </c>
      <c r="L927" s="181" t="s">
        <v>8172</v>
      </c>
      <c r="M927" s="166" t="s">
        <v>8194</v>
      </c>
      <c r="N927" s="161" t="s">
        <v>8998</v>
      </c>
      <c r="O927" s="161"/>
      <c r="P927" s="224" t="s">
        <v>10715</v>
      </c>
      <c r="Q927" s="159"/>
      <c r="R927" s="159"/>
      <c r="S927" s="159" t="s">
        <v>12119</v>
      </c>
      <c r="T927" s="159" t="s">
        <v>12048</v>
      </c>
      <c r="U927" s="164"/>
      <c r="V927" s="159"/>
      <c r="W927" s="168"/>
    </row>
    <row r="928" spans="1:23" ht="15" customHeight="1" x14ac:dyDescent="0.25">
      <c r="A928" s="159">
        <v>6627</v>
      </c>
      <c r="B928" s="160">
        <v>39681</v>
      </c>
      <c r="C928" s="161">
        <v>1643</v>
      </c>
      <c r="D928" s="161" t="s">
        <v>26</v>
      </c>
      <c r="E928" s="161" t="s">
        <v>12120</v>
      </c>
      <c r="F928" s="159" t="s">
        <v>8788</v>
      </c>
      <c r="G928" s="159" t="s">
        <v>12121</v>
      </c>
      <c r="H928" s="164" t="s">
        <v>12122</v>
      </c>
      <c r="I928" s="159" t="s">
        <v>12123</v>
      </c>
      <c r="J928" s="163" t="s">
        <v>12124</v>
      </c>
      <c r="K928" s="165" t="s">
        <v>9481</v>
      </c>
      <c r="L928" s="181" t="s">
        <v>8226</v>
      </c>
      <c r="M928" s="166">
        <v>3000000</v>
      </c>
      <c r="N928" s="161" t="s">
        <v>8998</v>
      </c>
      <c r="O928" s="161"/>
      <c r="P928" s="224"/>
      <c r="Q928" s="159"/>
      <c r="R928" s="159"/>
      <c r="S928" s="159" t="s">
        <v>12125</v>
      </c>
      <c r="T928" s="159" t="s">
        <v>10717</v>
      </c>
      <c r="U928" s="164"/>
      <c r="V928" s="159"/>
      <c r="W928" s="168"/>
    </row>
    <row r="929" spans="1:23" ht="15" customHeight="1" x14ac:dyDescent="0.25">
      <c r="A929" s="159">
        <v>6628</v>
      </c>
      <c r="B929" s="160">
        <v>39681</v>
      </c>
      <c r="C929" s="161">
        <v>1659</v>
      </c>
      <c r="D929" s="161" t="s">
        <v>26</v>
      </c>
      <c r="E929" s="161" t="s">
        <v>12126</v>
      </c>
      <c r="F929" s="159" t="s">
        <v>12127</v>
      </c>
      <c r="G929" s="159" t="s">
        <v>9641</v>
      </c>
      <c r="H929" s="164" t="s">
        <v>12128</v>
      </c>
      <c r="I929" s="159" t="s">
        <v>9643</v>
      </c>
      <c r="J929" s="163" t="s">
        <v>12129</v>
      </c>
      <c r="K929" s="165" t="s">
        <v>9481</v>
      </c>
      <c r="L929" s="181" t="s">
        <v>8172</v>
      </c>
      <c r="M929" s="166">
        <v>9000</v>
      </c>
      <c r="N929" s="161" t="s">
        <v>8998</v>
      </c>
      <c r="O929" s="161"/>
      <c r="P929" s="224"/>
      <c r="Q929" s="159"/>
      <c r="R929" s="159"/>
      <c r="S929" s="159" t="s">
        <v>12130</v>
      </c>
      <c r="T929" s="159" t="s">
        <v>10717</v>
      </c>
      <c r="U929" s="164"/>
      <c r="V929" s="159"/>
      <c r="W929" s="168"/>
    </row>
    <row r="930" spans="1:23" ht="15" customHeight="1" x14ac:dyDescent="0.25">
      <c r="A930" s="159">
        <v>6632</v>
      </c>
      <c r="B930" s="160">
        <v>39681</v>
      </c>
      <c r="C930" s="161">
        <v>1717</v>
      </c>
      <c r="D930" s="161" t="s">
        <v>91</v>
      </c>
      <c r="E930" s="161" t="s">
        <v>12131</v>
      </c>
      <c r="F930" s="159" t="s">
        <v>8396</v>
      </c>
      <c r="G930" s="159" t="s">
        <v>8477</v>
      </c>
      <c r="H930" s="164" t="s">
        <v>12132</v>
      </c>
      <c r="I930" s="159" t="s">
        <v>12133</v>
      </c>
      <c r="J930" s="163" t="s">
        <v>8194</v>
      </c>
      <c r="K930" s="165" t="s">
        <v>9481</v>
      </c>
      <c r="L930" s="181" t="s">
        <v>8226</v>
      </c>
      <c r="M930" s="166">
        <v>12500</v>
      </c>
      <c r="N930" s="161" t="s">
        <v>8998</v>
      </c>
      <c r="O930" s="161"/>
      <c r="P930" s="224"/>
      <c r="Q930" s="159"/>
      <c r="R930" s="159"/>
      <c r="S930" s="159" t="s">
        <v>10974</v>
      </c>
      <c r="T930" s="159" t="s">
        <v>10717</v>
      </c>
      <c r="U930" s="164"/>
      <c r="V930" s="159"/>
      <c r="W930" s="168"/>
    </row>
    <row r="931" spans="1:23" ht="15" customHeight="1" x14ac:dyDescent="0.25">
      <c r="A931" s="159"/>
      <c r="B931" s="160">
        <v>39681</v>
      </c>
      <c r="C931" s="161">
        <v>1159</v>
      </c>
      <c r="D931" s="161" t="s">
        <v>91</v>
      </c>
      <c r="E931" s="161" t="s">
        <v>12134</v>
      </c>
      <c r="F931" s="159" t="s">
        <v>12135</v>
      </c>
      <c r="G931" s="159" t="s">
        <v>10711</v>
      </c>
      <c r="H931" s="164" t="s">
        <v>12136</v>
      </c>
      <c r="I931" s="159" t="s">
        <v>12137</v>
      </c>
      <c r="J931" s="163" t="s">
        <v>12138</v>
      </c>
      <c r="K931" s="165" t="s">
        <v>9481</v>
      </c>
      <c r="L931" s="181" t="s">
        <v>11696</v>
      </c>
      <c r="M931" s="166">
        <v>300</v>
      </c>
      <c r="N931" s="161" t="s">
        <v>8998</v>
      </c>
      <c r="O931" s="161"/>
      <c r="P931" s="224"/>
      <c r="Q931" s="159"/>
      <c r="R931" s="159"/>
      <c r="S931" s="159" t="s">
        <v>10716</v>
      </c>
      <c r="T931" s="159" t="s">
        <v>10717</v>
      </c>
      <c r="U931" s="164"/>
      <c r="V931" s="159"/>
      <c r="W931" s="229"/>
    </row>
    <row r="932" spans="1:23" ht="15" customHeight="1" x14ac:dyDescent="0.25">
      <c r="A932" s="159"/>
      <c r="B932" s="160">
        <v>39681</v>
      </c>
      <c r="C932" s="161"/>
      <c r="D932" s="161" t="s">
        <v>64</v>
      </c>
      <c r="E932" s="161" t="s">
        <v>12139</v>
      </c>
      <c r="F932" s="159" t="s">
        <v>12140</v>
      </c>
      <c r="G932" s="159" t="s">
        <v>12141</v>
      </c>
      <c r="H932" s="164" t="s">
        <v>12142</v>
      </c>
      <c r="I932" s="159" t="s">
        <v>12143</v>
      </c>
      <c r="J932" s="163" t="s">
        <v>12144</v>
      </c>
      <c r="K932" s="165" t="s">
        <v>9481</v>
      </c>
      <c r="L932" s="181" t="s">
        <v>8226</v>
      </c>
      <c r="M932" s="166">
        <v>500</v>
      </c>
      <c r="N932" s="161" t="s">
        <v>8998</v>
      </c>
      <c r="O932" s="161"/>
      <c r="P932" s="224"/>
      <c r="Q932" s="159"/>
      <c r="R932" s="159"/>
      <c r="S932" s="159" t="s">
        <v>12145</v>
      </c>
      <c r="T932" s="159" t="s">
        <v>9483</v>
      </c>
      <c r="U932" s="164"/>
      <c r="V932" s="159"/>
      <c r="W932" s="229"/>
    </row>
    <row r="933" spans="1:23" ht="15" customHeight="1" x14ac:dyDescent="0.25">
      <c r="A933" s="159"/>
      <c r="B933" s="160">
        <v>39681</v>
      </c>
      <c r="C933" s="161">
        <v>1351</v>
      </c>
      <c r="D933" s="161" t="s">
        <v>64</v>
      </c>
      <c r="E933" s="161" t="s">
        <v>12146</v>
      </c>
      <c r="F933" s="159" t="s">
        <v>8472</v>
      </c>
      <c r="G933" s="159" t="s">
        <v>8473</v>
      </c>
      <c r="H933" s="164" t="s">
        <v>12147</v>
      </c>
      <c r="I933" s="159" t="s">
        <v>9669</v>
      </c>
      <c r="J933" s="163" t="s">
        <v>12148</v>
      </c>
      <c r="K933" s="165" t="s">
        <v>9481</v>
      </c>
      <c r="L933" s="181" t="s">
        <v>11696</v>
      </c>
      <c r="M933" s="166">
        <v>600</v>
      </c>
      <c r="N933" s="161" t="s">
        <v>8998</v>
      </c>
      <c r="O933" s="161"/>
      <c r="P933" s="224"/>
      <c r="Q933" s="159"/>
      <c r="R933" s="159"/>
      <c r="S933" s="159" t="s">
        <v>9671</v>
      </c>
      <c r="T933" s="159" t="s">
        <v>9483</v>
      </c>
      <c r="U933" s="164"/>
      <c r="V933" s="159"/>
      <c r="W933" s="229"/>
    </row>
    <row r="934" spans="1:23" ht="15" customHeight="1" x14ac:dyDescent="0.25">
      <c r="A934" s="144">
        <v>6608</v>
      </c>
      <c r="B934" s="120">
        <v>39681</v>
      </c>
      <c r="C934" s="121">
        <v>1025</v>
      </c>
      <c r="D934" s="121" t="s">
        <v>162</v>
      </c>
      <c r="E934" s="191">
        <v>39680</v>
      </c>
      <c r="F934" s="145" t="s">
        <v>12149</v>
      </c>
      <c r="G934" s="145" t="s">
        <v>12150</v>
      </c>
      <c r="H934" s="123" t="s">
        <v>12151</v>
      </c>
      <c r="I934" s="146" t="s">
        <v>11863</v>
      </c>
      <c r="J934" s="146" t="s">
        <v>12152</v>
      </c>
      <c r="K934" s="147"/>
      <c r="L934" s="148" t="s">
        <v>8226</v>
      </c>
      <c r="M934" s="122">
        <v>1000</v>
      </c>
      <c r="N934" s="121" t="s">
        <v>8998</v>
      </c>
      <c r="O934" s="149"/>
      <c r="P934" s="211"/>
      <c r="Q934" s="211"/>
      <c r="R934" s="144"/>
      <c r="S934" s="144"/>
      <c r="T934" s="144"/>
      <c r="U934" s="144"/>
      <c r="V934" s="121"/>
      <c r="W934" s="144"/>
    </row>
    <row r="935" spans="1:23" ht="15" customHeight="1" x14ac:dyDescent="0.25">
      <c r="A935" s="144">
        <v>0</v>
      </c>
      <c r="B935" s="120">
        <v>39681</v>
      </c>
      <c r="C935" s="121">
        <v>0</v>
      </c>
      <c r="D935" s="121" t="s">
        <v>162</v>
      </c>
      <c r="E935" s="121" t="s">
        <v>12153</v>
      </c>
      <c r="F935" s="145" t="s">
        <v>12154</v>
      </c>
      <c r="G935" s="145" t="s">
        <v>12155</v>
      </c>
      <c r="H935" s="123" t="s">
        <v>12156</v>
      </c>
      <c r="I935" s="146" t="s">
        <v>12157</v>
      </c>
      <c r="J935" s="147" t="s">
        <v>12158</v>
      </c>
      <c r="K935" s="147" t="s">
        <v>9481</v>
      </c>
      <c r="L935" s="148" t="s">
        <v>8226</v>
      </c>
      <c r="M935" s="122">
        <v>300</v>
      </c>
      <c r="N935" s="121" t="s">
        <v>8273</v>
      </c>
      <c r="O935" s="149"/>
      <c r="P935" s="144"/>
      <c r="Q935" s="144" t="s">
        <v>12159</v>
      </c>
      <c r="R935" s="144"/>
      <c r="S935" s="144" t="s">
        <v>12160</v>
      </c>
      <c r="T935" s="144"/>
      <c r="U935" s="144"/>
      <c r="V935" s="121"/>
      <c r="W935" s="150"/>
    </row>
    <row r="936" spans="1:23" ht="15" customHeight="1" x14ac:dyDescent="0.25">
      <c r="A936" s="144">
        <v>0</v>
      </c>
      <c r="B936" s="120">
        <v>39681</v>
      </c>
      <c r="C936" s="121">
        <v>0</v>
      </c>
      <c r="D936" s="121" t="s">
        <v>42</v>
      </c>
      <c r="E936" s="121" t="s">
        <v>12161</v>
      </c>
      <c r="F936" s="145" t="s">
        <v>12162</v>
      </c>
      <c r="G936" s="145" t="s">
        <v>8270</v>
      </c>
      <c r="H936" s="123" t="s">
        <v>12163</v>
      </c>
      <c r="I936" s="146" t="s">
        <v>12164</v>
      </c>
      <c r="J936" s="147"/>
      <c r="K936" s="147"/>
      <c r="L936" s="148" t="s">
        <v>8226</v>
      </c>
      <c r="M936" s="122">
        <v>100</v>
      </c>
      <c r="N936" s="121" t="s">
        <v>8998</v>
      </c>
      <c r="O936" s="149"/>
      <c r="P936" s="144"/>
      <c r="Q936" s="144"/>
      <c r="R936" s="144"/>
      <c r="S936" s="144"/>
      <c r="T936" s="144"/>
      <c r="U936" s="144"/>
      <c r="V936" s="121"/>
      <c r="W936" s="150"/>
    </row>
    <row r="937" spans="1:23" ht="15" customHeight="1" x14ac:dyDescent="0.25">
      <c r="A937" s="144">
        <v>6608</v>
      </c>
      <c r="B937" s="120">
        <v>39681</v>
      </c>
      <c r="C937" s="121">
        <v>1025</v>
      </c>
      <c r="D937" s="121" t="s">
        <v>162</v>
      </c>
      <c r="E937" s="121" t="s">
        <v>12165</v>
      </c>
      <c r="F937" s="145" t="s">
        <v>12166</v>
      </c>
      <c r="G937" s="145" t="s">
        <v>8233</v>
      </c>
      <c r="H937" s="123" t="s">
        <v>12167</v>
      </c>
      <c r="I937" s="146" t="s">
        <v>12168</v>
      </c>
      <c r="J937" s="147"/>
      <c r="K937" s="147" t="s">
        <v>9481</v>
      </c>
      <c r="L937" s="148" t="s">
        <v>8226</v>
      </c>
      <c r="M937" s="122">
        <v>2500</v>
      </c>
      <c r="N937" s="121" t="s">
        <v>8998</v>
      </c>
      <c r="O937" s="149"/>
      <c r="P937" s="144"/>
      <c r="Q937" s="144"/>
      <c r="R937" s="144"/>
      <c r="S937" s="144"/>
      <c r="T937" s="144"/>
      <c r="U937" s="144"/>
      <c r="V937" s="121"/>
      <c r="W937" s="150"/>
    </row>
    <row r="938" spans="1:23" ht="15" customHeight="1" x14ac:dyDescent="0.25">
      <c r="A938" s="144"/>
      <c r="B938" s="157">
        <v>39681</v>
      </c>
      <c r="C938" s="121"/>
      <c r="D938" s="121" t="s">
        <v>46</v>
      </c>
      <c r="E938" s="158" t="s">
        <v>12169</v>
      </c>
      <c r="F938" s="145" t="s">
        <v>10894</v>
      </c>
      <c r="G938" s="145" t="s">
        <v>8802</v>
      </c>
      <c r="H938" s="144" t="s">
        <v>11125</v>
      </c>
      <c r="I938" s="144" t="s">
        <v>12170</v>
      </c>
      <c r="J938" s="147"/>
      <c r="K938" s="147"/>
      <c r="L938" s="148" t="s">
        <v>8226</v>
      </c>
      <c r="M938" s="122">
        <v>10</v>
      </c>
      <c r="N938" s="121" t="s">
        <v>8161</v>
      </c>
      <c r="O938" s="122"/>
      <c r="P938" s="149"/>
      <c r="Q938" s="144"/>
      <c r="R938" s="144"/>
      <c r="S938" s="144" t="s">
        <v>11559</v>
      </c>
      <c r="T938" s="144" t="s">
        <v>10745</v>
      </c>
      <c r="U938" s="144"/>
      <c r="V938" s="144"/>
      <c r="W938" s="144"/>
    </row>
    <row r="939" spans="1:23" ht="15" customHeight="1" x14ac:dyDescent="0.25">
      <c r="A939" s="144">
        <v>6605</v>
      </c>
      <c r="B939" s="157">
        <v>39681</v>
      </c>
      <c r="C939" s="121">
        <v>959</v>
      </c>
      <c r="D939" s="121" t="s">
        <v>61</v>
      </c>
      <c r="E939" s="158" t="s">
        <v>12171</v>
      </c>
      <c r="F939" s="144" t="s">
        <v>8396</v>
      </c>
      <c r="G939" s="145" t="s">
        <v>8931</v>
      </c>
      <c r="H939" s="144" t="s">
        <v>12172</v>
      </c>
      <c r="I939" s="144" t="s">
        <v>12173</v>
      </c>
      <c r="J939" s="147"/>
      <c r="K939" s="147"/>
      <c r="L939" s="148" t="s">
        <v>8226</v>
      </c>
      <c r="M939" s="122">
        <v>1650</v>
      </c>
      <c r="N939" s="121" t="s">
        <v>8998</v>
      </c>
      <c r="O939" s="122"/>
      <c r="P939" s="149"/>
      <c r="Q939" s="144"/>
      <c r="R939" s="144"/>
      <c r="S939" s="144"/>
      <c r="T939" s="144"/>
      <c r="U939" s="144"/>
      <c r="V939" s="144"/>
      <c r="W939" s="144"/>
    </row>
    <row r="940" spans="1:23" ht="15" customHeight="1" x14ac:dyDescent="0.3">
      <c r="A940" s="144">
        <v>6708</v>
      </c>
      <c r="B940" s="120">
        <v>39682</v>
      </c>
      <c r="C940" s="121">
        <v>1240</v>
      </c>
      <c r="D940" s="121" t="s">
        <v>35</v>
      </c>
      <c r="E940" s="144" t="s">
        <v>12174</v>
      </c>
      <c r="F940" s="145" t="s">
        <v>8190</v>
      </c>
      <c r="G940" s="145" t="s">
        <v>8191</v>
      </c>
      <c r="H940" s="230" t="s">
        <v>12175</v>
      </c>
      <c r="I940" s="230" t="s">
        <v>12176</v>
      </c>
      <c r="J940" s="147" t="s">
        <v>4468</v>
      </c>
      <c r="K940" s="147"/>
      <c r="L940" s="148"/>
      <c r="M940" s="122" t="s">
        <v>8194</v>
      </c>
      <c r="N940" s="121" t="s">
        <v>8998</v>
      </c>
      <c r="O940" s="121"/>
      <c r="P940" s="149"/>
      <c r="Q940" s="144"/>
      <c r="R940" s="144"/>
      <c r="S940" s="144"/>
      <c r="T940" s="144"/>
      <c r="U940" s="144"/>
      <c r="V940" s="144"/>
      <c r="W940" s="144"/>
    </row>
    <row r="941" spans="1:23" ht="15" customHeight="1" x14ac:dyDescent="0.25">
      <c r="A941" s="144">
        <v>6721</v>
      </c>
      <c r="B941" s="120">
        <v>39682</v>
      </c>
      <c r="C941" s="121">
        <v>1330</v>
      </c>
      <c r="D941" s="121" t="s">
        <v>35</v>
      </c>
      <c r="E941" s="144" t="s">
        <v>12177</v>
      </c>
      <c r="F941" s="144" t="s">
        <v>12178</v>
      </c>
      <c r="G941" s="144" t="s">
        <v>12179</v>
      </c>
      <c r="H941" s="146" t="s">
        <v>12180</v>
      </c>
      <c r="I941" s="146" t="s">
        <v>12181</v>
      </c>
      <c r="J941" s="147"/>
      <c r="K941" s="147"/>
      <c r="L941" s="148"/>
      <c r="M941" s="122" t="s">
        <v>8194</v>
      </c>
      <c r="N941" s="121" t="s">
        <v>8998</v>
      </c>
      <c r="O941" s="122"/>
      <c r="P941" s="149"/>
      <c r="Q941" s="144"/>
      <c r="R941" s="144"/>
      <c r="S941" s="144"/>
      <c r="T941" s="144"/>
      <c r="U941" s="144"/>
      <c r="V941" s="144"/>
      <c r="W941" s="144"/>
    </row>
    <row r="942" spans="1:23" ht="15" customHeight="1" x14ac:dyDescent="0.25">
      <c r="A942" s="144">
        <v>6746</v>
      </c>
      <c r="B942" s="120">
        <v>39682</v>
      </c>
      <c r="C942" s="121">
        <v>1601</v>
      </c>
      <c r="D942" s="121" t="s">
        <v>526</v>
      </c>
      <c r="E942" s="144" t="s">
        <v>12182</v>
      </c>
      <c r="F942" s="144" t="s">
        <v>12183</v>
      </c>
      <c r="G942" s="144" t="s">
        <v>12184</v>
      </c>
      <c r="H942" s="146" t="s">
        <v>12185</v>
      </c>
      <c r="I942" s="146" t="s">
        <v>12186</v>
      </c>
      <c r="J942" s="147"/>
      <c r="K942" s="147"/>
      <c r="L942" s="148"/>
      <c r="M942" s="122" t="s">
        <v>8194</v>
      </c>
      <c r="N942" s="121" t="s">
        <v>8998</v>
      </c>
      <c r="O942" s="121"/>
      <c r="P942" s="149"/>
      <c r="Q942" s="144"/>
      <c r="R942" s="144"/>
      <c r="S942" s="144"/>
      <c r="T942" s="144"/>
      <c r="U942" s="144"/>
      <c r="V942" s="144"/>
      <c r="W942" s="121"/>
    </row>
    <row r="943" spans="1:23" ht="15" customHeight="1" x14ac:dyDescent="0.25">
      <c r="A943" s="144">
        <v>6769</v>
      </c>
      <c r="B943" s="120">
        <v>39682</v>
      </c>
      <c r="C943" s="121">
        <v>1933</v>
      </c>
      <c r="D943" s="121" t="s">
        <v>35</v>
      </c>
      <c r="E943" s="144" t="s">
        <v>12187</v>
      </c>
      <c r="F943" s="144" t="s">
        <v>12188</v>
      </c>
      <c r="G943" s="144" t="s">
        <v>12189</v>
      </c>
      <c r="H943" s="146" t="s">
        <v>12190</v>
      </c>
      <c r="I943" s="146" t="s">
        <v>12191</v>
      </c>
      <c r="J943" s="147"/>
      <c r="K943" s="147"/>
      <c r="L943" s="148"/>
      <c r="M943" s="122" t="s">
        <v>8194</v>
      </c>
      <c r="N943" s="121" t="s">
        <v>8998</v>
      </c>
      <c r="O943" s="122"/>
      <c r="P943" s="149"/>
      <c r="Q943" s="144"/>
      <c r="R943" s="144"/>
      <c r="S943" s="144"/>
      <c r="T943" s="144"/>
      <c r="U943" s="144"/>
      <c r="V943" s="144"/>
      <c r="W943" s="144"/>
    </row>
    <row r="944" spans="1:23" ht="15" customHeight="1" x14ac:dyDescent="0.3">
      <c r="A944" s="144">
        <v>6772</v>
      </c>
      <c r="B944" s="120">
        <v>39682</v>
      </c>
      <c r="C944" s="121">
        <v>2058</v>
      </c>
      <c r="D944" s="121" t="s">
        <v>35</v>
      </c>
      <c r="E944" s="144" t="s">
        <v>12192</v>
      </c>
      <c r="F944" s="145" t="s">
        <v>8190</v>
      </c>
      <c r="G944" s="145" t="s">
        <v>8191</v>
      </c>
      <c r="H944" s="230" t="s">
        <v>12193</v>
      </c>
      <c r="I944" s="230" t="s">
        <v>12194</v>
      </c>
      <c r="J944" s="147"/>
      <c r="K944" s="147"/>
      <c r="L944" s="148"/>
      <c r="M944" s="122" t="s">
        <v>8194</v>
      </c>
      <c r="N944" s="121" t="s">
        <v>8998</v>
      </c>
      <c r="O944" s="122"/>
      <c r="P944" s="149"/>
      <c r="Q944" s="144"/>
      <c r="R944" s="144"/>
      <c r="S944" s="144"/>
      <c r="T944" s="144"/>
      <c r="U944" s="144"/>
      <c r="V944" s="144"/>
      <c r="W944" s="121"/>
    </row>
    <row r="945" spans="1:23" ht="15" customHeight="1" x14ac:dyDescent="0.25">
      <c r="A945" s="159"/>
      <c r="B945" s="160">
        <v>39682</v>
      </c>
      <c r="C945" s="161">
        <v>1348</v>
      </c>
      <c r="D945" s="161" t="s">
        <v>91</v>
      </c>
      <c r="E945" s="161" t="s">
        <v>12195</v>
      </c>
      <c r="F945" s="162"/>
      <c r="G945" s="159"/>
      <c r="H945" s="164" t="s">
        <v>12196</v>
      </c>
      <c r="I945" s="159" t="s">
        <v>11353</v>
      </c>
      <c r="J945" s="162" t="s">
        <v>12197</v>
      </c>
      <c r="K945" s="161" t="s">
        <v>9481</v>
      </c>
      <c r="L945" s="181" t="s">
        <v>8226</v>
      </c>
      <c r="M945" s="166">
        <v>800</v>
      </c>
      <c r="N945" s="161" t="s">
        <v>8998</v>
      </c>
      <c r="O945" s="161"/>
      <c r="P945" s="224"/>
      <c r="Q945" s="159"/>
      <c r="R945" s="159"/>
      <c r="S945" s="159" t="s">
        <v>12198</v>
      </c>
      <c r="T945" s="159" t="s">
        <v>10717</v>
      </c>
      <c r="U945" s="164"/>
      <c r="V945" s="159"/>
      <c r="W945" s="168"/>
    </row>
    <row r="946" spans="1:23" ht="15" customHeight="1" x14ac:dyDescent="0.25">
      <c r="A946" s="159">
        <v>6669</v>
      </c>
      <c r="B946" s="160">
        <v>39682</v>
      </c>
      <c r="C946" s="161">
        <v>352</v>
      </c>
      <c r="D946" s="161" t="s">
        <v>91</v>
      </c>
      <c r="E946" s="161" t="s">
        <v>12199</v>
      </c>
      <c r="F946" s="159" t="s">
        <v>12200</v>
      </c>
      <c r="G946" s="159" t="s">
        <v>12201</v>
      </c>
      <c r="H946" s="164" t="s">
        <v>12202</v>
      </c>
      <c r="I946" s="164" t="s">
        <v>12203</v>
      </c>
      <c r="J946" s="163" t="s">
        <v>12204</v>
      </c>
      <c r="K946" s="165" t="s">
        <v>9481</v>
      </c>
      <c r="L946" s="181" t="s">
        <v>8226</v>
      </c>
      <c r="M946" s="166">
        <v>50000</v>
      </c>
      <c r="N946" s="161" t="s">
        <v>8998</v>
      </c>
      <c r="O946" s="161"/>
      <c r="P946" s="224"/>
      <c r="Q946" s="159"/>
      <c r="R946" s="159"/>
      <c r="S946" s="159" t="s">
        <v>10920</v>
      </c>
      <c r="T946" s="159" t="s">
        <v>10717</v>
      </c>
      <c r="U946" s="164"/>
      <c r="V946" s="159"/>
      <c r="W946" s="168"/>
    </row>
    <row r="947" spans="1:23" ht="15" customHeight="1" x14ac:dyDescent="0.25">
      <c r="A947" s="159">
        <v>6682</v>
      </c>
      <c r="B947" s="160">
        <v>39682</v>
      </c>
      <c r="C947" s="161">
        <v>823</v>
      </c>
      <c r="D947" s="161" t="s">
        <v>130</v>
      </c>
      <c r="E947" s="161" t="s">
        <v>12205</v>
      </c>
      <c r="F947" s="162" t="s">
        <v>9260</v>
      </c>
      <c r="G947" s="162" t="s">
        <v>9261</v>
      </c>
      <c r="H947" s="164" t="s">
        <v>12206</v>
      </c>
      <c r="I947" s="159" t="s">
        <v>9295</v>
      </c>
      <c r="J947" s="163" t="s">
        <v>12207</v>
      </c>
      <c r="K947" s="165" t="s">
        <v>9481</v>
      </c>
      <c r="L947" s="181" t="s">
        <v>8226</v>
      </c>
      <c r="M947" s="166">
        <v>10000</v>
      </c>
      <c r="N947" s="161" t="s">
        <v>8998</v>
      </c>
      <c r="O947" s="161"/>
      <c r="P947" s="224"/>
      <c r="Q947" s="159"/>
      <c r="R947" s="159"/>
      <c r="S947" s="159" t="s">
        <v>11780</v>
      </c>
      <c r="T947" s="159" t="s">
        <v>10717</v>
      </c>
      <c r="U947" s="164"/>
      <c r="V947" s="159"/>
      <c r="W947" s="168"/>
    </row>
    <row r="948" spans="1:23" ht="15" customHeight="1" x14ac:dyDescent="0.25">
      <c r="A948" s="159">
        <v>6689</v>
      </c>
      <c r="B948" s="160">
        <v>39682</v>
      </c>
      <c r="C948" s="161">
        <v>945</v>
      </c>
      <c r="D948" s="161" t="s">
        <v>91</v>
      </c>
      <c r="E948" s="161" t="s">
        <v>12208</v>
      </c>
      <c r="F948" s="162" t="s">
        <v>8396</v>
      </c>
      <c r="G948" s="162" t="s">
        <v>8477</v>
      </c>
      <c r="H948" s="164" t="s">
        <v>12209</v>
      </c>
      <c r="I948" s="159" t="s">
        <v>12210</v>
      </c>
      <c r="J948" s="163" t="s">
        <v>8194</v>
      </c>
      <c r="K948" s="165" t="s">
        <v>9481</v>
      </c>
      <c r="L948" s="181" t="s">
        <v>8226</v>
      </c>
      <c r="M948" s="166">
        <v>8830</v>
      </c>
      <c r="N948" s="161" t="s">
        <v>8998</v>
      </c>
      <c r="O948" s="161"/>
      <c r="P948" s="224" t="s">
        <v>11034</v>
      </c>
      <c r="Q948" s="159"/>
      <c r="R948" s="159"/>
      <c r="S948" s="159" t="s">
        <v>12211</v>
      </c>
      <c r="T948" s="159" t="s">
        <v>10717</v>
      </c>
      <c r="U948" s="164"/>
      <c r="V948" s="159"/>
      <c r="W948" s="168"/>
    </row>
    <row r="949" spans="1:23" ht="15" customHeight="1" x14ac:dyDescent="0.25">
      <c r="A949" s="159">
        <v>6716</v>
      </c>
      <c r="B949" s="160">
        <v>39682</v>
      </c>
      <c r="C949" s="161">
        <v>1255</v>
      </c>
      <c r="D949" s="161" t="s">
        <v>26</v>
      </c>
      <c r="E949" s="161" t="s">
        <v>12205</v>
      </c>
      <c r="F949" s="159" t="s">
        <v>12212</v>
      </c>
      <c r="G949" s="159" t="s">
        <v>12062</v>
      </c>
      <c r="H949" s="164" t="s">
        <v>12213</v>
      </c>
      <c r="I949" s="159" t="s">
        <v>12214</v>
      </c>
      <c r="J949" s="163" t="s">
        <v>12215</v>
      </c>
      <c r="K949" s="165" t="s">
        <v>9481</v>
      </c>
      <c r="L949" s="181" t="s">
        <v>8172</v>
      </c>
      <c r="M949" s="166">
        <v>770000</v>
      </c>
      <c r="N949" s="161" t="s">
        <v>8998</v>
      </c>
      <c r="O949" s="161"/>
      <c r="P949" s="224" t="s">
        <v>12216</v>
      </c>
      <c r="Q949" s="159"/>
      <c r="R949" s="159"/>
      <c r="S949" s="159" t="s">
        <v>12066</v>
      </c>
      <c r="T949" s="159" t="s">
        <v>12048</v>
      </c>
      <c r="U949" s="164"/>
      <c r="V949" s="159"/>
      <c r="W949" s="229"/>
    </row>
    <row r="950" spans="1:23" ht="15" customHeight="1" x14ac:dyDescent="0.25">
      <c r="A950" s="159">
        <v>6741</v>
      </c>
      <c r="B950" s="160">
        <v>39682</v>
      </c>
      <c r="C950" s="161">
        <v>1539</v>
      </c>
      <c r="D950" s="161" t="s">
        <v>91</v>
      </c>
      <c r="E950" s="161" t="s">
        <v>12199</v>
      </c>
      <c r="F950" s="162" t="s">
        <v>12217</v>
      </c>
      <c r="G950" s="162" t="s">
        <v>8477</v>
      </c>
      <c r="H950" s="164" t="s">
        <v>12218</v>
      </c>
      <c r="I950" s="159" t="s">
        <v>12219</v>
      </c>
      <c r="J950" s="163" t="s">
        <v>12220</v>
      </c>
      <c r="K950" s="165" t="s">
        <v>9481</v>
      </c>
      <c r="L950" s="181" t="s">
        <v>8172</v>
      </c>
      <c r="M950" s="166">
        <v>250000</v>
      </c>
      <c r="N950" s="161" t="s">
        <v>8998</v>
      </c>
      <c r="O950" s="161"/>
      <c r="P950" s="224"/>
      <c r="Q950" s="159"/>
      <c r="R950" s="159"/>
      <c r="S950" s="159" t="s">
        <v>10974</v>
      </c>
      <c r="T950" s="159" t="s">
        <v>10717</v>
      </c>
      <c r="U950" s="164"/>
      <c r="V950" s="159"/>
      <c r="W950" s="229"/>
    </row>
    <row r="951" spans="1:23" ht="15" customHeight="1" x14ac:dyDescent="0.25">
      <c r="A951" s="159">
        <v>6667</v>
      </c>
      <c r="B951" s="160">
        <v>39682</v>
      </c>
      <c r="C951" s="161">
        <v>329</v>
      </c>
      <c r="D951" s="161" t="s">
        <v>91</v>
      </c>
      <c r="E951" s="161" t="s">
        <v>12221</v>
      </c>
      <c r="F951" s="162" t="s">
        <v>11875</v>
      </c>
      <c r="G951" s="162" t="s">
        <v>8284</v>
      </c>
      <c r="H951" s="164" t="s">
        <v>12222</v>
      </c>
      <c r="I951" s="159" t="s">
        <v>12223</v>
      </c>
      <c r="J951" s="163" t="s">
        <v>12224</v>
      </c>
      <c r="K951" s="165" t="s">
        <v>9481</v>
      </c>
      <c r="L951" s="181" t="s">
        <v>8226</v>
      </c>
      <c r="M951" s="166">
        <v>51000</v>
      </c>
      <c r="N951" s="161" t="s">
        <v>8998</v>
      </c>
      <c r="O951" s="161"/>
      <c r="P951" s="224"/>
      <c r="Q951" s="159"/>
      <c r="R951" s="159"/>
      <c r="S951" s="159" t="s">
        <v>11240</v>
      </c>
      <c r="T951" s="159" t="s">
        <v>10717</v>
      </c>
      <c r="U951" s="164"/>
      <c r="V951" s="159"/>
      <c r="W951" s="168"/>
    </row>
    <row r="952" spans="1:23" ht="15" customHeight="1" x14ac:dyDescent="0.25">
      <c r="A952" s="159">
        <v>6671</v>
      </c>
      <c r="B952" s="160">
        <v>39682</v>
      </c>
      <c r="C952" s="161">
        <v>447</v>
      </c>
      <c r="D952" s="161" t="s">
        <v>64</v>
      </c>
      <c r="E952" s="161" t="s">
        <v>12225</v>
      </c>
      <c r="F952" s="162" t="s">
        <v>12226</v>
      </c>
      <c r="G952" s="162" t="s">
        <v>5722</v>
      </c>
      <c r="H952" s="164" t="s">
        <v>12227</v>
      </c>
      <c r="I952" s="159" t="s">
        <v>12228</v>
      </c>
      <c r="J952" s="163" t="s">
        <v>12229</v>
      </c>
      <c r="K952" s="165" t="s">
        <v>9481</v>
      </c>
      <c r="L952" s="181" t="s">
        <v>8172</v>
      </c>
      <c r="M952" s="166">
        <v>57688</v>
      </c>
      <c r="N952" s="161" t="s">
        <v>8335</v>
      </c>
      <c r="O952" s="161">
        <v>20.8</v>
      </c>
      <c r="P952" s="224"/>
      <c r="Q952" s="159"/>
      <c r="R952" s="159"/>
      <c r="S952" s="159"/>
      <c r="T952" s="159" t="s">
        <v>9483</v>
      </c>
      <c r="U952" s="164"/>
      <c r="V952" s="159"/>
      <c r="W952" s="168"/>
    </row>
    <row r="953" spans="1:23" ht="15" customHeight="1" x14ac:dyDescent="0.25">
      <c r="A953" s="159">
        <v>6681</v>
      </c>
      <c r="B953" s="160">
        <v>39682</v>
      </c>
      <c r="C953" s="161">
        <v>820</v>
      </c>
      <c r="D953" s="161" t="s">
        <v>64</v>
      </c>
      <c r="E953" s="161" t="s">
        <v>12230</v>
      </c>
      <c r="F953" s="159" t="s">
        <v>10710</v>
      </c>
      <c r="G953" s="162" t="s">
        <v>8379</v>
      </c>
      <c r="H953" s="164" t="s">
        <v>12231</v>
      </c>
      <c r="I953" s="159" t="s">
        <v>12232</v>
      </c>
      <c r="J953" s="163" t="s">
        <v>12233</v>
      </c>
      <c r="K953" s="165" t="s">
        <v>9481</v>
      </c>
      <c r="L953" s="181" t="s">
        <v>8172</v>
      </c>
      <c r="M953" s="166">
        <v>6000</v>
      </c>
      <c r="N953" s="161" t="s">
        <v>8998</v>
      </c>
      <c r="O953" s="161"/>
      <c r="P953" s="224"/>
      <c r="Q953" s="159"/>
      <c r="R953" s="159"/>
      <c r="S953" s="159" t="s">
        <v>9671</v>
      </c>
      <c r="T953" s="159" t="s">
        <v>9483</v>
      </c>
      <c r="U953" s="164"/>
      <c r="V953" s="159"/>
      <c r="W953" s="168"/>
    </row>
    <row r="954" spans="1:23" ht="15" customHeight="1" x14ac:dyDescent="0.25">
      <c r="A954" s="159">
        <v>6688</v>
      </c>
      <c r="B954" s="160">
        <v>39682</v>
      </c>
      <c r="C954" s="161">
        <v>953</v>
      </c>
      <c r="D954" s="161" t="s">
        <v>130</v>
      </c>
      <c r="E954" s="161" t="s">
        <v>12234</v>
      </c>
      <c r="F954" s="162" t="s">
        <v>11988</v>
      </c>
      <c r="G954" s="159" t="s">
        <v>9261</v>
      </c>
      <c r="H954" s="164" t="s">
        <v>12235</v>
      </c>
      <c r="I954" s="159" t="s">
        <v>12236</v>
      </c>
      <c r="J954" s="163"/>
      <c r="K954" s="165" t="s">
        <v>9481</v>
      </c>
      <c r="L954" s="181" t="s">
        <v>8226</v>
      </c>
      <c r="M954" s="166">
        <v>4000</v>
      </c>
      <c r="N954" s="161" t="s">
        <v>8998</v>
      </c>
      <c r="O954" s="166"/>
      <c r="P954" s="224"/>
      <c r="Q954" s="159"/>
      <c r="R954" s="159"/>
      <c r="S954" s="159" t="s">
        <v>11780</v>
      </c>
      <c r="T954" s="159" t="s">
        <v>10717</v>
      </c>
      <c r="U954" s="164"/>
      <c r="V954" s="159"/>
      <c r="W954" s="168"/>
    </row>
    <row r="955" spans="1:23" ht="15" customHeight="1" x14ac:dyDescent="0.25">
      <c r="A955" s="159">
        <v>6695</v>
      </c>
      <c r="B955" s="160">
        <v>39682</v>
      </c>
      <c r="C955" s="161">
        <v>1103</v>
      </c>
      <c r="D955" s="161" t="s">
        <v>130</v>
      </c>
      <c r="E955" s="161" t="s">
        <v>12237</v>
      </c>
      <c r="F955" s="159" t="s">
        <v>12238</v>
      </c>
      <c r="G955" s="159" t="s">
        <v>12239</v>
      </c>
      <c r="H955" s="164" t="s">
        <v>12240</v>
      </c>
      <c r="I955" s="159" t="s">
        <v>12241</v>
      </c>
      <c r="J955" s="163" t="s">
        <v>12242</v>
      </c>
      <c r="K955" s="165" t="s">
        <v>9481</v>
      </c>
      <c r="L955" s="181" t="s">
        <v>8226</v>
      </c>
      <c r="M955" s="166">
        <v>3000</v>
      </c>
      <c r="N955" s="161" t="s">
        <v>8998</v>
      </c>
      <c r="O955" s="166"/>
      <c r="P955" s="224"/>
      <c r="Q955" s="159"/>
      <c r="R955" s="159"/>
      <c r="S955" s="159" t="s">
        <v>12243</v>
      </c>
      <c r="T955" s="159" t="s">
        <v>11302</v>
      </c>
      <c r="U955" s="164"/>
      <c r="V955" s="159"/>
      <c r="W955" s="168"/>
    </row>
    <row r="956" spans="1:23" ht="15" customHeight="1" x14ac:dyDescent="0.25">
      <c r="A956" s="159"/>
      <c r="B956" s="160">
        <v>39682</v>
      </c>
      <c r="C956" s="161">
        <v>1838</v>
      </c>
      <c r="D956" s="161" t="s">
        <v>130</v>
      </c>
      <c r="E956" s="161" t="s">
        <v>12244</v>
      </c>
      <c r="F956" s="159" t="s">
        <v>12245</v>
      </c>
      <c r="G956" s="159" t="s">
        <v>12246</v>
      </c>
      <c r="H956" s="164" t="s">
        <v>12247</v>
      </c>
      <c r="I956" s="159" t="s">
        <v>12248</v>
      </c>
      <c r="J956" s="163" t="s">
        <v>12249</v>
      </c>
      <c r="K956" s="165" t="s">
        <v>9481</v>
      </c>
      <c r="L956" s="181" t="s">
        <v>8226</v>
      </c>
      <c r="M956" s="166">
        <v>600</v>
      </c>
      <c r="N956" s="161" t="s">
        <v>8998</v>
      </c>
      <c r="O956" s="166"/>
      <c r="P956" s="224"/>
      <c r="Q956" s="159"/>
      <c r="R956" s="159"/>
      <c r="S956" s="159" t="s">
        <v>12250</v>
      </c>
      <c r="T956" s="159" t="s">
        <v>10717</v>
      </c>
      <c r="U956" s="164"/>
      <c r="V956" s="159"/>
      <c r="W956" s="168"/>
    </row>
    <row r="957" spans="1:23" ht="15" customHeight="1" x14ac:dyDescent="0.25">
      <c r="A957" s="159">
        <v>6696</v>
      </c>
      <c r="B957" s="160">
        <v>39682</v>
      </c>
      <c r="C957" s="161">
        <v>1115</v>
      </c>
      <c r="D957" s="161" t="s">
        <v>130</v>
      </c>
      <c r="E957" s="161" t="s">
        <v>12251</v>
      </c>
      <c r="F957" s="159" t="s">
        <v>12238</v>
      </c>
      <c r="G957" s="159" t="s">
        <v>12239</v>
      </c>
      <c r="H957" s="164" t="s">
        <v>12252</v>
      </c>
      <c r="I957" s="159" t="s">
        <v>12253</v>
      </c>
      <c r="J957" s="163" t="s">
        <v>12254</v>
      </c>
      <c r="K957" s="165" t="s">
        <v>9481</v>
      </c>
      <c r="L957" s="181" t="s">
        <v>8226</v>
      </c>
      <c r="M957" s="166">
        <v>102000</v>
      </c>
      <c r="N957" s="161" t="s">
        <v>8998</v>
      </c>
      <c r="O957" s="166"/>
      <c r="P957" s="224"/>
      <c r="Q957" s="159"/>
      <c r="R957" s="159"/>
      <c r="S957" s="159" t="s">
        <v>12243</v>
      </c>
      <c r="T957" s="159" t="s">
        <v>11302</v>
      </c>
      <c r="U957" s="164"/>
      <c r="V957" s="159"/>
      <c r="W957" s="168"/>
    </row>
    <row r="958" spans="1:23" ht="15" customHeight="1" x14ac:dyDescent="0.25">
      <c r="A958" s="159">
        <v>6720</v>
      </c>
      <c r="B958" s="160">
        <v>39682</v>
      </c>
      <c r="C958" s="161">
        <v>1320</v>
      </c>
      <c r="D958" s="161" t="s">
        <v>91</v>
      </c>
      <c r="E958" s="161" t="s">
        <v>12255</v>
      </c>
      <c r="F958" s="159" t="s">
        <v>8396</v>
      </c>
      <c r="G958" s="159" t="s">
        <v>8477</v>
      </c>
      <c r="H958" s="164" t="s">
        <v>12256</v>
      </c>
      <c r="I958" s="159" t="s">
        <v>12257</v>
      </c>
      <c r="J958" s="163" t="s">
        <v>12111</v>
      </c>
      <c r="K958" s="165" t="s">
        <v>9481</v>
      </c>
      <c r="L958" s="181" t="s">
        <v>8226</v>
      </c>
      <c r="M958" s="166">
        <v>100</v>
      </c>
      <c r="N958" s="161" t="s">
        <v>8998</v>
      </c>
      <c r="O958" s="161"/>
      <c r="P958" s="224"/>
      <c r="Q958" s="159"/>
      <c r="R958" s="159"/>
      <c r="S958" s="159"/>
      <c r="T958" s="159" t="s">
        <v>10717</v>
      </c>
      <c r="U958" s="164"/>
      <c r="V958" s="159"/>
      <c r="W958" s="229"/>
    </row>
    <row r="959" spans="1:23" ht="15" customHeight="1" x14ac:dyDescent="0.25">
      <c r="A959" s="159">
        <v>6724</v>
      </c>
      <c r="B959" s="160">
        <v>39682</v>
      </c>
      <c r="C959" s="161">
        <v>1334</v>
      </c>
      <c r="D959" s="161" t="s">
        <v>130</v>
      </c>
      <c r="E959" s="161" t="s">
        <v>12258</v>
      </c>
      <c r="F959" s="162" t="s">
        <v>12259</v>
      </c>
      <c r="G959" s="159" t="s">
        <v>12260</v>
      </c>
      <c r="H959" s="164" t="s">
        <v>12261</v>
      </c>
      <c r="I959" s="159" t="s">
        <v>12262</v>
      </c>
      <c r="J959" s="163"/>
      <c r="K959" s="165"/>
      <c r="L959" s="181" t="s">
        <v>8226</v>
      </c>
      <c r="M959" s="166" t="s">
        <v>8194</v>
      </c>
      <c r="N959" s="161" t="s">
        <v>8998</v>
      </c>
      <c r="O959" s="161"/>
      <c r="P959" s="224"/>
      <c r="Q959" s="159"/>
      <c r="R959" s="159"/>
      <c r="S959" s="159"/>
      <c r="T959" s="159"/>
      <c r="U959" s="164"/>
      <c r="V959" s="159"/>
      <c r="W959" s="229"/>
    </row>
    <row r="960" spans="1:23" ht="15" customHeight="1" x14ac:dyDescent="0.25">
      <c r="A960" s="159">
        <v>6733</v>
      </c>
      <c r="B960" s="160">
        <v>39682</v>
      </c>
      <c r="C960" s="161">
        <v>1453</v>
      </c>
      <c r="D960" s="161" t="s">
        <v>26</v>
      </c>
      <c r="E960" s="161" t="s">
        <v>12263</v>
      </c>
      <c r="F960" s="159" t="s">
        <v>12264</v>
      </c>
      <c r="G960" s="162" t="s">
        <v>8814</v>
      </c>
      <c r="H960" s="164" t="s">
        <v>12265</v>
      </c>
      <c r="I960" s="159" t="s">
        <v>12266</v>
      </c>
      <c r="J960" s="163" t="s">
        <v>12111</v>
      </c>
      <c r="K960" s="165" t="s">
        <v>9481</v>
      </c>
      <c r="L960" s="181" t="s">
        <v>8226</v>
      </c>
      <c r="M960" s="166">
        <v>80000</v>
      </c>
      <c r="N960" s="161" t="s">
        <v>8998</v>
      </c>
      <c r="O960" s="166"/>
      <c r="P960" s="224"/>
      <c r="Q960" s="159"/>
      <c r="R960" s="159"/>
      <c r="S960" s="159" t="s">
        <v>12267</v>
      </c>
      <c r="T960" s="159" t="s">
        <v>10717</v>
      </c>
      <c r="U960" s="164"/>
      <c r="V960" s="159"/>
      <c r="W960" s="168"/>
    </row>
    <row r="961" spans="1:23" ht="15" customHeight="1" x14ac:dyDescent="0.25">
      <c r="A961" s="159">
        <v>6734</v>
      </c>
      <c r="B961" s="160">
        <v>39682</v>
      </c>
      <c r="C961" s="161">
        <v>1506</v>
      </c>
      <c r="D961" s="161" t="s">
        <v>79</v>
      </c>
      <c r="E961" s="161" t="s">
        <v>12268</v>
      </c>
      <c r="F961" s="159" t="s">
        <v>10083</v>
      </c>
      <c r="G961" s="162" t="s">
        <v>8197</v>
      </c>
      <c r="H961" s="164" t="s">
        <v>12269</v>
      </c>
      <c r="I961" s="159" t="s">
        <v>12270</v>
      </c>
      <c r="J961" s="163" t="s">
        <v>12271</v>
      </c>
      <c r="K961" s="165" t="s">
        <v>9481</v>
      </c>
      <c r="L961" s="181" t="s">
        <v>8226</v>
      </c>
      <c r="M961" s="166">
        <v>200</v>
      </c>
      <c r="N961" s="161" t="s">
        <v>8335</v>
      </c>
      <c r="O961" s="166"/>
      <c r="P961" s="224"/>
      <c r="Q961" s="159"/>
      <c r="R961" s="159"/>
      <c r="S961" s="159" t="s">
        <v>12272</v>
      </c>
      <c r="T961" s="159" t="s">
        <v>10584</v>
      </c>
      <c r="U961" s="164"/>
      <c r="V961" s="159"/>
      <c r="W961" s="168"/>
    </row>
    <row r="962" spans="1:23" ht="15" customHeight="1" x14ac:dyDescent="0.25">
      <c r="A962" s="159"/>
      <c r="B962" s="160">
        <v>39682</v>
      </c>
      <c r="C962" s="161"/>
      <c r="D962" s="161" t="s">
        <v>26</v>
      </c>
      <c r="E962" s="161" t="s">
        <v>12273</v>
      </c>
      <c r="F962" s="159" t="s">
        <v>12274</v>
      </c>
      <c r="G962" s="162" t="s">
        <v>12275</v>
      </c>
      <c r="H962" s="164" t="s">
        <v>12276</v>
      </c>
      <c r="I962" s="159" t="s">
        <v>12277</v>
      </c>
      <c r="J962" s="163" t="s">
        <v>12278</v>
      </c>
      <c r="K962" s="165" t="s">
        <v>9481</v>
      </c>
      <c r="L962" s="181" t="s">
        <v>8172</v>
      </c>
      <c r="M962" s="166">
        <v>5000</v>
      </c>
      <c r="N962" s="161" t="s">
        <v>8998</v>
      </c>
      <c r="O962" s="166"/>
      <c r="P962" s="224"/>
      <c r="Q962" s="159"/>
      <c r="R962" s="159"/>
      <c r="S962" s="159" t="s">
        <v>12279</v>
      </c>
      <c r="T962" s="159" t="s">
        <v>10717</v>
      </c>
      <c r="U962" s="164"/>
      <c r="V962" s="159"/>
      <c r="W962" s="168"/>
    </row>
    <row r="963" spans="1:23" ht="15" customHeight="1" x14ac:dyDescent="0.25">
      <c r="A963" s="159">
        <v>6738</v>
      </c>
      <c r="B963" s="160">
        <v>39682</v>
      </c>
      <c r="C963" s="161">
        <v>1522</v>
      </c>
      <c r="D963" s="161" t="s">
        <v>64</v>
      </c>
      <c r="E963" s="161" t="s">
        <v>12280</v>
      </c>
      <c r="F963" s="159" t="s">
        <v>12281</v>
      </c>
      <c r="G963" s="162" t="s">
        <v>12282</v>
      </c>
      <c r="H963" s="164" t="s">
        <v>12283</v>
      </c>
      <c r="I963" s="159" t="s">
        <v>12284</v>
      </c>
      <c r="J963" s="163" t="s">
        <v>12285</v>
      </c>
      <c r="K963" s="165" t="s">
        <v>9481</v>
      </c>
      <c r="L963" s="181" t="s">
        <v>8226</v>
      </c>
      <c r="M963" s="166">
        <v>60000</v>
      </c>
      <c r="N963" s="161" t="s">
        <v>8998</v>
      </c>
      <c r="O963" s="166"/>
      <c r="P963" s="224" t="s">
        <v>12286</v>
      </c>
      <c r="Q963" s="159"/>
      <c r="R963" s="159"/>
      <c r="S963" s="159" t="s">
        <v>12287</v>
      </c>
      <c r="T963" s="159" t="s">
        <v>9483</v>
      </c>
      <c r="U963" s="164"/>
      <c r="V963" s="159"/>
      <c r="W963" s="168"/>
    </row>
    <row r="964" spans="1:23" ht="15" customHeight="1" x14ac:dyDescent="0.25">
      <c r="A964" s="159"/>
      <c r="B964" s="160">
        <v>39682</v>
      </c>
      <c r="C964" s="161"/>
      <c r="D964" s="161" t="s">
        <v>81</v>
      </c>
      <c r="E964" s="161" t="s">
        <v>12273</v>
      </c>
      <c r="F964" s="159" t="s">
        <v>12288</v>
      </c>
      <c r="G964" s="162" t="s">
        <v>9435</v>
      </c>
      <c r="H964" s="164" t="s">
        <v>12289</v>
      </c>
      <c r="I964" s="159" t="s">
        <v>12290</v>
      </c>
      <c r="J964" s="163" t="s">
        <v>12291</v>
      </c>
      <c r="K964" s="165" t="s">
        <v>9481</v>
      </c>
      <c r="L964" s="181" t="s">
        <v>8226</v>
      </c>
      <c r="M964" s="166">
        <v>300</v>
      </c>
      <c r="N964" s="161" t="s">
        <v>8161</v>
      </c>
      <c r="O964" s="166"/>
      <c r="P964" s="224"/>
      <c r="Q964" s="159"/>
      <c r="R964" s="159"/>
      <c r="S964" s="159"/>
      <c r="T964" s="159" t="s">
        <v>10793</v>
      </c>
      <c r="U964" s="164"/>
      <c r="V964" s="159"/>
      <c r="W964" s="168"/>
    </row>
    <row r="965" spans="1:23" ht="15" customHeight="1" x14ac:dyDescent="0.25">
      <c r="A965" s="159">
        <v>6739</v>
      </c>
      <c r="B965" s="160">
        <v>39682</v>
      </c>
      <c r="C965" s="161">
        <v>1528</v>
      </c>
      <c r="D965" s="161" t="s">
        <v>130</v>
      </c>
      <c r="E965" s="161" t="s">
        <v>12292</v>
      </c>
      <c r="F965" s="159" t="s">
        <v>12293</v>
      </c>
      <c r="G965" s="162" t="s">
        <v>12294</v>
      </c>
      <c r="H965" s="164" t="s">
        <v>12295</v>
      </c>
      <c r="I965" s="159" t="s">
        <v>12296</v>
      </c>
      <c r="J965" s="163" t="s">
        <v>12297</v>
      </c>
      <c r="K965" s="165" t="s">
        <v>9481</v>
      </c>
      <c r="L965" s="181" t="s">
        <v>8172</v>
      </c>
      <c r="M965" s="166">
        <v>160000</v>
      </c>
      <c r="N965" s="161" t="s">
        <v>8998</v>
      </c>
      <c r="O965" s="161"/>
      <c r="P965" s="224"/>
      <c r="Q965" s="159"/>
      <c r="R965" s="159"/>
      <c r="S965" s="159" t="s">
        <v>12298</v>
      </c>
      <c r="T965" s="159" t="s">
        <v>11302</v>
      </c>
      <c r="U965" s="164"/>
      <c r="V965" s="159"/>
      <c r="W965" s="229"/>
    </row>
    <row r="966" spans="1:23" ht="15" customHeight="1" x14ac:dyDescent="0.25">
      <c r="A966" s="159">
        <v>6748</v>
      </c>
      <c r="B966" s="160">
        <v>39682</v>
      </c>
      <c r="C966" s="161">
        <v>1611</v>
      </c>
      <c r="D966" s="161" t="s">
        <v>81</v>
      </c>
      <c r="E966" s="161" t="s">
        <v>12299</v>
      </c>
      <c r="F966" s="162" t="s">
        <v>9825</v>
      </c>
      <c r="G966" s="162" t="s">
        <v>9352</v>
      </c>
      <c r="H966" s="164" t="s">
        <v>12300</v>
      </c>
      <c r="I966" s="159" t="s">
        <v>12301</v>
      </c>
      <c r="J966" s="163" t="s">
        <v>11986</v>
      </c>
      <c r="K966" s="165" t="s">
        <v>9481</v>
      </c>
      <c r="L966" s="181" t="s">
        <v>8226</v>
      </c>
      <c r="M966" s="166">
        <v>200</v>
      </c>
      <c r="N966" s="161" t="s">
        <v>8998</v>
      </c>
      <c r="O966" s="161"/>
      <c r="P966" s="224"/>
      <c r="Q966" s="159"/>
      <c r="R966" s="159"/>
      <c r="S966" s="159" t="s">
        <v>12302</v>
      </c>
      <c r="T966" s="159" t="s">
        <v>10793</v>
      </c>
      <c r="U966" s="164"/>
      <c r="V966" s="159"/>
      <c r="W966" s="229"/>
    </row>
    <row r="967" spans="1:23" ht="15" customHeight="1" x14ac:dyDescent="0.25">
      <c r="A967" s="159">
        <v>6756</v>
      </c>
      <c r="B967" s="160">
        <v>39682</v>
      </c>
      <c r="C967" s="161">
        <v>1721</v>
      </c>
      <c r="D967" s="161" t="s">
        <v>64</v>
      </c>
      <c r="E967" s="161" t="s">
        <v>12303</v>
      </c>
      <c r="F967" s="159" t="s">
        <v>12304</v>
      </c>
      <c r="G967" s="159" t="s">
        <v>12305</v>
      </c>
      <c r="H967" s="164" t="s">
        <v>12306</v>
      </c>
      <c r="I967" s="159" t="s">
        <v>12307</v>
      </c>
      <c r="J967" s="163" t="s">
        <v>12308</v>
      </c>
      <c r="K967" s="165" t="s">
        <v>9481</v>
      </c>
      <c r="L967" s="181" t="s">
        <v>8226</v>
      </c>
      <c r="M967" s="166">
        <v>1000</v>
      </c>
      <c r="N967" s="161" t="s">
        <v>8998</v>
      </c>
      <c r="O967" s="161"/>
      <c r="P967" s="224" t="s">
        <v>12309</v>
      </c>
      <c r="Q967" s="159"/>
      <c r="R967" s="159"/>
      <c r="S967" s="159"/>
      <c r="T967" s="159" t="s">
        <v>9483</v>
      </c>
      <c r="U967" s="164"/>
      <c r="V967" s="159"/>
      <c r="W967" s="229"/>
    </row>
    <row r="968" spans="1:23" ht="15" customHeight="1" x14ac:dyDescent="0.25">
      <c r="A968" s="159"/>
      <c r="B968" s="160">
        <v>39682</v>
      </c>
      <c r="C968" s="161">
        <v>1719</v>
      </c>
      <c r="D968" s="161" t="s">
        <v>91</v>
      </c>
      <c r="E968" s="161" t="s">
        <v>12310</v>
      </c>
      <c r="F968" s="159" t="s">
        <v>12311</v>
      </c>
      <c r="G968" s="159" t="s">
        <v>8477</v>
      </c>
      <c r="H968" s="164" t="s">
        <v>12312</v>
      </c>
      <c r="I968" s="159" t="s">
        <v>12313</v>
      </c>
      <c r="J968" s="163" t="s">
        <v>12111</v>
      </c>
      <c r="K968" s="165" t="s">
        <v>9481</v>
      </c>
      <c r="L968" s="181" t="s">
        <v>8226</v>
      </c>
      <c r="M968" s="166">
        <v>1200</v>
      </c>
      <c r="N968" s="161" t="s">
        <v>8998</v>
      </c>
      <c r="O968" s="161"/>
      <c r="P968" s="224"/>
      <c r="Q968" s="159"/>
      <c r="R968" s="159"/>
      <c r="S968" s="159"/>
      <c r="T968" s="159" t="s">
        <v>10717</v>
      </c>
      <c r="U968" s="164"/>
      <c r="V968" s="159"/>
      <c r="W968" s="229"/>
    </row>
    <row r="969" spans="1:23" ht="15" customHeight="1" x14ac:dyDescent="0.25">
      <c r="A969" s="159">
        <v>6764</v>
      </c>
      <c r="B969" s="160">
        <v>39682</v>
      </c>
      <c r="C969" s="161">
        <v>1840</v>
      </c>
      <c r="D969" s="161" t="s">
        <v>64</v>
      </c>
      <c r="E969" s="161" t="s">
        <v>12234</v>
      </c>
      <c r="F969" s="159" t="s">
        <v>12314</v>
      </c>
      <c r="G969" s="159" t="s">
        <v>12315</v>
      </c>
      <c r="H969" s="164" t="s">
        <v>12316</v>
      </c>
      <c r="I969" s="159" t="s">
        <v>12317</v>
      </c>
      <c r="J969" s="163" t="s">
        <v>12318</v>
      </c>
      <c r="K969" s="165" t="s">
        <v>9481</v>
      </c>
      <c r="L969" s="181" t="s">
        <v>8226</v>
      </c>
      <c r="M969" s="166">
        <v>6000</v>
      </c>
      <c r="N969" s="161" t="s">
        <v>8998</v>
      </c>
      <c r="O969" s="166"/>
      <c r="P969" s="224" t="s">
        <v>12319</v>
      </c>
      <c r="Q969" s="159"/>
      <c r="R969" s="159"/>
      <c r="S969" s="159" t="s">
        <v>12320</v>
      </c>
      <c r="T969" s="159" t="s">
        <v>10717</v>
      </c>
      <c r="U969" s="164"/>
      <c r="V969" s="159"/>
      <c r="W969" s="229"/>
    </row>
    <row r="970" spans="1:23" ht="15" customHeight="1" x14ac:dyDescent="0.25">
      <c r="A970" s="159">
        <v>6766</v>
      </c>
      <c r="B970" s="160">
        <v>39682</v>
      </c>
      <c r="C970" s="161">
        <v>1902</v>
      </c>
      <c r="D970" s="161" t="s">
        <v>91</v>
      </c>
      <c r="E970" s="161" t="s">
        <v>12321</v>
      </c>
      <c r="F970" s="162" t="s">
        <v>11806</v>
      </c>
      <c r="G970" s="162" t="s">
        <v>8284</v>
      </c>
      <c r="H970" s="164" t="s">
        <v>12322</v>
      </c>
      <c r="I970" s="159" t="s">
        <v>12323</v>
      </c>
      <c r="J970" s="163" t="s">
        <v>12324</v>
      </c>
      <c r="K970" s="165" t="s">
        <v>9481</v>
      </c>
      <c r="L970" s="181" t="s">
        <v>8226</v>
      </c>
      <c r="M970" s="166">
        <v>2000</v>
      </c>
      <c r="N970" s="161" t="s">
        <v>8998</v>
      </c>
      <c r="O970" s="166"/>
      <c r="P970" s="224"/>
      <c r="Q970" s="159"/>
      <c r="R970" s="159"/>
      <c r="S970" s="159"/>
      <c r="T970" s="159"/>
      <c r="U970" s="164"/>
      <c r="V970" s="159"/>
      <c r="W970" s="168"/>
    </row>
    <row r="971" spans="1:23" ht="15" customHeight="1" x14ac:dyDescent="0.25">
      <c r="A971" s="159">
        <v>6777</v>
      </c>
      <c r="B971" s="160">
        <v>39682</v>
      </c>
      <c r="C971" s="161">
        <v>2152</v>
      </c>
      <c r="D971" s="161" t="s">
        <v>64</v>
      </c>
      <c r="E971" s="161" t="s">
        <v>12325</v>
      </c>
      <c r="F971" s="159" t="s">
        <v>12326</v>
      </c>
      <c r="G971" s="159" t="s">
        <v>12327</v>
      </c>
      <c r="H971" s="164" t="s">
        <v>12328</v>
      </c>
      <c r="I971" s="159" t="s">
        <v>12329</v>
      </c>
      <c r="J971" s="163" t="s">
        <v>12330</v>
      </c>
      <c r="K971" s="165" t="s">
        <v>9481</v>
      </c>
      <c r="L971" s="181" t="s">
        <v>8226</v>
      </c>
      <c r="M971" s="166">
        <v>1000</v>
      </c>
      <c r="N971" s="161" t="s">
        <v>8998</v>
      </c>
      <c r="O971" s="161"/>
      <c r="P971" s="224" t="s">
        <v>12331</v>
      </c>
      <c r="Q971" s="159"/>
      <c r="R971" s="159"/>
      <c r="S971" s="159" t="s">
        <v>12332</v>
      </c>
      <c r="T971" s="159" t="s">
        <v>9483</v>
      </c>
      <c r="U971" s="164"/>
      <c r="V971" s="159"/>
      <c r="W971" s="229"/>
    </row>
    <row r="972" spans="1:23" ht="15" customHeight="1" x14ac:dyDescent="0.25">
      <c r="A972" s="159">
        <v>6780</v>
      </c>
      <c r="B972" s="160">
        <v>39682</v>
      </c>
      <c r="C972" s="161">
        <v>2320</v>
      </c>
      <c r="D972" s="161" t="s">
        <v>141</v>
      </c>
      <c r="E972" s="161" t="s">
        <v>12333</v>
      </c>
      <c r="F972" s="159" t="s">
        <v>12334</v>
      </c>
      <c r="G972" s="162" t="s">
        <v>9341</v>
      </c>
      <c r="H972" s="164" t="s">
        <v>12335</v>
      </c>
      <c r="I972" s="159" t="s">
        <v>12336</v>
      </c>
      <c r="J972" s="163" t="s">
        <v>12337</v>
      </c>
      <c r="K972" s="165" t="s">
        <v>9481</v>
      </c>
      <c r="L972" s="181" t="s">
        <v>8226</v>
      </c>
      <c r="M972" s="166" t="s">
        <v>8194</v>
      </c>
      <c r="N972" s="161" t="s">
        <v>8998</v>
      </c>
      <c r="O972" s="166"/>
      <c r="P972" s="224"/>
      <c r="Q972" s="205"/>
      <c r="R972" s="205"/>
      <c r="S972" s="159" t="s">
        <v>10750</v>
      </c>
      <c r="T972" s="159" t="s">
        <v>10584</v>
      </c>
      <c r="U972" s="164"/>
      <c r="V972" s="159"/>
      <c r="W972" s="168"/>
    </row>
    <row r="973" spans="1:23" ht="15" customHeight="1" x14ac:dyDescent="0.25">
      <c r="A973" s="151">
        <v>6776</v>
      </c>
      <c r="B973" s="152">
        <v>39682</v>
      </c>
      <c r="C973" s="153">
        <v>937</v>
      </c>
      <c r="D973" s="153" t="s">
        <v>248</v>
      </c>
      <c r="E973" s="153" t="s">
        <v>12338</v>
      </c>
      <c r="F973" s="153" t="s">
        <v>12339</v>
      </c>
      <c r="G973" s="153" t="s">
        <v>9048</v>
      </c>
      <c r="H973" s="123" t="s">
        <v>12340</v>
      </c>
      <c r="I973" s="153" t="s">
        <v>12341</v>
      </c>
      <c r="J973" s="123" t="s">
        <v>12342</v>
      </c>
      <c r="K973" s="123"/>
      <c r="L973" s="182"/>
      <c r="M973" s="154">
        <v>100000</v>
      </c>
      <c r="N973" s="153" t="s">
        <v>8998</v>
      </c>
      <c r="O973" s="155"/>
      <c r="P973" s="153"/>
      <c r="Q973" s="153"/>
      <c r="R973" s="153"/>
      <c r="S973" s="153"/>
      <c r="T973" s="153"/>
      <c r="U973" s="153"/>
      <c r="V973" s="153"/>
      <c r="W973" s="156"/>
    </row>
    <row r="974" spans="1:23" ht="15" customHeight="1" x14ac:dyDescent="0.25">
      <c r="A974" s="151">
        <v>6776</v>
      </c>
      <c r="B974" s="152">
        <v>39682</v>
      </c>
      <c r="C974" s="153">
        <v>937</v>
      </c>
      <c r="D974" s="153" t="s">
        <v>248</v>
      </c>
      <c r="E974" s="153" t="s">
        <v>12338</v>
      </c>
      <c r="F974" s="153" t="s">
        <v>12339</v>
      </c>
      <c r="G974" s="153" t="s">
        <v>9048</v>
      </c>
      <c r="H974" s="123" t="s">
        <v>12343</v>
      </c>
      <c r="I974" s="153" t="s">
        <v>12344</v>
      </c>
      <c r="J974" s="123" t="s">
        <v>12342</v>
      </c>
      <c r="K974" s="123"/>
      <c r="L974" s="182"/>
      <c r="M974" s="154">
        <v>100000</v>
      </c>
      <c r="N974" s="153" t="s">
        <v>8998</v>
      </c>
      <c r="O974" s="155"/>
      <c r="P974" s="153"/>
      <c r="Q974" s="153"/>
      <c r="R974" s="153"/>
      <c r="S974" s="153"/>
      <c r="T974" s="153"/>
      <c r="U974" s="153"/>
      <c r="V974" s="153"/>
      <c r="W974" s="156"/>
    </row>
    <row r="975" spans="1:23" ht="15" customHeight="1" x14ac:dyDescent="0.25">
      <c r="A975" s="151">
        <v>6776</v>
      </c>
      <c r="B975" s="152">
        <v>39682</v>
      </c>
      <c r="C975" s="153">
        <v>937</v>
      </c>
      <c r="D975" s="153" t="s">
        <v>248</v>
      </c>
      <c r="E975" s="153" t="s">
        <v>12338</v>
      </c>
      <c r="F975" s="153" t="s">
        <v>12339</v>
      </c>
      <c r="G975" s="153" t="s">
        <v>9048</v>
      </c>
      <c r="H975" s="123" t="s">
        <v>12343</v>
      </c>
      <c r="I975" s="123" t="s">
        <v>12345</v>
      </c>
      <c r="J975" s="123" t="s">
        <v>12342</v>
      </c>
      <c r="K975" s="123"/>
      <c r="L975" s="182"/>
      <c r="M975" s="154">
        <v>100000</v>
      </c>
      <c r="N975" s="153" t="s">
        <v>8998</v>
      </c>
      <c r="O975" s="155"/>
      <c r="P975" s="202"/>
      <c r="Q975" s="202"/>
      <c r="R975" s="153"/>
      <c r="S975" s="153"/>
      <c r="T975" s="153"/>
      <c r="U975" s="153"/>
      <c r="V975" s="153"/>
      <c r="W975" s="153"/>
    </row>
    <row r="976" spans="1:23" ht="15" customHeight="1" x14ac:dyDescent="0.25">
      <c r="A976" s="151">
        <v>6776</v>
      </c>
      <c r="B976" s="152">
        <v>39682</v>
      </c>
      <c r="C976" s="153">
        <v>937</v>
      </c>
      <c r="D976" s="153" t="s">
        <v>248</v>
      </c>
      <c r="E976" s="153" t="s">
        <v>12338</v>
      </c>
      <c r="F976" s="153" t="s">
        <v>12339</v>
      </c>
      <c r="G976" s="153" t="s">
        <v>12346</v>
      </c>
      <c r="H976" s="123" t="s">
        <v>12347</v>
      </c>
      <c r="I976" s="231" t="s">
        <v>12348</v>
      </c>
      <c r="J976" s="123" t="s">
        <v>4936</v>
      </c>
      <c r="K976" s="123"/>
      <c r="L976" s="182"/>
      <c r="M976" s="154">
        <v>200000</v>
      </c>
      <c r="N976" s="153" t="s">
        <v>8998</v>
      </c>
      <c r="O976" s="155"/>
      <c r="P976" s="202"/>
      <c r="Q976" s="202"/>
      <c r="R976" s="153"/>
      <c r="S976" s="153"/>
      <c r="T976" s="153"/>
      <c r="U976" s="153"/>
      <c r="V976" s="153"/>
      <c r="W976" s="153"/>
    </row>
    <row r="977" spans="1:23" ht="15" customHeight="1" x14ac:dyDescent="0.25">
      <c r="A977" s="144">
        <v>6683</v>
      </c>
      <c r="B977" s="120">
        <v>39682</v>
      </c>
      <c r="C977" s="121">
        <v>851</v>
      </c>
      <c r="D977" s="121" t="s">
        <v>116</v>
      </c>
      <c r="E977" s="144" t="s">
        <v>12205</v>
      </c>
      <c r="F977" s="144" t="s">
        <v>8925</v>
      </c>
      <c r="G977" s="144" t="s">
        <v>8926</v>
      </c>
      <c r="H977" s="144" t="s">
        <v>12349</v>
      </c>
      <c r="I977" s="144" t="s">
        <v>8928</v>
      </c>
      <c r="J977" s="147"/>
      <c r="K977" s="147"/>
      <c r="L977" s="148" t="s">
        <v>8172</v>
      </c>
      <c r="M977" s="122">
        <v>3000000</v>
      </c>
      <c r="N977" s="121" t="s">
        <v>8998</v>
      </c>
      <c r="O977" s="121"/>
      <c r="P977" s="149"/>
      <c r="Q977" s="144"/>
      <c r="R977" s="144"/>
      <c r="S977" s="144"/>
      <c r="T977" s="144"/>
      <c r="U977" s="144"/>
      <c r="V977" s="144"/>
      <c r="W977" s="144"/>
    </row>
    <row r="978" spans="1:23" ht="15" customHeight="1" x14ac:dyDescent="0.25">
      <c r="A978" s="172">
        <v>6687</v>
      </c>
      <c r="B978" s="213">
        <v>39682</v>
      </c>
      <c r="C978" s="172">
        <v>942</v>
      </c>
      <c r="D978" s="172" t="s">
        <v>302</v>
      </c>
      <c r="E978" s="172" t="s">
        <v>12268</v>
      </c>
      <c r="F978" s="178" t="s">
        <v>12350</v>
      </c>
      <c r="G978" s="178" t="s">
        <v>12351</v>
      </c>
      <c r="H978" s="173" t="s">
        <v>12352</v>
      </c>
      <c r="I978" s="178" t="s">
        <v>12353</v>
      </c>
      <c r="J978" s="173" t="s">
        <v>10642</v>
      </c>
      <c r="K978" s="172"/>
      <c r="L978" s="174" t="s">
        <v>8226</v>
      </c>
      <c r="M978" s="172">
        <v>1500</v>
      </c>
      <c r="N978" s="172" t="s">
        <v>12004</v>
      </c>
      <c r="O978" s="176">
        <v>0</v>
      </c>
      <c r="P978" s="228" t="s">
        <v>12354</v>
      </c>
      <c r="Q978" s="173" t="s">
        <v>12355</v>
      </c>
      <c r="R978" s="173" t="s">
        <v>10643</v>
      </c>
      <c r="S978" s="173" t="s">
        <v>12356</v>
      </c>
      <c r="T978" s="173" t="s">
        <v>3914</v>
      </c>
      <c r="U978" s="173"/>
      <c r="V978" s="194"/>
      <c r="W978" s="180"/>
    </row>
    <row r="979" spans="1:23" ht="15" customHeight="1" x14ac:dyDescent="0.25">
      <c r="A979" s="172">
        <v>6779</v>
      </c>
      <c r="B979" s="213">
        <v>39682</v>
      </c>
      <c r="C979" s="172">
        <v>2238</v>
      </c>
      <c r="D979" s="172" t="s">
        <v>40</v>
      </c>
      <c r="E979" s="172" t="s">
        <v>12357</v>
      </c>
      <c r="F979" s="178" t="s">
        <v>10051</v>
      </c>
      <c r="G979" s="178" t="s">
        <v>8222</v>
      </c>
      <c r="H979" s="173" t="s">
        <v>12358</v>
      </c>
      <c r="I979" s="178" t="s">
        <v>12359</v>
      </c>
      <c r="J979" s="173" t="s">
        <v>8225</v>
      </c>
      <c r="K979" s="172"/>
      <c r="L979" s="174" t="s">
        <v>8226</v>
      </c>
      <c r="M979" s="175">
        <v>1000</v>
      </c>
      <c r="N979" s="172" t="s">
        <v>8168</v>
      </c>
      <c r="O979" s="176" t="s">
        <v>4936</v>
      </c>
      <c r="P979" s="228" t="s">
        <v>12360</v>
      </c>
      <c r="Q979" s="192"/>
      <c r="R979" s="192" t="s">
        <v>12361</v>
      </c>
      <c r="S979" s="173" t="s">
        <v>8222</v>
      </c>
      <c r="T979" s="173" t="s">
        <v>9787</v>
      </c>
      <c r="U979" s="173" t="s">
        <v>4126</v>
      </c>
      <c r="V979" s="179" t="s">
        <v>10843</v>
      </c>
      <c r="W979" s="180"/>
    </row>
    <row r="980" spans="1:23" ht="15" customHeight="1" x14ac:dyDescent="0.25">
      <c r="A980" s="172">
        <v>6661</v>
      </c>
      <c r="B980" s="213">
        <v>39682</v>
      </c>
      <c r="C980" s="172">
        <v>1240</v>
      </c>
      <c r="D980" s="172" t="s">
        <v>40</v>
      </c>
      <c r="E980" s="172" t="s">
        <v>12362</v>
      </c>
      <c r="F980" s="178" t="s">
        <v>11645</v>
      </c>
      <c r="G980" s="178" t="s">
        <v>8222</v>
      </c>
      <c r="H980" s="173" t="s">
        <v>12363</v>
      </c>
      <c r="I980" s="178" t="s">
        <v>12364</v>
      </c>
      <c r="J980" s="173" t="s">
        <v>8225</v>
      </c>
      <c r="K980" s="172"/>
      <c r="L980" s="174" t="s">
        <v>8226</v>
      </c>
      <c r="M980" s="175">
        <v>250000</v>
      </c>
      <c r="N980" s="172" t="s">
        <v>8168</v>
      </c>
      <c r="O980" s="176"/>
      <c r="P980" s="228" t="s">
        <v>12365</v>
      </c>
      <c r="Q980" s="173" t="s">
        <v>8222</v>
      </c>
      <c r="R980" s="173" t="s">
        <v>12366</v>
      </c>
      <c r="S980" s="173" t="s">
        <v>8222</v>
      </c>
      <c r="T980" s="173" t="s">
        <v>9787</v>
      </c>
      <c r="U980" s="173" t="s">
        <v>4126</v>
      </c>
      <c r="V980" s="179" t="s">
        <v>10843</v>
      </c>
      <c r="W980" s="180"/>
    </row>
    <row r="981" spans="1:23" ht="15" customHeight="1" x14ac:dyDescent="0.25">
      <c r="A981" s="169"/>
      <c r="B981" s="170">
        <v>39682</v>
      </c>
      <c r="C981" s="169">
        <v>1400</v>
      </c>
      <c r="D981" s="169" t="s">
        <v>40</v>
      </c>
      <c r="E981" s="169" t="s">
        <v>12367</v>
      </c>
      <c r="F981" s="178" t="s">
        <v>12368</v>
      </c>
      <c r="G981" s="178" t="s">
        <v>8222</v>
      </c>
      <c r="H981" s="173" t="s">
        <v>12369</v>
      </c>
      <c r="I981" s="178" t="s">
        <v>12370</v>
      </c>
      <c r="J981" s="173" t="s">
        <v>8225</v>
      </c>
      <c r="K981" s="172"/>
      <c r="L981" s="174" t="s">
        <v>8226</v>
      </c>
      <c r="M981" s="175">
        <v>200</v>
      </c>
      <c r="N981" s="172" t="s">
        <v>8168</v>
      </c>
      <c r="O981" s="176" t="s">
        <v>4936</v>
      </c>
      <c r="P981" s="173"/>
      <c r="Q981" s="173" t="s">
        <v>8222</v>
      </c>
      <c r="R981" s="173"/>
      <c r="S981" s="173" t="s">
        <v>8222</v>
      </c>
      <c r="T981" s="173" t="s">
        <v>9787</v>
      </c>
      <c r="U981" s="173" t="s">
        <v>8252</v>
      </c>
      <c r="V981" s="179"/>
      <c r="W981" s="180"/>
    </row>
    <row r="982" spans="1:23" ht="15" customHeight="1" x14ac:dyDescent="0.25">
      <c r="A982" s="172">
        <v>6717</v>
      </c>
      <c r="B982" s="213">
        <v>39682</v>
      </c>
      <c r="C982" s="172">
        <v>1308</v>
      </c>
      <c r="D982" s="172" t="s">
        <v>31</v>
      </c>
      <c r="E982" s="172" t="s">
        <v>12371</v>
      </c>
      <c r="F982" s="178" t="s">
        <v>12372</v>
      </c>
      <c r="G982" s="178" t="s">
        <v>10647</v>
      </c>
      <c r="H982" s="173" t="s">
        <v>12373</v>
      </c>
      <c r="I982" s="178" t="s">
        <v>12374</v>
      </c>
      <c r="J982" s="173"/>
      <c r="K982" s="172"/>
      <c r="L982" s="174" t="s">
        <v>8226</v>
      </c>
      <c r="M982" s="175">
        <v>10000</v>
      </c>
      <c r="N982" s="172" t="s">
        <v>8168</v>
      </c>
      <c r="O982" s="176"/>
      <c r="P982" s="228"/>
      <c r="Q982" s="173"/>
      <c r="R982" s="173"/>
      <c r="S982" s="173"/>
      <c r="T982" s="173"/>
      <c r="U982" s="173"/>
      <c r="V982" s="194"/>
      <c r="W982" s="180"/>
    </row>
    <row r="983" spans="1:23" ht="15" customHeight="1" x14ac:dyDescent="0.25">
      <c r="A983" s="144">
        <v>6834</v>
      </c>
      <c r="B983" s="120">
        <v>39683</v>
      </c>
      <c r="C983" s="121">
        <v>1341</v>
      </c>
      <c r="D983" s="121" t="s">
        <v>35</v>
      </c>
      <c r="E983" s="144" t="s">
        <v>12375</v>
      </c>
      <c r="F983" s="144" t="s">
        <v>12376</v>
      </c>
      <c r="G983" s="145" t="s">
        <v>8304</v>
      </c>
      <c r="H983" s="146" t="s">
        <v>12377</v>
      </c>
      <c r="I983" s="146" t="s">
        <v>12378</v>
      </c>
      <c r="J983" s="147"/>
      <c r="K983" s="147"/>
      <c r="L983" s="148"/>
      <c r="M983" s="122">
        <v>1500</v>
      </c>
      <c r="N983" s="121" t="s">
        <v>8998</v>
      </c>
      <c r="O983" s="122"/>
      <c r="P983" s="149"/>
      <c r="Q983" s="144"/>
      <c r="R983" s="144"/>
      <c r="S983" s="144"/>
      <c r="T983" s="144"/>
      <c r="U983" s="144"/>
      <c r="V983" s="144"/>
      <c r="W983" s="144"/>
    </row>
    <row r="984" spans="1:23" ht="15" customHeight="1" x14ac:dyDescent="0.3">
      <c r="A984" s="144">
        <v>6872</v>
      </c>
      <c r="B984" s="120">
        <v>39683</v>
      </c>
      <c r="C984" s="121">
        <v>2325</v>
      </c>
      <c r="D984" s="121" t="s">
        <v>35</v>
      </c>
      <c r="E984" s="144" t="s">
        <v>12379</v>
      </c>
      <c r="F984" s="144" t="s">
        <v>8558</v>
      </c>
      <c r="G984" s="145" t="s">
        <v>8191</v>
      </c>
      <c r="H984" s="123" t="s">
        <v>12380</v>
      </c>
      <c r="I984" s="230" t="s">
        <v>12381</v>
      </c>
      <c r="J984" s="147"/>
      <c r="K984" s="147"/>
      <c r="L984" s="148"/>
      <c r="M984" s="122" t="s">
        <v>8194</v>
      </c>
      <c r="N984" s="121" t="s">
        <v>8998</v>
      </c>
      <c r="O984" s="122"/>
      <c r="P984" s="149"/>
      <c r="Q984" s="144"/>
      <c r="R984" s="144"/>
      <c r="S984" s="144"/>
      <c r="T984" s="144"/>
      <c r="U984" s="144"/>
      <c r="V984" s="144"/>
      <c r="W984" s="144"/>
    </row>
    <row r="985" spans="1:23" ht="15" customHeight="1" x14ac:dyDescent="0.25">
      <c r="A985" s="159"/>
      <c r="B985" s="160">
        <v>39683</v>
      </c>
      <c r="C985" s="161">
        <v>1138</v>
      </c>
      <c r="D985" s="161" t="s">
        <v>64</v>
      </c>
      <c r="E985" s="161" t="s">
        <v>12273</v>
      </c>
      <c r="F985" s="162" t="s">
        <v>9771</v>
      </c>
      <c r="G985" s="162" t="s">
        <v>12382</v>
      </c>
      <c r="H985" s="164" t="s">
        <v>12383</v>
      </c>
      <c r="I985" s="159" t="s">
        <v>11985</v>
      </c>
      <c r="J985" s="163" t="s">
        <v>10992</v>
      </c>
      <c r="K985" s="165" t="s">
        <v>9481</v>
      </c>
      <c r="L985" s="181"/>
      <c r="M985" s="166" t="s">
        <v>8194</v>
      </c>
      <c r="N985" s="161" t="s">
        <v>8178</v>
      </c>
      <c r="O985" s="161"/>
      <c r="P985" s="224"/>
      <c r="Q985" s="159"/>
      <c r="R985" s="159"/>
      <c r="S985" s="159"/>
      <c r="T985" s="159"/>
      <c r="U985" s="164"/>
      <c r="V985" s="159"/>
      <c r="W985" s="229"/>
    </row>
    <row r="986" spans="1:23" ht="15" customHeight="1" x14ac:dyDescent="0.25">
      <c r="A986" s="159">
        <v>6798</v>
      </c>
      <c r="B986" s="160">
        <v>39683</v>
      </c>
      <c r="C986" s="161">
        <v>746</v>
      </c>
      <c r="D986" s="161" t="s">
        <v>64</v>
      </c>
      <c r="E986" s="161" t="s">
        <v>12384</v>
      </c>
      <c r="F986" s="162" t="s">
        <v>12385</v>
      </c>
      <c r="G986" s="162" t="s">
        <v>8260</v>
      </c>
      <c r="H986" s="164" t="s">
        <v>12386</v>
      </c>
      <c r="I986" s="159" t="s">
        <v>12387</v>
      </c>
      <c r="J986" s="163" t="s">
        <v>12388</v>
      </c>
      <c r="K986" s="165" t="s">
        <v>9481</v>
      </c>
      <c r="L986" s="181" t="s">
        <v>8226</v>
      </c>
      <c r="M986" s="166">
        <v>20000</v>
      </c>
      <c r="N986" s="161" t="s">
        <v>8998</v>
      </c>
      <c r="O986" s="166"/>
      <c r="P986" s="224" t="s">
        <v>12389</v>
      </c>
      <c r="Q986" s="205"/>
      <c r="R986" s="205"/>
      <c r="S986" s="159" t="s">
        <v>11035</v>
      </c>
      <c r="T986" s="159" t="s">
        <v>9483</v>
      </c>
      <c r="U986" s="164"/>
      <c r="V986" s="159"/>
      <c r="W986" s="168"/>
    </row>
    <row r="987" spans="1:23" ht="15" customHeight="1" x14ac:dyDescent="0.25">
      <c r="A987" s="159">
        <v>6837</v>
      </c>
      <c r="B987" s="160">
        <v>39683</v>
      </c>
      <c r="C987" s="161">
        <v>1409</v>
      </c>
      <c r="D987" s="161" t="s">
        <v>26</v>
      </c>
      <c r="E987" s="161" t="s">
        <v>12390</v>
      </c>
      <c r="F987" s="159" t="s">
        <v>12391</v>
      </c>
      <c r="G987" s="159" t="s">
        <v>12062</v>
      </c>
      <c r="H987" s="164" t="s">
        <v>12392</v>
      </c>
      <c r="I987" s="159" t="s">
        <v>12214</v>
      </c>
      <c r="J987" s="163" t="s">
        <v>12393</v>
      </c>
      <c r="K987" s="165" t="s">
        <v>9481</v>
      </c>
      <c r="L987" s="181" t="s">
        <v>8172</v>
      </c>
      <c r="M987" s="166">
        <v>50000</v>
      </c>
      <c r="N987" s="161" t="s">
        <v>8998</v>
      </c>
      <c r="O987" s="166"/>
      <c r="P987" s="224" t="s">
        <v>12394</v>
      </c>
      <c r="Q987" s="159"/>
      <c r="R987" s="159"/>
      <c r="S987" s="159" t="s">
        <v>12066</v>
      </c>
      <c r="T987" s="159" t="s">
        <v>12048</v>
      </c>
      <c r="U987" s="164"/>
      <c r="V987" s="159"/>
      <c r="W987" s="168"/>
    </row>
    <row r="988" spans="1:23" ht="15" customHeight="1" x14ac:dyDescent="0.25">
      <c r="A988" s="159"/>
      <c r="B988" s="160">
        <v>39683</v>
      </c>
      <c r="C988" s="161">
        <v>1143</v>
      </c>
      <c r="D988" s="161" t="s">
        <v>81</v>
      </c>
      <c r="E988" s="161" t="s">
        <v>12395</v>
      </c>
      <c r="F988" s="159" t="s">
        <v>12396</v>
      </c>
      <c r="G988" s="159" t="s">
        <v>12397</v>
      </c>
      <c r="H988" s="164" t="s">
        <v>12398</v>
      </c>
      <c r="I988" s="159" t="s">
        <v>11985</v>
      </c>
      <c r="J988" s="163" t="s">
        <v>12399</v>
      </c>
      <c r="K988" s="165" t="s">
        <v>9481</v>
      </c>
      <c r="L988" s="181" t="s">
        <v>8226</v>
      </c>
      <c r="M988" s="166" t="s">
        <v>8194</v>
      </c>
      <c r="N988" s="161" t="s">
        <v>8998</v>
      </c>
      <c r="O988" s="166"/>
      <c r="P988" s="224"/>
      <c r="Q988" s="159"/>
      <c r="R988" s="159"/>
      <c r="S988" s="159" t="s">
        <v>12400</v>
      </c>
      <c r="T988" s="159" t="s">
        <v>10793</v>
      </c>
      <c r="U988" s="164"/>
      <c r="V988" s="159"/>
      <c r="W988" s="168"/>
    </row>
    <row r="989" spans="1:23" ht="15" customHeight="1" x14ac:dyDescent="0.25">
      <c r="A989" s="159">
        <v>6823</v>
      </c>
      <c r="B989" s="160">
        <v>39683</v>
      </c>
      <c r="C989" s="161">
        <v>1250</v>
      </c>
      <c r="D989" s="161" t="s">
        <v>130</v>
      </c>
      <c r="E989" s="161" t="s">
        <v>12401</v>
      </c>
      <c r="F989" s="159" t="s">
        <v>12402</v>
      </c>
      <c r="G989" s="159" t="s">
        <v>12403</v>
      </c>
      <c r="H989" s="164" t="s">
        <v>12404</v>
      </c>
      <c r="I989" s="159" t="s">
        <v>12405</v>
      </c>
      <c r="J989" s="163" t="s">
        <v>12406</v>
      </c>
      <c r="K989" s="165" t="s">
        <v>9481</v>
      </c>
      <c r="L989" s="181" t="s">
        <v>8226</v>
      </c>
      <c r="M989" s="166">
        <v>1900</v>
      </c>
      <c r="N989" s="161" t="s">
        <v>8168</v>
      </c>
      <c r="O989" s="166"/>
      <c r="P989" s="224"/>
      <c r="Q989" s="159"/>
      <c r="R989" s="159"/>
      <c r="S989" s="159" t="s">
        <v>12407</v>
      </c>
      <c r="T989" s="159" t="s">
        <v>10717</v>
      </c>
      <c r="U989" s="164"/>
      <c r="V989" s="159"/>
      <c r="W989" s="168"/>
    </row>
    <row r="990" spans="1:23" ht="15" customHeight="1" x14ac:dyDescent="0.25">
      <c r="A990" s="159">
        <v>6841</v>
      </c>
      <c r="B990" s="160">
        <v>39683</v>
      </c>
      <c r="C990" s="161">
        <v>1430</v>
      </c>
      <c r="D990" s="161" t="s">
        <v>130</v>
      </c>
      <c r="E990" s="161" t="s">
        <v>12408</v>
      </c>
      <c r="F990" s="159" t="s">
        <v>12409</v>
      </c>
      <c r="G990" s="159" t="s">
        <v>12410</v>
      </c>
      <c r="H990" s="164" t="s">
        <v>12411</v>
      </c>
      <c r="I990" s="159" t="s">
        <v>12412</v>
      </c>
      <c r="J990" s="163" t="s">
        <v>12413</v>
      </c>
      <c r="K990" s="165" t="s">
        <v>9481</v>
      </c>
      <c r="L990" s="181" t="s">
        <v>8172</v>
      </c>
      <c r="M990" s="166">
        <v>55000</v>
      </c>
      <c r="N990" s="161" t="s">
        <v>8998</v>
      </c>
      <c r="O990" s="166"/>
      <c r="P990" s="224"/>
      <c r="Q990" s="159"/>
      <c r="R990" s="159"/>
      <c r="S990" s="159" t="s">
        <v>12414</v>
      </c>
      <c r="T990" s="159" t="s">
        <v>10717</v>
      </c>
      <c r="U990" s="164"/>
      <c r="V990" s="159"/>
      <c r="W990" s="168"/>
    </row>
    <row r="991" spans="1:23" ht="15" customHeight="1" x14ac:dyDescent="0.25">
      <c r="A991" s="159">
        <v>6847</v>
      </c>
      <c r="B991" s="160">
        <v>39683</v>
      </c>
      <c r="C991" s="161">
        <v>1537</v>
      </c>
      <c r="D991" s="161" t="s">
        <v>130</v>
      </c>
      <c r="E991" s="161" t="s">
        <v>12415</v>
      </c>
      <c r="F991" s="159" t="s">
        <v>11771</v>
      </c>
      <c r="G991" s="159" t="s">
        <v>9261</v>
      </c>
      <c r="H991" s="164" t="s">
        <v>12416</v>
      </c>
      <c r="I991" s="159" t="s">
        <v>12417</v>
      </c>
      <c r="J991" s="163" t="s">
        <v>12418</v>
      </c>
      <c r="K991" s="165" t="s">
        <v>9481</v>
      </c>
      <c r="L991" s="181" t="s">
        <v>11696</v>
      </c>
      <c r="M991" s="166">
        <v>10000</v>
      </c>
      <c r="N991" s="161" t="s">
        <v>8998</v>
      </c>
      <c r="O991" s="166"/>
      <c r="P991" s="224"/>
      <c r="Q991" s="159"/>
      <c r="R991" s="159"/>
      <c r="S991" s="159" t="s">
        <v>11780</v>
      </c>
      <c r="T991" s="159" t="s">
        <v>10717</v>
      </c>
      <c r="U991" s="164"/>
      <c r="V991" s="159"/>
      <c r="W991" s="168"/>
    </row>
    <row r="992" spans="1:23" ht="15" customHeight="1" x14ac:dyDescent="0.25">
      <c r="A992" s="151">
        <v>6785</v>
      </c>
      <c r="B992" s="152">
        <v>39683</v>
      </c>
      <c r="C992" s="153">
        <v>231</v>
      </c>
      <c r="D992" s="153" t="s">
        <v>1138</v>
      </c>
      <c r="E992" s="153" t="s">
        <v>12419</v>
      </c>
      <c r="F992" s="153" t="s">
        <v>9068</v>
      </c>
      <c r="G992" s="153" t="s">
        <v>8995</v>
      </c>
      <c r="H992" s="123" t="s">
        <v>12420</v>
      </c>
      <c r="I992" s="153" t="s">
        <v>12421</v>
      </c>
      <c r="J992" s="123" t="s">
        <v>12422</v>
      </c>
      <c r="K992" s="123"/>
      <c r="L992" s="182"/>
      <c r="M992" s="154">
        <v>1000</v>
      </c>
      <c r="N992" s="153" t="s">
        <v>8142</v>
      </c>
      <c r="O992" s="155"/>
      <c r="P992" s="153"/>
      <c r="Q992" s="153"/>
      <c r="R992" s="153"/>
      <c r="S992" s="153"/>
      <c r="T992" s="153"/>
      <c r="U992" s="153"/>
      <c r="V992" s="153"/>
      <c r="W992" s="156"/>
    </row>
    <row r="993" spans="1:23" ht="15" customHeight="1" x14ac:dyDescent="0.25">
      <c r="A993" s="151">
        <v>6825</v>
      </c>
      <c r="B993" s="152">
        <v>39683</v>
      </c>
      <c r="C993" s="153">
        <v>1137</v>
      </c>
      <c r="D993" s="153" t="s">
        <v>319</v>
      </c>
      <c r="E993" s="153" t="s">
        <v>12423</v>
      </c>
      <c r="F993" s="153" t="s">
        <v>12424</v>
      </c>
      <c r="G993" s="153" t="s">
        <v>8208</v>
      </c>
      <c r="H993" s="123" t="s">
        <v>12425</v>
      </c>
      <c r="I993" s="153" t="s">
        <v>12426</v>
      </c>
      <c r="J993" s="123" t="s">
        <v>12427</v>
      </c>
      <c r="K993" s="123"/>
      <c r="L993" s="182"/>
      <c r="M993" s="154">
        <v>1000</v>
      </c>
      <c r="N993" s="153" t="s">
        <v>8998</v>
      </c>
      <c r="O993" s="155"/>
      <c r="P993" s="153" t="s">
        <v>11475</v>
      </c>
      <c r="Q993" s="153"/>
      <c r="R993" s="153"/>
      <c r="S993" s="153"/>
      <c r="T993" s="153"/>
      <c r="U993" s="153"/>
      <c r="V993" s="153"/>
      <c r="W993" s="156"/>
    </row>
    <row r="994" spans="1:23" ht="15" customHeight="1" x14ac:dyDescent="0.25">
      <c r="A994" s="151">
        <v>6825</v>
      </c>
      <c r="B994" s="152">
        <v>39683</v>
      </c>
      <c r="C994" s="153">
        <v>1137</v>
      </c>
      <c r="D994" s="153" t="s">
        <v>319</v>
      </c>
      <c r="E994" s="153" t="s">
        <v>12423</v>
      </c>
      <c r="F994" s="153" t="s">
        <v>12424</v>
      </c>
      <c r="G994" s="153" t="s">
        <v>8208</v>
      </c>
      <c r="H994" s="123" t="s">
        <v>12425</v>
      </c>
      <c r="I994" s="153" t="s">
        <v>12428</v>
      </c>
      <c r="J994" s="123" t="s">
        <v>12427</v>
      </c>
      <c r="K994" s="123"/>
      <c r="L994" s="182"/>
      <c r="M994" s="154" t="s">
        <v>8194</v>
      </c>
      <c r="N994" s="153" t="s">
        <v>8998</v>
      </c>
      <c r="O994" s="155"/>
      <c r="P994" s="153"/>
      <c r="Q994" s="153"/>
      <c r="R994" s="153"/>
      <c r="S994" s="153"/>
      <c r="T994" s="153"/>
      <c r="U994" s="153"/>
      <c r="V994" s="153"/>
      <c r="W994" s="156"/>
    </row>
    <row r="995" spans="1:23" ht="15" customHeight="1" x14ac:dyDescent="0.25">
      <c r="A995" s="151">
        <v>6825</v>
      </c>
      <c r="B995" s="152">
        <v>39683</v>
      </c>
      <c r="C995" s="153">
        <v>1137</v>
      </c>
      <c r="D995" s="153" t="s">
        <v>319</v>
      </c>
      <c r="E995" s="153" t="s">
        <v>12423</v>
      </c>
      <c r="F995" s="153" t="s">
        <v>12424</v>
      </c>
      <c r="G995" s="153" t="s">
        <v>8208</v>
      </c>
      <c r="H995" s="123" t="s">
        <v>12429</v>
      </c>
      <c r="I995" s="153" t="s">
        <v>12430</v>
      </c>
      <c r="J995" s="123" t="s">
        <v>12427</v>
      </c>
      <c r="K995" s="123"/>
      <c r="L995" s="182"/>
      <c r="M995" s="154" t="s">
        <v>8194</v>
      </c>
      <c r="N995" s="153" t="s">
        <v>8998</v>
      </c>
      <c r="O995" s="155"/>
      <c r="P995" s="153"/>
      <c r="Q995" s="153"/>
      <c r="R995" s="153"/>
      <c r="S995" s="153"/>
      <c r="T995" s="153"/>
      <c r="U995" s="153"/>
      <c r="V995" s="153"/>
      <c r="W995" s="156"/>
    </row>
    <row r="996" spans="1:23" ht="15" customHeight="1" x14ac:dyDescent="0.25">
      <c r="A996" s="151">
        <v>6825</v>
      </c>
      <c r="B996" s="152">
        <v>39683</v>
      </c>
      <c r="C996" s="153">
        <v>1137</v>
      </c>
      <c r="D996" s="153" t="s">
        <v>319</v>
      </c>
      <c r="E996" s="153" t="s">
        <v>12423</v>
      </c>
      <c r="F996" s="153" t="s">
        <v>12424</v>
      </c>
      <c r="G996" s="153" t="s">
        <v>8208</v>
      </c>
      <c r="H996" s="123" t="s">
        <v>12431</v>
      </c>
      <c r="I996" s="153" t="s">
        <v>12432</v>
      </c>
      <c r="J996" s="123" t="s">
        <v>12427</v>
      </c>
      <c r="K996" s="123"/>
      <c r="L996" s="182"/>
      <c r="M996" s="154" t="s">
        <v>8194</v>
      </c>
      <c r="N996" s="153" t="s">
        <v>8998</v>
      </c>
      <c r="O996" s="155"/>
      <c r="P996" s="153"/>
      <c r="Q996" s="153"/>
      <c r="R996" s="153"/>
      <c r="S996" s="153"/>
      <c r="T996" s="153"/>
      <c r="U996" s="153"/>
      <c r="V996" s="153"/>
      <c r="W996" s="156"/>
    </row>
    <row r="997" spans="1:23" ht="15" customHeight="1" x14ac:dyDescent="0.25">
      <c r="A997" s="151">
        <v>6825</v>
      </c>
      <c r="B997" s="152">
        <v>39683</v>
      </c>
      <c r="C997" s="153">
        <v>1137</v>
      </c>
      <c r="D997" s="153" t="s">
        <v>319</v>
      </c>
      <c r="E997" s="153" t="s">
        <v>12423</v>
      </c>
      <c r="F997" s="153" t="s">
        <v>12424</v>
      </c>
      <c r="G997" s="153" t="s">
        <v>8208</v>
      </c>
      <c r="H997" s="123" t="s">
        <v>12429</v>
      </c>
      <c r="I997" s="153" t="s">
        <v>12433</v>
      </c>
      <c r="J997" s="123" t="s">
        <v>12427</v>
      </c>
      <c r="K997" s="123"/>
      <c r="L997" s="182"/>
      <c r="M997" s="154" t="s">
        <v>8194</v>
      </c>
      <c r="N997" s="153" t="s">
        <v>8998</v>
      </c>
      <c r="O997" s="155"/>
      <c r="P997" s="153"/>
      <c r="Q997" s="153"/>
      <c r="R997" s="153"/>
      <c r="S997" s="153"/>
      <c r="T997" s="153"/>
      <c r="U997" s="153"/>
      <c r="V997" s="153"/>
      <c r="W997" s="156"/>
    </row>
    <row r="998" spans="1:23" ht="15" customHeight="1" x14ac:dyDescent="0.25">
      <c r="A998" s="151">
        <v>6825</v>
      </c>
      <c r="B998" s="152">
        <v>39683</v>
      </c>
      <c r="C998" s="153">
        <v>1137</v>
      </c>
      <c r="D998" s="153" t="s">
        <v>319</v>
      </c>
      <c r="E998" s="153" t="s">
        <v>12423</v>
      </c>
      <c r="F998" s="153" t="s">
        <v>12424</v>
      </c>
      <c r="G998" s="153" t="s">
        <v>8208</v>
      </c>
      <c r="H998" s="123" t="s">
        <v>12429</v>
      </c>
      <c r="I998" s="153" t="s">
        <v>12434</v>
      </c>
      <c r="J998" s="123" t="s">
        <v>12427</v>
      </c>
      <c r="K998" s="123"/>
      <c r="L998" s="182"/>
      <c r="M998" s="154" t="s">
        <v>8194</v>
      </c>
      <c r="N998" s="153" t="s">
        <v>8998</v>
      </c>
      <c r="O998" s="155"/>
      <c r="P998" s="153"/>
      <c r="Q998" s="153"/>
      <c r="R998" s="153"/>
      <c r="S998" s="153"/>
      <c r="T998" s="153"/>
      <c r="U998" s="153"/>
      <c r="V998" s="153"/>
      <c r="W998" s="156"/>
    </row>
    <row r="999" spans="1:23" ht="15" customHeight="1" x14ac:dyDescent="0.25">
      <c r="A999" s="151">
        <v>6825</v>
      </c>
      <c r="B999" s="152">
        <v>39683</v>
      </c>
      <c r="C999" s="153">
        <v>1137</v>
      </c>
      <c r="D999" s="153" t="s">
        <v>319</v>
      </c>
      <c r="E999" s="153" t="s">
        <v>12423</v>
      </c>
      <c r="F999" s="153" t="s">
        <v>12424</v>
      </c>
      <c r="G999" s="153" t="s">
        <v>8208</v>
      </c>
      <c r="H999" s="123" t="s">
        <v>12431</v>
      </c>
      <c r="I999" s="153" t="s">
        <v>12435</v>
      </c>
      <c r="J999" s="123" t="s">
        <v>12427</v>
      </c>
      <c r="K999" s="123"/>
      <c r="L999" s="182"/>
      <c r="M999" s="154" t="s">
        <v>8194</v>
      </c>
      <c r="N999" s="153" t="s">
        <v>8998</v>
      </c>
      <c r="O999" s="155"/>
      <c r="P999" s="153"/>
      <c r="Q999" s="153"/>
      <c r="R999" s="153"/>
      <c r="S999" s="153"/>
      <c r="T999" s="153"/>
      <c r="U999" s="153"/>
      <c r="V999" s="153"/>
      <c r="W999" s="156"/>
    </row>
    <row r="1000" spans="1:23" ht="15" customHeight="1" x14ac:dyDescent="0.25">
      <c r="A1000" s="151">
        <v>6825</v>
      </c>
      <c r="B1000" s="152">
        <v>39683</v>
      </c>
      <c r="C1000" s="153">
        <v>1137</v>
      </c>
      <c r="D1000" s="153" t="s">
        <v>319</v>
      </c>
      <c r="E1000" s="153" t="s">
        <v>12423</v>
      </c>
      <c r="F1000" s="153" t="s">
        <v>12424</v>
      </c>
      <c r="G1000" s="153" t="s">
        <v>8208</v>
      </c>
      <c r="H1000" s="123" t="s">
        <v>12436</v>
      </c>
      <c r="I1000" s="153" t="s">
        <v>12437</v>
      </c>
      <c r="J1000" s="123" t="s">
        <v>12427</v>
      </c>
      <c r="K1000" s="123"/>
      <c r="L1000" s="182"/>
      <c r="M1000" s="154" t="s">
        <v>8194</v>
      </c>
      <c r="N1000" s="153" t="s">
        <v>8998</v>
      </c>
      <c r="O1000" s="155"/>
      <c r="P1000" s="153"/>
      <c r="Q1000" s="153"/>
      <c r="R1000" s="153"/>
      <c r="S1000" s="153"/>
      <c r="T1000" s="153"/>
      <c r="U1000" s="153"/>
      <c r="V1000" s="153"/>
      <c r="W1000" s="156"/>
    </row>
    <row r="1001" spans="1:23" ht="15" customHeight="1" x14ac:dyDescent="0.25">
      <c r="A1001" s="151">
        <v>6825</v>
      </c>
      <c r="B1001" s="152">
        <v>39683</v>
      </c>
      <c r="C1001" s="153">
        <v>1137</v>
      </c>
      <c r="D1001" s="153" t="s">
        <v>319</v>
      </c>
      <c r="E1001" s="153" t="s">
        <v>12423</v>
      </c>
      <c r="F1001" s="153" t="s">
        <v>12424</v>
      </c>
      <c r="G1001" s="153" t="s">
        <v>8208</v>
      </c>
      <c r="H1001" s="123" t="s">
        <v>12429</v>
      </c>
      <c r="I1001" s="153" t="s">
        <v>12438</v>
      </c>
      <c r="J1001" s="123" t="s">
        <v>12427</v>
      </c>
      <c r="K1001" s="123"/>
      <c r="L1001" s="182"/>
      <c r="M1001" s="154" t="s">
        <v>8194</v>
      </c>
      <c r="N1001" s="153" t="s">
        <v>8998</v>
      </c>
      <c r="O1001" s="155"/>
      <c r="P1001" s="153"/>
      <c r="Q1001" s="153"/>
      <c r="R1001" s="153"/>
      <c r="S1001" s="153"/>
      <c r="T1001" s="153"/>
      <c r="U1001" s="153"/>
      <c r="V1001" s="153"/>
      <c r="W1001" s="156"/>
    </row>
    <row r="1002" spans="1:23" ht="15" customHeight="1" x14ac:dyDescent="0.25">
      <c r="A1002" s="151">
        <v>6825</v>
      </c>
      <c r="B1002" s="152">
        <v>39683</v>
      </c>
      <c r="C1002" s="153">
        <v>1137</v>
      </c>
      <c r="D1002" s="153" t="s">
        <v>319</v>
      </c>
      <c r="E1002" s="153" t="s">
        <v>12423</v>
      </c>
      <c r="F1002" s="153" t="s">
        <v>12424</v>
      </c>
      <c r="G1002" s="153" t="s">
        <v>8208</v>
      </c>
      <c r="H1002" s="123" t="s">
        <v>12439</v>
      </c>
      <c r="I1002" s="153" t="s">
        <v>12440</v>
      </c>
      <c r="J1002" s="123" t="s">
        <v>12427</v>
      </c>
      <c r="K1002" s="123"/>
      <c r="L1002" s="182"/>
      <c r="M1002" s="154">
        <v>1000000</v>
      </c>
      <c r="N1002" s="153" t="s">
        <v>8998</v>
      </c>
      <c r="O1002" s="155"/>
      <c r="P1002" s="153"/>
      <c r="Q1002" s="153"/>
      <c r="R1002" s="153"/>
      <c r="S1002" s="153"/>
      <c r="T1002" s="153"/>
      <c r="U1002" s="153"/>
      <c r="V1002" s="153"/>
      <c r="W1002" s="156"/>
    </row>
    <row r="1003" spans="1:23" ht="15" customHeight="1" x14ac:dyDescent="0.25">
      <c r="A1003" s="151">
        <v>6825</v>
      </c>
      <c r="B1003" s="152">
        <v>39683</v>
      </c>
      <c r="C1003" s="153">
        <v>1137</v>
      </c>
      <c r="D1003" s="153" t="s">
        <v>319</v>
      </c>
      <c r="E1003" s="153" t="s">
        <v>12423</v>
      </c>
      <c r="F1003" s="153" t="s">
        <v>12424</v>
      </c>
      <c r="G1003" s="153" t="s">
        <v>8208</v>
      </c>
      <c r="H1003" s="123" t="s">
        <v>12441</v>
      </c>
      <c r="I1003" s="153" t="s">
        <v>12442</v>
      </c>
      <c r="J1003" s="123" t="s">
        <v>12427</v>
      </c>
      <c r="K1003" s="123"/>
      <c r="L1003" s="182"/>
      <c r="M1003" s="154">
        <v>1000</v>
      </c>
      <c r="N1003" s="153" t="s">
        <v>8998</v>
      </c>
      <c r="O1003" s="155"/>
      <c r="P1003" s="153"/>
      <c r="Q1003" s="153"/>
      <c r="R1003" s="153"/>
      <c r="S1003" s="153"/>
      <c r="T1003" s="153"/>
      <c r="U1003" s="153"/>
      <c r="V1003" s="153"/>
      <c r="W1003" s="156"/>
    </row>
    <row r="1004" spans="1:23" ht="15" customHeight="1" x14ac:dyDescent="0.25">
      <c r="A1004" s="151">
        <v>6862</v>
      </c>
      <c r="B1004" s="152">
        <v>39683</v>
      </c>
      <c r="C1004" s="153">
        <v>1940</v>
      </c>
      <c r="D1004" s="153" t="s">
        <v>3231</v>
      </c>
      <c r="E1004" s="153" t="s">
        <v>12443</v>
      </c>
      <c r="F1004" s="153" t="s">
        <v>12444</v>
      </c>
      <c r="G1004" s="153" t="s">
        <v>9008</v>
      </c>
      <c r="H1004" s="123" t="s">
        <v>12445</v>
      </c>
      <c r="I1004" s="153" t="s">
        <v>12446</v>
      </c>
      <c r="J1004" s="123" t="s">
        <v>4936</v>
      </c>
      <c r="K1004" s="123"/>
      <c r="L1004" s="182"/>
      <c r="M1004" s="154" t="s">
        <v>8194</v>
      </c>
      <c r="N1004" s="153" t="s">
        <v>8998</v>
      </c>
      <c r="O1004" s="155"/>
      <c r="P1004" s="153"/>
      <c r="Q1004" s="153"/>
      <c r="R1004" s="153"/>
      <c r="S1004" s="153"/>
      <c r="T1004" s="153"/>
      <c r="U1004" s="153"/>
      <c r="V1004" s="153"/>
      <c r="W1004" s="156"/>
    </row>
    <row r="1005" spans="1:23" ht="15" customHeight="1" x14ac:dyDescent="0.25">
      <c r="A1005" s="172">
        <v>6800</v>
      </c>
      <c r="B1005" s="213">
        <v>39683</v>
      </c>
      <c r="C1005" s="172">
        <v>819</v>
      </c>
      <c r="D1005" s="172" t="s">
        <v>40</v>
      </c>
      <c r="E1005" s="172" t="s">
        <v>12357</v>
      </c>
      <c r="F1005" s="178" t="s">
        <v>8449</v>
      </c>
      <c r="G1005" s="178" t="s">
        <v>8222</v>
      </c>
      <c r="H1005" s="173" t="s">
        <v>12447</v>
      </c>
      <c r="I1005" s="178" t="s">
        <v>12359</v>
      </c>
      <c r="J1005" s="173" t="s">
        <v>8225</v>
      </c>
      <c r="K1005" s="172"/>
      <c r="L1005" s="174" t="s">
        <v>8226</v>
      </c>
      <c r="M1005" s="175">
        <v>49680</v>
      </c>
      <c r="N1005" s="172" t="s">
        <v>8168</v>
      </c>
      <c r="O1005" s="176" t="s">
        <v>4936</v>
      </c>
      <c r="P1005" s="228" t="s">
        <v>12360</v>
      </c>
      <c r="Q1005" s="173"/>
      <c r="R1005" s="173" t="s">
        <v>12361</v>
      </c>
      <c r="S1005" s="173" t="s">
        <v>8222</v>
      </c>
      <c r="T1005" s="173" t="s">
        <v>9787</v>
      </c>
      <c r="U1005" s="173" t="s">
        <v>4126</v>
      </c>
      <c r="V1005" s="179" t="s">
        <v>10843</v>
      </c>
      <c r="W1005" s="180"/>
    </row>
    <row r="1006" spans="1:23" ht="15" customHeight="1" x14ac:dyDescent="0.25">
      <c r="A1006" s="144">
        <v>6876</v>
      </c>
      <c r="B1006" s="120">
        <v>39684</v>
      </c>
      <c r="C1006" s="121">
        <v>858</v>
      </c>
      <c r="D1006" s="121" t="s">
        <v>8434</v>
      </c>
      <c r="E1006" s="144" t="s">
        <v>12448</v>
      </c>
      <c r="F1006" s="144" t="s">
        <v>12449</v>
      </c>
      <c r="G1006" s="144" t="s">
        <v>12450</v>
      </c>
      <c r="H1006" s="146" t="s">
        <v>12451</v>
      </c>
      <c r="I1006" s="146" t="s">
        <v>12452</v>
      </c>
      <c r="J1006" s="147"/>
      <c r="K1006" s="147"/>
      <c r="L1006" s="148"/>
      <c r="M1006" s="122">
        <v>16000</v>
      </c>
      <c r="N1006" s="121" t="s">
        <v>8335</v>
      </c>
      <c r="O1006" s="122"/>
      <c r="P1006" s="149"/>
      <c r="Q1006" s="144"/>
      <c r="R1006" s="144"/>
      <c r="S1006" s="144"/>
      <c r="T1006" s="144"/>
      <c r="U1006" s="144"/>
      <c r="V1006" s="144"/>
      <c r="W1006" s="144"/>
    </row>
    <row r="1007" spans="1:23" ht="15" customHeight="1" x14ac:dyDescent="0.25">
      <c r="A1007" s="144">
        <v>6908</v>
      </c>
      <c r="B1007" s="120">
        <v>39684</v>
      </c>
      <c r="C1007" s="121">
        <v>2219</v>
      </c>
      <c r="D1007" s="121" t="s">
        <v>35</v>
      </c>
      <c r="E1007" s="144" t="s">
        <v>12453</v>
      </c>
      <c r="F1007" s="145" t="s">
        <v>8558</v>
      </c>
      <c r="G1007" s="145" t="s">
        <v>8191</v>
      </c>
      <c r="H1007" s="146" t="s">
        <v>12454</v>
      </c>
      <c r="I1007" s="146" t="s">
        <v>12455</v>
      </c>
      <c r="J1007" s="147"/>
      <c r="K1007" s="147"/>
      <c r="L1007" s="148"/>
      <c r="M1007" s="122" t="s">
        <v>8194</v>
      </c>
      <c r="N1007" s="121" t="s">
        <v>8998</v>
      </c>
      <c r="O1007" s="121"/>
      <c r="P1007" s="149"/>
      <c r="Q1007" s="144"/>
      <c r="R1007" s="144"/>
      <c r="S1007" s="144"/>
      <c r="T1007" s="144"/>
      <c r="U1007" s="144"/>
      <c r="V1007" s="144"/>
      <c r="W1007" s="121"/>
    </row>
    <row r="1008" spans="1:23" ht="15" customHeight="1" x14ac:dyDescent="0.25">
      <c r="A1008" s="159"/>
      <c r="B1008" s="160">
        <v>39684</v>
      </c>
      <c r="C1008" s="161">
        <v>908</v>
      </c>
      <c r="D1008" s="161" t="s">
        <v>91</v>
      </c>
      <c r="E1008" s="161" t="s">
        <v>12456</v>
      </c>
      <c r="F1008" s="159" t="s">
        <v>12457</v>
      </c>
      <c r="G1008" s="159" t="s">
        <v>9435</v>
      </c>
      <c r="H1008" s="164" t="s">
        <v>12458</v>
      </c>
      <c r="I1008" s="159" t="s">
        <v>11985</v>
      </c>
      <c r="J1008" s="163" t="s">
        <v>12459</v>
      </c>
      <c r="K1008" s="165" t="s">
        <v>9481</v>
      </c>
      <c r="L1008" s="181" t="s">
        <v>8172</v>
      </c>
      <c r="M1008" s="166" t="s">
        <v>8194</v>
      </c>
      <c r="N1008" s="161" t="s">
        <v>8161</v>
      </c>
      <c r="O1008" s="166"/>
      <c r="P1008" s="224"/>
      <c r="Q1008" s="159"/>
      <c r="R1008" s="159"/>
      <c r="S1008" s="159" t="s">
        <v>11489</v>
      </c>
      <c r="T1008" s="159" t="s">
        <v>10717</v>
      </c>
      <c r="U1008" s="164"/>
      <c r="V1008" s="159"/>
      <c r="W1008" s="168"/>
    </row>
    <row r="1009" spans="1:24" ht="15" customHeight="1" x14ac:dyDescent="0.25">
      <c r="A1009" s="159">
        <v>6887</v>
      </c>
      <c r="B1009" s="160">
        <v>39684</v>
      </c>
      <c r="C1009" s="161">
        <v>1239</v>
      </c>
      <c r="D1009" s="161" t="s">
        <v>91</v>
      </c>
      <c r="E1009" s="161" t="s">
        <v>12460</v>
      </c>
      <c r="F1009" s="162" t="s">
        <v>12461</v>
      </c>
      <c r="G1009" s="159" t="s">
        <v>8477</v>
      </c>
      <c r="H1009" s="164" t="s">
        <v>12462</v>
      </c>
      <c r="I1009" s="159" t="s">
        <v>12463</v>
      </c>
      <c r="J1009" s="163" t="s">
        <v>12464</v>
      </c>
      <c r="K1009" s="165" t="s">
        <v>9481</v>
      </c>
      <c r="L1009" s="181" t="s">
        <v>8172</v>
      </c>
      <c r="M1009" s="166">
        <v>500000</v>
      </c>
      <c r="N1009" s="161" t="s">
        <v>8998</v>
      </c>
      <c r="O1009" s="166"/>
      <c r="P1009" s="224" t="s">
        <v>12465</v>
      </c>
      <c r="Q1009" s="159"/>
      <c r="R1009" s="159"/>
      <c r="S1009" s="159" t="s">
        <v>10974</v>
      </c>
      <c r="T1009" s="159" t="s">
        <v>10717</v>
      </c>
      <c r="U1009" s="164"/>
      <c r="V1009" s="159"/>
      <c r="W1009" s="168"/>
    </row>
    <row r="1010" spans="1:24" ht="15" customHeight="1" x14ac:dyDescent="0.25">
      <c r="A1010" s="159">
        <v>6889</v>
      </c>
      <c r="B1010" s="160">
        <v>39684</v>
      </c>
      <c r="C1010" s="161">
        <v>1311</v>
      </c>
      <c r="D1010" s="161" t="s">
        <v>130</v>
      </c>
      <c r="E1010" s="161" t="s">
        <v>12415</v>
      </c>
      <c r="F1010" s="162" t="s">
        <v>12238</v>
      </c>
      <c r="G1010" s="162" t="s">
        <v>12239</v>
      </c>
      <c r="H1010" s="164" t="s">
        <v>12466</v>
      </c>
      <c r="I1010" s="159" t="s">
        <v>12467</v>
      </c>
      <c r="J1010" s="163" t="s">
        <v>12468</v>
      </c>
      <c r="K1010" s="165" t="s">
        <v>9481</v>
      </c>
      <c r="L1010" s="181" t="s">
        <v>8226</v>
      </c>
      <c r="M1010" s="166" t="s">
        <v>8194</v>
      </c>
      <c r="N1010" s="161" t="s">
        <v>8998</v>
      </c>
      <c r="O1010" s="166"/>
      <c r="P1010" s="224"/>
      <c r="Q1010" s="159"/>
      <c r="R1010" s="159"/>
      <c r="S1010" s="159"/>
      <c r="T1010" s="159"/>
      <c r="U1010" s="164"/>
      <c r="V1010" s="159"/>
      <c r="W1010" s="168"/>
    </row>
    <row r="1011" spans="1:24" ht="15" customHeight="1" x14ac:dyDescent="0.25">
      <c r="A1011" s="159">
        <v>6878</v>
      </c>
      <c r="B1011" s="160">
        <v>39684</v>
      </c>
      <c r="C1011" s="161">
        <v>901</v>
      </c>
      <c r="D1011" s="161" t="s">
        <v>64</v>
      </c>
      <c r="E1011" s="161" t="s">
        <v>12469</v>
      </c>
      <c r="F1011" s="159" t="s">
        <v>9220</v>
      </c>
      <c r="G1011" s="159" t="s">
        <v>8260</v>
      </c>
      <c r="H1011" s="164" t="s">
        <v>12470</v>
      </c>
      <c r="I1011" s="159" t="s">
        <v>12471</v>
      </c>
      <c r="J1011" s="163" t="s">
        <v>12472</v>
      </c>
      <c r="K1011" s="165" t="s">
        <v>9481</v>
      </c>
      <c r="L1011" s="181" t="s">
        <v>8226</v>
      </c>
      <c r="M1011" s="166">
        <v>2000</v>
      </c>
      <c r="N1011" s="161" t="s">
        <v>8998</v>
      </c>
      <c r="O1011" s="166"/>
      <c r="P1011" s="224" t="s">
        <v>12473</v>
      </c>
      <c r="Q1011" s="159"/>
      <c r="R1011" s="159"/>
      <c r="S1011" s="159" t="s">
        <v>11035</v>
      </c>
      <c r="T1011" s="159" t="s">
        <v>9483</v>
      </c>
      <c r="U1011" s="164"/>
      <c r="V1011" s="159"/>
      <c r="W1011" s="168"/>
    </row>
    <row r="1012" spans="1:24" ht="15" customHeight="1" x14ac:dyDescent="0.25">
      <c r="A1012" s="151">
        <v>6884</v>
      </c>
      <c r="B1012" s="152">
        <v>39684</v>
      </c>
      <c r="C1012" s="153">
        <v>1101</v>
      </c>
      <c r="D1012" s="153" t="s">
        <v>85</v>
      </c>
      <c r="E1012" s="153" t="s">
        <v>12474</v>
      </c>
      <c r="F1012" s="153" t="s">
        <v>12475</v>
      </c>
      <c r="G1012" s="153" t="s">
        <v>12476</v>
      </c>
      <c r="H1012" s="123" t="s">
        <v>12477</v>
      </c>
      <c r="I1012" s="153" t="s">
        <v>12478</v>
      </c>
      <c r="J1012" s="123" t="s">
        <v>12479</v>
      </c>
      <c r="K1012" s="123"/>
      <c r="L1012" s="182"/>
      <c r="M1012" s="154">
        <v>10000</v>
      </c>
      <c r="N1012" s="153" t="s">
        <v>8998</v>
      </c>
      <c r="O1012" s="155"/>
      <c r="P1012" s="153" t="s">
        <v>12480</v>
      </c>
      <c r="Q1012" s="153"/>
      <c r="R1012" s="153"/>
      <c r="S1012" s="153"/>
      <c r="T1012" s="153"/>
      <c r="U1012" s="153"/>
      <c r="V1012" s="153"/>
      <c r="W1012" s="156"/>
    </row>
    <row r="1013" spans="1:24" ht="15" customHeight="1" x14ac:dyDescent="0.25">
      <c r="A1013" s="172"/>
      <c r="B1013" s="213">
        <v>39684</v>
      </c>
      <c r="C1013" s="172">
        <v>1514</v>
      </c>
      <c r="D1013" s="172" t="s">
        <v>40</v>
      </c>
      <c r="E1013" s="172" t="s">
        <v>12481</v>
      </c>
      <c r="F1013" s="178" t="s">
        <v>12482</v>
      </c>
      <c r="G1013" s="178" t="s">
        <v>8222</v>
      </c>
      <c r="H1013" s="173" t="s">
        <v>11054</v>
      </c>
      <c r="I1013" s="178" t="s">
        <v>12483</v>
      </c>
      <c r="J1013" s="173" t="s">
        <v>8225</v>
      </c>
      <c r="K1013" s="172"/>
      <c r="L1013" s="174" t="s">
        <v>8226</v>
      </c>
      <c r="M1013" s="175">
        <v>45</v>
      </c>
      <c r="N1013" s="172" t="s">
        <v>8142</v>
      </c>
      <c r="O1013" s="176" t="s">
        <v>4936</v>
      </c>
      <c r="P1013" s="173"/>
      <c r="Q1013" s="173"/>
      <c r="R1013" s="173"/>
      <c r="S1013" s="173" t="s">
        <v>8222</v>
      </c>
      <c r="T1013" s="173" t="s">
        <v>9787</v>
      </c>
      <c r="U1013" s="173" t="s">
        <v>8252</v>
      </c>
      <c r="V1013" s="179"/>
      <c r="W1013" s="180"/>
    </row>
    <row r="1014" spans="1:24" ht="15" customHeight="1" x14ac:dyDescent="0.25">
      <c r="A1014" s="144">
        <v>6931</v>
      </c>
      <c r="B1014" s="120">
        <v>39685</v>
      </c>
      <c r="C1014" s="121">
        <v>849</v>
      </c>
      <c r="D1014" s="121" t="s">
        <v>59</v>
      </c>
      <c r="E1014" s="144" t="s">
        <v>12484</v>
      </c>
      <c r="F1014" s="144" t="s">
        <v>12485</v>
      </c>
      <c r="G1014" s="144" t="s">
        <v>12486</v>
      </c>
      <c r="H1014" s="146" t="s">
        <v>12487</v>
      </c>
      <c r="I1014" s="146" t="s">
        <v>12488</v>
      </c>
      <c r="J1014" s="147"/>
      <c r="K1014" s="147"/>
      <c r="L1014" s="148"/>
      <c r="M1014" s="122">
        <v>2500</v>
      </c>
      <c r="N1014" s="121" t="s">
        <v>8161</v>
      </c>
      <c r="O1014" s="122"/>
      <c r="P1014" s="149"/>
      <c r="Q1014" s="144"/>
      <c r="R1014" s="144"/>
      <c r="S1014" s="144"/>
      <c r="T1014" s="144"/>
      <c r="U1014" s="144"/>
      <c r="V1014" s="144"/>
      <c r="W1014" s="144"/>
    </row>
    <row r="1015" spans="1:24" ht="15" customHeight="1" x14ac:dyDescent="0.3">
      <c r="A1015" s="144">
        <v>6940</v>
      </c>
      <c r="B1015" s="120">
        <v>39685</v>
      </c>
      <c r="C1015" s="121">
        <v>939</v>
      </c>
      <c r="D1015" s="121" t="s">
        <v>35</v>
      </c>
      <c r="E1015" s="144" t="s">
        <v>12489</v>
      </c>
      <c r="F1015" s="145" t="s">
        <v>8190</v>
      </c>
      <c r="G1015" s="145" t="s">
        <v>8191</v>
      </c>
      <c r="H1015" s="146" t="s">
        <v>12490</v>
      </c>
      <c r="I1015" s="230" t="s">
        <v>12491</v>
      </c>
      <c r="J1015" s="147"/>
      <c r="K1015" s="147"/>
      <c r="L1015" s="148"/>
      <c r="M1015" s="122" t="s">
        <v>8194</v>
      </c>
      <c r="N1015" s="121" t="s">
        <v>8998</v>
      </c>
      <c r="O1015" s="122"/>
      <c r="P1015" s="149"/>
      <c r="Q1015" s="211"/>
      <c r="R1015" s="211"/>
      <c r="S1015" s="144"/>
      <c r="T1015" s="144"/>
      <c r="U1015" s="144"/>
      <c r="V1015" s="144"/>
      <c r="W1015" s="144"/>
      <c r="X1015" s="128"/>
    </row>
    <row r="1016" spans="1:24" ht="15" customHeight="1" x14ac:dyDescent="0.25">
      <c r="A1016" s="144">
        <v>6972</v>
      </c>
      <c r="B1016" s="120">
        <v>39685</v>
      </c>
      <c r="C1016" s="121">
        <v>1545</v>
      </c>
      <c r="D1016" s="121" t="s">
        <v>152</v>
      </c>
      <c r="E1016" s="144" t="s">
        <v>12492</v>
      </c>
      <c r="F1016" s="145" t="s">
        <v>12493</v>
      </c>
      <c r="G1016" s="144" t="s">
        <v>12494</v>
      </c>
      <c r="H1016" s="146" t="s">
        <v>12495</v>
      </c>
      <c r="I1016" s="146" t="s">
        <v>12496</v>
      </c>
      <c r="J1016" s="206" t="s">
        <v>10614</v>
      </c>
      <c r="K1016" s="147"/>
      <c r="L1016" s="148" t="s">
        <v>11696</v>
      </c>
      <c r="M1016" s="122">
        <v>4000</v>
      </c>
      <c r="N1016" s="121" t="s">
        <v>8724</v>
      </c>
      <c r="O1016" s="149"/>
      <c r="P1016" s="144"/>
      <c r="Q1016" s="144"/>
      <c r="R1016" s="144"/>
      <c r="S1016" s="144"/>
      <c r="T1016" s="144"/>
      <c r="U1016" s="144"/>
      <c r="V1016" s="121"/>
      <c r="W1016" s="150"/>
    </row>
    <row r="1017" spans="1:24" ht="15" customHeight="1" x14ac:dyDescent="0.25">
      <c r="A1017" s="144">
        <v>6974</v>
      </c>
      <c r="B1017" s="120">
        <v>39685</v>
      </c>
      <c r="C1017" s="121">
        <v>1557</v>
      </c>
      <c r="D1017" s="121" t="s">
        <v>59</v>
      </c>
      <c r="E1017" s="144" t="s">
        <v>12497</v>
      </c>
      <c r="F1017" s="144" t="s">
        <v>12498</v>
      </c>
      <c r="G1017" s="144" t="s">
        <v>12499</v>
      </c>
      <c r="H1017" s="206" t="s">
        <v>12500</v>
      </c>
      <c r="I1017" s="146" t="s">
        <v>12501</v>
      </c>
      <c r="J1017" s="147" t="s">
        <v>10543</v>
      </c>
      <c r="K1017" s="147"/>
      <c r="L1017" s="148"/>
      <c r="M1017" s="122" t="s">
        <v>8194</v>
      </c>
      <c r="N1017" s="121" t="s">
        <v>8998</v>
      </c>
      <c r="O1017" s="149"/>
      <c r="P1017" s="144"/>
      <c r="Q1017" s="144"/>
      <c r="R1017" s="144"/>
      <c r="S1017" s="144"/>
      <c r="T1017" s="144"/>
      <c r="U1017" s="144"/>
      <c r="V1017" s="121"/>
      <c r="W1017" s="150"/>
    </row>
    <row r="1018" spans="1:24" ht="15" customHeight="1" x14ac:dyDescent="0.25">
      <c r="A1018" s="159">
        <v>6949</v>
      </c>
      <c r="B1018" s="160">
        <v>39685</v>
      </c>
      <c r="C1018" s="161">
        <v>1107</v>
      </c>
      <c r="D1018" s="161" t="s">
        <v>26</v>
      </c>
      <c r="E1018" s="161" t="s">
        <v>12502</v>
      </c>
      <c r="F1018" s="159" t="s">
        <v>12503</v>
      </c>
      <c r="G1018" s="159" t="s">
        <v>9641</v>
      </c>
      <c r="H1018" s="164" t="s">
        <v>12504</v>
      </c>
      <c r="I1018" s="159" t="s">
        <v>12505</v>
      </c>
      <c r="J1018" s="163"/>
      <c r="K1018" s="165" t="s">
        <v>9481</v>
      </c>
      <c r="L1018" s="181" t="s">
        <v>8226</v>
      </c>
      <c r="M1018" s="166">
        <v>1000</v>
      </c>
      <c r="N1018" s="161" t="s">
        <v>8998</v>
      </c>
      <c r="O1018" s="166"/>
      <c r="P1018" s="224"/>
      <c r="Q1018" s="205"/>
      <c r="R1018" s="205"/>
      <c r="S1018" s="159" t="s">
        <v>12059</v>
      </c>
      <c r="T1018" s="159" t="s">
        <v>10717</v>
      </c>
      <c r="U1018" s="164"/>
      <c r="V1018" s="159"/>
      <c r="W1018" s="168"/>
    </row>
    <row r="1019" spans="1:24" ht="15" customHeight="1" x14ac:dyDescent="0.25">
      <c r="A1019" s="159"/>
      <c r="B1019" s="160">
        <v>39685</v>
      </c>
      <c r="C1019" s="161"/>
      <c r="D1019" s="161" t="s">
        <v>141</v>
      </c>
      <c r="E1019" s="161" t="s">
        <v>12244</v>
      </c>
      <c r="F1019" s="162" t="s">
        <v>9340</v>
      </c>
      <c r="G1019" s="162" t="s">
        <v>8671</v>
      </c>
      <c r="H1019" s="164" t="s">
        <v>12506</v>
      </c>
      <c r="I1019" s="159" t="s">
        <v>12507</v>
      </c>
      <c r="J1019" s="163" t="s">
        <v>12508</v>
      </c>
      <c r="K1019" s="165" t="s">
        <v>9481</v>
      </c>
      <c r="L1019" s="181" t="s">
        <v>8226</v>
      </c>
      <c r="M1019" s="166">
        <v>500</v>
      </c>
      <c r="N1019" s="161" t="s">
        <v>8998</v>
      </c>
      <c r="O1019" s="161"/>
      <c r="P1019" s="224"/>
      <c r="Q1019" s="159"/>
      <c r="R1019" s="159"/>
      <c r="S1019" s="159" t="s">
        <v>12509</v>
      </c>
      <c r="T1019" s="159" t="s">
        <v>10584</v>
      </c>
      <c r="U1019" s="164"/>
      <c r="V1019" s="159"/>
      <c r="W1019" s="168"/>
    </row>
    <row r="1020" spans="1:24" ht="15" customHeight="1" x14ac:dyDescent="0.25">
      <c r="A1020" s="159"/>
      <c r="B1020" s="160">
        <v>39685</v>
      </c>
      <c r="C1020" s="161"/>
      <c r="D1020" s="161" t="s">
        <v>141</v>
      </c>
      <c r="E1020" s="161" t="s">
        <v>12510</v>
      </c>
      <c r="F1020" s="159" t="s">
        <v>9340</v>
      </c>
      <c r="G1020" s="162" t="s">
        <v>8671</v>
      </c>
      <c r="H1020" s="164" t="s">
        <v>12511</v>
      </c>
      <c r="I1020" s="159" t="s">
        <v>12512</v>
      </c>
      <c r="J1020" s="163" t="s">
        <v>12508</v>
      </c>
      <c r="K1020" s="165" t="s">
        <v>9481</v>
      </c>
      <c r="L1020" s="181" t="s">
        <v>8226</v>
      </c>
      <c r="M1020" s="166">
        <v>600</v>
      </c>
      <c r="N1020" s="161" t="s">
        <v>8998</v>
      </c>
      <c r="O1020" s="166"/>
      <c r="P1020" s="224"/>
      <c r="Q1020" s="159"/>
      <c r="R1020" s="159"/>
      <c r="S1020" s="159" t="s">
        <v>12509</v>
      </c>
      <c r="T1020" s="159" t="s">
        <v>10584</v>
      </c>
      <c r="U1020" s="164"/>
      <c r="V1020" s="159"/>
      <c r="W1020" s="168"/>
    </row>
    <row r="1021" spans="1:24" ht="15" customHeight="1" x14ac:dyDescent="0.25">
      <c r="A1021" s="159"/>
      <c r="B1021" s="160">
        <v>39685</v>
      </c>
      <c r="C1021" s="161">
        <v>1640</v>
      </c>
      <c r="D1021" s="161" t="s">
        <v>91</v>
      </c>
      <c r="E1021" s="161" t="s">
        <v>12513</v>
      </c>
      <c r="F1021" s="159" t="s">
        <v>12514</v>
      </c>
      <c r="G1021" s="162" t="s">
        <v>8284</v>
      </c>
      <c r="H1021" s="164" t="s">
        <v>12515</v>
      </c>
      <c r="I1021" s="159" t="s">
        <v>12516</v>
      </c>
      <c r="J1021" s="163" t="s">
        <v>12517</v>
      </c>
      <c r="K1021" s="165" t="s">
        <v>9481</v>
      </c>
      <c r="L1021" s="181" t="s">
        <v>8226</v>
      </c>
      <c r="M1021" s="166">
        <v>200</v>
      </c>
      <c r="N1021" s="161" t="s">
        <v>8335</v>
      </c>
      <c r="O1021" s="166"/>
      <c r="P1021" s="224"/>
      <c r="Q1021" s="159"/>
      <c r="R1021" s="159"/>
      <c r="S1021" s="159" t="s">
        <v>12518</v>
      </c>
      <c r="T1021" s="159" t="s">
        <v>10717</v>
      </c>
      <c r="U1021" s="164"/>
      <c r="V1021" s="159"/>
      <c r="W1021" s="229"/>
    </row>
    <row r="1022" spans="1:24" ht="15" customHeight="1" x14ac:dyDescent="0.25">
      <c r="A1022" s="159"/>
      <c r="B1022" s="160">
        <v>39685</v>
      </c>
      <c r="C1022" s="161">
        <v>830</v>
      </c>
      <c r="D1022" s="161" t="s">
        <v>130</v>
      </c>
      <c r="E1022" s="161" t="s">
        <v>12395</v>
      </c>
      <c r="F1022" s="159" t="s">
        <v>12519</v>
      </c>
      <c r="G1022" s="159" t="s">
        <v>12520</v>
      </c>
      <c r="H1022" s="164" t="s">
        <v>12521</v>
      </c>
      <c r="I1022" s="159" t="s">
        <v>12522</v>
      </c>
      <c r="J1022" s="163" t="s">
        <v>12523</v>
      </c>
      <c r="K1022" s="165" t="s">
        <v>9481</v>
      </c>
      <c r="L1022" s="181" t="s">
        <v>8226</v>
      </c>
      <c r="M1022" s="166">
        <v>500</v>
      </c>
      <c r="N1022" s="161" t="s">
        <v>8161</v>
      </c>
      <c r="O1022" s="166"/>
      <c r="P1022" s="224"/>
      <c r="Q1022" s="159"/>
      <c r="R1022" s="159"/>
      <c r="S1022" s="159" t="s">
        <v>12524</v>
      </c>
      <c r="T1022" s="159" t="s">
        <v>11302</v>
      </c>
      <c r="U1022" s="164"/>
      <c r="V1022" s="159"/>
      <c r="W1022" s="168"/>
    </row>
    <row r="1023" spans="1:24" ht="15" customHeight="1" x14ac:dyDescent="0.25">
      <c r="A1023" s="159">
        <v>6926</v>
      </c>
      <c r="B1023" s="160">
        <v>39685</v>
      </c>
      <c r="C1023" s="161">
        <v>829</v>
      </c>
      <c r="D1023" s="161" t="s">
        <v>81</v>
      </c>
      <c r="E1023" s="161" t="s">
        <v>12525</v>
      </c>
      <c r="F1023" s="159" t="s">
        <v>12526</v>
      </c>
      <c r="G1023" s="159" t="s">
        <v>10788</v>
      </c>
      <c r="H1023" s="164" t="s">
        <v>12527</v>
      </c>
      <c r="I1023" s="159" t="s">
        <v>12528</v>
      </c>
      <c r="J1023" s="162" t="s">
        <v>12215</v>
      </c>
      <c r="K1023" s="165" t="s">
        <v>9481</v>
      </c>
      <c r="L1023" s="181" t="s">
        <v>8226</v>
      </c>
      <c r="M1023" s="166">
        <v>5000</v>
      </c>
      <c r="N1023" s="161" t="s">
        <v>8998</v>
      </c>
      <c r="O1023" s="166"/>
      <c r="P1023" s="224" t="s">
        <v>12529</v>
      </c>
      <c r="Q1023" s="159"/>
      <c r="R1023" s="159"/>
      <c r="S1023" s="159" t="s">
        <v>10792</v>
      </c>
      <c r="T1023" s="159" t="s">
        <v>10793</v>
      </c>
      <c r="U1023" s="164"/>
      <c r="V1023" s="159"/>
      <c r="W1023" s="168"/>
    </row>
    <row r="1024" spans="1:24" ht="15" customHeight="1" x14ac:dyDescent="0.25">
      <c r="A1024" s="159">
        <v>6928</v>
      </c>
      <c r="B1024" s="160">
        <v>39685</v>
      </c>
      <c r="C1024" s="161">
        <v>835</v>
      </c>
      <c r="D1024" s="161" t="s">
        <v>130</v>
      </c>
      <c r="E1024" s="161" t="s">
        <v>12530</v>
      </c>
      <c r="F1024" s="159" t="s">
        <v>10143</v>
      </c>
      <c r="G1024" s="162" t="s">
        <v>9664</v>
      </c>
      <c r="H1024" s="164" t="s">
        <v>12531</v>
      </c>
      <c r="I1024" s="159" t="s">
        <v>10145</v>
      </c>
      <c r="J1024" s="163" t="s">
        <v>12532</v>
      </c>
      <c r="K1024" s="165" t="s">
        <v>9481</v>
      </c>
      <c r="L1024" s="181" t="s">
        <v>11696</v>
      </c>
      <c r="M1024" s="166">
        <v>400000</v>
      </c>
      <c r="N1024" s="161" t="s">
        <v>8998</v>
      </c>
      <c r="O1024" s="166"/>
      <c r="P1024" s="224"/>
      <c r="Q1024" s="159"/>
      <c r="R1024" s="159"/>
      <c r="S1024" s="159" t="s">
        <v>12533</v>
      </c>
      <c r="T1024" s="159" t="s">
        <v>11302</v>
      </c>
      <c r="U1024" s="164"/>
      <c r="V1024" s="159"/>
      <c r="W1024" s="168"/>
    </row>
    <row r="1025" spans="1:23" ht="15" customHeight="1" x14ac:dyDescent="0.25">
      <c r="A1025" s="159"/>
      <c r="B1025" s="160">
        <v>39685</v>
      </c>
      <c r="C1025" s="161">
        <v>1150</v>
      </c>
      <c r="D1025" s="161" t="s">
        <v>81</v>
      </c>
      <c r="E1025" s="161" t="s">
        <v>12534</v>
      </c>
      <c r="F1025" s="159" t="s">
        <v>12535</v>
      </c>
      <c r="G1025" s="159" t="s">
        <v>8175</v>
      </c>
      <c r="H1025" s="164" t="s">
        <v>12536</v>
      </c>
      <c r="I1025" s="159" t="s">
        <v>11985</v>
      </c>
      <c r="J1025" s="163" t="s">
        <v>12537</v>
      </c>
      <c r="K1025" s="165" t="s">
        <v>9481</v>
      </c>
      <c r="L1025" s="181" t="s">
        <v>8226</v>
      </c>
      <c r="M1025" s="166">
        <v>200</v>
      </c>
      <c r="N1025" s="161" t="s">
        <v>8998</v>
      </c>
      <c r="O1025" s="166"/>
      <c r="P1025" s="224"/>
      <c r="Q1025" s="159"/>
      <c r="R1025" s="159"/>
      <c r="S1025" s="159" t="s">
        <v>12538</v>
      </c>
      <c r="T1025" s="159" t="s">
        <v>10793</v>
      </c>
      <c r="U1025" s="164"/>
      <c r="V1025" s="159"/>
      <c r="W1025" s="168"/>
    </row>
    <row r="1026" spans="1:23" ht="15" customHeight="1" x14ac:dyDescent="0.25">
      <c r="A1026" s="159">
        <v>6929</v>
      </c>
      <c r="B1026" s="160">
        <v>39685</v>
      </c>
      <c r="C1026" s="161">
        <v>837</v>
      </c>
      <c r="D1026" s="161" t="s">
        <v>79</v>
      </c>
      <c r="E1026" s="161" t="s">
        <v>12539</v>
      </c>
      <c r="F1026" s="159" t="s">
        <v>12540</v>
      </c>
      <c r="G1026" s="159" t="s">
        <v>9196</v>
      </c>
      <c r="H1026" s="164" t="s">
        <v>12541</v>
      </c>
      <c r="I1026" s="159" t="s">
        <v>12542</v>
      </c>
      <c r="J1026" s="163"/>
      <c r="K1026" s="165" t="s">
        <v>9481</v>
      </c>
      <c r="L1026" s="181" t="s">
        <v>8226</v>
      </c>
      <c r="M1026" s="166">
        <v>1000</v>
      </c>
      <c r="N1026" s="161" t="s">
        <v>8998</v>
      </c>
      <c r="O1026" s="161"/>
      <c r="P1026" s="224"/>
      <c r="Q1026" s="159"/>
      <c r="R1026" s="159"/>
      <c r="S1026" s="159"/>
      <c r="T1026" s="159" t="s">
        <v>10584</v>
      </c>
      <c r="U1026" s="164"/>
      <c r="V1026" s="159"/>
      <c r="W1026" s="229"/>
    </row>
    <row r="1027" spans="1:23" ht="15" customHeight="1" x14ac:dyDescent="0.25">
      <c r="A1027" s="159">
        <v>6950</v>
      </c>
      <c r="B1027" s="160">
        <v>39685</v>
      </c>
      <c r="C1027" s="161">
        <v>1119</v>
      </c>
      <c r="D1027" s="161" t="s">
        <v>26</v>
      </c>
      <c r="E1027" s="161" t="s">
        <v>12543</v>
      </c>
      <c r="F1027" s="159" t="s">
        <v>12544</v>
      </c>
      <c r="G1027" s="159" t="s">
        <v>12545</v>
      </c>
      <c r="H1027" s="164" t="s">
        <v>12546</v>
      </c>
      <c r="I1027" s="159" t="s">
        <v>12547</v>
      </c>
      <c r="J1027" s="163"/>
      <c r="K1027" s="165" t="s">
        <v>9481</v>
      </c>
      <c r="L1027" s="181" t="s">
        <v>8172</v>
      </c>
      <c r="M1027" s="166">
        <v>3000</v>
      </c>
      <c r="N1027" s="161" t="s">
        <v>8194</v>
      </c>
      <c r="O1027" s="166"/>
      <c r="P1027" s="224"/>
      <c r="Q1027" s="205"/>
      <c r="R1027" s="205"/>
      <c r="S1027" s="159" t="s">
        <v>12548</v>
      </c>
      <c r="T1027" s="159" t="s">
        <v>10717</v>
      </c>
      <c r="U1027" s="164"/>
      <c r="V1027" s="159"/>
      <c r="W1027" s="168"/>
    </row>
    <row r="1028" spans="1:23" ht="15" customHeight="1" x14ac:dyDescent="0.25">
      <c r="A1028" s="159">
        <v>6967</v>
      </c>
      <c r="B1028" s="160">
        <v>39685</v>
      </c>
      <c r="C1028" s="161">
        <v>1530</v>
      </c>
      <c r="D1028" s="161" t="s">
        <v>91</v>
      </c>
      <c r="E1028" s="161" t="s">
        <v>12549</v>
      </c>
      <c r="F1028" s="162" t="s">
        <v>8396</v>
      </c>
      <c r="G1028" s="162" t="s">
        <v>8194</v>
      </c>
      <c r="H1028" s="164" t="s">
        <v>12550</v>
      </c>
      <c r="I1028" s="164" t="s">
        <v>12551</v>
      </c>
      <c r="J1028" s="163" t="s">
        <v>12552</v>
      </c>
      <c r="K1028" s="165" t="s">
        <v>9481</v>
      </c>
      <c r="L1028" s="181" t="s">
        <v>8226</v>
      </c>
      <c r="M1028" s="166">
        <v>1260</v>
      </c>
      <c r="N1028" s="161" t="s">
        <v>8998</v>
      </c>
      <c r="O1028" s="167"/>
      <c r="P1028" s="162" t="s">
        <v>12553</v>
      </c>
      <c r="Q1028" s="159"/>
      <c r="R1028" s="159"/>
      <c r="S1028" s="159"/>
      <c r="T1028" s="159" t="s">
        <v>10717</v>
      </c>
      <c r="U1028" s="164"/>
      <c r="V1028" s="161"/>
      <c r="W1028" s="168"/>
    </row>
    <row r="1029" spans="1:23" ht="15" customHeight="1" x14ac:dyDescent="0.25">
      <c r="A1029" s="159">
        <v>6998</v>
      </c>
      <c r="B1029" s="160">
        <v>39685</v>
      </c>
      <c r="C1029" s="161">
        <v>2252</v>
      </c>
      <c r="D1029" s="161" t="s">
        <v>64</v>
      </c>
      <c r="E1029" s="161" t="s">
        <v>12554</v>
      </c>
      <c r="F1029" s="162" t="s">
        <v>12226</v>
      </c>
      <c r="G1029" s="159" t="s">
        <v>5722</v>
      </c>
      <c r="H1029" s="207" t="s">
        <v>12555</v>
      </c>
      <c r="I1029" s="159" t="s">
        <v>12556</v>
      </c>
      <c r="J1029" s="163" t="s">
        <v>12557</v>
      </c>
      <c r="K1029" s="165" t="s">
        <v>9481</v>
      </c>
      <c r="L1029" s="181" t="s">
        <v>8226</v>
      </c>
      <c r="M1029" s="166">
        <v>5672</v>
      </c>
      <c r="N1029" s="161" t="s">
        <v>8168</v>
      </c>
      <c r="O1029" s="167">
        <v>0</v>
      </c>
      <c r="P1029" s="162" t="s">
        <v>10491</v>
      </c>
      <c r="Q1029" s="159"/>
      <c r="R1029" s="159"/>
      <c r="S1029" s="159" t="s">
        <v>10209</v>
      </c>
      <c r="T1029" s="159" t="s">
        <v>9483</v>
      </c>
      <c r="U1029" s="164"/>
      <c r="V1029" s="159"/>
      <c r="W1029" s="168"/>
    </row>
    <row r="1030" spans="1:23" ht="15" customHeight="1" x14ac:dyDescent="0.25">
      <c r="A1030" s="159">
        <v>6998</v>
      </c>
      <c r="B1030" s="160">
        <v>39685</v>
      </c>
      <c r="C1030" s="161">
        <v>2252</v>
      </c>
      <c r="D1030" s="161" t="s">
        <v>64</v>
      </c>
      <c r="E1030" s="161" t="s">
        <v>12554</v>
      </c>
      <c r="F1030" s="162" t="s">
        <v>12226</v>
      </c>
      <c r="G1030" s="159" t="s">
        <v>5722</v>
      </c>
      <c r="H1030" s="207" t="s">
        <v>12555</v>
      </c>
      <c r="I1030" s="159" t="s">
        <v>12558</v>
      </c>
      <c r="J1030" s="163"/>
      <c r="K1030" s="165" t="s">
        <v>9481</v>
      </c>
      <c r="L1030" s="181" t="s">
        <v>8226</v>
      </c>
      <c r="M1030" s="166">
        <v>12158</v>
      </c>
      <c r="N1030" s="161" t="s">
        <v>8335</v>
      </c>
      <c r="O1030" s="167">
        <v>0.90500000000000003</v>
      </c>
      <c r="P1030" s="162" t="s">
        <v>12559</v>
      </c>
      <c r="Q1030" s="159"/>
      <c r="R1030" s="159"/>
      <c r="S1030" s="159" t="s">
        <v>9482</v>
      </c>
      <c r="T1030" s="159" t="s">
        <v>9483</v>
      </c>
      <c r="U1030" s="164"/>
      <c r="V1030" s="159"/>
      <c r="W1030" s="168"/>
    </row>
    <row r="1031" spans="1:23" ht="15" customHeight="1" x14ac:dyDescent="0.25">
      <c r="A1031" s="159"/>
      <c r="B1031" s="160">
        <v>39685</v>
      </c>
      <c r="C1031" s="161">
        <v>1640</v>
      </c>
      <c r="D1031" s="161" t="s">
        <v>91</v>
      </c>
      <c r="E1031" s="161" t="s">
        <v>12560</v>
      </c>
      <c r="F1031" s="162" t="s">
        <v>12514</v>
      </c>
      <c r="G1031" s="162" t="s">
        <v>8284</v>
      </c>
      <c r="H1031" s="164" t="s">
        <v>12561</v>
      </c>
      <c r="I1031" s="159" t="s">
        <v>12562</v>
      </c>
      <c r="J1031" s="163" t="s">
        <v>12563</v>
      </c>
      <c r="K1031" s="165" t="s">
        <v>9481</v>
      </c>
      <c r="L1031" s="181" t="s">
        <v>8226</v>
      </c>
      <c r="M1031" s="166">
        <v>2500</v>
      </c>
      <c r="N1031" s="161" t="s">
        <v>8161</v>
      </c>
      <c r="O1031" s="166"/>
      <c r="P1031" s="224" t="s">
        <v>12564</v>
      </c>
      <c r="Q1031" s="159"/>
      <c r="R1031" s="159"/>
      <c r="S1031" s="159" t="s">
        <v>11811</v>
      </c>
      <c r="T1031" s="159" t="s">
        <v>10717</v>
      </c>
      <c r="U1031" s="164"/>
      <c r="V1031" s="159"/>
      <c r="W1031" s="168"/>
    </row>
    <row r="1032" spans="1:23" ht="15" customHeight="1" x14ac:dyDescent="0.25">
      <c r="A1032" s="151">
        <v>6957</v>
      </c>
      <c r="B1032" s="152">
        <v>39685</v>
      </c>
      <c r="C1032" s="153">
        <v>1327</v>
      </c>
      <c r="D1032" s="153" t="s">
        <v>319</v>
      </c>
      <c r="E1032" s="153" t="s">
        <v>12565</v>
      </c>
      <c r="F1032" s="153" t="s">
        <v>12424</v>
      </c>
      <c r="G1032" s="153" t="s">
        <v>8208</v>
      </c>
      <c r="H1032" s="123" t="s">
        <v>12566</v>
      </c>
      <c r="I1032" s="153" t="s">
        <v>12567</v>
      </c>
      <c r="J1032" s="123" t="s">
        <v>12427</v>
      </c>
      <c r="K1032" s="123"/>
      <c r="L1032" s="182"/>
      <c r="M1032" s="154">
        <v>1000000</v>
      </c>
      <c r="N1032" s="153" t="s">
        <v>8998</v>
      </c>
      <c r="O1032" s="155"/>
      <c r="P1032" s="153" t="s">
        <v>12568</v>
      </c>
      <c r="Q1032" s="153"/>
      <c r="R1032" s="153"/>
      <c r="S1032" s="153"/>
      <c r="T1032" s="153"/>
      <c r="U1032" s="153"/>
      <c r="V1032" s="153"/>
      <c r="W1032" s="156"/>
    </row>
    <row r="1033" spans="1:23" ht="15" customHeight="1" x14ac:dyDescent="0.25">
      <c r="A1033" s="151">
        <v>6957</v>
      </c>
      <c r="B1033" s="152">
        <v>39685</v>
      </c>
      <c r="C1033" s="153">
        <v>1327</v>
      </c>
      <c r="D1033" s="153" t="s">
        <v>319</v>
      </c>
      <c r="E1033" s="153" t="s">
        <v>12565</v>
      </c>
      <c r="F1033" s="153" t="s">
        <v>12424</v>
      </c>
      <c r="G1033" s="153" t="s">
        <v>8208</v>
      </c>
      <c r="H1033" s="123" t="s">
        <v>12569</v>
      </c>
      <c r="I1033" s="153" t="s">
        <v>12570</v>
      </c>
      <c r="J1033" s="123" t="s">
        <v>12427</v>
      </c>
      <c r="K1033" s="123"/>
      <c r="L1033" s="182"/>
      <c r="M1033" s="154">
        <v>1000</v>
      </c>
      <c r="N1033" s="153" t="s">
        <v>8998</v>
      </c>
      <c r="O1033" s="155"/>
      <c r="P1033" s="153" t="s">
        <v>11475</v>
      </c>
      <c r="Q1033" s="153"/>
      <c r="R1033" s="153"/>
      <c r="S1033" s="153"/>
      <c r="T1033" s="153"/>
      <c r="U1033" s="153"/>
      <c r="V1033" s="153"/>
      <c r="W1033" s="156"/>
    </row>
    <row r="1034" spans="1:23" ht="15" customHeight="1" x14ac:dyDescent="0.25">
      <c r="A1034" s="151">
        <v>6976</v>
      </c>
      <c r="B1034" s="152">
        <v>39685</v>
      </c>
      <c r="C1034" s="153">
        <v>1625</v>
      </c>
      <c r="D1034" s="153" t="s">
        <v>248</v>
      </c>
      <c r="E1034" s="153" t="s">
        <v>12571</v>
      </c>
      <c r="F1034" s="153" t="s">
        <v>12339</v>
      </c>
      <c r="G1034" s="153" t="s">
        <v>9048</v>
      </c>
      <c r="H1034" s="123" t="s">
        <v>12569</v>
      </c>
      <c r="I1034" s="153" t="s">
        <v>12572</v>
      </c>
      <c r="J1034" s="123" t="s">
        <v>12427</v>
      </c>
      <c r="K1034" s="123"/>
      <c r="L1034" s="182"/>
      <c r="M1034" s="154">
        <v>200000</v>
      </c>
      <c r="N1034" s="153" t="s">
        <v>8998</v>
      </c>
      <c r="O1034" s="155"/>
      <c r="P1034" s="153" t="s">
        <v>9052</v>
      </c>
      <c r="Q1034" s="153"/>
      <c r="R1034" s="153"/>
      <c r="S1034" s="153"/>
      <c r="T1034" s="153"/>
      <c r="U1034" s="153"/>
      <c r="V1034" s="153"/>
      <c r="W1034" s="156"/>
    </row>
    <row r="1035" spans="1:23" ht="15" customHeight="1" x14ac:dyDescent="0.25">
      <c r="A1035" s="151">
        <v>6976</v>
      </c>
      <c r="B1035" s="152">
        <v>39685</v>
      </c>
      <c r="C1035" s="153">
        <v>1625</v>
      </c>
      <c r="D1035" s="153" t="s">
        <v>248</v>
      </c>
      <c r="E1035" s="153" t="s">
        <v>12571</v>
      </c>
      <c r="F1035" s="153" t="s">
        <v>12339</v>
      </c>
      <c r="G1035" s="153" t="s">
        <v>9048</v>
      </c>
      <c r="H1035" s="123" t="s">
        <v>12573</v>
      </c>
      <c r="I1035" s="153" t="s">
        <v>12348</v>
      </c>
      <c r="J1035" s="123" t="s">
        <v>12427</v>
      </c>
      <c r="K1035" s="123"/>
      <c r="L1035" s="182"/>
      <c r="M1035" s="154">
        <v>200000</v>
      </c>
      <c r="N1035" s="153" t="s">
        <v>8998</v>
      </c>
      <c r="O1035" s="155"/>
      <c r="P1035" s="153"/>
      <c r="Q1035" s="153"/>
      <c r="R1035" s="153"/>
      <c r="S1035" s="153"/>
      <c r="T1035" s="153"/>
      <c r="U1035" s="153"/>
      <c r="V1035" s="153"/>
      <c r="W1035" s="156"/>
    </row>
    <row r="1036" spans="1:23" ht="15" customHeight="1" x14ac:dyDescent="0.25">
      <c r="A1036" s="151">
        <v>6976</v>
      </c>
      <c r="B1036" s="152">
        <v>39685</v>
      </c>
      <c r="C1036" s="153">
        <v>1625</v>
      </c>
      <c r="D1036" s="153" t="s">
        <v>248</v>
      </c>
      <c r="E1036" s="153" t="s">
        <v>12571</v>
      </c>
      <c r="F1036" s="153" t="s">
        <v>12339</v>
      </c>
      <c r="G1036" s="153" t="s">
        <v>12346</v>
      </c>
      <c r="H1036" s="123" t="s">
        <v>12574</v>
      </c>
      <c r="I1036" s="153" t="s">
        <v>12575</v>
      </c>
      <c r="J1036" s="123" t="s">
        <v>12576</v>
      </c>
      <c r="K1036" s="123"/>
      <c r="L1036" s="182" t="s">
        <v>8172</v>
      </c>
      <c r="M1036" s="154">
        <v>1000</v>
      </c>
      <c r="N1036" s="153" t="s">
        <v>8998</v>
      </c>
      <c r="O1036" s="155"/>
      <c r="P1036" s="202"/>
      <c r="Q1036" s="202"/>
      <c r="R1036" s="153"/>
      <c r="S1036" s="153"/>
      <c r="T1036" s="153"/>
      <c r="U1036" s="153"/>
      <c r="V1036" s="153"/>
      <c r="W1036" s="153"/>
    </row>
    <row r="1037" spans="1:23" ht="15" customHeight="1" x14ac:dyDescent="0.25">
      <c r="A1037" s="172">
        <v>6935</v>
      </c>
      <c r="B1037" s="213">
        <v>39685</v>
      </c>
      <c r="C1037" s="172">
        <v>902</v>
      </c>
      <c r="D1037" s="172" t="s">
        <v>56</v>
      </c>
      <c r="E1037" s="172" t="s">
        <v>12577</v>
      </c>
      <c r="F1037" s="178" t="s">
        <v>12578</v>
      </c>
      <c r="G1037" s="178" t="s">
        <v>12579</v>
      </c>
      <c r="H1037" s="173" t="s">
        <v>12580</v>
      </c>
      <c r="I1037" s="178" t="s">
        <v>12581</v>
      </c>
      <c r="J1037" s="173" t="s">
        <v>10604</v>
      </c>
      <c r="K1037" s="172"/>
      <c r="L1037" s="174" t="s">
        <v>8226</v>
      </c>
      <c r="M1037" s="175">
        <v>12500</v>
      </c>
      <c r="N1037" s="172" t="s">
        <v>8227</v>
      </c>
      <c r="O1037" s="176">
        <v>0.88</v>
      </c>
      <c r="P1037" s="173" t="s">
        <v>9608</v>
      </c>
      <c r="Q1037" s="173" t="s">
        <v>12582</v>
      </c>
      <c r="R1037" s="173"/>
      <c r="S1037" s="173" t="s">
        <v>12583</v>
      </c>
      <c r="T1037" s="173"/>
      <c r="U1037" s="173"/>
      <c r="V1037" s="179"/>
      <c r="W1037" s="180"/>
    </row>
    <row r="1038" spans="1:23" ht="15" customHeight="1" x14ac:dyDescent="0.25">
      <c r="A1038" s="172">
        <v>6924</v>
      </c>
      <c r="B1038" s="213">
        <v>39685</v>
      </c>
      <c r="C1038" s="172">
        <v>804</v>
      </c>
      <c r="D1038" s="172" t="s">
        <v>302</v>
      </c>
      <c r="E1038" s="172" t="s">
        <v>12584</v>
      </c>
      <c r="F1038" s="178" t="s">
        <v>12585</v>
      </c>
      <c r="G1038" s="178" t="s">
        <v>12088</v>
      </c>
      <c r="H1038" s="173" t="s">
        <v>12586</v>
      </c>
      <c r="I1038" s="178" t="s">
        <v>12587</v>
      </c>
      <c r="J1038" s="173"/>
      <c r="K1038" s="172"/>
      <c r="L1038" s="174" t="s">
        <v>8226</v>
      </c>
      <c r="M1038" s="175" t="s">
        <v>8194</v>
      </c>
      <c r="N1038" s="172" t="s">
        <v>8998</v>
      </c>
      <c r="O1038" s="176"/>
      <c r="P1038" s="228"/>
      <c r="Q1038" s="173"/>
      <c r="R1038" s="173" t="s">
        <v>12588</v>
      </c>
      <c r="S1038" s="173" t="s">
        <v>12589</v>
      </c>
      <c r="T1038" s="173" t="s">
        <v>3914</v>
      </c>
      <c r="U1038" s="173"/>
      <c r="V1038" s="194"/>
      <c r="W1038" s="180"/>
    </row>
    <row r="1039" spans="1:23" ht="15" customHeight="1" x14ac:dyDescent="0.25">
      <c r="A1039" s="172"/>
      <c r="B1039" s="213">
        <v>39685</v>
      </c>
      <c r="C1039" s="172"/>
      <c r="D1039" s="172" t="s">
        <v>31</v>
      </c>
      <c r="E1039" s="232">
        <v>39685</v>
      </c>
      <c r="F1039" s="178"/>
      <c r="G1039" s="178"/>
      <c r="H1039" s="173" t="s">
        <v>12590</v>
      </c>
      <c r="I1039" s="178" t="s">
        <v>12591</v>
      </c>
      <c r="J1039" s="173" t="s">
        <v>4936</v>
      </c>
      <c r="K1039" s="172"/>
      <c r="L1039" s="174" t="s">
        <v>8226</v>
      </c>
      <c r="M1039" s="175" t="s">
        <v>4936</v>
      </c>
      <c r="N1039" s="172" t="s">
        <v>8168</v>
      </c>
      <c r="O1039" s="176" t="s">
        <v>4936</v>
      </c>
      <c r="P1039" s="228"/>
      <c r="Q1039" s="173" t="s">
        <v>12592</v>
      </c>
      <c r="R1039" s="173"/>
      <c r="S1039" s="146" t="s">
        <v>10865</v>
      </c>
      <c r="T1039" s="173" t="s">
        <v>10866</v>
      </c>
      <c r="U1039" s="173" t="s">
        <v>10867</v>
      </c>
      <c r="V1039" s="194"/>
      <c r="W1039" s="180"/>
    </row>
    <row r="1040" spans="1:23" ht="15" customHeight="1" x14ac:dyDescent="0.25">
      <c r="A1040" s="144">
        <v>6923</v>
      </c>
      <c r="B1040" s="157">
        <v>39685</v>
      </c>
      <c r="C1040" s="121">
        <v>756</v>
      </c>
      <c r="D1040" s="121" t="s">
        <v>150</v>
      </c>
      <c r="E1040" s="158" t="s">
        <v>12593</v>
      </c>
      <c r="F1040" s="145" t="s">
        <v>12594</v>
      </c>
      <c r="G1040" s="144" t="s">
        <v>8233</v>
      </c>
      <c r="H1040" s="144" t="s">
        <v>12595</v>
      </c>
      <c r="I1040" s="144" t="s">
        <v>12596</v>
      </c>
      <c r="J1040" s="147" t="s">
        <v>9569</v>
      </c>
      <c r="K1040" s="147"/>
      <c r="L1040" s="148" t="s">
        <v>8226</v>
      </c>
      <c r="M1040" s="122">
        <v>1200</v>
      </c>
      <c r="N1040" s="121" t="s">
        <v>8142</v>
      </c>
      <c r="O1040" s="122"/>
      <c r="P1040" s="149"/>
      <c r="Q1040" s="144"/>
      <c r="R1040" s="144"/>
      <c r="S1040" s="144" t="s">
        <v>12597</v>
      </c>
      <c r="T1040" s="144" t="s">
        <v>9571</v>
      </c>
      <c r="U1040" s="144"/>
      <c r="V1040" s="144"/>
      <c r="W1040" s="144"/>
    </row>
    <row r="1041" spans="1:23" ht="15" customHeight="1" x14ac:dyDescent="0.25">
      <c r="A1041" s="144"/>
      <c r="B1041" s="157">
        <v>39685</v>
      </c>
      <c r="C1041" s="121"/>
      <c r="D1041" s="121" t="s">
        <v>46</v>
      </c>
      <c r="E1041" s="158" t="s">
        <v>12598</v>
      </c>
      <c r="F1041" s="144" t="s">
        <v>12599</v>
      </c>
      <c r="G1041" s="144" t="s">
        <v>8802</v>
      </c>
      <c r="H1041" s="144" t="s">
        <v>12600</v>
      </c>
      <c r="I1041" s="144" t="s">
        <v>11294</v>
      </c>
      <c r="J1041" s="147"/>
      <c r="K1041" s="147"/>
      <c r="L1041" s="148" t="s">
        <v>9874</v>
      </c>
      <c r="M1041" s="122">
        <v>200</v>
      </c>
      <c r="N1041" s="121" t="s">
        <v>8267</v>
      </c>
      <c r="O1041" s="122"/>
      <c r="P1041" s="210"/>
      <c r="Q1041" s="211"/>
      <c r="R1041" s="144"/>
      <c r="S1041" s="144" t="s">
        <v>11100</v>
      </c>
      <c r="T1041" s="144" t="s">
        <v>10745</v>
      </c>
      <c r="U1041" s="144"/>
      <c r="V1041" s="121"/>
      <c r="W1041" s="144"/>
    </row>
    <row r="1042" spans="1:23" ht="15" customHeight="1" x14ac:dyDescent="0.25">
      <c r="A1042" s="159">
        <v>7007</v>
      </c>
      <c r="B1042" s="160">
        <v>39686</v>
      </c>
      <c r="C1042" s="161">
        <v>734</v>
      </c>
      <c r="D1042" s="161" t="s">
        <v>26</v>
      </c>
      <c r="E1042" s="161" t="s">
        <v>12601</v>
      </c>
      <c r="F1042" s="159" t="s">
        <v>12602</v>
      </c>
      <c r="G1042" s="159" t="s">
        <v>10550</v>
      </c>
      <c r="H1042" s="207" t="s">
        <v>12603</v>
      </c>
      <c r="I1042" s="159" t="s">
        <v>12604</v>
      </c>
      <c r="J1042" s="197" t="s">
        <v>10510</v>
      </c>
      <c r="K1042" s="165" t="s">
        <v>9481</v>
      </c>
      <c r="L1042" s="181" t="s">
        <v>8226</v>
      </c>
      <c r="M1042" s="166">
        <v>8000</v>
      </c>
      <c r="N1042" s="161" t="s">
        <v>8998</v>
      </c>
      <c r="O1042" s="167"/>
      <c r="P1042" s="162"/>
      <c r="Q1042" s="159"/>
      <c r="R1042" s="159"/>
      <c r="S1042" s="159" t="s">
        <v>12605</v>
      </c>
      <c r="T1042" s="159" t="s">
        <v>12048</v>
      </c>
      <c r="U1042" s="164"/>
      <c r="V1042" s="159"/>
      <c r="W1042" s="168"/>
    </row>
    <row r="1043" spans="1:23" ht="15" customHeight="1" x14ac:dyDescent="0.25">
      <c r="A1043" s="159">
        <v>7012</v>
      </c>
      <c r="B1043" s="160">
        <v>39686</v>
      </c>
      <c r="C1043" s="161">
        <v>944</v>
      </c>
      <c r="D1043" s="161" t="s">
        <v>91</v>
      </c>
      <c r="E1043" s="161" t="s">
        <v>12606</v>
      </c>
      <c r="F1043" s="159" t="s">
        <v>8396</v>
      </c>
      <c r="G1043" s="159" t="s">
        <v>8477</v>
      </c>
      <c r="H1043" s="164" t="s">
        <v>12607</v>
      </c>
      <c r="I1043" s="159" t="s">
        <v>12608</v>
      </c>
      <c r="J1043" s="163" t="s">
        <v>12609</v>
      </c>
      <c r="K1043" s="165" t="s">
        <v>9481</v>
      </c>
      <c r="L1043" s="181" t="s">
        <v>8226</v>
      </c>
      <c r="M1043" s="166">
        <v>30</v>
      </c>
      <c r="N1043" s="161" t="s">
        <v>8998</v>
      </c>
      <c r="O1043" s="167"/>
      <c r="P1043" s="162"/>
      <c r="Q1043" s="159"/>
      <c r="R1043" s="159"/>
      <c r="S1043" s="159" t="s">
        <v>10974</v>
      </c>
      <c r="T1043" s="159" t="s">
        <v>10717</v>
      </c>
      <c r="U1043" s="164"/>
      <c r="V1043" s="161"/>
      <c r="W1043" s="168"/>
    </row>
    <row r="1044" spans="1:23" ht="15" customHeight="1" x14ac:dyDescent="0.25">
      <c r="A1044" s="159">
        <v>7015</v>
      </c>
      <c r="B1044" s="160">
        <v>39686</v>
      </c>
      <c r="C1044" s="161">
        <v>951</v>
      </c>
      <c r="D1044" s="161" t="s">
        <v>91</v>
      </c>
      <c r="E1044" s="161" t="s">
        <v>12610</v>
      </c>
      <c r="F1044" s="159" t="s">
        <v>8396</v>
      </c>
      <c r="G1044" s="159" t="s">
        <v>8477</v>
      </c>
      <c r="H1044" s="164" t="s">
        <v>12611</v>
      </c>
      <c r="I1044" s="159" t="s">
        <v>12612</v>
      </c>
      <c r="J1044" s="163" t="s">
        <v>12118</v>
      </c>
      <c r="K1044" s="165" t="s">
        <v>9481</v>
      </c>
      <c r="L1044" s="181" t="s">
        <v>8226</v>
      </c>
      <c r="M1044" s="166">
        <v>2000</v>
      </c>
      <c r="N1044" s="161" t="s">
        <v>8998</v>
      </c>
      <c r="O1044" s="167"/>
      <c r="P1044" s="162" t="s">
        <v>5000</v>
      </c>
      <c r="Q1044" s="159"/>
      <c r="R1044" s="159"/>
      <c r="S1044" s="159" t="s">
        <v>10974</v>
      </c>
      <c r="T1044" s="159" t="s">
        <v>10717</v>
      </c>
      <c r="U1044" s="164"/>
      <c r="V1044" s="161"/>
      <c r="W1044" s="168"/>
    </row>
    <row r="1045" spans="1:23" ht="15" customHeight="1" x14ac:dyDescent="0.25">
      <c r="A1045" s="159"/>
      <c r="B1045" s="160">
        <v>39686</v>
      </c>
      <c r="C1045" s="161"/>
      <c r="D1045" s="161" t="s">
        <v>91</v>
      </c>
      <c r="E1045" s="161" t="s">
        <v>12613</v>
      </c>
      <c r="F1045" s="159" t="s">
        <v>12614</v>
      </c>
      <c r="G1045" s="159" t="s">
        <v>9352</v>
      </c>
      <c r="H1045" s="164" t="s">
        <v>12615</v>
      </c>
      <c r="I1045" s="159" t="s">
        <v>11985</v>
      </c>
      <c r="J1045" s="163" t="s">
        <v>12616</v>
      </c>
      <c r="K1045" s="165" t="s">
        <v>9481</v>
      </c>
      <c r="L1045" s="181" t="s">
        <v>8172</v>
      </c>
      <c r="M1045" s="166" t="s">
        <v>8194</v>
      </c>
      <c r="N1045" s="161" t="s">
        <v>8998</v>
      </c>
      <c r="O1045" s="167"/>
      <c r="P1045" s="162"/>
      <c r="Q1045" s="159"/>
      <c r="R1045" s="159"/>
      <c r="S1045" s="159" t="s">
        <v>12198</v>
      </c>
      <c r="T1045" s="159" t="s">
        <v>10717</v>
      </c>
      <c r="U1045" s="164"/>
      <c r="V1045" s="161"/>
      <c r="W1045" s="168"/>
    </row>
    <row r="1046" spans="1:23" ht="15" customHeight="1" x14ac:dyDescent="0.25">
      <c r="A1046" s="159">
        <v>7006</v>
      </c>
      <c r="B1046" s="160">
        <v>39686</v>
      </c>
      <c r="C1046" s="161">
        <v>710</v>
      </c>
      <c r="D1046" s="161" t="s">
        <v>130</v>
      </c>
      <c r="E1046" s="161" t="s">
        <v>12617</v>
      </c>
      <c r="F1046" s="159" t="s">
        <v>12618</v>
      </c>
      <c r="G1046" s="159" t="s">
        <v>9664</v>
      </c>
      <c r="H1046" s="207" t="s">
        <v>12619</v>
      </c>
      <c r="I1046" s="207" t="s">
        <v>12620</v>
      </c>
      <c r="J1046" s="162"/>
      <c r="K1046" s="165" t="s">
        <v>9481</v>
      </c>
      <c r="L1046" s="181" t="s">
        <v>8226</v>
      </c>
      <c r="M1046" s="166">
        <v>800000</v>
      </c>
      <c r="N1046" s="161" t="s">
        <v>8998</v>
      </c>
      <c r="O1046" s="167"/>
      <c r="P1046" s="162"/>
      <c r="Q1046" s="159"/>
      <c r="R1046" s="159"/>
      <c r="S1046" s="159" t="s">
        <v>12621</v>
      </c>
      <c r="T1046" s="159" t="s">
        <v>11302</v>
      </c>
      <c r="U1046" s="164"/>
      <c r="V1046" s="159"/>
      <c r="W1046" s="168"/>
    </row>
    <row r="1047" spans="1:23" ht="15" customHeight="1" x14ac:dyDescent="0.25">
      <c r="A1047" s="159">
        <v>7022</v>
      </c>
      <c r="B1047" s="160">
        <v>39686</v>
      </c>
      <c r="C1047" s="161">
        <v>1348</v>
      </c>
      <c r="D1047" s="161" t="s">
        <v>64</v>
      </c>
      <c r="E1047" s="161" t="s">
        <v>12622</v>
      </c>
      <c r="F1047" s="159" t="s">
        <v>10164</v>
      </c>
      <c r="G1047" s="159" t="s">
        <v>5722</v>
      </c>
      <c r="H1047" s="207" t="s">
        <v>12623</v>
      </c>
      <c r="I1047" s="159" t="s">
        <v>12624</v>
      </c>
      <c r="J1047" s="163" t="s">
        <v>12625</v>
      </c>
      <c r="K1047" s="165" t="s">
        <v>9481</v>
      </c>
      <c r="L1047" s="181" t="s">
        <v>8226</v>
      </c>
      <c r="M1047" s="166">
        <v>5960</v>
      </c>
      <c r="N1047" s="161" t="s">
        <v>8168</v>
      </c>
      <c r="O1047" s="167">
        <v>1</v>
      </c>
      <c r="P1047" s="162"/>
      <c r="Q1047" s="159"/>
      <c r="R1047" s="159"/>
      <c r="S1047" s="159" t="s">
        <v>10209</v>
      </c>
      <c r="T1047" s="159" t="s">
        <v>9483</v>
      </c>
      <c r="U1047" s="164"/>
      <c r="V1047" s="161"/>
      <c r="W1047" s="168"/>
    </row>
    <row r="1048" spans="1:23" ht="15" customHeight="1" x14ac:dyDescent="0.25">
      <c r="A1048" s="144">
        <v>7013</v>
      </c>
      <c r="B1048" s="120">
        <v>39686</v>
      </c>
      <c r="C1048" s="121">
        <v>948</v>
      </c>
      <c r="D1048" s="121" t="s">
        <v>121</v>
      </c>
      <c r="E1048" s="144" t="s">
        <v>12626</v>
      </c>
      <c r="F1048" s="144" t="s">
        <v>8180</v>
      </c>
      <c r="G1048" s="145" t="s">
        <v>8181</v>
      </c>
      <c r="H1048" s="144" t="s">
        <v>12627</v>
      </c>
      <c r="I1048" s="144" t="s">
        <v>12628</v>
      </c>
      <c r="J1048" s="147" t="s">
        <v>11892</v>
      </c>
      <c r="K1048" s="147"/>
      <c r="L1048" s="148" t="s">
        <v>8226</v>
      </c>
      <c r="M1048" s="122">
        <v>3000</v>
      </c>
      <c r="N1048" s="121" t="s">
        <v>8273</v>
      </c>
      <c r="O1048" s="149"/>
      <c r="P1048" s="211"/>
      <c r="Q1048" s="211"/>
      <c r="R1048" s="144"/>
      <c r="S1048" s="144"/>
      <c r="T1048" s="144"/>
      <c r="U1048" s="144"/>
      <c r="V1048" s="121"/>
      <c r="W1048" s="144"/>
    </row>
    <row r="1049" spans="1:23" ht="15" customHeight="1" x14ac:dyDescent="0.25">
      <c r="A1049" s="144"/>
      <c r="B1049" s="120">
        <v>39686</v>
      </c>
      <c r="C1049" s="121">
        <v>1140</v>
      </c>
      <c r="D1049" s="121" t="s">
        <v>162</v>
      </c>
      <c r="E1049" s="121" t="s">
        <v>12629</v>
      </c>
      <c r="F1049" s="145" t="s">
        <v>8885</v>
      </c>
      <c r="G1049" s="145" t="s">
        <v>8886</v>
      </c>
      <c r="H1049" s="123" t="s">
        <v>12630</v>
      </c>
      <c r="I1049" s="146" t="s">
        <v>11863</v>
      </c>
      <c r="J1049" s="147" t="s">
        <v>12631</v>
      </c>
      <c r="K1049" s="147" t="s">
        <v>9481</v>
      </c>
      <c r="L1049" s="148" t="s">
        <v>8172</v>
      </c>
      <c r="M1049" s="122">
        <v>0</v>
      </c>
      <c r="N1049" s="121" t="s">
        <v>8161</v>
      </c>
      <c r="O1049" s="149"/>
      <c r="P1049" s="144"/>
      <c r="Q1049" s="144"/>
      <c r="R1049" s="144"/>
      <c r="S1049" s="144"/>
      <c r="T1049" s="144"/>
      <c r="U1049" s="144"/>
      <c r="V1049" s="121"/>
      <c r="W1049" s="150"/>
    </row>
    <row r="1050" spans="1:23" ht="15" customHeight="1" x14ac:dyDescent="0.25">
      <c r="A1050" s="144">
        <v>7021</v>
      </c>
      <c r="B1050" s="157">
        <v>39686</v>
      </c>
      <c r="C1050" s="121">
        <v>1346</v>
      </c>
      <c r="D1050" s="121" t="s">
        <v>68</v>
      </c>
      <c r="E1050" s="158" t="s">
        <v>12632</v>
      </c>
      <c r="F1050" s="144" t="s">
        <v>12633</v>
      </c>
      <c r="G1050" s="145" t="s">
        <v>8495</v>
      </c>
      <c r="H1050" s="144" t="s">
        <v>12634</v>
      </c>
      <c r="I1050" s="144" t="s">
        <v>12635</v>
      </c>
      <c r="J1050" s="147" t="s">
        <v>3566</v>
      </c>
      <c r="K1050" s="147"/>
      <c r="L1050" s="148" t="s">
        <v>8172</v>
      </c>
      <c r="M1050" s="122">
        <v>1000000</v>
      </c>
      <c r="N1050" s="121" t="s">
        <v>8168</v>
      </c>
      <c r="O1050" s="122">
        <v>0</v>
      </c>
      <c r="P1050" s="210" t="s">
        <v>12636</v>
      </c>
      <c r="Q1050" s="211"/>
      <c r="R1050" s="144" t="s">
        <v>12637</v>
      </c>
      <c r="S1050" s="144" t="s">
        <v>12638</v>
      </c>
      <c r="T1050" s="144" t="s">
        <v>11639</v>
      </c>
      <c r="U1050" s="144" t="s">
        <v>11640</v>
      </c>
      <c r="V1050" s="121"/>
      <c r="W1050" s="144" t="s">
        <v>12639</v>
      </c>
    </row>
    <row r="1051" spans="1:23" ht="15" customHeight="1" x14ac:dyDescent="0.25">
      <c r="A1051" s="144">
        <v>7037</v>
      </c>
      <c r="B1051" s="157">
        <v>39686</v>
      </c>
      <c r="C1051" s="121">
        <v>1838</v>
      </c>
      <c r="D1051" s="121" t="s">
        <v>70</v>
      </c>
      <c r="E1051" s="158" t="s">
        <v>12640</v>
      </c>
      <c r="F1051" s="144" t="s">
        <v>12641</v>
      </c>
      <c r="G1051" s="145" t="s">
        <v>8894</v>
      </c>
      <c r="H1051" s="144" t="s">
        <v>12642</v>
      </c>
      <c r="I1051" s="144" t="s">
        <v>12643</v>
      </c>
      <c r="J1051" s="147"/>
      <c r="K1051" s="147"/>
      <c r="L1051" s="148" t="s">
        <v>8226</v>
      </c>
      <c r="M1051" s="122">
        <v>50</v>
      </c>
      <c r="N1051" s="121" t="s">
        <v>8998</v>
      </c>
      <c r="O1051" s="122"/>
      <c r="P1051" s="121"/>
      <c r="Q1051" s="144"/>
      <c r="R1051" s="144"/>
      <c r="S1051" s="144"/>
      <c r="T1051" s="144"/>
      <c r="U1051" s="144"/>
      <c r="V1051" s="121"/>
      <c r="W1051" s="150"/>
    </row>
    <row r="1052" spans="1:23" ht="15" customHeight="1" x14ac:dyDescent="0.25">
      <c r="A1052" s="144">
        <v>7039</v>
      </c>
      <c r="B1052" s="157">
        <v>39686</v>
      </c>
      <c r="C1052" s="121">
        <v>1936</v>
      </c>
      <c r="D1052" s="121" t="s">
        <v>46</v>
      </c>
      <c r="E1052" s="158" t="s">
        <v>12644</v>
      </c>
      <c r="F1052" s="144" t="s">
        <v>12645</v>
      </c>
      <c r="G1052" s="144" t="s">
        <v>8802</v>
      </c>
      <c r="H1052" s="144" t="s">
        <v>12646</v>
      </c>
      <c r="I1052" s="144" t="s">
        <v>12647</v>
      </c>
      <c r="J1052" s="147" t="s">
        <v>10543</v>
      </c>
      <c r="K1052" s="147"/>
      <c r="L1052" s="148" t="s">
        <v>11696</v>
      </c>
      <c r="M1052" s="122">
        <v>10000</v>
      </c>
      <c r="N1052" s="121" t="s">
        <v>8335</v>
      </c>
      <c r="O1052" s="122"/>
      <c r="P1052" s="121"/>
      <c r="Q1052" s="144"/>
      <c r="R1052" s="144"/>
      <c r="S1052" s="144" t="s">
        <v>11070</v>
      </c>
      <c r="T1052" s="144"/>
      <c r="U1052" s="144"/>
      <c r="V1052" s="121"/>
      <c r="W1052" s="150"/>
    </row>
    <row r="1053" spans="1:23" ht="15" customHeight="1" x14ac:dyDescent="0.25">
      <c r="A1053" s="159">
        <v>7053</v>
      </c>
      <c r="B1053" s="160">
        <v>39687</v>
      </c>
      <c r="C1053" s="161">
        <v>923</v>
      </c>
      <c r="D1053" s="161" t="s">
        <v>26</v>
      </c>
      <c r="E1053" s="161" t="s">
        <v>12648</v>
      </c>
      <c r="F1053" s="159" t="s">
        <v>12649</v>
      </c>
      <c r="G1053" s="159" t="s">
        <v>9641</v>
      </c>
      <c r="H1053" s="164" t="s">
        <v>12650</v>
      </c>
      <c r="I1053" s="159" t="s">
        <v>12651</v>
      </c>
      <c r="J1053" s="163" t="s">
        <v>12652</v>
      </c>
      <c r="K1053" s="165" t="s">
        <v>9481</v>
      </c>
      <c r="L1053" s="181" t="s">
        <v>11696</v>
      </c>
      <c r="M1053" s="166">
        <v>100000</v>
      </c>
      <c r="N1053" s="161" t="s">
        <v>8998</v>
      </c>
      <c r="O1053" s="167"/>
      <c r="P1053" s="162" t="s">
        <v>12653</v>
      </c>
      <c r="Q1053" s="159"/>
      <c r="R1053" s="159"/>
      <c r="S1053" s="159" t="s">
        <v>12654</v>
      </c>
      <c r="T1053" s="159" t="s">
        <v>10717</v>
      </c>
      <c r="U1053" s="164"/>
      <c r="V1053" s="161"/>
      <c r="W1053" s="168"/>
    </row>
    <row r="1054" spans="1:23" ht="15" customHeight="1" x14ac:dyDescent="0.25">
      <c r="A1054" s="151">
        <v>7054</v>
      </c>
      <c r="B1054" s="152">
        <v>39687</v>
      </c>
      <c r="C1054" s="153">
        <v>925</v>
      </c>
      <c r="D1054" s="153" t="s">
        <v>248</v>
      </c>
      <c r="E1054" s="153" t="s">
        <v>12655</v>
      </c>
      <c r="F1054" s="153" t="s">
        <v>12656</v>
      </c>
      <c r="G1054" s="153" t="s">
        <v>12657</v>
      </c>
      <c r="H1054" s="123" t="s">
        <v>12569</v>
      </c>
      <c r="I1054" s="153" t="s">
        <v>12658</v>
      </c>
      <c r="J1054" s="123" t="s">
        <v>12659</v>
      </c>
      <c r="K1054" s="123"/>
      <c r="L1054" s="182"/>
      <c r="M1054" s="154">
        <v>2000</v>
      </c>
      <c r="N1054" s="153" t="s">
        <v>8998</v>
      </c>
      <c r="O1054" s="155"/>
      <c r="P1054" s="153"/>
      <c r="Q1054" s="153"/>
      <c r="R1054" s="153"/>
      <c r="S1054" s="153"/>
      <c r="T1054" s="153"/>
      <c r="U1054" s="153"/>
      <c r="V1054" s="153"/>
      <c r="W1054" s="156"/>
    </row>
    <row r="1055" spans="1:23" ht="15" customHeight="1" x14ac:dyDescent="0.25">
      <c r="A1055" s="151">
        <v>7054</v>
      </c>
      <c r="B1055" s="152">
        <v>39687</v>
      </c>
      <c r="C1055" s="153">
        <v>925</v>
      </c>
      <c r="D1055" s="153" t="s">
        <v>248</v>
      </c>
      <c r="E1055" s="153" t="s">
        <v>12655</v>
      </c>
      <c r="F1055" s="153" t="s">
        <v>12656</v>
      </c>
      <c r="G1055" s="153" t="s">
        <v>12657</v>
      </c>
      <c r="H1055" s="123" t="s">
        <v>12569</v>
      </c>
      <c r="I1055" s="153" t="s">
        <v>12660</v>
      </c>
      <c r="J1055" s="123" t="s">
        <v>12659</v>
      </c>
      <c r="K1055" s="123"/>
      <c r="L1055" s="182"/>
      <c r="M1055" s="154">
        <v>3500</v>
      </c>
      <c r="N1055" s="153" t="s">
        <v>8998</v>
      </c>
      <c r="O1055" s="155"/>
      <c r="P1055" s="153"/>
      <c r="Q1055" s="153"/>
      <c r="R1055" s="153"/>
      <c r="S1055" s="153"/>
      <c r="T1055" s="153"/>
      <c r="U1055" s="153"/>
      <c r="V1055" s="153"/>
      <c r="W1055" s="156"/>
    </row>
    <row r="1056" spans="1:23" ht="15" customHeight="1" x14ac:dyDescent="0.25">
      <c r="A1056" s="151"/>
      <c r="B1056" s="152">
        <v>39687</v>
      </c>
      <c r="C1056" s="153">
        <v>1619</v>
      </c>
      <c r="D1056" s="153" t="s">
        <v>51</v>
      </c>
      <c r="E1056" s="185" t="s">
        <v>12661</v>
      </c>
      <c r="F1056" s="153" t="s">
        <v>12662</v>
      </c>
      <c r="G1056" s="153" t="s">
        <v>12663</v>
      </c>
      <c r="H1056" s="123" t="s">
        <v>12664</v>
      </c>
      <c r="I1056" s="153" t="s">
        <v>12665</v>
      </c>
      <c r="J1056" s="123" t="s">
        <v>12666</v>
      </c>
      <c r="K1056" s="123"/>
      <c r="L1056" s="182"/>
      <c r="M1056" s="154" t="s">
        <v>8194</v>
      </c>
      <c r="N1056" s="153" t="s">
        <v>8335</v>
      </c>
      <c r="O1056" s="155"/>
      <c r="P1056" s="153"/>
      <c r="Q1056" s="153" t="s">
        <v>12667</v>
      </c>
      <c r="R1056" s="153"/>
      <c r="S1056" s="153"/>
      <c r="T1056" s="153"/>
      <c r="U1056" s="153"/>
      <c r="V1056" s="153"/>
      <c r="W1056" s="156"/>
    </row>
    <row r="1057" spans="1:23" ht="15" customHeight="1" x14ac:dyDescent="0.25">
      <c r="A1057" s="151">
        <v>7068</v>
      </c>
      <c r="B1057" s="152">
        <v>39687</v>
      </c>
      <c r="C1057" s="153">
        <v>1715</v>
      </c>
      <c r="D1057" s="153" t="s">
        <v>319</v>
      </c>
      <c r="E1057" s="185" t="s">
        <v>12668</v>
      </c>
      <c r="F1057" s="153" t="s">
        <v>12424</v>
      </c>
      <c r="G1057" s="153" t="s">
        <v>8208</v>
      </c>
      <c r="H1057" s="123" t="s">
        <v>12569</v>
      </c>
      <c r="I1057" s="153" t="s">
        <v>12669</v>
      </c>
      <c r="J1057" s="123" t="s">
        <v>12670</v>
      </c>
      <c r="K1057" s="123"/>
      <c r="L1057" s="182"/>
      <c r="M1057" s="154">
        <v>300</v>
      </c>
      <c r="N1057" s="153" t="s">
        <v>8998</v>
      </c>
      <c r="O1057" s="155"/>
      <c r="P1057" s="153"/>
      <c r="Q1057" s="153"/>
      <c r="R1057" s="153"/>
      <c r="S1057" s="153"/>
      <c r="T1057" s="153"/>
      <c r="U1057" s="153"/>
      <c r="V1057" s="153"/>
      <c r="W1057" s="156"/>
    </row>
    <row r="1058" spans="1:23" ht="15" customHeight="1" x14ac:dyDescent="0.25">
      <c r="A1058" s="151">
        <v>7068</v>
      </c>
      <c r="B1058" s="152">
        <v>39687</v>
      </c>
      <c r="C1058" s="153">
        <v>1715</v>
      </c>
      <c r="D1058" s="153" t="s">
        <v>319</v>
      </c>
      <c r="E1058" s="185" t="s">
        <v>12668</v>
      </c>
      <c r="F1058" s="153" t="s">
        <v>12424</v>
      </c>
      <c r="G1058" s="153" t="s">
        <v>8208</v>
      </c>
      <c r="H1058" s="123" t="s">
        <v>12569</v>
      </c>
      <c r="I1058" s="153" t="s">
        <v>12671</v>
      </c>
      <c r="J1058" s="123" t="s">
        <v>12672</v>
      </c>
      <c r="K1058" s="123"/>
      <c r="L1058" s="182"/>
      <c r="M1058" s="154">
        <v>75</v>
      </c>
      <c r="N1058" s="153" t="s">
        <v>8998</v>
      </c>
      <c r="O1058" s="155"/>
      <c r="P1058" s="153"/>
      <c r="Q1058" s="153"/>
      <c r="R1058" s="153"/>
      <c r="S1058" s="153"/>
      <c r="T1058" s="153"/>
      <c r="U1058" s="153"/>
      <c r="V1058" s="153"/>
      <c r="W1058" s="156"/>
    </row>
    <row r="1059" spans="1:23" ht="15" customHeight="1" x14ac:dyDescent="0.25">
      <c r="A1059" s="151">
        <v>7068</v>
      </c>
      <c r="B1059" s="152">
        <v>39687</v>
      </c>
      <c r="C1059" s="153">
        <v>1715</v>
      </c>
      <c r="D1059" s="153" t="s">
        <v>319</v>
      </c>
      <c r="E1059" s="185" t="s">
        <v>12668</v>
      </c>
      <c r="F1059" s="153" t="s">
        <v>12424</v>
      </c>
      <c r="G1059" s="153" t="s">
        <v>8208</v>
      </c>
      <c r="H1059" s="123" t="s">
        <v>12569</v>
      </c>
      <c r="I1059" s="153" t="s">
        <v>12673</v>
      </c>
      <c r="J1059" s="123" t="s">
        <v>12672</v>
      </c>
      <c r="K1059" s="123"/>
      <c r="L1059" s="182"/>
      <c r="M1059" s="154">
        <v>150</v>
      </c>
      <c r="N1059" s="153" t="s">
        <v>8998</v>
      </c>
      <c r="O1059" s="155"/>
      <c r="P1059" s="153"/>
      <c r="Q1059" s="153"/>
      <c r="R1059" s="153"/>
      <c r="S1059" s="153"/>
      <c r="T1059" s="153"/>
      <c r="U1059" s="153"/>
      <c r="V1059" s="153"/>
      <c r="W1059" s="156"/>
    </row>
    <row r="1060" spans="1:23" ht="15" customHeight="1" x14ac:dyDescent="0.25">
      <c r="A1060" s="151">
        <v>7068</v>
      </c>
      <c r="B1060" s="152">
        <v>39687</v>
      </c>
      <c r="C1060" s="153">
        <v>1715</v>
      </c>
      <c r="D1060" s="153" t="s">
        <v>319</v>
      </c>
      <c r="E1060" s="185" t="s">
        <v>12668</v>
      </c>
      <c r="F1060" s="153" t="s">
        <v>12424</v>
      </c>
      <c r="G1060" s="153" t="s">
        <v>8208</v>
      </c>
      <c r="H1060" s="123" t="s">
        <v>12569</v>
      </c>
      <c r="I1060" s="153" t="s">
        <v>12674</v>
      </c>
      <c r="J1060" s="123" t="s">
        <v>12672</v>
      </c>
      <c r="K1060" s="123"/>
      <c r="L1060" s="182"/>
      <c r="M1060" s="154" t="s">
        <v>8194</v>
      </c>
      <c r="N1060" s="153" t="s">
        <v>8998</v>
      </c>
      <c r="O1060" s="155"/>
      <c r="P1060" s="153"/>
      <c r="Q1060" s="153"/>
      <c r="R1060" s="153"/>
      <c r="S1060" s="153"/>
      <c r="T1060" s="153"/>
      <c r="U1060" s="153"/>
      <c r="V1060" s="153"/>
      <c r="W1060" s="156"/>
    </row>
    <row r="1061" spans="1:23" ht="15" customHeight="1" x14ac:dyDescent="0.25">
      <c r="A1061" s="144">
        <v>7063</v>
      </c>
      <c r="B1061" s="120">
        <v>39687</v>
      </c>
      <c r="C1061" s="121">
        <v>1422</v>
      </c>
      <c r="D1061" s="121" t="s">
        <v>162</v>
      </c>
      <c r="E1061" s="144" t="s">
        <v>12675</v>
      </c>
      <c r="F1061" s="144" t="s">
        <v>12676</v>
      </c>
      <c r="G1061" s="145" t="s">
        <v>9423</v>
      </c>
      <c r="H1061" s="144" t="s">
        <v>12677</v>
      </c>
      <c r="I1061" s="144" t="s">
        <v>12678</v>
      </c>
      <c r="J1061" s="147"/>
      <c r="K1061" s="147"/>
      <c r="L1061" s="148" t="s">
        <v>8226</v>
      </c>
      <c r="M1061" s="122">
        <v>40750</v>
      </c>
      <c r="N1061" s="121" t="s">
        <v>8168</v>
      </c>
      <c r="O1061" s="149"/>
      <c r="P1061" s="144"/>
      <c r="Q1061" s="144"/>
      <c r="R1061" s="144"/>
      <c r="S1061" s="144"/>
      <c r="T1061" s="144"/>
      <c r="U1061" s="144"/>
      <c r="V1061" s="121"/>
      <c r="W1061" s="150"/>
    </row>
    <row r="1062" spans="1:23" ht="15" customHeight="1" x14ac:dyDescent="0.25">
      <c r="A1062" s="172">
        <v>7044</v>
      </c>
      <c r="B1062" s="213">
        <v>39687</v>
      </c>
      <c r="C1062" s="172">
        <v>415</v>
      </c>
      <c r="D1062" s="172" t="s">
        <v>40</v>
      </c>
      <c r="E1062" s="172" t="s">
        <v>12679</v>
      </c>
      <c r="F1062" s="178" t="s">
        <v>12680</v>
      </c>
      <c r="G1062" s="178" t="s">
        <v>8222</v>
      </c>
      <c r="H1062" s="173" t="s">
        <v>12681</v>
      </c>
      <c r="I1062" s="178" t="s">
        <v>12682</v>
      </c>
      <c r="J1062" s="173" t="s">
        <v>8225</v>
      </c>
      <c r="K1062" s="172"/>
      <c r="L1062" s="174" t="s">
        <v>8226</v>
      </c>
      <c r="M1062" s="175">
        <v>10800</v>
      </c>
      <c r="N1062" s="172" t="s">
        <v>8168</v>
      </c>
      <c r="O1062" s="176" t="s">
        <v>4936</v>
      </c>
      <c r="P1062" s="173"/>
      <c r="Q1062" s="173"/>
      <c r="R1062" s="173"/>
      <c r="S1062" s="173" t="s">
        <v>8222</v>
      </c>
      <c r="T1062" s="173" t="s">
        <v>8251</v>
      </c>
      <c r="U1062" s="173"/>
      <c r="V1062" s="179"/>
      <c r="W1062" s="180"/>
    </row>
    <row r="1063" spans="1:23" ht="15" customHeight="1" x14ac:dyDescent="0.25">
      <c r="A1063" s="172">
        <v>7048</v>
      </c>
      <c r="B1063" s="213">
        <v>39687</v>
      </c>
      <c r="C1063" s="172">
        <v>804</v>
      </c>
      <c r="D1063" s="172" t="s">
        <v>426</v>
      </c>
      <c r="E1063" s="172" t="s">
        <v>12683</v>
      </c>
      <c r="F1063" s="178" t="s">
        <v>9804</v>
      </c>
      <c r="G1063" s="178" t="s">
        <v>9805</v>
      </c>
      <c r="H1063" s="173" t="s">
        <v>12684</v>
      </c>
      <c r="I1063" s="178" t="s">
        <v>12685</v>
      </c>
      <c r="J1063" s="173" t="s">
        <v>10650</v>
      </c>
      <c r="K1063" s="172"/>
      <c r="L1063" s="174" t="s">
        <v>8226</v>
      </c>
      <c r="M1063" s="175">
        <v>11000</v>
      </c>
      <c r="N1063" s="172" t="s">
        <v>8335</v>
      </c>
      <c r="O1063" s="176">
        <v>0.3</v>
      </c>
      <c r="P1063" s="173"/>
      <c r="Q1063" s="173"/>
      <c r="R1063" s="173" t="s">
        <v>12686</v>
      </c>
      <c r="S1063" s="173" t="s">
        <v>3987</v>
      </c>
      <c r="T1063" s="173" t="s">
        <v>3914</v>
      </c>
      <c r="U1063" s="173"/>
      <c r="V1063" s="179"/>
      <c r="W1063" s="180"/>
    </row>
    <row r="1064" spans="1:23" ht="15" customHeight="1" x14ac:dyDescent="0.25">
      <c r="A1064" s="144">
        <v>7049</v>
      </c>
      <c r="B1064" s="157">
        <v>39687</v>
      </c>
      <c r="C1064" s="121">
        <v>754</v>
      </c>
      <c r="D1064" s="121" t="s">
        <v>200</v>
      </c>
      <c r="E1064" s="158" t="s">
        <v>12687</v>
      </c>
      <c r="F1064" s="144" t="s">
        <v>12688</v>
      </c>
      <c r="G1064" s="144" t="s">
        <v>8238</v>
      </c>
      <c r="H1064" s="144" t="s">
        <v>12689</v>
      </c>
      <c r="I1064" s="144" t="s">
        <v>12690</v>
      </c>
      <c r="J1064" s="147"/>
      <c r="K1064" s="147"/>
      <c r="L1064" s="148" t="s">
        <v>8172</v>
      </c>
      <c r="M1064" s="122">
        <v>20000</v>
      </c>
      <c r="N1064" s="121" t="s">
        <v>8161</v>
      </c>
      <c r="O1064" s="122"/>
      <c r="P1064" s="121"/>
      <c r="Q1064" s="144"/>
      <c r="R1064" s="144"/>
      <c r="S1064" s="144"/>
      <c r="T1064" s="144"/>
      <c r="U1064" s="144"/>
      <c r="V1064" s="121"/>
      <c r="W1064" s="150"/>
    </row>
    <row r="1065" spans="1:23" ht="15" customHeight="1" x14ac:dyDescent="0.25">
      <c r="A1065" s="144">
        <v>7062</v>
      </c>
      <c r="B1065" s="157">
        <v>39687</v>
      </c>
      <c r="C1065" s="121">
        <v>1416</v>
      </c>
      <c r="D1065" s="121" t="s">
        <v>46</v>
      </c>
      <c r="E1065" s="158" t="s">
        <v>12675</v>
      </c>
      <c r="F1065" s="145" t="s">
        <v>11263</v>
      </c>
      <c r="G1065" s="144" t="s">
        <v>8802</v>
      </c>
      <c r="H1065" s="144" t="s">
        <v>12691</v>
      </c>
      <c r="I1065" s="144" t="s">
        <v>12692</v>
      </c>
      <c r="J1065" s="147" t="s">
        <v>12693</v>
      </c>
      <c r="K1065" s="147"/>
      <c r="L1065" s="148" t="s">
        <v>8226</v>
      </c>
      <c r="M1065" s="122">
        <v>1200</v>
      </c>
      <c r="N1065" s="121" t="s">
        <v>8335</v>
      </c>
      <c r="O1065" s="122"/>
      <c r="P1065" s="121"/>
      <c r="Q1065" s="144"/>
      <c r="R1065" s="144"/>
      <c r="S1065" s="144"/>
      <c r="T1065" s="144"/>
      <c r="U1065" s="144"/>
      <c r="V1065" s="121"/>
      <c r="W1065" s="150"/>
    </row>
    <row r="1066" spans="1:23" ht="15" customHeight="1" x14ac:dyDescent="0.25">
      <c r="A1066" s="144"/>
      <c r="B1066" s="157">
        <v>39687</v>
      </c>
      <c r="C1066" s="121"/>
      <c r="D1066" s="121" t="s">
        <v>46</v>
      </c>
      <c r="E1066" s="158" t="s">
        <v>12694</v>
      </c>
      <c r="F1066" s="145" t="s">
        <v>11504</v>
      </c>
      <c r="G1066" s="144" t="s">
        <v>8802</v>
      </c>
      <c r="H1066" s="144" t="s">
        <v>12695</v>
      </c>
      <c r="I1066" s="144" t="s">
        <v>11926</v>
      </c>
      <c r="J1066" s="147"/>
      <c r="K1066" s="147"/>
      <c r="L1066" s="148" t="s">
        <v>11696</v>
      </c>
      <c r="M1066" s="122">
        <v>20000</v>
      </c>
      <c r="N1066" s="121" t="s">
        <v>8335</v>
      </c>
      <c r="O1066" s="122"/>
      <c r="P1066" s="121"/>
      <c r="Q1066" s="144"/>
      <c r="R1066" s="144"/>
      <c r="S1066" s="144" t="s">
        <v>11070</v>
      </c>
      <c r="T1066" s="144" t="s">
        <v>10745</v>
      </c>
      <c r="U1066" s="144"/>
      <c r="V1066" s="121"/>
      <c r="W1066" s="150"/>
    </row>
    <row r="1067" spans="1:23" ht="15" customHeight="1" x14ac:dyDescent="0.25">
      <c r="A1067" s="144"/>
      <c r="B1067" s="157">
        <v>39687</v>
      </c>
      <c r="C1067" s="121"/>
      <c r="D1067" s="121" t="s">
        <v>46</v>
      </c>
      <c r="E1067" s="158" t="s">
        <v>12696</v>
      </c>
      <c r="F1067" s="145" t="s">
        <v>12697</v>
      </c>
      <c r="G1067" s="144" t="s">
        <v>8802</v>
      </c>
      <c r="H1067" s="144" t="s">
        <v>11566</v>
      </c>
      <c r="I1067" s="144" t="s">
        <v>11294</v>
      </c>
      <c r="J1067" s="147"/>
      <c r="K1067" s="147"/>
      <c r="L1067" s="148" t="s">
        <v>8172</v>
      </c>
      <c r="M1067" s="122">
        <v>600</v>
      </c>
      <c r="N1067" s="121" t="s">
        <v>8273</v>
      </c>
      <c r="O1067" s="122"/>
      <c r="P1067" s="121"/>
      <c r="Q1067" s="144"/>
      <c r="R1067" s="144"/>
      <c r="S1067" s="144" t="s">
        <v>11100</v>
      </c>
      <c r="T1067" s="144" t="s">
        <v>10745</v>
      </c>
      <c r="U1067" s="144"/>
      <c r="V1067" s="121"/>
      <c r="W1067" s="150"/>
    </row>
    <row r="1068" spans="1:23" ht="15" customHeight="1" x14ac:dyDescent="0.25">
      <c r="A1068" s="144"/>
      <c r="B1068" s="157">
        <v>39687</v>
      </c>
      <c r="C1068" s="121"/>
      <c r="D1068" s="121" t="s">
        <v>46</v>
      </c>
      <c r="E1068" s="158" t="s">
        <v>12698</v>
      </c>
      <c r="F1068" s="145" t="s">
        <v>11057</v>
      </c>
      <c r="G1068" s="144" t="s">
        <v>8802</v>
      </c>
      <c r="H1068" s="144" t="s">
        <v>11917</v>
      </c>
      <c r="I1068" s="144" t="s">
        <v>12699</v>
      </c>
      <c r="J1068" s="147"/>
      <c r="K1068" s="147"/>
      <c r="L1068" s="148" t="s">
        <v>8226</v>
      </c>
      <c r="M1068" s="122">
        <v>200</v>
      </c>
      <c r="N1068" s="121" t="s">
        <v>8161</v>
      </c>
      <c r="O1068" s="122"/>
      <c r="P1068" s="121"/>
      <c r="Q1068" s="144"/>
      <c r="R1068" s="144"/>
      <c r="S1068" s="144" t="s">
        <v>10744</v>
      </c>
      <c r="T1068" s="144" t="s">
        <v>10745</v>
      </c>
      <c r="U1068" s="144"/>
      <c r="V1068" s="121"/>
      <c r="W1068" s="150"/>
    </row>
    <row r="1069" spans="1:23" ht="15" customHeight="1" x14ac:dyDescent="0.25">
      <c r="A1069" s="144"/>
      <c r="B1069" s="157">
        <v>39687</v>
      </c>
      <c r="C1069" s="121"/>
      <c r="D1069" s="121" t="s">
        <v>46</v>
      </c>
      <c r="E1069" s="158" t="s">
        <v>12700</v>
      </c>
      <c r="F1069" s="145" t="s">
        <v>11504</v>
      </c>
      <c r="G1069" s="144" t="s">
        <v>8802</v>
      </c>
      <c r="H1069" s="144" t="s">
        <v>12701</v>
      </c>
      <c r="I1069" s="144" t="s">
        <v>11926</v>
      </c>
      <c r="J1069" s="147"/>
      <c r="K1069" s="147"/>
      <c r="L1069" s="148" t="s">
        <v>11696</v>
      </c>
      <c r="M1069" s="122">
        <v>4000</v>
      </c>
      <c r="N1069" s="121" t="s">
        <v>8335</v>
      </c>
      <c r="O1069" s="122"/>
      <c r="P1069" s="121"/>
      <c r="Q1069" s="144"/>
      <c r="R1069" s="144"/>
      <c r="S1069" s="144" t="s">
        <v>11070</v>
      </c>
      <c r="T1069" s="144" t="s">
        <v>10745</v>
      </c>
      <c r="U1069" s="144"/>
      <c r="V1069" s="121"/>
      <c r="W1069" s="150"/>
    </row>
    <row r="1070" spans="1:23" ht="15" customHeight="1" x14ac:dyDescent="0.25">
      <c r="A1070" s="144">
        <v>7070</v>
      </c>
      <c r="B1070" s="157">
        <v>39687</v>
      </c>
      <c r="C1070" s="121">
        <v>1731</v>
      </c>
      <c r="D1070" s="121" t="s">
        <v>72</v>
      </c>
      <c r="E1070" s="158" t="s">
        <v>12702</v>
      </c>
      <c r="F1070" s="144" t="s">
        <v>12703</v>
      </c>
      <c r="G1070" s="145" t="s">
        <v>3044</v>
      </c>
      <c r="H1070" s="144" t="s">
        <v>12704</v>
      </c>
      <c r="I1070" s="144" t="s">
        <v>12705</v>
      </c>
      <c r="J1070" s="147"/>
      <c r="K1070" s="147"/>
      <c r="L1070" s="148" t="s">
        <v>8226</v>
      </c>
      <c r="M1070" s="122">
        <v>1000</v>
      </c>
      <c r="N1070" s="121" t="s">
        <v>8161</v>
      </c>
      <c r="O1070" s="122"/>
      <c r="P1070" s="210"/>
      <c r="Q1070" s="211"/>
      <c r="R1070" s="144"/>
      <c r="S1070" s="144" t="s">
        <v>11077</v>
      </c>
      <c r="T1070" s="144"/>
      <c r="U1070" s="144"/>
      <c r="V1070" s="121"/>
      <c r="W1070" s="144"/>
    </row>
    <row r="1071" spans="1:23" ht="15" customHeight="1" x14ac:dyDescent="0.25">
      <c r="A1071" s="159">
        <v>7084</v>
      </c>
      <c r="B1071" s="160">
        <v>39688</v>
      </c>
      <c r="C1071" s="161">
        <v>1047</v>
      </c>
      <c r="D1071" s="161" t="s">
        <v>91</v>
      </c>
      <c r="E1071" s="161" t="s">
        <v>12706</v>
      </c>
      <c r="F1071" s="162" t="s">
        <v>11806</v>
      </c>
      <c r="G1071" s="162" t="s">
        <v>8284</v>
      </c>
      <c r="H1071" s="164" t="s">
        <v>12707</v>
      </c>
      <c r="I1071" s="159" t="s">
        <v>12708</v>
      </c>
      <c r="J1071" s="162" t="s">
        <v>12709</v>
      </c>
      <c r="K1071" s="165" t="s">
        <v>9481</v>
      </c>
      <c r="L1071" s="181" t="s">
        <v>8226</v>
      </c>
      <c r="M1071" s="166">
        <v>1500</v>
      </c>
      <c r="N1071" s="161" t="s">
        <v>8161</v>
      </c>
      <c r="O1071" s="167"/>
      <c r="P1071" s="162"/>
      <c r="Q1071" s="159"/>
      <c r="R1071" s="159"/>
      <c r="S1071" s="159" t="s">
        <v>11811</v>
      </c>
      <c r="T1071" s="159" t="s">
        <v>10717</v>
      </c>
      <c r="U1071" s="164"/>
      <c r="V1071" s="161"/>
      <c r="W1071" s="168"/>
    </row>
    <row r="1072" spans="1:23" ht="15" customHeight="1" x14ac:dyDescent="0.25">
      <c r="A1072" s="159">
        <v>7082</v>
      </c>
      <c r="B1072" s="160">
        <v>39688</v>
      </c>
      <c r="C1072" s="161">
        <v>1033</v>
      </c>
      <c r="D1072" s="161" t="s">
        <v>64</v>
      </c>
      <c r="E1072" s="161" t="s">
        <v>12710</v>
      </c>
      <c r="F1072" s="162" t="s">
        <v>9771</v>
      </c>
      <c r="G1072" s="159" t="s">
        <v>12327</v>
      </c>
      <c r="H1072" s="164" t="s">
        <v>12711</v>
      </c>
      <c r="I1072" s="159" t="s">
        <v>12712</v>
      </c>
      <c r="J1072" s="162" t="s">
        <v>12713</v>
      </c>
      <c r="K1072" s="165"/>
      <c r="L1072" s="181" t="s">
        <v>8226</v>
      </c>
      <c r="M1072" s="166">
        <v>15000</v>
      </c>
      <c r="N1072" s="161" t="s">
        <v>8168</v>
      </c>
      <c r="O1072" s="167"/>
      <c r="P1072" s="162" t="s">
        <v>12714</v>
      </c>
      <c r="Q1072" s="159"/>
      <c r="R1072" s="159"/>
      <c r="S1072" s="159"/>
      <c r="T1072" s="159"/>
      <c r="U1072" s="164"/>
      <c r="V1072" s="161"/>
      <c r="W1072" s="168"/>
    </row>
    <row r="1073" spans="1:24" ht="15" customHeight="1" x14ac:dyDescent="0.25">
      <c r="A1073" s="151"/>
      <c r="B1073" s="152">
        <v>39688</v>
      </c>
      <c r="C1073" s="153">
        <v>714</v>
      </c>
      <c r="D1073" s="153" t="s">
        <v>21</v>
      </c>
      <c r="E1073" s="153" t="s">
        <v>12715</v>
      </c>
      <c r="F1073" s="153" t="s">
        <v>8520</v>
      </c>
      <c r="G1073" s="153" t="s">
        <v>8202</v>
      </c>
      <c r="H1073" s="123" t="s">
        <v>12716</v>
      </c>
      <c r="I1073" s="153" t="s">
        <v>11784</v>
      </c>
      <c r="J1073" s="123" t="s">
        <v>12717</v>
      </c>
      <c r="K1073" s="123"/>
      <c r="L1073" s="182"/>
      <c r="M1073" s="154">
        <v>30</v>
      </c>
      <c r="N1073" s="153" t="s">
        <v>8142</v>
      </c>
      <c r="O1073" s="155"/>
      <c r="P1073" s="153"/>
      <c r="Q1073" s="153"/>
      <c r="R1073" s="153"/>
      <c r="S1073" s="153"/>
      <c r="T1073" s="153"/>
      <c r="U1073" s="153"/>
      <c r="V1073" s="153"/>
      <c r="W1073" s="156"/>
    </row>
    <row r="1074" spans="1:24" ht="15" customHeight="1" x14ac:dyDescent="0.25">
      <c r="A1074" s="151">
        <v>7091</v>
      </c>
      <c r="B1074" s="152">
        <v>39688</v>
      </c>
      <c r="C1074" s="153">
        <v>1525</v>
      </c>
      <c r="D1074" s="153" t="s">
        <v>99</v>
      </c>
      <c r="E1074" s="153" t="s">
        <v>12718</v>
      </c>
      <c r="F1074" s="153" t="s">
        <v>10033</v>
      </c>
      <c r="G1074" s="153" t="s">
        <v>9151</v>
      </c>
      <c r="H1074" s="123"/>
      <c r="I1074" s="153" t="s">
        <v>11907</v>
      </c>
      <c r="J1074" s="123" t="s">
        <v>12719</v>
      </c>
      <c r="K1074" s="123"/>
      <c r="L1074" s="182"/>
      <c r="M1074" s="154">
        <v>1300</v>
      </c>
      <c r="N1074" s="153" t="s">
        <v>8142</v>
      </c>
      <c r="O1074" s="155"/>
      <c r="P1074" s="153" t="s">
        <v>12720</v>
      </c>
      <c r="Q1074" s="153"/>
      <c r="R1074" s="153" t="s">
        <v>4937</v>
      </c>
      <c r="S1074" s="153"/>
      <c r="T1074" s="153"/>
      <c r="U1074" s="153"/>
      <c r="V1074" s="153"/>
      <c r="W1074" s="156"/>
    </row>
    <row r="1075" spans="1:24" ht="15" customHeight="1" x14ac:dyDescent="0.25">
      <c r="A1075" s="144"/>
      <c r="B1075" s="120">
        <v>39688</v>
      </c>
      <c r="C1075" s="121">
        <v>1230</v>
      </c>
      <c r="D1075" s="121" t="s">
        <v>42</v>
      </c>
      <c r="E1075" s="191">
        <v>39680</v>
      </c>
      <c r="F1075" s="144" t="s">
        <v>12721</v>
      </c>
      <c r="G1075" s="145" t="s">
        <v>9958</v>
      </c>
      <c r="H1075" s="123" t="s">
        <v>12722</v>
      </c>
      <c r="I1075" s="146" t="s">
        <v>12723</v>
      </c>
      <c r="J1075" s="147" t="s">
        <v>11892</v>
      </c>
      <c r="K1075" s="147" t="s">
        <v>9481</v>
      </c>
      <c r="L1075" s="148" t="s">
        <v>8226</v>
      </c>
      <c r="M1075" s="122">
        <v>63000</v>
      </c>
      <c r="N1075" s="121" t="s">
        <v>12077</v>
      </c>
      <c r="O1075" s="149"/>
      <c r="P1075" s="144" t="s">
        <v>12564</v>
      </c>
      <c r="Q1075" s="144"/>
      <c r="R1075" s="144"/>
      <c r="S1075" s="144"/>
      <c r="T1075" s="144"/>
      <c r="U1075" s="144"/>
      <c r="V1075" s="121"/>
      <c r="W1075" s="150"/>
    </row>
    <row r="1076" spans="1:24" ht="15" customHeight="1" x14ac:dyDescent="0.25">
      <c r="A1076" s="144">
        <v>7087</v>
      </c>
      <c r="B1076" s="120">
        <v>39688</v>
      </c>
      <c r="C1076" s="121">
        <v>1309</v>
      </c>
      <c r="D1076" s="121" t="s">
        <v>42</v>
      </c>
      <c r="E1076" s="144" t="s">
        <v>12724</v>
      </c>
      <c r="F1076" s="144" t="s">
        <v>12721</v>
      </c>
      <c r="G1076" s="144" t="s">
        <v>9958</v>
      </c>
      <c r="H1076" s="144" t="s">
        <v>12725</v>
      </c>
      <c r="I1076" s="144" t="s">
        <v>12726</v>
      </c>
      <c r="J1076" s="147" t="s">
        <v>11892</v>
      </c>
      <c r="K1076" s="147"/>
      <c r="L1076" s="148" t="s">
        <v>8226</v>
      </c>
      <c r="M1076" s="122">
        <v>60000</v>
      </c>
      <c r="N1076" s="121" t="s">
        <v>8998</v>
      </c>
      <c r="O1076" s="149"/>
      <c r="P1076" s="144"/>
      <c r="Q1076" s="144"/>
      <c r="R1076" s="144"/>
      <c r="S1076" s="144"/>
      <c r="T1076" s="144"/>
      <c r="U1076" s="144"/>
      <c r="V1076" s="121"/>
      <c r="W1076" s="150"/>
    </row>
    <row r="1077" spans="1:24" ht="15" customHeight="1" x14ac:dyDescent="0.25">
      <c r="A1077" s="172"/>
      <c r="B1077" s="213">
        <v>39688</v>
      </c>
      <c r="C1077" s="172">
        <v>2313</v>
      </c>
      <c r="D1077" s="172" t="s">
        <v>40</v>
      </c>
      <c r="E1077" s="172" t="s">
        <v>12727</v>
      </c>
      <c r="F1077" s="178" t="s">
        <v>10944</v>
      </c>
      <c r="G1077" s="178" t="s">
        <v>8222</v>
      </c>
      <c r="H1077" s="173" t="s">
        <v>12728</v>
      </c>
      <c r="I1077" s="178" t="s">
        <v>12729</v>
      </c>
      <c r="J1077" s="173" t="s">
        <v>8225</v>
      </c>
      <c r="K1077" s="172"/>
      <c r="L1077" s="174" t="s">
        <v>8226</v>
      </c>
      <c r="M1077" s="175">
        <v>150</v>
      </c>
      <c r="N1077" s="172" t="s">
        <v>12730</v>
      </c>
      <c r="O1077" s="176" t="s">
        <v>4936</v>
      </c>
      <c r="P1077" s="228"/>
      <c r="Q1077" s="192" t="s">
        <v>8222</v>
      </c>
      <c r="R1077" s="192"/>
      <c r="S1077" s="173" t="s">
        <v>8222</v>
      </c>
      <c r="T1077" s="173" t="s">
        <v>8251</v>
      </c>
      <c r="U1077" s="153" t="s">
        <v>8252</v>
      </c>
      <c r="V1077" s="233"/>
      <c r="W1077" s="234"/>
    </row>
    <row r="1078" spans="1:24" ht="15" customHeight="1" x14ac:dyDescent="0.25">
      <c r="A1078" s="172">
        <v>7099</v>
      </c>
      <c r="B1078" s="213">
        <v>39688</v>
      </c>
      <c r="C1078" s="172">
        <v>1430</v>
      </c>
      <c r="D1078" s="172" t="s">
        <v>40</v>
      </c>
      <c r="E1078" s="172" t="s">
        <v>12731</v>
      </c>
      <c r="F1078" s="178" t="s">
        <v>12732</v>
      </c>
      <c r="G1078" s="178" t="s">
        <v>8222</v>
      </c>
      <c r="H1078" s="173" t="s">
        <v>12733</v>
      </c>
      <c r="I1078" s="178" t="s">
        <v>12734</v>
      </c>
      <c r="J1078" s="173" t="s">
        <v>8225</v>
      </c>
      <c r="K1078" s="172"/>
      <c r="L1078" s="174" t="s">
        <v>8226</v>
      </c>
      <c r="M1078" s="175">
        <v>1100</v>
      </c>
      <c r="N1078" s="172" t="s">
        <v>8227</v>
      </c>
      <c r="O1078" s="176" t="s">
        <v>4936</v>
      </c>
      <c r="P1078" s="228" t="s">
        <v>12735</v>
      </c>
      <c r="Q1078" s="192" t="s">
        <v>12736</v>
      </c>
      <c r="R1078" s="192"/>
      <c r="S1078" s="173" t="s">
        <v>8222</v>
      </c>
      <c r="T1078" s="173" t="s">
        <v>8251</v>
      </c>
      <c r="U1078" s="153"/>
      <c r="V1078" s="233"/>
      <c r="W1078" s="234"/>
    </row>
    <row r="1079" spans="1:24" ht="15" customHeight="1" x14ac:dyDescent="0.25">
      <c r="A1079" s="144">
        <v>7094</v>
      </c>
      <c r="B1079" s="157">
        <v>39688</v>
      </c>
      <c r="C1079" s="121">
        <v>1000</v>
      </c>
      <c r="D1079" s="121" t="s">
        <v>70</v>
      </c>
      <c r="E1079" s="158" t="s">
        <v>12737</v>
      </c>
      <c r="F1079" s="144" t="s">
        <v>12738</v>
      </c>
      <c r="G1079" s="144" t="s">
        <v>3044</v>
      </c>
      <c r="H1079" s="144" t="s">
        <v>12739</v>
      </c>
      <c r="I1079" s="144" t="s">
        <v>12740</v>
      </c>
      <c r="J1079" s="146" t="s">
        <v>12741</v>
      </c>
      <c r="K1079" s="147"/>
      <c r="L1079" s="148" t="s">
        <v>8226</v>
      </c>
      <c r="M1079" s="122">
        <v>2000</v>
      </c>
      <c r="N1079" s="121" t="s">
        <v>8168</v>
      </c>
      <c r="O1079" s="122"/>
      <c r="P1079" s="149"/>
      <c r="Q1079" s="144"/>
      <c r="R1079" s="144"/>
      <c r="S1079" s="144"/>
      <c r="T1079" s="144"/>
      <c r="U1079" s="144"/>
      <c r="V1079" s="144"/>
      <c r="W1079" s="121"/>
    </row>
    <row r="1080" spans="1:24" ht="15" customHeight="1" x14ac:dyDescent="0.25">
      <c r="A1080" s="159">
        <v>7112</v>
      </c>
      <c r="B1080" s="160">
        <v>39689</v>
      </c>
      <c r="C1080" s="161">
        <v>846</v>
      </c>
      <c r="D1080" s="161" t="s">
        <v>141</v>
      </c>
      <c r="E1080" s="161" t="s">
        <v>12742</v>
      </c>
      <c r="F1080" s="159" t="s">
        <v>12743</v>
      </c>
      <c r="G1080" s="159" t="s">
        <v>8233</v>
      </c>
      <c r="H1080" s="164" t="s">
        <v>12744</v>
      </c>
      <c r="I1080" s="159" t="s">
        <v>12745</v>
      </c>
      <c r="J1080" s="162" t="s">
        <v>12746</v>
      </c>
      <c r="K1080" s="165" t="s">
        <v>9481</v>
      </c>
      <c r="L1080" s="181" t="s">
        <v>8172</v>
      </c>
      <c r="M1080" s="166">
        <v>4000</v>
      </c>
      <c r="N1080" s="161" t="s">
        <v>8335</v>
      </c>
      <c r="O1080" s="166"/>
      <c r="P1080" s="224"/>
      <c r="Q1080" s="205"/>
      <c r="R1080" s="205"/>
      <c r="S1080" s="159" t="s">
        <v>12747</v>
      </c>
      <c r="T1080" s="159" t="s">
        <v>10584</v>
      </c>
      <c r="U1080" s="164"/>
      <c r="V1080" s="159"/>
      <c r="W1080" s="168"/>
    </row>
    <row r="1081" spans="1:24" ht="15" customHeight="1" x14ac:dyDescent="0.25">
      <c r="A1081" s="159">
        <v>7113</v>
      </c>
      <c r="B1081" s="160">
        <v>39689</v>
      </c>
      <c r="C1081" s="161">
        <v>939</v>
      </c>
      <c r="D1081" s="161" t="s">
        <v>141</v>
      </c>
      <c r="E1081" s="161" t="s">
        <v>12748</v>
      </c>
      <c r="F1081" s="159" t="s">
        <v>12749</v>
      </c>
      <c r="G1081" s="159" t="s">
        <v>8671</v>
      </c>
      <c r="H1081" s="163" t="s">
        <v>12750</v>
      </c>
      <c r="I1081" s="159" t="s">
        <v>12751</v>
      </c>
      <c r="J1081" s="163" t="s">
        <v>12752</v>
      </c>
      <c r="K1081" s="165" t="s">
        <v>9481</v>
      </c>
      <c r="L1081" s="181" t="s">
        <v>8172</v>
      </c>
      <c r="M1081" s="166">
        <v>283000</v>
      </c>
      <c r="N1081" s="161" t="s">
        <v>8335</v>
      </c>
      <c r="O1081" s="166"/>
      <c r="P1081" s="224" t="s">
        <v>12753</v>
      </c>
      <c r="Q1081" s="205"/>
      <c r="R1081" s="205"/>
      <c r="S1081" s="159" t="s">
        <v>11355</v>
      </c>
      <c r="T1081" s="159" t="s">
        <v>10584</v>
      </c>
      <c r="U1081" s="164"/>
      <c r="V1081" s="159"/>
      <c r="W1081" s="168"/>
    </row>
    <row r="1082" spans="1:24" ht="15" customHeight="1" x14ac:dyDescent="0.25">
      <c r="A1082" s="159">
        <v>7118</v>
      </c>
      <c r="B1082" s="160">
        <v>39689</v>
      </c>
      <c r="C1082" s="161">
        <v>1257</v>
      </c>
      <c r="D1082" s="161" t="s">
        <v>81</v>
      </c>
      <c r="E1082" s="161" t="s">
        <v>12754</v>
      </c>
      <c r="F1082" s="159" t="s">
        <v>8875</v>
      </c>
      <c r="G1082" s="159" t="s">
        <v>8876</v>
      </c>
      <c r="H1082" s="164" t="s">
        <v>12755</v>
      </c>
      <c r="I1082" s="159" t="s">
        <v>12756</v>
      </c>
      <c r="J1082" s="163" t="s">
        <v>27</v>
      </c>
      <c r="K1082" s="165" t="s">
        <v>9481</v>
      </c>
      <c r="L1082" s="181" t="s">
        <v>8226</v>
      </c>
      <c r="M1082" s="166">
        <v>12000</v>
      </c>
      <c r="N1082" s="161" t="s">
        <v>8194</v>
      </c>
      <c r="O1082" s="166"/>
      <c r="P1082" s="224"/>
      <c r="Q1082" s="205"/>
      <c r="R1082" s="205"/>
      <c r="S1082" s="159"/>
      <c r="T1082" s="159"/>
      <c r="U1082" s="164"/>
      <c r="V1082" s="159"/>
      <c r="W1082" s="168"/>
    </row>
    <row r="1083" spans="1:24" ht="15" customHeight="1" x14ac:dyDescent="0.25">
      <c r="A1083" s="172">
        <v>7124</v>
      </c>
      <c r="B1083" s="213">
        <v>39689</v>
      </c>
      <c r="C1083" s="172">
        <v>1003</v>
      </c>
      <c r="D1083" s="172" t="s">
        <v>31</v>
      </c>
      <c r="E1083" s="172" t="s">
        <v>12757</v>
      </c>
      <c r="F1083" s="178" t="s">
        <v>8504</v>
      </c>
      <c r="G1083" s="178" t="s">
        <v>10720</v>
      </c>
      <c r="H1083" s="173" t="s">
        <v>12758</v>
      </c>
      <c r="I1083" s="178" t="s">
        <v>12759</v>
      </c>
      <c r="J1083" s="173" t="s">
        <v>8225</v>
      </c>
      <c r="K1083" s="172"/>
      <c r="L1083" s="174" t="s">
        <v>8226</v>
      </c>
      <c r="M1083" s="175">
        <v>2000</v>
      </c>
      <c r="N1083" s="172" t="s">
        <v>8215</v>
      </c>
      <c r="O1083" s="176">
        <v>1</v>
      </c>
      <c r="P1083" s="228"/>
      <c r="Q1083" s="192"/>
      <c r="R1083" s="192"/>
      <c r="S1083" s="146" t="s">
        <v>10865</v>
      </c>
      <c r="T1083" s="173" t="s">
        <v>8251</v>
      </c>
      <c r="U1083" s="173" t="s">
        <v>8230</v>
      </c>
      <c r="V1083" s="194"/>
      <c r="W1083" s="180">
        <v>0</v>
      </c>
    </row>
    <row r="1084" spans="1:24" ht="15" customHeight="1" x14ac:dyDescent="0.25">
      <c r="A1084" s="144"/>
      <c r="B1084" s="157">
        <v>39690</v>
      </c>
      <c r="C1084" s="121"/>
      <c r="D1084" s="121" t="s">
        <v>46</v>
      </c>
      <c r="E1084" s="158" t="s">
        <v>12760</v>
      </c>
      <c r="F1084" s="144" t="s">
        <v>11057</v>
      </c>
      <c r="G1084" s="144" t="s">
        <v>8802</v>
      </c>
      <c r="H1084" s="144" t="s">
        <v>12761</v>
      </c>
      <c r="I1084" s="144" t="s">
        <v>12762</v>
      </c>
      <c r="J1084" s="146"/>
      <c r="K1084" s="147"/>
      <c r="L1084" s="148" t="s">
        <v>8226</v>
      </c>
      <c r="M1084" s="122">
        <v>30</v>
      </c>
      <c r="N1084" s="121" t="s">
        <v>8142</v>
      </c>
      <c r="O1084" s="122"/>
      <c r="P1084" s="149"/>
      <c r="Q1084" s="144"/>
      <c r="R1084" s="144"/>
      <c r="S1084" s="144" t="s">
        <v>11559</v>
      </c>
      <c r="T1084" s="144" t="s">
        <v>10745</v>
      </c>
      <c r="U1084" s="144"/>
      <c r="V1084" s="144"/>
      <c r="W1084" s="121"/>
    </row>
    <row r="1085" spans="1:24" ht="15" customHeight="1" x14ac:dyDescent="0.25">
      <c r="A1085" s="144">
        <v>7236</v>
      </c>
      <c r="B1085" s="120">
        <v>39691</v>
      </c>
      <c r="C1085" s="121">
        <v>1300</v>
      </c>
      <c r="D1085" s="121" t="s">
        <v>35</v>
      </c>
      <c r="E1085" s="144" t="s">
        <v>12763</v>
      </c>
      <c r="F1085" s="144" t="s">
        <v>8190</v>
      </c>
      <c r="G1085" s="144" t="s">
        <v>8191</v>
      </c>
      <c r="H1085" s="146" t="s">
        <v>12764</v>
      </c>
      <c r="I1085" s="146" t="s">
        <v>12765</v>
      </c>
      <c r="J1085" s="147" t="s">
        <v>12766</v>
      </c>
      <c r="K1085" s="147"/>
      <c r="L1085" s="148"/>
      <c r="M1085" s="122">
        <v>7200</v>
      </c>
      <c r="N1085" s="121" t="s">
        <v>8178</v>
      </c>
      <c r="O1085" s="121"/>
      <c r="P1085" s="149"/>
      <c r="Q1085" s="144"/>
      <c r="R1085" s="144"/>
      <c r="S1085" s="144"/>
      <c r="T1085" s="144"/>
      <c r="U1085" s="144"/>
      <c r="V1085" s="144"/>
      <c r="W1085" s="121"/>
    </row>
    <row r="1086" spans="1:24" ht="15" customHeight="1" x14ac:dyDescent="0.25">
      <c r="A1086" s="144">
        <v>7266</v>
      </c>
      <c r="B1086" s="120">
        <v>39691</v>
      </c>
      <c r="C1086" s="121">
        <v>1300</v>
      </c>
      <c r="D1086" s="121" t="s">
        <v>132</v>
      </c>
      <c r="E1086" s="144" t="s">
        <v>12763</v>
      </c>
      <c r="F1086" s="144" t="s">
        <v>9091</v>
      </c>
      <c r="G1086" s="145" t="s">
        <v>9092</v>
      </c>
      <c r="H1086" s="146" t="s">
        <v>12767</v>
      </c>
      <c r="I1086" s="146" t="s">
        <v>12768</v>
      </c>
      <c r="J1086" s="146" t="s">
        <v>12769</v>
      </c>
      <c r="K1086" s="147"/>
      <c r="L1086" s="148"/>
      <c r="M1086" s="122">
        <v>1500</v>
      </c>
      <c r="N1086" s="121" t="s">
        <v>8161</v>
      </c>
      <c r="O1086" s="122"/>
      <c r="P1086" s="149" t="s">
        <v>12770</v>
      </c>
      <c r="Q1086" s="211"/>
      <c r="R1086" s="211" t="s">
        <v>12771</v>
      </c>
      <c r="S1086" s="144" t="s">
        <v>12772</v>
      </c>
      <c r="T1086" s="144" t="s">
        <v>12773</v>
      </c>
      <c r="U1086" s="144"/>
      <c r="V1086" s="144"/>
      <c r="W1086" s="144"/>
      <c r="X1086" s="128"/>
    </row>
    <row r="1087" spans="1:24" ht="15" customHeight="1" x14ac:dyDescent="0.25">
      <c r="A1087" s="151">
        <v>7221</v>
      </c>
      <c r="B1087" s="152">
        <v>39691</v>
      </c>
      <c r="C1087" s="153">
        <v>1433</v>
      </c>
      <c r="D1087" s="153" t="s">
        <v>319</v>
      </c>
      <c r="E1087" s="153" t="s">
        <v>12774</v>
      </c>
      <c r="F1087" s="153" t="s">
        <v>12424</v>
      </c>
      <c r="G1087" s="153" t="s">
        <v>8208</v>
      </c>
      <c r="H1087" s="123" t="s">
        <v>12775</v>
      </c>
      <c r="I1087" s="153" t="s">
        <v>12776</v>
      </c>
      <c r="J1087" s="123" t="s">
        <v>12777</v>
      </c>
      <c r="K1087" s="123"/>
      <c r="L1087" s="182" t="s">
        <v>8172</v>
      </c>
      <c r="M1087" s="154">
        <v>25000</v>
      </c>
      <c r="N1087" s="153" t="s">
        <v>8168</v>
      </c>
      <c r="O1087" s="155"/>
      <c r="P1087" s="153"/>
      <c r="Q1087" s="153"/>
      <c r="R1087" s="153"/>
      <c r="S1087" s="153"/>
      <c r="T1087" s="153"/>
      <c r="U1087" s="153"/>
      <c r="V1087" s="153"/>
      <c r="W1087" s="156"/>
    </row>
    <row r="1088" spans="1:24" ht="15" customHeight="1" x14ac:dyDescent="0.25">
      <c r="A1088" s="144"/>
      <c r="B1088" s="157">
        <v>39691</v>
      </c>
      <c r="C1088" s="121"/>
      <c r="D1088" s="121" t="s">
        <v>46</v>
      </c>
      <c r="E1088" s="158" t="s">
        <v>12778</v>
      </c>
      <c r="F1088" s="144" t="s">
        <v>11057</v>
      </c>
      <c r="G1088" s="144" t="s">
        <v>8802</v>
      </c>
      <c r="H1088" s="144" t="s">
        <v>11170</v>
      </c>
      <c r="I1088" s="144" t="s">
        <v>12779</v>
      </c>
      <c r="J1088" s="146"/>
      <c r="K1088" s="147"/>
      <c r="L1088" s="148" t="s">
        <v>8226</v>
      </c>
      <c r="M1088" s="122">
        <v>800</v>
      </c>
      <c r="N1088" s="121" t="s">
        <v>8161</v>
      </c>
      <c r="O1088" s="122"/>
      <c r="P1088" s="149"/>
      <c r="Q1088" s="144"/>
      <c r="R1088" s="144"/>
      <c r="S1088" s="144" t="s">
        <v>11559</v>
      </c>
      <c r="T1088" s="144" t="s">
        <v>10745</v>
      </c>
      <c r="U1088" s="144"/>
      <c r="V1088" s="144"/>
      <c r="W1088" s="121"/>
    </row>
    <row r="1089" spans="1:24" ht="15" customHeight="1" x14ac:dyDescent="0.25">
      <c r="A1089" s="144"/>
      <c r="B1089" s="157">
        <v>39691</v>
      </c>
      <c r="C1089" s="121"/>
      <c r="D1089" s="121" t="s">
        <v>46</v>
      </c>
      <c r="E1089" s="158" t="s">
        <v>12780</v>
      </c>
      <c r="F1089" s="144" t="s">
        <v>11057</v>
      </c>
      <c r="G1089" s="144" t="s">
        <v>8802</v>
      </c>
      <c r="H1089" s="144" t="s">
        <v>12781</v>
      </c>
      <c r="I1089" s="144" t="s">
        <v>12782</v>
      </c>
      <c r="J1089" s="146"/>
      <c r="K1089" s="147"/>
      <c r="L1089" s="148" t="s">
        <v>8226</v>
      </c>
      <c r="M1089" s="122">
        <v>400</v>
      </c>
      <c r="N1089" s="121" t="s">
        <v>8161</v>
      </c>
      <c r="O1089" s="122"/>
      <c r="P1089" s="149"/>
      <c r="Q1089" s="144"/>
      <c r="R1089" s="144"/>
      <c r="S1089" s="144" t="s">
        <v>10782</v>
      </c>
      <c r="T1089" s="144" t="s">
        <v>10745</v>
      </c>
      <c r="U1089" s="144"/>
      <c r="V1089" s="144"/>
      <c r="W1089" s="121"/>
    </row>
    <row r="1090" spans="1:24" ht="15" customHeight="1" x14ac:dyDescent="0.25">
      <c r="A1090" s="144"/>
      <c r="B1090" s="157">
        <v>39691</v>
      </c>
      <c r="C1090" s="121"/>
      <c r="D1090" s="121" t="s">
        <v>46</v>
      </c>
      <c r="E1090" s="158" t="s">
        <v>12783</v>
      </c>
      <c r="F1090" s="144" t="s">
        <v>11057</v>
      </c>
      <c r="G1090" s="144" t="s">
        <v>8802</v>
      </c>
      <c r="H1090" s="144" t="s">
        <v>11170</v>
      </c>
      <c r="I1090" s="144" t="s">
        <v>12784</v>
      </c>
      <c r="J1090" s="146"/>
      <c r="K1090" s="147"/>
      <c r="L1090" s="148" t="s">
        <v>8226</v>
      </c>
      <c r="M1090" s="122">
        <v>25</v>
      </c>
      <c r="N1090" s="121" t="s">
        <v>8161</v>
      </c>
      <c r="O1090" s="122"/>
      <c r="P1090" s="149"/>
      <c r="Q1090" s="144"/>
      <c r="R1090" s="144"/>
      <c r="S1090" s="144" t="s">
        <v>11070</v>
      </c>
      <c r="T1090" s="144" t="s">
        <v>10745</v>
      </c>
      <c r="U1090" s="144"/>
      <c r="V1090" s="144"/>
      <c r="W1090" s="121"/>
    </row>
    <row r="1091" spans="1:24" ht="15" customHeight="1" x14ac:dyDescent="0.25">
      <c r="A1091" s="144">
        <v>7301</v>
      </c>
      <c r="B1091" s="120">
        <v>39692</v>
      </c>
      <c r="C1091" s="121">
        <v>1315</v>
      </c>
      <c r="D1091" s="121" t="s">
        <v>59</v>
      </c>
      <c r="E1091" s="144" t="s">
        <v>12785</v>
      </c>
      <c r="F1091" s="144" t="s">
        <v>12786</v>
      </c>
      <c r="G1091" s="144" t="s">
        <v>8530</v>
      </c>
      <c r="H1091" s="146" t="s">
        <v>12787</v>
      </c>
      <c r="I1091" s="146" t="s">
        <v>12788</v>
      </c>
      <c r="J1091" s="147" t="s">
        <v>12789</v>
      </c>
      <c r="K1091" s="147"/>
      <c r="L1091" s="148"/>
      <c r="M1091" s="122">
        <v>18000</v>
      </c>
      <c r="N1091" s="121" t="s">
        <v>8273</v>
      </c>
      <c r="O1091" s="122"/>
      <c r="P1091" s="149"/>
      <c r="Q1091" s="211"/>
      <c r="R1091" s="211"/>
      <c r="S1091" s="144"/>
      <c r="T1091" s="144"/>
      <c r="U1091" s="144"/>
      <c r="V1091" s="144"/>
      <c r="W1091" s="144"/>
      <c r="X1091" s="128"/>
    </row>
    <row r="1092" spans="1:24" ht="15" customHeight="1" x14ac:dyDescent="0.25">
      <c r="A1092" s="144">
        <v>7305</v>
      </c>
      <c r="B1092" s="120">
        <v>39692</v>
      </c>
      <c r="C1092" s="121">
        <v>2140</v>
      </c>
      <c r="D1092" s="121" t="s">
        <v>35</v>
      </c>
      <c r="E1092" s="144" t="s">
        <v>12790</v>
      </c>
      <c r="F1092" s="144" t="s">
        <v>8190</v>
      </c>
      <c r="G1092" s="144" t="s">
        <v>8191</v>
      </c>
      <c r="H1092" s="146" t="s">
        <v>12791</v>
      </c>
      <c r="I1092" s="146" t="s">
        <v>12792</v>
      </c>
      <c r="J1092" s="147" t="s">
        <v>27</v>
      </c>
      <c r="K1092" s="147"/>
      <c r="L1092" s="148"/>
      <c r="M1092" s="122">
        <v>1000</v>
      </c>
      <c r="N1092" s="121" t="s">
        <v>8335</v>
      </c>
      <c r="O1092" s="122"/>
      <c r="P1092" s="149"/>
      <c r="Q1092" s="211"/>
      <c r="R1092" s="211"/>
      <c r="S1092" s="144"/>
      <c r="T1092" s="144"/>
      <c r="U1092" s="144"/>
      <c r="V1092" s="144"/>
      <c r="W1092" s="144"/>
      <c r="X1092" s="128"/>
    </row>
    <row r="1093" spans="1:24" ht="15" customHeight="1" x14ac:dyDescent="0.25">
      <c r="A1093" s="159">
        <v>7328</v>
      </c>
      <c r="B1093" s="160">
        <v>39692</v>
      </c>
      <c r="C1093" s="161">
        <v>1520</v>
      </c>
      <c r="D1093" s="161" t="s">
        <v>64</v>
      </c>
      <c r="E1093" s="161" t="s">
        <v>12793</v>
      </c>
      <c r="F1093" s="159" t="s">
        <v>12794</v>
      </c>
      <c r="G1093" s="159" t="s">
        <v>8260</v>
      </c>
      <c r="H1093" s="163" t="s">
        <v>12795</v>
      </c>
      <c r="I1093" s="159" t="s">
        <v>12796</v>
      </c>
      <c r="J1093" s="163" t="s">
        <v>12797</v>
      </c>
      <c r="K1093" s="165" t="s">
        <v>9481</v>
      </c>
      <c r="L1093" s="181" t="s">
        <v>11696</v>
      </c>
      <c r="M1093" s="166">
        <v>5590</v>
      </c>
      <c r="N1093" s="161" t="s">
        <v>8161</v>
      </c>
      <c r="O1093" s="161">
        <v>0</v>
      </c>
      <c r="P1093" s="224" t="s">
        <v>10715</v>
      </c>
      <c r="Q1093" s="159"/>
      <c r="R1093" s="159"/>
      <c r="S1093" s="159" t="s">
        <v>11035</v>
      </c>
      <c r="T1093" s="159" t="s">
        <v>9483</v>
      </c>
      <c r="U1093" s="164"/>
      <c r="V1093" s="159"/>
      <c r="W1093" s="168"/>
    </row>
    <row r="1094" spans="1:24" ht="15" customHeight="1" x14ac:dyDescent="0.25">
      <c r="A1094" s="159"/>
      <c r="B1094" s="160">
        <v>39692</v>
      </c>
      <c r="C1094" s="161">
        <v>2225</v>
      </c>
      <c r="D1094" s="161" t="s">
        <v>81</v>
      </c>
      <c r="E1094" s="161" t="s">
        <v>12798</v>
      </c>
      <c r="F1094" s="159" t="s">
        <v>12799</v>
      </c>
      <c r="G1094" s="159" t="s">
        <v>9435</v>
      </c>
      <c r="H1094" s="163" t="s">
        <v>12800</v>
      </c>
      <c r="I1094" s="159" t="s">
        <v>12801</v>
      </c>
      <c r="J1094" s="163" t="s">
        <v>12802</v>
      </c>
      <c r="K1094" s="165" t="s">
        <v>9481</v>
      </c>
      <c r="L1094" s="181" t="s">
        <v>8226</v>
      </c>
      <c r="M1094" s="166">
        <v>200</v>
      </c>
      <c r="N1094" s="161" t="s">
        <v>8142</v>
      </c>
      <c r="O1094" s="161"/>
      <c r="P1094" s="224"/>
      <c r="Q1094" s="159"/>
      <c r="R1094" s="159"/>
      <c r="S1094" s="159" t="s">
        <v>11489</v>
      </c>
      <c r="T1094" s="159" t="s">
        <v>10717</v>
      </c>
      <c r="U1094" s="164"/>
      <c r="V1094" s="159"/>
      <c r="W1094" s="168"/>
    </row>
    <row r="1095" spans="1:24" ht="15" customHeight="1" x14ac:dyDescent="0.25">
      <c r="A1095" s="151"/>
      <c r="B1095" s="152">
        <v>39692</v>
      </c>
      <c r="C1095" s="153">
        <v>1719</v>
      </c>
      <c r="D1095" s="153" t="s">
        <v>21</v>
      </c>
      <c r="E1095" s="153" t="s">
        <v>12803</v>
      </c>
      <c r="F1095" s="153" t="s">
        <v>10040</v>
      </c>
      <c r="G1095" s="153" t="s">
        <v>8202</v>
      </c>
      <c r="H1095" s="123" t="s">
        <v>12804</v>
      </c>
      <c r="I1095" s="153" t="s">
        <v>12805</v>
      </c>
      <c r="J1095" s="123" t="s">
        <v>12806</v>
      </c>
      <c r="K1095" s="123"/>
      <c r="L1095" s="182"/>
      <c r="M1095" s="154">
        <v>200</v>
      </c>
      <c r="N1095" s="153" t="s">
        <v>8335</v>
      </c>
      <c r="O1095" s="155"/>
      <c r="P1095" s="153"/>
      <c r="Q1095" s="153"/>
      <c r="R1095" s="153"/>
      <c r="S1095" s="153"/>
      <c r="T1095" s="153"/>
      <c r="U1095" s="153"/>
      <c r="V1095" s="153"/>
      <c r="W1095" s="156"/>
    </row>
    <row r="1096" spans="1:24" ht="15" customHeight="1" x14ac:dyDescent="0.25">
      <c r="A1096" s="144">
        <v>7282</v>
      </c>
      <c r="B1096" s="120">
        <v>39692</v>
      </c>
      <c r="C1096" s="121">
        <v>1207</v>
      </c>
      <c r="D1096" s="121" t="s">
        <v>162</v>
      </c>
      <c r="E1096" s="144" t="s">
        <v>12807</v>
      </c>
      <c r="F1096" s="144" t="s">
        <v>9313</v>
      </c>
      <c r="G1096" s="144" t="s">
        <v>9196</v>
      </c>
      <c r="H1096" s="144" t="s">
        <v>12808</v>
      </c>
      <c r="I1096" s="144" t="s">
        <v>12809</v>
      </c>
      <c r="J1096" s="147" t="s">
        <v>27</v>
      </c>
      <c r="K1096" s="147"/>
      <c r="L1096" s="148" t="s">
        <v>8172</v>
      </c>
      <c r="M1096" s="122">
        <v>1000</v>
      </c>
      <c r="N1096" s="121" t="s">
        <v>8998</v>
      </c>
      <c r="O1096" s="122"/>
      <c r="P1096" s="149"/>
      <c r="Q1096" s="211"/>
      <c r="R1096" s="211"/>
      <c r="S1096" s="144"/>
      <c r="T1096" s="144"/>
      <c r="U1096" s="144"/>
      <c r="V1096" s="144"/>
      <c r="W1096" s="144"/>
    </row>
    <row r="1097" spans="1:24" ht="15" customHeight="1" x14ac:dyDescent="0.25">
      <c r="A1097" s="144">
        <v>7330</v>
      </c>
      <c r="B1097" s="120">
        <v>39693</v>
      </c>
      <c r="C1097" s="121">
        <v>1546</v>
      </c>
      <c r="D1097" s="121" t="s">
        <v>132</v>
      </c>
      <c r="E1097" s="144" t="s">
        <v>12810</v>
      </c>
      <c r="F1097" s="144" t="s">
        <v>9091</v>
      </c>
      <c r="G1097" s="145" t="s">
        <v>9092</v>
      </c>
      <c r="H1097" s="146" t="s">
        <v>12811</v>
      </c>
      <c r="I1097" s="146" t="s">
        <v>12812</v>
      </c>
      <c r="J1097" s="146" t="s">
        <v>12813</v>
      </c>
      <c r="K1097" s="147"/>
      <c r="L1097" s="148"/>
      <c r="M1097" s="122">
        <v>150</v>
      </c>
      <c r="N1097" s="121" t="s">
        <v>8161</v>
      </c>
      <c r="O1097" s="121" t="s">
        <v>5268</v>
      </c>
      <c r="P1097" s="149" t="s">
        <v>3912</v>
      </c>
      <c r="Q1097" s="144"/>
      <c r="R1097" s="144" t="s">
        <v>12814</v>
      </c>
      <c r="S1097" s="144" t="s">
        <v>12772</v>
      </c>
      <c r="T1097" s="144" t="s">
        <v>12773</v>
      </c>
      <c r="U1097" s="144" t="s">
        <v>9025</v>
      </c>
      <c r="V1097" s="144"/>
      <c r="W1097" s="121" t="s">
        <v>9025</v>
      </c>
    </row>
    <row r="1098" spans="1:24" ht="15" customHeight="1" x14ac:dyDescent="0.25">
      <c r="A1098" s="159">
        <v>7327</v>
      </c>
      <c r="B1098" s="160">
        <v>39693</v>
      </c>
      <c r="C1098" s="161">
        <v>1446</v>
      </c>
      <c r="D1098" s="161" t="s">
        <v>130</v>
      </c>
      <c r="E1098" s="161" t="s">
        <v>12815</v>
      </c>
      <c r="F1098" s="159" t="s">
        <v>12618</v>
      </c>
      <c r="G1098" s="159" t="s">
        <v>9664</v>
      </c>
      <c r="H1098" s="164" t="s">
        <v>12816</v>
      </c>
      <c r="I1098" s="159" t="s">
        <v>12817</v>
      </c>
      <c r="J1098" s="163" t="s">
        <v>12818</v>
      </c>
      <c r="K1098" s="165" t="s">
        <v>9481</v>
      </c>
      <c r="L1098" s="181" t="s">
        <v>8226</v>
      </c>
      <c r="M1098" s="166">
        <v>10000</v>
      </c>
      <c r="N1098" s="161" t="s">
        <v>8998</v>
      </c>
      <c r="O1098" s="166"/>
      <c r="P1098" s="224"/>
      <c r="Q1098" s="205"/>
      <c r="R1098" s="205"/>
      <c r="S1098" s="159" t="s">
        <v>12243</v>
      </c>
      <c r="T1098" s="159" t="s">
        <v>11302</v>
      </c>
      <c r="U1098" s="164"/>
      <c r="V1098" s="159"/>
      <c r="W1098" s="168"/>
    </row>
    <row r="1099" spans="1:24" ht="15" customHeight="1" x14ac:dyDescent="0.25">
      <c r="A1099" s="159">
        <v>7343</v>
      </c>
      <c r="B1099" s="160">
        <v>39693</v>
      </c>
      <c r="C1099" s="161">
        <v>904</v>
      </c>
      <c r="D1099" s="161" t="s">
        <v>64</v>
      </c>
      <c r="E1099" s="161" t="s">
        <v>12819</v>
      </c>
      <c r="F1099" s="159" t="s">
        <v>12820</v>
      </c>
      <c r="G1099" s="159" t="s">
        <v>10088</v>
      </c>
      <c r="H1099" s="164" t="s">
        <v>12821</v>
      </c>
      <c r="I1099" s="159" t="s">
        <v>12822</v>
      </c>
      <c r="J1099" s="163" t="s">
        <v>12823</v>
      </c>
      <c r="K1099" s="165" t="s">
        <v>9481</v>
      </c>
      <c r="L1099" s="181" t="s">
        <v>8226</v>
      </c>
      <c r="M1099" s="166">
        <v>1076000</v>
      </c>
      <c r="N1099" s="161" t="s">
        <v>8168</v>
      </c>
      <c r="O1099" s="161"/>
      <c r="P1099" s="224"/>
      <c r="Q1099" s="159"/>
      <c r="R1099" s="159"/>
      <c r="S1099" s="159" t="s">
        <v>10204</v>
      </c>
      <c r="T1099" s="159" t="s">
        <v>9483</v>
      </c>
      <c r="U1099" s="164"/>
      <c r="V1099" s="159"/>
      <c r="W1099" s="168"/>
    </row>
    <row r="1100" spans="1:24" ht="15" customHeight="1" x14ac:dyDescent="0.25">
      <c r="A1100" s="151">
        <v>7324</v>
      </c>
      <c r="B1100" s="152">
        <v>39693</v>
      </c>
      <c r="C1100" s="153">
        <v>1324</v>
      </c>
      <c r="D1100" s="153" t="s">
        <v>99</v>
      </c>
      <c r="E1100" s="153" t="s">
        <v>12824</v>
      </c>
      <c r="F1100" s="153" t="s">
        <v>9941</v>
      </c>
      <c r="G1100" s="153" t="s">
        <v>9942</v>
      </c>
      <c r="H1100" s="123" t="s">
        <v>12825</v>
      </c>
      <c r="I1100" s="153" t="s">
        <v>12826</v>
      </c>
      <c r="J1100" s="123" t="s">
        <v>12827</v>
      </c>
      <c r="K1100" s="123"/>
      <c r="L1100" s="182"/>
      <c r="M1100" s="154">
        <v>300</v>
      </c>
      <c r="N1100" s="153" t="s">
        <v>8161</v>
      </c>
      <c r="O1100" s="155"/>
      <c r="P1100" s="153"/>
      <c r="Q1100" s="153"/>
      <c r="R1100" s="153"/>
      <c r="S1100" s="153"/>
      <c r="T1100" s="153"/>
      <c r="U1100" s="153"/>
      <c r="V1100" s="153"/>
      <c r="W1100" s="156"/>
    </row>
    <row r="1101" spans="1:24" ht="15" customHeight="1" x14ac:dyDescent="0.25">
      <c r="A1101" s="151">
        <v>7326</v>
      </c>
      <c r="B1101" s="152">
        <v>39693</v>
      </c>
      <c r="C1101" s="153">
        <v>1435</v>
      </c>
      <c r="D1101" s="153" t="s">
        <v>51</v>
      </c>
      <c r="E1101" s="153" t="s">
        <v>12828</v>
      </c>
      <c r="F1101" s="153" t="s">
        <v>12829</v>
      </c>
      <c r="G1101" s="153" t="s">
        <v>12830</v>
      </c>
      <c r="H1101" s="123" t="s">
        <v>12831</v>
      </c>
      <c r="I1101" s="153" t="s">
        <v>12832</v>
      </c>
      <c r="J1101" s="123" t="s">
        <v>12833</v>
      </c>
      <c r="K1101" s="123"/>
      <c r="L1101" s="182"/>
      <c r="M1101" s="154">
        <v>5000</v>
      </c>
      <c r="N1101" s="153" t="s">
        <v>8161</v>
      </c>
      <c r="O1101" s="155"/>
      <c r="P1101" s="153"/>
      <c r="Q1101" s="153"/>
      <c r="R1101" s="153"/>
      <c r="S1101" s="153"/>
      <c r="T1101" s="153"/>
      <c r="U1101" s="153"/>
      <c r="V1101" s="153"/>
      <c r="W1101" s="156"/>
    </row>
    <row r="1102" spans="1:24" ht="15" customHeight="1" x14ac:dyDescent="0.25">
      <c r="A1102" s="144">
        <v>7331</v>
      </c>
      <c r="B1102" s="157">
        <v>39693</v>
      </c>
      <c r="C1102" s="121">
        <v>1608</v>
      </c>
      <c r="D1102" s="121" t="s">
        <v>448</v>
      </c>
      <c r="E1102" s="158" t="s">
        <v>12810</v>
      </c>
      <c r="F1102" s="144" t="s">
        <v>9756</v>
      </c>
      <c r="G1102" s="144" t="s">
        <v>3044</v>
      </c>
      <c r="H1102" s="144" t="s">
        <v>12834</v>
      </c>
      <c r="I1102" s="144" t="s">
        <v>12835</v>
      </c>
      <c r="J1102" s="146" t="s">
        <v>12836</v>
      </c>
      <c r="K1102" s="147"/>
      <c r="L1102" s="148" t="s">
        <v>8226</v>
      </c>
      <c r="M1102" s="122">
        <v>500</v>
      </c>
      <c r="N1102" s="121" t="s">
        <v>8168</v>
      </c>
      <c r="O1102" s="122"/>
      <c r="P1102" s="149"/>
      <c r="Q1102" s="144"/>
      <c r="R1102" s="144"/>
      <c r="S1102" s="144"/>
      <c r="T1102" s="144"/>
      <c r="U1102" s="144"/>
      <c r="V1102" s="144"/>
      <c r="W1102" s="121"/>
    </row>
    <row r="1103" spans="1:24" ht="15" customHeight="1" x14ac:dyDescent="0.25">
      <c r="A1103" s="159">
        <v>7352</v>
      </c>
      <c r="B1103" s="160">
        <v>39694</v>
      </c>
      <c r="C1103" s="161">
        <v>1322</v>
      </c>
      <c r="D1103" s="161" t="s">
        <v>91</v>
      </c>
      <c r="E1103" s="161" t="s">
        <v>12837</v>
      </c>
      <c r="F1103" s="159" t="s">
        <v>8396</v>
      </c>
      <c r="G1103" s="159" t="s">
        <v>8477</v>
      </c>
      <c r="H1103" s="164" t="s">
        <v>12838</v>
      </c>
      <c r="I1103" s="159" t="s">
        <v>12839</v>
      </c>
      <c r="J1103" s="163" t="s">
        <v>12840</v>
      </c>
      <c r="K1103" s="165" t="s">
        <v>9481</v>
      </c>
      <c r="L1103" s="181" t="s">
        <v>8226</v>
      </c>
      <c r="M1103" s="166">
        <v>500</v>
      </c>
      <c r="N1103" s="161" t="s">
        <v>8168</v>
      </c>
      <c r="O1103" s="161"/>
      <c r="P1103" s="224"/>
      <c r="Q1103" s="159"/>
      <c r="R1103" s="159"/>
      <c r="S1103" s="159" t="s">
        <v>12841</v>
      </c>
      <c r="T1103" s="159" t="s">
        <v>10717</v>
      </c>
      <c r="U1103" s="164"/>
      <c r="V1103" s="159"/>
      <c r="W1103" s="168"/>
    </row>
    <row r="1104" spans="1:24" ht="15" customHeight="1" x14ac:dyDescent="0.25">
      <c r="A1104" s="151">
        <v>7344</v>
      </c>
      <c r="B1104" s="152">
        <v>39694</v>
      </c>
      <c r="C1104" s="153">
        <v>907</v>
      </c>
      <c r="D1104" s="153" t="s">
        <v>319</v>
      </c>
      <c r="E1104" s="153" t="s">
        <v>12842</v>
      </c>
      <c r="F1104" s="153" t="s">
        <v>12424</v>
      </c>
      <c r="G1104" s="153" t="s">
        <v>8208</v>
      </c>
      <c r="H1104" s="123"/>
      <c r="I1104" s="153" t="s">
        <v>12843</v>
      </c>
      <c r="J1104" s="123" t="s">
        <v>12844</v>
      </c>
      <c r="K1104" s="123"/>
      <c r="L1104" s="182"/>
      <c r="M1104" s="154">
        <v>1000</v>
      </c>
      <c r="N1104" s="153" t="s">
        <v>8168</v>
      </c>
      <c r="O1104" s="155"/>
      <c r="P1104" s="153" t="s">
        <v>8548</v>
      </c>
      <c r="Q1104" s="153"/>
      <c r="R1104" s="153"/>
      <c r="S1104" s="153"/>
      <c r="T1104" s="153"/>
      <c r="U1104" s="153"/>
      <c r="V1104" s="153"/>
      <c r="W1104" s="156"/>
    </row>
    <row r="1105" spans="1:23" ht="15" customHeight="1" x14ac:dyDescent="0.25">
      <c r="A1105" s="151">
        <v>7349</v>
      </c>
      <c r="B1105" s="152">
        <v>39694</v>
      </c>
      <c r="C1105" s="153">
        <v>1157</v>
      </c>
      <c r="D1105" s="153" t="s">
        <v>203</v>
      </c>
      <c r="E1105" s="153" t="s">
        <v>12845</v>
      </c>
      <c r="F1105" s="153" t="s">
        <v>12846</v>
      </c>
      <c r="G1105" s="153" t="s">
        <v>8541</v>
      </c>
      <c r="H1105" s="123" t="s">
        <v>12847</v>
      </c>
      <c r="I1105" s="153" t="s">
        <v>12848</v>
      </c>
      <c r="J1105" s="123" t="s">
        <v>12844</v>
      </c>
      <c r="K1105" s="123"/>
      <c r="L1105" s="182"/>
      <c r="M1105" s="154">
        <v>2500</v>
      </c>
      <c r="N1105" s="153" t="s">
        <v>8168</v>
      </c>
      <c r="O1105" s="155"/>
      <c r="P1105" s="153"/>
      <c r="Q1105" s="153"/>
      <c r="R1105" s="153"/>
      <c r="S1105" s="153"/>
      <c r="T1105" s="153"/>
      <c r="U1105" s="153"/>
      <c r="V1105" s="153"/>
      <c r="W1105" s="156"/>
    </row>
    <row r="1106" spans="1:23" ht="15" customHeight="1" x14ac:dyDescent="0.25">
      <c r="A1106" s="172"/>
      <c r="B1106" s="213">
        <v>39694</v>
      </c>
      <c r="C1106" s="172"/>
      <c r="D1106" s="172" t="s">
        <v>31</v>
      </c>
      <c r="E1106" s="232">
        <v>39694</v>
      </c>
      <c r="F1106" s="178"/>
      <c r="G1106" s="178" t="s">
        <v>9604</v>
      </c>
      <c r="H1106" s="173" t="s">
        <v>12849</v>
      </c>
      <c r="I1106" s="178" t="s">
        <v>12850</v>
      </c>
      <c r="J1106" s="173" t="s">
        <v>12851</v>
      </c>
      <c r="K1106" s="172"/>
      <c r="L1106" s="174" t="s">
        <v>8226</v>
      </c>
      <c r="M1106" s="175">
        <v>3600</v>
      </c>
      <c r="N1106" s="172" t="s">
        <v>8142</v>
      </c>
      <c r="O1106" s="176" t="s">
        <v>4936</v>
      </c>
      <c r="P1106" s="228"/>
      <c r="Q1106" s="192" t="s">
        <v>11453</v>
      </c>
      <c r="R1106" s="192"/>
      <c r="S1106" s="146" t="s">
        <v>10865</v>
      </c>
      <c r="T1106" s="173" t="s">
        <v>10866</v>
      </c>
      <c r="U1106" s="173" t="s">
        <v>10867</v>
      </c>
      <c r="V1106" s="194"/>
      <c r="W1106" s="180"/>
    </row>
    <row r="1107" spans="1:23" ht="15" customHeight="1" x14ac:dyDescent="0.25">
      <c r="A1107" s="144"/>
      <c r="B1107" s="157">
        <v>39694</v>
      </c>
      <c r="C1107" s="121"/>
      <c r="D1107" s="121" t="s">
        <v>46</v>
      </c>
      <c r="E1107" s="158">
        <v>39694</v>
      </c>
      <c r="F1107" s="144" t="s">
        <v>12852</v>
      </c>
      <c r="G1107" s="144" t="s">
        <v>8802</v>
      </c>
      <c r="H1107" s="144" t="s">
        <v>11566</v>
      </c>
      <c r="I1107" s="144" t="s">
        <v>11597</v>
      </c>
      <c r="J1107" s="146"/>
      <c r="K1107" s="147"/>
      <c r="L1107" s="148" t="s">
        <v>8172</v>
      </c>
      <c r="M1107" s="122">
        <v>250</v>
      </c>
      <c r="N1107" s="121" t="s">
        <v>8273</v>
      </c>
      <c r="O1107" s="122"/>
      <c r="P1107" s="149"/>
      <c r="Q1107" s="144"/>
      <c r="R1107" s="144"/>
      <c r="S1107" s="144" t="s">
        <v>10744</v>
      </c>
      <c r="T1107" s="144" t="s">
        <v>10745</v>
      </c>
      <c r="U1107" s="144"/>
      <c r="V1107" s="144"/>
      <c r="W1107" s="121"/>
    </row>
    <row r="1108" spans="1:23" ht="15" customHeight="1" x14ac:dyDescent="0.25">
      <c r="A1108" s="159"/>
      <c r="B1108" s="160">
        <v>39695</v>
      </c>
      <c r="C1108" s="161"/>
      <c r="D1108" s="161" t="s">
        <v>64</v>
      </c>
      <c r="E1108" s="161" t="s">
        <v>12853</v>
      </c>
      <c r="F1108" s="162" t="s">
        <v>11128</v>
      </c>
      <c r="G1108" s="159" t="s">
        <v>8260</v>
      </c>
      <c r="H1108" s="164" t="s">
        <v>12854</v>
      </c>
      <c r="I1108" s="159" t="s">
        <v>12855</v>
      </c>
      <c r="J1108" s="163" t="s">
        <v>12856</v>
      </c>
      <c r="K1108" s="165" t="s">
        <v>9481</v>
      </c>
      <c r="L1108" s="181" t="s">
        <v>8226</v>
      </c>
      <c r="M1108" s="166">
        <v>100</v>
      </c>
      <c r="N1108" s="161" t="s">
        <v>8998</v>
      </c>
      <c r="O1108" s="167">
        <v>1</v>
      </c>
      <c r="P1108" s="162"/>
      <c r="Q1108" s="159"/>
      <c r="R1108" s="159"/>
      <c r="S1108" s="159" t="s">
        <v>11203</v>
      </c>
      <c r="T1108" s="159" t="s">
        <v>9483</v>
      </c>
      <c r="U1108" s="164"/>
      <c r="V1108" s="161"/>
      <c r="W1108" s="168"/>
    </row>
    <row r="1109" spans="1:23" ht="15" customHeight="1" x14ac:dyDescent="0.25">
      <c r="A1109" s="159">
        <v>7369</v>
      </c>
      <c r="B1109" s="160">
        <v>39695</v>
      </c>
      <c r="C1109" s="161">
        <v>939</v>
      </c>
      <c r="D1109" s="161" t="s">
        <v>64</v>
      </c>
      <c r="E1109" s="161" t="s">
        <v>12857</v>
      </c>
      <c r="F1109" s="162" t="s">
        <v>12858</v>
      </c>
      <c r="G1109" s="162" t="s">
        <v>8260</v>
      </c>
      <c r="H1109" s="163" t="s">
        <v>12859</v>
      </c>
      <c r="I1109" s="164" t="s">
        <v>12860</v>
      </c>
      <c r="J1109" s="163" t="s">
        <v>12861</v>
      </c>
      <c r="K1109" s="165" t="s">
        <v>9481</v>
      </c>
      <c r="L1109" s="181" t="s">
        <v>8226</v>
      </c>
      <c r="M1109" s="166">
        <v>4000</v>
      </c>
      <c r="N1109" s="161" t="s">
        <v>8168</v>
      </c>
      <c r="O1109" s="226">
        <v>0.6</v>
      </c>
      <c r="P1109" s="224" t="s">
        <v>12862</v>
      </c>
      <c r="Q1109" s="159"/>
      <c r="R1109" s="159" t="s">
        <v>12863</v>
      </c>
      <c r="S1109" s="159" t="s">
        <v>12864</v>
      </c>
      <c r="T1109" s="159" t="s">
        <v>9483</v>
      </c>
      <c r="U1109" s="164" t="s">
        <v>12865</v>
      </c>
      <c r="V1109" s="159" t="s">
        <v>12866</v>
      </c>
      <c r="W1109" s="168"/>
    </row>
    <row r="1110" spans="1:23" ht="15" customHeight="1" x14ac:dyDescent="0.25">
      <c r="A1110" s="159">
        <v>7371</v>
      </c>
      <c r="B1110" s="160">
        <v>39695</v>
      </c>
      <c r="C1110" s="161">
        <v>952</v>
      </c>
      <c r="D1110" s="161" t="s">
        <v>64</v>
      </c>
      <c r="E1110" s="161" t="s">
        <v>12867</v>
      </c>
      <c r="F1110" s="162" t="s">
        <v>8704</v>
      </c>
      <c r="G1110" s="162" t="s">
        <v>5722</v>
      </c>
      <c r="H1110" s="163" t="s">
        <v>12868</v>
      </c>
      <c r="I1110" s="164" t="s">
        <v>12869</v>
      </c>
      <c r="J1110" s="163" t="s">
        <v>12870</v>
      </c>
      <c r="K1110" s="165"/>
      <c r="L1110" s="181" t="s">
        <v>8226</v>
      </c>
      <c r="M1110" s="166">
        <v>1000</v>
      </c>
      <c r="N1110" s="161" t="s">
        <v>8168</v>
      </c>
      <c r="O1110" s="161"/>
      <c r="P1110" s="224"/>
      <c r="Q1110" s="159"/>
      <c r="R1110" s="159"/>
      <c r="S1110" s="159"/>
      <c r="T1110" s="159"/>
      <c r="U1110" s="164"/>
      <c r="V1110" s="159"/>
      <c r="W1110" s="168"/>
    </row>
    <row r="1111" spans="1:23" ht="15" customHeight="1" x14ac:dyDescent="0.25">
      <c r="A1111" s="159">
        <v>7386</v>
      </c>
      <c r="B1111" s="160">
        <v>39695</v>
      </c>
      <c r="C1111" s="161">
        <v>308</v>
      </c>
      <c r="D1111" s="161" t="s">
        <v>130</v>
      </c>
      <c r="E1111" s="161" t="s">
        <v>12871</v>
      </c>
      <c r="F1111" s="162" t="s">
        <v>12618</v>
      </c>
      <c r="G1111" s="162" t="s">
        <v>9664</v>
      </c>
      <c r="H1111" s="163" t="s">
        <v>12872</v>
      </c>
      <c r="I1111" s="164" t="s">
        <v>12873</v>
      </c>
      <c r="J1111" s="163" t="s">
        <v>12874</v>
      </c>
      <c r="K1111" s="165" t="s">
        <v>9481</v>
      </c>
      <c r="L1111" s="181" t="s">
        <v>8226</v>
      </c>
      <c r="M1111" s="166">
        <v>42000</v>
      </c>
      <c r="N1111" s="161" t="s">
        <v>8142</v>
      </c>
      <c r="O1111" s="161"/>
      <c r="P1111" s="224"/>
      <c r="Q1111" s="159"/>
      <c r="R1111" s="159"/>
      <c r="S1111" s="159" t="s">
        <v>12621</v>
      </c>
      <c r="T1111" s="159" t="s">
        <v>11302</v>
      </c>
      <c r="U1111" s="164"/>
      <c r="V1111" s="159"/>
      <c r="W1111" s="168"/>
    </row>
    <row r="1112" spans="1:23" ht="15" customHeight="1" x14ac:dyDescent="0.25">
      <c r="A1112" s="159"/>
      <c r="B1112" s="160">
        <v>39695</v>
      </c>
      <c r="C1112" s="161">
        <v>1549</v>
      </c>
      <c r="D1112" s="161" t="s">
        <v>64</v>
      </c>
      <c r="E1112" s="161" t="s">
        <v>12875</v>
      </c>
      <c r="F1112" s="162" t="s">
        <v>12876</v>
      </c>
      <c r="G1112" s="162" t="s">
        <v>5722</v>
      </c>
      <c r="H1112" s="163" t="s">
        <v>12877</v>
      </c>
      <c r="I1112" s="164" t="s">
        <v>12878</v>
      </c>
      <c r="J1112" s="163" t="s">
        <v>12879</v>
      </c>
      <c r="K1112" s="165" t="s">
        <v>9481</v>
      </c>
      <c r="L1112" s="181" t="s">
        <v>8172</v>
      </c>
      <c r="M1112" s="166">
        <v>1000</v>
      </c>
      <c r="N1112" s="161" t="s">
        <v>8161</v>
      </c>
      <c r="O1112" s="161"/>
      <c r="P1112" s="224"/>
      <c r="Q1112" s="159"/>
      <c r="R1112" s="159"/>
      <c r="S1112" s="159" t="s">
        <v>12880</v>
      </c>
      <c r="T1112" s="159" t="s">
        <v>9483</v>
      </c>
      <c r="U1112" s="164"/>
      <c r="V1112" s="159"/>
      <c r="W1112" s="168"/>
    </row>
    <row r="1113" spans="1:23" ht="15" customHeight="1" x14ac:dyDescent="0.25">
      <c r="A1113" s="159"/>
      <c r="B1113" s="160">
        <v>39695</v>
      </c>
      <c r="C1113" s="161"/>
      <c r="D1113" s="161" t="s">
        <v>141</v>
      </c>
      <c r="E1113" s="161" t="s">
        <v>12881</v>
      </c>
      <c r="F1113" s="162" t="s">
        <v>10922</v>
      </c>
      <c r="G1113" s="162" t="s">
        <v>8899</v>
      </c>
      <c r="H1113" s="163" t="s">
        <v>12882</v>
      </c>
      <c r="I1113" s="164" t="s">
        <v>11353</v>
      </c>
      <c r="J1113" s="163" t="s">
        <v>4468</v>
      </c>
      <c r="K1113" s="165" t="s">
        <v>9481</v>
      </c>
      <c r="L1113" s="181" t="s">
        <v>8172</v>
      </c>
      <c r="M1113" s="166">
        <v>700</v>
      </c>
      <c r="N1113" s="161" t="s">
        <v>8161</v>
      </c>
      <c r="O1113" s="161"/>
      <c r="P1113" s="224"/>
      <c r="Q1113" s="159"/>
      <c r="R1113" s="159"/>
      <c r="S1113" s="159" t="s">
        <v>10927</v>
      </c>
      <c r="T1113" s="159" t="s">
        <v>10584</v>
      </c>
      <c r="U1113" s="164"/>
      <c r="V1113" s="159"/>
      <c r="W1113" s="168"/>
    </row>
    <row r="1114" spans="1:23" ht="15" customHeight="1" x14ac:dyDescent="0.25">
      <c r="A1114" s="151"/>
      <c r="B1114" s="152">
        <v>39695</v>
      </c>
      <c r="C1114" s="153">
        <v>753</v>
      </c>
      <c r="D1114" s="153" t="s">
        <v>99</v>
      </c>
      <c r="E1114" s="153" t="s">
        <v>12883</v>
      </c>
      <c r="F1114" s="153" t="s">
        <v>8170</v>
      </c>
      <c r="G1114" s="153" t="s">
        <v>12884</v>
      </c>
      <c r="H1114" s="123" t="s">
        <v>12885</v>
      </c>
      <c r="I1114" s="153" t="s">
        <v>12886</v>
      </c>
      <c r="J1114" s="123" t="s">
        <v>12887</v>
      </c>
      <c r="K1114" s="123"/>
      <c r="L1114" s="182"/>
      <c r="M1114" s="154">
        <v>400</v>
      </c>
      <c r="N1114" s="153" t="s">
        <v>8273</v>
      </c>
      <c r="O1114" s="155"/>
      <c r="P1114" s="153"/>
      <c r="Q1114" s="153"/>
      <c r="R1114" s="153"/>
      <c r="S1114" s="153"/>
      <c r="T1114" s="153"/>
      <c r="U1114" s="153"/>
      <c r="V1114" s="153"/>
      <c r="W1114" s="156"/>
    </row>
    <row r="1115" spans="1:23" ht="15" customHeight="1" x14ac:dyDescent="0.25">
      <c r="A1115" s="151"/>
      <c r="B1115" s="152">
        <v>39695</v>
      </c>
      <c r="C1115" s="153">
        <v>2115</v>
      </c>
      <c r="D1115" s="153" t="s">
        <v>21</v>
      </c>
      <c r="E1115" s="153" t="s">
        <v>12888</v>
      </c>
      <c r="F1115" s="153" t="s">
        <v>9073</v>
      </c>
      <c r="G1115" s="153" t="s">
        <v>8202</v>
      </c>
      <c r="H1115" s="123" t="s">
        <v>11581</v>
      </c>
      <c r="I1115" s="153" t="s">
        <v>12889</v>
      </c>
      <c r="J1115" s="123" t="s">
        <v>12890</v>
      </c>
      <c r="K1115" s="123"/>
      <c r="L1115" s="182"/>
      <c r="M1115" s="154">
        <v>50</v>
      </c>
      <c r="N1115" s="153" t="s">
        <v>8168</v>
      </c>
      <c r="O1115" s="155"/>
      <c r="P1115" s="153"/>
      <c r="Q1115" s="153"/>
      <c r="R1115" s="153"/>
      <c r="S1115" s="153"/>
      <c r="T1115" s="153"/>
      <c r="U1115" s="153"/>
      <c r="V1115" s="153"/>
      <c r="W1115" s="156"/>
    </row>
    <row r="1116" spans="1:23" ht="15" customHeight="1" x14ac:dyDescent="0.25">
      <c r="A1116" s="144">
        <v>7373</v>
      </c>
      <c r="B1116" s="157">
        <v>39695</v>
      </c>
      <c r="C1116" s="121">
        <v>1027</v>
      </c>
      <c r="D1116" s="121" t="s">
        <v>70</v>
      </c>
      <c r="E1116" s="158" t="s">
        <v>12891</v>
      </c>
      <c r="F1116" s="145" t="s">
        <v>12892</v>
      </c>
      <c r="G1116" s="145" t="s">
        <v>8175</v>
      </c>
      <c r="H1116" s="123" t="s">
        <v>12893</v>
      </c>
      <c r="I1116" s="146" t="s">
        <v>12894</v>
      </c>
      <c r="J1116" s="147" t="s">
        <v>4468</v>
      </c>
      <c r="K1116" s="147"/>
      <c r="L1116" s="148"/>
      <c r="M1116" s="122" t="s">
        <v>8194</v>
      </c>
      <c r="N1116" s="121" t="s">
        <v>8178</v>
      </c>
      <c r="O1116" s="122"/>
      <c r="P1116" s="149"/>
      <c r="Q1116" s="144"/>
      <c r="R1116" s="144"/>
      <c r="S1116" s="144"/>
      <c r="T1116" s="144"/>
      <c r="U1116" s="144"/>
      <c r="V1116" s="144"/>
      <c r="W1116" s="144"/>
    </row>
    <row r="1117" spans="1:23" ht="15" customHeight="1" x14ac:dyDescent="0.25">
      <c r="A1117" s="144">
        <v>7381</v>
      </c>
      <c r="B1117" s="157">
        <v>39695</v>
      </c>
      <c r="C1117" s="121">
        <v>205</v>
      </c>
      <c r="D1117" s="121" t="s">
        <v>200</v>
      </c>
      <c r="E1117" s="158" t="s">
        <v>12895</v>
      </c>
      <c r="F1117" s="145" t="s">
        <v>12896</v>
      </c>
      <c r="G1117" s="145" t="s">
        <v>8175</v>
      </c>
      <c r="H1117" s="123" t="s">
        <v>12897</v>
      </c>
      <c r="I1117" s="146" t="s">
        <v>12898</v>
      </c>
      <c r="J1117" s="147" t="s">
        <v>10630</v>
      </c>
      <c r="K1117" s="147"/>
      <c r="L1117" s="148" t="s">
        <v>8226</v>
      </c>
      <c r="M1117" s="122">
        <v>38000</v>
      </c>
      <c r="N1117" s="121" t="s">
        <v>8161</v>
      </c>
      <c r="O1117" s="122"/>
      <c r="P1117" s="149"/>
      <c r="Q1117" s="144"/>
      <c r="R1117" s="144"/>
      <c r="S1117" s="144"/>
      <c r="T1117" s="144"/>
      <c r="U1117" s="144"/>
      <c r="V1117" s="144"/>
      <c r="W1117" s="144"/>
    </row>
    <row r="1118" spans="1:23" ht="15" customHeight="1" x14ac:dyDescent="0.25">
      <c r="A1118" s="144">
        <v>7382</v>
      </c>
      <c r="B1118" s="157">
        <v>39695</v>
      </c>
      <c r="C1118" s="121">
        <v>221</v>
      </c>
      <c r="D1118" s="121" t="s">
        <v>46</v>
      </c>
      <c r="E1118" s="158" t="s">
        <v>12899</v>
      </c>
      <c r="F1118" s="145" t="s">
        <v>11924</v>
      </c>
      <c r="G1118" s="145" t="s">
        <v>8802</v>
      </c>
      <c r="H1118" s="123" t="s">
        <v>12900</v>
      </c>
      <c r="I1118" s="146" t="s">
        <v>12901</v>
      </c>
      <c r="J1118" s="147" t="s">
        <v>4468</v>
      </c>
      <c r="K1118" s="147"/>
      <c r="L1118" s="148"/>
      <c r="M1118" s="122">
        <v>1800</v>
      </c>
      <c r="N1118" s="121" t="s">
        <v>8168</v>
      </c>
      <c r="O1118" s="122"/>
      <c r="P1118" s="149"/>
      <c r="Q1118" s="144"/>
      <c r="R1118" s="144"/>
      <c r="S1118" s="144" t="s">
        <v>11070</v>
      </c>
      <c r="T1118" s="144"/>
      <c r="U1118" s="144"/>
      <c r="V1118" s="144"/>
      <c r="W1118" s="144"/>
    </row>
    <row r="1119" spans="1:23" ht="15" customHeight="1" x14ac:dyDescent="0.25">
      <c r="A1119" s="144">
        <v>7398</v>
      </c>
      <c r="B1119" s="120">
        <v>39696</v>
      </c>
      <c r="C1119" s="121">
        <v>935</v>
      </c>
      <c r="D1119" s="121" t="s">
        <v>35</v>
      </c>
      <c r="E1119" s="121" t="s">
        <v>12902</v>
      </c>
      <c r="F1119" s="145" t="s">
        <v>12903</v>
      </c>
      <c r="G1119" s="145" t="s">
        <v>8191</v>
      </c>
      <c r="H1119" s="123" t="s">
        <v>12904</v>
      </c>
      <c r="I1119" s="154">
        <v>1000</v>
      </c>
      <c r="J1119" s="146" t="s">
        <v>12905</v>
      </c>
      <c r="K1119" s="147" t="s">
        <v>29</v>
      </c>
      <c r="L1119" s="147"/>
      <c r="M1119" s="148" t="s">
        <v>8194</v>
      </c>
      <c r="N1119" s="121" t="s">
        <v>8161</v>
      </c>
      <c r="O1119" s="121"/>
      <c r="P1119" s="149"/>
      <c r="Q1119" s="144"/>
      <c r="R1119" s="144"/>
      <c r="S1119" s="144"/>
      <c r="T1119" s="144"/>
      <c r="U1119" s="144"/>
      <c r="V1119" s="144"/>
      <c r="W1119" s="144"/>
    </row>
    <row r="1120" spans="1:23" ht="15" customHeight="1" x14ac:dyDescent="0.25">
      <c r="A1120" s="144">
        <v>7407</v>
      </c>
      <c r="B1120" s="120">
        <v>39696</v>
      </c>
      <c r="C1120" s="121">
        <v>128</v>
      </c>
      <c r="D1120" s="121" t="s">
        <v>132</v>
      </c>
      <c r="E1120" s="121" t="s">
        <v>12906</v>
      </c>
      <c r="F1120" s="145" t="s">
        <v>12907</v>
      </c>
      <c r="G1120" s="145" t="s">
        <v>12088</v>
      </c>
      <c r="H1120" s="123" t="s">
        <v>12908</v>
      </c>
      <c r="I1120" s="146" t="s">
        <v>12909</v>
      </c>
      <c r="J1120" s="147" t="s">
        <v>4468</v>
      </c>
      <c r="K1120" s="147"/>
      <c r="L1120" s="148"/>
      <c r="M1120" s="122" t="s">
        <v>8194</v>
      </c>
      <c r="N1120" s="121" t="s">
        <v>8194</v>
      </c>
      <c r="O1120" s="121" t="s">
        <v>3912</v>
      </c>
      <c r="P1120" s="149" t="s">
        <v>12910</v>
      </c>
      <c r="Q1120" s="146" t="s">
        <v>12911</v>
      </c>
      <c r="R1120" s="146" t="s">
        <v>12912</v>
      </c>
      <c r="S1120" s="146" t="s">
        <v>12913</v>
      </c>
      <c r="T1120" s="144" t="s">
        <v>12914</v>
      </c>
      <c r="U1120" s="146" t="s">
        <v>12915</v>
      </c>
      <c r="V1120" s="144" t="s">
        <v>3912</v>
      </c>
      <c r="W1120" s="144" t="s">
        <v>3912</v>
      </c>
    </row>
    <row r="1121" spans="1:23" ht="15" customHeight="1" x14ac:dyDescent="0.25">
      <c r="A1121" s="144">
        <v>7412</v>
      </c>
      <c r="B1121" s="120">
        <v>39696</v>
      </c>
      <c r="C1121" s="121">
        <v>426</v>
      </c>
      <c r="D1121" s="121" t="s">
        <v>59</v>
      </c>
      <c r="E1121" s="121" t="s">
        <v>12916</v>
      </c>
      <c r="F1121" s="145" t="s">
        <v>12786</v>
      </c>
      <c r="G1121" s="145" t="s">
        <v>8530</v>
      </c>
      <c r="H1121" s="123" t="s">
        <v>12917</v>
      </c>
      <c r="I1121" s="146" t="s">
        <v>12918</v>
      </c>
      <c r="J1121" s="147" t="s">
        <v>27</v>
      </c>
      <c r="K1121" s="147"/>
      <c r="L1121" s="148"/>
      <c r="M1121" s="122">
        <v>3600</v>
      </c>
      <c r="N1121" s="121" t="s">
        <v>8142</v>
      </c>
      <c r="O1121" s="121"/>
      <c r="P1121" s="149"/>
      <c r="Q1121" s="144"/>
      <c r="R1121" s="144"/>
      <c r="S1121" s="144"/>
      <c r="T1121" s="144"/>
      <c r="U1121" s="144"/>
      <c r="V1121" s="144"/>
      <c r="W1121" s="144"/>
    </row>
    <row r="1122" spans="1:23" ht="15" customHeight="1" x14ac:dyDescent="0.25">
      <c r="A1122" s="159">
        <v>7404</v>
      </c>
      <c r="B1122" s="160">
        <v>39696</v>
      </c>
      <c r="C1122" s="161">
        <v>1257</v>
      </c>
      <c r="D1122" s="161" t="s">
        <v>64</v>
      </c>
      <c r="E1122" s="161" t="s">
        <v>12919</v>
      </c>
      <c r="F1122" s="162" t="s">
        <v>12920</v>
      </c>
      <c r="G1122" s="162" t="s">
        <v>8260</v>
      </c>
      <c r="H1122" s="163" t="s">
        <v>12921</v>
      </c>
      <c r="I1122" s="164" t="s">
        <v>12922</v>
      </c>
      <c r="J1122" s="163" t="s">
        <v>12923</v>
      </c>
      <c r="K1122" s="165" t="s">
        <v>9481</v>
      </c>
      <c r="L1122" s="181" t="s">
        <v>8226</v>
      </c>
      <c r="M1122" s="166">
        <v>1440</v>
      </c>
      <c r="N1122" s="161" t="s">
        <v>8142</v>
      </c>
      <c r="O1122" s="161" t="s">
        <v>12924</v>
      </c>
      <c r="P1122" s="224"/>
      <c r="Q1122" s="159" t="s">
        <v>12925</v>
      </c>
      <c r="R1122" s="159"/>
      <c r="S1122" s="159" t="s">
        <v>10498</v>
      </c>
      <c r="T1122" s="159" t="s">
        <v>9483</v>
      </c>
      <c r="U1122" s="164"/>
      <c r="V1122" s="159"/>
      <c r="W1122" s="168"/>
    </row>
    <row r="1123" spans="1:23" ht="15" customHeight="1" x14ac:dyDescent="0.25">
      <c r="A1123" s="159">
        <v>7414</v>
      </c>
      <c r="B1123" s="160">
        <v>39696</v>
      </c>
      <c r="C1123" s="161">
        <v>508</v>
      </c>
      <c r="D1123" s="161" t="s">
        <v>26</v>
      </c>
      <c r="E1123" s="161" t="s">
        <v>12926</v>
      </c>
      <c r="F1123" s="162" t="s">
        <v>9899</v>
      </c>
      <c r="G1123" s="162" t="s">
        <v>8814</v>
      </c>
      <c r="H1123" s="163" t="s">
        <v>12927</v>
      </c>
      <c r="I1123" s="164" t="s">
        <v>12928</v>
      </c>
      <c r="J1123" s="163" t="s">
        <v>12929</v>
      </c>
      <c r="K1123" s="165"/>
      <c r="L1123" s="181" t="s">
        <v>8226</v>
      </c>
      <c r="M1123" s="166">
        <v>20000</v>
      </c>
      <c r="N1123" s="161" t="s">
        <v>8335</v>
      </c>
      <c r="O1123" s="161"/>
      <c r="P1123" s="224"/>
      <c r="Q1123" s="159"/>
      <c r="R1123" s="159"/>
      <c r="S1123" s="159"/>
      <c r="T1123" s="159"/>
      <c r="U1123" s="164"/>
      <c r="V1123" s="159"/>
      <c r="W1123" s="168"/>
    </row>
    <row r="1124" spans="1:23" ht="15" customHeight="1" x14ac:dyDescent="0.25">
      <c r="A1124" s="159"/>
      <c r="B1124" s="160">
        <v>39696</v>
      </c>
      <c r="C1124" s="161">
        <v>1750</v>
      </c>
      <c r="D1124" s="161" t="s">
        <v>91</v>
      </c>
      <c r="E1124" s="161" t="s">
        <v>12930</v>
      </c>
      <c r="F1124" s="162" t="s">
        <v>12931</v>
      </c>
      <c r="G1124" s="162" t="s">
        <v>8284</v>
      </c>
      <c r="H1124" s="163" t="s">
        <v>12932</v>
      </c>
      <c r="I1124" s="164" t="s">
        <v>11985</v>
      </c>
      <c r="J1124" s="163" t="s">
        <v>12933</v>
      </c>
      <c r="K1124" s="165" t="s">
        <v>9481</v>
      </c>
      <c r="L1124" s="181" t="s">
        <v>8226</v>
      </c>
      <c r="M1124" s="166">
        <v>800</v>
      </c>
      <c r="N1124" s="161" t="s">
        <v>8273</v>
      </c>
      <c r="O1124" s="161"/>
      <c r="P1124" s="224"/>
      <c r="Q1124" s="159"/>
      <c r="R1124" s="159"/>
      <c r="S1124" s="159" t="s">
        <v>11811</v>
      </c>
      <c r="T1124" s="159" t="s">
        <v>10717</v>
      </c>
      <c r="U1124" s="164"/>
      <c r="V1124" s="159"/>
      <c r="W1124" s="168"/>
    </row>
    <row r="1125" spans="1:23" ht="15" customHeight="1" x14ac:dyDescent="0.25">
      <c r="A1125" s="151">
        <v>7397</v>
      </c>
      <c r="B1125" s="152">
        <v>39696</v>
      </c>
      <c r="C1125" s="153">
        <v>852</v>
      </c>
      <c r="D1125" s="153" t="s">
        <v>319</v>
      </c>
      <c r="E1125" s="153" t="s">
        <v>12934</v>
      </c>
      <c r="F1125" s="153" t="s">
        <v>8207</v>
      </c>
      <c r="G1125" s="153" t="s">
        <v>8208</v>
      </c>
      <c r="H1125" s="123" t="s">
        <v>12935</v>
      </c>
      <c r="I1125" s="153" t="s">
        <v>12426</v>
      </c>
      <c r="J1125" s="123" t="s">
        <v>12936</v>
      </c>
      <c r="K1125" s="123"/>
      <c r="L1125" s="182"/>
      <c r="M1125" s="154">
        <v>500</v>
      </c>
      <c r="N1125" s="153" t="s">
        <v>8161</v>
      </c>
      <c r="O1125" s="155"/>
      <c r="P1125" s="153"/>
      <c r="Q1125" s="153"/>
      <c r="R1125" s="153"/>
      <c r="S1125" s="153"/>
      <c r="T1125" s="153"/>
      <c r="U1125" s="153"/>
      <c r="V1125" s="153"/>
      <c r="W1125" s="156"/>
    </row>
    <row r="1126" spans="1:23" ht="15" customHeight="1" x14ac:dyDescent="0.25">
      <c r="A1126" s="151">
        <v>7406</v>
      </c>
      <c r="B1126" s="152">
        <v>39696</v>
      </c>
      <c r="C1126" s="153">
        <v>1323</v>
      </c>
      <c r="D1126" s="153" t="s">
        <v>319</v>
      </c>
      <c r="E1126" s="185" t="s">
        <v>12937</v>
      </c>
      <c r="F1126" s="153" t="s">
        <v>8207</v>
      </c>
      <c r="G1126" s="153" t="s">
        <v>8208</v>
      </c>
      <c r="H1126" s="123" t="s">
        <v>12938</v>
      </c>
      <c r="I1126" s="153" t="s">
        <v>12939</v>
      </c>
      <c r="J1126" s="123" t="s">
        <v>12940</v>
      </c>
      <c r="K1126" s="123"/>
      <c r="L1126" s="182"/>
      <c r="M1126" s="154">
        <v>1000</v>
      </c>
      <c r="N1126" s="153" t="s">
        <v>8273</v>
      </c>
      <c r="O1126" s="155"/>
      <c r="P1126" s="153"/>
      <c r="Q1126" s="153"/>
      <c r="R1126" s="153"/>
      <c r="S1126" s="153"/>
      <c r="T1126" s="153"/>
      <c r="U1126" s="153"/>
      <c r="V1126" s="153"/>
      <c r="W1126" s="156"/>
    </row>
    <row r="1127" spans="1:23" ht="15" customHeight="1" x14ac:dyDescent="0.25">
      <c r="A1127" s="151">
        <v>7410</v>
      </c>
      <c r="B1127" s="152">
        <v>39696</v>
      </c>
      <c r="C1127" s="153">
        <v>1542</v>
      </c>
      <c r="D1127" s="153" t="s">
        <v>99</v>
      </c>
      <c r="E1127" s="185" t="s">
        <v>12941</v>
      </c>
      <c r="F1127" s="153" t="s">
        <v>10033</v>
      </c>
      <c r="G1127" s="153" t="s">
        <v>9151</v>
      </c>
      <c r="H1127" s="123"/>
      <c r="I1127" s="153" t="s">
        <v>12942</v>
      </c>
      <c r="J1127" s="153" t="s">
        <v>12943</v>
      </c>
      <c r="K1127" s="123"/>
      <c r="L1127" s="182"/>
      <c r="M1127" s="154">
        <v>200</v>
      </c>
      <c r="N1127" s="153" t="s">
        <v>8142</v>
      </c>
      <c r="O1127" s="155"/>
      <c r="P1127" s="153" t="s">
        <v>12720</v>
      </c>
      <c r="Q1127" s="153"/>
      <c r="R1127" s="153" t="s">
        <v>4937</v>
      </c>
      <c r="S1127" s="153"/>
      <c r="T1127" s="153"/>
      <c r="U1127" s="153"/>
      <c r="V1127" s="153"/>
      <c r="W1127" s="156"/>
    </row>
    <row r="1128" spans="1:23" ht="15" customHeight="1" x14ac:dyDescent="0.25">
      <c r="A1128" s="144"/>
      <c r="B1128" s="157">
        <v>39696</v>
      </c>
      <c r="C1128" s="121"/>
      <c r="D1128" s="121" t="s">
        <v>46</v>
      </c>
      <c r="E1128" s="158" t="s">
        <v>12944</v>
      </c>
      <c r="F1128" s="145" t="s">
        <v>12945</v>
      </c>
      <c r="G1128" s="145" t="s">
        <v>8802</v>
      </c>
      <c r="H1128" s="144" t="s">
        <v>12946</v>
      </c>
      <c r="I1128" s="123" t="s">
        <v>12947</v>
      </c>
      <c r="J1128" s="147"/>
      <c r="K1128" s="147"/>
      <c r="L1128" s="148" t="s">
        <v>9874</v>
      </c>
      <c r="M1128" s="122">
        <v>200</v>
      </c>
      <c r="N1128" s="121" t="s">
        <v>8161</v>
      </c>
      <c r="O1128" s="122"/>
      <c r="P1128" s="149"/>
      <c r="Q1128" s="144"/>
      <c r="R1128" s="144"/>
      <c r="S1128" s="144" t="s">
        <v>10782</v>
      </c>
      <c r="T1128" s="144" t="s">
        <v>10745</v>
      </c>
      <c r="U1128" s="144"/>
      <c r="V1128" s="144"/>
      <c r="W1128" s="144"/>
    </row>
    <row r="1129" spans="1:23" ht="15" customHeight="1" x14ac:dyDescent="0.25">
      <c r="A1129" s="144">
        <v>7417</v>
      </c>
      <c r="B1129" s="120">
        <v>39697</v>
      </c>
      <c r="C1129" s="121">
        <v>1237</v>
      </c>
      <c r="D1129" s="121" t="s">
        <v>35</v>
      </c>
      <c r="E1129" s="121" t="s">
        <v>12948</v>
      </c>
      <c r="F1129" s="145" t="s">
        <v>8190</v>
      </c>
      <c r="G1129" s="145" t="s">
        <v>8191</v>
      </c>
      <c r="H1129" s="123" t="s">
        <v>12949</v>
      </c>
      <c r="I1129" s="146" t="s">
        <v>12950</v>
      </c>
      <c r="J1129" s="147" t="s">
        <v>12951</v>
      </c>
      <c r="K1129" s="147"/>
      <c r="L1129" s="148"/>
      <c r="M1129" s="122">
        <v>1000</v>
      </c>
      <c r="N1129" s="121" t="s">
        <v>8168</v>
      </c>
      <c r="O1129" s="121"/>
      <c r="P1129" s="149"/>
      <c r="Q1129" s="144"/>
      <c r="R1129" s="144"/>
      <c r="S1129" s="144"/>
      <c r="T1129" s="144"/>
      <c r="U1129" s="144"/>
      <c r="V1129" s="144"/>
      <c r="W1129" s="144"/>
    </row>
    <row r="1130" spans="1:23" ht="15" customHeight="1" x14ac:dyDescent="0.25">
      <c r="A1130" s="159">
        <v>7423</v>
      </c>
      <c r="B1130" s="160">
        <v>39697</v>
      </c>
      <c r="C1130" s="161">
        <v>1135</v>
      </c>
      <c r="D1130" s="161" t="s">
        <v>64</v>
      </c>
      <c r="E1130" s="161" t="s">
        <v>12952</v>
      </c>
      <c r="F1130" s="162" t="s">
        <v>10487</v>
      </c>
      <c r="G1130" s="162" t="s">
        <v>5722</v>
      </c>
      <c r="H1130" s="163" t="s">
        <v>12953</v>
      </c>
      <c r="I1130" s="164" t="s">
        <v>12954</v>
      </c>
      <c r="J1130" s="163" t="s">
        <v>12955</v>
      </c>
      <c r="K1130" s="165" t="s">
        <v>9481</v>
      </c>
      <c r="L1130" s="181" t="s">
        <v>8226</v>
      </c>
      <c r="M1130" s="166">
        <v>22950</v>
      </c>
      <c r="N1130" s="161" t="s">
        <v>8168</v>
      </c>
      <c r="O1130" s="161" t="s">
        <v>12956</v>
      </c>
      <c r="P1130" s="224" t="s">
        <v>11034</v>
      </c>
      <c r="Q1130" s="159"/>
      <c r="R1130" s="159"/>
      <c r="S1130" s="159" t="s">
        <v>12957</v>
      </c>
      <c r="T1130" s="159" t="s">
        <v>9483</v>
      </c>
      <c r="U1130" s="164"/>
      <c r="V1130" s="159"/>
      <c r="W1130" s="168"/>
    </row>
    <row r="1131" spans="1:23" ht="15" customHeight="1" x14ac:dyDescent="0.25">
      <c r="A1131" s="172">
        <v>7420</v>
      </c>
      <c r="B1131" s="213">
        <v>39697</v>
      </c>
      <c r="C1131" s="172">
        <v>810</v>
      </c>
      <c r="D1131" s="172" t="s">
        <v>31</v>
      </c>
      <c r="E1131" s="172" t="s">
        <v>12958</v>
      </c>
      <c r="F1131" s="178" t="s">
        <v>12959</v>
      </c>
      <c r="G1131" s="178" t="s">
        <v>9688</v>
      </c>
      <c r="H1131" s="173" t="s">
        <v>12960</v>
      </c>
      <c r="I1131" s="178" t="s">
        <v>12961</v>
      </c>
      <c r="J1131" s="173" t="s">
        <v>12962</v>
      </c>
      <c r="K1131" s="172"/>
      <c r="L1131" s="174" t="s">
        <v>8226</v>
      </c>
      <c r="M1131" s="175">
        <v>8000</v>
      </c>
      <c r="N1131" s="172" t="s">
        <v>8142</v>
      </c>
      <c r="O1131" s="176" t="s">
        <v>4936</v>
      </c>
      <c r="P1131" s="228"/>
      <c r="Q1131" s="173"/>
      <c r="R1131" s="173"/>
      <c r="S1131" s="173" t="s">
        <v>12963</v>
      </c>
      <c r="T1131" s="173" t="s">
        <v>10625</v>
      </c>
      <c r="U1131" s="173" t="s">
        <v>8230</v>
      </c>
      <c r="V1131" s="194"/>
      <c r="W1131" s="180"/>
    </row>
    <row r="1132" spans="1:23" ht="15" customHeight="1" x14ac:dyDescent="0.25">
      <c r="A1132" s="172"/>
      <c r="B1132" s="213">
        <v>39698</v>
      </c>
      <c r="C1132" s="172">
        <v>1932</v>
      </c>
      <c r="D1132" s="172" t="s">
        <v>40</v>
      </c>
      <c r="E1132" s="172" t="s">
        <v>12964</v>
      </c>
      <c r="F1132" s="178" t="s">
        <v>12482</v>
      </c>
      <c r="G1132" s="178" t="s">
        <v>8222</v>
      </c>
      <c r="H1132" s="173" t="s">
        <v>11963</v>
      </c>
      <c r="I1132" s="178" t="s">
        <v>12965</v>
      </c>
      <c r="J1132" s="173" t="s">
        <v>8225</v>
      </c>
      <c r="K1132" s="172"/>
      <c r="L1132" s="174" t="s">
        <v>8226</v>
      </c>
      <c r="M1132" s="175">
        <v>500</v>
      </c>
      <c r="N1132" s="172" t="s">
        <v>8161</v>
      </c>
      <c r="O1132" s="176" t="s">
        <v>4936</v>
      </c>
      <c r="P1132" s="173"/>
      <c r="Q1132" s="173" t="s">
        <v>8222</v>
      </c>
      <c r="R1132" s="173"/>
      <c r="S1132" s="173" t="s">
        <v>8222</v>
      </c>
      <c r="T1132" s="173" t="s">
        <v>8251</v>
      </c>
      <c r="U1132" s="153" t="s">
        <v>8252</v>
      </c>
      <c r="V1132" s="233"/>
      <c r="W1132" s="234"/>
    </row>
    <row r="1133" spans="1:23" ht="15" customHeight="1" x14ac:dyDescent="0.25">
      <c r="A1133" s="144"/>
      <c r="B1133" s="157">
        <v>39698</v>
      </c>
      <c r="C1133" s="121"/>
      <c r="D1133" s="121" t="s">
        <v>46</v>
      </c>
      <c r="E1133" s="158">
        <v>39697.53125</v>
      </c>
      <c r="F1133" s="145" t="s">
        <v>10894</v>
      </c>
      <c r="G1133" s="145" t="s">
        <v>8802</v>
      </c>
      <c r="H1133" s="144" t="s">
        <v>12966</v>
      </c>
      <c r="I1133" s="123" t="s">
        <v>12967</v>
      </c>
      <c r="J1133" s="147"/>
      <c r="K1133" s="147"/>
      <c r="L1133" s="148" t="s">
        <v>8226</v>
      </c>
      <c r="M1133" s="122">
        <v>700</v>
      </c>
      <c r="N1133" s="121" t="s">
        <v>8161</v>
      </c>
      <c r="O1133" s="122"/>
      <c r="P1133" s="149"/>
      <c r="Q1133" s="144"/>
      <c r="R1133" s="144"/>
      <c r="S1133" s="144" t="s">
        <v>11070</v>
      </c>
      <c r="T1133" s="144" t="s">
        <v>10745</v>
      </c>
      <c r="U1133" s="144"/>
      <c r="V1133" s="144"/>
      <c r="W1133" s="144"/>
    </row>
    <row r="1134" spans="1:23" ht="15" customHeight="1" x14ac:dyDescent="0.25">
      <c r="A1134" s="144"/>
      <c r="B1134" s="157">
        <v>39698</v>
      </c>
      <c r="C1134" s="121"/>
      <c r="D1134" s="121" t="s">
        <v>46</v>
      </c>
      <c r="E1134" s="158">
        <v>39697.765972222223</v>
      </c>
      <c r="F1134" s="145" t="s">
        <v>10894</v>
      </c>
      <c r="G1134" s="145" t="s">
        <v>8802</v>
      </c>
      <c r="H1134" s="144" t="s">
        <v>11170</v>
      </c>
      <c r="I1134" s="123" t="s">
        <v>12968</v>
      </c>
      <c r="J1134" s="147"/>
      <c r="K1134" s="147"/>
      <c r="L1134" s="148" t="s">
        <v>8226</v>
      </c>
      <c r="M1134" s="122">
        <v>100</v>
      </c>
      <c r="N1134" s="121" t="s">
        <v>8161</v>
      </c>
      <c r="O1134" s="122"/>
      <c r="P1134" s="149"/>
      <c r="Q1134" s="144"/>
      <c r="R1134" s="144"/>
      <c r="S1134" s="144" t="s">
        <v>10782</v>
      </c>
      <c r="T1134" s="144" t="s">
        <v>10745</v>
      </c>
      <c r="U1134" s="144"/>
      <c r="V1134" s="144"/>
      <c r="W1134" s="144"/>
    </row>
    <row r="1135" spans="1:23" ht="15" customHeight="1" x14ac:dyDescent="0.25">
      <c r="A1135" s="144">
        <v>7431</v>
      </c>
      <c r="B1135" s="157">
        <v>39698</v>
      </c>
      <c r="C1135" s="121">
        <v>1249</v>
      </c>
      <c r="D1135" s="121" t="s">
        <v>68</v>
      </c>
      <c r="E1135" s="158" t="s">
        <v>12969</v>
      </c>
      <c r="F1135" s="153" t="s">
        <v>11263</v>
      </c>
      <c r="G1135" s="145" t="s">
        <v>8495</v>
      </c>
      <c r="H1135" s="123" t="s">
        <v>12970</v>
      </c>
      <c r="I1135" s="146" t="s">
        <v>12971</v>
      </c>
      <c r="J1135" s="147" t="s">
        <v>4468</v>
      </c>
      <c r="K1135" s="147"/>
      <c r="L1135" s="148" t="s">
        <v>8226</v>
      </c>
      <c r="M1135" s="122">
        <v>300000</v>
      </c>
      <c r="N1135" s="121" t="s">
        <v>8168</v>
      </c>
      <c r="O1135" s="122"/>
      <c r="P1135" s="149"/>
      <c r="Q1135" s="144"/>
      <c r="R1135" s="144"/>
      <c r="S1135" s="144"/>
      <c r="T1135" s="144"/>
      <c r="U1135" s="144"/>
      <c r="V1135" s="144"/>
      <c r="W1135" s="144"/>
    </row>
    <row r="1136" spans="1:23" ht="15" customHeight="1" x14ac:dyDescent="0.25">
      <c r="A1136" s="144"/>
      <c r="B1136" s="157">
        <v>39698</v>
      </c>
      <c r="C1136" s="121"/>
      <c r="D1136" s="121" t="s">
        <v>46</v>
      </c>
      <c r="E1136" s="158" t="s">
        <v>12972</v>
      </c>
      <c r="F1136" s="153" t="s">
        <v>12973</v>
      </c>
      <c r="G1136" s="145" t="s">
        <v>8802</v>
      </c>
      <c r="H1136" s="123" t="s">
        <v>10854</v>
      </c>
      <c r="I1136" s="146" t="s">
        <v>11294</v>
      </c>
      <c r="J1136" s="147" t="s">
        <v>3566</v>
      </c>
      <c r="K1136" s="147"/>
      <c r="L1136" s="148" t="s">
        <v>48</v>
      </c>
      <c r="M1136" s="122">
        <v>500</v>
      </c>
      <c r="N1136" s="121" t="s">
        <v>8168</v>
      </c>
      <c r="O1136" s="122"/>
      <c r="P1136" s="149"/>
      <c r="Q1136" s="144"/>
      <c r="R1136" s="144"/>
      <c r="S1136" s="144" t="s">
        <v>11100</v>
      </c>
      <c r="T1136" s="144" t="s">
        <v>10745</v>
      </c>
      <c r="U1136" s="144"/>
      <c r="V1136" s="144"/>
      <c r="W1136" s="144"/>
    </row>
    <row r="1137" spans="1:23" ht="15" customHeight="1" x14ac:dyDescent="0.25">
      <c r="A1137" s="159">
        <v>7456</v>
      </c>
      <c r="B1137" s="160">
        <v>39699</v>
      </c>
      <c r="C1137" s="161">
        <v>1509</v>
      </c>
      <c r="D1137" s="161" t="s">
        <v>141</v>
      </c>
      <c r="E1137" s="161" t="s">
        <v>12974</v>
      </c>
      <c r="F1137" s="162" t="s">
        <v>12743</v>
      </c>
      <c r="G1137" s="162" t="s">
        <v>8233</v>
      </c>
      <c r="H1137" s="164" t="s">
        <v>12975</v>
      </c>
      <c r="I1137" s="159" t="s">
        <v>12976</v>
      </c>
      <c r="J1137" s="163" t="s">
        <v>4468</v>
      </c>
      <c r="K1137" s="165"/>
      <c r="L1137" s="181" t="s">
        <v>8172</v>
      </c>
      <c r="M1137" s="166">
        <v>1000000</v>
      </c>
      <c r="N1137" s="161" t="s">
        <v>8161</v>
      </c>
      <c r="O1137" s="161"/>
      <c r="P1137" s="167"/>
      <c r="Q1137" s="159"/>
      <c r="R1137" s="159"/>
      <c r="S1137" s="159"/>
      <c r="T1137" s="159"/>
      <c r="U1137" s="164"/>
      <c r="V1137" s="159"/>
      <c r="W1137" s="168"/>
    </row>
    <row r="1138" spans="1:23" ht="15" customHeight="1" x14ac:dyDescent="0.25">
      <c r="A1138" s="159"/>
      <c r="B1138" s="160">
        <v>39699</v>
      </c>
      <c r="C1138" s="161">
        <v>1058</v>
      </c>
      <c r="D1138" s="161" t="s">
        <v>64</v>
      </c>
      <c r="E1138" s="161" t="s">
        <v>12977</v>
      </c>
      <c r="F1138" s="162" t="s">
        <v>10487</v>
      </c>
      <c r="G1138" s="159" t="s">
        <v>5722</v>
      </c>
      <c r="H1138" s="164" t="s">
        <v>12978</v>
      </c>
      <c r="I1138" s="159" t="s">
        <v>12979</v>
      </c>
      <c r="J1138" s="163" t="s">
        <v>12980</v>
      </c>
      <c r="K1138" s="165" t="s">
        <v>9481</v>
      </c>
      <c r="L1138" s="181" t="s">
        <v>8226</v>
      </c>
      <c r="M1138" s="166">
        <v>200</v>
      </c>
      <c r="N1138" s="161" t="s">
        <v>8161</v>
      </c>
      <c r="O1138" s="161"/>
      <c r="P1138" s="167"/>
      <c r="Q1138" s="159"/>
      <c r="R1138" s="159"/>
      <c r="S1138" s="159" t="s">
        <v>12981</v>
      </c>
      <c r="T1138" s="159" t="s">
        <v>9483</v>
      </c>
      <c r="U1138" s="164"/>
      <c r="V1138" s="159"/>
      <c r="W1138" s="168"/>
    </row>
    <row r="1139" spans="1:23" ht="15" customHeight="1" x14ac:dyDescent="0.25">
      <c r="A1139" s="159"/>
      <c r="B1139" s="160">
        <v>39699</v>
      </c>
      <c r="C1139" s="161">
        <v>1252</v>
      </c>
      <c r="D1139" s="161" t="s">
        <v>64</v>
      </c>
      <c r="E1139" s="161" t="s">
        <v>12982</v>
      </c>
      <c r="F1139" s="162" t="s">
        <v>12983</v>
      </c>
      <c r="G1139" s="159" t="s">
        <v>12327</v>
      </c>
      <c r="H1139" s="164" t="s">
        <v>12984</v>
      </c>
      <c r="I1139" s="159" t="s">
        <v>12985</v>
      </c>
      <c r="J1139" s="163" t="s">
        <v>12986</v>
      </c>
      <c r="K1139" s="165" t="s">
        <v>9481</v>
      </c>
      <c r="L1139" s="181" t="s">
        <v>8226</v>
      </c>
      <c r="M1139" s="166">
        <v>100</v>
      </c>
      <c r="N1139" s="161" t="s">
        <v>10651</v>
      </c>
      <c r="O1139" s="161"/>
      <c r="P1139" s="167" t="s">
        <v>12987</v>
      </c>
      <c r="Q1139" s="159"/>
      <c r="R1139" s="159"/>
      <c r="S1139" s="159" t="s">
        <v>12988</v>
      </c>
      <c r="T1139" s="159" t="s">
        <v>9483</v>
      </c>
      <c r="U1139" s="164"/>
      <c r="V1139" s="159"/>
      <c r="W1139" s="168"/>
    </row>
    <row r="1140" spans="1:23" ht="15" customHeight="1" x14ac:dyDescent="0.25">
      <c r="A1140" s="121">
        <v>7443</v>
      </c>
      <c r="B1140" s="120">
        <v>39699</v>
      </c>
      <c r="C1140" s="121">
        <v>918</v>
      </c>
      <c r="D1140" s="121" t="s">
        <v>668</v>
      </c>
      <c r="E1140" s="121" t="s">
        <v>12989</v>
      </c>
      <c r="F1140" s="145" t="s">
        <v>12990</v>
      </c>
      <c r="G1140" s="153" t="s">
        <v>8294</v>
      </c>
      <c r="H1140" s="123" t="s">
        <v>12991</v>
      </c>
      <c r="I1140" s="146" t="s">
        <v>12992</v>
      </c>
      <c r="J1140" s="147"/>
      <c r="K1140" s="147"/>
      <c r="L1140" s="148"/>
      <c r="M1140" s="122" t="s">
        <v>8194</v>
      </c>
      <c r="N1140" s="121" t="s">
        <v>8194</v>
      </c>
      <c r="O1140" s="149"/>
      <c r="P1140" s="144"/>
      <c r="Q1140" s="144"/>
      <c r="R1140" s="121"/>
      <c r="S1140" s="144"/>
      <c r="T1140" s="144"/>
      <c r="U1140" s="144"/>
      <c r="V1140" s="144"/>
      <c r="W1140" s="144"/>
    </row>
    <row r="1141" spans="1:23" ht="15" customHeight="1" x14ac:dyDescent="0.25">
      <c r="A1141" s="151"/>
      <c r="B1141" s="152">
        <v>39699</v>
      </c>
      <c r="C1141" s="153">
        <v>1010</v>
      </c>
      <c r="D1141" s="153" t="s">
        <v>108</v>
      </c>
      <c r="E1141" s="153" t="s">
        <v>12993</v>
      </c>
      <c r="F1141" s="153" t="s">
        <v>9013</v>
      </c>
      <c r="G1141" s="153" t="s">
        <v>11242</v>
      </c>
      <c r="H1141" s="123" t="s">
        <v>12994</v>
      </c>
      <c r="I1141" s="153" t="s">
        <v>12995</v>
      </c>
      <c r="J1141" s="123" t="s">
        <v>12996</v>
      </c>
      <c r="K1141" s="123"/>
      <c r="L1141" s="182"/>
      <c r="M1141" s="154">
        <v>100</v>
      </c>
      <c r="N1141" s="153" t="s">
        <v>8168</v>
      </c>
      <c r="O1141" s="155"/>
      <c r="P1141" s="153"/>
      <c r="Q1141" s="153"/>
      <c r="R1141" s="153"/>
      <c r="S1141" s="153"/>
      <c r="T1141" s="153"/>
      <c r="U1141" s="153"/>
      <c r="V1141" s="153"/>
      <c r="W1141" s="156"/>
    </row>
    <row r="1142" spans="1:23" ht="15" customHeight="1" x14ac:dyDescent="0.25">
      <c r="A1142" s="172"/>
      <c r="B1142" s="213">
        <v>39699</v>
      </c>
      <c r="C1142" s="172">
        <v>940</v>
      </c>
      <c r="D1142" s="172" t="s">
        <v>40</v>
      </c>
      <c r="E1142" s="172" t="s">
        <v>12997</v>
      </c>
      <c r="F1142" s="178" t="s">
        <v>10435</v>
      </c>
      <c r="G1142" s="178" t="s">
        <v>8222</v>
      </c>
      <c r="H1142" s="173" t="s">
        <v>12998</v>
      </c>
      <c r="I1142" s="178" t="s">
        <v>12999</v>
      </c>
      <c r="J1142" s="173" t="s">
        <v>8225</v>
      </c>
      <c r="K1142" s="172"/>
      <c r="L1142" s="174" t="s">
        <v>8226</v>
      </c>
      <c r="M1142" s="175">
        <v>10</v>
      </c>
      <c r="N1142" s="172" t="s">
        <v>8161</v>
      </c>
      <c r="O1142" s="176" t="s">
        <v>4936</v>
      </c>
      <c r="P1142" s="173"/>
      <c r="Q1142" s="173" t="s">
        <v>8222</v>
      </c>
      <c r="R1142" s="173"/>
      <c r="S1142" s="173" t="s">
        <v>8222</v>
      </c>
      <c r="T1142" s="173" t="s">
        <v>9787</v>
      </c>
      <c r="U1142" s="173" t="s">
        <v>4126</v>
      </c>
      <c r="V1142" s="179" t="s">
        <v>10843</v>
      </c>
      <c r="W1142" s="180"/>
    </row>
    <row r="1143" spans="1:23" ht="15" customHeight="1" x14ac:dyDescent="0.25">
      <c r="A1143" s="144">
        <v>7440</v>
      </c>
      <c r="B1143" s="157">
        <v>39699</v>
      </c>
      <c r="C1143" s="121">
        <v>748</v>
      </c>
      <c r="D1143" s="121" t="s">
        <v>200</v>
      </c>
      <c r="E1143" s="158" t="s">
        <v>13000</v>
      </c>
      <c r="F1143" s="145" t="s">
        <v>9633</v>
      </c>
      <c r="G1143" s="145" t="s">
        <v>8238</v>
      </c>
      <c r="H1143" s="123" t="s">
        <v>13001</v>
      </c>
      <c r="I1143" s="146" t="s">
        <v>13002</v>
      </c>
      <c r="J1143" s="147" t="s">
        <v>13003</v>
      </c>
      <c r="K1143" s="147"/>
      <c r="L1143" s="148" t="s">
        <v>9025</v>
      </c>
      <c r="M1143" s="122">
        <v>7000</v>
      </c>
      <c r="N1143" s="121" t="s">
        <v>8168</v>
      </c>
      <c r="O1143" s="122">
        <v>48000</v>
      </c>
      <c r="P1143" s="235">
        <v>7000</v>
      </c>
      <c r="Q1143" s="144" t="s">
        <v>8238</v>
      </c>
      <c r="R1143" s="144"/>
      <c r="S1143" s="144" t="s">
        <v>13004</v>
      </c>
      <c r="T1143" s="144" t="s">
        <v>12102</v>
      </c>
      <c r="U1143" s="144"/>
      <c r="V1143" s="144"/>
      <c r="W1143" s="144"/>
    </row>
    <row r="1144" spans="1:23" ht="15" customHeight="1" x14ac:dyDescent="0.25">
      <c r="A1144" s="144">
        <v>7441</v>
      </c>
      <c r="B1144" s="157">
        <v>39699</v>
      </c>
      <c r="C1144" s="121">
        <v>749</v>
      </c>
      <c r="D1144" s="121" t="s">
        <v>200</v>
      </c>
      <c r="E1144" s="158" t="s">
        <v>13005</v>
      </c>
      <c r="F1144" s="145" t="s">
        <v>27</v>
      </c>
      <c r="G1144" s="145" t="s">
        <v>27</v>
      </c>
      <c r="H1144" s="123" t="s">
        <v>13006</v>
      </c>
      <c r="I1144" s="146" t="s">
        <v>13007</v>
      </c>
      <c r="J1144" s="147" t="s">
        <v>13008</v>
      </c>
      <c r="K1144" s="147"/>
      <c r="L1144" s="148" t="s">
        <v>9025</v>
      </c>
      <c r="M1144" s="122">
        <v>1000000</v>
      </c>
      <c r="N1144" s="121" t="s">
        <v>8168</v>
      </c>
      <c r="O1144" s="122">
        <v>25000</v>
      </c>
      <c r="P1144" s="122">
        <v>250000</v>
      </c>
      <c r="Q1144" s="144" t="s">
        <v>8238</v>
      </c>
      <c r="R1144" s="144"/>
      <c r="S1144" s="144" t="s">
        <v>13004</v>
      </c>
      <c r="T1144" s="144" t="s">
        <v>12102</v>
      </c>
      <c r="U1144" s="144"/>
      <c r="V1144" s="144"/>
      <c r="W1144" s="144"/>
    </row>
    <row r="1145" spans="1:23" ht="15" customHeight="1" x14ac:dyDescent="0.25">
      <c r="A1145" s="144">
        <v>7504</v>
      </c>
      <c r="B1145" s="120">
        <v>39700</v>
      </c>
      <c r="C1145" s="121">
        <v>1502</v>
      </c>
      <c r="D1145" s="121" t="s">
        <v>35</v>
      </c>
      <c r="E1145" s="144" t="s">
        <v>13009</v>
      </c>
      <c r="F1145" s="145" t="s">
        <v>8574</v>
      </c>
      <c r="G1145" s="144" t="s">
        <v>12088</v>
      </c>
      <c r="H1145" s="146" t="s">
        <v>13010</v>
      </c>
      <c r="I1145" s="146" t="s">
        <v>13011</v>
      </c>
      <c r="J1145" s="147"/>
      <c r="K1145" s="147"/>
      <c r="L1145" s="148"/>
      <c r="M1145" s="122" t="s">
        <v>8194</v>
      </c>
      <c r="N1145" s="121" t="s">
        <v>8267</v>
      </c>
      <c r="O1145" s="121"/>
      <c r="P1145" s="149"/>
      <c r="Q1145" s="144"/>
      <c r="R1145" s="144"/>
      <c r="S1145" s="144"/>
      <c r="T1145" s="144"/>
      <c r="U1145" s="144"/>
      <c r="V1145" s="144"/>
      <c r="W1145" s="144"/>
    </row>
    <row r="1146" spans="1:23" ht="15" customHeight="1" x14ac:dyDescent="0.25">
      <c r="A1146" s="159">
        <v>7480</v>
      </c>
      <c r="B1146" s="160">
        <v>39700</v>
      </c>
      <c r="C1146" s="161">
        <v>915</v>
      </c>
      <c r="D1146" s="161" t="s">
        <v>130</v>
      </c>
      <c r="E1146" s="161" t="s">
        <v>13012</v>
      </c>
      <c r="F1146" s="162" t="s">
        <v>13013</v>
      </c>
      <c r="G1146" s="159" t="s">
        <v>13014</v>
      </c>
      <c r="H1146" s="164" t="s">
        <v>13015</v>
      </c>
      <c r="I1146" s="159" t="s">
        <v>13016</v>
      </c>
      <c r="J1146" s="163" t="s">
        <v>4468</v>
      </c>
      <c r="K1146" s="165" t="s">
        <v>9481</v>
      </c>
      <c r="L1146" s="181" t="s">
        <v>8172</v>
      </c>
      <c r="M1146" s="166">
        <v>1000</v>
      </c>
      <c r="N1146" s="161" t="s">
        <v>8998</v>
      </c>
      <c r="O1146" s="161"/>
      <c r="P1146" s="167"/>
      <c r="Q1146" s="159"/>
      <c r="R1146" s="159"/>
      <c r="S1146" s="159" t="s">
        <v>13017</v>
      </c>
      <c r="T1146" s="159" t="s">
        <v>13018</v>
      </c>
      <c r="U1146" s="164" t="s">
        <v>10585</v>
      </c>
      <c r="V1146" s="159" t="s">
        <v>13019</v>
      </c>
      <c r="W1146" s="168"/>
    </row>
    <row r="1147" spans="1:23" ht="15" customHeight="1" x14ac:dyDescent="0.25">
      <c r="A1147" s="159">
        <v>7486</v>
      </c>
      <c r="B1147" s="160">
        <v>39700</v>
      </c>
      <c r="C1147" s="161">
        <v>1005</v>
      </c>
      <c r="D1147" s="161" t="s">
        <v>91</v>
      </c>
      <c r="E1147" s="161" t="s">
        <v>13020</v>
      </c>
      <c r="F1147" s="159" t="s">
        <v>13021</v>
      </c>
      <c r="G1147" s="159" t="s">
        <v>12201</v>
      </c>
      <c r="H1147" s="164" t="s">
        <v>13022</v>
      </c>
      <c r="I1147" s="159" t="s">
        <v>13023</v>
      </c>
      <c r="J1147" s="163" t="s">
        <v>13024</v>
      </c>
      <c r="K1147" s="165"/>
      <c r="L1147" s="181"/>
      <c r="M1147" s="166">
        <v>4500</v>
      </c>
      <c r="N1147" s="161" t="s">
        <v>8161</v>
      </c>
      <c r="O1147" s="161"/>
      <c r="P1147" s="167"/>
      <c r="Q1147" s="159"/>
      <c r="R1147" s="159"/>
      <c r="S1147" s="159"/>
      <c r="T1147" s="159"/>
      <c r="U1147" s="164"/>
      <c r="V1147" s="159"/>
      <c r="W1147" s="168"/>
    </row>
    <row r="1148" spans="1:23" ht="15" customHeight="1" x14ac:dyDescent="0.25">
      <c r="A1148" s="144"/>
      <c r="B1148" s="157">
        <v>39700</v>
      </c>
      <c r="C1148" s="121"/>
      <c r="D1148" s="121" t="s">
        <v>46</v>
      </c>
      <c r="E1148" s="158" t="s">
        <v>13025</v>
      </c>
      <c r="F1148" s="145" t="s">
        <v>13026</v>
      </c>
      <c r="G1148" s="145" t="s">
        <v>13027</v>
      </c>
      <c r="H1148" s="123" t="s">
        <v>13028</v>
      </c>
      <c r="I1148" s="146" t="s">
        <v>13029</v>
      </c>
      <c r="J1148" s="147" t="s">
        <v>13030</v>
      </c>
      <c r="K1148" s="147"/>
      <c r="L1148" s="148" t="s">
        <v>8226</v>
      </c>
      <c r="M1148" s="122">
        <v>50</v>
      </c>
      <c r="N1148" s="121" t="s">
        <v>8273</v>
      </c>
      <c r="O1148" s="122"/>
      <c r="P1148" s="149"/>
      <c r="Q1148" s="144"/>
      <c r="R1148" s="144"/>
      <c r="S1148" s="144" t="s">
        <v>13031</v>
      </c>
      <c r="T1148" s="144" t="s">
        <v>10745</v>
      </c>
      <c r="U1148" s="144"/>
      <c r="V1148" s="144"/>
      <c r="W1148" s="144"/>
    </row>
    <row r="1149" spans="1:23" ht="15" customHeight="1" x14ac:dyDescent="0.25">
      <c r="A1149" s="159">
        <v>7536</v>
      </c>
      <c r="B1149" s="160">
        <v>39701</v>
      </c>
      <c r="C1149" s="161">
        <v>619</v>
      </c>
      <c r="D1149" s="161" t="s">
        <v>91</v>
      </c>
      <c r="E1149" s="161" t="s">
        <v>13009</v>
      </c>
      <c r="F1149" s="162" t="s">
        <v>8574</v>
      </c>
      <c r="G1149" s="162"/>
      <c r="H1149" s="164" t="s">
        <v>13032</v>
      </c>
      <c r="I1149" s="159" t="s">
        <v>13033</v>
      </c>
      <c r="J1149" s="163"/>
      <c r="K1149" s="165"/>
      <c r="L1149" s="181"/>
      <c r="M1149" s="166" t="s">
        <v>8194</v>
      </c>
      <c r="N1149" s="161" t="s">
        <v>8267</v>
      </c>
      <c r="O1149" s="161"/>
      <c r="P1149" s="167"/>
      <c r="Q1149" s="159"/>
      <c r="R1149" s="159"/>
      <c r="S1149" s="159"/>
      <c r="T1149" s="159"/>
      <c r="U1149" s="164"/>
      <c r="V1149" s="159"/>
      <c r="W1149" s="168"/>
    </row>
    <row r="1150" spans="1:23" ht="15" customHeight="1" x14ac:dyDescent="0.25">
      <c r="A1150" s="159"/>
      <c r="B1150" s="160">
        <v>39701</v>
      </c>
      <c r="C1150" s="161"/>
      <c r="D1150" s="161" t="s">
        <v>141</v>
      </c>
      <c r="E1150" s="161" t="s">
        <v>13034</v>
      </c>
      <c r="F1150" s="159" t="s">
        <v>9340</v>
      </c>
      <c r="G1150" s="159" t="s">
        <v>8671</v>
      </c>
      <c r="H1150" s="164" t="s">
        <v>13035</v>
      </c>
      <c r="I1150" s="159" t="s">
        <v>13036</v>
      </c>
      <c r="J1150" s="163" t="s">
        <v>13037</v>
      </c>
      <c r="K1150" s="165" t="s">
        <v>9481</v>
      </c>
      <c r="L1150" s="181" t="s">
        <v>8226</v>
      </c>
      <c r="M1150" s="166">
        <v>20</v>
      </c>
      <c r="N1150" s="161" t="s">
        <v>8142</v>
      </c>
      <c r="O1150" s="161"/>
      <c r="P1150" s="167"/>
      <c r="Q1150" s="159"/>
      <c r="R1150" s="159"/>
      <c r="S1150" s="159" t="s">
        <v>10750</v>
      </c>
      <c r="T1150" s="159" t="s">
        <v>10584</v>
      </c>
      <c r="U1150" s="164"/>
      <c r="V1150" s="159"/>
      <c r="W1150" s="168"/>
    </row>
    <row r="1151" spans="1:23" ht="15" customHeight="1" x14ac:dyDescent="0.25">
      <c r="A1151" s="159">
        <v>7571</v>
      </c>
      <c r="B1151" s="160">
        <v>39701</v>
      </c>
      <c r="C1151" s="161">
        <v>1622</v>
      </c>
      <c r="D1151" s="161" t="s">
        <v>91</v>
      </c>
      <c r="E1151" s="161" t="s">
        <v>13038</v>
      </c>
      <c r="F1151" s="162" t="s">
        <v>8396</v>
      </c>
      <c r="G1151" s="162" t="s">
        <v>8397</v>
      </c>
      <c r="H1151" s="164" t="s">
        <v>13039</v>
      </c>
      <c r="I1151" s="159" t="s">
        <v>13040</v>
      </c>
      <c r="J1151" s="163" t="s">
        <v>13041</v>
      </c>
      <c r="K1151" s="165" t="s">
        <v>9481</v>
      </c>
      <c r="L1151" s="181" t="s">
        <v>8226</v>
      </c>
      <c r="M1151" s="166">
        <v>100</v>
      </c>
      <c r="N1151" s="161" t="s">
        <v>8998</v>
      </c>
      <c r="O1151" s="161"/>
      <c r="P1151" s="167" t="s">
        <v>13042</v>
      </c>
      <c r="Q1151" s="159"/>
      <c r="R1151" s="159"/>
      <c r="S1151" s="159" t="s">
        <v>12841</v>
      </c>
      <c r="T1151" s="159" t="s">
        <v>10717</v>
      </c>
      <c r="U1151" s="164"/>
      <c r="V1151" s="159"/>
      <c r="W1151" s="168"/>
    </row>
    <row r="1152" spans="1:23" ht="15" customHeight="1" x14ac:dyDescent="0.25">
      <c r="A1152" s="151">
        <v>7578</v>
      </c>
      <c r="B1152" s="152">
        <v>39701</v>
      </c>
      <c r="C1152" s="153">
        <v>748</v>
      </c>
      <c r="D1152" s="153" t="s">
        <v>21</v>
      </c>
      <c r="E1152" s="153" t="s">
        <v>13043</v>
      </c>
      <c r="F1152" s="153" t="s">
        <v>10040</v>
      </c>
      <c r="G1152" s="153" t="s">
        <v>8202</v>
      </c>
      <c r="H1152" s="123"/>
      <c r="I1152" s="153" t="s">
        <v>13044</v>
      </c>
      <c r="J1152" s="123" t="s">
        <v>8205</v>
      </c>
      <c r="K1152" s="123"/>
      <c r="L1152" s="182"/>
      <c r="M1152" s="154">
        <v>30</v>
      </c>
      <c r="N1152" s="153" t="s">
        <v>8142</v>
      </c>
      <c r="O1152" s="155"/>
      <c r="P1152" s="153" t="s">
        <v>8714</v>
      </c>
      <c r="Q1152" s="153"/>
      <c r="R1152" s="153" t="s">
        <v>4937</v>
      </c>
      <c r="S1152" s="153"/>
      <c r="T1152" s="153"/>
      <c r="U1152" s="153"/>
      <c r="V1152" s="153"/>
      <c r="W1152" s="156"/>
    </row>
    <row r="1153" spans="1:23" ht="15" customHeight="1" x14ac:dyDescent="0.25">
      <c r="A1153" s="144">
        <v>7543</v>
      </c>
      <c r="B1153" s="120">
        <v>39701</v>
      </c>
      <c r="C1153" s="121">
        <v>816</v>
      </c>
      <c r="D1153" s="121" t="s">
        <v>42</v>
      </c>
      <c r="E1153" s="144" t="s">
        <v>13045</v>
      </c>
      <c r="F1153" s="145" t="s">
        <v>9957</v>
      </c>
      <c r="G1153" s="144" t="s">
        <v>9958</v>
      </c>
      <c r="H1153" s="144" t="s">
        <v>13046</v>
      </c>
      <c r="I1153" s="144" t="s">
        <v>13047</v>
      </c>
      <c r="J1153" s="147" t="s">
        <v>13048</v>
      </c>
      <c r="K1153" s="147"/>
      <c r="L1153" s="148" t="s">
        <v>8226</v>
      </c>
      <c r="M1153" s="122" t="s">
        <v>8194</v>
      </c>
      <c r="N1153" s="121" t="s">
        <v>8998</v>
      </c>
      <c r="O1153" s="121"/>
      <c r="P1153" s="149"/>
      <c r="Q1153" s="144"/>
      <c r="R1153" s="144"/>
      <c r="S1153" s="144"/>
      <c r="T1153" s="144"/>
      <c r="U1153" s="144"/>
      <c r="V1153" s="144"/>
      <c r="W1153" s="144"/>
    </row>
    <row r="1154" spans="1:23" ht="15" customHeight="1" x14ac:dyDescent="0.25">
      <c r="A1154" s="144">
        <v>7569</v>
      </c>
      <c r="B1154" s="120">
        <v>39701</v>
      </c>
      <c r="C1154" s="121">
        <v>1527</v>
      </c>
      <c r="D1154" s="121" t="s">
        <v>162</v>
      </c>
      <c r="E1154" s="144" t="s">
        <v>13049</v>
      </c>
      <c r="F1154" s="145" t="s">
        <v>13050</v>
      </c>
      <c r="G1154" s="144" t="s">
        <v>13051</v>
      </c>
      <c r="H1154" s="144" t="s">
        <v>13052</v>
      </c>
      <c r="I1154" s="144" t="s">
        <v>13053</v>
      </c>
      <c r="J1154" s="147" t="s">
        <v>13054</v>
      </c>
      <c r="K1154" s="147"/>
      <c r="L1154" s="148" t="s">
        <v>8226</v>
      </c>
      <c r="M1154" s="122">
        <v>40000</v>
      </c>
      <c r="N1154" s="121" t="s">
        <v>8168</v>
      </c>
      <c r="O1154" s="121"/>
      <c r="P1154" s="149"/>
      <c r="Q1154" s="144"/>
      <c r="R1154" s="144"/>
      <c r="S1154" s="144"/>
      <c r="T1154" s="144"/>
      <c r="U1154" s="144"/>
      <c r="V1154" s="144"/>
      <c r="W1154" s="144"/>
    </row>
    <row r="1155" spans="1:23" ht="15" customHeight="1" x14ac:dyDescent="0.25">
      <c r="A1155" s="144"/>
      <c r="B1155" s="157">
        <v>39701</v>
      </c>
      <c r="C1155" s="121"/>
      <c r="D1155" s="121" t="s">
        <v>46</v>
      </c>
      <c r="E1155" s="158">
        <v>39700</v>
      </c>
      <c r="F1155" s="145" t="s">
        <v>12973</v>
      </c>
      <c r="G1155" s="145" t="s">
        <v>8802</v>
      </c>
      <c r="H1155" s="123" t="s">
        <v>13055</v>
      </c>
      <c r="I1155" s="146" t="s">
        <v>11294</v>
      </c>
      <c r="J1155" s="147"/>
      <c r="K1155" s="147"/>
      <c r="L1155" s="148" t="s">
        <v>8172</v>
      </c>
      <c r="M1155" s="122">
        <v>900</v>
      </c>
      <c r="N1155" s="121" t="s">
        <v>8161</v>
      </c>
      <c r="O1155" s="122"/>
      <c r="P1155" s="149"/>
      <c r="Q1155" s="144"/>
      <c r="R1155" s="144"/>
      <c r="S1155" s="144" t="s">
        <v>11100</v>
      </c>
      <c r="T1155" s="144" t="s">
        <v>10745</v>
      </c>
      <c r="U1155" s="144"/>
      <c r="V1155" s="144"/>
      <c r="W1155" s="144"/>
    </row>
    <row r="1156" spans="1:23" ht="15" customHeight="1" x14ac:dyDescent="0.25">
      <c r="A1156" s="159">
        <v>7582</v>
      </c>
      <c r="B1156" s="160">
        <v>39702</v>
      </c>
      <c r="C1156" s="161">
        <v>735</v>
      </c>
      <c r="D1156" s="161" t="s">
        <v>64</v>
      </c>
      <c r="E1156" s="161" t="s">
        <v>13056</v>
      </c>
      <c r="F1156" s="159" t="s">
        <v>13057</v>
      </c>
      <c r="G1156" s="162" t="s">
        <v>5722</v>
      </c>
      <c r="H1156" s="164" t="s">
        <v>13058</v>
      </c>
      <c r="I1156" s="159" t="s">
        <v>13059</v>
      </c>
      <c r="J1156" s="163" t="s">
        <v>13060</v>
      </c>
      <c r="K1156" s="165" t="s">
        <v>9481</v>
      </c>
      <c r="L1156" s="181" t="s">
        <v>8226</v>
      </c>
      <c r="M1156" s="166">
        <v>2353</v>
      </c>
      <c r="N1156" s="161" t="s">
        <v>8335</v>
      </c>
      <c r="O1156" s="161"/>
      <c r="P1156" s="167"/>
      <c r="Q1156" s="159"/>
      <c r="R1156" s="159"/>
      <c r="S1156" s="159" t="s">
        <v>13061</v>
      </c>
      <c r="T1156" s="159" t="s">
        <v>9483</v>
      </c>
      <c r="U1156" s="164"/>
      <c r="V1156" s="159"/>
      <c r="W1156" s="168"/>
    </row>
    <row r="1157" spans="1:23" ht="15" customHeight="1" x14ac:dyDescent="0.25">
      <c r="A1157" s="159">
        <v>7584</v>
      </c>
      <c r="B1157" s="160">
        <v>39702</v>
      </c>
      <c r="C1157" s="161">
        <v>819</v>
      </c>
      <c r="D1157" s="161" t="s">
        <v>26</v>
      </c>
      <c r="E1157" s="161" t="s">
        <v>13062</v>
      </c>
      <c r="F1157" s="162" t="s">
        <v>11570</v>
      </c>
      <c r="G1157" s="162" t="s">
        <v>11571</v>
      </c>
      <c r="H1157" s="164" t="s">
        <v>13063</v>
      </c>
      <c r="I1157" s="159" t="s">
        <v>13064</v>
      </c>
      <c r="J1157" s="163" t="s">
        <v>13024</v>
      </c>
      <c r="K1157" s="165"/>
      <c r="L1157" s="181"/>
      <c r="M1157" s="166">
        <v>1000</v>
      </c>
      <c r="N1157" s="161" t="s">
        <v>8168</v>
      </c>
      <c r="O1157" s="161"/>
      <c r="P1157" s="167"/>
      <c r="Q1157" s="159"/>
      <c r="R1157" s="159"/>
      <c r="S1157" s="159"/>
      <c r="T1157" s="159"/>
      <c r="U1157" s="164"/>
      <c r="V1157" s="159"/>
      <c r="W1157" s="168"/>
    </row>
    <row r="1158" spans="1:23" ht="15" customHeight="1" x14ac:dyDescent="0.25">
      <c r="A1158" s="159">
        <v>7611</v>
      </c>
      <c r="B1158" s="160">
        <v>39702</v>
      </c>
      <c r="C1158" s="161">
        <v>2108</v>
      </c>
      <c r="D1158" s="161" t="s">
        <v>26</v>
      </c>
      <c r="E1158" s="161" t="s">
        <v>13065</v>
      </c>
      <c r="F1158" s="162" t="s">
        <v>13066</v>
      </c>
      <c r="G1158" s="162" t="s">
        <v>8814</v>
      </c>
      <c r="H1158" s="164" t="s">
        <v>13067</v>
      </c>
      <c r="I1158" s="164" t="s">
        <v>13068</v>
      </c>
      <c r="J1158" s="163" t="s">
        <v>13069</v>
      </c>
      <c r="K1158" s="165" t="s">
        <v>9481</v>
      </c>
      <c r="L1158" s="181" t="s">
        <v>8226</v>
      </c>
      <c r="M1158" s="166">
        <v>4000</v>
      </c>
      <c r="N1158" s="161" t="s">
        <v>8273</v>
      </c>
      <c r="O1158" s="161"/>
      <c r="P1158" s="167"/>
      <c r="Q1158" s="159"/>
      <c r="R1158" s="159"/>
      <c r="S1158" s="159"/>
      <c r="T1158" s="159" t="s">
        <v>12048</v>
      </c>
      <c r="U1158" s="164"/>
      <c r="V1158" s="159"/>
      <c r="W1158" s="168"/>
    </row>
    <row r="1159" spans="1:23" ht="15" customHeight="1" x14ac:dyDescent="0.25">
      <c r="A1159" s="159">
        <v>7611</v>
      </c>
      <c r="B1159" s="160">
        <v>39702</v>
      </c>
      <c r="C1159" s="161">
        <v>2108</v>
      </c>
      <c r="D1159" s="161" t="s">
        <v>26</v>
      </c>
      <c r="E1159" s="161" t="s">
        <v>13065</v>
      </c>
      <c r="F1159" s="162" t="s">
        <v>13066</v>
      </c>
      <c r="G1159" s="162" t="s">
        <v>8814</v>
      </c>
      <c r="H1159" s="164" t="s">
        <v>13070</v>
      </c>
      <c r="I1159" s="164" t="s">
        <v>13071</v>
      </c>
      <c r="J1159" s="163" t="s">
        <v>27</v>
      </c>
      <c r="K1159" s="165" t="s">
        <v>9481</v>
      </c>
      <c r="L1159" s="181" t="s">
        <v>8226</v>
      </c>
      <c r="M1159" s="166">
        <v>10000</v>
      </c>
      <c r="N1159" s="161" t="s">
        <v>8194</v>
      </c>
      <c r="O1159" s="161"/>
      <c r="P1159" s="167"/>
      <c r="Q1159" s="159"/>
      <c r="R1159" s="159"/>
      <c r="S1159" s="159"/>
      <c r="T1159" s="159" t="s">
        <v>12048</v>
      </c>
      <c r="U1159" s="164"/>
      <c r="V1159" s="159"/>
      <c r="W1159" s="168"/>
    </row>
    <row r="1160" spans="1:23" ht="15" customHeight="1" x14ac:dyDescent="0.25">
      <c r="A1160" s="169"/>
      <c r="B1160" s="170">
        <v>39702</v>
      </c>
      <c r="C1160" s="169">
        <v>948</v>
      </c>
      <c r="D1160" s="169" t="s">
        <v>40</v>
      </c>
      <c r="E1160" s="169" t="s">
        <v>13072</v>
      </c>
      <c r="F1160" s="178" t="s">
        <v>13073</v>
      </c>
      <c r="G1160" s="178" t="s">
        <v>13074</v>
      </c>
      <c r="H1160" s="173" t="s">
        <v>13075</v>
      </c>
      <c r="I1160" s="178" t="s">
        <v>13076</v>
      </c>
      <c r="J1160" s="173" t="s">
        <v>8225</v>
      </c>
      <c r="K1160" s="172"/>
      <c r="L1160" s="174" t="s">
        <v>8226</v>
      </c>
      <c r="M1160" s="175" t="s">
        <v>4936</v>
      </c>
      <c r="N1160" s="172" t="s">
        <v>8267</v>
      </c>
      <c r="O1160" s="176" t="s">
        <v>4936</v>
      </c>
      <c r="P1160" s="173" t="s">
        <v>9608</v>
      </c>
      <c r="Q1160" s="173" t="s">
        <v>13077</v>
      </c>
      <c r="R1160" s="173"/>
      <c r="S1160" s="173" t="s">
        <v>13078</v>
      </c>
      <c r="T1160" s="173" t="s">
        <v>9787</v>
      </c>
      <c r="U1160" s="173" t="s">
        <v>4126</v>
      </c>
      <c r="V1160" s="179" t="s">
        <v>13079</v>
      </c>
      <c r="W1160" s="180"/>
    </row>
    <row r="1161" spans="1:23" ht="15" customHeight="1" x14ac:dyDescent="0.25">
      <c r="A1161" s="144"/>
      <c r="B1161" s="157">
        <v>39702</v>
      </c>
      <c r="C1161" s="121"/>
      <c r="D1161" s="121" t="s">
        <v>46</v>
      </c>
      <c r="E1161" s="158">
        <v>39702.583333333336</v>
      </c>
      <c r="F1161" s="145" t="s">
        <v>11057</v>
      </c>
      <c r="G1161" s="145" t="s">
        <v>8802</v>
      </c>
      <c r="H1161" s="123" t="s">
        <v>11062</v>
      </c>
      <c r="I1161" s="146" t="s">
        <v>13080</v>
      </c>
      <c r="J1161" s="147"/>
      <c r="K1161" s="147"/>
      <c r="L1161" s="148" t="s">
        <v>8226</v>
      </c>
      <c r="M1161" s="122">
        <v>400</v>
      </c>
      <c r="N1161" s="121" t="s">
        <v>8335</v>
      </c>
      <c r="O1161" s="122"/>
      <c r="P1161" s="149"/>
      <c r="Q1161" s="144"/>
      <c r="R1161" s="144"/>
      <c r="S1161" s="144" t="s">
        <v>11070</v>
      </c>
      <c r="T1161" s="144" t="s">
        <v>10745</v>
      </c>
      <c r="U1161" s="144"/>
      <c r="V1161" s="144"/>
      <c r="W1161" s="144"/>
    </row>
    <row r="1162" spans="1:23" ht="15" customHeight="1" x14ac:dyDescent="0.25">
      <c r="A1162" s="144">
        <v>7591</v>
      </c>
      <c r="B1162" s="157">
        <v>39702</v>
      </c>
      <c r="C1162" s="121">
        <v>1027</v>
      </c>
      <c r="D1162" s="121" t="s">
        <v>200</v>
      </c>
      <c r="E1162" s="158" t="s">
        <v>13081</v>
      </c>
      <c r="F1162" s="145" t="s">
        <v>10665</v>
      </c>
      <c r="G1162" s="145" t="s">
        <v>8238</v>
      </c>
      <c r="H1162" s="144" t="s">
        <v>13082</v>
      </c>
      <c r="I1162" s="144" t="s">
        <v>13083</v>
      </c>
      <c r="J1162" s="147" t="s">
        <v>13084</v>
      </c>
      <c r="K1162" s="147"/>
      <c r="L1162" s="148" t="s">
        <v>8226</v>
      </c>
      <c r="M1162" s="122">
        <v>6700</v>
      </c>
      <c r="N1162" s="121" t="s">
        <v>8168</v>
      </c>
      <c r="O1162" s="122"/>
      <c r="P1162" s="149"/>
      <c r="Q1162" s="144"/>
      <c r="R1162" s="144"/>
      <c r="S1162" s="144"/>
      <c r="T1162" s="144"/>
      <c r="U1162" s="144"/>
      <c r="V1162" s="144"/>
      <c r="W1162" s="144"/>
    </row>
    <row r="1163" spans="1:23" ht="15" customHeight="1" x14ac:dyDescent="0.25">
      <c r="A1163" s="159"/>
      <c r="B1163" s="160">
        <v>39703</v>
      </c>
      <c r="C1163" s="161"/>
      <c r="D1163" s="161" t="s">
        <v>141</v>
      </c>
      <c r="E1163" s="161" t="s">
        <v>13085</v>
      </c>
      <c r="F1163" s="162" t="s">
        <v>9340</v>
      </c>
      <c r="G1163" s="162" t="s">
        <v>8671</v>
      </c>
      <c r="H1163" s="164" t="s">
        <v>13086</v>
      </c>
      <c r="I1163" s="164" t="s">
        <v>13087</v>
      </c>
      <c r="J1163" s="163" t="s">
        <v>13037</v>
      </c>
      <c r="K1163" s="165" t="s">
        <v>9481</v>
      </c>
      <c r="L1163" s="181" t="s">
        <v>8226</v>
      </c>
      <c r="M1163" s="166">
        <v>400</v>
      </c>
      <c r="N1163" s="161" t="s">
        <v>8142</v>
      </c>
      <c r="O1163" s="161"/>
      <c r="P1163" s="167"/>
      <c r="Q1163" s="159"/>
      <c r="R1163" s="159"/>
      <c r="S1163" s="159" t="s">
        <v>10750</v>
      </c>
      <c r="T1163" s="159" t="s">
        <v>10584</v>
      </c>
      <c r="U1163" s="164"/>
      <c r="V1163" s="159"/>
      <c r="W1163" s="168"/>
    </row>
    <row r="1164" spans="1:23" ht="15" customHeight="1" x14ac:dyDescent="0.25">
      <c r="A1164" s="159">
        <v>7640</v>
      </c>
      <c r="B1164" s="160">
        <v>39703</v>
      </c>
      <c r="C1164" s="161">
        <v>1753</v>
      </c>
      <c r="D1164" s="161" t="s">
        <v>64</v>
      </c>
      <c r="E1164" s="161" t="s">
        <v>13088</v>
      </c>
      <c r="F1164" s="162" t="s">
        <v>13089</v>
      </c>
      <c r="G1164" s="162" t="s">
        <v>5722</v>
      </c>
      <c r="H1164" s="164" t="s">
        <v>13090</v>
      </c>
      <c r="I1164" s="164" t="s">
        <v>13091</v>
      </c>
      <c r="J1164" s="163" t="s">
        <v>13092</v>
      </c>
      <c r="K1164" s="165" t="s">
        <v>9481</v>
      </c>
      <c r="L1164" s="181" t="s">
        <v>8226</v>
      </c>
      <c r="M1164" s="166">
        <v>35647</v>
      </c>
      <c r="N1164" s="161" t="s">
        <v>8168</v>
      </c>
      <c r="O1164" s="161" t="s">
        <v>13093</v>
      </c>
      <c r="P1164" s="205"/>
      <c r="Q1164" s="159"/>
      <c r="R1164" s="159"/>
      <c r="S1164" s="159" t="s">
        <v>12957</v>
      </c>
      <c r="T1164" s="159" t="s">
        <v>9483</v>
      </c>
      <c r="U1164" s="164"/>
      <c r="V1164" s="159"/>
      <c r="W1164" s="168"/>
    </row>
    <row r="1165" spans="1:23" ht="15" customHeight="1" x14ac:dyDescent="0.25">
      <c r="A1165" s="159">
        <v>7641</v>
      </c>
      <c r="B1165" s="160">
        <v>39703</v>
      </c>
      <c r="C1165" s="161">
        <v>1908</v>
      </c>
      <c r="D1165" s="161" t="s">
        <v>64</v>
      </c>
      <c r="E1165" s="161" t="s">
        <v>13094</v>
      </c>
      <c r="F1165" s="162" t="s">
        <v>9220</v>
      </c>
      <c r="G1165" s="162" t="s">
        <v>8260</v>
      </c>
      <c r="H1165" s="164" t="s">
        <v>13095</v>
      </c>
      <c r="I1165" s="159" t="s">
        <v>13096</v>
      </c>
      <c r="J1165" s="163" t="s">
        <v>13097</v>
      </c>
      <c r="K1165" s="165" t="s">
        <v>9481</v>
      </c>
      <c r="L1165" s="181" t="s">
        <v>8226</v>
      </c>
      <c r="M1165" s="166">
        <v>200</v>
      </c>
      <c r="N1165" s="161" t="s">
        <v>8168</v>
      </c>
      <c r="O1165" s="161">
        <v>100</v>
      </c>
      <c r="P1165" s="226"/>
      <c r="Q1165" s="159"/>
      <c r="R1165" s="159"/>
      <c r="S1165" s="159" t="s">
        <v>10498</v>
      </c>
      <c r="T1165" s="159" t="s">
        <v>9483</v>
      </c>
      <c r="U1165" s="164"/>
      <c r="V1165" s="159"/>
      <c r="W1165" s="229"/>
    </row>
    <row r="1166" spans="1:23" ht="15" customHeight="1" x14ac:dyDescent="0.25">
      <c r="A1166" s="159"/>
      <c r="B1166" s="160">
        <v>39703</v>
      </c>
      <c r="C1166" s="161">
        <v>835</v>
      </c>
      <c r="D1166" s="161" t="s">
        <v>91</v>
      </c>
      <c r="E1166" s="161" t="s">
        <v>13098</v>
      </c>
      <c r="F1166" s="159" t="s">
        <v>10402</v>
      </c>
      <c r="G1166" s="162" t="s">
        <v>11360</v>
      </c>
      <c r="H1166" s="163" t="s">
        <v>13099</v>
      </c>
      <c r="I1166" s="164" t="s">
        <v>13100</v>
      </c>
      <c r="J1166" s="163" t="s">
        <v>13101</v>
      </c>
      <c r="K1166" s="165" t="s">
        <v>9481</v>
      </c>
      <c r="L1166" s="181" t="s">
        <v>8226</v>
      </c>
      <c r="M1166" s="166">
        <v>200</v>
      </c>
      <c r="N1166" s="161" t="s">
        <v>8267</v>
      </c>
      <c r="O1166" s="161"/>
      <c r="P1166" s="226"/>
      <c r="Q1166" s="159" t="s">
        <v>13102</v>
      </c>
      <c r="R1166" s="159"/>
      <c r="S1166" s="159" t="s">
        <v>10979</v>
      </c>
      <c r="T1166" s="159" t="s">
        <v>10717</v>
      </c>
      <c r="U1166" s="164"/>
      <c r="V1166" s="159"/>
      <c r="W1166" s="229"/>
    </row>
    <row r="1167" spans="1:23" ht="15" customHeight="1" x14ac:dyDescent="0.25">
      <c r="A1167" s="144">
        <v>7635</v>
      </c>
      <c r="B1167" s="120">
        <v>39703</v>
      </c>
      <c r="C1167" s="121">
        <v>1521</v>
      </c>
      <c r="D1167" s="121" t="s">
        <v>42</v>
      </c>
      <c r="E1167" s="144" t="s">
        <v>13103</v>
      </c>
      <c r="F1167" s="145" t="s">
        <v>8269</v>
      </c>
      <c r="G1167" s="145" t="s">
        <v>8270</v>
      </c>
      <c r="H1167" s="144" t="s">
        <v>13104</v>
      </c>
      <c r="I1167" s="144" t="s">
        <v>13105</v>
      </c>
      <c r="J1167" s="147" t="s">
        <v>4468</v>
      </c>
      <c r="K1167" s="147"/>
      <c r="L1167" s="148" t="s">
        <v>8172</v>
      </c>
      <c r="M1167" s="122">
        <v>20000</v>
      </c>
      <c r="N1167" s="121" t="s">
        <v>8168</v>
      </c>
      <c r="O1167" s="121"/>
      <c r="P1167" s="149"/>
      <c r="Q1167" s="144"/>
      <c r="R1167" s="144"/>
      <c r="S1167" s="144"/>
      <c r="T1167" s="144"/>
      <c r="U1167" s="144"/>
      <c r="V1167" s="144"/>
      <c r="W1167" s="144"/>
    </row>
    <row r="1168" spans="1:23" ht="15" customHeight="1" x14ac:dyDescent="0.25">
      <c r="A1168" s="144">
        <v>7627</v>
      </c>
      <c r="B1168" s="157">
        <v>39703</v>
      </c>
      <c r="C1168" s="121">
        <v>1307</v>
      </c>
      <c r="D1168" s="121" t="s">
        <v>448</v>
      </c>
      <c r="E1168" s="158" t="s">
        <v>13106</v>
      </c>
      <c r="F1168" s="145" t="s">
        <v>11736</v>
      </c>
      <c r="G1168" s="145" t="s">
        <v>11737</v>
      </c>
      <c r="H1168" s="144" t="s">
        <v>13107</v>
      </c>
      <c r="I1168" s="144" t="s">
        <v>13108</v>
      </c>
      <c r="J1168" s="146" t="s">
        <v>13109</v>
      </c>
      <c r="K1168" s="147"/>
      <c r="L1168" s="148" t="s">
        <v>8226</v>
      </c>
      <c r="M1168" s="122" t="s">
        <v>8194</v>
      </c>
      <c r="N1168" s="121" t="s">
        <v>8142</v>
      </c>
      <c r="O1168" s="122"/>
      <c r="P1168" s="149"/>
      <c r="Q1168" s="144"/>
      <c r="R1168" s="144"/>
      <c r="S1168" s="144"/>
      <c r="T1168" s="144"/>
      <c r="U1168" s="144"/>
      <c r="V1168" s="144"/>
      <c r="W1168" s="144"/>
    </row>
    <row r="1169" spans="1:23" ht="15" customHeight="1" x14ac:dyDescent="0.25">
      <c r="A1169" s="144">
        <v>7636</v>
      </c>
      <c r="B1169" s="157">
        <v>39703</v>
      </c>
      <c r="C1169" s="121">
        <v>1608</v>
      </c>
      <c r="D1169" s="121" t="s">
        <v>46</v>
      </c>
      <c r="E1169" s="158" t="s">
        <v>13110</v>
      </c>
      <c r="F1169" s="145" t="s">
        <v>13111</v>
      </c>
      <c r="G1169" s="145" t="s">
        <v>10686</v>
      </c>
      <c r="H1169" s="144" t="s">
        <v>13112</v>
      </c>
      <c r="I1169" s="144" t="s">
        <v>13113</v>
      </c>
      <c r="J1169" s="147" t="s">
        <v>13114</v>
      </c>
      <c r="K1169" s="147"/>
      <c r="L1169" s="148" t="s">
        <v>8226</v>
      </c>
      <c r="M1169" s="122">
        <v>200000</v>
      </c>
      <c r="N1169" s="121" t="s">
        <v>8168</v>
      </c>
      <c r="O1169" s="122"/>
      <c r="P1169" s="149"/>
      <c r="Q1169" s="144"/>
      <c r="R1169" s="144"/>
      <c r="S1169" s="144" t="s">
        <v>10782</v>
      </c>
      <c r="T1169" s="144"/>
      <c r="U1169" s="144"/>
      <c r="V1169" s="144"/>
      <c r="W1169" s="144"/>
    </row>
    <row r="1170" spans="1:23" ht="15" customHeight="1" x14ac:dyDescent="0.25">
      <c r="A1170" s="159"/>
      <c r="B1170" s="160">
        <v>39704</v>
      </c>
      <c r="C1170" s="161">
        <v>1046</v>
      </c>
      <c r="D1170" s="161" t="s">
        <v>64</v>
      </c>
      <c r="E1170" s="161" t="s">
        <v>13115</v>
      </c>
      <c r="F1170" s="162" t="s">
        <v>10487</v>
      </c>
      <c r="G1170" s="162" t="s">
        <v>5722</v>
      </c>
      <c r="H1170" s="164" t="s">
        <v>13116</v>
      </c>
      <c r="I1170" s="164" t="s">
        <v>13117</v>
      </c>
      <c r="J1170" s="163" t="s">
        <v>13118</v>
      </c>
      <c r="K1170" s="165" t="s">
        <v>9481</v>
      </c>
      <c r="L1170" s="181" t="s">
        <v>8226</v>
      </c>
      <c r="M1170" s="166">
        <v>500</v>
      </c>
      <c r="N1170" s="161" t="s">
        <v>8273</v>
      </c>
      <c r="O1170" s="161" t="s">
        <v>13119</v>
      </c>
      <c r="P1170" s="205"/>
      <c r="Q1170" s="159"/>
      <c r="R1170" s="159"/>
      <c r="S1170" s="159" t="s">
        <v>12981</v>
      </c>
      <c r="T1170" s="159" t="s">
        <v>9483</v>
      </c>
      <c r="U1170" s="164"/>
      <c r="V1170" s="159"/>
      <c r="W1170" s="168"/>
    </row>
    <row r="1171" spans="1:23" ht="15" customHeight="1" x14ac:dyDescent="0.25">
      <c r="A1171" s="169"/>
      <c r="B1171" s="170">
        <v>39704</v>
      </c>
      <c r="C1171" s="169">
        <v>820</v>
      </c>
      <c r="D1171" s="169" t="s">
        <v>40</v>
      </c>
      <c r="E1171" s="169" t="s">
        <v>13120</v>
      </c>
      <c r="F1171" s="178" t="s">
        <v>13121</v>
      </c>
      <c r="G1171" s="178" t="s">
        <v>13074</v>
      </c>
      <c r="H1171" s="173" t="s">
        <v>13122</v>
      </c>
      <c r="I1171" s="178" t="s">
        <v>13123</v>
      </c>
      <c r="J1171" s="173" t="s">
        <v>8225</v>
      </c>
      <c r="K1171" s="172"/>
      <c r="L1171" s="174" t="s">
        <v>8226</v>
      </c>
      <c r="M1171" s="175" t="s">
        <v>4936</v>
      </c>
      <c r="N1171" s="172" t="s">
        <v>8267</v>
      </c>
      <c r="O1171" s="176" t="s">
        <v>4936</v>
      </c>
      <c r="P1171" s="173" t="s">
        <v>9608</v>
      </c>
      <c r="Q1171" s="173" t="s">
        <v>13077</v>
      </c>
      <c r="R1171" s="173"/>
      <c r="S1171" s="173" t="s">
        <v>13078</v>
      </c>
      <c r="T1171" s="173" t="s">
        <v>9787</v>
      </c>
      <c r="U1171" s="173" t="s">
        <v>4126</v>
      </c>
      <c r="V1171" s="179" t="s">
        <v>13079</v>
      </c>
      <c r="W1171" s="180"/>
    </row>
    <row r="1172" spans="1:23" ht="15" customHeight="1" x14ac:dyDescent="0.25">
      <c r="A1172" s="172">
        <v>7652</v>
      </c>
      <c r="B1172" s="213">
        <v>39704</v>
      </c>
      <c r="C1172" s="172">
        <v>1630</v>
      </c>
      <c r="D1172" s="172" t="s">
        <v>426</v>
      </c>
      <c r="E1172" s="172" t="s">
        <v>13124</v>
      </c>
      <c r="F1172" s="178" t="s">
        <v>13125</v>
      </c>
      <c r="G1172" s="178" t="s">
        <v>9805</v>
      </c>
      <c r="H1172" s="173" t="s">
        <v>13126</v>
      </c>
      <c r="I1172" s="178" t="s">
        <v>13127</v>
      </c>
      <c r="J1172" s="173" t="s">
        <v>13084</v>
      </c>
      <c r="K1172" s="174"/>
      <c r="L1172" s="175" t="s">
        <v>8226</v>
      </c>
      <c r="M1172" s="175">
        <v>1800</v>
      </c>
      <c r="N1172" s="172" t="s">
        <v>8335</v>
      </c>
      <c r="O1172" s="176"/>
      <c r="P1172" s="173"/>
      <c r="Q1172" s="173"/>
      <c r="R1172" s="173"/>
      <c r="S1172" s="173"/>
      <c r="T1172" s="173"/>
      <c r="U1172" s="173"/>
      <c r="V1172" s="194"/>
      <c r="W1172" s="180"/>
    </row>
    <row r="1173" spans="1:23" ht="15" customHeight="1" x14ac:dyDescent="0.25">
      <c r="A1173" s="144"/>
      <c r="B1173" s="157">
        <v>39704</v>
      </c>
      <c r="C1173" s="121"/>
      <c r="D1173" s="121" t="s">
        <v>46</v>
      </c>
      <c r="E1173" s="158">
        <v>39703.367361111108</v>
      </c>
      <c r="F1173" s="145" t="s">
        <v>10894</v>
      </c>
      <c r="G1173" s="145" t="s">
        <v>8802</v>
      </c>
      <c r="H1173" s="144" t="s">
        <v>13128</v>
      </c>
      <c r="I1173" s="144" t="s">
        <v>13129</v>
      </c>
      <c r="J1173" s="147"/>
      <c r="K1173" s="147"/>
      <c r="L1173" s="148" t="s">
        <v>8226</v>
      </c>
      <c r="M1173" s="122">
        <v>500</v>
      </c>
      <c r="N1173" s="121" t="s">
        <v>8161</v>
      </c>
      <c r="O1173" s="122"/>
      <c r="P1173" s="149"/>
      <c r="Q1173" s="144"/>
      <c r="R1173" s="144"/>
      <c r="S1173" s="144" t="s">
        <v>10744</v>
      </c>
      <c r="T1173" s="144" t="s">
        <v>10745</v>
      </c>
      <c r="U1173" s="144"/>
      <c r="V1173" s="144"/>
      <c r="W1173" s="144"/>
    </row>
    <row r="1174" spans="1:23" ht="15" customHeight="1" x14ac:dyDescent="0.25">
      <c r="A1174" s="159">
        <v>7666</v>
      </c>
      <c r="B1174" s="160">
        <v>39705</v>
      </c>
      <c r="C1174" s="161">
        <v>1622</v>
      </c>
      <c r="D1174" s="161" t="s">
        <v>64</v>
      </c>
      <c r="E1174" s="161" t="s">
        <v>13130</v>
      </c>
      <c r="F1174" s="162" t="s">
        <v>9843</v>
      </c>
      <c r="G1174" s="162" t="s">
        <v>8260</v>
      </c>
      <c r="H1174" s="164" t="s">
        <v>13131</v>
      </c>
      <c r="I1174" s="159" t="s">
        <v>13132</v>
      </c>
      <c r="J1174" s="163" t="s">
        <v>13133</v>
      </c>
      <c r="K1174" s="165" t="s">
        <v>9481</v>
      </c>
      <c r="L1174" s="181" t="s">
        <v>8226</v>
      </c>
      <c r="M1174" s="166">
        <v>1500</v>
      </c>
      <c r="N1174" s="161" t="s">
        <v>8161</v>
      </c>
      <c r="O1174" s="161">
        <v>100</v>
      </c>
      <c r="P1174" s="205"/>
      <c r="Q1174" s="159"/>
      <c r="R1174" s="159"/>
      <c r="S1174" s="159" t="s">
        <v>10498</v>
      </c>
      <c r="T1174" s="159" t="s">
        <v>9483</v>
      </c>
      <c r="U1174" s="164"/>
      <c r="V1174" s="159"/>
      <c r="W1174" s="168"/>
    </row>
    <row r="1175" spans="1:23" ht="15" customHeight="1" x14ac:dyDescent="0.25">
      <c r="A1175" s="151">
        <v>7660</v>
      </c>
      <c r="B1175" s="152">
        <v>39705</v>
      </c>
      <c r="C1175" s="153">
        <v>1038</v>
      </c>
      <c r="D1175" s="153" t="s">
        <v>319</v>
      </c>
      <c r="E1175" s="153" t="s">
        <v>13134</v>
      </c>
      <c r="F1175" s="153" t="s">
        <v>8207</v>
      </c>
      <c r="G1175" s="153" t="s">
        <v>8208</v>
      </c>
      <c r="H1175" s="123" t="s">
        <v>13135</v>
      </c>
      <c r="I1175" s="153" t="s">
        <v>13136</v>
      </c>
      <c r="J1175" s="123" t="s">
        <v>13137</v>
      </c>
      <c r="K1175" s="123"/>
      <c r="L1175" s="182"/>
      <c r="M1175" s="154">
        <v>200</v>
      </c>
      <c r="N1175" s="153" t="s">
        <v>8161</v>
      </c>
      <c r="O1175" s="155"/>
      <c r="P1175" s="153" t="s">
        <v>8548</v>
      </c>
      <c r="Q1175" s="153"/>
      <c r="R1175" s="153"/>
      <c r="S1175" s="153"/>
      <c r="T1175" s="153"/>
      <c r="U1175" s="153"/>
      <c r="V1175" s="153"/>
      <c r="W1175" s="156"/>
    </row>
    <row r="1176" spans="1:23" ht="15" customHeight="1" x14ac:dyDescent="0.25">
      <c r="A1176" s="172">
        <v>7659</v>
      </c>
      <c r="B1176" s="213">
        <v>39705</v>
      </c>
      <c r="C1176" s="172">
        <v>942</v>
      </c>
      <c r="D1176" s="172" t="s">
        <v>40</v>
      </c>
      <c r="E1176" s="172" t="s">
        <v>13138</v>
      </c>
      <c r="F1176" s="178" t="s">
        <v>13139</v>
      </c>
      <c r="G1176" s="178" t="s">
        <v>8222</v>
      </c>
      <c r="H1176" s="173" t="s">
        <v>13140</v>
      </c>
      <c r="I1176" s="178" t="s">
        <v>13141</v>
      </c>
      <c r="J1176" s="173" t="s">
        <v>3566</v>
      </c>
      <c r="K1176" s="174"/>
      <c r="L1176" s="172" t="s">
        <v>8226</v>
      </c>
      <c r="M1176" s="175">
        <v>600</v>
      </c>
      <c r="N1176" s="172" t="s">
        <v>8168</v>
      </c>
      <c r="O1176" s="176" t="s">
        <v>4936</v>
      </c>
      <c r="P1176" s="173" t="s">
        <v>10842</v>
      </c>
      <c r="Q1176" s="173"/>
      <c r="R1176" s="173"/>
      <c r="S1176" s="173" t="s">
        <v>8222</v>
      </c>
      <c r="T1176" s="173" t="s">
        <v>9787</v>
      </c>
      <c r="U1176" s="173" t="s">
        <v>4126</v>
      </c>
      <c r="V1176" s="179" t="s">
        <v>10843</v>
      </c>
      <c r="W1176" s="180"/>
    </row>
    <row r="1177" spans="1:23" ht="15" customHeight="1" x14ac:dyDescent="0.25">
      <c r="A1177" s="159"/>
      <c r="B1177" s="160">
        <v>39706</v>
      </c>
      <c r="C1177" s="161"/>
      <c r="D1177" s="161" t="s">
        <v>141</v>
      </c>
      <c r="E1177" s="161" t="s">
        <v>13142</v>
      </c>
      <c r="F1177" s="162" t="s">
        <v>9340</v>
      </c>
      <c r="G1177" s="162" t="s">
        <v>8671</v>
      </c>
      <c r="H1177" s="164" t="s">
        <v>13143</v>
      </c>
      <c r="I1177" s="159" t="s">
        <v>11985</v>
      </c>
      <c r="J1177" s="163" t="s">
        <v>13144</v>
      </c>
      <c r="K1177" s="165" t="s">
        <v>9481</v>
      </c>
      <c r="L1177" s="181" t="s">
        <v>8226</v>
      </c>
      <c r="M1177" s="166">
        <v>900</v>
      </c>
      <c r="N1177" s="161" t="s">
        <v>8161</v>
      </c>
      <c r="O1177" s="161"/>
      <c r="P1177" s="226"/>
      <c r="Q1177" s="159"/>
      <c r="R1177" s="159"/>
      <c r="S1177" s="159" t="s">
        <v>13145</v>
      </c>
      <c r="T1177" s="159" t="s">
        <v>10584</v>
      </c>
      <c r="U1177" s="164"/>
      <c r="V1177" s="159"/>
      <c r="W1177" s="229"/>
    </row>
    <row r="1178" spans="1:23" ht="15" customHeight="1" x14ac:dyDescent="0.25">
      <c r="A1178" s="159">
        <v>7686</v>
      </c>
      <c r="B1178" s="160">
        <v>39706</v>
      </c>
      <c r="C1178" s="161">
        <v>1458</v>
      </c>
      <c r="D1178" s="161" t="s">
        <v>130</v>
      </c>
      <c r="E1178" s="161" t="s">
        <v>13146</v>
      </c>
      <c r="F1178" s="162" t="s">
        <v>12238</v>
      </c>
      <c r="G1178" s="162" t="s">
        <v>12239</v>
      </c>
      <c r="H1178" s="164" t="s">
        <v>13147</v>
      </c>
      <c r="I1178" s="159" t="s">
        <v>13148</v>
      </c>
      <c r="J1178" s="163" t="s">
        <v>27</v>
      </c>
      <c r="K1178" s="165" t="s">
        <v>9481</v>
      </c>
      <c r="L1178" s="181" t="s">
        <v>8226</v>
      </c>
      <c r="M1178" s="166">
        <v>400000</v>
      </c>
      <c r="N1178" s="161" t="s">
        <v>8161</v>
      </c>
      <c r="O1178" s="161"/>
      <c r="P1178" s="226"/>
      <c r="Q1178" s="159"/>
      <c r="R1178" s="159"/>
      <c r="S1178" s="159" t="s">
        <v>12243</v>
      </c>
      <c r="T1178" s="159" t="s">
        <v>11302</v>
      </c>
      <c r="U1178" s="164" t="s">
        <v>5443</v>
      </c>
      <c r="V1178" s="159" t="s">
        <v>13149</v>
      </c>
      <c r="W1178" s="229"/>
    </row>
    <row r="1179" spans="1:23" ht="15" customHeight="1" x14ac:dyDescent="0.25">
      <c r="A1179" s="159">
        <v>7673</v>
      </c>
      <c r="B1179" s="160">
        <v>39706</v>
      </c>
      <c r="C1179" s="161">
        <v>838</v>
      </c>
      <c r="D1179" s="161" t="s">
        <v>79</v>
      </c>
      <c r="E1179" s="161" t="s">
        <v>13150</v>
      </c>
      <c r="F1179" s="162" t="s">
        <v>8431</v>
      </c>
      <c r="G1179" s="162" t="s">
        <v>8197</v>
      </c>
      <c r="H1179" s="164" t="s">
        <v>13151</v>
      </c>
      <c r="I1179" s="159" t="s">
        <v>13152</v>
      </c>
      <c r="J1179" s="163" t="s">
        <v>13153</v>
      </c>
      <c r="K1179" s="165"/>
      <c r="L1179" s="181"/>
      <c r="M1179" s="166">
        <v>4000</v>
      </c>
      <c r="N1179" s="161" t="s">
        <v>8161</v>
      </c>
      <c r="O1179" s="161"/>
      <c r="P1179" s="205"/>
      <c r="Q1179" s="159"/>
      <c r="R1179" s="159"/>
      <c r="S1179" s="159"/>
      <c r="T1179" s="159"/>
      <c r="U1179" s="164"/>
      <c r="V1179" s="159"/>
      <c r="W1179" s="168"/>
    </row>
    <row r="1180" spans="1:23" ht="15" customHeight="1" x14ac:dyDescent="0.25">
      <c r="A1180" s="151"/>
      <c r="B1180" s="152">
        <v>39706</v>
      </c>
      <c r="C1180" s="153">
        <v>805</v>
      </c>
      <c r="D1180" s="153" t="s">
        <v>21</v>
      </c>
      <c r="E1180" s="153" t="s">
        <v>13154</v>
      </c>
      <c r="F1180" s="153" t="s">
        <v>13155</v>
      </c>
      <c r="G1180" s="153" t="s">
        <v>8202</v>
      </c>
      <c r="H1180" s="123" t="s">
        <v>13156</v>
      </c>
      <c r="I1180" s="153" t="s">
        <v>13157</v>
      </c>
      <c r="J1180" s="123" t="s">
        <v>8205</v>
      </c>
      <c r="K1180" s="123"/>
      <c r="L1180" s="182"/>
      <c r="M1180" s="154">
        <v>90</v>
      </c>
      <c r="N1180" s="153" t="s">
        <v>8142</v>
      </c>
      <c r="O1180" s="155"/>
      <c r="P1180" s="202"/>
      <c r="Q1180" s="202"/>
      <c r="R1180" s="153"/>
      <c r="S1180" s="153"/>
      <c r="T1180" s="153"/>
      <c r="U1180" s="153"/>
      <c r="V1180" s="153"/>
      <c r="W1180" s="153"/>
    </row>
    <row r="1181" spans="1:23" ht="15" customHeight="1" x14ac:dyDescent="0.25">
      <c r="A1181" s="151">
        <v>7680</v>
      </c>
      <c r="B1181" s="152">
        <v>39706</v>
      </c>
      <c r="C1181" s="153">
        <v>1226</v>
      </c>
      <c r="D1181" s="153" t="s">
        <v>203</v>
      </c>
      <c r="E1181" s="153" t="s">
        <v>13158</v>
      </c>
      <c r="F1181" s="153" t="s">
        <v>13159</v>
      </c>
      <c r="G1181" s="153" t="s">
        <v>13160</v>
      </c>
      <c r="H1181" s="123" t="s">
        <v>13161</v>
      </c>
      <c r="I1181" s="153" t="s">
        <v>13162</v>
      </c>
      <c r="J1181" s="123" t="s">
        <v>13163</v>
      </c>
      <c r="K1181" s="123"/>
      <c r="L1181" s="182"/>
      <c r="M1181" s="154">
        <v>1500</v>
      </c>
      <c r="N1181" s="153" t="s">
        <v>8168</v>
      </c>
      <c r="O1181" s="155"/>
      <c r="P1181" s="202"/>
      <c r="Q1181" s="202"/>
      <c r="R1181" s="153"/>
      <c r="S1181" s="153"/>
      <c r="T1181" s="153"/>
      <c r="U1181" s="153"/>
      <c r="V1181" s="153"/>
      <c r="W1181" s="153"/>
    </row>
    <row r="1182" spans="1:23" ht="15" customHeight="1" x14ac:dyDescent="0.25">
      <c r="A1182" s="144">
        <v>7681</v>
      </c>
      <c r="B1182" s="120">
        <v>39706</v>
      </c>
      <c r="C1182" s="121">
        <v>1242</v>
      </c>
      <c r="D1182" s="121" t="s">
        <v>42</v>
      </c>
      <c r="E1182" s="144" t="s">
        <v>13164</v>
      </c>
      <c r="F1182" s="145" t="s">
        <v>8945</v>
      </c>
      <c r="G1182" s="145" t="s">
        <v>8270</v>
      </c>
      <c r="H1182" s="144" t="s">
        <v>13165</v>
      </c>
      <c r="I1182" s="144" t="s">
        <v>13166</v>
      </c>
      <c r="J1182" s="147" t="s">
        <v>11892</v>
      </c>
      <c r="K1182" s="147"/>
      <c r="L1182" s="148"/>
      <c r="M1182" s="122">
        <v>180</v>
      </c>
      <c r="N1182" s="121" t="s">
        <v>8142</v>
      </c>
      <c r="O1182" s="121"/>
      <c r="P1182" s="211"/>
      <c r="Q1182" s="144"/>
      <c r="R1182" s="144"/>
      <c r="S1182" s="144"/>
      <c r="T1182" s="144"/>
      <c r="U1182" s="144"/>
      <c r="V1182" s="144"/>
      <c r="W1182" s="144"/>
    </row>
    <row r="1183" spans="1:23" ht="15" customHeight="1" x14ac:dyDescent="0.25">
      <c r="A1183" s="144"/>
      <c r="B1183" s="157">
        <v>39706</v>
      </c>
      <c r="C1183" s="121"/>
      <c r="D1183" s="121" t="s">
        <v>46</v>
      </c>
      <c r="E1183" s="158">
        <v>39705.895833333336</v>
      </c>
      <c r="F1183" s="145" t="s">
        <v>11057</v>
      </c>
      <c r="G1183" s="145" t="s">
        <v>8802</v>
      </c>
      <c r="H1183" s="144" t="s">
        <v>13167</v>
      </c>
      <c r="I1183" s="144" t="s">
        <v>13168</v>
      </c>
      <c r="J1183" s="147"/>
      <c r="K1183" s="147"/>
      <c r="L1183" s="148" t="s">
        <v>8226</v>
      </c>
      <c r="M1183" s="122">
        <v>100</v>
      </c>
      <c r="N1183" s="121" t="s">
        <v>8335</v>
      </c>
      <c r="O1183" s="122"/>
      <c r="P1183" s="149"/>
      <c r="Q1183" s="144"/>
      <c r="R1183" s="144"/>
      <c r="S1183" s="144" t="s">
        <v>11231</v>
      </c>
      <c r="T1183" s="144" t="s">
        <v>10745</v>
      </c>
      <c r="U1183" s="144"/>
      <c r="V1183" s="144"/>
      <c r="W1183" s="144"/>
    </row>
    <row r="1184" spans="1:23" ht="15" customHeight="1" x14ac:dyDescent="0.25">
      <c r="A1184" s="144">
        <v>7674</v>
      </c>
      <c r="B1184" s="157">
        <v>39706</v>
      </c>
      <c r="C1184" s="121">
        <v>921</v>
      </c>
      <c r="D1184" s="121" t="s">
        <v>46</v>
      </c>
      <c r="E1184" s="158" t="s">
        <v>13169</v>
      </c>
      <c r="F1184" s="144" t="s">
        <v>13170</v>
      </c>
      <c r="G1184" s="145" t="s">
        <v>9039</v>
      </c>
      <c r="H1184" s="144" t="s">
        <v>13171</v>
      </c>
      <c r="I1184" s="144" t="s">
        <v>13172</v>
      </c>
      <c r="J1184" s="147" t="s">
        <v>13114</v>
      </c>
      <c r="K1184" s="147"/>
      <c r="L1184" s="148" t="s">
        <v>8226</v>
      </c>
      <c r="M1184" s="122">
        <v>500</v>
      </c>
      <c r="N1184" s="121" t="s">
        <v>8267</v>
      </c>
      <c r="O1184" s="122"/>
      <c r="P1184" s="210"/>
      <c r="Q1184" s="144"/>
      <c r="R1184" s="144"/>
      <c r="S1184" s="144" t="s">
        <v>13173</v>
      </c>
      <c r="T1184" s="144"/>
      <c r="U1184" s="144"/>
      <c r="V1184" s="144"/>
      <c r="W1184" s="144"/>
    </row>
    <row r="1185" spans="1:23" ht="15" customHeight="1" x14ac:dyDescent="0.25">
      <c r="A1185" s="144"/>
      <c r="B1185" s="157">
        <v>39706</v>
      </c>
      <c r="C1185" s="121"/>
      <c r="D1185" s="121" t="s">
        <v>46</v>
      </c>
      <c r="E1185" s="158">
        <v>39706.385416666664</v>
      </c>
      <c r="F1185" s="144" t="s">
        <v>10956</v>
      </c>
      <c r="G1185" s="145" t="s">
        <v>8802</v>
      </c>
      <c r="H1185" s="144" t="s">
        <v>11068</v>
      </c>
      <c r="I1185" s="144" t="s">
        <v>13174</v>
      </c>
      <c r="J1185" s="147"/>
      <c r="K1185" s="147"/>
      <c r="L1185" s="148" t="s">
        <v>8226</v>
      </c>
      <c r="M1185" s="122">
        <v>30</v>
      </c>
      <c r="N1185" s="121" t="s">
        <v>8335</v>
      </c>
      <c r="O1185" s="122"/>
      <c r="P1185" s="210"/>
      <c r="Q1185" s="144"/>
      <c r="R1185" s="144"/>
      <c r="S1185" s="144" t="s">
        <v>10959</v>
      </c>
      <c r="T1185" s="144" t="s">
        <v>10745</v>
      </c>
      <c r="U1185" s="144"/>
      <c r="V1185" s="144"/>
      <c r="W1185" s="144"/>
    </row>
    <row r="1186" spans="1:23" ht="15" customHeight="1" x14ac:dyDescent="0.25">
      <c r="A1186" s="144"/>
      <c r="B1186" s="157">
        <v>39706</v>
      </c>
      <c r="C1186" s="121"/>
      <c r="D1186" s="121" t="s">
        <v>46</v>
      </c>
      <c r="E1186" s="158">
        <v>39706.458333333336</v>
      </c>
      <c r="F1186" s="236" t="s">
        <v>12973</v>
      </c>
      <c r="G1186" s="145" t="s">
        <v>8802</v>
      </c>
      <c r="H1186" s="144" t="s">
        <v>10854</v>
      </c>
      <c r="I1186" s="144" t="s">
        <v>11294</v>
      </c>
      <c r="J1186" s="147"/>
      <c r="K1186" s="147"/>
      <c r="L1186" s="148" t="s">
        <v>48</v>
      </c>
      <c r="M1186" s="122">
        <v>800</v>
      </c>
      <c r="N1186" s="121" t="s">
        <v>8168</v>
      </c>
      <c r="O1186" s="122"/>
      <c r="P1186" s="210"/>
      <c r="Q1186" s="144"/>
      <c r="R1186" s="144"/>
      <c r="S1186" s="144" t="s">
        <v>11100</v>
      </c>
      <c r="T1186" s="144" t="s">
        <v>10745</v>
      </c>
      <c r="U1186" s="144"/>
      <c r="V1186" s="144"/>
      <c r="W1186" s="144"/>
    </row>
    <row r="1187" spans="1:23" ht="15" customHeight="1" x14ac:dyDescent="0.25">
      <c r="A1187" s="144"/>
      <c r="B1187" s="157">
        <v>39706</v>
      </c>
      <c r="C1187" s="121"/>
      <c r="D1187" s="121" t="s">
        <v>46</v>
      </c>
      <c r="E1187" s="158">
        <v>39706.604166666664</v>
      </c>
      <c r="F1187" s="236" t="s">
        <v>10956</v>
      </c>
      <c r="G1187" s="145" t="s">
        <v>8802</v>
      </c>
      <c r="H1187" s="144" t="s">
        <v>11125</v>
      </c>
      <c r="I1187" s="144" t="s">
        <v>13175</v>
      </c>
      <c r="J1187" s="147"/>
      <c r="K1187" s="147"/>
      <c r="L1187" s="148" t="s">
        <v>8226</v>
      </c>
      <c r="M1187" s="122">
        <v>100</v>
      </c>
      <c r="N1187" s="121" t="s">
        <v>8161</v>
      </c>
      <c r="O1187" s="122"/>
      <c r="P1187" s="210"/>
      <c r="Q1187" s="144"/>
      <c r="R1187" s="144"/>
      <c r="S1187" s="144" t="s">
        <v>10959</v>
      </c>
      <c r="T1187" s="144" t="s">
        <v>10745</v>
      </c>
      <c r="U1187" s="144"/>
      <c r="V1187" s="144"/>
      <c r="W1187" s="144"/>
    </row>
    <row r="1188" spans="1:23" ht="15" customHeight="1" x14ac:dyDescent="0.25">
      <c r="A1188" s="144"/>
      <c r="B1188" s="157">
        <v>39706</v>
      </c>
      <c r="C1188" s="121"/>
      <c r="D1188" s="121" t="s">
        <v>46</v>
      </c>
      <c r="E1188" s="158">
        <v>39706.354166666664</v>
      </c>
      <c r="F1188" s="144" t="s">
        <v>11057</v>
      </c>
      <c r="G1188" s="145" t="s">
        <v>8802</v>
      </c>
      <c r="H1188" s="144" t="s">
        <v>12781</v>
      </c>
      <c r="I1188" s="144" t="s">
        <v>13176</v>
      </c>
      <c r="J1188" s="147"/>
      <c r="K1188" s="147"/>
      <c r="L1188" s="148" t="s">
        <v>8226</v>
      </c>
      <c r="M1188" s="122">
        <v>1300</v>
      </c>
      <c r="N1188" s="121" t="s">
        <v>8161</v>
      </c>
      <c r="O1188" s="122"/>
      <c r="P1188" s="210"/>
      <c r="Q1188" s="144"/>
      <c r="R1188" s="144"/>
      <c r="S1188" s="144" t="s">
        <v>11070</v>
      </c>
      <c r="T1188" s="144" t="s">
        <v>10745</v>
      </c>
      <c r="U1188" s="144"/>
      <c r="V1188" s="144"/>
      <c r="W1188" s="144"/>
    </row>
    <row r="1189" spans="1:23" ht="15" customHeight="1" x14ac:dyDescent="0.25">
      <c r="A1189" s="144">
        <v>7682</v>
      </c>
      <c r="B1189" s="157">
        <v>39706</v>
      </c>
      <c r="C1189" s="121">
        <v>1303</v>
      </c>
      <c r="D1189" s="121" t="s">
        <v>46</v>
      </c>
      <c r="E1189" s="158" t="s">
        <v>13177</v>
      </c>
      <c r="F1189" s="145" t="s">
        <v>10051</v>
      </c>
      <c r="G1189" s="145" t="s">
        <v>8802</v>
      </c>
      <c r="H1189" s="144" t="s">
        <v>13178</v>
      </c>
      <c r="I1189" s="144" t="s">
        <v>13176</v>
      </c>
      <c r="J1189" s="147" t="s">
        <v>13179</v>
      </c>
      <c r="K1189" s="147"/>
      <c r="L1189" s="148" t="s">
        <v>8226</v>
      </c>
      <c r="M1189" s="122">
        <v>1300</v>
      </c>
      <c r="N1189" s="121" t="s">
        <v>8194</v>
      </c>
      <c r="O1189" s="122"/>
      <c r="P1189" s="210"/>
      <c r="Q1189" s="144"/>
      <c r="R1189" s="144"/>
      <c r="S1189" s="144" t="s">
        <v>11070</v>
      </c>
      <c r="T1189" s="144"/>
      <c r="U1189" s="144"/>
      <c r="V1189" s="144"/>
      <c r="W1189" s="121"/>
    </row>
    <row r="1190" spans="1:23" ht="15" customHeight="1" x14ac:dyDescent="0.25">
      <c r="A1190" s="159">
        <v>7694</v>
      </c>
      <c r="B1190" s="160">
        <v>39707</v>
      </c>
      <c r="C1190" s="161">
        <v>845</v>
      </c>
      <c r="D1190" s="161" t="s">
        <v>64</v>
      </c>
      <c r="E1190" s="161" t="s">
        <v>13180</v>
      </c>
      <c r="F1190" s="162" t="s">
        <v>8259</v>
      </c>
      <c r="G1190" s="162" t="s">
        <v>8260</v>
      </c>
      <c r="H1190" s="163" t="s">
        <v>13181</v>
      </c>
      <c r="I1190" s="164" t="s">
        <v>13182</v>
      </c>
      <c r="J1190" s="163" t="s">
        <v>13183</v>
      </c>
      <c r="K1190" s="165" t="s">
        <v>9481</v>
      </c>
      <c r="L1190" s="181" t="s">
        <v>8172</v>
      </c>
      <c r="M1190" s="166">
        <v>31250</v>
      </c>
      <c r="N1190" s="161" t="s">
        <v>8273</v>
      </c>
      <c r="O1190" s="161"/>
      <c r="P1190" s="226" t="s">
        <v>13184</v>
      </c>
      <c r="Q1190" s="159"/>
      <c r="R1190" s="159"/>
      <c r="S1190" s="159" t="s">
        <v>13185</v>
      </c>
      <c r="T1190" s="159" t="s">
        <v>9483</v>
      </c>
      <c r="U1190" s="164"/>
      <c r="V1190" s="159"/>
      <c r="W1190" s="229"/>
    </row>
    <row r="1191" spans="1:23" ht="15" customHeight="1" x14ac:dyDescent="0.25">
      <c r="A1191" s="159">
        <v>7699</v>
      </c>
      <c r="B1191" s="160">
        <v>39707</v>
      </c>
      <c r="C1191" s="161">
        <v>1043</v>
      </c>
      <c r="D1191" s="161" t="s">
        <v>91</v>
      </c>
      <c r="E1191" s="161" t="s">
        <v>13186</v>
      </c>
      <c r="F1191" s="162" t="s">
        <v>8396</v>
      </c>
      <c r="G1191" s="162" t="s">
        <v>8477</v>
      </c>
      <c r="H1191" s="164" t="s">
        <v>13187</v>
      </c>
      <c r="I1191" s="159" t="s">
        <v>13188</v>
      </c>
      <c r="J1191" s="163" t="s">
        <v>13189</v>
      </c>
      <c r="K1191" s="165" t="s">
        <v>9481</v>
      </c>
      <c r="L1191" s="181" t="s">
        <v>8226</v>
      </c>
      <c r="M1191" s="166">
        <v>100</v>
      </c>
      <c r="N1191" s="161" t="s">
        <v>8168</v>
      </c>
      <c r="O1191" s="161"/>
      <c r="P1191" s="226" t="s">
        <v>13190</v>
      </c>
      <c r="Q1191" s="159"/>
      <c r="R1191" s="159"/>
      <c r="S1191" s="159" t="s">
        <v>12841</v>
      </c>
      <c r="T1191" s="159" t="s">
        <v>10717</v>
      </c>
      <c r="U1191" s="164"/>
      <c r="V1191" s="159"/>
      <c r="W1191" s="229"/>
    </row>
    <row r="1192" spans="1:23" ht="15" customHeight="1" x14ac:dyDescent="0.25">
      <c r="A1192" s="159"/>
      <c r="B1192" s="160">
        <v>39707</v>
      </c>
      <c r="C1192" s="161">
        <v>1448</v>
      </c>
      <c r="D1192" s="161" t="s">
        <v>91</v>
      </c>
      <c r="E1192" s="161" t="s">
        <v>13191</v>
      </c>
      <c r="F1192" s="162" t="s">
        <v>13192</v>
      </c>
      <c r="G1192" s="162" t="s">
        <v>8477</v>
      </c>
      <c r="H1192" s="164" t="s">
        <v>13193</v>
      </c>
      <c r="I1192" s="159" t="s">
        <v>13194</v>
      </c>
      <c r="J1192" s="163" t="s">
        <v>13195</v>
      </c>
      <c r="K1192" s="165" t="s">
        <v>9481</v>
      </c>
      <c r="L1192" s="181" t="s">
        <v>8226</v>
      </c>
      <c r="M1192" s="166">
        <v>50</v>
      </c>
      <c r="N1192" s="161" t="s">
        <v>8161</v>
      </c>
      <c r="O1192" s="161"/>
      <c r="P1192" s="226"/>
      <c r="Q1192" s="159"/>
      <c r="R1192" s="159"/>
      <c r="S1192" s="159" t="s">
        <v>12841</v>
      </c>
      <c r="T1192" s="159" t="s">
        <v>10717</v>
      </c>
      <c r="U1192" s="164"/>
      <c r="V1192" s="159"/>
      <c r="W1192" s="229"/>
    </row>
    <row r="1193" spans="1:23" ht="15" customHeight="1" x14ac:dyDescent="0.25">
      <c r="A1193" s="159">
        <v>7706</v>
      </c>
      <c r="B1193" s="160">
        <v>39707</v>
      </c>
      <c r="C1193" s="161">
        <v>144</v>
      </c>
      <c r="D1193" s="161" t="s">
        <v>64</v>
      </c>
      <c r="E1193" s="161" t="s">
        <v>13196</v>
      </c>
      <c r="F1193" s="162" t="s">
        <v>9411</v>
      </c>
      <c r="G1193" s="162" t="s">
        <v>5722</v>
      </c>
      <c r="H1193" s="163" t="s">
        <v>13197</v>
      </c>
      <c r="I1193" s="164" t="s">
        <v>13198</v>
      </c>
      <c r="J1193" s="163" t="s">
        <v>13199</v>
      </c>
      <c r="K1193" s="165" t="s">
        <v>9481</v>
      </c>
      <c r="L1193" s="181" t="s">
        <v>8226</v>
      </c>
      <c r="M1193" s="166">
        <v>28490</v>
      </c>
      <c r="N1193" s="161" t="s">
        <v>8168</v>
      </c>
      <c r="O1193" s="161">
        <v>100</v>
      </c>
      <c r="P1193" s="226" t="s">
        <v>10715</v>
      </c>
      <c r="Q1193" s="159"/>
      <c r="R1193" s="159"/>
      <c r="S1193" s="159" t="s">
        <v>12981</v>
      </c>
      <c r="T1193" s="159" t="s">
        <v>9483</v>
      </c>
      <c r="U1193" s="164"/>
      <c r="V1193" s="159"/>
      <c r="W1193" s="229"/>
    </row>
    <row r="1194" spans="1:23" ht="15" customHeight="1" x14ac:dyDescent="0.25">
      <c r="A1194" s="159">
        <v>7707</v>
      </c>
      <c r="B1194" s="160">
        <v>39707</v>
      </c>
      <c r="C1194" s="161">
        <v>206</v>
      </c>
      <c r="D1194" s="161" t="s">
        <v>81</v>
      </c>
      <c r="E1194" s="161" t="s">
        <v>13200</v>
      </c>
      <c r="F1194" s="162" t="s">
        <v>13201</v>
      </c>
      <c r="G1194" s="162" t="s">
        <v>10060</v>
      </c>
      <c r="H1194" s="163" t="s">
        <v>13202</v>
      </c>
      <c r="I1194" s="164" t="s">
        <v>13203</v>
      </c>
      <c r="J1194" s="163" t="s">
        <v>13204</v>
      </c>
      <c r="K1194" s="165" t="s">
        <v>9481</v>
      </c>
      <c r="L1194" s="181" t="s">
        <v>11696</v>
      </c>
      <c r="M1194" s="166">
        <v>83500</v>
      </c>
      <c r="N1194" s="161" t="s">
        <v>8178</v>
      </c>
      <c r="O1194" s="161"/>
      <c r="P1194" s="226"/>
      <c r="Q1194" s="159"/>
      <c r="R1194" s="159"/>
      <c r="S1194" s="159" t="s">
        <v>13205</v>
      </c>
      <c r="T1194" s="159" t="s">
        <v>10793</v>
      </c>
      <c r="U1194" s="164"/>
      <c r="V1194" s="159"/>
      <c r="W1194" s="229"/>
    </row>
    <row r="1195" spans="1:23" ht="15" customHeight="1" x14ac:dyDescent="0.25">
      <c r="A1195" s="159">
        <v>7709</v>
      </c>
      <c r="B1195" s="160">
        <v>39707</v>
      </c>
      <c r="C1195" s="161">
        <v>214</v>
      </c>
      <c r="D1195" s="161" t="s">
        <v>81</v>
      </c>
      <c r="E1195" s="161" t="s">
        <v>13206</v>
      </c>
      <c r="F1195" s="162" t="s">
        <v>13207</v>
      </c>
      <c r="G1195" s="162" t="s">
        <v>10060</v>
      </c>
      <c r="H1195" s="163" t="s">
        <v>13208</v>
      </c>
      <c r="I1195" s="164" t="s">
        <v>13209</v>
      </c>
      <c r="J1195" s="163" t="s">
        <v>4468</v>
      </c>
      <c r="K1195" s="165"/>
      <c r="L1195" s="181" t="s">
        <v>8172</v>
      </c>
      <c r="M1195" s="166">
        <v>75000</v>
      </c>
      <c r="N1195" s="161" t="s">
        <v>8194</v>
      </c>
      <c r="O1195" s="161"/>
      <c r="P1195" s="226"/>
      <c r="Q1195" s="159"/>
      <c r="R1195" s="159"/>
      <c r="S1195" s="159"/>
      <c r="T1195" s="159"/>
      <c r="U1195" s="164"/>
      <c r="V1195" s="159"/>
      <c r="W1195" s="229"/>
    </row>
    <row r="1196" spans="1:23" ht="15" customHeight="1" x14ac:dyDescent="0.25">
      <c r="A1196" s="159">
        <v>7719</v>
      </c>
      <c r="B1196" s="160">
        <v>39707</v>
      </c>
      <c r="C1196" s="161">
        <v>652</v>
      </c>
      <c r="D1196" s="161" t="s">
        <v>64</v>
      </c>
      <c r="E1196" s="161" t="s">
        <v>13210</v>
      </c>
      <c r="F1196" s="159" t="s">
        <v>11935</v>
      </c>
      <c r="G1196" s="162" t="s">
        <v>5722</v>
      </c>
      <c r="H1196" s="163" t="s">
        <v>13211</v>
      </c>
      <c r="I1196" s="164" t="s">
        <v>13212</v>
      </c>
      <c r="J1196" s="163" t="s">
        <v>13213</v>
      </c>
      <c r="K1196" s="165"/>
      <c r="L1196" s="181" t="s">
        <v>8226</v>
      </c>
      <c r="M1196" s="166">
        <v>1000</v>
      </c>
      <c r="N1196" s="161" t="s">
        <v>8273</v>
      </c>
      <c r="O1196" s="161"/>
      <c r="P1196" s="226"/>
      <c r="Q1196" s="159"/>
      <c r="R1196" s="159"/>
      <c r="S1196" s="159"/>
      <c r="T1196" s="159"/>
      <c r="U1196" s="164"/>
      <c r="V1196" s="159"/>
      <c r="W1196" s="229"/>
    </row>
    <row r="1197" spans="1:23" ht="15" customHeight="1" x14ac:dyDescent="0.25">
      <c r="A1197" s="172">
        <v>7695</v>
      </c>
      <c r="B1197" s="213">
        <v>39707</v>
      </c>
      <c r="C1197" s="172">
        <v>858</v>
      </c>
      <c r="D1197" s="172" t="s">
        <v>31</v>
      </c>
      <c r="E1197" s="172" t="s">
        <v>13214</v>
      </c>
      <c r="F1197" s="178" t="s">
        <v>13215</v>
      </c>
      <c r="G1197" s="178" t="s">
        <v>9535</v>
      </c>
      <c r="H1197" s="173" t="s">
        <v>13216</v>
      </c>
      <c r="I1197" s="178" t="s">
        <v>13217</v>
      </c>
      <c r="J1197" s="173" t="s">
        <v>13218</v>
      </c>
      <c r="K1197" s="174"/>
      <c r="L1197" s="175" t="s">
        <v>8226</v>
      </c>
      <c r="M1197" s="172">
        <v>300</v>
      </c>
      <c r="N1197" s="172" t="s">
        <v>8142</v>
      </c>
      <c r="O1197" s="176" t="s">
        <v>4936</v>
      </c>
      <c r="P1197" s="173"/>
      <c r="Q1197" s="173" t="s">
        <v>13219</v>
      </c>
      <c r="R1197" s="173"/>
      <c r="S1197" s="146" t="s">
        <v>10865</v>
      </c>
      <c r="T1197" s="173" t="s">
        <v>8251</v>
      </c>
      <c r="U1197" s="173" t="s">
        <v>8252</v>
      </c>
      <c r="V1197" s="179"/>
      <c r="W1197" s="180">
        <v>0</v>
      </c>
    </row>
    <row r="1198" spans="1:23" ht="15" customHeight="1" x14ac:dyDescent="0.25">
      <c r="A1198" s="144"/>
      <c r="B1198" s="157">
        <v>39707</v>
      </c>
      <c r="C1198" s="121"/>
      <c r="D1198" s="121" t="s">
        <v>46</v>
      </c>
      <c r="E1198" s="158">
        <v>39707.302083333336</v>
      </c>
      <c r="F1198" s="145" t="s">
        <v>10956</v>
      </c>
      <c r="G1198" s="145" t="s">
        <v>8802</v>
      </c>
      <c r="H1198" s="144" t="s">
        <v>13220</v>
      </c>
      <c r="I1198" s="144" t="s">
        <v>13221</v>
      </c>
      <c r="J1198" s="147"/>
      <c r="K1198" s="147"/>
      <c r="L1198" s="148" t="s">
        <v>8226</v>
      </c>
      <c r="M1198" s="122">
        <v>50</v>
      </c>
      <c r="N1198" s="121" t="s">
        <v>9796</v>
      </c>
      <c r="O1198" s="122"/>
      <c r="P1198" s="210"/>
      <c r="Q1198" s="144"/>
      <c r="R1198" s="144"/>
      <c r="S1198" s="144" t="s">
        <v>11070</v>
      </c>
      <c r="T1198" s="144" t="s">
        <v>10745</v>
      </c>
      <c r="U1198" s="144"/>
      <c r="V1198" s="144"/>
      <c r="W1198" s="121"/>
    </row>
    <row r="1199" spans="1:23" ht="15" customHeight="1" x14ac:dyDescent="0.25">
      <c r="A1199" s="144"/>
      <c r="B1199" s="157">
        <v>39707</v>
      </c>
      <c r="C1199" s="121"/>
      <c r="D1199" s="121" t="s">
        <v>46</v>
      </c>
      <c r="E1199" s="158">
        <v>39707</v>
      </c>
      <c r="F1199" s="145" t="s">
        <v>11821</v>
      </c>
      <c r="G1199" s="145" t="s">
        <v>8802</v>
      </c>
      <c r="H1199" s="144" t="s">
        <v>10854</v>
      </c>
      <c r="I1199" s="144" t="s">
        <v>13222</v>
      </c>
      <c r="J1199" s="147"/>
      <c r="K1199" s="147"/>
      <c r="L1199" s="148" t="s">
        <v>48</v>
      </c>
      <c r="M1199" s="122">
        <v>2300</v>
      </c>
      <c r="N1199" s="121" t="s">
        <v>8168</v>
      </c>
      <c r="O1199" s="122"/>
      <c r="P1199" s="210"/>
      <c r="Q1199" s="144"/>
      <c r="R1199" s="144"/>
      <c r="S1199" s="144" t="s">
        <v>10959</v>
      </c>
      <c r="T1199" s="144" t="s">
        <v>10745</v>
      </c>
      <c r="U1199" s="144"/>
      <c r="V1199" s="144"/>
      <c r="W1199" s="121"/>
    </row>
    <row r="1200" spans="1:23" ht="15" customHeight="1" x14ac:dyDescent="0.25">
      <c r="A1200" s="159"/>
      <c r="B1200" s="160">
        <v>39708</v>
      </c>
      <c r="C1200" s="161"/>
      <c r="D1200" s="161" t="s">
        <v>141</v>
      </c>
      <c r="E1200" s="161" t="s">
        <v>13223</v>
      </c>
      <c r="F1200" s="162" t="s">
        <v>9340</v>
      </c>
      <c r="G1200" s="162" t="s">
        <v>8671</v>
      </c>
      <c r="H1200" s="163" t="s">
        <v>13224</v>
      </c>
      <c r="I1200" s="164" t="s">
        <v>13225</v>
      </c>
      <c r="J1200" s="163" t="s">
        <v>13226</v>
      </c>
      <c r="K1200" s="165" t="s">
        <v>9481</v>
      </c>
      <c r="L1200" s="181" t="s">
        <v>8226</v>
      </c>
      <c r="M1200" s="166">
        <v>100</v>
      </c>
      <c r="N1200" s="161" t="s">
        <v>8142</v>
      </c>
      <c r="O1200" s="161"/>
      <c r="P1200" s="226"/>
      <c r="Q1200" s="159"/>
      <c r="R1200" s="159"/>
      <c r="S1200" s="159" t="s">
        <v>13227</v>
      </c>
      <c r="T1200" s="159" t="s">
        <v>10584</v>
      </c>
      <c r="U1200" s="164"/>
      <c r="V1200" s="159"/>
      <c r="W1200" s="229"/>
    </row>
    <row r="1201" spans="1:23" ht="15" customHeight="1" x14ac:dyDescent="0.25">
      <c r="A1201" s="159">
        <v>7739</v>
      </c>
      <c r="B1201" s="160">
        <v>39708</v>
      </c>
      <c r="C1201" s="161">
        <v>451</v>
      </c>
      <c r="D1201" s="161" t="s">
        <v>64</v>
      </c>
      <c r="E1201" s="161" t="s">
        <v>13228</v>
      </c>
      <c r="F1201" s="162" t="s">
        <v>13229</v>
      </c>
      <c r="G1201" s="162" t="s">
        <v>8260</v>
      </c>
      <c r="H1201" s="163" t="s">
        <v>13230</v>
      </c>
      <c r="I1201" s="164" t="s">
        <v>13231</v>
      </c>
      <c r="J1201" s="163" t="s">
        <v>13232</v>
      </c>
      <c r="K1201" s="165" t="s">
        <v>9481</v>
      </c>
      <c r="L1201" s="181" t="s">
        <v>8226</v>
      </c>
      <c r="M1201" s="166">
        <v>500</v>
      </c>
      <c r="N1201" s="161" t="s">
        <v>8168</v>
      </c>
      <c r="O1201" s="161"/>
      <c r="P1201" s="226" t="s">
        <v>11034</v>
      </c>
      <c r="Q1201" s="159"/>
      <c r="R1201" s="159"/>
      <c r="S1201" s="159" t="s">
        <v>10498</v>
      </c>
      <c r="T1201" s="159" t="s">
        <v>9483</v>
      </c>
      <c r="U1201" s="164"/>
      <c r="V1201" s="159"/>
      <c r="W1201" s="229"/>
    </row>
    <row r="1202" spans="1:23" ht="15" customHeight="1" x14ac:dyDescent="0.25">
      <c r="A1202" s="144">
        <v>7748</v>
      </c>
      <c r="B1202" s="120">
        <v>39708</v>
      </c>
      <c r="C1202" s="121">
        <v>1016</v>
      </c>
      <c r="D1202" s="121" t="s">
        <v>42</v>
      </c>
      <c r="E1202" s="121" t="s">
        <v>13233</v>
      </c>
      <c r="F1202" s="145" t="s">
        <v>8269</v>
      </c>
      <c r="G1202" s="145" t="s">
        <v>8270</v>
      </c>
      <c r="H1202" s="123" t="s">
        <v>13234</v>
      </c>
      <c r="I1202" s="146" t="s">
        <v>13235</v>
      </c>
      <c r="J1202" s="147" t="s">
        <v>4468</v>
      </c>
      <c r="K1202" s="147"/>
      <c r="L1202" s="148" t="s">
        <v>13236</v>
      </c>
      <c r="M1202" s="122">
        <v>1000</v>
      </c>
      <c r="N1202" s="121" t="s">
        <v>8168</v>
      </c>
      <c r="O1202" s="121"/>
      <c r="P1202" s="210"/>
      <c r="Q1202" s="144"/>
      <c r="R1202" s="144"/>
      <c r="S1202" s="144"/>
      <c r="T1202" s="144"/>
      <c r="U1202" s="144"/>
      <c r="V1202" s="144"/>
      <c r="W1202" s="121"/>
    </row>
    <row r="1203" spans="1:23" ht="15" customHeight="1" x14ac:dyDescent="0.25">
      <c r="A1203" s="144">
        <v>7726</v>
      </c>
      <c r="B1203" s="157">
        <v>39708</v>
      </c>
      <c r="C1203" s="121">
        <v>1016</v>
      </c>
      <c r="D1203" s="121" t="s">
        <v>46</v>
      </c>
      <c r="E1203" s="158" t="s">
        <v>13237</v>
      </c>
      <c r="F1203" s="145" t="s">
        <v>13238</v>
      </c>
      <c r="G1203" s="145" t="s">
        <v>8802</v>
      </c>
      <c r="H1203" s="123" t="s">
        <v>13239</v>
      </c>
      <c r="I1203" s="146" t="s">
        <v>13240</v>
      </c>
      <c r="J1203" s="147" t="s">
        <v>4468</v>
      </c>
      <c r="K1203" s="147"/>
      <c r="L1203" s="148" t="s">
        <v>48</v>
      </c>
      <c r="M1203" s="122">
        <v>2300</v>
      </c>
      <c r="N1203" s="121" t="s">
        <v>8168</v>
      </c>
      <c r="O1203" s="122"/>
      <c r="P1203" s="210"/>
      <c r="Q1203" s="144"/>
      <c r="R1203" s="144"/>
      <c r="S1203" s="144" t="s">
        <v>11231</v>
      </c>
      <c r="T1203" s="144"/>
      <c r="U1203" s="144"/>
      <c r="V1203" s="144"/>
      <c r="W1203" s="121"/>
    </row>
    <row r="1204" spans="1:23" ht="15" customHeight="1" x14ac:dyDescent="0.25">
      <c r="A1204" s="144">
        <v>7757</v>
      </c>
      <c r="B1204" s="120">
        <v>39709</v>
      </c>
      <c r="C1204" s="121">
        <v>939</v>
      </c>
      <c r="D1204" s="121" t="s">
        <v>1032</v>
      </c>
      <c r="E1204" s="121" t="s">
        <v>13241</v>
      </c>
      <c r="F1204" s="145" t="s">
        <v>13242</v>
      </c>
      <c r="G1204" s="145" t="s">
        <v>13243</v>
      </c>
      <c r="H1204" s="123" t="s">
        <v>13244</v>
      </c>
      <c r="I1204" s="146" t="s">
        <v>13245</v>
      </c>
      <c r="J1204" s="147" t="s">
        <v>13246</v>
      </c>
      <c r="K1204" s="147"/>
      <c r="L1204" s="148"/>
      <c r="M1204" s="122">
        <v>3000</v>
      </c>
      <c r="N1204" s="121" t="s">
        <v>8335</v>
      </c>
      <c r="O1204" s="121"/>
      <c r="P1204" s="210" t="s">
        <v>12589</v>
      </c>
      <c r="Q1204" s="144"/>
      <c r="R1204" s="144"/>
      <c r="S1204" s="144"/>
      <c r="T1204" s="144" t="s">
        <v>13247</v>
      </c>
      <c r="U1204" s="144"/>
      <c r="V1204" s="144"/>
      <c r="W1204" s="121"/>
    </row>
    <row r="1205" spans="1:23" ht="15" customHeight="1" x14ac:dyDescent="0.25">
      <c r="A1205" s="159"/>
      <c r="B1205" s="160">
        <v>39709</v>
      </c>
      <c r="C1205" s="161">
        <v>704</v>
      </c>
      <c r="D1205" s="161" t="s">
        <v>64</v>
      </c>
      <c r="E1205" s="161" t="s">
        <v>13248</v>
      </c>
      <c r="F1205" s="159" t="s">
        <v>10164</v>
      </c>
      <c r="G1205" s="162" t="s">
        <v>5722</v>
      </c>
      <c r="H1205" s="163" t="s">
        <v>13249</v>
      </c>
      <c r="I1205" s="164" t="s">
        <v>13250</v>
      </c>
      <c r="J1205" s="163" t="s">
        <v>13251</v>
      </c>
      <c r="K1205" s="165" t="s">
        <v>9481</v>
      </c>
      <c r="L1205" s="181" t="s">
        <v>8226</v>
      </c>
      <c r="M1205" s="166">
        <v>100</v>
      </c>
      <c r="N1205" s="161" t="s">
        <v>8161</v>
      </c>
      <c r="O1205" s="226">
        <v>1</v>
      </c>
      <c r="P1205" s="226"/>
      <c r="Q1205" s="159"/>
      <c r="R1205" s="159"/>
      <c r="S1205" s="159" t="s">
        <v>9482</v>
      </c>
      <c r="T1205" s="159" t="s">
        <v>9483</v>
      </c>
      <c r="U1205" s="164"/>
      <c r="V1205" s="159"/>
      <c r="W1205" s="229"/>
    </row>
    <row r="1206" spans="1:23" ht="15" customHeight="1" x14ac:dyDescent="0.25">
      <c r="A1206" s="159"/>
      <c r="B1206" s="160">
        <v>39709</v>
      </c>
      <c r="C1206" s="161">
        <v>1720</v>
      </c>
      <c r="D1206" s="161" t="s">
        <v>141</v>
      </c>
      <c r="E1206" s="161" t="s">
        <v>13252</v>
      </c>
      <c r="F1206" s="162" t="s">
        <v>13253</v>
      </c>
      <c r="G1206" s="162" t="s">
        <v>8671</v>
      </c>
      <c r="H1206" s="163" t="s">
        <v>13254</v>
      </c>
      <c r="I1206" s="164" t="s">
        <v>13255</v>
      </c>
      <c r="J1206" s="163" t="s">
        <v>13256</v>
      </c>
      <c r="K1206" s="165" t="s">
        <v>9481</v>
      </c>
      <c r="L1206" s="181" t="s">
        <v>8226</v>
      </c>
      <c r="M1206" s="166">
        <v>100</v>
      </c>
      <c r="N1206" s="161" t="s">
        <v>8168</v>
      </c>
      <c r="O1206" s="161"/>
      <c r="P1206" s="226"/>
      <c r="Q1206" s="159"/>
      <c r="R1206" s="159"/>
      <c r="S1206" s="159" t="s">
        <v>13257</v>
      </c>
      <c r="T1206" s="159" t="s">
        <v>10584</v>
      </c>
      <c r="U1206" s="164"/>
      <c r="V1206" s="159"/>
      <c r="W1206" s="229"/>
    </row>
    <row r="1207" spans="1:23" ht="15" customHeight="1" x14ac:dyDescent="0.25">
      <c r="A1207" s="159">
        <v>7768</v>
      </c>
      <c r="B1207" s="160">
        <v>39709</v>
      </c>
      <c r="C1207" s="161">
        <v>254</v>
      </c>
      <c r="D1207" s="161" t="s">
        <v>64</v>
      </c>
      <c r="E1207" s="161" t="s">
        <v>13258</v>
      </c>
      <c r="F1207" s="197" t="s">
        <v>9220</v>
      </c>
      <c r="G1207" s="162" t="s">
        <v>8260</v>
      </c>
      <c r="H1207" s="163" t="s">
        <v>13259</v>
      </c>
      <c r="I1207" s="164" t="s">
        <v>13260</v>
      </c>
      <c r="J1207" s="163" t="s">
        <v>13261</v>
      </c>
      <c r="K1207" s="165" t="s">
        <v>9481</v>
      </c>
      <c r="L1207" s="181" t="s">
        <v>8226</v>
      </c>
      <c r="M1207" s="166">
        <v>10</v>
      </c>
      <c r="N1207" s="161" t="s">
        <v>8267</v>
      </c>
      <c r="O1207" s="226">
        <v>1</v>
      </c>
      <c r="P1207" s="226"/>
      <c r="Q1207" s="159"/>
      <c r="R1207" s="159"/>
      <c r="S1207" s="159" t="s">
        <v>11035</v>
      </c>
      <c r="T1207" s="159" t="s">
        <v>9483</v>
      </c>
      <c r="U1207" s="164"/>
      <c r="V1207" s="159"/>
      <c r="W1207" s="229"/>
    </row>
    <row r="1208" spans="1:23" ht="15" customHeight="1" x14ac:dyDescent="0.25">
      <c r="A1208" s="159">
        <v>7773</v>
      </c>
      <c r="B1208" s="160">
        <v>39709</v>
      </c>
      <c r="C1208" s="161">
        <v>351</v>
      </c>
      <c r="D1208" s="161" t="s">
        <v>26</v>
      </c>
      <c r="E1208" s="161" t="s">
        <v>13262</v>
      </c>
      <c r="F1208" s="162" t="s">
        <v>12061</v>
      </c>
      <c r="G1208" s="162" t="s">
        <v>12062</v>
      </c>
      <c r="H1208" s="163" t="s">
        <v>13263</v>
      </c>
      <c r="I1208" s="164" t="s">
        <v>13264</v>
      </c>
      <c r="J1208" s="163" t="s">
        <v>13265</v>
      </c>
      <c r="K1208" s="165"/>
      <c r="L1208" s="181" t="s">
        <v>8226</v>
      </c>
      <c r="M1208" s="166">
        <v>200</v>
      </c>
      <c r="N1208" s="161" t="s">
        <v>8168</v>
      </c>
      <c r="O1208" s="161"/>
      <c r="P1208" s="226"/>
      <c r="Q1208" s="159"/>
      <c r="R1208" s="159"/>
      <c r="S1208" s="159"/>
      <c r="T1208" s="159"/>
      <c r="U1208" s="164"/>
      <c r="V1208" s="159"/>
      <c r="W1208" s="229"/>
    </row>
    <row r="1209" spans="1:23" ht="15" customHeight="1" x14ac:dyDescent="0.25">
      <c r="A1209" s="151">
        <v>7752</v>
      </c>
      <c r="B1209" s="152">
        <v>39709</v>
      </c>
      <c r="C1209" s="153">
        <v>631</v>
      </c>
      <c r="D1209" s="153" t="s">
        <v>319</v>
      </c>
      <c r="E1209" s="153" t="s">
        <v>13266</v>
      </c>
      <c r="F1209" s="153" t="s">
        <v>8207</v>
      </c>
      <c r="G1209" s="153" t="s">
        <v>8208</v>
      </c>
      <c r="H1209" s="123" t="s">
        <v>13267</v>
      </c>
      <c r="I1209" s="153" t="s">
        <v>13268</v>
      </c>
      <c r="J1209" s="123" t="s">
        <v>8429</v>
      </c>
      <c r="K1209" s="123"/>
      <c r="L1209" s="182" t="s">
        <v>13269</v>
      </c>
      <c r="M1209" s="154">
        <v>700</v>
      </c>
      <c r="N1209" s="153" t="s">
        <v>8194</v>
      </c>
      <c r="O1209" s="155"/>
      <c r="P1209" s="153" t="s">
        <v>11475</v>
      </c>
      <c r="Q1209" s="153"/>
      <c r="R1209" s="153"/>
      <c r="S1209" s="153"/>
      <c r="T1209" s="153"/>
      <c r="U1209" s="153"/>
      <c r="V1209" s="153"/>
      <c r="W1209" s="156"/>
    </row>
    <row r="1210" spans="1:23" ht="15" customHeight="1" x14ac:dyDescent="0.25">
      <c r="A1210" s="151"/>
      <c r="B1210" s="152">
        <v>39709</v>
      </c>
      <c r="C1210" s="153">
        <v>814</v>
      </c>
      <c r="D1210" s="153" t="s">
        <v>21</v>
      </c>
      <c r="E1210" s="153" t="s">
        <v>13270</v>
      </c>
      <c r="F1210" s="153" t="s">
        <v>8409</v>
      </c>
      <c r="G1210" s="153" t="s">
        <v>8202</v>
      </c>
      <c r="H1210" s="123"/>
      <c r="I1210" s="153" t="s">
        <v>13271</v>
      </c>
      <c r="J1210" s="123" t="s">
        <v>8205</v>
      </c>
      <c r="K1210" s="123"/>
      <c r="L1210" s="182"/>
      <c r="M1210" s="154">
        <v>20</v>
      </c>
      <c r="N1210" s="153" t="s">
        <v>8142</v>
      </c>
      <c r="O1210" s="155">
        <v>0.8</v>
      </c>
      <c r="P1210" s="153"/>
      <c r="Q1210" s="153"/>
      <c r="R1210" s="153"/>
      <c r="S1210" s="153"/>
      <c r="T1210" s="153"/>
      <c r="U1210" s="153"/>
      <c r="V1210" s="153"/>
      <c r="W1210" s="156"/>
    </row>
    <row r="1211" spans="1:23" ht="15" customHeight="1" x14ac:dyDescent="0.25">
      <c r="A1211" s="151"/>
      <c r="B1211" s="152">
        <v>39709</v>
      </c>
      <c r="C1211" s="153">
        <v>852</v>
      </c>
      <c r="D1211" s="153" t="s">
        <v>21</v>
      </c>
      <c r="E1211" s="153" t="s">
        <v>13272</v>
      </c>
      <c r="F1211" s="153" t="s">
        <v>9100</v>
      </c>
      <c r="G1211" s="153" t="s">
        <v>8202</v>
      </c>
      <c r="H1211" s="123"/>
      <c r="I1211" s="153" t="s">
        <v>13273</v>
      </c>
      <c r="J1211" s="123" t="s">
        <v>8205</v>
      </c>
      <c r="K1211" s="123"/>
      <c r="L1211" s="182"/>
      <c r="M1211" s="154">
        <v>25</v>
      </c>
      <c r="N1211" s="153" t="s">
        <v>8142</v>
      </c>
      <c r="O1211" s="155"/>
      <c r="P1211" s="202"/>
      <c r="Q1211" s="202"/>
      <c r="R1211" s="153"/>
      <c r="S1211" s="153"/>
      <c r="T1211" s="153"/>
      <c r="U1211" s="153"/>
      <c r="V1211" s="153"/>
      <c r="W1211" s="153"/>
    </row>
    <row r="1212" spans="1:23" ht="15" customHeight="1" x14ac:dyDescent="0.25">
      <c r="A1212" s="144">
        <v>7751</v>
      </c>
      <c r="B1212" s="120">
        <v>39709</v>
      </c>
      <c r="C1212" s="121">
        <v>1239</v>
      </c>
      <c r="D1212" s="121" t="s">
        <v>42</v>
      </c>
      <c r="E1212" s="121" t="s">
        <v>13274</v>
      </c>
      <c r="F1212" s="145" t="s">
        <v>8269</v>
      </c>
      <c r="G1212" s="145" t="s">
        <v>8270</v>
      </c>
      <c r="H1212" s="123" t="s">
        <v>13275</v>
      </c>
      <c r="I1212" s="146" t="s">
        <v>13276</v>
      </c>
      <c r="J1212" s="147" t="s">
        <v>4468</v>
      </c>
      <c r="K1212" s="147"/>
      <c r="L1212" s="148" t="s">
        <v>13236</v>
      </c>
      <c r="M1212" s="122">
        <v>7000</v>
      </c>
      <c r="N1212" s="121" t="s">
        <v>8168</v>
      </c>
      <c r="O1212" s="121"/>
      <c r="P1212" s="210"/>
      <c r="Q1212" s="144"/>
      <c r="R1212" s="144"/>
      <c r="S1212" s="144"/>
      <c r="T1212" s="144"/>
      <c r="U1212" s="144"/>
      <c r="V1212" s="144"/>
      <c r="W1212" s="121"/>
    </row>
    <row r="1213" spans="1:23" ht="15" customHeight="1" x14ac:dyDescent="0.25">
      <c r="A1213" s="172">
        <v>7772</v>
      </c>
      <c r="B1213" s="213">
        <v>39709</v>
      </c>
      <c r="C1213" s="172">
        <v>336</v>
      </c>
      <c r="D1213" s="172" t="s">
        <v>56</v>
      </c>
      <c r="E1213" s="172" t="s">
        <v>13277</v>
      </c>
      <c r="F1213" s="178" t="s">
        <v>13278</v>
      </c>
      <c r="G1213" s="178" t="s">
        <v>13279</v>
      </c>
      <c r="H1213" s="173" t="s">
        <v>13280</v>
      </c>
      <c r="I1213" s="178" t="s">
        <v>13281</v>
      </c>
      <c r="J1213" s="227"/>
      <c r="K1213" s="174" t="s">
        <v>13282</v>
      </c>
      <c r="L1213" s="175" t="s">
        <v>8226</v>
      </c>
      <c r="M1213" s="175">
        <v>0</v>
      </c>
      <c r="N1213" s="172" t="s">
        <v>8267</v>
      </c>
      <c r="O1213" s="176"/>
      <c r="P1213" s="173"/>
      <c r="Q1213" s="173" t="s">
        <v>13283</v>
      </c>
      <c r="R1213" s="173" t="s">
        <v>13284</v>
      </c>
      <c r="S1213" s="173"/>
      <c r="T1213" s="173" t="s">
        <v>10625</v>
      </c>
      <c r="U1213" s="173" t="s">
        <v>8252</v>
      </c>
      <c r="V1213" s="179"/>
      <c r="W1213" s="180">
        <v>0</v>
      </c>
    </row>
    <row r="1214" spans="1:23" ht="15" customHeight="1" x14ac:dyDescent="0.25">
      <c r="A1214" s="144">
        <v>7794</v>
      </c>
      <c r="B1214" s="120">
        <v>39710</v>
      </c>
      <c r="C1214" s="121">
        <v>1601</v>
      </c>
      <c r="D1214" s="121" t="s">
        <v>132</v>
      </c>
      <c r="E1214" s="144" t="s">
        <v>13285</v>
      </c>
      <c r="F1214" s="145" t="s">
        <v>13286</v>
      </c>
      <c r="G1214" s="145" t="s">
        <v>12913</v>
      </c>
      <c r="H1214" s="146" t="s">
        <v>13287</v>
      </c>
      <c r="I1214" s="146" t="s">
        <v>13288</v>
      </c>
      <c r="J1214" s="146" t="s">
        <v>13289</v>
      </c>
      <c r="K1214" s="147" t="s">
        <v>9481</v>
      </c>
      <c r="L1214" s="148"/>
      <c r="M1214" s="122">
        <v>54100</v>
      </c>
      <c r="N1214" s="121" t="s">
        <v>8273</v>
      </c>
      <c r="O1214" s="210">
        <v>0.2</v>
      </c>
      <c r="P1214" s="144" t="s">
        <v>11196</v>
      </c>
      <c r="Q1214" s="144"/>
      <c r="R1214" s="144"/>
      <c r="S1214" s="144" t="s">
        <v>9092</v>
      </c>
      <c r="T1214" s="144"/>
      <c r="U1214" s="144"/>
      <c r="V1214" s="121"/>
      <c r="W1214" s="150"/>
    </row>
    <row r="1215" spans="1:23" ht="15" customHeight="1" x14ac:dyDescent="0.25">
      <c r="A1215" s="159"/>
      <c r="B1215" s="160">
        <v>39710</v>
      </c>
      <c r="C1215" s="161">
        <v>1353</v>
      </c>
      <c r="D1215" s="161" t="s">
        <v>64</v>
      </c>
      <c r="E1215" s="161" t="s">
        <v>13290</v>
      </c>
      <c r="F1215" s="162" t="s">
        <v>10164</v>
      </c>
      <c r="G1215" s="162" t="s">
        <v>5722</v>
      </c>
      <c r="H1215" s="163" t="s">
        <v>13291</v>
      </c>
      <c r="I1215" s="164" t="s">
        <v>13292</v>
      </c>
      <c r="J1215" s="163" t="s">
        <v>13293</v>
      </c>
      <c r="K1215" s="165" t="s">
        <v>9481</v>
      </c>
      <c r="L1215" s="181" t="s">
        <v>8226</v>
      </c>
      <c r="M1215" s="166">
        <v>100</v>
      </c>
      <c r="N1215" s="161" t="s">
        <v>8178</v>
      </c>
      <c r="O1215" s="161"/>
      <c r="P1215" s="226"/>
      <c r="Q1215" s="159"/>
      <c r="R1215" s="159"/>
      <c r="S1215" s="159" t="s">
        <v>12981</v>
      </c>
      <c r="T1215" s="159" t="s">
        <v>9483</v>
      </c>
      <c r="U1215" s="164"/>
      <c r="V1215" s="159"/>
      <c r="W1215" s="229"/>
    </row>
    <row r="1216" spans="1:23" ht="15" customHeight="1" x14ac:dyDescent="0.25">
      <c r="A1216" s="151"/>
      <c r="B1216" s="152">
        <v>39710</v>
      </c>
      <c r="C1216" s="153">
        <v>814</v>
      </c>
      <c r="D1216" s="153" t="s">
        <v>21</v>
      </c>
      <c r="E1216" s="153" t="s">
        <v>13294</v>
      </c>
      <c r="F1216" s="153" t="s">
        <v>10826</v>
      </c>
      <c r="G1216" s="153" t="s">
        <v>8202</v>
      </c>
      <c r="H1216" s="123"/>
      <c r="I1216" s="153" t="s">
        <v>13295</v>
      </c>
      <c r="J1216" s="123" t="s">
        <v>8205</v>
      </c>
      <c r="K1216" s="123"/>
      <c r="L1216" s="182"/>
      <c r="M1216" s="154">
        <v>10</v>
      </c>
      <c r="N1216" s="153" t="s">
        <v>8142</v>
      </c>
      <c r="O1216" s="155"/>
      <c r="P1216" s="153"/>
      <c r="Q1216" s="153"/>
      <c r="R1216" s="153"/>
      <c r="S1216" s="153"/>
      <c r="T1216" s="153"/>
      <c r="U1216" s="153"/>
      <c r="V1216" s="153"/>
      <c r="W1216" s="156"/>
    </row>
    <row r="1217" spans="1:23" ht="15" customHeight="1" x14ac:dyDescent="0.25">
      <c r="A1217" s="121">
        <v>7786</v>
      </c>
      <c r="B1217" s="120">
        <v>39710</v>
      </c>
      <c r="C1217" s="121">
        <v>947</v>
      </c>
      <c r="D1217" s="121" t="s">
        <v>99</v>
      </c>
      <c r="E1217" s="121" t="s">
        <v>13296</v>
      </c>
      <c r="F1217" s="145" t="s">
        <v>13297</v>
      </c>
      <c r="G1217" s="145" t="s">
        <v>13298</v>
      </c>
      <c r="H1217" s="123" t="s">
        <v>13299</v>
      </c>
      <c r="I1217" s="146" t="s">
        <v>13300</v>
      </c>
      <c r="J1217" s="147" t="s">
        <v>3566</v>
      </c>
      <c r="K1217" s="147" t="s">
        <v>29</v>
      </c>
      <c r="L1217" s="148" t="s">
        <v>8226</v>
      </c>
      <c r="M1217" s="122">
        <v>850</v>
      </c>
      <c r="N1217" s="121" t="s">
        <v>8161</v>
      </c>
      <c r="O1217" s="210"/>
      <c r="P1217" s="144"/>
      <c r="Q1217" s="144"/>
      <c r="R1217" s="121"/>
      <c r="S1217" s="144"/>
      <c r="T1217" s="144"/>
      <c r="U1217" s="144"/>
      <c r="V1217" s="144"/>
      <c r="W1217" s="144"/>
    </row>
    <row r="1218" spans="1:23" ht="15" customHeight="1" x14ac:dyDescent="0.25">
      <c r="A1218" s="144">
        <v>7783</v>
      </c>
      <c r="B1218" s="157">
        <v>39710</v>
      </c>
      <c r="C1218" s="121">
        <v>841</v>
      </c>
      <c r="D1218" s="121" t="s">
        <v>448</v>
      </c>
      <c r="E1218" s="158" t="s">
        <v>13301</v>
      </c>
      <c r="F1218" s="145" t="s">
        <v>11736</v>
      </c>
      <c r="G1218" s="145" t="s">
        <v>8515</v>
      </c>
      <c r="H1218" s="123" t="s">
        <v>13302</v>
      </c>
      <c r="I1218" s="146" t="s">
        <v>13303</v>
      </c>
      <c r="J1218" s="147" t="s">
        <v>13304</v>
      </c>
      <c r="K1218" s="147"/>
      <c r="L1218" s="148" t="s">
        <v>8226</v>
      </c>
      <c r="M1218" s="122">
        <v>1800</v>
      </c>
      <c r="N1218" s="121" t="s">
        <v>8267</v>
      </c>
      <c r="O1218" s="122"/>
      <c r="P1218" s="210"/>
      <c r="Q1218" s="144"/>
      <c r="R1218" s="144"/>
      <c r="S1218" s="144"/>
      <c r="T1218" s="144"/>
      <c r="U1218" s="144"/>
      <c r="V1218" s="144"/>
      <c r="W1218" s="121"/>
    </row>
    <row r="1219" spans="1:23" ht="15" customHeight="1" x14ac:dyDescent="0.25">
      <c r="A1219" s="144">
        <v>7785</v>
      </c>
      <c r="B1219" s="157">
        <v>39710</v>
      </c>
      <c r="C1219" s="121">
        <v>901</v>
      </c>
      <c r="D1219" s="121" t="s">
        <v>200</v>
      </c>
      <c r="E1219" s="158" t="s">
        <v>13305</v>
      </c>
      <c r="F1219" s="145" t="s">
        <v>8374</v>
      </c>
      <c r="G1219" s="145" t="s">
        <v>13306</v>
      </c>
      <c r="H1219" s="123" t="s">
        <v>13307</v>
      </c>
      <c r="I1219" s="146" t="s">
        <v>13308</v>
      </c>
      <c r="J1219" s="237" t="s">
        <v>13309</v>
      </c>
      <c r="K1219" s="237"/>
      <c r="L1219" s="121" t="s">
        <v>8226</v>
      </c>
      <c r="M1219" s="122">
        <v>1000</v>
      </c>
      <c r="N1219" s="210" t="s">
        <v>8215</v>
      </c>
      <c r="O1219" s="122">
        <v>13200</v>
      </c>
      <c r="P1219" s="121">
        <v>0</v>
      </c>
      <c r="Q1219" s="144"/>
      <c r="R1219" s="144"/>
      <c r="S1219" s="144" t="s">
        <v>13310</v>
      </c>
      <c r="T1219" s="144" t="s">
        <v>12102</v>
      </c>
      <c r="U1219" s="144"/>
      <c r="V1219" s="144"/>
      <c r="W1219" s="144"/>
    </row>
    <row r="1220" spans="1:23" ht="15" customHeight="1" x14ac:dyDescent="0.25">
      <c r="A1220" s="144">
        <v>7806</v>
      </c>
      <c r="B1220" s="120">
        <v>39711</v>
      </c>
      <c r="C1220" s="121">
        <v>1117</v>
      </c>
      <c r="D1220" s="121" t="s">
        <v>35</v>
      </c>
      <c r="E1220" s="144" t="s">
        <v>13311</v>
      </c>
      <c r="F1220" s="145" t="s">
        <v>8190</v>
      </c>
      <c r="G1220" s="145" t="s">
        <v>8191</v>
      </c>
      <c r="H1220" s="146" t="s">
        <v>13312</v>
      </c>
      <c r="I1220" s="146" t="s">
        <v>13313</v>
      </c>
      <c r="J1220" s="147" t="s">
        <v>13314</v>
      </c>
      <c r="K1220" s="147" t="s">
        <v>9481</v>
      </c>
      <c r="L1220" s="148" t="s">
        <v>8172</v>
      </c>
      <c r="M1220" s="122">
        <v>900</v>
      </c>
      <c r="N1220" s="121" t="s">
        <v>8998</v>
      </c>
      <c r="O1220" s="210"/>
      <c r="P1220" s="144" t="s">
        <v>13315</v>
      </c>
      <c r="Q1220" s="144"/>
      <c r="R1220" s="144"/>
      <c r="S1220" s="144" t="s">
        <v>13316</v>
      </c>
      <c r="T1220" s="144" t="s">
        <v>12773</v>
      </c>
      <c r="U1220" s="144"/>
      <c r="V1220" s="121"/>
      <c r="W1220" s="150"/>
    </row>
    <row r="1221" spans="1:23" ht="15" customHeight="1" x14ac:dyDescent="0.25">
      <c r="A1221" s="159">
        <v>7819</v>
      </c>
      <c r="B1221" s="160">
        <v>39711</v>
      </c>
      <c r="C1221" s="161">
        <v>2035</v>
      </c>
      <c r="D1221" s="161" t="s">
        <v>64</v>
      </c>
      <c r="E1221" s="161" t="s">
        <v>13317</v>
      </c>
      <c r="F1221" s="162" t="s">
        <v>9220</v>
      </c>
      <c r="G1221" s="162" t="s">
        <v>5722</v>
      </c>
      <c r="H1221" s="164" t="s">
        <v>13318</v>
      </c>
      <c r="I1221" s="159" t="s">
        <v>13319</v>
      </c>
      <c r="J1221" s="163" t="s">
        <v>13320</v>
      </c>
      <c r="K1221" s="165" t="s">
        <v>9481</v>
      </c>
      <c r="L1221" s="181" t="s">
        <v>8226</v>
      </c>
      <c r="M1221" s="166">
        <v>1000</v>
      </c>
      <c r="N1221" s="161" t="s">
        <v>8161</v>
      </c>
      <c r="O1221" s="226">
        <v>1</v>
      </c>
      <c r="P1221" s="226"/>
      <c r="Q1221" s="159"/>
      <c r="R1221" s="159"/>
      <c r="S1221" s="159" t="s">
        <v>11035</v>
      </c>
      <c r="T1221" s="159" t="s">
        <v>9483</v>
      </c>
      <c r="U1221" s="164"/>
      <c r="V1221" s="159"/>
      <c r="W1221" s="229"/>
    </row>
    <row r="1222" spans="1:23" ht="15" customHeight="1" x14ac:dyDescent="0.25">
      <c r="A1222" s="159">
        <v>7821</v>
      </c>
      <c r="B1222" s="160">
        <v>39711</v>
      </c>
      <c r="C1222" s="161">
        <v>2345</v>
      </c>
      <c r="D1222" s="161" t="s">
        <v>26</v>
      </c>
      <c r="E1222" s="161" t="s">
        <v>13321</v>
      </c>
      <c r="F1222" s="162" t="s">
        <v>12037</v>
      </c>
      <c r="G1222" s="162" t="s">
        <v>12038</v>
      </c>
      <c r="H1222" s="164" t="s">
        <v>13322</v>
      </c>
      <c r="I1222" s="159" t="s">
        <v>13323</v>
      </c>
      <c r="J1222" s="163"/>
      <c r="K1222" s="165"/>
      <c r="L1222" s="181"/>
      <c r="M1222" s="166">
        <v>27000</v>
      </c>
      <c r="N1222" s="161" t="s">
        <v>8194</v>
      </c>
      <c r="O1222" s="161"/>
      <c r="P1222" s="226"/>
      <c r="Q1222" s="159"/>
      <c r="R1222" s="159"/>
      <c r="S1222" s="159"/>
      <c r="T1222" s="159"/>
      <c r="U1222" s="164"/>
      <c r="V1222" s="159"/>
      <c r="W1222" s="229"/>
    </row>
    <row r="1223" spans="1:23" ht="15" customHeight="1" x14ac:dyDescent="0.25">
      <c r="A1223" s="172"/>
      <c r="B1223" s="213">
        <v>39711</v>
      </c>
      <c r="C1223" s="172">
        <v>2149</v>
      </c>
      <c r="D1223" s="172" t="s">
        <v>31</v>
      </c>
      <c r="E1223" s="232">
        <v>39711</v>
      </c>
      <c r="F1223" s="178" t="s">
        <v>13324</v>
      </c>
      <c r="G1223" s="178" t="s">
        <v>10720</v>
      </c>
      <c r="H1223" s="173" t="s">
        <v>13325</v>
      </c>
      <c r="I1223" s="178" t="s">
        <v>13326</v>
      </c>
      <c r="J1223" s="173" t="s">
        <v>8225</v>
      </c>
      <c r="K1223" s="174"/>
      <c r="L1223" s="175" t="s">
        <v>8226</v>
      </c>
      <c r="M1223" s="172">
        <v>500</v>
      </c>
      <c r="N1223" s="172" t="s">
        <v>8161</v>
      </c>
      <c r="O1223" s="176" t="s">
        <v>4936</v>
      </c>
      <c r="P1223" s="173"/>
      <c r="Q1223" s="173"/>
      <c r="R1223" s="173"/>
      <c r="S1223" s="146" t="s">
        <v>10865</v>
      </c>
      <c r="T1223" s="173" t="s">
        <v>8251</v>
      </c>
      <c r="U1223" s="173" t="s">
        <v>8230</v>
      </c>
      <c r="V1223" s="179"/>
      <c r="W1223" s="180">
        <v>0</v>
      </c>
    </row>
    <row r="1224" spans="1:23" ht="15" customHeight="1" x14ac:dyDescent="0.25">
      <c r="A1224" s="144"/>
      <c r="B1224" s="157">
        <v>39711</v>
      </c>
      <c r="C1224" s="121"/>
      <c r="D1224" s="121" t="s">
        <v>46</v>
      </c>
      <c r="E1224" s="158">
        <v>39710.897916666669</v>
      </c>
      <c r="F1224" s="145" t="s">
        <v>13327</v>
      </c>
      <c r="G1224" s="145" t="s">
        <v>8802</v>
      </c>
      <c r="H1224" s="123" t="s">
        <v>13328</v>
      </c>
      <c r="I1224" s="146" t="s">
        <v>13329</v>
      </c>
      <c r="J1224" s="237"/>
      <c r="K1224" s="237"/>
      <c r="L1224" s="121" t="s">
        <v>8226</v>
      </c>
      <c r="M1224" s="122">
        <v>400</v>
      </c>
      <c r="N1224" s="210" t="s">
        <v>8168</v>
      </c>
      <c r="O1224" s="122"/>
      <c r="P1224" s="121"/>
      <c r="Q1224" s="144"/>
      <c r="R1224" s="144"/>
      <c r="S1224" s="144" t="s">
        <v>10782</v>
      </c>
      <c r="T1224" s="144" t="s">
        <v>10745</v>
      </c>
      <c r="U1224" s="144"/>
      <c r="V1224" s="144"/>
      <c r="W1224" s="144"/>
    </row>
    <row r="1225" spans="1:23" ht="15" customHeight="1" x14ac:dyDescent="0.25">
      <c r="A1225" s="144">
        <v>7813</v>
      </c>
      <c r="B1225" s="157">
        <v>39711</v>
      </c>
      <c r="C1225" s="121">
        <v>1602</v>
      </c>
      <c r="D1225" s="121" t="s">
        <v>46</v>
      </c>
      <c r="E1225" s="158" t="s">
        <v>13330</v>
      </c>
      <c r="F1225" s="145" t="s">
        <v>13331</v>
      </c>
      <c r="G1225" s="145" t="s">
        <v>8802</v>
      </c>
      <c r="H1225" s="144" t="s">
        <v>13332</v>
      </c>
      <c r="I1225" s="144" t="s">
        <v>13333</v>
      </c>
      <c r="J1225" s="147"/>
      <c r="K1225" s="147"/>
      <c r="L1225" s="148" t="s">
        <v>8226</v>
      </c>
      <c r="M1225" s="122">
        <v>1000</v>
      </c>
      <c r="N1225" s="121" t="s">
        <v>8335</v>
      </c>
      <c r="O1225" s="122"/>
      <c r="P1225" s="210"/>
      <c r="Q1225" s="144"/>
      <c r="R1225" s="144"/>
      <c r="S1225" s="144" t="s">
        <v>13334</v>
      </c>
      <c r="T1225" s="144"/>
      <c r="U1225" s="144"/>
      <c r="V1225" s="144"/>
      <c r="W1225" s="121"/>
    </row>
    <row r="1226" spans="1:23" ht="15" customHeight="1" x14ac:dyDescent="0.25">
      <c r="A1226" s="172">
        <v>7833</v>
      </c>
      <c r="B1226" s="213">
        <v>39712</v>
      </c>
      <c r="C1226" s="172">
        <v>1723</v>
      </c>
      <c r="D1226" s="172" t="s">
        <v>40</v>
      </c>
      <c r="E1226" s="172" t="s">
        <v>13335</v>
      </c>
      <c r="F1226" s="178" t="s">
        <v>13336</v>
      </c>
      <c r="G1226" s="178" t="s">
        <v>8222</v>
      </c>
      <c r="H1226" s="173" t="s">
        <v>13337</v>
      </c>
      <c r="I1226" s="178" t="s">
        <v>13338</v>
      </c>
      <c r="J1226" s="173" t="s">
        <v>8225</v>
      </c>
      <c r="K1226" s="172"/>
      <c r="L1226" s="174" t="s">
        <v>8226</v>
      </c>
      <c r="M1226" s="175">
        <v>2880</v>
      </c>
      <c r="N1226" s="172" t="s">
        <v>8168</v>
      </c>
      <c r="O1226" s="176" t="s">
        <v>4936</v>
      </c>
      <c r="P1226" s="173" t="s">
        <v>13339</v>
      </c>
      <c r="Q1226" s="173" t="s">
        <v>8222</v>
      </c>
      <c r="R1226" s="173"/>
      <c r="S1226" s="173" t="s">
        <v>8222</v>
      </c>
      <c r="T1226" s="153" t="s">
        <v>8251</v>
      </c>
      <c r="U1226" s="153"/>
      <c r="V1226" s="233"/>
      <c r="W1226" s="234"/>
    </row>
    <row r="1227" spans="1:23" ht="15" customHeight="1" x14ac:dyDescent="0.25">
      <c r="A1227" s="159"/>
      <c r="B1227" s="160">
        <v>39713</v>
      </c>
      <c r="C1227" s="161"/>
      <c r="D1227" s="161" t="s">
        <v>141</v>
      </c>
      <c r="E1227" s="161" t="s">
        <v>13340</v>
      </c>
      <c r="F1227" s="162" t="s">
        <v>9340</v>
      </c>
      <c r="G1227" s="162" t="s">
        <v>8671</v>
      </c>
      <c r="H1227" s="164" t="s">
        <v>13341</v>
      </c>
      <c r="I1227" s="159" t="s">
        <v>13342</v>
      </c>
      <c r="J1227" s="163" t="s">
        <v>13343</v>
      </c>
      <c r="K1227" s="165" t="s">
        <v>9481</v>
      </c>
      <c r="L1227" s="181" t="s">
        <v>8226</v>
      </c>
      <c r="M1227" s="166">
        <v>100</v>
      </c>
      <c r="N1227" s="161" t="s">
        <v>8142</v>
      </c>
      <c r="O1227" s="161"/>
      <c r="P1227" s="226"/>
      <c r="Q1227" s="159"/>
      <c r="R1227" s="159"/>
      <c r="S1227" s="159" t="s">
        <v>13227</v>
      </c>
      <c r="T1227" s="159" t="s">
        <v>10584</v>
      </c>
      <c r="U1227" s="164"/>
      <c r="V1227" s="159"/>
      <c r="W1227" s="229"/>
    </row>
    <row r="1228" spans="1:23" ht="15" customHeight="1" x14ac:dyDescent="0.25">
      <c r="A1228" s="159"/>
      <c r="B1228" s="160">
        <v>39713</v>
      </c>
      <c r="C1228" s="161">
        <v>1321</v>
      </c>
      <c r="D1228" s="161" t="s">
        <v>81</v>
      </c>
      <c r="E1228" s="161" t="s">
        <v>13344</v>
      </c>
      <c r="F1228" s="162" t="s">
        <v>13345</v>
      </c>
      <c r="G1228" s="162" t="s">
        <v>9435</v>
      </c>
      <c r="H1228" s="164" t="s">
        <v>13346</v>
      </c>
      <c r="I1228" s="159" t="s">
        <v>13347</v>
      </c>
      <c r="J1228" s="163" t="s">
        <v>13348</v>
      </c>
      <c r="K1228" s="165" t="s">
        <v>9481</v>
      </c>
      <c r="L1228" s="181" t="s">
        <v>8226</v>
      </c>
      <c r="M1228" s="166">
        <v>100</v>
      </c>
      <c r="N1228" s="161" t="s">
        <v>8161</v>
      </c>
      <c r="O1228" s="161"/>
      <c r="P1228" s="226"/>
      <c r="Q1228" s="159"/>
      <c r="R1228" s="159"/>
      <c r="S1228" s="159" t="s">
        <v>11489</v>
      </c>
      <c r="T1228" s="159" t="s">
        <v>10717</v>
      </c>
      <c r="U1228" s="164"/>
      <c r="V1228" s="159"/>
      <c r="W1228" s="229"/>
    </row>
    <row r="1229" spans="1:23" ht="15" customHeight="1" x14ac:dyDescent="0.25">
      <c r="A1229" s="151">
        <v>7867</v>
      </c>
      <c r="B1229" s="152">
        <v>39713</v>
      </c>
      <c r="C1229" s="153">
        <v>1611</v>
      </c>
      <c r="D1229" s="153" t="s">
        <v>108</v>
      </c>
      <c r="E1229" s="153" t="s">
        <v>13349</v>
      </c>
      <c r="F1229" s="153" t="s">
        <v>11431</v>
      </c>
      <c r="G1229" s="153" t="s">
        <v>13350</v>
      </c>
      <c r="H1229" s="123" t="s">
        <v>13351</v>
      </c>
      <c r="I1229" s="153" t="s">
        <v>13352</v>
      </c>
      <c r="J1229" s="123" t="s">
        <v>13353</v>
      </c>
      <c r="K1229" s="123"/>
      <c r="L1229" s="182"/>
      <c r="M1229" s="154">
        <v>500</v>
      </c>
      <c r="N1229" s="153" t="s">
        <v>8168</v>
      </c>
      <c r="O1229" s="155"/>
      <c r="P1229" s="153" t="s">
        <v>13354</v>
      </c>
      <c r="Q1229" s="153"/>
      <c r="R1229" s="153" t="s">
        <v>4937</v>
      </c>
      <c r="S1229" s="153"/>
      <c r="T1229" s="153"/>
      <c r="U1229" s="153"/>
      <c r="V1229" s="153"/>
      <c r="W1229" s="156"/>
    </row>
    <row r="1230" spans="1:23" ht="15" customHeight="1" x14ac:dyDescent="0.25">
      <c r="A1230" s="144">
        <v>7855</v>
      </c>
      <c r="B1230" s="120">
        <v>39713</v>
      </c>
      <c r="C1230" s="121">
        <v>1258</v>
      </c>
      <c r="D1230" s="121" t="s">
        <v>42</v>
      </c>
      <c r="E1230" s="144" t="s">
        <v>13355</v>
      </c>
      <c r="F1230" s="145" t="s">
        <v>8945</v>
      </c>
      <c r="G1230" s="145" t="s">
        <v>8270</v>
      </c>
      <c r="H1230" s="144" t="s">
        <v>13356</v>
      </c>
      <c r="I1230" s="144" t="s">
        <v>13357</v>
      </c>
      <c r="J1230" s="147"/>
      <c r="K1230" s="147"/>
      <c r="L1230" s="148"/>
      <c r="M1230" s="122">
        <v>1000</v>
      </c>
      <c r="N1230" s="121" t="s">
        <v>8142</v>
      </c>
      <c r="O1230" s="121"/>
      <c r="P1230" s="210"/>
      <c r="Q1230" s="144"/>
      <c r="R1230" s="144"/>
      <c r="S1230" s="144"/>
      <c r="T1230" s="144"/>
      <c r="U1230" s="144"/>
      <c r="V1230" s="144"/>
      <c r="W1230" s="121"/>
    </row>
    <row r="1231" spans="1:23" ht="15" customHeight="1" x14ac:dyDescent="0.25">
      <c r="A1231" s="144">
        <v>7848</v>
      </c>
      <c r="B1231" s="120">
        <v>39713</v>
      </c>
      <c r="C1231" s="121">
        <v>940</v>
      </c>
      <c r="D1231" s="121" t="s">
        <v>162</v>
      </c>
      <c r="E1231" s="144" t="s">
        <v>13358</v>
      </c>
      <c r="F1231" s="145" t="s">
        <v>11839</v>
      </c>
      <c r="G1231" s="145" t="s">
        <v>11840</v>
      </c>
      <c r="H1231" s="144" t="s">
        <v>13359</v>
      </c>
      <c r="I1231" s="144" t="s">
        <v>13360</v>
      </c>
      <c r="J1231" s="147"/>
      <c r="K1231" s="147"/>
      <c r="L1231" s="148"/>
      <c r="M1231" s="122">
        <v>10000</v>
      </c>
      <c r="N1231" s="121" t="s">
        <v>8273</v>
      </c>
      <c r="O1231" s="121"/>
      <c r="P1231" s="210"/>
      <c r="Q1231" s="144"/>
      <c r="R1231" s="144"/>
      <c r="S1231" s="144"/>
      <c r="T1231" s="144"/>
      <c r="U1231" s="144"/>
      <c r="V1231" s="144"/>
      <c r="W1231" s="121"/>
    </row>
    <row r="1232" spans="1:23" ht="15" customHeight="1" x14ac:dyDescent="0.25">
      <c r="A1232" s="144">
        <v>7897</v>
      </c>
      <c r="B1232" s="120">
        <v>39714</v>
      </c>
      <c r="C1232" s="121">
        <v>1756</v>
      </c>
      <c r="D1232" s="121" t="s">
        <v>35</v>
      </c>
      <c r="E1232" s="144" t="s">
        <v>13361</v>
      </c>
      <c r="F1232" s="145" t="s">
        <v>8558</v>
      </c>
      <c r="G1232" s="145" t="s">
        <v>8191</v>
      </c>
      <c r="H1232" s="146" t="s">
        <v>13362</v>
      </c>
      <c r="I1232" s="146" t="s">
        <v>13363</v>
      </c>
      <c r="J1232" s="147"/>
      <c r="K1232" s="147" t="s">
        <v>9481</v>
      </c>
      <c r="L1232" s="148"/>
      <c r="M1232" s="122">
        <v>160</v>
      </c>
      <c r="N1232" s="121" t="s">
        <v>8142</v>
      </c>
      <c r="O1232" s="121"/>
      <c r="P1232" s="210" t="s">
        <v>13364</v>
      </c>
      <c r="Q1232" s="144"/>
      <c r="R1232" s="144"/>
      <c r="S1232" s="144" t="s">
        <v>8191</v>
      </c>
      <c r="T1232" s="144" t="s">
        <v>12773</v>
      </c>
      <c r="U1232" s="144"/>
      <c r="V1232" s="144"/>
      <c r="W1232" s="121"/>
    </row>
    <row r="1233" spans="1:23" ht="15" customHeight="1" x14ac:dyDescent="0.25">
      <c r="A1233" s="159"/>
      <c r="B1233" s="160">
        <v>39714</v>
      </c>
      <c r="C1233" s="161"/>
      <c r="D1233" s="161" t="s">
        <v>141</v>
      </c>
      <c r="E1233" s="161" t="s">
        <v>13365</v>
      </c>
      <c r="F1233" s="162" t="s">
        <v>9340</v>
      </c>
      <c r="G1233" s="162" t="s">
        <v>8671</v>
      </c>
      <c r="H1233" s="164" t="s">
        <v>13366</v>
      </c>
      <c r="I1233" s="159" t="s">
        <v>13367</v>
      </c>
      <c r="J1233" s="163" t="s">
        <v>13037</v>
      </c>
      <c r="K1233" s="165" t="s">
        <v>9481</v>
      </c>
      <c r="L1233" s="181" t="s">
        <v>8226</v>
      </c>
      <c r="M1233" s="166">
        <v>300</v>
      </c>
      <c r="N1233" s="161" t="s">
        <v>8142</v>
      </c>
      <c r="O1233" s="161"/>
      <c r="P1233" s="226"/>
      <c r="Q1233" s="159"/>
      <c r="R1233" s="159"/>
      <c r="S1233" s="159" t="s">
        <v>10750</v>
      </c>
      <c r="T1233" s="159" t="s">
        <v>10584</v>
      </c>
      <c r="U1233" s="164"/>
      <c r="V1233" s="159"/>
      <c r="W1233" s="229"/>
    </row>
    <row r="1234" spans="1:23" ht="15" customHeight="1" x14ac:dyDescent="0.25">
      <c r="A1234" s="159"/>
      <c r="B1234" s="160">
        <v>39714</v>
      </c>
      <c r="C1234" s="161">
        <v>1433</v>
      </c>
      <c r="D1234" s="161" t="s">
        <v>141</v>
      </c>
      <c r="E1234" s="161" t="s">
        <v>13368</v>
      </c>
      <c r="F1234" s="162" t="s">
        <v>13253</v>
      </c>
      <c r="G1234" s="162" t="s">
        <v>8671</v>
      </c>
      <c r="H1234" s="164" t="s">
        <v>13369</v>
      </c>
      <c r="I1234" s="159" t="s">
        <v>13370</v>
      </c>
      <c r="J1234" s="163" t="s">
        <v>13371</v>
      </c>
      <c r="K1234" s="165" t="s">
        <v>9481</v>
      </c>
      <c r="L1234" s="181" t="s">
        <v>8226</v>
      </c>
      <c r="M1234" s="166">
        <v>300</v>
      </c>
      <c r="N1234" s="161" t="s">
        <v>8161</v>
      </c>
      <c r="O1234" s="161"/>
      <c r="P1234" s="226"/>
      <c r="Q1234" s="159"/>
      <c r="R1234" s="159"/>
      <c r="S1234" s="159" t="s">
        <v>12509</v>
      </c>
      <c r="T1234" s="159" t="s">
        <v>10584</v>
      </c>
      <c r="U1234" s="164"/>
      <c r="V1234" s="159"/>
      <c r="W1234" s="229"/>
    </row>
    <row r="1235" spans="1:23" ht="15" customHeight="1" x14ac:dyDescent="0.25">
      <c r="A1235" s="144">
        <v>7892</v>
      </c>
      <c r="B1235" s="120">
        <v>39714</v>
      </c>
      <c r="C1235" s="121">
        <v>1638</v>
      </c>
      <c r="D1235" s="121" t="s">
        <v>42</v>
      </c>
      <c r="E1235" s="144" t="s">
        <v>13372</v>
      </c>
      <c r="F1235" s="145" t="s">
        <v>9313</v>
      </c>
      <c r="G1235" s="145" t="s">
        <v>9196</v>
      </c>
      <c r="H1235" s="144" t="s">
        <v>13373</v>
      </c>
      <c r="I1235" s="144" t="s">
        <v>13374</v>
      </c>
      <c r="J1235" s="144" t="s">
        <v>13375</v>
      </c>
      <c r="K1235" s="147"/>
      <c r="L1235" s="148"/>
      <c r="M1235" s="122">
        <v>1000</v>
      </c>
      <c r="N1235" s="121" t="s">
        <v>8161</v>
      </c>
      <c r="O1235" s="121"/>
      <c r="P1235" s="210"/>
      <c r="Q1235" s="144"/>
      <c r="R1235" s="144"/>
      <c r="S1235" s="144"/>
      <c r="T1235" s="144"/>
      <c r="U1235" s="144"/>
      <c r="V1235" s="144"/>
      <c r="W1235" s="121"/>
    </row>
    <row r="1236" spans="1:23" ht="15" customHeight="1" x14ac:dyDescent="0.25">
      <c r="A1236" s="144">
        <v>7910</v>
      </c>
      <c r="B1236" s="120">
        <v>39715</v>
      </c>
      <c r="C1236" s="121">
        <v>1047</v>
      </c>
      <c r="D1236" s="121" t="s">
        <v>35</v>
      </c>
      <c r="E1236" s="144" t="s">
        <v>13376</v>
      </c>
      <c r="F1236" s="144" t="s">
        <v>13377</v>
      </c>
      <c r="G1236" s="145" t="s">
        <v>6825</v>
      </c>
      <c r="H1236" s="146" t="s">
        <v>13378</v>
      </c>
      <c r="I1236" s="146" t="s">
        <v>13379</v>
      </c>
      <c r="J1236" s="147"/>
      <c r="K1236" s="147" t="s">
        <v>9481</v>
      </c>
      <c r="L1236" s="148"/>
      <c r="M1236" s="122" t="s">
        <v>8194</v>
      </c>
      <c r="N1236" s="121" t="s">
        <v>10497</v>
      </c>
      <c r="O1236" s="121"/>
      <c r="P1236" s="210"/>
      <c r="Q1236" s="144"/>
      <c r="R1236" s="144"/>
      <c r="S1236" s="144"/>
      <c r="T1236" s="144"/>
      <c r="U1236" s="144"/>
      <c r="V1236" s="144"/>
      <c r="W1236" s="121"/>
    </row>
    <row r="1237" spans="1:23" ht="15" customHeight="1" x14ac:dyDescent="0.25">
      <c r="A1237" s="144">
        <v>7915</v>
      </c>
      <c r="B1237" s="120">
        <v>39715</v>
      </c>
      <c r="C1237" s="121">
        <v>1408</v>
      </c>
      <c r="D1237" s="121" t="s">
        <v>35</v>
      </c>
      <c r="E1237" s="144" t="s">
        <v>13380</v>
      </c>
      <c r="F1237" s="145" t="s">
        <v>12903</v>
      </c>
      <c r="G1237" s="145" t="s">
        <v>8342</v>
      </c>
      <c r="H1237" s="146" t="s">
        <v>13381</v>
      </c>
      <c r="I1237" s="146" t="s">
        <v>13382</v>
      </c>
      <c r="J1237" s="147" t="s">
        <v>4468</v>
      </c>
      <c r="K1237" s="147" t="s">
        <v>9481</v>
      </c>
      <c r="L1237" s="148"/>
      <c r="M1237" s="122">
        <v>1000</v>
      </c>
      <c r="N1237" s="121" t="s">
        <v>8142</v>
      </c>
      <c r="O1237" s="121"/>
      <c r="P1237" s="210"/>
      <c r="Q1237" s="144"/>
      <c r="R1237" s="144"/>
      <c r="S1237" s="144"/>
      <c r="T1237" s="144"/>
      <c r="U1237" s="144"/>
      <c r="V1237" s="144"/>
      <c r="W1237" s="121"/>
    </row>
    <row r="1238" spans="1:23" ht="15" customHeight="1" x14ac:dyDescent="0.25">
      <c r="A1238" s="144">
        <v>7919</v>
      </c>
      <c r="B1238" s="120">
        <v>39715</v>
      </c>
      <c r="C1238" s="121">
        <v>1452</v>
      </c>
      <c r="D1238" s="121" t="s">
        <v>347</v>
      </c>
      <c r="E1238" s="144" t="s">
        <v>13383</v>
      </c>
      <c r="F1238" s="145" t="s">
        <v>13384</v>
      </c>
      <c r="G1238" s="145" t="s">
        <v>13385</v>
      </c>
      <c r="H1238" s="146" t="s">
        <v>13386</v>
      </c>
      <c r="I1238" s="146" t="s">
        <v>13387</v>
      </c>
      <c r="J1238" s="147" t="s">
        <v>4468</v>
      </c>
      <c r="K1238" s="147" t="s">
        <v>9481</v>
      </c>
      <c r="L1238" s="148"/>
      <c r="M1238" s="122" t="s">
        <v>8194</v>
      </c>
      <c r="N1238" s="121" t="s">
        <v>8998</v>
      </c>
      <c r="O1238" s="121"/>
      <c r="P1238" s="210" t="s">
        <v>13388</v>
      </c>
      <c r="Q1238" s="144"/>
      <c r="R1238" s="144"/>
      <c r="S1238" s="144" t="s">
        <v>13389</v>
      </c>
      <c r="T1238" s="144" t="s">
        <v>12773</v>
      </c>
      <c r="U1238" s="144"/>
      <c r="V1238" s="144"/>
      <c r="W1238" s="121"/>
    </row>
    <row r="1239" spans="1:23" ht="15" customHeight="1" x14ac:dyDescent="0.25">
      <c r="A1239" s="151"/>
      <c r="B1239" s="152">
        <v>39715</v>
      </c>
      <c r="C1239" s="153">
        <v>1411</v>
      </c>
      <c r="D1239" s="153" t="s">
        <v>21</v>
      </c>
      <c r="E1239" s="153" t="s">
        <v>13390</v>
      </c>
      <c r="F1239" s="153" t="s">
        <v>13391</v>
      </c>
      <c r="G1239" s="153" t="s">
        <v>8202</v>
      </c>
      <c r="H1239" s="123" t="s">
        <v>13392</v>
      </c>
      <c r="I1239" s="153" t="s">
        <v>13393</v>
      </c>
      <c r="J1239" s="123" t="s">
        <v>8214</v>
      </c>
      <c r="K1239" s="123"/>
      <c r="L1239" s="182"/>
      <c r="M1239" s="154">
        <v>1</v>
      </c>
      <c r="N1239" s="153" t="s">
        <v>8168</v>
      </c>
      <c r="O1239" s="155"/>
      <c r="P1239" s="202"/>
      <c r="Q1239" s="202"/>
      <c r="R1239" s="153"/>
      <c r="S1239" s="153"/>
      <c r="T1239" s="153"/>
      <c r="U1239" s="153"/>
      <c r="V1239" s="153"/>
      <c r="W1239" s="153"/>
    </row>
    <row r="1240" spans="1:23" ht="15" customHeight="1" x14ac:dyDescent="0.25">
      <c r="A1240" s="172">
        <v>7906</v>
      </c>
      <c r="B1240" s="213">
        <v>39715</v>
      </c>
      <c r="C1240" s="172">
        <v>1002</v>
      </c>
      <c r="D1240" s="172" t="s">
        <v>56</v>
      </c>
      <c r="E1240" s="172" t="s">
        <v>13394</v>
      </c>
      <c r="F1240" s="178" t="s">
        <v>13395</v>
      </c>
      <c r="G1240" s="178" t="s">
        <v>8596</v>
      </c>
      <c r="H1240" s="173" t="s">
        <v>13396</v>
      </c>
      <c r="I1240" s="178" t="s">
        <v>13397</v>
      </c>
      <c r="J1240" s="173" t="s">
        <v>13398</v>
      </c>
      <c r="K1240" s="172" t="s">
        <v>13399</v>
      </c>
      <c r="L1240" s="174" t="s">
        <v>5347</v>
      </c>
      <c r="M1240" s="175">
        <v>0</v>
      </c>
      <c r="N1240" s="172" t="s">
        <v>10497</v>
      </c>
      <c r="O1240" s="176"/>
      <c r="P1240" s="173"/>
      <c r="Q1240" s="173"/>
      <c r="R1240" s="173"/>
      <c r="S1240" s="173"/>
      <c r="T1240" s="173"/>
      <c r="U1240" s="173" t="s">
        <v>13400</v>
      </c>
      <c r="V1240" s="179"/>
      <c r="W1240" s="180"/>
    </row>
    <row r="1241" spans="1:23" ht="15" customHeight="1" x14ac:dyDescent="0.25">
      <c r="A1241" s="169"/>
      <c r="B1241" s="170">
        <v>39715</v>
      </c>
      <c r="C1241" s="169">
        <v>905</v>
      </c>
      <c r="D1241" s="169" t="s">
        <v>40</v>
      </c>
      <c r="E1241" s="169" t="s">
        <v>13401</v>
      </c>
      <c r="F1241" s="178" t="s">
        <v>13402</v>
      </c>
      <c r="G1241" s="178" t="s">
        <v>8222</v>
      </c>
      <c r="H1241" s="173" t="s">
        <v>13403</v>
      </c>
      <c r="I1241" s="178" t="s">
        <v>13404</v>
      </c>
      <c r="J1241" s="173" t="s">
        <v>8225</v>
      </c>
      <c r="K1241" s="172"/>
      <c r="L1241" s="174" t="s">
        <v>8226</v>
      </c>
      <c r="M1241" s="175">
        <v>100</v>
      </c>
      <c r="N1241" s="172" t="s">
        <v>8142</v>
      </c>
      <c r="O1241" s="176" t="s">
        <v>4936</v>
      </c>
      <c r="P1241" s="173"/>
      <c r="Q1241" s="173" t="s">
        <v>8222</v>
      </c>
      <c r="R1241" s="173"/>
      <c r="S1241" s="173" t="s">
        <v>8222</v>
      </c>
      <c r="T1241" s="153" t="s">
        <v>9787</v>
      </c>
      <c r="U1241" s="173" t="s">
        <v>4126</v>
      </c>
      <c r="V1241" s="179" t="s">
        <v>10843</v>
      </c>
      <c r="W1241" s="180"/>
    </row>
    <row r="1242" spans="1:23" ht="15" customHeight="1" x14ac:dyDescent="0.25">
      <c r="A1242" s="172">
        <v>7914</v>
      </c>
      <c r="B1242" s="213">
        <v>39715</v>
      </c>
      <c r="C1242" s="172">
        <v>1347</v>
      </c>
      <c r="D1242" s="172" t="s">
        <v>40</v>
      </c>
      <c r="E1242" s="172" t="s">
        <v>13405</v>
      </c>
      <c r="F1242" s="178" t="s">
        <v>13406</v>
      </c>
      <c r="G1242" s="178" t="s">
        <v>8222</v>
      </c>
      <c r="H1242" s="173" t="s">
        <v>13407</v>
      </c>
      <c r="I1242" s="178" t="s">
        <v>13408</v>
      </c>
      <c r="J1242" s="173" t="s">
        <v>8225</v>
      </c>
      <c r="K1242" s="172"/>
      <c r="L1242" s="174" t="s">
        <v>8226</v>
      </c>
      <c r="M1242" s="175">
        <v>12480</v>
      </c>
      <c r="N1242" s="172" t="s">
        <v>8227</v>
      </c>
      <c r="O1242" s="176" t="s">
        <v>4936</v>
      </c>
      <c r="P1242" s="173"/>
      <c r="Q1242" s="173" t="s">
        <v>13409</v>
      </c>
      <c r="R1242" s="173"/>
      <c r="S1242" s="173" t="s">
        <v>8222</v>
      </c>
      <c r="T1242" s="153" t="s">
        <v>8251</v>
      </c>
      <c r="U1242" s="153"/>
      <c r="V1242" s="233"/>
      <c r="W1242" s="234"/>
    </row>
    <row r="1243" spans="1:23" ht="15" customHeight="1" x14ac:dyDescent="0.25">
      <c r="A1243" s="144"/>
      <c r="B1243" s="157">
        <v>39715</v>
      </c>
      <c r="C1243" s="121"/>
      <c r="D1243" s="121" t="s">
        <v>46</v>
      </c>
      <c r="E1243" s="158">
        <v>39715</v>
      </c>
      <c r="F1243" s="145" t="s">
        <v>10779</v>
      </c>
      <c r="G1243" s="145" t="s">
        <v>8802</v>
      </c>
      <c r="H1243" s="144" t="s">
        <v>13410</v>
      </c>
      <c r="I1243" s="144" t="s">
        <v>13411</v>
      </c>
      <c r="J1243" s="147"/>
      <c r="K1243" s="147"/>
      <c r="L1243" s="148" t="s">
        <v>8226</v>
      </c>
      <c r="M1243" s="122">
        <v>500</v>
      </c>
      <c r="N1243" s="121" t="s">
        <v>8215</v>
      </c>
      <c r="O1243" s="122"/>
      <c r="P1243" s="210"/>
      <c r="Q1243" s="144"/>
      <c r="R1243" s="144"/>
      <c r="S1243" s="144" t="s">
        <v>10782</v>
      </c>
      <c r="T1243" s="144" t="s">
        <v>10745</v>
      </c>
      <c r="U1243" s="144"/>
      <c r="V1243" s="144"/>
      <c r="W1243" s="121"/>
    </row>
    <row r="1244" spans="1:23" ht="15" customHeight="1" x14ac:dyDescent="0.25">
      <c r="A1244" s="159">
        <v>7939</v>
      </c>
      <c r="B1244" s="160">
        <v>39716</v>
      </c>
      <c r="C1244" s="161">
        <v>1415</v>
      </c>
      <c r="D1244" s="161" t="s">
        <v>64</v>
      </c>
      <c r="E1244" s="161" t="s">
        <v>13412</v>
      </c>
      <c r="F1244" s="162" t="s">
        <v>10164</v>
      </c>
      <c r="G1244" s="162" t="s">
        <v>5722</v>
      </c>
      <c r="H1244" s="164" t="s">
        <v>13413</v>
      </c>
      <c r="I1244" s="159" t="s">
        <v>13414</v>
      </c>
      <c r="J1244" s="162" t="s">
        <v>13415</v>
      </c>
      <c r="K1244" s="165" t="s">
        <v>9481</v>
      </c>
      <c r="L1244" s="181" t="s">
        <v>8226</v>
      </c>
      <c r="M1244" s="166">
        <v>2400</v>
      </c>
      <c r="N1244" s="161" t="s">
        <v>8142</v>
      </c>
      <c r="O1244" s="161"/>
      <c r="P1244" s="226"/>
      <c r="Q1244" s="159"/>
      <c r="R1244" s="159"/>
      <c r="S1244" s="159" t="s">
        <v>9482</v>
      </c>
      <c r="T1244" s="159" t="s">
        <v>9483</v>
      </c>
      <c r="U1244" s="164"/>
      <c r="V1244" s="159"/>
      <c r="W1244" s="229"/>
    </row>
    <row r="1245" spans="1:23" ht="15" customHeight="1" x14ac:dyDescent="0.25">
      <c r="A1245" s="172"/>
      <c r="B1245" s="213">
        <v>39716</v>
      </c>
      <c r="C1245" s="172"/>
      <c r="D1245" s="172" t="s">
        <v>56</v>
      </c>
      <c r="E1245" s="232">
        <v>39716</v>
      </c>
      <c r="F1245" s="178"/>
      <c r="G1245" s="178"/>
      <c r="H1245" s="173" t="s">
        <v>13416</v>
      </c>
      <c r="I1245" s="178" t="s">
        <v>13417</v>
      </c>
      <c r="J1245" s="173" t="s">
        <v>4936</v>
      </c>
      <c r="K1245" s="172"/>
      <c r="L1245" s="174" t="s">
        <v>8226</v>
      </c>
      <c r="M1245" s="175" t="s">
        <v>4936</v>
      </c>
      <c r="N1245" s="172" t="s">
        <v>8194</v>
      </c>
      <c r="O1245" s="176">
        <v>0</v>
      </c>
      <c r="P1245" s="173"/>
      <c r="Q1245" s="173" t="s">
        <v>13418</v>
      </c>
      <c r="R1245" s="173"/>
      <c r="S1245" s="173" t="s">
        <v>13419</v>
      </c>
      <c r="T1245" s="173" t="s">
        <v>10942</v>
      </c>
      <c r="U1245" s="173" t="s">
        <v>10867</v>
      </c>
      <c r="V1245" s="179"/>
      <c r="W1245" s="180"/>
    </row>
    <row r="1246" spans="1:23" ht="15" customHeight="1" x14ac:dyDescent="0.25">
      <c r="A1246" s="172">
        <v>7931</v>
      </c>
      <c r="B1246" s="213">
        <v>39716</v>
      </c>
      <c r="C1246" s="172">
        <v>912</v>
      </c>
      <c r="D1246" s="172" t="s">
        <v>40</v>
      </c>
      <c r="E1246" s="172" t="s">
        <v>13420</v>
      </c>
      <c r="F1246" s="178" t="s">
        <v>13421</v>
      </c>
      <c r="G1246" s="178" t="s">
        <v>11702</v>
      </c>
      <c r="H1246" s="173" t="s">
        <v>13422</v>
      </c>
      <c r="I1246" s="178" t="s">
        <v>13423</v>
      </c>
      <c r="J1246" s="173" t="s">
        <v>13424</v>
      </c>
      <c r="K1246" s="172"/>
      <c r="L1246" s="174" t="s">
        <v>8226</v>
      </c>
      <c r="M1246" s="175">
        <v>1440</v>
      </c>
      <c r="N1246" s="172" t="s">
        <v>8168</v>
      </c>
      <c r="O1246" s="176">
        <v>1</v>
      </c>
      <c r="P1246" s="173"/>
      <c r="Q1246" s="173"/>
      <c r="R1246" s="173"/>
      <c r="S1246" s="173" t="s">
        <v>13425</v>
      </c>
      <c r="T1246" s="173" t="s">
        <v>9787</v>
      </c>
      <c r="U1246" s="173" t="s">
        <v>8230</v>
      </c>
      <c r="V1246" s="179"/>
      <c r="W1246" s="180"/>
    </row>
    <row r="1247" spans="1:23" ht="15" customHeight="1" x14ac:dyDescent="0.25">
      <c r="A1247" s="159"/>
      <c r="B1247" s="160">
        <v>39717</v>
      </c>
      <c r="C1247" s="161">
        <v>943</v>
      </c>
      <c r="D1247" s="161" t="s">
        <v>81</v>
      </c>
      <c r="E1247" s="161" t="s">
        <v>13426</v>
      </c>
      <c r="F1247" s="162" t="s">
        <v>13427</v>
      </c>
      <c r="G1247" s="162" t="s">
        <v>9435</v>
      </c>
      <c r="H1247" s="164" t="s">
        <v>13428</v>
      </c>
      <c r="I1247" s="159" t="s">
        <v>13429</v>
      </c>
      <c r="J1247" s="162" t="s">
        <v>13430</v>
      </c>
      <c r="K1247" s="165" t="s">
        <v>9481</v>
      </c>
      <c r="L1247" s="181" t="s">
        <v>8226</v>
      </c>
      <c r="M1247" s="166">
        <v>200</v>
      </c>
      <c r="N1247" s="161" t="s">
        <v>8142</v>
      </c>
      <c r="O1247" s="161"/>
      <c r="P1247" s="226"/>
      <c r="Q1247" s="159"/>
      <c r="R1247" s="159"/>
      <c r="S1247" s="159" t="s">
        <v>11489</v>
      </c>
      <c r="T1247" s="159" t="s">
        <v>10717</v>
      </c>
      <c r="U1247" s="164"/>
      <c r="V1247" s="159"/>
      <c r="W1247" s="229"/>
    </row>
    <row r="1248" spans="1:23" ht="15" customHeight="1" x14ac:dyDescent="0.25">
      <c r="A1248" s="159">
        <v>7962</v>
      </c>
      <c r="B1248" s="160">
        <v>39717</v>
      </c>
      <c r="C1248" s="161">
        <v>1613</v>
      </c>
      <c r="D1248" s="161" t="s">
        <v>91</v>
      </c>
      <c r="E1248" s="161" t="s">
        <v>13431</v>
      </c>
      <c r="F1248" s="162" t="s">
        <v>9427</v>
      </c>
      <c r="G1248" s="162" t="s">
        <v>8379</v>
      </c>
      <c r="H1248" s="164" t="s">
        <v>13432</v>
      </c>
      <c r="I1248" s="159" t="s">
        <v>13433</v>
      </c>
      <c r="J1248" s="163" t="s">
        <v>13434</v>
      </c>
      <c r="K1248" s="165" t="s">
        <v>9481</v>
      </c>
      <c r="L1248" s="181" t="s">
        <v>8172</v>
      </c>
      <c r="M1248" s="166">
        <v>10000</v>
      </c>
      <c r="N1248" s="161" t="s">
        <v>8168</v>
      </c>
      <c r="O1248" s="161"/>
      <c r="P1248" s="162"/>
      <c r="Q1248" s="159"/>
      <c r="R1248" s="159"/>
      <c r="S1248" s="159" t="s">
        <v>10716</v>
      </c>
      <c r="T1248" s="159" t="s">
        <v>10717</v>
      </c>
      <c r="U1248" s="164"/>
      <c r="V1248" s="159"/>
      <c r="W1248" s="168"/>
    </row>
    <row r="1249" spans="1:23" ht="15" customHeight="1" x14ac:dyDescent="0.25">
      <c r="A1249" s="151">
        <v>7949</v>
      </c>
      <c r="B1249" s="152">
        <v>39717</v>
      </c>
      <c r="C1249" s="153">
        <v>941</v>
      </c>
      <c r="D1249" s="153" t="s">
        <v>51</v>
      </c>
      <c r="E1249" s="153" t="s">
        <v>13435</v>
      </c>
      <c r="F1249" s="153" t="s">
        <v>13436</v>
      </c>
      <c r="G1249" s="153" t="s">
        <v>8468</v>
      </c>
      <c r="H1249" s="123"/>
      <c r="I1249" s="153" t="s">
        <v>13437</v>
      </c>
      <c r="J1249" s="123" t="s">
        <v>13114</v>
      </c>
      <c r="K1249" s="123"/>
      <c r="L1249" s="182"/>
      <c r="M1249" s="154">
        <v>1000</v>
      </c>
      <c r="N1249" s="153" t="s">
        <v>8335</v>
      </c>
      <c r="O1249" s="155"/>
      <c r="P1249" s="153" t="s">
        <v>13438</v>
      </c>
      <c r="Q1249" s="153"/>
      <c r="R1249" s="153" t="s">
        <v>4937</v>
      </c>
      <c r="S1249" s="153"/>
      <c r="T1249" s="153"/>
      <c r="U1249" s="153"/>
      <c r="V1249" s="153"/>
      <c r="W1249" s="156"/>
    </row>
    <row r="1250" spans="1:23" ht="15" customHeight="1" x14ac:dyDescent="0.25">
      <c r="A1250" s="151"/>
      <c r="B1250" s="152">
        <v>39717</v>
      </c>
      <c r="C1250" s="153">
        <v>1822</v>
      </c>
      <c r="D1250" s="153" t="s">
        <v>21</v>
      </c>
      <c r="E1250" s="185" t="s">
        <v>13439</v>
      </c>
      <c r="F1250" s="153" t="s">
        <v>8611</v>
      </c>
      <c r="G1250" s="153" t="s">
        <v>8202</v>
      </c>
      <c r="H1250" s="123"/>
      <c r="I1250" s="153" t="s">
        <v>13440</v>
      </c>
      <c r="J1250" s="123" t="s">
        <v>8690</v>
      </c>
      <c r="K1250" s="123"/>
      <c r="L1250" s="182"/>
      <c r="M1250" s="154">
        <v>50</v>
      </c>
      <c r="N1250" s="153" t="s">
        <v>8273</v>
      </c>
      <c r="O1250" s="155"/>
      <c r="P1250" s="153"/>
      <c r="Q1250" s="153"/>
      <c r="R1250" s="153"/>
      <c r="S1250" s="153"/>
      <c r="T1250" s="153"/>
      <c r="U1250" s="153"/>
      <c r="V1250" s="153"/>
      <c r="W1250" s="156"/>
    </row>
    <row r="1251" spans="1:23" ht="15" customHeight="1" x14ac:dyDescent="0.25">
      <c r="A1251" s="144">
        <v>7953</v>
      </c>
      <c r="B1251" s="120">
        <v>39717</v>
      </c>
      <c r="C1251" s="121">
        <v>1248</v>
      </c>
      <c r="D1251" s="121" t="s">
        <v>162</v>
      </c>
      <c r="E1251" s="144" t="s">
        <v>13441</v>
      </c>
      <c r="F1251" s="145" t="s">
        <v>8217</v>
      </c>
      <c r="G1251" s="145" t="s">
        <v>8218</v>
      </c>
      <c r="H1251" s="144" t="s">
        <v>13442</v>
      </c>
      <c r="I1251" s="144" t="s">
        <v>13443</v>
      </c>
      <c r="J1251" s="147"/>
      <c r="K1251" s="147"/>
      <c r="L1251" s="148"/>
      <c r="M1251" s="122">
        <v>6500</v>
      </c>
      <c r="N1251" s="121" t="s">
        <v>8168</v>
      </c>
      <c r="O1251" s="121"/>
      <c r="P1251" s="210"/>
      <c r="Q1251" s="144"/>
      <c r="R1251" s="144"/>
      <c r="S1251" s="144"/>
      <c r="T1251" s="144"/>
      <c r="U1251" s="144"/>
      <c r="V1251" s="144"/>
      <c r="W1251" s="121"/>
    </row>
    <row r="1252" spans="1:23" ht="15" customHeight="1" x14ac:dyDescent="0.25">
      <c r="A1252" s="144">
        <v>7976</v>
      </c>
      <c r="B1252" s="120">
        <v>39718</v>
      </c>
      <c r="C1252" s="121">
        <v>946</v>
      </c>
      <c r="D1252" s="121" t="s">
        <v>132</v>
      </c>
      <c r="E1252" s="144" t="s">
        <v>13431</v>
      </c>
      <c r="F1252" s="145" t="s">
        <v>9091</v>
      </c>
      <c r="G1252" s="145" t="s">
        <v>9092</v>
      </c>
      <c r="H1252" s="146" t="s">
        <v>13444</v>
      </c>
      <c r="I1252" s="146" t="s">
        <v>13445</v>
      </c>
      <c r="J1252" s="147"/>
      <c r="K1252" s="147" t="s">
        <v>9481</v>
      </c>
      <c r="L1252" s="148"/>
      <c r="M1252" s="122">
        <v>15000</v>
      </c>
      <c r="N1252" s="121" t="s">
        <v>8273</v>
      </c>
      <c r="O1252" s="121"/>
      <c r="P1252" s="210"/>
      <c r="Q1252" s="144"/>
      <c r="R1252" s="144"/>
      <c r="S1252" s="144" t="s">
        <v>9092</v>
      </c>
      <c r="T1252" s="144" t="s">
        <v>12773</v>
      </c>
      <c r="U1252" s="144"/>
      <c r="V1252" s="144"/>
      <c r="W1252" s="121"/>
    </row>
    <row r="1253" spans="1:23" ht="15" customHeight="1" x14ac:dyDescent="0.25">
      <c r="A1253" s="144">
        <v>7980</v>
      </c>
      <c r="B1253" s="120">
        <v>39718</v>
      </c>
      <c r="C1253" s="121">
        <v>1652</v>
      </c>
      <c r="D1253" s="121" t="s">
        <v>132</v>
      </c>
      <c r="E1253" s="144" t="s">
        <v>13446</v>
      </c>
      <c r="F1253" s="145" t="s">
        <v>9091</v>
      </c>
      <c r="G1253" s="145" t="s">
        <v>9092</v>
      </c>
      <c r="H1253" s="146" t="s">
        <v>13447</v>
      </c>
      <c r="I1253" s="146" t="s">
        <v>13448</v>
      </c>
      <c r="J1253" s="147"/>
      <c r="K1253" s="147" t="s">
        <v>9481</v>
      </c>
      <c r="L1253" s="148"/>
      <c r="M1253" s="122">
        <v>300</v>
      </c>
      <c r="N1253" s="121" t="s">
        <v>8335</v>
      </c>
      <c r="O1253" s="121"/>
      <c r="P1253" s="210" t="s">
        <v>12770</v>
      </c>
      <c r="Q1253" s="144"/>
      <c r="R1253" s="144"/>
      <c r="S1253" s="144" t="s">
        <v>9092</v>
      </c>
      <c r="T1253" s="144" t="s">
        <v>12773</v>
      </c>
      <c r="U1253" s="144"/>
      <c r="V1253" s="144"/>
      <c r="W1253" s="121"/>
    </row>
    <row r="1254" spans="1:23" ht="15" customHeight="1" x14ac:dyDescent="0.25">
      <c r="A1254" s="159"/>
      <c r="B1254" s="160">
        <v>39718</v>
      </c>
      <c r="C1254" s="161">
        <v>1610</v>
      </c>
      <c r="D1254" s="161" t="s">
        <v>141</v>
      </c>
      <c r="E1254" s="161" t="s">
        <v>13449</v>
      </c>
      <c r="F1254" s="162" t="s">
        <v>11308</v>
      </c>
      <c r="G1254" s="162" t="s">
        <v>8233</v>
      </c>
      <c r="H1254" s="164" t="s">
        <v>13450</v>
      </c>
      <c r="I1254" s="159" t="s">
        <v>13451</v>
      </c>
      <c r="J1254" s="163" t="s">
        <v>13452</v>
      </c>
      <c r="K1254" s="165" t="s">
        <v>9481</v>
      </c>
      <c r="L1254" s="181" t="s">
        <v>8226</v>
      </c>
      <c r="M1254" s="166">
        <v>300</v>
      </c>
      <c r="N1254" s="161" t="s">
        <v>8161</v>
      </c>
      <c r="O1254" s="161"/>
      <c r="P1254" s="162"/>
      <c r="Q1254" s="159"/>
      <c r="R1254" s="159"/>
      <c r="S1254" s="159" t="s">
        <v>12509</v>
      </c>
      <c r="T1254" s="159" t="s">
        <v>10584</v>
      </c>
      <c r="U1254" s="164"/>
      <c r="V1254" s="159"/>
      <c r="W1254" s="168"/>
    </row>
    <row r="1255" spans="1:23" ht="15" customHeight="1" x14ac:dyDescent="0.25">
      <c r="A1255" s="159">
        <v>7984</v>
      </c>
      <c r="B1255" s="160">
        <v>39718</v>
      </c>
      <c r="C1255" s="161">
        <v>2016</v>
      </c>
      <c r="D1255" s="161" t="s">
        <v>64</v>
      </c>
      <c r="E1255" s="161" t="s">
        <v>13453</v>
      </c>
      <c r="F1255" s="162" t="s">
        <v>13454</v>
      </c>
      <c r="G1255" s="162" t="s">
        <v>5722</v>
      </c>
      <c r="H1255" s="164" t="s">
        <v>11813</v>
      </c>
      <c r="I1255" s="159" t="s">
        <v>13455</v>
      </c>
      <c r="J1255" s="163" t="s">
        <v>13456</v>
      </c>
      <c r="K1255" s="165" t="s">
        <v>9481</v>
      </c>
      <c r="L1255" s="181" t="s">
        <v>8226</v>
      </c>
      <c r="M1255" s="166">
        <v>21600</v>
      </c>
      <c r="N1255" s="161" t="s">
        <v>8168</v>
      </c>
      <c r="O1255" s="161" t="s">
        <v>13457</v>
      </c>
      <c r="P1255" s="167" t="s">
        <v>13458</v>
      </c>
      <c r="Q1255" s="159"/>
      <c r="R1255" s="159"/>
      <c r="S1255" s="159" t="s">
        <v>10209</v>
      </c>
      <c r="T1255" s="159" t="s">
        <v>9483</v>
      </c>
      <c r="U1255" s="164" t="s">
        <v>13459</v>
      </c>
      <c r="V1255" s="159" t="s">
        <v>13460</v>
      </c>
      <c r="W1255" s="229">
        <v>1875</v>
      </c>
    </row>
    <row r="1256" spans="1:23" ht="15" customHeight="1" x14ac:dyDescent="0.25">
      <c r="A1256" s="144">
        <v>7975</v>
      </c>
      <c r="B1256" s="120">
        <v>39718</v>
      </c>
      <c r="C1256" s="121">
        <v>927</v>
      </c>
      <c r="D1256" s="121" t="s">
        <v>42</v>
      </c>
      <c r="E1256" s="144" t="s">
        <v>13461</v>
      </c>
      <c r="F1256" s="145" t="s">
        <v>8269</v>
      </c>
      <c r="G1256" s="145" t="s">
        <v>8270</v>
      </c>
      <c r="H1256" s="144" t="s">
        <v>13462</v>
      </c>
      <c r="I1256" s="144" t="s">
        <v>13463</v>
      </c>
      <c r="J1256" s="147"/>
      <c r="K1256" s="147"/>
      <c r="L1256" s="148"/>
      <c r="M1256" s="122">
        <v>30000</v>
      </c>
      <c r="N1256" s="121" t="s">
        <v>8168</v>
      </c>
      <c r="O1256" s="121"/>
      <c r="P1256" s="210"/>
      <c r="Q1256" s="144"/>
      <c r="R1256" s="144"/>
      <c r="S1256" s="144"/>
      <c r="T1256" s="144"/>
      <c r="U1256" s="144"/>
      <c r="V1256" s="144"/>
      <c r="W1256" s="121"/>
    </row>
    <row r="1257" spans="1:23" ht="15" customHeight="1" x14ac:dyDescent="0.25">
      <c r="A1257" s="144">
        <v>7992</v>
      </c>
      <c r="B1257" s="120">
        <v>39719</v>
      </c>
      <c r="C1257" s="121">
        <v>1358</v>
      </c>
      <c r="D1257" s="121" t="s">
        <v>35</v>
      </c>
      <c r="E1257" s="144" t="s">
        <v>13464</v>
      </c>
      <c r="F1257" s="145" t="s">
        <v>13465</v>
      </c>
      <c r="G1257" s="145" t="s">
        <v>13466</v>
      </c>
      <c r="H1257" s="146" t="s">
        <v>13467</v>
      </c>
      <c r="I1257" s="146" t="s">
        <v>13468</v>
      </c>
      <c r="J1257" s="147" t="s">
        <v>13469</v>
      </c>
      <c r="K1257" s="147" t="s">
        <v>9481</v>
      </c>
      <c r="L1257" s="148" t="s">
        <v>8172</v>
      </c>
      <c r="M1257" s="122">
        <v>5000</v>
      </c>
      <c r="N1257" s="121" t="s">
        <v>8168</v>
      </c>
      <c r="O1257" s="121"/>
      <c r="P1257" s="210" t="s">
        <v>13470</v>
      </c>
      <c r="Q1257" s="144"/>
      <c r="R1257" s="144"/>
      <c r="S1257" s="144" t="s">
        <v>13471</v>
      </c>
      <c r="T1257" s="144" t="s">
        <v>12773</v>
      </c>
      <c r="U1257" s="144"/>
      <c r="V1257" s="144"/>
      <c r="W1257" s="121"/>
    </row>
    <row r="1258" spans="1:23" ht="15" customHeight="1" x14ac:dyDescent="0.25">
      <c r="A1258" s="159"/>
      <c r="B1258" s="160">
        <v>39719</v>
      </c>
      <c r="C1258" s="161">
        <v>1204</v>
      </c>
      <c r="D1258" s="161" t="s">
        <v>64</v>
      </c>
      <c r="E1258" s="161" t="s">
        <v>13472</v>
      </c>
      <c r="F1258" s="162" t="s">
        <v>10487</v>
      </c>
      <c r="G1258" s="162" t="s">
        <v>5722</v>
      </c>
      <c r="H1258" s="164" t="s">
        <v>13473</v>
      </c>
      <c r="I1258" s="159" t="s">
        <v>13474</v>
      </c>
      <c r="J1258" s="163" t="s">
        <v>13475</v>
      </c>
      <c r="K1258" s="165" t="s">
        <v>9481</v>
      </c>
      <c r="L1258" s="181" t="s">
        <v>8226</v>
      </c>
      <c r="M1258" s="166">
        <v>753</v>
      </c>
      <c r="N1258" s="161" t="s">
        <v>10497</v>
      </c>
      <c r="O1258" s="161" t="s">
        <v>13476</v>
      </c>
      <c r="P1258" s="167" t="s">
        <v>13458</v>
      </c>
      <c r="Q1258" s="159"/>
      <c r="R1258" s="159"/>
      <c r="S1258" s="159" t="s">
        <v>12880</v>
      </c>
      <c r="T1258" s="159" t="s">
        <v>9483</v>
      </c>
      <c r="U1258" s="164"/>
      <c r="V1258" s="159"/>
      <c r="W1258" s="229"/>
    </row>
    <row r="1259" spans="1:23" ht="15" customHeight="1" x14ac:dyDescent="0.25">
      <c r="A1259" s="144">
        <v>0</v>
      </c>
      <c r="B1259" s="120">
        <v>39719</v>
      </c>
      <c r="C1259" s="121">
        <v>1508</v>
      </c>
      <c r="D1259" s="121" t="s">
        <v>42</v>
      </c>
      <c r="E1259" s="121" t="s">
        <v>13477</v>
      </c>
      <c r="F1259" s="145" t="s">
        <v>13478</v>
      </c>
      <c r="G1259" s="145" t="s">
        <v>8270</v>
      </c>
      <c r="H1259" s="123" t="s">
        <v>13479</v>
      </c>
      <c r="I1259" s="146" t="s">
        <v>13480</v>
      </c>
      <c r="J1259" s="147" t="s">
        <v>13481</v>
      </c>
      <c r="K1259" s="147" t="s">
        <v>9481</v>
      </c>
      <c r="L1259" s="148" t="s">
        <v>8226</v>
      </c>
      <c r="M1259" s="122">
        <v>100</v>
      </c>
      <c r="N1259" s="121" t="s">
        <v>8273</v>
      </c>
      <c r="O1259" s="149"/>
      <c r="P1259" s="144"/>
      <c r="Q1259" s="144"/>
      <c r="R1259" s="144"/>
      <c r="S1259" s="144"/>
      <c r="T1259" s="144"/>
      <c r="U1259" s="144"/>
      <c r="V1259" s="121"/>
      <c r="W1259" s="150"/>
    </row>
    <row r="1260" spans="1:23" ht="15" customHeight="1" x14ac:dyDescent="0.25">
      <c r="A1260" s="144">
        <v>8019</v>
      </c>
      <c r="B1260" s="120">
        <v>39720</v>
      </c>
      <c r="C1260" s="121">
        <v>1341</v>
      </c>
      <c r="D1260" s="144" t="s">
        <v>132</v>
      </c>
      <c r="E1260" s="144" t="s">
        <v>13482</v>
      </c>
      <c r="F1260" s="144" t="s">
        <v>13483</v>
      </c>
      <c r="G1260" s="144" t="s">
        <v>12913</v>
      </c>
      <c r="H1260" s="146" t="s">
        <v>13484</v>
      </c>
      <c r="I1260" s="146" t="s">
        <v>13485</v>
      </c>
      <c r="J1260" s="146" t="s">
        <v>13486</v>
      </c>
      <c r="K1260" s="147"/>
      <c r="L1260" s="148"/>
      <c r="M1260" s="122">
        <v>30</v>
      </c>
      <c r="N1260" s="121" t="s">
        <v>8161</v>
      </c>
      <c r="O1260" s="121"/>
      <c r="P1260" s="210"/>
      <c r="Q1260" s="144"/>
      <c r="R1260" s="144"/>
      <c r="S1260" s="144"/>
      <c r="T1260" s="144"/>
      <c r="U1260" s="144"/>
      <c r="V1260" s="144"/>
      <c r="W1260" s="121"/>
    </row>
    <row r="1261" spans="1:23" ht="15" customHeight="1" x14ac:dyDescent="0.25">
      <c r="A1261" s="144">
        <v>8034</v>
      </c>
      <c r="B1261" s="120">
        <v>39720</v>
      </c>
      <c r="C1261" s="121">
        <v>2101</v>
      </c>
      <c r="D1261" s="121" t="s">
        <v>35</v>
      </c>
      <c r="E1261" s="144" t="s">
        <v>13487</v>
      </c>
      <c r="F1261" s="144" t="s">
        <v>8190</v>
      </c>
      <c r="G1261" s="144" t="s">
        <v>8191</v>
      </c>
      <c r="H1261" s="146" t="s">
        <v>13488</v>
      </c>
      <c r="I1261" s="146" t="s">
        <v>13489</v>
      </c>
      <c r="J1261" s="146" t="s">
        <v>13490</v>
      </c>
      <c r="K1261" s="147"/>
      <c r="L1261" s="148"/>
      <c r="M1261" s="122">
        <v>50</v>
      </c>
      <c r="N1261" s="121" t="s">
        <v>8142</v>
      </c>
      <c r="O1261" s="121"/>
      <c r="P1261" s="149"/>
      <c r="Q1261" s="144"/>
      <c r="R1261" s="144"/>
      <c r="S1261" s="144"/>
      <c r="T1261" s="144"/>
      <c r="U1261" s="144"/>
      <c r="V1261" s="144"/>
      <c r="W1261" s="121"/>
    </row>
    <row r="1262" spans="1:23" ht="15" customHeight="1" x14ac:dyDescent="0.25">
      <c r="A1262" s="159">
        <v>8037</v>
      </c>
      <c r="B1262" s="160">
        <v>39720</v>
      </c>
      <c r="C1262" s="161">
        <v>2141</v>
      </c>
      <c r="D1262" s="161" t="s">
        <v>64</v>
      </c>
      <c r="E1262" s="161" t="s">
        <v>13491</v>
      </c>
      <c r="F1262" s="159" t="s">
        <v>11935</v>
      </c>
      <c r="G1262" s="162" t="s">
        <v>5722</v>
      </c>
      <c r="H1262" s="164" t="s">
        <v>13492</v>
      </c>
      <c r="I1262" s="159" t="s">
        <v>13493</v>
      </c>
      <c r="J1262" s="163" t="s">
        <v>13494</v>
      </c>
      <c r="K1262" s="165" t="s">
        <v>9481</v>
      </c>
      <c r="L1262" s="181" t="s">
        <v>8226</v>
      </c>
      <c r="M1262" s="166">
        <v>37133</v>
      </c>
      <c r="N1262" s="161" t="s">
        <v>8168</v>
      </c>
      <c r="O1262" s="161"/>
      <c r="P1262" s="226" t="s">
        <v>13495</v>
      </c>
      <c r="Q1262" s="159"/>
      <c r="R1262" s="159"/>
      <c r="S1262" s="159" t="s">
        <v>12981</v>
      </c>
      <c r="T1262" s="159" t="s">
        <v>9483</v>
      </c>
      <c r="U1262" s="164"/>
      <c r="V1262" s="159"/>
      <c r="W1262" s="229"/>
    </row>
    <row r="1263" spans="1:23" ht="15" customHeight="1" x14ac:dyDescent="0.25">
      <c r="A1263" s="159"/>
      <c r="B1263" s="160">
        <v>39720</v>
      </c>
      <c r="C1263" s="161">
        <v>2233</v>
      </c>
      <c r="D1263" s="161" t="s">
        <v>64</v>
      </c>
      <c r="E1263" s="161" t="s">
        <v>13496</v>
      </c>
      <c r="F1263" s="159" t="s">
        <v>10795</v>
      </c>
      <c r="G1263" s="162" t="s">
        <v>5722</v>
      </c>
      <c r="H1263" s="164" t="s">
        <v>13497</v>
      </c>
      <c r="I1263" s="159" t="s">
        <v>13498</v>
      </c>
      <c r="J1263" s="163" t="s">
        <v>13499</v>
      </c>
      <c r="K1263" s="165" t="s">
        <v>9481</v>
      </c>
      <c r="L1263" s="181" t="s">
        <v>8226</v>
      </c>
      <c r="M1263" s="166">
        <v>100</v>
      </c>
      <c r="N1263" s="161" t="s">
        <v>8142</v>
      </c>
      <c r="O1263" s="161" t="s">
        <v>13500</v>
      </c>
      <c r="P1263" s="226"/>
      <c r="Q1263" s="159"/>
      <c r="R1263" s="159"/>
      <c r="S1263" s="159" t="s">
        <v>12880</v>
      </c>
      <c r="T1263" s="159" t="s">
        <v>9483</v>
      </c>
      <c r="U1263" s="164"/>
      <c r="V1263" s="159"/>
      <c r="W1263" s="229"/>
    </row>
    <row r="1264" spans="1:23" ht="15" customHeight="1" x14ac:dyDescent="0.25">
      <c r="A1264" s="144"/>
      <c r="B1264" s="120">
        <v>39720</v>
      </c>
      <c r="C1264" s="121">
        <v>415</v>
      </c>
      <c r="D1264" s="121" t="s">
        <v>42</v>
      </c>
      <c r="E1264" s="121" t="s">
        <v>13501</v>
      </c>
      <c r="F1264" s="145" t="s">
        <v>12074</v>
      </c>
      <c r="G1264" s="145" t="s">
        <v>9212</v>
      </c>
      <c r="H1264" s="123" t="s">
        <v>13502</v>
      </c>
      <c r="I1264" s="146" t="s">
        <v>13503</v>
      </c>
      <c r="J1264" s="147" t="s">
        <v>13504</v>
      </c>
      <c r="K1264" s="147" t="s">
        <v>9481</v>
      </c>
      <c r="L1264" s="148"/>
      <c r="M1264" s="122">
        <v>150</v>
      </c>
      <c r="N1264" s="121" t="s">
        <v>13505</v>
      </c>
      <c r="O1264" s="149"/>
      <c r="P1264" s="144" t="s">
        <v>13506</v>
      </c>
      <c r="Q1264" s="144"/>
      <c r="R1264" s="144"/>
      <c r="S1264" s="144" t="s">
        <v>13507</v>
      </c>
      <c r="T1264" s="144"/>
      <c r="U1264" s="144"/>
      <c r="V1264" s="121"/>
      <c r="W1264" s="150"/>
    </row>
    <row r="1265" spans="1:23" ht="15" customHeight="1" x14ac:dyDescent="0.25">
      <c r="A1265" s="144">
        <v>8012</v>
      </c>
      <c r="B1265" s="157">
        <v>39720</v>
      </c>
      <c r="C1265" s="121">
        <v>756</v>
      </c>
      <c r="D1265" s="121" t="s">
        <v>200</v>
      </c>
      <c r="E1265" s="158" t="s">
        <v>13508</v>
      </c>
      <c r="F1265" s="145" t="s">
        <v>13509</v>
      </c>
      <c r="G1265" s="145" t="s">
        <v>8238</v>
      </c>
      <c r="H1265" s="144" t="s">
        <v>13510</v>
      </c>
      <c r="I1265" s="144" t="s">
        <v>13511</v>
      </c>
      <c r="J1265" s="146" t="s">
        <v>13512</v>
      </c>
      <c r="K1265" s="147"/>
      <c r="L1265" s="148"/>
      <c r="M1265" s="122">
        <v>10000</v>
      </c>
      <c r="N1265" s="121" t="s">
        <v>8168</v>
      </c>
      <c r="O1265" s="122"/>
      <c r="P1265" s="210"/>
      <c r="Q1265" s="144"/>
      <c r="R1265" s="144"/>
      <c r="S1265" s="144"/>
      <c r="T1265" s="144"/>
      <c r="U1265" s="144"/>
      <c r="V1265" s="144"/>
      <c r="W1265" s="121"/>
    </row>
    <row r="1266" spans="1:23" ht="15" customHeight="1" x14ac:dyDescent="0.25">
      <c r="A1266" s="144">
        <v>8015</v>
      </c>
      <c r="B1266" s="157">
        <v>39720</v>
      </c>
      <c r="C1266" s="121">
        <v>1022</v>
      </c>
      <c r="D1266" s="144" t="s">
        <v>46</v>
      </c>
      <c r="E1266" s="158" t="s">
        <v>13513</v>
      </c>
      <c r="F1266" s="144" t="s">
        <v>9087</v>
      </c>
      <c r="G1266" s="144" t="s">
        <v>9039</v>
      </c>
      <c r="H1266" s="144" t="s">
        <v>13514</v>
      </c>
      <c r="I1266" s="144" t="s">
        <v>13515</v>
      </c>
      <c r="J1266" s="147" t="s">
        <v>3566</v>
      </c>
      <c r="K1266" s="147"/>
      <c r="L1266" s="148" t="s">
        <v>8226</v>
      </c>
      <c r="M1266" s="122">
        <v>2000</v>
      </c>
      <c r="N1266" s="121" t="s">
        <v>8335</v>
      </c>
      <c r="O1266" s="122"/>
      <c r="P1266" s="210"/>
      <c r="Q1266" s="144"/>
      <c r="R1266" s="144"/>
      <c r="S1266" s="144" t="s">
        <v>11060</v>
      </c>
      <c r="T1266" s="144"/>
      <c r="U1266" s="144"/>
      <c r="V1266" s="144"/>
      <c r="W1266" s="121"/>
    </row>
    <row r="1267" spans="1:23" ht="15" customHeight="1" x14ac:dyDescent="0.25">
      <c r="A1267" s="159">
        <v>8060</v>
      </c>
      <c r="B1267" s="160">
        <v>39721</v>
      </c>
      <c r="C1267" s="161">
        <v>1323</v>
      </c>
      <c r="D1267" s="161" t="s">
        <v>26</v>
      </c>
      <c r="E1267" s="161" t="s">
        <v>13516</v>
      </c>
      <c r="F1267" s="159" t="s">
        <v>9899</v>
      </c>
      <c r="G1267" s="162" t="s">
        <v>8814</v>
      </c>
      <c r="H1267" s="164" t="s">
        <v>13517</v>
      </c>
      <c r="I1267" s="159" t="s">
        <v>13518</v>
      </c>
      <c r="J1267" s="162" t="s">
        <v>13519</v>
      </c>
      <c r="K1267" s="165"/>
      <c r="L1267" s="181"/>
      <c r="M1267" s="166">
        <v>37000</v>
      </c>
      <c r="N1267" s="161" t="s">
        <v>8178</v>
      </c>
      <c r="O1267" s="161"/>
      <c r="P1267" s="226"/>
      <c r="Q1267" s="159"/>
      <c r="R1267" s="159"/>
      <c r="S1267" s="159"/>
      <c r="T1267" s="159"/>
      <c r="U1267" s="164"/>
      <c r="V1267" s="159"/>
      <c r="W1267" s="229"/>
    </row>
    <row r="1268" spans="1:23" ht="15" customHeight="1" x14ac:dyDescent="0.25">
      <c r="A1268" s="159">
        <v>8069</v>
      </c>
      <c r="B1268" s="160">
        <v>39721</v>
      </c>
      <c r="C1268" s="161">
        <v>1606</v>
      </c>
      <c r="D1268" s="161" t="s">
        <v>64</v>
      </c>
      <c r="E1268" s="161" t="s">
        <v>13520</v>
      </c>
      <c r="F1268" s="159" t="s">
        <v>13521</v>
      </c>
      <c r="G1268" s="162" t="s">
        <v>13522</v>
      </c>
      <c r="H1268" s="164" t="s">
        <v>13523</v>
      </c>
      <c r="I1268" s="159" t="s">
        <v>13524</v>
      </c>
      <c r="J1268" s="163" t="s">
        <v>13525</v>
      </c>
      <c r="K1268" s="165" t="s">
        <v>9481</v>
      </c>
      <c r="L1268" s="181" t="s">
        <v>8226</v>
      </c>
      <c r="M1268" s="166">
        <v>315</v>
      </c>
      <c r="N1268" s="161" t="s">
        <v>10497</v>
      </c>
      <c r="O1268" s="161" t="s">
        <v>13526</v>
      </c>
      <c r="P1268" s="226"/>
      <c r="Q1268" s="159" t="s">
        <v>5722</v>
      </c>
      <c r="R1268" s="159"/>
      <c r="S1268" s="159" t="s">
        <v>12981</v>
      </c>
      <c r="T1268" s="159" t="s">
        <v>9483</v>
      </c>
      <c r="U1268" s="164"/>
      <c r="V1268" s="159"/>
      <c r="W1268" s="229"/>
    </row>
    <row r="1269" spans="1:23" ht="15" customHeight="1" x14ac:dyDescent="0.25">
      <c r="A1269" s="144"/>
      <c r="B1269" s="157">
        <v>39721</v>
      </c>
      <c r="C1269" s="121"/>
      <c r="D1269" s="144" t="s">
        <v>46</v>
      </c>
      <c r="E1269" s="158" t="s">
        <v>13527</v>
      </c>
      <c r="F1269" s="144" t="s">
        <v>10956</v>
      </c>
      <c r="G1269" s="144" t="s">
        <v>8802</v>
      </c>
      <c r="H1269" s="144" t="s">
        <v>13528</v>
      </c>
      <c r="I1269" s="144" t="s">
        <v>13529</v>
      </c>
      <c r="J1269" s="147"/>
      <c r="K1269" s="147"/>
      <c r="L1269" s="148" t="s">
        <v>8226</v>
      </c>
      <c r="M1269" s="122">
        <v>50</v>
      </c>
      <c r="N1269" s="121" t="s">
        <v>8273</v>
      </c>
      <c r="O1269" s="122"/>
      <c r="P1269" s="210"/>
      <c r="Q1269" s="144"/>
      <c r="R1269" s="144"/>
      <c r="S1269" s="144" t="s">
        <v>10959</v>
      </c>
      <c r="T1269" s="144" t="s">
        <v>10745</v>
      </c>
      <c r="U1269" s="144"/>
      <c r="V1269" s="144"/>
      <c r="W1269" s="121"/>
    </row>
    <row r="1270" spans="1:23" ht="15" customHeight="1" x14ac:dyDescent="0.25">
      <c r="A1270" s="159">
        <v>8090</v>
      </c>
      <c r="B1270" s="160">
        <v>39722</v>
      </c>
      <c r="C1270" s="161">
        <v>1237</v>
      </c>
      <c r="D1270" s="161" t="s">
        <v>26</v>
      </c>
      <c r="E1270" s="161" t="s">
        <v>13530</v>
      </c>
      <c r="F1270" s="159" t="s">
        <v>9899</v>
      </c>
      <c r="G1270" s="162" t="s">
        <v>8814</v>
      </c>
      <c r="H1270" s="164" t="s">
        <v>13531</v>
      </c>
      <c r="I1270" s="159" t="s">
        <v>13532</v>
      </c>
      <c r="J1270" s="163"/>
      <c r="K1270" s="165"/>
      <c r="L1270" s="181"/>
      <c r="M1270" s="166">
        <v>32000</v>
      </c>
      <c r="N1270" s="161" t="s">
        <v>8161</v>
      </c>
      <c r="O1270" s="161"/>
      <c r="P1270" s="226"/>
      <c r="Q1270" s="159"/>
      <c r="R1270" s="159"/>
      <c r="S1270" s="159"/>
      <c r="T1270" s="159"/>
      <c r="U1270" s="164"/>
      <c r="V1270" s="159"/>
      <c r="W1270" s="229"/>
    </row>
    <row r="1271" spans="1:23" ht="15" customHeight="1" x14ac:dyDescent="0.25">
      <c r="A1271" s="151">
        <v>8092</v>
      </c>
      <c r="B1271" s="152">
        <v>39722</v>
      </c>
      <c r="C1271" s="153">
        <v>1312</v>
      </c>
      <c r="D1271" s="153" t="s">
        <v>203</v>
      </c>
      <c r="E1271" s="153" t="s">
        <v>13533</v>
      </c>
      <c r="F1271" s="153" t="s">
        <v>8163</v>
      </c>
      <c r="G1271" s="153" t="s">
        <v>8164</v>
      </c>
      <c r="H1271" s="123"/>
      <c r="I1271" s="153" t="s">
        <v>13534</v>
      </c>
      <c r="J1271" s="123" t="s">
        <v>12827</v>
      </c>
      <c r="K1271" s="123"/>
      <c r="L1271" s="182"/>
      <c r="M1271" s="154">
        <v>400</v>
      </c>
      <c r="N1271" s="153" t="s">
        <v>8273</v>
      </c>
      <c r="O1271" s="155"/>
      <c r="P1271" s="153"/>
      <c r="Q1271" s="153"/>
      <c r="R1271" s="153"/>
      <c r="S1271" s="153"/>
      <c r="T1271" s="153"/>
      <c r="U1271" s="153"/>
      <c r="V1271" s="153"/>
      <c r="W1271" s="156"/>
    </row>
    <row r="1272" spans="1:23" ht="15" customHeight="1" x14ac:dyDescent="0.25">
      <c r="A1272" s="172"/>
      <c r="B1272" s="213">
        <v>39722</v>
      </c>
      <c r="C1272" s="172">
        <v>1235</v>
      </c>
      <c r="D1272" s="172" t="s">
        <v>40</v>
      </c>
      <c r="E1272" s="172" t="s">
        <v>13535</v>
      </c>
      <c r="F1272" s="178" t="s">
        <v>12482</v>
      </c>
      <c r="G1272" s="178" t="s">
        <v>8222</v>
      </c>
      <c r="H1272" s="173" t="s">
        <v>13536</v>
      </c>
      <c r="I1272" s="178" t="s">
        <v>13537</v>
      </c>
      <c r="J1272" s="173" t="s">
        <v>8225</v>
      </c>
      <c r="K1272" s="172"/>
      <c r="L1272" s="174" t="s">
        <v>8226</v>
      </c>
      <c r="M1272" s="175">
        <v>250</v>
      </c>
      <c r="N1272" s="172" t="s">
        <v>8142</v>
      </c>
      <c r="O1272" s="176" t="s">
        <v>4936</v>
      </c>
      <c r="P1272" s="173"/>
      <c r="Q1272" s="173" t="s">
        <v>13077</v>
      </c>
      <c r="R1272" s="173"/>
      <c r="S1272" s="173" t="s">
        <v>13078</v>
      </c>
      <c r="T1272" s="153" t="s">
        <v>9787</v>
      </c>
      <c r="U1272" s="173" t="s">
        <v>4126</v>
      </c>
      <c r="V1272" s="179" t="s">
        <v>13079</v>
      </c>
      <c r="W1272" s="180"/>
    </row>
    <row r="1273" spans="1:23" ht="15" customHeight="1" x14ac:dyDescent="0.25">
      <c r="A1273" s="172"/>
      <c r="B1273" s="213">
        <v>39722</v>
      </c>
      <c r="C1273" s="172">
        <v>23</v>
      </c>
      <c r="D1273" s="172" t="s">
        <v>40</v>
      </c>
      <c r="E1273" s="172" t="s">
        <v>13538</v>
      </c>
      <c r="F1273" s="178" t="s">
        <v>10944</v>
      </c>
      <c r="G1273" s="178" t="s">
        <v>8222</v>
      </c>
      <c r="H1273" s="173" t="s">
        <v>13539</v>
      </c>
      <c r="I1273" s="178" t="s">
        <v>13540</v>
      </c>
      <c r="J1273" s="173" t="s">
        <v>10301</v>
      </c>
      <c r="K1273" s="172"/>
      <c r="L1273" s="174" t="s">
        <v>8226</v>
      </c>
      <c r="M1273" s="175">
        <v>5</v>
      </c>
      <c r="N1273" s="172" t="s">
        <v>8142</v>
      </c>
      <c r="O1273" s="176" t="s">
        <v>4936</v>
      </c>
      <c r="P1273" s="173"/>
      <c r="Q1273" s="173"/>
      <c r="R1273" s="173"/>
      <c r="S1273" s="173" t="s">
        <v>8222</v>
      </c>
      <c r="T1273" s="173" t="s">
        <v>9787</v>
      </c>
      <c r="U1273" s="173" t="s">
        <v>8252</v>
      </c>
      <c r="V1273" s="179"/>
      <c r="W1273" s="180"/>
    </row>
    <row r="1274" spans="1:23" ht="15" customHeight="1" x14ac:dyDescent="0.25">
      <c r="A1274" s="172">
        <v>8089</v>
      </c>
      <c r="B1274" s="213">
        <v>39722</v>
      </c>
      <c r="C1274" s="172">
        <v>1039</v>
      </c>
      <c r="D1274" s="172" t="s">
        <v>31</v>
      </c>
      <c r="E1274" s="172" t="s">
        <v>13541</v>
      </c>
      <c r="F1274" s="178" t="s">
        <v>13542</v>
      </c>
      <c r="G1274" s="178" t="s">
        <v>8457</v>
      </c>
      <c r="H1274" s="173" t="s">
        <v>13543</v>
      </c>
      <c r="I1274" s="178" t="s">
        <v>13544</v>
      </c>
      <c r="J1274" s="173" t="s">
        <v>4936</v>
      </c>
      <c r="K1274" s="174"/>
      <c r="L1274" s="175" t="s">
        <v>8226</v>
      </c>
      <c r="M1274" s="172">
        <v>3000</v>
      </c>
      <c r="N1274" s="172" t="s">
        <v>8142</v>
      </c>
      <c r="O1274" s="176" t="s">
        <v>4936</v>
      </c>
      <c r="P1274" s="173"/>
      <c r="Q1274" s="173"/>
      <c r="R1274" s="173"/>
      <c r="S1274" s="173" t="s">
        <v>13545</v>
      </c>
      <c r="T1274" s="173" t="s">
        <v>9604</v>
      </c>
      <c r="U1274" s="173" t="s">
        <v>10867</v>
      </c>
      <c r="V1274" s="179"/>
      <c r="W1274" s="180"/>
    </row>
    <row r="1275" spans="1:23" ht="15" customHeight="1" x14ac:dyDescent="0.25">
      <c r="A1275" s="144">
        <v>8100</v>
      </c>
      <c r="B1275" s="157">
        <v>39722</v>
      </c>
      <c r="C1275" s="121">
        <v>1735</v>
      </c>
      <c r="D1275" s="144" t="s">
        <v>143</v>
      </c>
      <c r="E1275" s="158" t="s">
        <v>13546</v>
      </c>
      <c r="F1275" s="144" t="s">
        <v>13547</v>
      </c>
      <c r="G1275" s="144" t="s">
        <v>13548</v>
      </c>
      <c r="H1275" s="144" t="s">
        <v>13549</v>
      </c>
      <c r="I1275" s="144" t="s">
        <v>13550</v>
      </c>
      <c r="J1275" s="147"/>
      <c r="K1275" s="147"/>
      <c r="L1275" s="148" t="s">
        <v>8226</v>
      </c>
      <c r="M1275" s="122">
        <v>1500</v>
      </c>
      <c r="N1275" s="121" t="s">
        <v>8168</v>
      </c>
      <c r="O1275" s="122"/>
      <c r="P1275" s="210"/>
      <c r="Q1275" s="144"/>
      <c r="R1275" s="144"/>
      <c r="S1275" s="144"/>
      <c r="T1275" s="144"/>
      <c r="U1275" s="144"/>
      <c r="V1275" s="144"/>
      <c r="W1275" s="121"/>
    </row>
    <row r="1276" spans="1:23" ht="15" customHeight="1" x14ac:dyDescent="0.25">
      <c r="A1276" s="144">
        <v>8130</v>
      </c>
      <c r="B1276" s="120">
        <v>39723</v>
      </c>
      <c r="C1276" s="121">
        <v>758</v>
      </c>
      <c r="D1276" s="121" t="s">
        <v>35</v>
      </c>
      <c r="E1276" s="121" t="s">
        <v>13551</v>
      </c>
      <c r="F1276" s="145" t="s">
        <v>13552</v>
      </c>
      <c r="G1276" s="145" t="s">
        <v>13553</v>
      </c>
      <c r="H1276" s="123" t="s">
        <v>13554</v>
      </c>
      <c r="I1276" s="146" t="s">
        <v>13555</v>
      </c>
      <c r="J1276" s="147" t="s">
        <v>3566</v>
      </c>
      <c r="K1276" s="147"/>
      <c r="L1276" s="148"/>
      <c r="M1276" s="122" t="s">
        <v>8194</v>
      </c>
      <c r="N1276" s="121" t="s">
        <v>8267</v>
      </c>
      <c r="O1276" s="121"/>
      <c r="P1276" s="210"/>
      <c r="Q1276" s="144"/>
      <c r="R1276" s="144"/>
      <c r="S1276" s="144"/>
      <c r="T1276" s="144"/>
      <c r="U1276" s="144"/>
      <c r="V1276" s="144"/>
      <c r="W1276" s="121"/>
    </row>
    <row r="1277" spans="1:23" ht="15" customHeight="1" x14ac:dyDescent="0.25">
      <c r="A1277" s="159"/>
      <c r="B1277" s="160">
        <v>39723</v>
      </c>
      <c r="C1277" s="161">
        <v>1509</v>
      </c>
      <c r="D1277" s="161" t="s">
        <v>81</v>
      </c>
      <c r="E1277" s="161" t="s">
        <v>13556</v>
      </c>
      <c r="F1277" s="159" t="s">
        <v>11485</v>
      </c>
      <c r="G1277" s="162" t="s">
        <v>9435</v>
      </c>
      <c r="H1277" s="164" t="s">
        <v>13557</v>
      </c>
      <c r="I1277" s="159" t="s">
        <v>11353</v>
      </c>
      <c r="J1277" s="163" t="s">
        <v>13558</v>
      </c>
      <c r="K1277" s="165" t="s">
        <v>9481</v>
      </c>
      <c r="L1277" s="181" t="s">
        <v>11696</v>
      </c>
      <c r="M1277" s="166">
        <v>50</v>
      </c>
      <c r="N1277" s="161" t="s">
        <v>8267</v>
      </c>
      <c r="O1277" s="161"/>
      <c r="P1277" s="226"/>
      <c r="Q1277" s="159"/>
      <c r="R1277" s="159"/>
      <c r="S1277" s="159" t="s">
        <v>13559</v>
      </c>
      <c r="T1277" s="159" t="s">
        <v>10717</v>
      </c>
      <c r="U1277" s="164"/>
      <c r="V1277" s="159"/>
      <c r="W1277" s="229"/>
    </row>
    <row r="1278" spans="1:23" ht="15" customHeight="1" x14ac:dyDescent="0.25">
      <c r="A1278" s="159">
        <v>8116</v>
      </c>
      <c r="B1278" s="160">
        <v>39723</v>
      </c>
      <c r="C1278" s="161">
        <v>159</v>
      </c>
      <c r="D1278" s="161" t="s">
        <v>64</v>
      </c>
      <c r="E1278" s="161" t="s">
        <v>13560</v>
      </c>
      <c r="F1278" s="162" t="s">
        <v>8704</v>
      </c>
      <c r="G1278" s="162" t="s">
        <v>5722</v>
      </c>
      <c r="H1278" s="163" t="s">
        <v>13561</v>
      </c>
      <c r="I1278" s="164" t="s">
        <v>13562</v>
      </c>
      <c r="J1278" s="163" t="s">
        <v>13563</v>
      </c>
      <c r="K1278" s="165" t="s">
        <v>9481</v>
      </c>
      <c r="L1278" s="181" t="s">
        <v>8226</v>
      </c>
      <c r="M1278" s="166">
        <v>5852</v>
      </c>
      <c r="N1278" s="161" t="s">
        <v>8168</v>
      </c>
      <c r="O1278" s="161"/>
      <c r="P1278" s="226" t="s">
        <v>13564</v>
      </c>
      <c r="Q1278" s="159"/>
      <c r="R1278" s="159"/>
      <c r="S1278" s="159" t="s">
        <v>10209</v>
      </c>
      <c r="T1278" s="159" t="s">
        <v>9483</v>
      </c>
      <c r="U1278" s="164" t="s">
        <v>13459</v>
      </c>
      <c r="V1278" s="159" t="s">
        <v>13460</v>
      </c>
      <c r="W1278" s="229">
        <v>750</v>
      </c>
    </row>
    <row r="1279" spans="1:23" ht="15" customHeight="1" x14ac:dyDescent="0.25">
      <c r="A1279" s="151"/>
      <c r="B1279" s="152">
        <v>39723</v>
      </c>
      <c r="C1279" s="153">
        <v>720</v>
      </c>
      <c r="D1279" s="153" t="s">
        <v>21</v>
      </c>
      <c r="E1279" s="153" t="s">
        <v>13565</v>
      </c>
      <c r="F1279" s="153" t="s">
        <v>13566</v>
      </c>
      <c r="G1279" s="153" t="s">
        <v>8202</v>
      </c>
      <c r="H1279" s="123" t="s">
        <v>13567</v>
      </c>
      <c r="I1279" s="153" t="s">
        <v>13568</v>
      </c>
      <c r="J1279" s="123" t="s">
        <v>13569</v>
      </c>
      <c r="K1279" s="123"/>
      <c r="L1279" s="182"/>
      <c r="M1279" s="154">
        <v>25</v>
      </c>
      <c r="N1279" s="153" t="s">
        <v>8168</v>
      </c>
      <c r="O1279" s="155"/>
      <c r="P1279" s="153"/>
      <c r="Q1279" s="153"/>
      <c r="R1279" s="153"/>
      <c r="S1279" s="153"/>
      <c r="T1279" s="153"/>
      <c r="U1279" s="153"/>
      <c r="V1279" s="153"/>
      <c r="W1279" s="156"/>
    </row>
    <row r="1280" spans="1:23" ht="15" customHeight="1" x14ac:dyDescent="0.25">
      <c r="A1280" s="151">
        <v>8123</v>
      </c>
      <c r="B1280" s="152">
        <v>39723</v>
      </c>
      <c r="C1280" s="153">
        <v>1627</v>
      </c>
      <c r="D1280" s="153" t="s">
        <v>203</v>
      </c>
      <c r="E1280" s="153" t="s">
        <v>13570</v>
      </c>
      <c r="F1280" s="153" t="s">
        <v>8163</v>
      </c>
      <c r="G1280" s="153" t="s">
        <v>8164</v>
      </c>
      <c r="H1280" s="123" t="s">
        <v>13571</v>
      </c>
      <c r="I1280" s="153" t="s">
        <v>13572</v>
      </c>
      <c r="J1280" s="123" t="s">
        <v>13114</v>
      </c>
      <c r="K1280" s="123"/>
      <c r="L1280" s="182"/>
      <c r="M1280" s="154">
        <v>300</v>
      </c>
      <c r="N1280" s="153" t="s">
        <v>8168</v>
      </c>
      <c r="O1280" s="155"/>
      <c r="P1280" s="153" t="s">
        <v>13573</v>
      </c>
      <c r="Q1280" s="153"/>
      <c r="R1280" s="153" t="s">
        <v>4937</v>
      </c>
      <c r="S1280" s="153"/>
      <c r="T1280" s="153"/>
      <c r="U1280" s="153"/>
      <c r="V1280" s="153"/>
      <c r="W1280" s="156"/>
    </row>
    <row r="1281" spans="1:23" ht="15" customHeight="1" x14ac:dyDescent="0.25">
      <c r="A1281" s="144"/>
      <c r="B1281" s="120">
        <v>39723</v>
      </c>
      <c r="C1281" s="121">
        <v>820</v>
      </c>
      <c r="D1281" s="121" t="s">
        <v>121</v>
      </c>
      <c r="E1281" s="191">
        <v>39723</v>
      </c>
      <c r="F1281" s="145" t="s">
        <v>13574</v>
      </c>
      <c r="G1281" s="145" t="s">
        <v>13575</v>
      </c>
      <c r="H1281" s="123" t="s">
        <v>13576</v>
      </c>
      <c r="I1281" s="146" t="s">
        <v>11863</v>
      </c>
      <c r="J1281" s="147" t="s">
        <v>13577</v>
      </c>
      <c r="K1281" s="147" t="s">
        <v>9481</v>
      </c>
      <c r="L1281" s="148"/>
      <c r="M1281" s="122">
        <v>0</v>
      </c>
      <c r="N1281" s="121" t="s">
        <v>8267</v>
      </c>
      <c r="O1281" s="149"/>
      <c r="P1281" s="144"/>
      <c r="Q1281" s="144"/>
      <c r="R1281" s="144"/>
      <c r="S1281" s="144"/>
      <c r="T1281" s="144"/>
      <c r="U1281" s="144"/>
      <c r="V1281" s="121"/>
      <c r="W1281" s="150"/>
    </row>
    <row r="1282" spans="1:23" ht="15" customHeight="1" x14ac:dyDescent="0.25">
      <c r="A1282" s="144"/>
      <c r="B1282" s="157">
        <v>39723</v>
      </c>
      <c r="C1282" s="121"/>
      <c r="D1282" s="144" t="s">
        <v>46</v>
      </c>
      <c r="E1282" s="158" t="s">
        <v>13578</v>
      </c>
      <c r="F1282" s="144" t="s">
        <v>10894</v>
      </c>
      <c r="G1282" s="144" t="s">
        <v>8802</v>
      </c>
      <c r="H1282" s="144" t="s">
        <v>13579</v>
      </c>
      <c r="I1282" s="144" t="s">
        <v>13580</v>
      </c>
      <c r="J1282" s="147"/>
      <c r="K1282" s="147"/>
      <c r="L1282" s="148" t="s">
        <v>8226</v>
      </c>
      <c r="M1282" s="122">
        <v>300</v>
      </c>
      <c r="N1282" s="121" t="s">
        <v>8215</v>
      </c>
      <c r="O1282" s="122"/>
      <c r="P1282" s="210"/>
      <c r="Q1282" s="144"/>
      <c r="R1282" s="144"/>
      <c r="S1282" s="144" t="s">
        <v>11100</v>
      </c>
      <c r="T1282" s="144" t="s">
        <v>10745</v>
      </c>
      <c r="U1282" s="144"/>
      <c r="V1282" s="144"/>
      <c r="W1282" s="121"/>
    </row>
    <row r="1283" spans="1:23" ht="15" customHeight="1" x14ac:dyDescent="0.25">
      <c r="A1283" s="144"/>
      <c r="B1283" s="157">
        <v>39723</v>
      </c>
      <c r="C1283" s="121"/>
      <c r="D1283" s="144" t="s">
        <v>46</v>
      </c>
      <c r="E1283" s="158">
        <v>39722.541666666664</v>
      </c>
      <c r="F1283" s="144" t="s">
        <v>10956</v>
      </c>
      <c r="G1283" s="144" t="s">
        <v>8802</v>
      </c>
      <c r="H1283" s="144" t="s">
        <v>13581</v>
      </c>
      <c r="I1283" s="144" t="s">
        <v>13582</v>
      </c>
      <c r="J1283" s="147"/>
      <c r="K1283" s="147"/>
      <c r="L1283" s="148" t="s">
        <v>8226</v>
      </c>
      <c r="M1283" s="122">
        <v>50</v>
      </c>
      <c r="N1283" s="121" t="s">
        <v>8215</v>
      </c>
      <c r="O1283" s="122"/>
      <c r="P1283" s="210"/>
      <c r="Q1283" s="144"/>
      <c r="R1283" s="144"/>
      <c r="S1283" s="144" t="s">
        <v>10959</v>
      </c>
      <c r="T1283" s="144" t="s">
        <v>10745</v>
      </c>
      <c r="U1283" s="144"/>
      <c r="V1283" s="144"/>
      <c r="W1283" s="121"/>
    </row>
    <row r="1284" spans="1:23" ht="15" customHeight="1" x14ac:dyDescent="0.25">
      <c r="A1284" s="144">
        <v>8119</v>
      </c>
      <c r="B1284" s="157">
        <v>39723</v>
      </c>
      <c r="C1284" s="121">
        <v>251</v>
      </c>
      <c r="D1284" s="121" t="s">
        <v>150</v>
      </c>
      <c r="E1284" s="158" t="s">
        <v>13583</v>
      </c>
      <c r="F1284" s="145" t="s">
        <v>13584</v>
      </c>
      <c r="G1284" s="145" t="s">
        <v>9760</v>
      </c>
      <c r="H1284" s="123" t="s">
        <v>13585</v>
      </c>
      <c r="I1284" s="146" t="s">
        <v>13586</v>
      </c>
      <c r="J1284" s="147" t="s">
        <v>13587</v>
      </c>
      <c r="K1284" s="147" t="s">
        <v>29</v>
      </c>
      <c r="L1284" s="148"/>
      <c r="M1284" s="122">
        <v>3500</v>
      </c>
      <c r="N1284" s="121" t="s">
        <v>8335</v>
      </c>
      <c r="O1284" s="122"/>
      <c r="P1284" s="210"/>
      <c r="Q1284" s="144"/>
      <c r="R1284" s="144"/>
      <c r="S1284" s="144"/>
      <c r="T1284" s="144"/>
      <c r="U1284" s="144"/>
      <c r="V1284" s="144"/>
      <c r="W1284" s="121"/>
    </row>
    <row r="1285" spans="1:23" ht="15" customHeight="1" x14ac:dyDescent="0.25">
      <c r="A1285" s="144"/>
      <c r="B1285" s="120">
        <v>39724</v>
      </c>
      <c r="C1285" s="121">
        <v>1500</v>
      </c>
      <c r="D1285" s="121" t="s">
        <v>42</v>
      </c>
      <c r="E1285" s="190">
        <v>39723.333333333336</v>
      </c>
      <c r="F1285" s="145" t="s">
        <v>8728</v>
      </c>
      <c r="G1285" s="145" t="s">
        <v>8426</v>
      </c>
      <c r="H1285" s="123" t="s">
        <v>13588</v>
      </c>
      <c r="I1285" s="146"/>
      <c r="J1285" s="147" t="s">
        <v>13589</v>
      </c>
      <c r="K1285" s="147" t="s">
        <v>9481</v>
      </c>
      <c r="L1285" s="148" t="s">
        <v>8226</v>
      </c>
      <c r="M1285" s="122">
        <v>485</v>
      </c>
      <c r="N1285" s="121" t="s">
        <v>8335</v>
      </c>
      <c r="O1285" s="149"/>
      <c r="P1285" s="144" t="s">
        <v>11640</v>
      </c>
      <c r="Q1285" s="144"/>
      <c r="R1285" s="144"/>
      <c r="S1285" s="144"/>
      <c r="T1285" s="144"/>
      <c r="U1285" s="144"/>
      <c r="V1285" s="121"/>
      <c r="W1285" s="150"/>
    </row>
    <row r="1286" spans="1:23" ht="15" customHeight="1" x14ac:dyDescent="0.25">
      <c r="A1286" s="144">
        <v>8143</v>
      </c>
      <c r="B1286" s="157">
        <v>39724</v>
      </c>
      <c r="C1286" s="121">
        <v>135</v>
      </c>
      <c r="D1286" s="121" t="s">
        <v>61</v>
      </c>
      <c r="E1286" s="158" t="s">
        <v>13590</v>
      </c>
      <c r="F1286" s="145" t="s">
        <v>8930</v>
      </c>
      <c r="G1286" s="145" t="s">
        <v>8931</v>
      </c>
      <c r="H1286" s="123" t="s">
        <v>13591</v>
      </c>
      <c r="I1286" s="146" t="s">
        <v>13592</v>
      </c>
      <c r="J1286" s="147" t="s">
        <v>13593</v>
      </c>
      <c r="K1286" s="147"/>
      <c r="L1286" s="148"/>
      <c r="M1286" s="122">
        <v>900</v>
      </c>
      <c r="N1286" s="121" t="s">
        <v>8161</v>
      </c>
      <c r="O1286" s="122"/>
      <c r="P1286" s="210"/>
      <c r="Q1286" s="144"/>
      <c r="R1286" s="144"/>
      <c r="S1286" s="144"/>
      <c r="T1286" s="144"/>
      <c r="U1286" s="144"/>
      <c r="V1286" s="144"/>
      <c r="W1286" s="121"/>
    </row>
    <row r="1287" spans="1:23" ht="15" customHeight="1" x14ac:dyDescent="0.25">
      <c r="A1287" s="144"/>
      <c r="B1287" s="157">
        <v>39725</v>
      </c>
      <c r="C1287" s="121"/>
      <c r="D1287" s="121" t="s">
        <v>46</v>
      </c>
      <c r="E1287" s="158">
        <v>39724.767361111109</v>
      </c>
      <c r="F1287" s="145" t="s">
        <v>11057</v>
      </c>
      <c r="G1287" s="145" t="s">
        <v>8802</v>
      </c>
      <c r="H1287" s="123" t="s">
        <v>12781</v>
      </c>
      <c r="I1287" s="146" t="s">
        <v>13594</v>
      </c>
      <c r="J1287" s="147"/>
      <c r="K1287" s="147"/>
      <c r="L1287" s="148" t="s">
        <v>8226</v>
      </c>
      <c r="M1287" s="122">
        <v>25</v>
      </c>
      <c r="N1287" s="121" t="s">
        <v>8215</v>
      </c>
      <c r="O1287" s="122"/>
      <c r="P1287" s="121"/>
      <c r="Q1287" s="144"/>
      <c r="R1287" s="144"/>
      <c r="S1287" s="144" t="s">
        <v>11070</v>
      </c>
      <c r="T1287" s="144" t="s">
        <v>10745</v>
      </c>
      <c r="U1287" s="144"/>
      <c r="V1287" s="121"/>
      <c r="W1287" s="150"/>
    </row>
    <row r="1288" spans="1:23" ht="15" customHeight="1" x14ac:dyDescent="0.25">
      <c r="A1288" s="144">
        <v>8157</v>
      </c>
      <c r="B1288" s="120">
        <v>39725</v>
      </c>
      <c r="C1288" s="121">
        <v>157</v>
      </c>
      <c r="D1288" s="121" t="s">
        <v>35</v>
      </c>
      <c r="E1288" s="121" t="s">
        <v>13595</v>
      </c>
      <c r="F1288" s="145" t="s">
        <v>8190</v>
      </c>
      <c r="G1288" s="145" t="s">
        <v>13596</v>
      </c>
      <c r="H1288" s="123" t="s">
        <v>13597</v>
      </c>
      <c r="I1288" s="146" t="s">
        <v>13598</v>
      </c>
      <c r="J1288" s="147" t="s">
        <v>13599</v>
      </c>
      <c r="K1288" s="147" t="s">
        <v>9481</v>
      </c>
      <c r="L1288" s="148"/>
      <c r="M1288" s="122">
        <v>500</v>
      </c>
      <c r="N1288" s="121" t="s">
        <v>8142</v>
      </c>
      <c r="O1288" s="121" t="s">
        <v>13600</v>
      </c>
      <c r="P1288" s="210" t="s">
        <v>11008</v>
      </c>
      <c r="Q1288" s="144" t="s">
        <v>8191</v>
      </c>
      <c r="R1288" s="144"/>
      <c r="S1288" s="144" t="s">
        <v>8191</v>
      </c>
      <c r="T1288" s="144" t="s">
        <v>9866</v>
      </c>
      <c r="U1288" s="144"/>
      <c r="V1288" s="144"/>
      <c r="W1288" s="121"/>
    </row>
    <row r="1289" spans="1:23" ht="15" customHeight="1" x14ac:dyDescent="0.25">
      <c r="A1289" s="159"/>
      <c r="B1289" s="160">
        <v>39725</v>
      </c>
      <c r="C1289" s="161">
        <v>1650</v>
      </c>
      <c r="D1289" s="161" t="s">
        <v>91</v>
      </c>
      <c r="E1289" s="161" t="s">
        <v>13601</v>
      </c>
      <c r="F1289" s="162" t="s">
        <v>13602</v>
      </c>
      <c r="G1289" s="162" t="s">
        <v>8284</v>
      </c>
      <c r="H1289" s="163" t="s">
        <v>13603</v>
      </c>
      <c r="I1289" s="164" t="s">
        <v>13604</v>
      </c>
      <c r="J1289" s="163" t="s">
        <v>13605</v>
      </c>
      <c r="K1289" s="165" t="s">
        <v>9481</v>
      </c>
      <c r="L1289" s="181" t="s">
        <v>8226</v>
      </c>
      <c r="M1289" s="166">
        <v>500</v>
      </c>
      <c r="N1289" s="161" t="s">
        <v>8178</v>
      </c>
      <c r="O1289" s="161"/>
      <c r="P1289" s="226"/>
      <c r="Q1289" s="159"/>
      <c r="R1289" s="159"/>
      <c r="S1289" s="159"/>
      <c r="T1289" s="159" t="s">
        <v>10717</v>
      </c>
      <c r="U1289" s="164"/>
      <c r="V1289" s="159"/>
      <c r="W1289" s="229"/>
    </row>
    <row r="1290" spans="1:23" ht="15" customHeight="1" x14ac:dyDescent="0.25">
      <c r="A1290" s="144">
        <v>8163</v>
      </c>
      <c r="B1290" s="120">
        <v>39725</v>
      </c>
      <c r="C1290" s="121">
        <v>446</v>
      </c>
      <c r="D1290" s="121" t="s">
        <v>162</v>
      </c>
      <c r="E1290" s="121" t="s">
        <v>13606</v>
      </c>
      <c r="F1290" s="145" t="s">
        <v>13607</v>
      </c>
      <c r="G1290" s="145" t="s">
        <v>13279</v>
      </c>
      <c r="H1290" s="123" t="s">
        <v>13608</v>
      </c>
      <c r="I1290" s="146" t="s">
        <v>13609</v>
      </c>
      <c r="J1290" s="147" t="s">
        <v>27</v>
      </c>
      <c r="K1290" s="147"/>
      <c r="L1290" s="148"/>
      <c r="M1290" s="122" t="s">
        <v>27</v>
      </c>
      <c r="N1290" s="121" t="s">
        <v>8194</v>
      </c>
      <c r="O1290" s="121"/>
      <c r="P1290" s="210"/>
      <c r="Q1290" s="144"/>
      <c r="R1290" s="144"/>
      <c r="S1290" s="144"/>
      <c r="T1290" s="144"/>
      <c r="U1290" s="144"/>
      <c r="V1290" s="144"/>
      <c r="W1290" s="121"/>
    </row>
    <row r="1291" spans="1:23" ht="15" customHeight="1" x14ac:dyDescent="0.25">
      <c r="A1291" s="144"/>
      <c r="B1291" s="157">
        <v>39725</v>
      </c>
      <c r="C1291" s="121"/>
      <c r="D1291" s="121" t="s">
        <v>46</v>
      </c>
      <c r="E1291" s="158">
        <v>39725.580555555556</v>
      </c>
      <c r="F1291" s="145" t="s">
        <v>11057</v>
      </c>
      <c r="G1291" s="145" t="s">
        <v>8802</v>
      </c>
      <c r="H1291" s="123" t="s">
        <v>13610</v>
      </c>
      <c r="I1291" s="146" t="s">
        <v>13611</v>
      </c>
      <c r="J1291" s="147"/>
      <c r="K1291" s="147"/>
      <c r="L1291" s="148" t="s">
        <v>8226</v>
      </c>
      <c r="M1291" s="122">
        <v>50</v>
      </c>
      <c r="N1291" s="121" t="s">
        <v>8215</v>
      </c>
      <c r="O1291" s="122"/>
      <c r="P1291" s="121"/>
      <c r="Q1291" s="144"/>
      <c r="R1291" s="144"/>
      <c r="S1291" s="144" t="s">
        <v>11231</v>
      </c>
      <c r="T1291" s="144" t="s">
        <v>10745</v>
      </c>
      <c r="U1291" s="144"/>
      <c r="V1291" s="121"/>
      <c r="W1291" s="150"/>
    </row>
    <row r="1292" spans="1:23" ht="15" customHeight="1" x14ac:dyDescent="0.25">
      <c r="A1292" s="159"/>
      <c r="B1292" s="160">
        <v>39726</v>
      </c>
      <c r="C1292" s="161">
        <v>1940</v>
      </c>
      <c r="D1292" s="161" t="s">
        <v>141</v>
      </c>
      <c r="E1292" s="161" t="s">
        <v>13612</v>
      </c>
      <c r="F1292" s="162" t="s">
        <v>11308</v>
      </c>
      <c r="G1292" s="162" t="s">
        <v>8233</v>
      </c>
      <c r="H1292" s="163" t="s">
        <v>13613</v>
      </c>
      <c r="I1292" s="164" t="s">
        <v>13614</v>
      </c>
      <c r="J1292" s="163" t="s">
        <v>13615</v>
      </c>
      <c r="K1292" s="165" t="s">
        <v>9481</v>
      </c>
      <c r="L1292" s="181" t="s">
        <v>8226</v>
      </c>
      <c r="M1292" s="166">
        <v>100</v>
      </c>
      <c r="N1292" s="161" t="s">
        <v>8142</v>
      </c>
      <c r="O1292" s="161"/>
      <c r="P1292" s="226"/>
      <c r="Q1292" s="159"/>
      <c r="R1292" s="159"/>
      <c r="S1292" s="159" t="s">
        <v>12509</v>
      </c>
      <c r="T1292" s="159" t="s">
        <v>10584</v>
      </c>
      <c r="U1292" s="164"/>
      <c r="V1292" s="159"/>
      <c r="W1292" s="229"/>
    </row>
    <row r="1293" spans="1:23" ht="15" customHeight="1" x14ac:dyDescent="0.25">
      <c r="A1293" s="159"/>
      <c r="B1293" s="160">
        <v>39726</v>
      </c>
      <c r="C1293" s="161">
        <v>1940</v>
      </c>
      <c r="D1293" s="161" t="s">
        <v>141</v>
      </c>
      <c r="E1293" s="161" t="s">
        <v>13616</v>
      </c>
      <c r="F1293" s="162" t="s">
        <v>11308</v>
      </c>
      <c r="G1293" s="162" t="s">
        <v>8233</v>
      </c>
      <c r="H1293" s="163" t="s">
        <v>13617</v>
      </c>
      <c r="I1293" s="164" t="s">
        <v>13618</v>
      </c>
      <c r="J1293" s="163" t="s">
        <v>13619</v>
      </c>
      <c r="K1293" s="165" t="s">
        <v>9481</v>
      </c>
      <c r="L1293" s="181" t="s">
        <v>8226</v>
      </c>
      <c r="M1293" s="166">
        <v>200</v>
      </c>
      <c r="N1293" s="161" t="s">
        <v>8335</v>
      </c>
      <c r="O1293" s="161"/>
      <c r="P1293" s="226"/>
      <c r="Q1293" s="159"/>
      <c r="R1293" s="159"/>
      <c r="S1293" s="159" t="s">
        <v>12509</v>
      </c>
      <c r="T1293" s="159" t="s">
        <v>10584</v>
      </c>
      <c r="U1293" s="164"/>
      <c r="V1293" s="159"/>
      <c r="W1293" s="229"/>
    </row>
    <row r="1294" spans="1:23" ht="15" customHeight="1" x14ac:dyDescent="0.25">
      <c r="A1294" s="144">
        <v>8177</v>
      </c>
      <c r="B1294" s="120">
        <v>39726</v>
      </c>
      <c r="C1294" s="121">
        <v>243</v>
      </c>
      <c r="D1294" s="121" t="s">
        <v>42</v>
      </c>
      <c r="E1294" s="121" t="s">
        <v>13620</v>
      </c>
      <c r="F1294" s="145" t="s">
        <v>8269</v>
      </c>
      <c r="G1294" s="145" t="s">
        <v>8270</v>
      </c>
      <c r="H1294" s="123" t="s">
        <v>13621</v>
      </c>
      <c r="I1294" s="146" t="s">
        <v>13622</v>
      </c>
      <c r="J1294" s="147" t="s">
        <v>12393</v>
      </c>
      <c r="K1294" s="147"/>
      <c r="L1294" s="148" t="s">
        <v>8172</v>
      </c>
      <c r="M1294" s="122">
        <v>2500</v>
      </c>
      <c r="N1294" s="121" t="s">
        <v>8168</v>
      </c>
      <c r="O1294" s="121"/>
      <c r="P1294" s="210"/>
      <c r="Q1294" s="144"/>
      <c r="R1294" s="144"/>
      <c r="S1294" s="144"/>
      <c r="T1294" s="144"/>
      <c r="U1294" s="144"/>
      <c r="V1294" s="144"/>
      <c r="W1294" s="121"/>
    </row>
    <row r="1295" spans="1:23" ht="15" customHeight="1" x14ac:dyDescent="0.25">
      <c r="A1295" s="169"/>
      <c r="B1295" s="170">
        <v>39726</v>
      </c>
      <c r="C1295" s="169">
        <v>1637</v>
      </c>
      <c r="D1295" s="169" t="s">
        <v>40</v>
      </c>
      <c r="E1295" s="169" t="s">
        <v>13623</v>
      </c>
      <c r="F1295" s="178" t="s">
        <v>10944</v>
      </c>
      <c r="G1295" s="178" t="s">
        <v>8222</v>
      </c>
      <c r="H1295" s="173" t="s">
        <v>13624</v>
      </c>
      <c r="I1295" s="178" t="s">
        <v>13625</v>
      </c>
      <c r="J1295" s="173" t="s">
        <v>10301</v>
      </c>
      <c r="K1295" s="172"/>
      <c r="L1295" s="174" t="s">
        <v>8226</v>
      </c>
      <c r="M1295" s="175">
        <v>50</v>
      </c>
      <c r="N1295" s="172" t="s">
        <v>8215</v>
      </c>
      <c r="O1295" s="176" t="s">
        <v>4936</v>
      </c>
      <c r="P1295" s="173"/>
      <c r="Q1295" s="173"/>
      <c r="R1295" s="173"/>
      <c r="S1295" s="173" t="s">
        <v>8222</v>
      </c>
      <c r="T1295" s="153" t="s">
        <v>8251</v>
      </c>
      <c r="U1295" s="153" t="s">
        <v>8252</v>
      </c>
      <c r="V1295" s="233"/>
      <c r="W1295" s="234"/>
    </row>
    <row r="1296" spans="1:23" ht="15" customHeight="1" x14ac:dyDescent="0.25">
      <c r="A1296" s="169"/>
      <c r="B1296" s="170">
        <v>39726</v>
      </c>
      <c r="C1296" s="169">
        <v>2254</v>
      </c>
      <c r="D1296" s="169" t="s">
        <v>40</v>
      </c>
      <c r="E1296" s="193" t="s">
        <v>13626</v>
      </c>
      <c r="F1296" s="178" t="s">
        <v>13627</v>
      </c>
      <c r="G1296" s="178" t="s">
        <v>8222</v>
      </c>
      <c r="H1296" s="173" t="s">
        <v>13628</v>
      </c>
      <c r="I1296" s="178" t="s">
        <v>13629</v>
      </c>
      <c r="J1296" s="173" t="s">
        <v>10301</v>
      </c>
      <c r="K1296" s="172"/>
      <c r="L1296" s="174" t="s">
        <v>8226</v>
      </c>
      <c r="M1296" s="175">
        <v>500</v>
      </c>
      <c r="N1296" s="172" t="s">
        <v>8215</v>
      </c>
      <c r="O1296" s="176" t="s">
        <v>4936</v>
      </c>
      <c r="P1296" s="173"/>
      <c r="Q1296" s="173"/>
      <c r="R1296" s="173"/>
      <c r="S1296" s="173" t="s">
        <v>8222</v>
      </c>
      <c r="T1296" s="153" t="s">
        <v>8251</v>
      </c>
      <c r="U1296" s="153" t="s">
        <v>8252</v>
      </c>
      <c r="V1296" s="233"/>
      <c r="W1296" s="234"/>
    </row>
    <row r="1297" spans="1:23" ht="15" customHeight="1" x14ac:dyDescent="0.25">
      <c r="A1297" s="159">
        <v>8193</v>
      </c>
      <c r="B1297" s="160">
        <v>39727</v>
      </c>
      <c r="C1297" s="161">
        <v>1019</v>
      </c>
      <c r="D1297" s="161" t="s">
        <v>141</v>
      </c>
      <c r="E1297" s="161" t="s">
        <v>13630</v>
      </c>
      <c r="F1297" s="197" t="s">
        <v>13631</v>
      </c>
      <c r="G1297" s="162" t="s">
        <v>13632</v>
      </c>
      <c r="H1297" s="163" t="s">
        <v>13633</v>
      </c>
      <c r="I1297" s="164" t="s">
        <v>13634</v>
      </c>
      <c r="J1297" s="163" t="s">
        <v>13635</v>
      </c>
      <c r="K1297" s="165" t="s">
        <v>9481</v>
      </c>
      <c r="L1297" s="181" t="s">
        <v>8226</v>
      </c>
      <c r="M1297" s="166">
        <v>750</v>
      </c>
      <c r="N1297" s="161" t="s">
        <v>8142</v>
      </c>
      <c r="O1297" s="161"/>
      <c r="P1297" s="226"/>
      <c r="Q1297" s="159"/>
      <c r="R1297" s="159"/>
      <c r="S1297" s="159" t="s">
        <v>13636</v>
      </c>
      <c r="T1297" s="159" t="s">
        <v>10584</v>
      </c>
      <c r="U1297" s="164"/>
      <c r="V1297" s="159"/>
      <c r="W1297" s="229"/>
    </row>
    <row r="1298" spans="1:23" ht="15" customHeight="1" x14ac:dyDescent="0.25">
      <c r="A1298" s="159"/>
      <c r="B1298" s="160">
        <v>39727</v>
      </c>
      <c r="C1298" s="161">
        <v>1335</v>
      </c>
      <c r="D1298" s="161" t="s">
        <v>64</v>
      </c>
      <c r="E1298" s="161" t="s">
        <v>13637</v>
      </c>
      <c r="F1298" s="197" t="s">
        <v>10087</v>
      </c>
      <c r="G1298" s="162" t="s">
        <v>10088</v>
      </c>
      <c r="H1298" s="163" t="s">
        <v>13638</v>
      </c>
      <c r="I1298" s="164" t="s">
        <v>13639</v>
      </c>
      <c r="J1298" s="163" t="s">
        <v>13640</v>
      </c>
      <c r="K1298" s="165" t="s">
        <v>9481</v>
      </c>
      <c r="L1298" s="181" t="s">
        <v>8226</v>
      </c>
      <c r="M1298" s="166">
        <v>1000</v>
      </c>
      <c r="N1298" s="161" t="s">
        <v>8168</v>
      </c>
      <c r="O1298" s="161"/>
      <c r="P1298" s="226"/>
      <c r="Q1298" s="159"/>
      <c r="R1298" s="159"/>
      <c r="S1298" s="159" t="s">
        <v>13641</v>
      </c>
      <c r="T1298" s="159" t="s">
        <v>9483</v>
      </c>
      <c r="U1298" s="164"/>
      <c r="V1298" s="159"/>
      <c r="W1298" s="229"/>
    </row>
    <row r="1299" spans="1:23" ht="15" customHeight="1" x14ac:dyDescent="0.25">
      <c r="A1299" s="159"/>
      <c r="B1299" s="160">
        <v>39727</v>
      </c>
      <c r="C1299" s="161">
        <v>1406</v>
      </c>
      <c r="D1299" s="161" t="s">
        <v>130</v>
      </c>
      <c r="E1299" s="161" t="s">
        <v>13642</v>
      </c>
      <c r="F1299" s="197" t="s">
        <v>12409</v>
      </c>
      <c r="G1299" s="162" t="s">
        <v>12410</v>
      </c>
      <c r="H1299" s="163" t="s">
        <v>13643</v>
      </c>
      <c r="I1299" s="164" t="s">
        <v>13644</v>
      </c>
      <c r="J1299" s="163" t="s">
        <v>13645</v>
      </c>
      <c r="K1299" s="165" t="s">
        <v>9481</v>
      </c>
      <c r="L1299" s="181" t="s">
        <v>8226</v>
      </c>
      <c r="M1299" s="166">
        <v>100</v>
      </c>
      <c r="N1299" s="161" t="s">
        <v>8161</v>
      </c>
      <c r="O1299" s="161"/>
      <c r="P1299" s="226"/>
      <c r="Q1299" s="159"/>
      <c r="R1299" s="159"/>
      <c r="S1299" s="159" t="s">
        <v>12414</v>
      </c>
      <c r="T1299" s="159" t="s">
        <v>10717</v>
      </c>
      <c r="U1299" s="164"/>
      <c r="V1299" s="159"/>
      <c r="W1299" s="229"/>
    </row>
    <row r="1300" spans="1:23" ht="15" customHeight="1" x14ac:dyDescent="0.25">
      <c r="A1300" s="151"/>
      <c r="B1300" s="152">
        <v>39727</v>
      </c>
      <c r="C1300" s="153">
        <v>806</v>
      </c>
      <c r="D1300" s="153" t="s">
        <v>21</v>
      </c>
      <c r="E1300" s="185" t="s">
        <v>13646</v>
      </c>
      <c r="F1300" s="153" t="s">
        <v>13647</v>
      </c>
      <c r="G1300" s="153" t="s">
        <v>8202</v>
      </c>
      <c r="H1300" s="123"/>
      <c r="I1300" s="153" t="s">
        <v>13648</v>
      </c>
      <c r="J1300" s="123" t="s">
        <v>13649</v>
      </c>
      <c r="K1300" s="123"/>
      <c r="L1300" s="182"/>
      <c r="M1300" s="154">
        <v>100</v>
      </c>
      <c r="N1300" s="153" t="s">
        <v>8168</v>
      </c>
      <c r="O1300" s="155"/>
      <c r="P1300" s="153"/>
      <c r="Q1300" s="153"/>
      <c r="R1300" s="153"/>
      <c r="S1300" s="153"/>
      <c r="T1300" s="153"/>
      <c r="U1300" s="153"/>
      <c r="V1300" s="153"/>
      <c r="W1300" s="156"/>
    </row>
    <row r="1301" spans="1:23" ht="15" customHeight="1" x14ac:dyDescent="0.25">
      <c r="A1301" s="151">
        <v>8189</v>
      </c>
      <c r="B1301" s="152">
        <v>39727</v>
      </c>
      <c r="C1301" s="153">
        <v>837</v>
      </c>
      <c r="D1301" s="153" t="s">
        <v>51</v>
      </c>
      <c r="E1301" s="153" t="s">
        <v>13650</v>
      </c>
      <c r="F1301" s="153" t="s">
        <v>8566</v>
      </c>
      <c r="G1301" s="153" t="s">
        <v>8468</v>
      </c>
      <c r="H1301" s="123"/>
      <c r="I1301" s="153" t="s">
        <v>11883</v>
      </c>
      <c r="J1301" s="123" t="s">
        <v>4936</v>
      </c>
      <c r="K1301" s="123"/>
      <c r="L1301" s="182"/>
      <c r="M1301" s="154">
        <v>400</v>
      </c>
      <c r="N1301" s="153" t="s">
        <v>8161</v>
      </c>
      <c r="O1301" s="155"/>
      <c r="P1301" s="153" t="s">
        <v>8548</v>
      </c>
      <c r="Q1301" s="153"/>
      <c r="R1301" s="153" t="s">
        <v>4937</v>
      </c>
      <c r="S1301" s="153"/>
      <c r="T1301" s="153"/>
      <c r="U1301" s="153"/>
      <c r="V1301" s="153"/>
      <c r="W1301" s="156"/>
    </row>
    <row r="1302" spans="1:23" ht="15" customHeight="1" x14ac:dyDescent="0.25">
      <c r="A1302" s="151"/>
      <c r="B1302" s="152">
        <v>39727</v>
      </c>
      <c r="C1302" s="153">
        <v>1033</v>
      </c>
      <c r="D1302" s="153" t="s">
        <v>21</v>
      </c>
      <c r="E1302" s="185" t="s">
        <v>13651</v>
      </c>
      <c r="F1302" s="153" t="s">
        <v>8520</v>
      </c>
      <c r="G1302" s="153" t="s">
        <v>8202</v>
      </c>
      <c r="H1302" s="123"/>
      <c r="I1302" s="153" t="s">
        <v>13652</v>
      </c>
      <c r="J1302" s="123" t="s">
        <v>8205</v>
      </c>
      <c r="K1302" s="123"/>
      <c r="L1302" s="182"/>
      <c r="M1302" s="154">
        <v>200</v>
      </c>
      <c r="N1302" s="153" t="s">
        <v>8142</v>
      </c>
      <c r="O1302" s="155"/>
      <c r="P1302" s="153"/>
      <c r="Q1302" s="153"/>
      <c r="R1302" s="153"/>
      <c r="S1302" s="153"/>
      <c r="T1302" s="153"/>
      <c r="U1302" s="153"/>
      <c r="V1302" s="153"/>
      <c r="W1302" s="156"/>
    </row>
    <row r="1303" spans="1:23" ht="15" customHeight="1" x14ac:dyDescent="0.25">
      <c r="A1303" s="144"/>
      <c r="B1303" s="120">
        <v>39727</v>
      </c>
      <c r="C1303" s="121">
        <v>936</v>
      </c>
      <c r="D1303" s="121" t="s">
        <v>162</v>
      </c>
      <c r="E1303" s="191">
        <v>39727</v>
      </c>
      <c r="F1303" s="145" t="s">
        <v>11839</v>
      </c>
      <c r="G1303" s="145" t="s">
        <v>11840</v>
      </c>
      <c r="H1303" s="123" t="s">
        <v>13653</v>
      </c>
      <c r="I1303" s="146" t="s">
        <v>13654</v>
      </c>
      <c r="J1303" s="147" t="s">
        <v>13655</v>
      </c>
      <c r="K1303" s="147" t="s">
        <v>9481</v>
      </c>
      <c r="L1303" s="148"/>
      <c r="M1303" s="122">
        <v>100</v>
      </c>
      <c r="N1303" s="121" t="s">
        <v>8161</v>
      </c>
      <c r="O1303" s="149"/>
      <c r="P1303" s="144"/>
      <c r="Q1303" s="144"/>
      <c r="R1303" s="144"/>
      <c r="S1303" s="144"/>
      <c r="T1303" s="144"/>
      <c r="U1303" s="144"/>
      <c r="V1303" s="121"/>
      <c r="W1303" s="150"/>
    </row>
    <row r="1304" spans="1:23" ht="15" customHeight="1" x14ac:dyDescent="0.25">
      <c r="A1304" s="172"/>
      <c r="B1304" s="213">
        <v>39727</v>
      </c>
      <c r="C1304" s="172"/>
      <c r="D1304" s="172" t="s">
        <v>56</v>
      </c>
      <c r="E1304" s="232">
        <v>39716</v>
      </c>
      <c r="F1304" s="178"/>
      <c r="G1304" s="178"/>
      <c r="H1304" s="173" t="s">
        <v>13656</v>
      </c>
      <c r="I1304" s="178" t="s">
        <v>13417</v>
      </c>
      <c r="J1304" s="173" t="s">
        <v>4936</v>
      </c>
      <c r="K1304" s="172"/>
      <c r="L1304" s="174" t="s">
        <v>8226</v>
      </c>
      <c r="M1304" s="175" t="s">
        <v>4936</v>
      </c>
      <c r="N1304" s="172" t="s">
        <v>8273</v>
      </c>
      <c r="O1304" s="176" t="s">
        <v>4936</v>
      </c>
      <c r="P1304" s="173"/>
      <c r="Q1304" s="173" t="s">
        <v>13418</v>
      </c>
      <c r="R1304" s="173"/>
      <c r="S1304" s="173" t="s">
        <v>13419</v>
      </c>
      <c r="T1304" s="173" t="s">
        <v>10942</v>
      </c>
      <c r="U1304" s="173" t="s">
        <v>10867</v>
      </c>
      <c r="V1304" s="179"/>
      <c r="W1304" s="180"/>
    </row>
    <row r="1305" spans="1:23" ht="15" customHeight="1" x14ac:dyDescent="0.25">
      <c r="A1305" s="169"/>
      <c r="B1305" s="170">
        <v>39727</v>
      </c>
      <c r="C1305" s="169">
        <v>1920</v>
      </c>
      <c r="D1305" s="169" t="s">
        <v>40</v>
      </c>
      <c r="E1305" s="169" t="s">
        <v>13657</v>
      </c>
      <c r="F1305" s="178" t="s">
        <v>13658</v>
      </c>
      <c r="G1305" s="178" t="s">
        <v>8222</v>
      </c>
      <c r="H1305" s="173" t="s">
        <v>11963</v>
      </c>
      <c r="I1305" s="178" t="s">
        <v>13659</v>
      </c>
      <c r="J1305" s="173" t="s">
        <v>13660</v>
      </c>
      <c r="K1305" s="172"/>
      <c r="L1305" s="174" t="s">
        <v>8226</v>
      </c>
      <c r="M1305" s="175">
        <v>500</v>
      </c>
      <c r="N1305" s="172" t="s">
        <v>8161</v>
      </c>
      <c r="O1305" s="176" t="s">
        <v>4936</v>
      </c>
      <c r="P1305" s="173"/>
      <c r="Q1305" s="173" t="s">
        <v>8222</v>
      </c>
      <c r="R1305" s="173"/>
      <c r="S1305" s="173" t="s">
        <v>8222</v>
      </c>
      <c r="T1305" s="173" t="s">
        <v>9787</v>
      </c>
      <c r="U1305" s="173" t="s">
        <v>4126</v>
      </c>
      <c r="V1305" s="179" t="s">
        <v>10843</v>
      </c>
      <c r="W1305" s="180"/>
    </row>
    <row r="1306" spans="1:23" ht="15" customHeight="1" x14ac:dyDescent="0.25">
      <c r="A1306" s="121">
        <v>8202</v>
      </c>
      <c r="B1306" s="120">
        <v>39727</v>
      </c>
      <c r="C1306" s="121">
        <v>215</v>
      </c>
      <c r="D1306" s="121" t="s">
        <v>31</v>
      </c>
      <c r="E1306" s="121" t="s">
        <v>13661</v>
      </c>
      <c r="F1306" s="145" t="s">
        <v>13662</v>
      </c>
      <c r="G1306" s="145" t="s">
        <v>13663</v>
      </c>
      <c r="H1306" s="153" t="s">
        <v>13664</v>
      </c>
      <c r="I1306" s="146" t="s">
        <v>13665</v>
      </c>
      <c r="J1306" s="153" t="s">
        <v>4468</v>
      </c>
      <c r="K1306" s="148"/>
      <c r="L1306" s="151" t="s">
        <v>11849</v>
      </c>
      <c r="M1306" s="154">
        <v>1000</v>
      </c>
      <c r="N1306" s="151" t="s">
        <v>8161</v>
      </c>
      <c r="O1306" s="238">
        <v>0</v>
      </c>
      <c r="P1306" s="146"/>
      <c r="Q1306" s="146" t="s">
        <v>13666</v>
      </c>
      <c r="R1306" s="146"/>
      <c r="S1306" s="146" t="s">
        <v>10865</v>
      </c>
      <c r="T1306" s="153" t="s">
        <v>10866</v>
      </c>
      <c r="U1306" s="153" t="s">
        <v>10867</v>
      </c>
      <c r="V1306" s="239"/>
      <c r="W1306" s="234"/>
    </row>
    <row r="1307" spans="1:23" ht="15" customHeight="1" x14ac:dyDescent="0.25">
      <c r="A1307" s="121">
        <v>8211</v>
      </c>
      <c r="B1307" s="120">
        <v>39727</v>
      </c>
      <c r="C1307" s="121">
        <v>825</v>
      </c>
      <c r="D1307" s="121" t="s">
        <v>426</v>
      </c>
      <c r="E1307" s="121" t="s">
        <v>13667</v>
      </c>
      <c r="F1307" s="145" t="s">
        <v>9804</v>
      </c>
      <c r="G1307" s="145" t="s">
        <v>13668</v>
      </c>
      <c r="H1307" s="153" t="s">
        <v>13669</v>
      </c>
      <c r="I1307" s="146" t="s">
        <v>13670</v>
      </c>
      <c r="J1307" s="153" t="s">
        <v>13671</v>
      </c>
      <c r="K1307" s="148"/>
      <c r="L1307" s="151"/>
      <c r="M1307" s="154">
        <v>1500</v>
      </c>
      <c r="N1307" s="151" t="s">
        <v>8168</v>
      </c>
      <c r="O1307" s="238">
        <v>0.2</v>
      </c>
      <c r="P1307" s="146"/>
      <c r="Q1307" s="146"/>
      <c r="R1307" s="146" t="s">
        <v>13672</v>
      </c>
      <c r="S1307" s="146" t="s">
        <v>3987</v>
      </c>
      <c r="T1307" s="153" t="s">
        <v>3914</v>
      </c>
      <c r="U1307" s="153"/>
      <c r="V1307" s="239"/>
      <c r="W1307" s="234"/>
    </row>
    <row r="1308" spans="1:23" ht="15" customHeight="1" x14ac:dyDescent="0.25">
      <c r="A1308" s="144"/>
      <c r="B1308" s="157">
        <v>39727</v>
      </c>
      <c r="C1308" s="121"/>
      <c r="D1308" s="121" t="s">
        <v>46</v>
      </c>
      <c r="E1308" s="158" t="s">
        <v>13673</v>
      </c>
      <c r="F1308" s="145" t="s">
        <v>11057</v>
      </c>
      <c r="G1308" s="145" t="s">
        <v>8802</v>
      </c>
      <c r="H1308" s="123" t="s">
        <v>13674</v>
      </c>
      <c r="I1308" s="146" t="s">
        <v>13675</v>
      </c>
      <c r="J1308" s="147" t="s">
        <v>13179</v>
      </c>
      <c r="K1308" s="147"/>
      <c r="L1308" s="148" t="s">
        <v>8226</v>
      </c>
      <c r="M1308" s="122">
        <v>200</v>
      </c>
      <c r="N1308" s="121" t="s">
        <v>8335</v>
      </c>
      <c r="O1308" s="122"/>
      <c r="P1308" s="210"/>
      <c r="Q1308" s="144"/>
      <c r="R1308" s="144"/>
      <c r="S1308" s="144" t="s">
        <v>10959</v>
      </c>
      <c r="T1308" s="144" t="s">
        <v>10745</v>
      </c>
      <c r="U1308" s="144"/>
      <c r="V1308" s="144"/>
      <c r="W1308" s="121"/>
    </row>
    <row r="1309" spans="1:23" ht="15" customHeight="1" x14ac:dyDescent="0.25">
      <c r="A1309" s="159"/>
      <c r="B1309" s="160">
        <v>39728</v>
      </c>
      <c r="C1309" s="161">
        <v>1501</v>
      </c>
      <c r="D1309" s="161" t="s">
        <v>64</v>
      </c>
      <c r="E1309" s="161" t="s">
        <v>13676</v>
      </c>
      <c r="F1309" s="197" t="s">
        <v>13677</v>
      </c>
      <c r="G1309" s="162" t="s">
        <v>8260</v>
      </c>
      <c r="H1309" s="163" t="s">
        <v>13678</v>
      </c>
      <c r="I1309" s="164" t="s">
        <v>13679</v>
      </c>
      <c r="J1309" s="163" t="s">
        <v>13680</v>
      </c>
      <c r="K1309" s="165" t="s">
        <v>9481</v>
      </c>
      <c r="L1309" s="181" t="s">
        <v>8226</v>
      </c>
      <c r="M1309" s="166">
        <v>400</v>
      </c>
      <c r="N1309" s="161" t="s">
        <v>8142</v>
      </c>
      <c r="O1309" s="161" t="s">
        <v>13681</v>
      </c>
      <c r="P1309" s="226"/>
      <c r="Q1309" s="159"/>
      <c r="R1309" s="159"/>
      <c r="S1309" s="159" t="s">
        <v>11203</v>
      </c>
      <c r="T1309" s="159" t="s">
        <v>9483</v>
      </c>
      <c r="U1309" s="164"/>
      <c r="V1309" s="159"/>
      <c r="W1309" s="229"/>
    </row>
    <row r="1310" spans="1:23" ht="15" customHeight="1" x14ac:dyDescent="0.25">
      <c r="A1310" s="159">
        <v>8234</v>
      </c>
      <c r="B1310" s="160">
        <v>39728</v>
      </c>
      <c r="C1310" s="161">
        <v>233</v>
      </c>
      <c r="D1310" s="161" t="s">
        <v>64</v>
      </c>
      <c r="E1310" s="161" t="s">
        <v>13682</v>
      </c>
      <c r="F1310" s="197" t="s">
        <v>9411</v>
      </c>
      <c r="G1310" s="162" t="s">
        <v>5722</v>
      </c>
      <c r="H1310" s="163" t="s">
        <v>13683</v>
      </c>
      <c r="I1310" s="164" t="s">
        <v>13684</v>
      </c>
      <c r="J1310" s="163" t="s">
        <v>13685</v>
      </c>
      <c r="K1310" s="165" t="s">
        <v>9481</v>
      </c>
      <c r="L1310" s="181" t="s">
        <v>8226</v>
      </c>
      <c r="M1310" s="166">
        <v>12436</v>
      </c>
      <c r="N1310" s="161" t="s">
        <v>8273</v>
      </c>
      <c r="O1310" s="226">
        <v>1</v>
      </c>
      <c r="P1310" s="226"/>
      <c r="Q1310" s="159"/>
      <c r="R1310" s="159"/>
      <c r="S1310" s="159" t="s">
        <v>12957</v>
      </c>
      <c r="T1310" s="159" t="s">
        <v>9483</v>
      </c>
      <c r="U1310" s="164"/>
      <c r="V1310" s="159"/>
      <c r="W1310" s="229"/>
    </row>
    <row r="1311" spans="1:23" ht="15" customHeight="1" x14ac:dyDescent="0.25">
      <c r="A1311" s="159"/>
      <c r="B1311" s="160">
        <v>39728</v>
      </c>
      <c r="C1311" s="161">
        <v>1803</v>
      </c>
      <c r="D1311" s="161" t="s">
        <v>141</v>
      </c>
      <c r="E1311" s="198" t="s">
        <v>13686</v>
      </c>
      <c r="F1311" s="162" t="s">
        <v>13253</v>
      </c>
      <c r="G1311" s="162" t="s">
        <v>8233</v>
      </c>
      <c r="H1311" s="163" t="s">
        <v>13687</v>
      </c>
      <c r="I1311" s="164" t="s">
        <v>13688</v>
      </c>
      <c r="J1311" s="163" t="s">
        <v>13689</v>
      </c>
      <c r="K1311" s="165" t="s">
        <v>9481</v>
      </c>
      <c r="L1311" s="181" t="s">
        <v>8226</v>
      </c>
      <c r="M1311" s="166">
        <v>100</v>
      </c>
      <c r="N1311" s="161" t="s">
        <v>8178</v>
      </c>
      <c r="O1311" s="161"/>
      <c r="P1311" s="167"/>
      <c r="Q1311" s="159"/>
      <c r="R1311" s="159"/>
      <c r="S1311" s="159" t="s">
        <v>11761</v>
      </c>
      <c r="T1311" s="159" t="s">
        <v>10717</v>
      </c>
      <c r="U1311" s="164"/>
      <c r="V1311" s="159"/>
      <c r="W1311" s="229"/>
    </row>
    <row r="1312" spans="1:23" ht="15" customHeight="1" x14ac:dyDescent="0.25">
      <c r="A1312" s="121">
        <v>8240</v>
      </c>
      <c r="B1312" s="120">
        <v>39728</v>
      </c>
      <c r="C1312" s="121">
        <v>954</v>
      </c>
      <c r="D1312" s="121" t="s">
        <v>31</v>
      </c>
      <c r="E1312" s="121" t="s">
        <v>13690</v>
      </c>
      <c r="F1312" s="145" t="s">
        <v>13691</v>
      </c>
      <c r="G1312" s="145" t="s">
        <v>11459</v>
      </c>
      <c r="H1312" s="153" t="s">
        <v>13692</v>
      </c>
      <c r="I1312" s="146" t="s">
        <v>9619</v>
      </c>
      <c r="J1312" s="153" t="s">
        <v>4936</v>
      </c>
      <c r="K1312" s="148"/>
      <c r="L1312" s="151" t="s">
        <v>12003</v>
      </c>
      <c r="M1312" s="154">
        <v>5000</v>
      </c>
      <c r="N1312" s="151" t="s">
        <v>8273</v>
      </c>
      <c r="O1312" s="238" t="s">
        <v>4936</v>
      </c>
      <c r="P1312" s="146"/>
      <c r="Q1312" s="146"/>
      <c r="R1312" s="146"/>
      <c r="S1312" s="146" t="s">
        <v>13693</v>
      </c>
      <c r="T1312" s="153" t="s">
        <v>8251</v>
      </c>
      <c r="U1312" s="153"/>
      <c r="V1312" s="239"/>
      <c r="W1312" s="234"/>
    </row>
    <row r="1313" spans="1:23" ht="15" customHeight="1" x14ac:dyDescent="0.25">
      <c r="A1313" s="144">
        <v>8221</v>
      </c>
      <c r="B1313" s="157">
        <v>39728</v>
      </c>
      <c r="C1313" s="121">
        <v>755</v>
      </c>
      <c r="D1313" s="121" t="s">
        <v>70</v>
      </c>
      <c r="E1313" s="158" t="s">
        <v>13694</v>
      </c>
      <c r="F1313" s="153" t="s">
        <v>13695</v>
      </c>
      <c r="G1313" s="145" t="s">
        <v>8255</v>
      </c>
      <c r="H1313" s="123" t="s">
        <v>13696</v>
      </c>
      <c r="I1313" s="146" t="s">
        <v>8257</v>
      </c>
      <c r="J1313" s="147" t="s">
        <v>3566</v>
      </c>
      <c r="K1313" s="147"/>
      <c r="L1313" s="148" t="s">
        <v>8172</v>
      </c>
      <c r="M1313" s="122">
        <v>10000</v>
      </c>
      <c r="N1313" s="121" t="s">
        <v>8335</v>
      </c>
      <c r="O1313" s="122"/>
      <c r="P1313" s="210"/>
      <c r="Q1313" s="144"/>
      <c r="R1313" s="144"/>
      <c r="S1313" s="144"/>
      <c r="T1313" s="144"/>
      <c r="U1313" s="144"/>
      <c r="V1313" s="144"/>
      <c r="W1313" s="121"/>
    </row>
    <row r="1314" spans="1:23" ht="15" customHeight="1" x14ac:dyDescent="0.25">
      <c r="A1314" s="144">
        <v>8239</v>
      </c>
      <c r="B1314" s="157">
        <v>39728</v>
      </c>
      <c r="C1314" s="121">
        <v>814</v>
      </c>
      <c r="D1314" s="121" t="s">
        <v>200</v>
      </c>
      <c r="E1314" s="158" t="s">
        <v>13697</v>
      </c>
      <c r="F1314" s="153" t="s">
        <v>13698</v>
      </c>
      <c r="G1314" s="145" t="s">
        <v>8238</v>
      </c>
      <c r="H1314" s="123" t="s">
        <v>13699</v>
      </c>
      <c r="I1314" s="146" t="s">
        <v>13700</v>
      </c>
      <c r="J1314" s="147" t="s">
        <v>13701</v>
      </c>
      <c r="K1314" s="147"/>
      <c r="L1314" s="148"/>
      <c r="M1314" s="122">
        <v>3500</v>
      </c>
      <c r="N1314" s="121" t="s">
        <v>8273</v>
      </c>
      <c r="O1314" s="122"/>
      <c r="P1314" s="210"/>
      <c r="Q1314" s="144"/>
      <c r="R1314" s="144"/>
      <c r="S1314" s="144"/>
      <c r="T1314" s="144"/>
      <c r="U1314" s="144"/>
      <c r="V1314" s="144"/>
      <c r="W1314" s="121"/>
    </row>
    <row r="1315" spans="1:23" ht="15" customHeight="1" x14ac:dyDescent="0.25">
      <c r="A1315" s="159">
        <v>8231</v>
      </c>
      <c r="B1315" s="160">
        <v>39728</v>
      </c>
      <c r="C1315" s="161">
        <v>1121</v>
      </c>
      <c r="D1315" s="161" t="s">
        <v>64</v>
      </c>
      <c r="E1315" s="161" t="s">
        <v>13702</v>
      </c>
      <c r="F1315" s="162" t="s">
        <v>9411</v>
      </c>
      <c r="G1315" s="162" t="s">
        <v>5722</v>
      </c>
      <c r="H1315" s="163" t="s">
        <v>13703</v>
      </c>
      <c r="I1315" s="164" t="s">
        <v>13704</v>
      </c>
      <c r="J1315" s="163" t="s">
        <v>13705</v>
      </c>
      <c r="K1315" s="165" t="s">
        <v>9481</v>
      </c>
      <c r="L1315" s="181" t="s">
        <v>8226</v>
      </c>
      <c r="M1315" s="166">
        <v>7092</v>
      </c>
      <c r="N1315" s="161" t="s">
        <v>8335</v>
      </c>
      <c r="O1315" s="161" t="s">
        <v>13706</v>
      </c>
      <c r="P1315" s="226" t="s">
        <v>10491</v>
      </c>
      <c r="Q1315" s="159"/>
      <c r="R1315" s="159"/>
      <c r="S1315" s="159" t="s">
        <v>12981</v>
      </c>
      <c r="T1315" s="159" t="s">
        <v>9483</v>
      </c>
      <c r="U1315" s="164"/>
      <c r="V1315" s="159"/>
      <c r="W1315" s="229"/>
    </row>
    <row r="1316" spans="1:23" ht="15" customHeight="1" x14ac:dyDescent="0.25">
      <c r="A1316" s="159">
        <v>8263</v>
      </c>
      <c r="B1316" s="160">
        <v>39729</v>
      </c>
      <c r="C1316" s="161">
        <v>248</v>
      </c>
      <c r="D1316" s="161" t="s">
        <v>130</v>
      </c>
      <c r="E1316" s="161" t="s">
        <v>13707</v>
      </c>
      <c r="F1316" s="162" t="s">
        <v>13708</v>
      </c>
      <c r="G1316" s="162" t="s">
        <v>13709</v>
      </c>
      <c r="H1316" s="163" t="s">
        <v>13710</v>
      </c>
      <c r="I1316" s="164" t="s">
        <v>13711</v>
      </c>
      <c r="J1316" s="163" t="s">
        <v>13712</v>
      </c>
      <c r="K1316" s="165" t="s">
        <v>9481</v>
      </c>
      <c r="L1316" s="181" t="s">
        <v>8226</v>
      </c>
      <c r="M1316" s="166">
        <v>3500</v>
      </c>
      <c r="N1316" s="161" t="s">
        <v>8142</v>
      </c>
      <c r="O1316" s="161"/>
      <c r="P1316" s="167"/>
      <c r="Q1316" s="159"/>
      <c r="R1316" s="159"/>
      <c r="S1316" s="159" t="s">
        <v>13713</v>
      </c>
      <c r="T1316" s="159" t="s">
        <v>10717</v>
      </c>
      <c r="U1316" s="164" t="s">
        <v>13714</v>
      </c>
      <c r="V1316" s="159" t="s">
        <v>13715</v>
      </c>
      <c r="W1316" s="229"/>
    </row>
    <row r="1317" spans="1:23" ht="15" customHeight="1" x14ac:dyDescent="0.25">
      <c r="A1317" s="159"/>
      <c r="B1317" s="160">
        <v>39729</v>
      </c>
      <c r="C1317" s="161">
        <v>1119</v>
      </c>
      <c r="D1317" s="161" t="s">
        <v>130</v>
      </c>
      <c r="E1317" s="161" t="s">
        <v>13716</v>
      </c>
      <c r="F1317" s="197" t="s">
        <v>13717</v>
      </c>
      <c r="G1317" s="162" t="s">
        <v>13718</v>
      </c>
      <c r="H1317" s="163" t="s">
        <v>13719</v>
      </c>
      <c r="I1317" s="164" t="s">
        <v>13720</v>
      </c>
      <c r="J1317" s="163" t="s">
        <v>13721</v>
      </c>
      <c r="K1317" s="165" t="s">
        <v>9481</v>
      </c>
      <c r="L1317" s="181" t="s">
        <v>8226</v>
      </c>
      <c r="M1317" s="166">
        <v>500</v>
      </c>
      <c r="N1317" s="161" t="s">
        <v>10799</v>
      </c>
      <c r="O1317" s="161"/>
      <c r="P1317" s="226"/>
      <c r="Q1317" s="159"/>
      <c r="R1317" s="159"/>
      <c r="S1317" s="159" t="s">
        <v>11775</v>
      </c>
      <c r="T1317" s="159" t="s">
        <v>10717</v>
      </c>
      <c r="U1317" s="164"/>
      <c r="V1317" s="159"/>
      <c r="W1317" s="229"/>
    </row>
    <row r="1318" spans="1:23" ht="15" customHeight="1" x14ac:dyDescent="0.25">
      <c r="A1318" s="159">
        <v>8243</v>
      </c>
      <c r="B1318" s="160">
        <v>39729</v>
      </c>
      <c r="C1318" s="161">
        <v>827</v>
      </c>
      <c r="D1318" s="161" t="s">
        <v>91</v>
      </c>
      <c r="E1318" s="161" t="s">
        <v>13722</v>
      </c>
      <c r="F1318" s="162" t="s">
        <v>9473</v>
      </c>
      <c r="G1318" s="162" t="s">
        <v>13723</v>
      </c>
      <c r="H1318" s="163" t="s">
        <v>13724</v>
      </c>
      <c r="I1318" s="164" t="s">
        <v>13725</v>
      </c>
      <c r="J1318" s="163" t="s">
        <v>4468</v>
      </c>
      <c r="K1318" s="165" t="s">
        <v>9481</v>
      </c>
      <c r="L1318" s="181" t="s">
        <v>5347</v>
      </c>
      <c r="M1318" s="166">
        <v>0</v>
      </c>
      <c r="N1318" s="161" t="s">
        <v>5347</v>
      </c>
      <c r="O1318" s="161"/>
      <c r="P1318" s="167"/>
      <c r="Q1318" s="159"/>
      <c r="R1318" s="159"/>
      <c r="S1318" s="159" t="s">
        <v>11203</v>
      </c>
      <c r="T1318" s="159" t="s">
        <v>9483</v>
      </c>
      <c r="U1318" s="164"/>
      <c r="V1318" s="159"/>
      <c r="W1318" s="229"/>
    </row>
    <row r="1319" spans="1:23" ht="15" customHeight="1" x14ac:dyDescent="0.25">
      <c r="A1319" s="151"/>
      <c r="B1319" s="152">
        <v>39729</v>
      </c>
      <c r="C1319" s="153">
        <v>901</v>
      </c>
      <c r="D1319" s="153" t="s">
        <v>51</v>
      </c>
      <c r="E1319" s="153" t="s">
        <v>13726</v>
      </c>
      <c r="F1319" s="153" t="s">
        <v>13727</v>
      </c>
      <c r="G1319" s="153" t="s">
        <v>9019</v>
      </c>
      <c r="H1319" s="123"/>
      <c r="I1319" s="153" t="s">
        <v>13728</v>
      </c>
      <c r="J1319" s="123" t="s">
        <v>13729</v>
      </c>
      <c r="K1319" s="123"/>
      <c r="L1319" s="182"/>
      <c r="M1319" s="154">
        <v>200</v>
      </c>
      <c r="N1319" s="153" t="s">
        <v>8273</v>
      </c>
      <c r="O1319" s="155"/>
      <c r="P1319" s="153"/>
      <c r="Q1319" s="153"/>
      <c r="R1319" s="153"/>
      <c r="S1319" s="153"/>
      <c r="T1319" s="153"/>
      <c r="U1319" s="153"/>
      <c r="V1319" s="153"/>
      <c r="W1319" s="156"/>
    </row>
    <row r="1320" spans="1:23" ht="15" customHeight="1" x14ac:dyDescent="0.25">
      <c r="A1320" s="151">
        <v>8256</v>
      </c>
      <c r="B1320" s="152">
        <v>39729</v>
      </c>
      <c r="C1320" s="153">
        <v>1258</v>
      </c>
      <c r="D1320" s="153" t="s">
        <v>21</v>
      </c>
      <c r="E1320" s="153" t="s">
        <v>13730</v>
      </c>
      <c r="F1320" s="153" t="s">
        <v>10040</v>
      </c>
      <c r="G1320" s="153" t="s">
        <v>8202</v>
      </c>
      <c r="H1320" s="123" t="s">
        <v>13731</v>
      </c>
      <c r="I1320" s="153" t="s">
        <v>13732</v>
      </c>
      <c r="J1320" s="123"/>
      <c r="K1320" s="123"/>
      <c r="L1320" s="182"/>
      <c r="M1320" s="154">
        <v>1000</v>
      </c>
      <c r="N1320" s="153" t="s">
        <v>8273</v>
      </c>
      <c r="O1320" s="155"/>
      <c r="P1320" s="153" t="s">
        <v>13733</v>
      </c>
      <c r="Q1320" s="153"/>
      <c r="R1320" s="153" t="s">
        <v>4937</v>
      </c>
      <c r="S1320" s="153"/>
      <c r="T1320" s="153"/>
      <c r="U1320" s="153"/>
      <c r="V1320" s="153"/>
      <c r="W1320" s="156"/>
    </row>
    <row r="1321" spans="1:23" ht="15" customHeight="1" x14ac:dyDescent="0.25">
      <c r="A1321" s="151">
        <v>8256</v>
      </c>
      <c r="B1321" s="152">
        <v>39729</v>
      </c>
      <c r="C1321" s="153">
        <v>1258</v>
      </c>
      <c r="D1321" s="153" t="s">
        <v>21</v>
      </c>
      <c r="E1321" s="153" t="s">
        <v>13730</v>
      </c>
      <c r="F1321" s="153" t="s">
        <v>13734</v>
      </c>
      <c r="G1321" s="153" t="s">
        <v>8202</v>
      </c>
      <c r="H1321" s="153" t="s">
        <v>13735</v>
      </c>
      <c r="I1321" s="153" t="s">
        <v>13736</v>
      </c>
      <c r="J1321" s="123" t="s">
        <v>13737</v>
      </c>
      <c r="K1321" s="123"/>
      <c r="L1321" s="182"/>
      <c r="M1321" s="154">
        <v>480000</v>
      </c>
      <c r="N1321" s="153" t="s">
        <v>8273</v>
      </c>
      <c r="O1321" s="155">
        <v>0.27</v>
      </c>
      <c r="P1321" s="153" t="s">
        <v>13738</v>
      </c>
      <c r="Q1321" s="153"/>
      <c r="R1321" s="153" t="s">
        <v>4937</v>
      </c>
      <c r="S1321" s="153"/>
      <c r="T1321" s="153"/>
      <c r="U1321" s="153"/>
      <c r="V1321" s="153"/>
      <c r="W1321" s="156"/>
    </row>
    <row r="1322" spans="1:23" ht="15" customHeight="1" x14ac:dyDescent="0.25">
      <c r="A1322" s="144">
        <v>8258</v>
      </c>
      <c r="B1322" s="120">
        <v>39729</v>
      </c>
      <c r="C1322" s="121">
        <v>121</v>
      </c>
      <c r="D1322" s="121" t="s">
        <v>42</v>
      </c>
      <c r="E1322" s="121" t="s">
        <v>13739</v>
      </c>
      <c r="F1322" s="145" t="s">
        <v>9767</v>
      </c>
      <c r="G1322" s="145" t="s">
        <v>13740</v>
      </c>
      <c r="H1322" s="123" t="s">
        <v>13741</v>
      </c>
      <c r="I1322" s="146" t="s">
        <v>13742</v>
      </c>
      <c r="J1322" s="147" t="s">
        <v>13743</v>
      </c>
      <c r="K1322" s="147"/>
      <c r="L1322" s="148"/>
      <c r="M1322" s="122">
        <v>11000</v>
      </c>
      <c r="N1322" s="121" t="s">
        <v>8161</v>
      </c>
      <c r="O1322" s="121"/>
      <c r="P1322" s="149"/>
      <c r="Q1322" s="144"/>
      <c r="R1322" s="144"/>
      <c r="S1322" s="144"/>
      <c r="T1322" s="144"/>
      <c r="U1322" s="144"/>
      <c r="V1322" s="144"/>
      <c r="W1322" s="121"/>
    </row>
    <row r="1323" spans="1:23" ht="15" customHeight="1" x14ac:dyDescent="0.25">
      <c r="A1323" s="121">
        <v>8277</v>
      </c>
      <c r="B1323" s="120">
        <v>39729</v>
      </c>
      <c r="C1323" s="121">
        <v>801</v>
      </c>
      <c r="D1323" s="121" t="s">
        <v>426</v>
      </c>
      <c r="E1323" s="121" t="s">
        <v>13744</v>
      </c>
      <c r="F1323" s="145" t="s">
        <v>9804</v>
      </c>
      <c r="G1323" s="145" t="s">
        <v>13745</v>
      </c>
      <c r="H1323" s="153" t="s">
        <v>13746</v>
      </c>
      <c r="I1323" s="146" t="s">
        <v>13747</v>
      </c>
      <c r="J1323" s="153" t="s">
        <v>27</v>
      </c>
      <c r="K1323" s="148"/>
      <c r="L1323" s="154" t="s">
        <v>27</v>
      </c>
      <c r="M1323" s="154" t="s">
        <v>27</v>
      </c>
      <c r="N1323" s="151" t="s">
        <v>8194</v>
      </c>
      <c r="O1323" s="238"/>
      <c r="P1323" s="146"/>
      <c r="Q1323" s="146"/>
      <c r="R1323" s="146"/>
      <c r="S1323" s="146"/>
      <c r="T1323" s="153"/>
      <c r="U1323" s="153"/>
      <c r="V1323" s="239"/>
      <c r="W1323" s="234"/>
    </row>
    <row r="1324" spans="1:23" ht="15" customHeight="1" x14ac:dyDescent="0.25">
      <c r="A1324" s="144">
        <v>8267</v>
      </c>
      <c r="B1324" s="157">
        <v>39729</v>
      </c>
      <c r="C1324" s="121">
        <v>337</v>
      </c>
      <c r="D1324" s="121" t="s">
        <v>61</v>
      </c>
      <c r="E1324" s="158" t="s">
        <v>13748</v>
      </c>
      <c r="F1324" s="145" t="s">
        <v>13749</v>
      </c>
      <c r="G1324" s="145" t="s">
        <v>13750</v>
      </c>
      <c r="H1324" s="123" t="s">
        <v>13751</v>
      </c>
      <c r="I1324" s="146" t="s">
        <v>13752</v>
      </c>
      <c r="J1324" s="147" t="s">
        <v>13753</v>
      </c>
      <c r="K1324" s="147"/>
      <c r="L1324" s="148" t="s">
        <v>8226</v>
      </c>
      <c r="M1324" s="122">
        <v>10000</v>
      </c>
      <c r="N1324" s="121" t="s">
        <v>8168</v>
      </c>
      <c r="O1324" s="122">
        <v>10000</v>
      </c>
      <c r="P1324" s="149" t="s">
        <v>13754</v>
      </c>
      <c r="Q1324" s="144"/>
      <c r="R1324" s="144" t="s">
        <v>13755</v>
      </c>
      <c r="S1324" s="144" t="s">
        <v>13756</v>
      </c>
      <c r="T1324" s="144" t="s">
        <v>13757</v>
      </c>
      <c r="U1324" s="144"/>
      <c r="V1324" s="144"/>
      <c r="W1324" s="121"/>
    </row>
    <row r="1325" spans="1:23" ht="15" customHeight="1" x14ac:dyDescent="0.25">
      <c r="A1325" s="144"/>
      <c r="B1325" s="157">
        <v>39729</v>
      </c>
      <c r="C1325" s="121"/>
      <c r="D1325" s="121" t="s">
        <v>46</v>
      </c>
      <c r="E1325" s="158" t="s">
        <v>13758</v>
      </c>
      <c r="F1325" s="145" t="s">
        <v>13759</v>
      </c>
      <c r="G1325" s="145" t="s">
        <v>8802</v>
      </c>
      <c r="H1325" s="123" t="s">
        <v>13760</v>
      </c>
      <c r="I1325" s="146" t="s">
        <v>13761</v>
      </c>
      <c r="J1325" s="147"/>
      <c r="K1325" s="147"/>
      <c r="L1325" s="148" t="s">
        <v>8226</v>
      </c>
      <c r="M1325" s="122">
        <v>300</v>
      </c>
      <c r="N1325" s="121" t="s">
        <v>8335</v>
      </c>
      <c r="O1325" s="122"/>
      <c r="P1325" s="149"/>
      <c r="Q1325" s="144"/>
      <c r="R1325" s="144"/>
      <c r="S1325" s="144" t="s">
        <v>11070</v>
      </c>
      <c r="T1325" s="144" t="s">
        <v>10745</v>
      </c>
      <c r="U1325" s="144"/>
      <c r="V1325" s="144"/>
      <c r="W1325" s="121"/>
    </row>
    <row r="1326" spans="1:23" ht="15" customHeight="1" x14ac:dyDescent="0.25">
      <c r="A1326" s="144">
        <v>8308</v>
      </c>
      <c r="B1326" s="120">
        <v>39730</v>
      </c>
      <c r="C1326" s="121">
        <v>1255</v>
      </c>
      <c r="D1326" s="121" t="s">
        <v>361</v>
      </c>
      <c r="E1326" s="121" t="s">
        <v>13762</v>
      </c>
      <c r="F1326" s="153" t="s">
        <v>13763</v>
      </c>
      <c r="G1326" s="145" t="s">
        <v>13764</v>
      </c>
      <c r="H1326" s="123" t="s">
        <v>13765</v>
      </c>
      <c r="I1326" s="146" t="s">
        <v>13766</v>
      </c>
      <c r="J1326" s="147" t="s">
        <v>4468</v>
      </c>
      <c r="K1326" s="147" t="s">
        <v>29</v>
      </c>
      <c r="L1326" s="148"/>
      <c r="M1326" s="122" t="s">
        <v>13767</v>
      </c>
      <c r="N1326" s="121" t="s">
        <v>8335</v>
      </c>
      <c r="O1326" s="121"/>
      <c r="P1326" s="149"/>
      <c r="Q1326" s="144" t="s">
        <v>13768</v>
      </c>
      <c r="R1326" s="144"/>
      <c r="S1326" s="144"/>
      <c r="T1326" s="144" t="s">
        <v>9866</v>
      </c>
      <c r="U1326" s="144"/>
      <c r="V1326" s="144"/>
      <c r="W1326" s="121"/>
    </row>
    <row r="1327" spans="1:23" ht="15" customHeight="1" x14ac:dyDescent="0.25">
      <c r="A1327" s="159"/>
      <c r="B1327" s="160">
        <v>39730</v>
      </c>
      <c r="C1327" s="161">
        <v>739</v>
      </c>
      <c r="D1327" s="161" t="s">
        <v>91</v>
      </c>
      <c r="E1327" s="161" t="s">
        <v>13769</v>
      </c>
      <c r="F1327" s="162" t="s">
        <v>13770</v>
      </c>
      <c r="G1327" s="162" t="s">
        <v>13771</v>
      </c>
      <c r="H1327" s="163" t="s">
        <v>13772</v>
      </c>
      <c r="I1327" s="164" t="s">
        <v>13773</v>
      </c>
      <c r="J1327" s="163" t="s">
        <v>13774</v>
      </c>
      <c r="K1327" s="165" t="s">
        <v>9481</v>
      </c>
      <c r="L1327" s="181" t="s">
        <v>8226</v>
      </c>
      <c r="M1327" s="166">
        <v>50</v>
      </c>
      <c r="N1327" s="161" t="s">
        <v>8168</v>
      </c>
      <c r="O1327" s="161"/>
      <c r="P1327" s="167"/>
      <c r="Q1327" s="159"/>
      <c r="R1327" s="159"/>
      <c r="S1327" s="159" t="s">
        <v>11811</v>
      </c>
      <c r="T1327" s="159" t="s">
        <v>10717</v>
      </c>
      <c r="U1327" s="164"/>
      <c r="V1327" s="159"/>
      <c r="W1327" s="229"/>
    </row>
    <row r="1328" spans="1:23" ht="15" customHeight="1" x14ac:dyDescent="0.25">
      <c r="A1328" s="159"/>
      <c r="B1328" s="160">
        <v>39730</v>
      </c>
      <c r="C1328" s="161">
        <v>1130</v>
      </c>
      <c r="D1328" s="161" t="s">
        <v>64</v>
      </c>
      <c r="E1328" s="161" t="s">
        <v>13775</v>
      </c>
      <c r="F1328" s="162" t="s">
        <v>10487</v>
      </c>
      <c r="G1328" s="162" t="s">
        <v>5722</v>
      </c>
      <c r="H1328" s="163" t="s">
        <v>13776</v>
      </c>
      <c r="I1328" s="164" t="s">
        <v>13777</v>
      </c>
      <c r="J1328" s="163" t="s">
        <v>13778</v>
      </c>
      <c r="K1328" s="165" t="s">
        <v>9481</v>
      </c>
      <c r="L1328" s="181" t="s">
        <v>8226</v>
      </c>
      <c r="M1328" s="166">
        <v>400</v>
      </c>
      <c r="N1328" s="161" t="s">
        <v>8142</v>
      </c>
      <c r="O1328" s="161"/>
      <c r="P1328" s="167" t="s">
        <v>11034</v>
      </c>
      <c r="Q1328" s="159"/>
      <c r="R1328" s="159"/>
      <c r="S1328" s="159" t="s">
        <v>12880</v>
      </c>
      <c r="T1328" s="159" t="s">
        <v>9483</v>
      </c>
      <c r="U1328" s="164"/>
      <c r="V1328" s="159"/>
      <c r="W1328" s="229"/>
    </row>
    <row r="1329" spans="1:23" ht="15" customHeight="1" x14ac:dyDescent="0.25">
      <c r="A1329" s="151"/>
      <c r="B1329" s="152">
        <v>39730</v>
      </c>
      <c r="C1329" s="153">
        <v>849</v>
      </c>
      <c r="D1329" s="153" t="s">
        <v>21</v>
      </c>
      <c r="E1329" s="153" t="s">
        <v>13779</v>
      </c>
      <c r="F1329" s="153" t="s">
        <v>8201</v>
      </c>
      <c r="G1329" s="153" t="s">
        <v>8202</v>
      </c>
      <c r="H1329" s="123" t="s">
        <v>13780</v>
      </c>
      <c r="I1329" s="153" t="s">
        <v>13781</v>
      </c>
      <c r="J1329" s="123" t="s">
        <v>8205</v>
      </c>
      <c r="K1329" s="123"/>
      <c r="L1329" s="182"/>
      <c r="M1329" s="154">
        <v>200</v>
      </c>
      <c r="N1329" s="153" t="s">
        <v>8194</v>
      </c>
      <c r="O1329" s="155"/>
      <c r="P1329" s="153" t="s">
        <v>13782</v>
      </c>
      <c r="Q1329" s="153"/>
      <c r="R1329" s="153" t="s">
        <v>4937</v>
      </c>
      <c r="S1329" s="153"/>
      <c r="T1329" s="153"/>
      <c r="U1329" s="153"/>
      <c r="V1329" s="153"/>
      <c r="W1329" s="156"/>
    </row>
    <row r="1330" spans="1:23" ht="15" customHeight="1" x14ac:dyDescent="0.25">
      <c r="A1330" s="151">
        <v>8348</v>
      </c>
      <c r="B1330" s="152">
        <v>39730</v>
      </c>
      <c r="C1330" s="153">
        <v>2011</v>
      </c>
      <c r="D1330" s="153" t="s">
        <v>21</v>
      </c>
      <c r="E1330" s="185" t="s">
        <v>13783</v>
      </c>
      <c r="F1330" s="153" t="s">
        <v>8499</v>
      </c>
      <c r="G1330" s="153" t="s">
        <v>8202</v>
      </c>
      <c r="H1330" s="123"/>
      <c r="I1330" s="153" t="s">
        <v>13784</v>
      </c>
      <c r="J1330" s="123" t="s">
        <v>8214</v>
      </c>
      <c r="K1330" s="123"/>
      <c r="L1330" s="182"/>
      <c r="M1330" s="154">
        <v>30</v>
      </c>
      <c r="N1330" s="153" t="s">
        <v>8142</v>
      </c>
      <c r="O1330" s="155"/>
      <c r="P1330" s="153" t="s">
        <v>10765</v>
      </c>
      <c r="Q1330" s="153"/>
      <c r="R1330" s="153" t="s">
        <v>4937</v>
      </c>
      <c r="S1330" s="153"/>
      <c r="T1330" s="153"/>
      <c r="U1330" s="153"/>
      <c r="V1330" s="153"/>
      <c r="W1330" s="156"/>
    </row>
    <row r="1331" spans="1:23" ht="15" customHeight="1" x14ac:dyDescent="0.25">
      <c r="A1331" s="144">
        <v>8292</v>
      </c>
      <c r="B1331" s="157">
        <v>39730</v>
      </c>
      <c r="C1331" s="121">
        <v>739</v>
      </c>
      <c r="D1331" s="121" t="s">
        <v>61</v>
      </c>
      <c r="E1331" s="158" t="s">
        <v>13785</v>
      </c>
      <c r="F1331" s="145" t="s">
        <v>8930</v>
      </c>
      <c r="G1331" s="145" t="s">
        <v>13750</v>
      </c>
      <c r="H1331" s="123" t="s">
        <v>13786</v>
      </c>
      <c r="I1331" s="146" t="s">
        <v>13787</v>
      </c>
      <c r="J1331" s="147" t="s">
        <v>13788</v>
      </c>
      <c r="K1331" s="147"/>
      <c r="L1331" s="148" t="s">
        <v>8226</v>
      </c>
      <c r="M1331" s="122">
        <v>30000</v>
      </c>
      <c r="N1331" s="121" t="s">
        <v>8273</v>
      </c>
      <c r="O1331" s="122">
        <v>30000</v>
      </c>
      <c r="P1331" s="149" t="s">
        <v>13754</v>
      </c>
      <c r="Q1331" s="144"/>
      <c r="R1331" s="144" t="s">
        <v>13755</v>
      </c>
      <c r="S1331" s="144" t="s">
        <v>13756</v>
      </c>
      <c r="T1331" s="144" t="s">
        <v>13757</v>
      </c>
      <c r="U1331" s="144"/>
      <c r="V1331" s="144"/>
      <c r="W1331" s="121"/>
    </row>
    <row r="1332" spans="1:23" ht="15" customHeight="1" x14ac:dyDescent="0.25">
      <c r="A1332" s="159">
        <v>8352</v>
      </c>
      <c r="B1332" s="160">
        <v>39731</v>
      </c>
      <c r="C1332" s="161">
        <v>1210</v>
      </c>
      <c r="D1332" s="161" t="s">
        <v>91</v>
      </c>
      <c r="E1332" s="161" t="s">
        <v>13789</v>
      </c>
      <c r="F1332" s="162" t="s">
        <v>10402</v>
      </c>
      <c r="G1332" s="162" t="s">
        <v>8284</v>
      </c>
      <c r="H1332" s="163" t="s">
        <v>13790</v>
      </c>
      <c r="I1332" s="164" t="s">
        <v>13791</v>
      </c>
      <c r="J1332" s="163" t="s">
        <v>13792</v>
      </c>
      <c r="K1332" s="165" t="s">
        <v>9481</v>
      </c>
      <c r="L1332" s="181" t="s">
        <v>8226</v>
      </c>
      <c r="M1332" s="166">
        <v>3000</v>
      </c>
      <c r="N1332" s="161" t="s">
        <v>8998</v>
      </c>
      <c r="O1332" s="161"/>
      <c r="P1332" s="167"/>
      <c r="Q1332" s="159"/>
      <c r="R1332" s="159"/>
      <c r="S1332" s="159" t="s">
        <v>10979</v>
      </c>
      <c r="T1332" s="159" t="s">
        <v>10717</v>
      </c>
      <c r="U1332" s="164"/>
      <c r="V1332" s="159"/>
      <c r="W1332" s="229"/>
    </row>
    <row r="1333" spans="1:23" ht="15" customHeight="1" x14ac:dyDescent="0.25">
      <c r="A1333" s="159">
        <v>8356</v>
      </c>
      <c r="B1333" s="160">
        <v>39731</v>
      </c>
      <c r="C1333" s="161">
        <v>928</v>
      </c>
      <c r="D1333" s="161" t="s">
        <v>91</v>
      </c>
      <c r="E1333" s="161" t="s">
        <v>13793</v>
      </c>
      <c r="F1333" s="162" t="s">
        <v>9427</v>
      </c>
      <c r="G1333" s="162" t="s">
        <v>10711</v>
      </c>
      <c r="H1333" s="163" t="s">
        <v>13794</v>
      </c>
      <c r="I1333" s="164" t="s">
        <v>13795</v>
      </c>
      <c r="J1333" s="163" t="s">
        <v>11858</v>
      </c>
      <c r="K1333" s="165" t="s">
        <v>9481</v>
      </c>
      <c r="L1333" s="181" t="s">
        <v>8226</v>
      </c>
      <c r="M1333" s="166">
        <v>15000</v>
      </c>
      <c r="N1333" s="161" t="s">
        <v>8998</v>
      </c>
      <c r="O1333" s="161"/>
      <c r="P1333" s="167"/>
      <c r="Q1333" s="159"/>
      <c r="R1333" s="159"/>
      <c r="S1333" s="159" t="s">
        <v>10716</v>
      </c>
      <c r="T1333" s="159" t="s">
        <v>10717</v>
      </c>
      <c r="U1333" s="164"/>
      <c r="V1333" s="159"/>
      <c r="W1333" s="229"/>
    </row>
    <row r="1334" spans="1:23" ht="15" customHeight="1" x14ac:dyDescent="0.25">
      <c r="A1334" s="159">
        <v>8356</v>
      </c>
      <c r="B1334" s="160">
        <v>39731</v>
      </c>
      <c r="C1334" s="161">
        <v>928</v>
      </c>
      <c r="D1334" s="161" t="s">
        <v>91</v>
      </c>
      <c r="E1334" s="161" t="s">
        <v>13793</v>
      </c>
      <c r="F1334" s="162" t="s">
        <v>9427</v>
      </c>
      <c r="G1334" s="162" t="s">
        <v>10711</v>
      </c>
      <c r="H1334" s="163" t="s">
        <v>13794</v>
      </c>
      <c r="I1334" s="164" t="s">
        <v>13795</v>
      </c>
      <c r="J1334" s="163" t="s">
        <v>11858</v>
      </c>
      <c r="K1334" s="165" t="s">
        <v>9481</v>
      </c>
      <c r="L1334" s="181" t="s">
        <v>11696</v>
      </c>
      <c r="M1334" s="166">
        <v>20000</v>
      </c>
      <c r="N1334" s="161" t="s">
        <v>8998</v>
      </c>
      <c r="O1334" s="161"/>
      <c r="P1334" s="167"/>
      <c r="Q1334" s="159"/>
      <c r="R1334" s="159"/>
      <c r="S1334" s="159" t="s">
        <v>10716</v>
      </c>
      <c r="T1334" s="159" t="s">
        <v>10717</v>
      </c>
      <c r="U1334" s="164"/>
      <c r="V1334" s="159"/>
      <c r="W1334" s="229"/>
    </row>
    <row r="1335" spans="1:23" ht="15" customHeight="1" x14ac:dyDescent="0.25">
      <c r="A1335" s="159">
        <v>8356</v>
      </c>
      <c r="B1335" s="160">
        <v>39731</v>
      </c>
      <c r="C1335" s="161">
        <v>928</v>
      </c>
      <c r="D1335" s="161" t="s">
        <v>91</v>
      </c>
      <c r="E1335" s="161" t="s">
        <v>13793</v>
      </c>
      <c r="F1335" s="162" t="s">
        <v>9427</v>
      </c>
      <c r="G1335" s="162" t="s">
        <v>10711</v>
      </c>
      <c r="H1335" s="163" t="s">
        <v>13794</v>
      </c>
      <c r="I1335" s="164" t="s">
        <v>13795</v>
      </c>
      <c r="J1335" s="163" t="s">
        <v>13796</v>
      </c>
      <c r="K1335" s="165" t="s">
        <v>9481</v>
      </c>
      <c r="L1335" s="181" t="s">
        <v>8172</v>
      </c>
      <c r="M1335" s="166">
        <v>20000</v>
      </c>
      <c r="N1335" s="161" t="s">
        <v>8998</v>
      </c>
      <c r="O1335" s="161"/>
      <c r="P1335" s="167"/>
      <c r="Q1335" s="159"/>
      <c r="R1335" s="159"/>
      <c r="S1335" s="159" t="s">
        <v>10716</v>
      </c>
      <c r="T1335" s="159" t="s">
        <v>10717</v>
      </c>
      <c r="U1335" s="164"/>
      <c r="V1335" s="159"/>
      <c r="W1335" s="229"/>
    </row>
    <row r="1336" spans="1:23" ht="15" customHeight="1" x14ac:dyDescent="0.25">
      <c r="A1336" s="159">
        <v>8357</v>
      </c>
      <c r="B1336" s="160">
        <v>39731</v>
      </c>
      <c r="C1336" s="161">
        <v>935</v>
      </c>
      <c r="D1336" s="161" t="s">
        <v>64</v>
      </c>
      <c r="E1336" s="161" t="s">
        <v>13797</v>
      </c>
      <c r="F1336" s="162" t="s">
        <v>13798</v>
      </c>
      <c r="G1336" s="162" t="s">
        <v>5722</v>
      </c>
      <c r="H1336" s="163" t="s">
        <v>13799</v>
      </c>
      <c r="I1336" s="164" t="s">
        <v>13800</v>
      </c>
      <c r="J1336" s="163" t="s">
        <v>13801</v>
      </c>
      <c r="K1336" s="165"/>
      <c r="L1336" s="181"/>
      <c r="M1336" s="166">
        <v>50000</v>
      </c>
      <c r="N1336" s="161" t="s">
        <v>8998</v>
      </c>
      <c r="O1336" s="161"/>
      <c r="P1336" s="167"/>
      <c r="Q1336" s="159"/>
      <c r="R1336" s="159"/>
      <c r="S1336" s="159"/>
      <c r="T1336" s="159"/>
      <c r="U1336" s="164"/>
      <c r="V1336" s="159"/>
      <c r="W1336" s="229"/>
    </row>
    <row r="1337" spans="1:23" ht="15" customHeight="1" x14ac:dyDescent="0.25">
      <c r="A1337" s="159">
        <v>8358</v>
      </c>
      <c r="B1337" s="160">
        <v>39731</v>
      </c>
      <c r="C1337" s="161">
        <v>954</v>
      </c>
      <c r="D1337" s="161" t="s">
        <v>26</v>
      </c>
      <c r="E1337" s="161" t="s">
        <v>13802</v>
      </c>
      <c r="F1337" s="162" t="s">
        <v>12056</v>
      </c>
      <c r="G1337" s="162" t="s">
        <v>8814</v>
      </c>
      <c r="H1337" s="163" t="s">
        <v>13803</v>
      </c>
      <c r="I1337" s="164" t="s">
        <v>13804</v>
      </c>
      <c r="J1337" s="163" t="s">
        <v>13114</v>
      </c>
      <c r="K1337" s="165"/>
      <c r="L1337" s="181"/>
      <c r="M1337" s="166">
        <v>3000</v>
      </c>
      <c r="N1337" s="161" t="s">
        <v>8168</v>
      </c>
      <c r="O1337" s="161"/>
      <c r="P1337" s="167"/>
      <c r="Q1337" s="159"/>
      <c r="R1337" s="159"/>
      <c r="S1337" s="159"/>
      <c r="T1337" s="159"/>
      <c r="U1337" s="164"/>
      <c r="V1337" s="159"/>
      <c r="W1337" s="229"/>
    </row>
    <row r="1338" spans="1:23" ht="15" customHeight="1" x14ac:dyDescent="0.25">
      <c r="A1338" s="159">
        <v>8368</v>
      </c>
      <c r="B1338" s="160">
        <v>39731</v>
      </c>
      <c r="C1338" s="161">
        <v>1248</v>
      </c>
      <c r="D1338" s="161" t="s">
        <v>64</v>
      </c>
      <c r="E1338" s="161" t="s">
        <v>13805</v>
      </c>
      <c r="F1338" s="197" t="s">
        <v>8704</v>
      </c>
      <c r="G1338" s="162" t="s">
        <v>5722</v>
      </c>
      <c r="H1338" s="163" t="s">
        <v>13806</v>
      </c>
      <c r="I1338" s="164" t="s">
        <v>13807</v>
      </c>
      <c r="J1338" s="163" t="s">
        <v>13808</v>
      </c>
      <c r="K1338" s="165" t="s">
        <v>9481</v>
      </c>
      <c r="L1338" s="181" t="s">
        <v>8226</v>
      </c>
      <c r="M1338" s="166">
        <v>1000</v>
      </c>
      <c r="N1338" s="161" t="s">
        <v>8273</v>
      </c>
      <c r="O1338" s="226">
        <v>1</v>
      </c>
      <c r="P1338" s="167"/>
      <c r="Q1338" s="159"/>
      <c r="R1338" s="159"/>
      <c r="S1338" s="159" t="s">
        <v>12957</v>
      </c>
      <c r="T1338" s="159" t="s">
        <v>9483</v>
      </c>
      <c r="U1338" s="164"/>
      <c r="V1338" s="159"/>
      <c r="W1338" s="229"/>
    </row>
    <row r="1339" spans="1:23" ht="15" customHeight="1" x14ac:dyDescent="0.25">
      <c r="A1339" s="159"/>
      <c r="B1339" s="160">
        <v>39731</v>
      </c>
      <c r="C1339" s="161">
        <v>815</v>
      </c>
      <c r="D1339" s="161" t="s">
        <v>91</v>
      </c>
      <c r="E1339" s="161" t="s">
        <v>13809</v>
      </c>
      <c r="F1339" s="197" t="s">
        <v>13810</v>
      </c>
      <c r="G1339" s="162" t="s">
        <v>8260</v>
      </c>
      <c r="H1339" s="163" t="s">
        <v>13811</v>
      </c>
      <c r="I1339" s="164" t="s">
        <v>13812</v>
      </c>
      <c r="J1339" s="163" t="s">
        <v>13813</v>
      </c>
      <c r="K1339" s="165" t="s">
        <v>9481</v>
      </c>
      <c r="L1339" s="181" t="s">
        <v>8226</v>
      </c>
      <c r="M1339" s="166">
        <v>750</v>
      </c>
      <c r="N1339" s="161" t="s">
        <v>8161</v>
      </c>
      <c r="O1339" s="161"/>
      <c r="P1339" s="167" t="s">
        <v>13814</v>
      </c>
      <c r="Q1339" s="159"/>
      <c r="R1339" s="159"/>
      <c r="S1339" s="159" t="s">
        <v>10979</v>
      </c>
      <c r="T1339" s="159" t="s">
        <v>10717</v>
      </c>
      <c r="U1339" s="164"/>
      <c r="V1339" s="159"/>
      <c r="W1339" s="229"/>
    </row>
    <row r="1340" spans="1:23" ht="15" customHeight="1" x14ac:dyDescent="0.25">
      <c r="A1340" s="159">
        <v>8369</v>
      </c>
      <c r="B1340" s="160">
        <v>39731</v>
      </c>
      <c r="C1340" s="161">
        <v>1437</v>
      </c>
      <c r="D1340" s="161" t="s">
        <v>91</v>
      </c>
      <c r="E1340" s="161" t="s">
        <v>13815</v>
      </c>
      <c r="F1340" s="162" t="s">
        <v>11419</v>
      </c>
      <c r="G1340" s="162" t="s">
        <v>8284</v>
      </c>
      <c r="H1340" s="164" t="s">
        <v>13816</v>
      </c>
      <c r="I1340" s="159" t="s">
        <v>13817</v>
      </c>
      <c r="J1340" s="162" t="s">
        <v>13818</v>
      </c>
      <c r="K1340" s="165" t="s">
        <v>9481</v>
      </c>
      <c r="L1340" s="181" t="s">
        <v>8226</v>
      </c>
      <c r="M1340" s="166">
        <v>3000</v>
      </c>
      <c r="N1340" s="161" t="s">
        <v>8161</v>
      </c>
      <c r="O1340" s="161"/>
      <c r="P1340" s="162"/>
      <c r="Q1340" s="159"/>
      <c r="R1340" s="159"/>
      <c r="S1340" s="159" t="s">
        <v>11811</v>
      </c>
      <c r="T1340" s="159" t="s">
        <v>10717</v>
      </c>
      <c r="U1340" s="164"/>
      <c r="V1340" s="159"/>
      <c r="W1340" s="168"/>
    </row>
    <row r="1341" spans="1:23" ht="15" customHeight="1" x14ac:dyDescent="0.25">
      <c r="A1341" s="144">
        <v>8370</v>
      </c>
      <c r="B1341" s="120">
        <v>39731</v>
      </c>
      <c r="C1341" s="121">
        <v>1519</v>
      </c>
      <c r="D1341" s="121" t="s">
        <v>42</v>
      </c>
      <c r="E1341" s="144" t="s">
        <v>13819</v>
      </c>
      <c r="F1341" s="145" t="s">
        <v>8728</v>
      </c>
      <c r="G1341" s="145" t="s">
        <v>8426</v>
      </c>
      <c r="H1341" s="144" t="s">
        <v>13820</v>
      </c>
      <c r="I1341" s="144" t="s">
        <v>13821</v>
      </c>
      <c r="J1341" s="206" t="s">
        <v>13822</v>
      </c>
      <c r="K1341" s="147"/>
      <c r="L1341" s="148" t="s">
        <v>8172</v>
      </c>
      <c r="M1341" s="122">
        <v>1200</v>
      </c>
      <c r="N1341" s="121" t="s">
        <v>8168</v>
      </c>
      <c r="O1341" s="121"/>
      <c r="P1341" s="149"/>
      <c r="Q1341" s="144"/>
      <c r="R1341" s="144"/>
      <c r="S1341" s="144"/>
      <c r="T1341" s="144"/>
      <c r="U1341" s="144"/>
      <c r="V1341" s="144"/>
      <c r="W1341" s="121"/>
    </row>
    <row r="1342" spans="1:23" ht="15" customHeight="1" x14ac:dyDescent="0.25">
      <c r="A1342" s="121" t="s">
        <v>9025</v>
      </c>
      <c r="B1342" s="120">
        <v>39731</v>
      </c>
      <c r="C1342" s="121">
        <v>1227</v>
      </c>
      <c r="D1342" s="121" t="s">
        <v>40</v>
      </c>
      <c r="E1342" s="121" t="s">
        <v>13823</v>
      </c>
      <c r="F1342" s="153" t="s">
        <v>10102</v>
      </c>
      <c r="G1342" s="145" t="s">
        <v>8222</v>
      </c>
      <c r="H1342" s="153" t="s">
        <v>13824</v>
      </c>
      <c r="I1342" s="146" t="s">
        <v>13825</v>
      </c>
      <c r="J1342" s="153" t="s">
        <v>8225</v>
      </c>
      <c r="K1342" s="148"/>
      <c r="L1342" s="154" t="s">
        <v>8226</v>
      </c>
      <c r="M1342" s="154">
        <v>30</v>
      </c>
      <c r="N1342" s="151" t="s">
        <v>8142</v>
      </c>
      <c r="O1342" s="238" t="s">
        <v>4936</v>
      </c>
      <c r="P1342" s="146"/>
      <c r="Q1342" s="146"/>
      <c r="R1342" s="146"/>
      <c r="S1342" s="173" t="s">
        <v>8222</v>
      </c>
      <c r="T1342" s="153" t="s">
        <v>9787</v>
      </c>
      <c r="U1342" s="153" t="s">
        <v>8252</v>
      </c>
      <c r="V1342" s="233"/>
      <c r="W1342" s="234"/>
    </row>
    <row r="1343" spans="1:23" ht="15" customHeight="1" x14ac:dyDescent="0.25">
      <c r="A1343" s="144">
        <v>8354</v>
      </c>
      <c r="B1343" s="157">
        <v>39731</v>
      </c>
      <c r="C1343" s="121">
        <v>808</v>
      </c>
      <c r="D1343" s="121" t="s">
        <v>200</v>
      </c>
      <c r="E1343" s="158" t="s">
        <v>13826</v>
      </c>
      <c r="F1343" s="145" t="s">
        <v>11093</v>
      </c>
      <c r="G1343" s="145" t="s">
        <v>8365</v>
      </c>
      <c r="H1343" s="123" t="s">
        <v>13827</v>
      </c>
      <c r="I1343" s="146" t="s">
        <v>13828</v>
      </c>
      <c r="J1343" s="147" t="s">
        <v>11892</v>
      </c>
      <c r="K1343" s="147"/>
      <c r="L1343" s="148"/>
      <c r="M1343" s="122">
        <v>8000</v>
      </c>
      <c r="N1343" s="121" t="s">
        <v>8168</v>
      </c>
      <c r="O1343" s="122"/>
      <c r="P1343" s="149"/>
      <c r="Q1343" s="144"/>
      <c r="R1343" s="144"/>
      <c r="S1343" s="144"/>
      <c r="T1343" s="144"/>
      <c r="U1343" s="144"/>
      <c r="V1343" s="144"/>
      <c r="W1343" s="121"/>
    </row>
    <row r="1344" spans="1:23" ht="15" customHeight="1" x14ac:dyDescent="0.25">
      <c r="A1344" s="144">
        <v>8380</v>
      </c>
      <c r="B1344" s="157">
        <v>39731</v>
      </c>
      <c r="C1344" s="121">
        <v>1949</v>
      </c>
      <c r="D1344" s="121" t="s">
        <v>46</v>
      </c>
      <c r="E1344" s="158" t="s">
        <v>13829</v>
      </c>
      <c r="F1344" s="145" t="s">
        <v>10051</v>
      </c>
      <c r="G1344" s="145" t="s">
        <v>8802</v>
      </c>
      <c r="H1344" s="144" t="s">
        <v>13830</v>
      </c>
      <c r="I1344" s="144" t="s">
        <v>13831</v>
      </c>
      <c r="J1344" s="144" t="s">
        <v>13832</v>
      </c>
      <c r="K1344" s="147"/>
      <c r="L1344" s="148" t="s">
        <v>8226</v>
      </c>
      <c r="M1344" s="122">
        <v>3000</v>
      </c>
      <c r="N1344" s="121" t="s">
        <v>8161</v>
      </c>
      <c r="O1344" s="122"/>
      <c r="P1344" s="149"/>
      <c r="Q1344" s="144"/>
      <c r="R1344" s="144"/>
      <c r="S1344" s="144" t="s">
        <v>10959</v>
      </c>
      <c r="T1344" s="144"/>
      <c r="U1344" s="144"/>
      <c r="V1344" s="144"/>
      <c r="W1344" s="121"/>
    </row>
    <row r="1345" spans="1:23" ht="15" customHeight="1" x14ac:dyDescent="0.25">
      <c r="A1345" s="144">
        <v>8404</v>
      </c>
      <c r="B1345" s="120">
        <v>39732</v>
      </c>
      <c r="C1345" s="121">
        <v>2218</v>
      </c>
      <c r="D1345" s="121" t="s">
        <v>35</v>
      </c>
      <c r="E1345" s="144" t="s">
        <v>13833</v>
      </c>
      <c r="F1345" s="145" t="s">
        <v>8190</v>
      </c>
      <c r="G1345" s="145" t="s">
        <v>8191</v>
      </c>
      <c r="H1345" s="146" t="s">
        <v>13834</v>
      </c>
      <c r="I1345" s="146" t="s">
        <v>13835</v>
      </c>
      <c r="J1345" s="146" t="s">
        <v>13836</v>
      </c>
      <c r="K1345" s="147"/>
      <c r="L1345" s="148"/>
      <c r="M1345" s="122">
        <v>850</v>
      </c>
      <c r="N1345" s="121" t="s">
        <v>8194</v>
      </c>
      <c r="O1345" s="121"/>
      <c r="P1345" s="210"/>
      <c r="Q1345" s="144"/>
      <c r="R1345" s="144"/>
      <c r="S1345" s="144"/>
      <c r="T1345" s="144"/>
      <c r="U1345" s="144"/>
      <c r="V1345" s="144"/>
      <c r="W1345" s="121"/>
    </row>
    <row r="1346" spans="1:23" ht="15" customHeight="1" x14ac:dyDescent="0.25">
      <c r="A1346" s="159">
        <v>8383</v>
      </c>
      <c r="B1346" s="160">
        <v>39732</v>
      </c>
      <c r="C1346" s="161">
        <v>944</v>
      </c>
      <c r="D1346" s="161" t="s">
        <v>26</v>
      </c>
      <c r="E1346" s="161" t="s">
        <v>13837</v>
      </c>
      <c r="F1346" s="162" t="s">
        <v>12056</v>
      </c>
      <c r="G1346" s="162" t="s">
        <v>8814</v>
      </c>
      <c r="H1346" s="164" t="s">
        <v>13838</v>
      </c>
      <c r="I1346" s="164"/>
      <c r="J1346" s="163"/>
      <c r="K1346" s="165"/>
      <c r="L1346" s="181"/>
      <c r="M1346" s="166">
        <v>50000</v>
      </c>
      <c r="N1346" s="161" t="s">
        <v>8998</v>
      </c>
      <c r="O1346" s="161"/>
      <c r="P1346" s="162"/>
      <c r="Q1346" s="159"/>
      <c r="R1346" s="159"/>
      <c r="S1346" s="159"/>
      <c r="T1346" s="159"/>
      <c r="U1346" s="164"/>
      <c r="V1346" s="159"/>
      <c r="W1346" s="168"/>
    </row>
    <row r="1347" spans="1:23" ht="15" customHeight="1" x14ac:dyDescent="0.25">
      <c r="A1347" s="159"/>
      <c r="B1347" s="160">
        <v>39732</v>
      </c>
      <c r="C1347" s="161">
        <v>1230</v>
      </c>
      <c r="D1347" s="161" t="s">
        <v>91</v>
      </c>
      <c r="E1347" s="161" t="s">
        <v>13839</v>
      </c>
      <c r="F1347" s="162" t="s">
        <v>11236</v>
      </c>
      <c r="G1347" s="162" t="s">
        <v>13840</v>
      </c>
      <c r="H1347" s="164" t="s">
        <v>13841</v>
      </c>
      <c r="I1347" s="164" t="s">
        <v>13842</v>
      </c>
      <c r="J1347" s="163" t="s">
        <v>13843</v>
      </c>
      <c r="K1347" s="165" t="s">
        <v>9481</v>
      </c>
      <c r="L1347" s="181" t="s">
        <v>8226</v>
      </c>
      <c r="M1347" s="166">
        <v>1000</v>
      </c>
      <c r="N1347" s="161" t="s">
        <v>8168</v>
      </c>
      <c r="O1347" s="161"/>
      <c r="P1347" s="162"/>
      <c r="Q1347" s="159"/>
      <c r="R1347" s="159"/>
      <c r="S1347" s="159" t="s">
        <v>11811</v>
      </c>
      <c r="T1347" s="159" t="s">
        <v>10717</v>
      </c>
      <c r="U1347" s="164"/>
      <c r="V1347" s="159"/>
      <c r="W1347" s="168"/>
    </row>
    <row r="1348" spans="1:23" ht="15" customHeight="1" x14ac:dyDescent="0.25">
      <c r="A1348" s="159">
        <v>8401</v>
      </c>
      <c r="B1348" s="160">
        <v>39732</v>
      </c>
      <c r="C1348" s="161">
        <v>1935</v>
      </c>
      <c r="D1348" s="161" t="s">
        <v>26</v>
      </c>
      <c r="E1348" s="161" t="s">
        <v>13844</v>
      </c>
      <c r="F1348" s="162" t="s">
        <v>13845</v>
      </c>
      <c r="G1348" s="162" t="s">
        <v>13846</v>
      </c>
      <c r="H1348" s="164" t="s">
        <v>13847</v>
      </c>
      <c r="I1348" s="159" t="s">
        <v>13848</v>
      </c>
      <c r="J1348" s="163"/>
      <c r="K1348" s="165"/>
      <c r="L1348" s="181"/>
      <c r="M1348" s="166" t="s">
        <v>8194</v>
      </c>
      <c r="N1348" s="161" t="s">
        <v>8194</v>
      </c>
      <c r="O1348" s="161"/>
      <c r="P1348" s="162"/>
      <c r="Q1348" s="159"/>
      <c r="R1348" s="159"/>
      <c r="S1348" s="159"/>
      <c r="T1348" s="159"/>
      <c r="U1348" s="164"/>
      <c r="V1348" s="159"/>
      <c r="W1348" s="168"/>
    </row>
    <row r="1349" spans="1:23" ht="15" customHeight="1" x14ac:dyDescent="0.25">
      <c r="A1349" s="144"/>
      <c r="B1349" s="157">
        <v>39732</v>
      </c>
      <c r="C1349" s="121"/>
      <c r="D1349" s="121" t="s">
        <v>46</v>
      </c>
      <c r="E1349" s="158" t="s">
        <v>13849</v>
      </c>
      <c r="F1349" s="145" t="s">
        <v>11057</v>
      </c>
      <c r="G1349" s="145" t="s">
        <v>8802</v>
      </c>
      <c r="H1349" s="144" t="s">
        <v>13850</v>
      </c>
      <c r="I1349" s="144" t="s">
        <v>13851</v>
      </c>
      <c r="J1349" s="144"/>
      <c r="K1349" s="147"/>
      <c r="L1349" s="148" t="s">
        <v>8226</v>
      </c>
      <c r="M1349" s="122">
        <v>450</v>
      </c>
      <c r="N1349" s="121" t="s">
        <v>8161</v>
      </c>
      <c r="O1349" s="122"/>
      <c r="P1349" s="149"/>
      <c r="Q1349" s="144"/>
      <c r="R1349" s="144"/>
      <c r="S1349" s="144" t="s">
        <v>13852</v>
      </c>
      <c r="T1349" s="144" t="s">
        <v>10745</v>
      </c>
      <c r="U1349" s="144"/>
      <c r="V1349" s="144"/>
      <c r="W1349" s="121"/>
    </row>
    <row r="1350" spans="1:23" ht="15" customHeight="1" x14ac:dyDescent="0.25">
      <c r="A1350" s="144">
        <v>8393</v>
      </c>
      <c r="B1350" s="157">
        <v>39732</v>
      </c>
      <c r="C1350" s="121">
        <v>1444</v>
      </c>
      <c r="D1350" s="121" t="s">
        <v>46</v>
      </c>
      <c r="E1350" s="158" t="s">
        <v>13853</v>
      </c>
      <c r="F1350" s="145" t="s">
        <v>10098</v>
      </c>
      <c r="G1350" s="145" t="s">
        <v>9039</v>
      </c>
      <c r="H1350" s="144" t="s">
        <v>13854</v>
      </c>
      <c r="I1350" s="144" t="s">
        <v>13855</v>
      </c>
      <c r="J1350" s="147"/>
      <c r="K1350" s="147"/>
      <c r="L1350" s="148" t="s">
        <v>8226</v>
      </c>
      <c r="M1350" s="122">
        <v>100</v>
      </c>
      <c r="N1350" s="121" t="s">
        <v>8142</v>
      </c>
      <c r="O1350" s="122"/>
      <c r="P1350" s="149"/>
      <c r="Q1350" s="144"/>
      <c r="R1350" s="144"/>
      <c r="S1350" s="144" t="s">
        <v>11060</v>
      </c>
      <c r="T1350" s="144"/>
      <c r="U1350" s="144"/>
      <c r="V1350" s="144"/>
      <c r="W1350" s="121"/>
    </row>
    <row r="1351" spans="1:23" ht="15" customHeight="1" x14ac:dyDescent="0.25">
      <c r="A1351" s="144">
        <v>8398</v>
      </c>
      <c r="B1351" s="157">
        <v>39732</v>
      </c>
      <c r="C1351" s="121">
        <v>1845</v>
      </c>
      <c r="D1351" s="121" t="s">
        <v>61</v>
      </c>
      <c r="E1351" s="158" t="s">
        <v>13856</v>
      </c>
      <c r="F1351" s="145" t="s">
        <v>13857</v>
      </c>
      <c r="G1351" s="145" t="s">
        <v>8931</v>
      </c>
      <c r="H1351" s="144" t="s">
        <v>13858</v>
      </c>
      <c r="I1351" s="144" t="s">
        <v>13859</v>
      </c>
      <c r="J1351" s="144" t="s">
        <v>13860</v>
      </c>
      <c r="K1351" s="147"/>
      <c r="L1351" s="148"/>
      <c r="M1351" s="122">
        <v>3600</v>
      </c>
      <c r="N1351" s="121" t="s">
        <v>8168</v>
      </c>
      <c r="O1351" s="122">
        <v>3600</v>
      </c>
      <c r="P1351" s="149"/>
      <c r="Q1351" s="144"/>
      <c r="R1351" s="144"/>
      <c r="S1351" s="144" t="s">
        <v>13756</v>
      </c>
      <c r="T1351" s="144" t="s">
        <v>13757</v>
      </c>
      <c r="U1351" s="144"/>
      <c r="V1351" s="144"/>
      <c r="W1351" s="121"/>
    </row>
    <row r="1352" spans="1:23" ht="15" customHeight="1" x14ac:dyDescent="0.25">
      <c r="A1352" s="144">
        <v>8409</v>
      </c>
      <c r="B1352" s="120">
        <v>39733</v>
      </c>
      <c r="C1352" s="121">
        <v>920</v>
      </c>
      <c r="D1352" s="121" t="s">
        <v>8434</v>
      </c>
      <c r="E1352" s="144" t="s">
        <v>13839</v>
      </c>
      <c r="F1352" s="145" t="s">
        <v>8436</v>
      </c>
      <c r="G1352" s="144" t="s">
        <v>13861</v>
      </c>
      <c r="H1352" s="146" t="s">
        <v>13862</v>
      </c>
      <c r="I1352" s="146" t="s">
        <v>13863</v>
      </c>
      <c r="J1352" s="147"/>
      <c r="K1352" s="147"/>
      <c r="L1352" s="148"/>
      <c r="M1352" s="122">
        <v>0</v>
      </c>
      <c r="N1352" s="121" t="s">
        <v>8215</v>
      </c>
      <c r="O1352" s="121"/>
      <c r="P1352" s="210"/>
      <c r="Q1352" s="144"/>
      <c r="R1352" s="144"/>
      <c r="S1352" s="144"/>
      <c r="T1352" s="144"/>
      <c r="U1352" s="144"/>
      <c r="V1352" s="144"/>
      <c r="W1352" s="121"/>
    </row>
    <row r="1353" spans="1:23" ht="15" customHeight="1" x14ac:dyDescent="0.25">
      <c r="A1353" s="159"/>
      <c r="B1353" s="160">
        <v>39733</v>
      </c>
      <c r="C1353" s="161">
        <v>2100</v>
      </c>
      <c r="D1353" s="161" t="s">
        <v>91</v>
      </c>
      <c r="E1353" s="161" t="s">
        <v>13864</v>
      </c>
      <c r="F1353" s="162" t="s">
        <v>8984</v>
      </c>
      <c r="G1353" s="162" t="s">
        <v>11203</v>
      </c>
      <c r="H1353" s="164" t="s">
        <v>13865</v>
      </c>
      <c r="I1353" s="164" t="s">
        <v>13866</v>
      </c>
      <c r="J1353" s="163" t="s">
        <v>13867</v>
      </c>
      <c r="K1353" s="165" t="s">
        <v>9481</v>
      </c>
      <c r="L1353" s="181" t="s">
        <v>8226</v>
      </c>
      <c r="M1353" s="166">
        <v>600</v>
      </c>
      <c r="N1353" s="161" t="s">
        <v>8161</v>
      </c>
      <c r="O1353" s="161"/>
      <c r="P1353" s="162"/>
      <c r="Q1353" s="159"/>
      <c r="R1353" s="159"/>
      <c r="S1353" s="159" t="s">
        <v>10979</v>
      </c>
      <c r="T1353" s="159" t="s">
        <v>10717</v>
      </c>
      <c r="U1353" s="164"/>
      <c r="V1353" s="159"/>
      <c r="W1353" s="168"/>
    </row>
    <row r="1354" spans="1:23" ht="15" customHeight="1" x14ac:dyDescent="0.25">
      <c r="A1354" s="144">
        <v>8410</v>
      </c>
      <c r="B1354" s="157">
        <v>39733</v>
      </c>
      <c r="C1354" s="121">
        <v>1006</v>
      </c>
      <c r="D1354" s="121" t="s">
        <v>46</v>
      </c>
      <c r="E1354" s="158" t="s">
        <v>13868</v>
      </c>
      <c r="F1354" s="145" t="s">
        <v>13327</v>
      </c>
      <c r="G1354" s="145" t="s">
        <v>8802</v>
      </c>
      <c r="H1354" s="144" t="s">
        <v>13869</v>
      </c>
      <c r="I1354" s="144" t="s">
        <v>13870</v>
      </c>
      <c r="J1354" s="147"/>
      <c r="K1354" s="147"/>
      <c r="L1354" s="148" t="s">
        <v>8226</v>
      </c>
      <c r="M1354" s="122">
        <v>1800000</v>
      </c>
      <c r="N1354" s="121" t="s">
        <v>8168</v>
      </c>
      <c r="O1354" s="122"/>
      <c r="P1354" s="210" t="s">
        <v>13871</v>
      </c>
      <c r="Q1354" s="144"/>
      <c r="R1354" s="144"/>
      <c r="S1354" s="144" t="s">
        <v>10782</v>
      </c>
      <c r="T1354" s="144" t="s">
        <v>10745</v>
      </c>
      <c r="U1354" s="144" t="s">
        <v>13872</v>
      </c>
      <c r="V1354" s="144"/>
      <c r="W1354" s="121"/>
    </row>
    <row r="1355" spans="1:23" ht="15" customHeight="1" x14ac:dyDescent="0.25">
      <c r="A1355" s="144">
        <v>8431</v>
      </c>
      <c r="B1355" s="120">
        <v>39734</v>
      </c>
      <c r="C1355" s="121">
        <v>1430</v>
      </c>
      <c r="D1355" s="121" t="s">
        <v>132</v>
      </c>
      <c r="E1355" s="144" t="s">
        <v>13873</v>
      </c>
      <c r="F1355" s="145" t="s">
        <v>13286</v>
      </c>
      <c r="G1355" s="145" t="s">
        <v>12913</v>
      </c>
      <c r="H1355" s="146" t="s">
        <v>13874</v>
      </c>
      <c r="I1355" s="146" t="s">
        <v>13875</v>
      </c>
      <c r="J1355" s="147"/>
      <c r="K1355" s="147"/>
      <c r="L1355" s="148"/>
      <c r="M1355" s="122">
        <v>500</v>
      </c>
      <c r="N1355" s="121" t="s">
        <v>8142</v>
      </c>
      <c r="O1355" s="121"/>
      <c r="P1355" s="210"/>
      <c r="Q1355" s="144"/>
      <c r="R1355" s="144"/>
      <c r="S1355" s="144"/>
      <c r="T1355" s="144"/>
      <c r="U1355" s="144"/>
      <c r="V1355" s="144"/>
      <c r="W1355" s="121"/>
    </row>
    <row r="1356" spans="1:23" ht="15" customHeight="1" x14ac:dyDescent="0.25">
      <c r="A1356" s="159">
        <v>8428</v>
      </c>
      <c r="B1356" s="160">
        <v>39734</v>
      </c>
      <c r="C1356" s="161">
        <v>1342</v>
      </c>
      <c r="D1356" s="161" t="s">
        <v>64</v>
      </c>
      <c r="E1356" s="161" t="s">
        <v>13815</v>
      </c>
      <c r="F1356" s="162" t="s">
        <v>13876</v>
      </c>
      <c r="G1356" s="162" t="s">
        <v>8260</v>
      </c>
      <c r="H1356" s="164" t="s">
        <v>13877</v>
      </c>
      <c r="I1356" s="159" t="s">
        <v>13878</v>
      </c>
      <c r="J1356" s="163" t="s">
        <v>13879</v>
      </c>
      <c r="K1356" s="165" t="s">
        <v>9481</v>
      </c>
      <c r="L1356" s="181" t="s">
        <v>8226</v>
      </c>
      <c r="M1356" s="166">
        <v>24000</v>
      </c>
      <c r="N1356" s="161" t="s">
        <v>8142</v>
      </c>
      <c r="O1356" s="161"/>
      <c r="P1356" s="162" t="s">
        <v>13880</v>
      </c>
      <c r="Q1356" s="159"/>
      <c r="R1356" s="159"/>
      <c r="S1356" s="159" t="s">
        <v>10176</v>
      </c>
      <c r="T1356" s="159" t="s">
        <v>9483</v>
      </c>
      <c r="U1356" s="164"/>
      <c r="V1356" s="159"/>
      <c r="W1356" s="168"/>
    </row>
    <row r="1357" spans="1:23" ht="15" customHeight="1" x14ac:dyDescent="0.25">
      <c r="A1357" s="159"/>
      <c r="B1357" s="160">
        <v>39734</v>
      </c>
      <c r="C1357" s="161">
        <v>745</v>
      </c>
      <c r="D1357" s="161" t="s">
        <v>64</v>
      </c>
      <c r="E1357" s="161" t="s">
        <v>13881</v>
      </c>
      <c r="F1357" s="162" t="s">
        <v>10164</v>
      </c>
      <c r="G1357" s="162" t="s">
        <v>5722</v>
      </c>
      <c r="H1357" s="164" t="s">
        <v>13882</v>
      </c>
      <c r="I1357" s="159" t="s">
        <v>13883</v>
      </c>
      <c r="J1357" s="163" t="s">
        <v>13884</v>
      </c>
      <c r="K1357" s="165" t="s">
        <v>9481</v>
      </c>
      <c r="L1357" s="181" t="s">
        <v>8226</v>
      </c>
      <c r="M1357" s="166">
        <v>600</v>
      </c>
      <c r="N1357" s="161" t="s">
        <v>8142</v>
      </c>
      <c r="O1357" s="161"/>
      <c r="P1357" s="162" t="s">
        <v>13885</v>
      </c>
      <c r="Q1357" s="159"/>
      <c r="R1357" s="159"/>
      <c r="S1357" s="159" t="s">
        <v>13886</v>
      </c>
      <c r="T1357" s="159" t="s">
        <v>9483</v>
      </c>
      <c r="U1357" s="164"/>
      <c r="V1357" s="159"/>
      <c r="W1357" s="168"/>
    </row>
    <row r="1358" spans="1:23" ht="15" customHeight="1" x14ac:dyDescent="0.25">
      <c r="A1358" s="159"/>
      <c r="B1358" s="160">
        <v>39734</v>
      </c>
      <c r="C1358" s="161">
        <v>2325</v>
      </c>
      <c r="D1358" s="161" t="s">
        <v>64</v>
      </c>
      <c r="E1358" s="161" t="s">
        <v>13887</v>
      </c>
      <c r="F1358" s="162" t="s">
        <v>11535</v>
      </c>
      <c r="G1358" s="162" t="s">
        <v>5722</v>
      </c>
      <c r="H1358" s="164" t="s">
        <v>13888</v>
      </c>
      <c r="I1358" s="159" t="s">
        <v>13889</v>
      </c>
      <c r="J1358" s="163" t="s">
        <v>13890</v>
      </c>
      <c r="K1358" s="165" t="s">
        <v>9481</v>
      </c>
      <c r="L1358" s="181" t="s">
        <v>8226</v>
      </c>
      <c r="M1358" s="166">
        <v>200</v>
      </c>
      <c r="N1358" s="161" t="s">
        <v>8142</v>
      </c>
      <c r="O1358" s="161"/>
      <c r="P1358" s="162"/>
      <c r="Q1358" s="159"/>
      <c r="R1358" s="159"/>
      <c r="S1358" s="159" t="s">
        <v>10209</v>
      </c>
      <c r="T1358" s="159" t="s">
        <v>9483</v>
      </c>
      <c r="U1358" s="164"/>
      <c r="V1358" s="159"/>
      <c r="W1358" s="168"/>
    </row>
    <row r="1359" spans="1:23" ht="15" customHeight="1" x14ac:dyDescent="0.25">
      <c r="A1359" s="159"/>
      <c r="B1359" s="160">
        <v>39734</v>
      </c>
      <c r="C1359" s="161">
        <v>1220</v>
      </c>
      <c r="D1359" s="161" t="s">
        <v>64</v>
      </c>
      <c r="E1359" s="161" t="s">
        <v>13891</v>
      </c>
      <c r="F1359" s="162" t="s">
        <v>10284</v>
      </c>
      <c r="G1359" s="162" t="s">
        <v>5722</v>
      </c>
      <c r="H1359" s="164" t="s">
        <v>13892</v>
      </c>
      <c r="I1359" s="159" t="s">
        <v>13893</v>
      </c>
      <c r="J1359" s="163" t="s">
        <v>13894</v>
      </c>
      <c r="K1359" s="165" t="s">
        <v>9481</v>
      </c>
      <c r="L1359" s="181" t="s">
        <v>8226</v>
      </c>
      <c r="M1359" s="166">
        <v>300</v>
      </c>
      <c r="N1359" s="161" t="s">
        <v>8142</v>
      </c>
      <c r="O1359" s="161"/>
      <c r="P1359" s="162"/>
      <c r="Q1359" s="159"/>
      <c r="R1359" s="159"/>
      <c r="S1359" s="159" t="s">
        <v>10155</v>
      </c>
      <c r="T1359" s="159" t="s">
        <v>9483</v>
      </c>
      <c r="U1359" s="164"/>
      <c r="V1359" s="159"/>
      <c r="W1359" s="168"/>
    </row>
    <row r="1360" spans="1:23" ht="15" customHeight="1" x14ac:dyDescent="0.25">
      <c r="A1360" s="121"/>
      <c r="B1360" s="120">
        <v>39734</v>
      </c>
      <c r="C1360" s="121">
        <v>2355</v>
      </c>
      <c r="D1360" s="121" t="s">
        <v>40</v>
      </c>
      <c r="E1360" s="121" t="s">
        <v>13895</v>
      </c>
      <c r="F1360" s="153" t="s">
        <v>13896</v>
      </c>
      <c r="G1360" s="145" t="s">
        <v>8222</v>
      </c>
      <c r="H1360" s="153" t="s">
        <v>13897</v>
      </c>
      <c r="I1360" s="146" t="s">
        <v>13898</v>
      </c>
      <c r="J1360" s="153" t="s">
        <v>8225</v>
      </c>
      <c r="K1360" s="148"/>
      <c r="L1360" s="154" t="s">
        <v>8226</v>
      </c>
      <c r="M1360" s="154">
        <v>40</v>
      </c>
      <c r="N1360" s="151" t="s">
        <v>8142</v>
      </c>
      <c r="O1360" s="238" t="s">
        <v>4936</v>
      </c>
      <c r="P1360" s="146"/>
      <c r="Q1360" s="146"/>
      <c r="R1360" s="146"/>
      <c r="S1360" s="173" t="s">
        <v>8222</v>
      </c>
      <c r="T1360" s="153" t="s">
        <v>8251</v>
      </c>
      <c r="U1360" s="153" t="s">
        <v>8252</v>
      </c>
      <c r="V1360" s="233"/>
      <c r="W1360" s="234"/>
    </row>
    <row r="1361" spans="1:23" ht="15" customHeight="1" x14ac:dyDescent="0.25">
      <c r="A1361" s="144"/>
      <c r="B1361" s="157">
        <v>39734</v>
      </c>
      <c r="C1361" s="121"/>
      <c r="D1361" s="121" t="s">
        <v>46</v>
      </c>
      <c r="E1361" s="158" t="s">
        <v>13899</v>
      </c>
      <c r="F1361" s="145" t="s">
        <v>10779</v>
      </c>
      <c r="G1361" s="145" t="s">
        <v>8802</v>
      </c>
      <c r="H1361" s="144" t="s">
        <v>11170</v>
      </c>
      <c r="I1361" s="144" t="s">
        <v>13900</v>
      </c>
      <c r="J1361" s="147"/>
      <c r="K1361" s="147"/>
      <c r="L1361" s="148" t="s">
        <v>8226</v>
      </c>
      <c r="M1361" s="122">
        <v>500</v>
      </c>
      <c r="N1361" s="121" t="s">
        <v>8335</v>
      </c>
      <c r="O1361" s="122"/>
      <c r="P1361" s="210"/>
      <c r="Q1361" s="144"/>
      <c r="R1361" s="144"/>
      <c r="S1361" s="144" t="s">
        <v>11100</v>
      </c>
      <c r="T1361" s="144" t="s">
        <v>10745</v>
      </c>
      <c r="U1361" s="144"/>
      <c r="V1361" s="144"/>
      <c r="W1361" s="121"/>
    </row>
    <row r="1362" spans="1:23" ht="15" customHeight="1" x14ac:dyDescent="0.25">
      <c r="A1362" s="144"/>
      <c r="B1362" s="157">
        <v>39734</v>
      </c>
      <c r="C1362" s="121"/>
      <c r="D1362" s="121" t="s">
        <v>46</v>
      </c>
      <c r="E1362" s="158" t="s">
        <v>13901</v>
      </c>
      <c r="F1362" s="145" t="s">
        <v>11057</v>
      </c>
      <c r="G1362" s="145" t="s">
        <v>8802</v>
      </c>
      <c r="H1362" s="144" t="s">
        <v>11068</v>
      </c>
      <c r="I1362" s="144" t="s">
        <v>13902</v>
      </c>
      <c r="J1362" s="147"/>
      <c r="K1362" s="147"/>
      <c r="L1362" s="148" t="s">
        <v>8226</v>
      </c>
      <c r="M1362" s="122">
        <v>900</v>
      </c>
      <c r="N1362" s="121" t="s">
        <v>8161</v>
      </c>
      <c r="O1362" s="122"/>
      <c r="P1362" s="210"/>
      <c r="Q1362" s="144"/>
      <c r="R1362" s="144"/>
      <c r="S1362" s="144" t="s">
        <v>10959</v>
      </c>
      <c r="T1362" s="144" t="s">
        <v>10745</v>
      </c>
      <c r="U1362" s="144"/>
      <c r="V1362" s="144"/>
      <c r="W1362" s="121"/>
    </row>
    <row r="1363" spans="1:23" ht="15" customHeight="1" x14ac:dyDescent="0.25">
      <c r="A1363" s="144">
        <v>8460</v>
      </c>
      <c r="B1363" s="120">
        <v>39735</v>
      </c>
      <c r="C1363" s="121">
        <v>1432</v>
      </c>
      <c r="D1363" s="121" t="s">
        <v>35</v>
      </c>
      <c r="E1363" s="144" t="s">
        <v>13903</v>
      </c>
      <c r="F1363" s="145" t="s">
        <v>8558</v>
      </c>
      <c r="G1363" s="145" t="s">
        <v>8191</v>
      </c>
      <c r="H1363" s="146" t="s">
        <v>13904</v>
      </c>
      <c r="I1363" s="146" t="s">
        <v>13905</v>
      </c>
      <c r="J1363" s="147"/>
      <c r="K1363" s="147"/>
      <c r="L1363" s="148" t="s">
        <v>8172</v>
      </c>
      <c r="M1363" s="122" t="s">
        <v>8194</v>
      </c>
      <c r="N1363" s="121" t="s">
        <v>8168</v>
      </c>
      <c r="O1363" s="121"/>
      <c r="P1363" s="144"/>
      <c r="Q1363" s="144"/>
      <c r="R1363" s="144"/>
      <c r="S1363" s="144"/>
      <c r="T1363" s="144"/>
      <c r="U1363" s="144"/>
      <c r="V1363" s="121"/>
      <c r="W1363" s="150"/>
    </row>
    <row r="1364" spans="1:23" ht="15" customHeight="1" x14ac:dyDescent="0.25">
      <c r="A1364" s="159">
        <v>8459</v>
      </c>
      <c r="B1364" s="160">
        <v>39735</v>
      </c>
      <c r="C1364" s="161">
        <v>1423</v>
      </c>
      <c r="D1364" s="161" t="s">
        <v>91</v>
      </c>
      <c r="E1364" s="161" t="s">
        <v>13906</v>
      </c>
      <c r="F1364" s="162" t="s">
        <v>8396</v>
      </c>
      <c r="G1364" s="162" t="s">
        <v>8477</v>
      </c>
      <c r="H1364" s="164" t="s">
        <v>8194</v>
      </c>
      <c r="I1364" s="159" t="s">
        <v>13907</v>
      </c>
      <c r="J1364" s="162" t="s">
        <v>13908</v>
      </c>
      <c r="K1364" s="165" t="s">
        <v>9481</v>
      </c>
      <c r="L1364" s="181" t="s">
        <v>8226</v>
      </c>
      <c r="M1364" s="166">
        <v>10</v>
      </c>
      <c r="N1364" s="161" t="s">
        <v>8142</v>
      </c>
      <c r="O1364" s="226"/>
      <c r="P1364" s="159"/>
      <c r="Q1364" s="159"/>
      <c r="R1364" s="159"/>
      <c r="S1364" s="159" t="s">
        <v>13909</v>
      </c>
      <c r="T1364" s="159" t="s">
        <v>10717</v>
      </c>
      <c r="U1364" s="164"/>
      <c r="V1364" s="240"/>
      <c r="W1364" s="168"/>
    </row>
    <row r="1365" spans="1:23" ht="15" customHeight="1" x14ac:dyDescent="0.25">
      <c r="A1365" s="159">
        <v>8458</v>
      </c>
      <c r="B1365" s="160">
        <v>39735</v>
      </c>
      <c r="C1365" s="161">
        <v>1412</v>
      </c>
      <c r="D1365" s="161" t="s">
        <v>79</v>
      </c>
      <c r="E1365" s="161" t="s">
        <v>13910</v>
      </c>
      <c r="F1365" s="162" t="s">
        <v>13421</v>
      </c>
      <c r="G1365" s="162" t="s">
        <v>8197</v>
      </c>
      <c r="H1365" s="164" t="s">
        <v>13911</v>
      </c>
      <c r="I1365" s="159" t="s">
        <v>13912</v>
      </c>
      <c r="J1365" s="163" t="s">
        <v>13913</v>
      </c>
      <c r="K1365" s="165"/>
      <c r="L1365" s="181"/>
      <c r="M1365" s="166">
        <v>400</v>
      </c>
      <c r="N1365" s="161" t="s">
        <v>8273</v>
      </c>
      <c r="O1365" s="226">
        <v>0.75</v>
      </c>
      <c r="P1365" s="159" t="s">
        <v>3566</v>
      </c>
      <c r="Q1365" s="159"/>
      <c r="R1365" s="159"/>
      <c r="S1365" s="159"/>
      <c r="T1365" s="159"/>
      <c r="U1365" s="164"/>
      <c r="V1365" s="240"/>
      <c r="W1365" s="168"/>
    </row>
    <row r="1366" spans="1:23" ht="15" customHeight="1" x14ac:dyDescent="0.25">
      <c r="A1366" s="144"/>
      <c r="B1366" s="120">
        <v>39735</v>
      </c>
      <c r="C1366" s="189">
        <v>1810</v>
      </c>
      <c r="D1366" s="121" t="s">
        <v>42</v>
      </c>
      <c r="E1366" s="190">
        <v>39735</v>
      </c>
      <c r="F1366" s="145" t="s">
        <v>13914</v>
      </c>
      <c r="G1366" s="145" t="s">
        <v>8907</v>
      </c>
      <c r="H1366" s="123" t="s">
        <v>13915</v>
      </c>
      <c r="I1366" s="146" t="s">
        <v>13916</v>
      </c>
      <c r="J1366" s="147"/>
      <c r="K1366" s="147"/>
      <c r="L1366" s="148"/>
      <c r="M1366" s="122">
        <v>50</v>
      </c>
      <c r="N1366" s="121" t="s">
        <v>8273</v>
      </c>
      <c r="O1366" s="149"/>
      <c r="P1366" s="144"/>
      <c r="Q1366" s="144"/>
      <c r="R1366" s="144"/>
      <c r="S1366" s="144"/>
      <c r="T1366" s="144"/>
      <c r="U1366" s="144"/>
      <c r="V1366" s="144"/>
      <c r="W1366" s="150"/>
    </row>
    <row r="1367" spans="1:23" ht="15" customHeight="1" x14ac:dyDescent="0.25">
      <c r="A1367" s="144">
        <v>8484</v>
      </c>
      <c r="B1367" s="120">
        <v>39736</v>
      </c>
      <c r="C1367" s="121">
        <v>1556</v>
      </c>
      <c r="D1367" s="121" t="s">
        <v>132</v>
      </c>
      <c r="E1367" s="144" t="s">
        <v>13917</v>
      </c>
      <c r="F1367" s="145" t="s">
        <v>13918</v>
      </c>
      <c r="G1367" s="145" t="s">
        <v>13919</v>
      </c>
      <c r="H1367" s="146" t="s">
        <v>13920</v>
      </c>
      <c r="I1367" s="146" t="s">
        <v>13921</v>
      </c>
      <c r="J1367" s="147" t="s">
        <v>13922</v>
      </c>
      <c r="K1367" s="147" t="s">
        <v>9481</v>
      </c>
      <c r="L1367" s="148"/>
      <c r="M1367" s="122">
        <v>1000</v>
      </c>
      <c r="N1367" s="121" t="s">
        <v>8273</v>
      </c>
      <c r="O1367" s="121" t="s">
        <v>13600</v>
      </c>
      <c r="P1367" s="144" t="s">
        <v>13923</v>
      </c>
      <c r="Q1367" s="144" t="s">
        <v>13924</v>
      </c>
      <c r="R1367" s="144"/>
      <c r="S1367" s="144" t="s">
        <v>9092</v>
      </c>
      <c r="T1367" s="144" t="s">
        <v>9866</v>
      </c>
      <c r="U1367" s="144"/>
      <c r="V1367" s="121"/>
      <c r="W1367" s="150"/>
    </row>
    <row r="1368" spans="1:23" ht="15" customHeight="1" x14ac:dyDescent="0.25">
      <c r="A1368" s="159">
        <v>8473</v>
      </c>
      <c r="B1368" s="160">
        <v>39736</v>
      </c>
      <c r="C1368" s="161">
        <v>908</v>
      </c>
      <c r="D1368" s="161" t="s">
        <v>64</v>
      </c>
      <c r="E1368" s="161" t="s">
        <v>13925</v>
      </c>
      <c r="F1368" s="162" t="s">
        <v>8773</v>
      </c>
      <c r="G1368" s="162" t="s">
        <v>8260</v>
      </c>
      <c r="H1368" s="164" t="s">
        <v>13926</v>
      </c>
      <c r="I1368" s="159" t="s">
        <v>13927</v>
      </c>
      <c r="J1368" s="163" t="s">
        <v>13928</v>
      </c>
      <c r="K1368" s="165" t="s">
        <v>9481</v>
      </c>
      <c r="L1368" s="181" t="s">
        <v>8226</v>
      </c>
      <c r="M1368" s="166">
        <v>600</v>
      </c>
      <c r="N1368" s="161" t="s">
        <v>8168</v>
      </c>
      <c r="O1368" s="226">
        <v>0.83</v>
      </c>
      <c r="P1368" s="159" t="s">
        <v>13929</v>
      </c>
      <c r="Q1368" s="159"/>
      <c r="R1368" s="159"/>
      <c r="S1368" s="159" t="s">
        <v>11203</v>
      </c>
      <c r="T1368" s="159" t="s">
        <v>10717</v>
      </c>
      <c r="U1368" s="164"/>
      <c r="V1368" s="240"/>
      <c r="W1368" s="168"/>
    </row>
    <row r="1369" spans="1:23" ht="15" customHeight="1" x14ac:dyDescent="0.25">
      <c r="A1369" s="159"/>
      <c r="B1369" s="160">
        <v>39736</v>
      </c>
      <c r="C1369" s="161">
        <v>1130</v>
      </c>
      <c r="D1369" s="161" t="s">
        <v>91</v>
      </c>
      <c r="E1369" s="161" t="s">
        <v>13930</v>
      </c>
      <c r="F1369" s="162" t="s">
        <v>11419</v>
      </c>
      <c r="G1369" s="162" t="s">
        <v>8284</v>
      </c>
      <c r="H1369" s="164" t="s">
        <v>13931</v>
      </c>
      <c r="I1369" s="159" t="s">
        <v>13932</v>
      </c>
      <c r="J1369" s="163" t="s">
        <v>13933</v>
      </c>
      <c r="K1369" s="165" t="s">
        <v>9481</v>
      </c>
      <c r="L1369" s="181" t="s">
        <v>8226</v>
      </c>
      <c r="M1369" s="166">
        <v>800</v>
      </c>
      <c r="N1369" s="161" t="s">
        <v>8273</v>
      </c>
      <c r="O1369" s="226"/>
      <c r="P1369" s="159"/>
      <c r="Q1369" s="159"/>
      <c r="R1369" s="159"/>
      <c r="S1369" s="159" t="s">
        <v>12841</v>
      </c>
      <c r="T1369" s="159" t="s">
        <v>10717</v>
      </c>
      <c r="U1369" s="164"/>
      <c r="V1369" s="240"/>
      <c r="W1369" s="168"/>
    </row>
    <row r="1370" spans="1:23" ht="15" customHeight="1" x14ac:dyDescent="0.25">
      <c r="A1370" s="159">
        <v>8483</v>
      </c>
      <c r="B1370" s="160">
        <v>39736</v>
      </c>
      <c r="C1370" s="161">
        <v>1508</v>
      </c>
      <c r="D1370" s="161" t="s">
        <v>141</v>
      </c>
      <c r="E1370" s="161" t="s">
        <v>13934</v>
      </c>
      <c r="F1370" s="162" t="s">
        <v>13935</v>
      </c>
      <c r="G1370" s="162" t="s">
        <v>13936</v>
      </c>
      <c r="H1370" s="164" t="s">
        <v>13937</v>
      </c>
      <c r="I1370" s="159" t="s">
        <v>13938</v>
      </c>
      <c r="J1370" s="163"/>
      <c r="K1370" s="165"/>
      <c r="L1370" s="181"/>
      <c r="M1370" s="166">
        <v>4</v>
      </c>
      <c r="N1370" s="161" t="s">
        <v>8724</v>
      </c>
      <c r="O1370" s="226"/>
      <c r="P1370" s="159"/>
      <c r="Q1370" s="159"/>
      <c r="R1370" s="159"/>
      <c r="S1370" s="159"/>
      <c r="T1370" s="159"/>
      <c r="U1370" s="164"/>
      <c r="V1370" s="240"/>
      <c r="W1370" s="168"/>
    </row>
    <row r="1371" spans="1:23" ht="15" customHeight="1" x14ac:dyDescent="0.25">
      <c r="A1371" s="159">
        <v>8481</v>
      </c>
      <c r="B1371" s="160">
        <v>39736</v>
      </c>
      <c r="C1371" s="161">
        <v>1403</v>
      </c>
      <c r="D1371" s="161" t="s">
        <v>26</v>
      </c>
      <c r="E1371" s="161" t="s">
        <v>13917</v>
      </c>
      <c r="F1371" s="162" t="s">
        <v>13939</v>
      </c>
      <c r="G1371" s="162" t="s">
        <v>8510</v>
      </c>
      <c r="H1371" s="164" t="s">
        <v>13940</v>
      </c>
      <c r="I1371" s="159" t="s">
        <v>13941</v>
      </c>
      <c r="J1371" s="163"/>
      <c r="K1371" s="165"/>
      <c r="L1371" s="181"/>
      <c r="M1371" s="166">
        <v>3000</v>
      </c>
      <c r="N1371" s="161" t="s">
        <v>8273</v>
      </c>
      <c r="O1371" s="226"/>
      <c r="P1371" s="159"/>
      <c r="Q1371" s="159"/>
      <c r="R1371" s="159"/>
      <c r="S1371" s="159"/>
      <c r="T1371" s="159"/>
      <c r="U1371" s="164"/>
      <c r="V1371" s="240"/>
      <c r="W1371" s="168"/>
    </row>
    <row r="1372" spans="1:23" ht="15" customHeight="1" x14ac:dyDescent="0.25">
      <c r="A1372" s="144"/>
      <c r="B1372" s="157">
        <v>39736</v>
      </c>
      <c r="C1372" s="121"/>
      <c r="D1372" s="121" t="s">
        <v>46</v>
      </c>
      <c r="E1372" s="158" t="s">
        <v>13942</v>
      </c>
      <c r="F1372" s="145" t="s">
        <v>13943</v>
      </c>
      <c r="G1372" s="145" t="s">
        <v>8802</v>
      </c>
      <c r="H1372" s="144" t="s">
        <v>11894</v>
      </c>
      <c r="I1372" s="144" t="s">
        <v>11567</v>
      </c>
      <c r="J1372" s="147"/>
      <c r="K1372" s="147"/>
      <c r="L1372" s="148" t="s">
        <v>9874</v>
      </c>
      <c r="M1372" s="122">
        <v>60</v>
      </c>
      <c r="N1372" s="121" t="s">
        <v>8161</v>
      </c>
      <c r="O1372" s="122"/>
      <c r="P1372" s="210"/>
      <c r="Q1372" s="144"/>
      <c r="R1372" s="144"/>
      <c r="S1372" s="144" t="s">
        <v>11070</v>
      </c>
      <c r="T1372" s="144" t="s">
        <v>10745</v>
      </c>
      <c r="U1372" s="144"/>
      <c r="V1372" s="144"/>
      <c r="W1372" s="121"/>
    </row>
    <row r="1373" spans="1:23" ht="15" customHeight="1" x14ac:dyDescent="0.25">
      <c r="A1373" s="144">
        <v>8486</v>
      </c>
      <c r="B1373" s="157">
        <v>39736</v>
      </c>
      <c r="C1373" s="121">
        <v>438</v>
      </c>
      <c r="D1373" s="121" t="s">
        <v>46</v>
      </c>
      <c r="E1373" s="158" t="s">
        <v>13944</v>
      </c>
      <c r="F1373" s="145" t="s">
        <v>9240</v>
      </c>
      <c r="G1373" s="145" t="s">
        <v>8243</v>
      </c>
      <c r="H1373" s="123" t="s">
        <v>13945</v>
      </c>
      <c r="I1373" s="146" t="s">
        <v>13946</v>
      </c>
      <c r="J1373" s="147" t="s">
        <v>4468</v>
      </c>
      <c r="K1373" s="147"/>
      <c r="L1373" s="148"/>
      <c r="M1373" s="122">
        <v>1000</v>
      </c>
      <c r="N1373" s="121" t="s">
        <v>8168</v>
      </c>
      <c r="O1373" s="122"/>
      <c r="P1373" s="210"/>
      <c r="Q1373" s="144"/>
      <c r="R1373" s="144"/>
      <c r="S1373" s="144"/>
      <c r="T1373" s="144"/>
      <c r="U1373" s="144"/>
      <c r="V1373" s="144"/>
      <c r="W1373" s="121"/>
    </row>
    <row r="1374" spans="1:23" ht="15" customHeight="1" x14ac:dyDescent="0.25">
      <c r="A1374" s="144">
        <v>8490</v>
      </c>
      <c r="B1374" s="157">
        <v>39736</v>
      </c>
      <c r="C1374" s="121">
        <v>843</v>
      </c>
      <c r="D1374" s="121" t="s">
        <v>46</v>
      </c>
      <c r="E1374" s="158" t="s">
        <v>13947</v>
      </c>
      <c r="F1374" s="145" t="s">
        <v>13948</v>
      </c>
      <c r="G1374" s="145" t="s">
        <v>8802</v>
      </c>
      <c r="H1374" s="123" t="s">
        <v>13949</v>
      </c>
      <c r="I1374" s="146" t="s">
        <v>13950</v>
      </c>
      <c r="J1374" s="147" t="s">
        <v>8429</v>
      </c>
      <c r="K1374" s="147"/>
      <c r="L1374" s="148" t="s">
        <v>11696</v>
      </c>
      <c r="M1374" s="122">
        <v>25000</v>
      </c>
      <c r="N1374" s="121" t="s">
        <v>8215</v>
      </c>
      <c r="O1374" s="122"/>
      <c r="P1374" s="210"/>
      <c r="Q1374" s="144"/>
      <c r="R1374" s="144"/>
      <c r="S1374" s="144" t="s">
        <v>10959</v>
      </c>
      <c r="T1374" s="144" t="s">
        <v>10745</v>
      </c>
      <c r="U1374" s="144"/>
      <c r="V1374" s="144"/>
      <c r="W1374" s="121"/>
    </row>
    <row r="1375" spans="1:23" ht="15" customHeight="1" x14ac:dyDescent="0.25">
      <c r="A1375" s="144"/>
      <c r="B1375" s="157">
        <v>39736</v>
      </c>
      <c r="C1375" s="121"/>
      <c r="D1375" s="121" t="s">
        <v>46</v>
      </c>
      <c r="E1375" s="158" t="s">
        <v>13951</v>
      </c>
      <c r="F1375" s="145" t="s">
        <v>13952</v>
      </c>
      <c r="G1375" s="145" t="s">
        <v>8243</v>
      </c>
      <c r="H1375" s="123" t="s">
        <v>10780</v>
      </c>
      <c r="I1375" s="146" t="s">
        <v>13953</v>
      </c>
      <c r="J1375" s="147" t="s">
        <v>11483</v>
      </c>
      <c r="K1375" s="147"/>
      <c r="L1375" s="148" t="s">
        <v>8226</v>
      </c>
      <c r="M1375" s="122">
        <v>1440</v>
      </c>
      <c r="N1375" s="121" t="s">
        <v>8168</v>
      </c>
      <c r="O1375" s="122"/>
      <c r="P1375" s="210"/>
      <c r="Q1375" s="144"/>
      <c r="R1375" s="144"/>
      <c r="S1375" s="144" t="s">
        <v>11060</v>
      </c>
      <c r="T1375" s="144" t="s">
        <v>11558</v>
      </c>
      <c r="U1375" s="144"/>
      <c r="V1375" s="144"/>
      <c r="W1375" s="121"/>
    </row>
    <row r="1376" spans="1:23" ht="15" customHeight="1" x14ac:dyDescent="0.25">
      <c r="A1376" s="144">
        <v>8502</v>
      </c>
      <c r="B1376" s="120">
        <v>39737</v>
      </c>
      <c r="C1376" s="121">
        <v>1052</v>
      </c>
      <c r="D1376" s="121" t="s">
        <v>132</v>
      </c>
      <c r="E1376" s="121" t="s">
        <v>13954</v>
      </c>
      <c r="F1376" s="145" t="s">
        <v>13955</v>
      </c>
      <c r="G1376" s="145" t="s">
        <v>13956</v>
      </c>
      <c r="H1376" s="123" t="s">
        <v>13957</v>
      </c>
      <c r="I1376" s="146" t="s">
        <v>13958</v>
      </c>
      <c r="J1376" s="147" t="s">
        <v>8429</v>
      </c>
      <c r="K1376" s="147"/>
      <c r="L1376" s="148"/>
      <c r="M1376" s="122">
        <v>2100</v>
      </c>
      <c r="N1376" s="121" t="s">
        <v>8273</v>
      </c>
      <c r="O1376" s="121"/>
      <c r="P1376" s="210"/>
      <c r="Q1376" s="144"/>
      <c r="R1376" s="144"/>
      <c r="S1376" s="144"/>
      <c r="T1376" s="144"/>
      <c r="U1376" s="144"/>
      <c r="V1376" s="144"/>
      <c r="W1376" s="121"/>
    </row>
    <row r="1377" spans="1:23" ht="15" customHeight="1" x14ac:dyDescent="0.25">
      <c r="A1377" s="159"/>
      <c r="B1377" s="160">
        <v>39737</v>
      </c>
      <c r="C1377" s="161">
        <v>808</v>
      </c>
      <c r="D1377" s="161" t="s">
        <v>64</v>
      </c>
      <c r="E1377" s="161" t="s">
        <v>13959</v>
      </c>
      <c r="F1377" s="162" t="s">
        <v>10164</v>
      </c>
      <c r="G1377" s="162" t="s">
        <v>5722</v>
      </c>
      <c r="H1377" s="164" t="s">
        <v>13960</v>
      </c>
      <c r="I1377" s="159" t="s">
        <v>13961</v>
      </c>
      <c r="J1377" s="163" t="s">
        <v>13962</v>
      </c>
      <c r="K1377" s="165" t="s">
        <v>9481</v>
      </c>
      <c r="L1377" s="181" t="s">
        <v>8226</v>
      </c>
      <c r="M1377" s="166">
        <v>300</v>
      </c>
      <c r="N1377" s="161" t="s">
        <v>8273</v>
      </c>
      <c r="O1377" s="226">
        <v>1</v>
      </c>
      <c r="P1377" s="159"/>
      <c r="Q1377" s="159"/>
      <c r="R1377" s="159"/>
      <c r="S1377" s="159" t="s">
        <v>9482</v>
      </c>
      <c r="T1377" s="159" t="s">
        <v>9483</v>
      </c>
      <c r="U1377" s="164"/>
      <c r="V1377" s="240"/>
      <c r="W1377" s="168"/>
    </row>
    <row r="1378" spans="1:23" ht="15" customHeight="1" x14ac:dyDescent="0.25">
      <c r="A1378" s="159"/>
      <c r="B1378" s="160">
        <v>39737</v>
      </c>
      <c r="C1378" s="161">
        <v>1604</v>
      </c>
      <c r="D1378" s="161" t="s">
        <v>141</v>
      </c>
      <c r="E1378" s="161" t="s">
        <v>13963</v>
      </c>
      <c r="F1378" s="162" t="s">
        <v>13253</v>
      </c>
      <c r="G1378" s="162" t="s">
        <v>8671</v>
      </c>
      <c r="H1378" s="164" t="s">
        <v>13964</v>
      </c>
      <c r="I1378" s="159" t="s">
        <v>13965</v>
      </c>
      <c r="J1378" s="163" t="s">
        <v>13966</v>
      </c>
      <c r="K1378" s="165" t="s">
        <v>9481</v>
      </c>
      <c r="L1378" s="181" t="s">
        <v>8226</v>
      </c>
      <c r="M1378" s="166">
        <v>300</v>
      </c>
      <c r="N1378" s="161" t="s">
        <v>8335</v>
      </c>
      <c r="O1378" s="226"/>
      <c r="P1378" s="159"/>
      <c r="Q1378" s="159"/>
      <c r="R1378" s="159"/>
      <c r="S1378" s="159"/>
      <c r="T1378" s="159"/>
      <c r="U1378" s="164"/>
      <c r="V1378" s="240"/>
      <c r="W1378" s="168"/>
    </row>
    <row r="1379" spans="1:23" ht="15" customHeight="1" x14ac:dyDescent="0.25">
      <c r="A1379" s="151">
        <v>8521</v>
      </c>
      <c r="B1379" s="152">
        <v>39737</v>
      </c>
      <c r="C1379" s="153">
        <v>1059</v>
      </c>
      <c r="D1379" s="153" t="s">
        <v>319</v>
      </c>
      <c r="E1379" s="185" t="s">
        <v>13967</v>
      </c>
      <c r="F1379" s="153" t="s">
        <v>13968</v>
      </c>
      <c r="G1379" s="153" t="s">
        <v>8294</v>
      </c>
      <c r="H1379" s="123" t="s">
        <v>13969</v>
      </c>
      <c r="I1379" s="153" t="s">
        <v>13970</v>
      </c>
      <c r="J1379" s="123" t="s">
        <v>4936</v>
      </c>
      <c r="K1379" s="123"/>
      <c r="L1379" s="182"/>
      <c r="M1379" s="154">
        <v>15</v>
      </c>
      <c r="N1379" s="153" t="s">
        <v>8194</v>
      </c>
      <c r="O1379" s="155"/>
      <c r="P1379" s="153"/>
      <c r="Q1379" s="153"/>
      <c r="R1379" s="153"/>
      <c r="S1379" s="153"/>
      <c r="T1379" s="153"/>
      <c r="U1379" s="153"/>
      <c r="V1379" s="153"/>
      <c r="W1379" s="156"/>
    </row>
    <row r="1380" spans="1:23" ht="15" customHeight="1" x14ac:dyDescent="0.25">
      <c r="A1380" s="144">
        <v>8505</v>
      </c>
      <c r="B1380" s="157">
        <v>39737</v>
      </c>
      <c r="C1380" s="121">
        <v>1057</v>
      </c>
      <c r="D1380" s="121" t="s">
        <v>13971</v>
      </c>
      <c r="E1380" s="158" t="s">
        <v>13972</v>
      </c>
      <c r="F1380" s="153" t="s">
        <v>13973</v>
      </c>
      <c r="G1380" s="145" t="s">
        <v>8370</v>
      </c>
      <c r="H1380" s="123" t="s">
        <v>13974</v>
      </c>
      <c r="I1380" s="146" t="s">
        <v>13975</v>
      </c>
      <c r="J1380" s="147" t="s">
        <v>13976</v>
      </c>
      <c r="K1380" s="147"/>
      <c r="L1380" s="148"/>
      <c r="M1380" s="122">
        <v>3000</v>
      </c>
      <c r="N1380" s="121" t="s">
        <v>13977</v>
      </c>
      <c r="O1380" s="122"/>
      <c r="P1380" s="210"/>
      <c r="Q1380" s="144"/>
      <c r="R1380" s="144"/>
      <c r="S1380" s="144" t="s">
        <v>13978</v>
      </c>
      <c r="T1380" s="144" t="s">
        <v>11639</v>
      </c>
      <c r="U1380" s="144" t="s">
        <v>11640</v>
      </c>
      <c r="V1380" s="144"/>
      <c r="W1380" s="121"/>
    </row>
    <row r="1381" spans="1:23" ht="15" customHeight="1" x14ac:dyDescent="0.25">
      <c r="A1381" s="144">
        <v>8510</v>
      </c>
      <c r="B1381" s="157">
        <v>39737</v>
      </c>
      <c r="C1381" s="121">
        <v>108</v>
      </c>
      <c r="D1381" s="121" t="s">
        <v>46</v>
      </c>
      <c r="E1381" s="158" t="s">
        <v>13979</v>
      </c>
      <c r="F1381" s="145" t="s">
        <v>13980</v>
      </c>
      <c r="G1381" s="145" t="s">
        <v>13981</v>
      </c>
      <c r="H1381" s="123" t="s">
        <v>13982</v>
      </c>
      <c r="I1381" s="146" t="s">
        <v>13950</v>
      </c>
      <c r="J1381" s="147" t="s">
        <v>13983</v>
      </c>
      <c r="K1381" s="147"/>
      <c r="L1381" s="148" t="s">
        <v>11696</v>
      </c>
      <c r="M1381" s="122">
        <v>5000</v>
      </c>
      <c r="N1381" s="121" t="s">
        <v>8215</v>
      </c>
      <c r="O1381" s="122"/>
      <c r="P1381" s="210"/>
      <c r="Q1381" s="144"/>
      <c r="R1381" s="144"/>
      <c r="S1381" s="144" t="s">
        <v>10959</v>
      </c>
      <c r="T1381" s="144" t="s">
        <v>11558</v>
      </c>
      <c r="U1381" s="144"/>
      <c r="V1381" s="144"/>
      <c r="W1381" s="121"/>
    </row>
    <row r="1382" spans="1:23" ht="15" customHeight="1" x14ac:dyDescent="0.25">
      <c r="A1382" s="144">
        <v>8513</v>
      </c>
      <c r="B1382" s="157">
        <v>39737</v>
      </c>
      <c r="C1382" s="121">
        <v>217</v>
      </c>
      <c r="D1382" s="121" t="s">
        <v>46</v>
      </c>
      <c r="E1382" s="158" t="s">
        <v>13984</v>
      </c>
      <c r="F1382" s="145" t="s">
        <v>13985</v>
      </c>
      <c r="G1382" s="145" t="s">
        <v>13986</v>
      </c>
      <c r="H1382" s="123" t="s">
        <v>13987</v>
      </c>
      <c r="I1382" s="144" t="s">
        <v>13988</v>
      </c>
      <c r="J1382" s="147" t="s">
        <v>13989</v>
      </c>
      <c r="K1382" s="147" t="s">
        <v>29</v>
      </c>
      <c r="L1382" s="148" t="s">
        <v>8226</v>
      </c>
      <c r="M1382" s="122">
        <v>20000</v>
      </c>
      <c r="N1382" s="121" t="s">
        <v>8161</v>
      </c>
      <c r="O1382" s="122"/>
      <c r="P1382" s="210" t="s">
        <v>4468</v>
      </c>
      <c r="Q1382" s="144"/>
      <c r="R1382" s="144" t="s">
        <v>13990</v>
      </c>
      <c r="S1382" s="144" t="s">
        <v>13991</v>
      </c>
      <c r="T1382" s="144" t="s">
        <v>10450</v>
      </c>
      <c r="U1382" s="144" t="s">
        <v>10451</v>
      </c>
      <c r="V1382" s="144"/>
      <c r="W1382" s="121"/>
    </row>
    <row r="1383" spans="1:23" ht="15" customHeight="1" x14ac:dyDescent="0.25">
      <c r="A1383" s="144">
        <v>8534</v>
      </c>
      <c r="B1383" s="120">
        <v>39738</v>
      </c>
      <c r="C1383" s="121">
        <v>814</v>
      </c>
      <c r="D1383" s="121" t="s">
        <v>35</v>
      </c>
      <c r="E1383" s="121" t="s">
        <v>13992</v>
      </c>
      <c r="F1383" s="145" t="s">
        <v>8190</v>
      </c>
      <c r="G1383" s="145" t="s">
        <v>8191</v>
      </c>
      <c r="H1383" s="123" t="s">
        <v>13993</v>
      </c>
      <c r="I1383" s="146" t="s">
        <v>13994</v>
      </c>
      <c r="J1383" s="147" t="s">
        <v>13995</v>
      </c>
      <c r="K1383" s="147"/>
      <c r="L1383" s="148" t="s">
        <v>8226</v>
      </c>
      <c r="M1383" s="122">
        <v>1300</v>
      </c>
      <c r="N1383" s="121" t="s">
        <v>8273</v>
      </c>
      <c r="O1383" s="121" t="s">
        <v>13600</v>
      </c>
      <c r="P1383" s="210" t="s">
        <v>4791</v>
      </c>
      <c r="Q1383" s="144" t="s">
        <v>8194</v>
      </c>
      <c r="R1383" s="144"/>
      <c r="S1383" s="144"/>
      <c r="T1383" s="144" t="s">
        <v>12773</v>
      </c>
      <c r="U1383" s="144"/>
      <c r="V1383" s="144"/>
      <c r="W1383" s="121"/>
    </row>
    <row r="1384" spans="1:23" ht="15" customHeight="1" x14ac:dyDescent="0.25">
      <c r="A1384" s="159"/>
      <c r="B1384" s="160">
        <v>39738</v>
      </c>
      <c r="C1384" s="161">
        <v>957</v>
      </c>
      <c r="D1384" s="161" t="s">
        <v>130</v>
      </c>
      <c r="E1384" s="161" t="s">
        <v>13996</v>
      </c>
      <c r="F1384" s="162" t="s">
        <v>13997</v>
      </c>
      <c r="G1384" s="162" t="s">
        <v>13998</v>
      </c>
      <c r="H1384" s="164" t="s">
        <v>13999</v>
      </c>
      <c r="I1384" s="159" t="s">
        <v>11353</v>
      </c>
      <c r="J1384" s="163" t="s">
        <v>14000</v>
      </c>
      <c r="K1384" s="165" t="s">
        <v>9481</v>
      </c>
      <c r="L1384" s="181" t="s">
        <v>11696</v>
      </c>
      <c r="M1384" s="166">
        <v>200</v>
      </c>
      <c r="N1384" s="161" t="s">
        <v>8142</v>
      </c>
      <c r="O1384" s="226"/>
      <c r="P1384" s="159"/>
      <c r="Q1384" s="159"/>
      <c r="R1384" s="159"/>
      <c r="S1384" s="159" t="s">
        <v>14001</v>
      </c>
      <c r="T1384" s="159" t="s">
        <v>11302</v>
      </c>
      <c r="U1384" s="164"/>
      <c r="V1384" s="240"/>
      <c r="W1384" s="168"/>
    </row>
    <row r="1385" spans="1:23" ht="15" customHeight="1" x14ac:dyDescent="0.25">
      <c r="A1385" s="159"/>
      <c r="B1385" s="160">
        <v>39738</v>
      </c>
      <c r="C1385" s="161">
        <v>846</v>
      </c>
      <c r="D1385" s="161" t="s">
        <v>91</v>
      </c>
      <c r="E1385" s="161" t="s">
        <v>14002</v>
      </c>
      <c r="F1385" s="162" t="s">
        <v>9427</v>
      </c>
      <c r="G1385" s="162" t="s">
        <v>10711</v>
      </c>
      <c r="H1385" s="164" t="s">
        <v>14003</v>
      </c>
      <c r="I1385" s="159" t="s">
        <v>14004</v>
      </c>
      <c r="J1385" s="163" t="s">
        <v>14005</v>
      </c>
      <c r="K1385" s="165" t="s">
        <v>9481</v>
      </c>
      <c r="L1385" s="181" t="s">
        <v>8226</v>
      </c>
      <c r="M1385" s="166">
        <v>900</v>
      </c>
      <c r="N1385" s="161" t="s">
        <v>8273</v>
      </c>
      <c r="O1385" s="226">
        <v>0.99</v>
      </c>
      <c r="P1385" s="159"/>
      <c r="Q1385" s="159"/>
      <c r="R1385" s="159"/>
      <c r="S1385" s="159" t="s">
        <v>10716</v>
      </c>
      <c r="T1385" s="159" t="s">
        <v>10717</v>
      </c>
      <c r="U1385" s="164"/>
      <c r="V1385" s="240"/>
      <c r="W1385" s="168"/>
    </row>
    <row r="1386" spans="1:23" ht="15" customHeight="1" x14ac:dyDescent="0.25">
      <c r="A1386" s="159"/>
      <c r="B1386" s="160">
        <v>39738</v>
      </c>
      <c r="C1386" s="161">
        <v>1458</v>
      </c>
      <c r="D1386" s="161" t="s">
        <v>64</v>
      </c>
      <c r="E1386" s="161" t="s">
        <v>14006</v>
      </c>
      <c r="F1386" s="162" t="s">
        <v>14007</v>
      </c>
      <c r="G1386" s="162" t="s">
        <v>5722</v>
      </c>
      <c r="H1386" s="164" t="s">
        <v>14008</v>
      </c>
      <c r="I1386" s="159" t="s">
        <v>14009</v>
      </c>
      <c r="J1386" s="163" t="s">
        <v>14010</v>
      </c>
      <c r="K1386" s="165" t="s">
        <v>9481</v>
      </c>
      <c r="L1386" s="181" t="s">
        <v>8226</v>
      </c>
      <c r="M1386" s="166">
        <v>150</v>
      </c>
      <c r="N1386" s="161" t="s">
        <v>8142</v>
      </c>
      <c r="O1386" s="226" t="s">
        <v>14011</v>
      </c>
      <c r="P1386" s="159"/>
      <c r="Q1386" s="159"/>
      <c r="R1386" s="159"/>
      <c r="S1386" s="159" t="s">
        <v>12957</v>
      </c>
      <c r="T1386" s="159" t="s">
        <v>9483</v>
      </c>
      <c r="U1386" s="164"/>
      <c r="V1386" s="240"/>
      <c r="W1386" s="168"/>
    </row>
    <row r="1387" spans="1:23" ht="15" customHeight="1" x14ac:dyDescent="0.25">
      <c r="A1387" s="159">
        <v>8528</v>
      </c>
      <c r="B1387" s="160">
        <v>39738</v>
      </c>
      <c r="C1387" s="161">
        <v>124</v>
      </c>
      <c r="D1387" s="161" t="s">
        <v>141</v>
      </c>
      <c r="E1387" s="161" t="s">
        <v>14012</v>
      </c>
      <c r="F1387" s="197" t="s">
        <v>14013</v>
      </c>
      <c r="G1387" s="162" t="s">
        <v>14014</v>
      </c>
      <c r="H1387" s="163" t="s">
        <v>14015</v>
      </c>
      <c r="I1387" s="164" t="s">
        <v>14016</v>
      </c>
      <c r="J1387" s="163" t="s">
        <v>14017</v>
      </c>
      <c r="K1387" s="165"/>
      <c r="L1387" s="181"/>
      <c r="M1387" s="166">
        <v>20</v>
      </c>
      <c r="N1387" s="161" t="s">
        <v>8267</v>
      </c>
      <c r="O1387" s="161"/>
      <c r="P1387" s="226"/>
      <c r="Q1387" s="159"/>
      <c r="R1387" s="159"/>
      <c r="S1387" s="159"/>
      <c r="T1387" s="159"/>
      <c r="U1387" s="164"/>
      <c r="V1387" s="159"/>
      <c r="W1387" s="229"/>
    </row>
    <row r="1388" spans="1:23" ht="15" customHeight="1" x14ac:dyDescent="0.25">
      <c r="A1388" s="159">
        <v>8531</v>
      </c>
      <c r="B1388" s="160">
        <v>39738</v>
      </c>
      <c r="C1388" s="161">
        <v>436</v>
      </c>
      <c r="D1388" s="161" t="s">
        <v>26</v>
      </c>
      <c r="E1388" s="161" t="s">
        <v>14018</v>
      </c>
      <c r="F1388" s="162" t="s">
        <v>8509</v>
      </c>
      <c r="G1388" s="162" t="s">
        <v>8510</v>
      </c>
      <c r="H1388" s="163" t="s">
        <v>14019</v>
      </c>
      <c r="I1388" s="164" t="s">
        <v>14020</v>
      </c>
      <c r="J1388" s="163" t="s">
        <v>14021</v>
      </c>
      <c r="K1388" s="165"/>
      <c r="L1388" s="181"/>
      <c r="M1388" s="166">
        <v>15000</v>
      </c>
      <c r="N1388" s="161" t="s">
        <v>8168</v>
      </c>
      <c r="O1388" s="161"/>
      <c r="P1388" s="226"/>
      <c r="Q1388" s="159"/>
      <c r="R1388" s="159"/>
      <c r="S1388" s="159"/>
      <c r="T1388" s="159"/>
      <c r="U1388" s="164"/>
      <c r="V1388" s="159"/>
      <c r="W1388" s="229"/>
    </row>
    <row r="1389" spans="1:23" ht="15" customHeight="1" x14ac:dyDescent="0.25">
      <c r="A1389" s="121">
        <v>8533</v>
      </c>
      <c r="B1389" s="120">
        <v>39738</v>
      </c>
      <c r="C1389" s="121">
        <v>642</v>
      </c>
      <c r="D1389" s="121" t="s">
        <v>319</v>
      </c>
      <c r="E1389" s="121" t="s">
        <v>14022</v>
      </c>
      <c r="F1389" s="153" t="s">
        <v>8207</v>
      </c>
      <c r="G1389" s="145" t="s">
        <v>8208</v>
      </c>
      <c r="H1389" s="123" t="s">
        <v>14023</v>
      </c>
      <c r="I1389" s="146" t="s">
        <v>14024</v>
      </c>
      <c r="J1389" s="147" t="s">
        <v>3566</v>
      </c>
      <c r="K1389" s="147"/>
      <c r="L1389" s="148"/>
      <c r="M1389" s="122">
        <v>50</v>
      </c>
      <c r="N1389" s="121" t="s">
        <v>8142</v>
      </c>
      <c r="O1389" s="210"/>
      <c r="P1389" s="144"/>
      <c r="Q1389" s="144"/>
      <c r="R1389" s="121"/>
      <c r="S1389" s="144"/>
      <c r="T1389" s="144"/>
      <c r="U1389" s="144"/>
      <c r="V1389" s="144"/>
      <c r="W1389" s="144"/>
    </row>
    <row r="1390" spans="1:23" ht="15" customHeight="1" x14ac:dyDescent="0.25">
      <c r="A1390" s="151"/>
      <c r="B1390" s="152">
        <v>39740</v>
      </c>
      <c r="C1390" s="153">
        <v>1600</v>
      </c>
      <c r="D1390" s="153" t="s">
        <v>21</v>
      </c>
      <c r="E1390" s="185">
        <v>39740</v>
      </c>
      <c r="F1390" s="153" t="s">
        <v>14025</v>
      </c>
      <c r="G1390" s="153" t="s">
        <v>14026</v>
      </c>
      <c r="H1390" s="123" t="s">
        <v>14027</v>
      </c>
      <c r="I1390" s="153" t="s">
        <v>14028</v>
      </c>
      <c r="J1390" s="123" t="s">
        <v>4936</v>
      </c>
      <c r="K1390" s="123"/>
      <c r="L1390" s="182"/>
      <c r="M1390" s="154" t="s">
        <v>8194</v>
      </c>
      <c r="N1390" s="153" t="s">
        <v>8168</v>
      </c>
      <c r="O1390" s="155"/>
      <c r="P1390" s="153" t="s">
        <v>8682</v>
      </c>
      <c r="Q1390" s="153" t="s">
        <v>14029</v>
      </c>
      <c r="R1390" s="153"/>
      <c r="S1390" s="153"/>
      <c r="T1390" s="153"/>
      <c r="U1390" s="153"/>
      <c r="V1390" s="153"/>
      <c r="W1390" s="156"/>
    </row>
    <row r="1391" spans="1:23" ht="15" customHeight="1" x14ac:dyDescent="0.25">
      <c r="A1391" s="151">
        <v>8556</v>
      </c>
      <c r="B1391" s="152">
        <v>39740</v>
      </c>
      <c r="C1391" s="153">
        <v>1946</v>
      </c>
      <c r="D1391" s="153" t="s">
        <v>21</v>
      </c>
      <c r="E1391" s="185" t="s">
        <v>14030</v>
      </c>
      <c r="F1391" s="153" t="s">
        <v>9073</v>
      </c>
      <c r="G1391" s="153" t="s">
        <v>8202</v>
      </c>
      <c r="H1391" s="123" t="s">
        <v>14031</v>
      </c>
      <c r="I1391" s="153" t="s">
        <v>14032</v>
      </c>
      <c r="J1391" s="123" t="s">
        <v>14033</v>
      </c>
      <c r="K1391" s="123"/>
      <c r="L1391" s="182"/>
      <c r="M1391" s="154">
        <v>10000</v>
      </c>
      <c r="N1391" s="153" t="s">
        <v>8142</v>
      </c>
      <c r="O1391" s="155"/>
      <c r="P1391" s="153" t="s">
        <v>14034</v>
      </c>
      <c r="Q1391" s="153"/>
      <c r="R1391" s="153" t="s">
        <v>4937</v>
      </c>
      <c r="S1391" s="153"/>
      <c r="T1391" s="153"/>
      <c r="U1391" s="153"/>
      <c r="V1391" s="153"/>
      <c r="W1391" s="156"/>
    </row>
    <row r="1392" spans="1:23" ht="15" customHeight="1" x14ac:dyDescent="0.25">
      <c r="A1392" s="144">
        <v>8549</v>
      </c>
      <c r="B1392" s="157">
        <v>39740</v>
      </c>
      <c r="C1392" s="121">
        <v>903</v>
      </c>
      <c r="D1392" s="121" t="s">
        <v>61</v>
      </c>
      <c r="E1392" s="158" t="s">
        <v>14035</v>
      </c>
      <c r="F1392" s="145" t="s">
        <v>14036</v>
      </c>
      <c r="G1392" s="145" t="s">
        <v>14037</v>
      </c>
      <c r="H1392" s="123" t="s">
        <v>14038</v>
      </c>
      <c r="I1392" s="146" t="s">
        <v>14039</v>
      </c>
      <c r="J1392" s="147" t="s">
        <v>14040</v>
      </c>
      <c r="K1392" s="147"/>
      <c r="L1392" s="148"/>
      <c r="M1392" s="122">
        <v>2400</v>
      </c>
      <c r="N1392" s="121" t="s">
        <v>8142</v>
      </c>
      <c r="O1392" s="122"/>
      <c r="P1392" s="210"/>
      <c r="Q1392" s="144"/>
      <c r="R1392" s="144"/>
      <c r="S1392" s="144"/>
      <c r="T1392" s="144"/>
      <c r="U1392" s="144"/>
      <c r="V1392" s="144"/>
      <c r="W1392" s="121"/>
    </row>
    <row r="1393" spans="1:23" ht="15" customHeight="1" x14ac:dyDescent="0.25">
      <c r="A1393" s="144">
        <v>8551</v>
      </c>
      <c r="B1393" s="157">
        <v>39740</v>
      </c>
      <c r="C1393" s="121">
        <v>344</v>
      </c>
      <c r="D1393" s="121" t="s">
        <v>68</v>
      </c>
      <c r="E1393" s="158" t="s">
        <v>14041</v>
      </c>
      <c r="F1393" s="145" t="s">
        <v>8903</v>
      </c>
      <c r="G1393" s="145" t="s">
        <v>8495</v>
      </c>
      <c r="H1393" s="123" t="s">
        <v>14042</v>
      </c>
      <c r="I1393" s="146" t="s">
        <v>14043</v>
      </c>
      <c r="J1393" s="147" t="s">
        <v>13701</v>
      </c>
      <c r="K1393" s="147"/>
      <c r="L1393" s="148" t="s">
        <v>8226</v>
      </c>
      <c r="M1393" s="122">
        <v>2000</v>
      </c>
      <c r="N1393" s="121" t="s">
        <v>11637</v>
      </c>
      <c r="O1393" s="122" t="s">
        <v>14044</v>
      </c>
      <c r="P1393" s="210" t="s">
        <v>4468</v>
      </c>
      <c r="Q1393" s="144"/>
      <c r="R1393" s="144" t="s">
        <v>14045</v>
      </c>
      <c r="S1393" s="144" t="s">
        <v>4528</v>
      </c>
      <c r="T1393" s="144" t="s">
        <v>14046</v>
      </c>
      <c r="U1393" s="144" t="s">
        <v>11640</v>
      </c>
      <c r="V1393" s="144"/>
      <c r="W1393" s="121"/>
    </row>
    <row r="1394" spans="1:23" ht="15" customHeight="1" x14ac:dyDescent="0.25">
      <c r="A1394" s="159">
        <v>8570</v>
      </c>
      <c r="B1394" s="160">
        <v>39741</v>
      </c>
      <c r="C1394" s="161">
        <v>255</v>
      </c>
      <c r="D1394" s="161" t="s">
        <v>329</v>
      </c>
      <c r="E1394" s="161" t="s">
        <v>14047</v>
      </c>
      <c r="F1394" s="197" t="s">
        <v>8405</v>
      </c>
      <c r="G1394" s="162" t="s">
        <v>14048</v>
      </c>
      <c r="H1394" s="163" t="s">
        <v>14049</v>
      </c>
      <c r="I1394" s="164" t="s">
        <v>14050</v>
      </c>
      <c r="J1394" s="163" t="s">
        <v>14051</v>
      </c>
      <c r="K1394" s="165" t="s">
        <v>9481</v>
      </c>
      <c r="L1394" s="181" t="s">
        <v>8226</v>
      </c>
      <c r="M1394" s="166">
        <v>180000</v>
      </c>
      <c r="N1394" s="161" t="s">
        <v>8168</v>
      </c>
      <c r="O1394" s="161"/>
      <c r="P1394" s="226"/>
      <c r="Q1394" s="159"/>
      <c r="R1394" s="159"/>
      <c r="S1394" s="159" t="s">
        <v>14052</v>
      </c>
      <c r="T1394" s="159" t="s">
        <v>12048</v>
      </c>
      <c r="U1394" s="164" t="s">
        <v>14053</v>
      </c>
      <c r="V1394" s="159" t="s">
        <v>14054</v>
      </c>
      <c r="W1394" s="229"/>
    </row>
    <row r="1395" spans="1:23" ht="15" customHeight="1" x14ac:dyDescent="0.25">
      <c r="A1395" s="151">
        <v>8560</v>
      </c>
      <c r="B1395" s="152">
        <v>39741</v>
      </c>
      <c r="C1395" s="153">
        <v>813</v>
      </c>
      <c r="D1395" s="153" t="s">
        <v>99</v>
      </c>
      <c r="E1395" s="153" t="s">
        <v>14055</v>
      </c>
      <c r="F1395" s="153" t="s">
        <v>9941</v>
      </c>
      <c r="G1395" s="153" t="s">
        <v>9942</v>
      </c>
      <c r="H1395" s="123"/>
      <c r="I1395" s="153" t="s">
        <v>14056</v>
      </c>
      <c r="J1395" s="123" t="s">
        <v>14057</v>
      </c>
      <c r="K1395" s="123"/>
      <c r="L1395" s="182"/>
      <c r="M1395" s="154">
        <v>8000</v>
      </c>
      <c r="N1395" s="153" t="s">
        <v>8194</v>
      </c>
      <c r="O1395" s="155"/>
      <c r="P1395" s="153"/>
      <c r="Q1395" s="153"/>
      <c r="R1395" s="153"/>
      <c r="S1395" s="153"/>
      <c r="T1395" s="153"/>
      <c r="U1395" s="153"/>
      <c r="V1395" s="153"/>
      <c r="W1395" s="156"/>
    </row>
    <row r="1396" spans="1:23" ht="15" customHeight="1" x14ac:dyDescent="0.25">
      <c r="A1396" s="151">
        <v>8565</v>
      </c>
      <c r="B1396" s="152">
        <v>39741</v>
      </c>
      <c r="C1396" s="153">
        <v>1146</v>
      </c>
      <c r="D1396" s="153" t="s">
        <v>99</v>
      </c>
      <c r="E1396" s="185" t="s">
        <v>14058</v>
      </c>
      <c r="F1396" s="153" t="s">
        <v>14059</v>
      </c>
      <c r="G1396" s="153" t="s">
        <v>9942</v>
      </c>
      <c r="H1396" s="123"/>
      <c r="I1396" s="153" t="s">
        <v>14060</v>
      </c>
      <c r="J1396" s="123" t="s">
        <v>14061</v>
      </c>
      <c r="K1396" s="123"/>
      <c r="L1396" s="182"/>
      <c r="M1396" s="154">
        <v>1500</v>
      </c>
      <c r="N1396" s="153" t="s">
        <v>8178</v>
      </c>
      <c r="O1396" s="155"/>
      <c r="P1396" s="153"/>
      <c r="Q1396" s="153"/>
      <c r="R1396" s="153"/>
      <c r="S1396" s="153"/>
      <c r="T1396" s="153"/>
      <c r="U1396" s="153"/>
      <c r="V1396" s="153"/>
      <c r="W1396" s="156"/>
    </row>
    <row r="1397" spans="1:23" ht="15" customHeight="1" x14ac:dyDescent="0.25">
      <c r="A1397" s="121">
        <v>8559</v>
      </c>
      <c r="B1397" s="120">
        <v>39741</v>
      </c>
      <c r="C1397" s="121">
        <v>1249</v>
      </c>
      <c r="D1397" s="121" t="s">
        <v>40</v>
      </c>
      <c r="E1397" s="121" t="s">
        <v>14062</v>
      </c>
      <c r="F1397" s="153" t="s">
        <v>10588</v>
      </c>
      <c r="G1397" s="145" t="s">
        <v>8222</v>
      </c>
      <c r="H1397" s="153" t="s">
        <v>14063</v>
      </c>
      <c r="I1397" s="146" t="s">
        <v>14064</v>
      </c>
      <c r="J1397" s="153" t="s">
        <v>8225</v>
      </c>
      <c r="K1397" s="148"/>
      <c r="L1397" s="154" t="s">
        <v>8226</v>
      </c>
      <c r="M1397" s="154">
        <v>13312</v>
      </c>
      <c r="N1397" s="151" t="s">
        <v>8168</v>
      </c>
      <c r="O1397" s="238" t="s">
        <v>4936</v>
      </c>
      <c r="P1397" s="146"/>
      <c r="Q1397" s="146"/>
      <c r="R1397" s="146"/>
      <c r="S1397" s="173" t="s">
        <v>8222</v>
      </c>
      <c r="T1397" s="153" t="s">
        <v>8251</v>
      </c>
      <c r="U1397" s="153"/>
      <c r="V1397" s="233"/>
      <c r="W1397" s="234"/>
    </row>
    <row r="1398" spans="1:23" ht="15" customHeight="1" x14ac:dyDescent="0.25">
      <c r="A1398" s="121"/>
      <c r="B1398" s="120">
        <v>39741</v>
      </c>
      <c r="C1398" s="121">
        <v>1311</v>
      </c>
      <c r="D1398" s="121" t="s">
        <v>40</v>
      </c>
      <c r="E1398" s="121" t="s">
        <v>14065</v>
      </c>
      <c r="F1398" s="153" t="s">
        <v>14066</v>
      </c>
      <c r="G1398" s="145" t="s">
        <v>8222</v>
      </c>
      <c r="H1398" s="153" t="s">
        <v>14067</v>
      </c>
      <c r="I1398" s="146" t="s">
        <v>14068</v>
      </c>
      <c r="J1398" s="153" t="s">
        <v>8225</v>
      </c>
      <c r="K1398" s="148"/>
      <c r="L1398" s="154" t="s">
        <v>8226</v>
      </c>
      <c r="M1398" s="154">
        <v>300</v>
      </c>
      <c r="N1398" s="151" t="s">
        <v>8161</v>
      </c>
      <c r="O1398" s="238" t="s">
        <v>4936</v>
      </c>
      <c r="P1398" s="146"/>
      <c r="Q1398" s="146" t="s">
        <v>8222</v>
      </c>
      <c r="R1398" s="146"/>
      <c r="S1398" s="173" t="s">
        <v>8222</v>
      </c>
      <c r="T1398" s="153" t="s">
        <v>8251</v>
      </c>
      <c r="U1398" s="173" t="s">
        <v>8252</v>
      </c>
      <c r="V1398" s="179"/>
      <c r="W1398" s="180"/>
    </row>
    <row r="1399" spans="1:23" ht="15" customHeight="1" x14ac:dyDescent="0.25">
      <c r="A1399" s="144"/>
      <c r="B1399" s="157">
        <v>39741</v>
      </c>
      <c r="C1399" s="121"/>
      <c r="D1399" s="121" t="s">
        <v>46</v>
      </c>
      <c r="E1399" s="158" t="s">
        <v>14069</v>
      </c>
      <c r="F1399" s="145" t="s">
        <v>10894</v>
      </c>
      <c r="G1399" s="145" t="s">
        <v>8802</v>
      </c>
      <c r="H1399" s="123" t="s">
        <v>11170</v>
      </c>
      <c r="I1399" s="146" t="s">
        <v>14070</v>
      </c>
      <c r="J1399" s="147"/>
      <c r="K1399" s="147"/>
      <c r="L1399" s="148" t="s">
        <v>8226</v>
      </c>
      <c r="M1399" s="122">
        <v>100</v>
      </c>
      <c r="N1399" s="121" t="s">
        <v>8335</v>
      </c>
      <c r="O1399" s="122"/>
      <c r="P1399" s="210"/>
      <c r="Q1399" s="144"/>
      <c r="R1399" s="144"/>
      <c r="S1399" s="144" t="s">
        <v>10959</v>
      </c>
      <c r="T1399" s="144" t="s">
        <v>10745</v>
      </c>
      <c r="U1399" s="144"/>
      <c r="V1399" s="144"/>
      <c r="W1399" s="121"/>
    </row>
    <row r="1400" spans="1:23" ht="15" customHeight="1" x14ac:dyDescent="0.25">
      <c r="A1400" s="144">
        <v>8564</v>
      </c>
      <c r="B1400" s="157">
        <v>39741</v>
      </c>
      <c r="C1400" s="121">
        <v>1116</v>
      </c>
      <c r="D1400" s="121" t="s">
        <v>46</v>
      </c>
      <c r="E1400" s="158" t="s">
        <v>14071</v>
      </c>
      <c r="F1400" s="153" t="s">
        <v>14072</v>
      </c>
      <c r="G1400" s="145" t="s">
        <v>14073</v>
      </c>
      <c r="H1400" s="123" t="s">
        <v>14074</v>
      </c>
      <c r="I1400" s="146" t="s">
        <v>14075</v>
      </c>
      <c r="J1400" s="147" t="s">
        <v>14076</v>
      </c>
      <c r="K1400" s="147"/>
      <c r="L1400" s="148" t="s">
        <v>8226</v>
      </c>
      <c r="M1400" s="122">
        <v>2000</v>
      </c>
      <c r="N1400" s="121" t="s">
        <v>8168</v>
      </c>
      <c r="O1400" s="122"/>
      <c r="P1400" s="210"/>
      <c r="Q1400" s="144"/>
      <c r="R1400" s="144"/>
      <c r="S1400" s="144"/>
      <c r="T1400" s="144"/>
      <c r="U1400" s="144"/>
      <c r="V1400" s="144"/>
      <c r="W1400" s="121"/>
    </row>
    <row r="1401" spans="1:23" ht="15" customHeight="1" x14ac:dyDescent="0.25">
      <c r="A1401" s="151"/>
      <c r="B1401" s="152">
        <v>39742</v>
      </c>
      <c r="C1401" s="153">
        <v>1636</v>
      </c>
      <c r="D1401" s="153" t="s">
        <v>51</v>
      </c>
      <c r="E1401" s="153" t="s">
        <v>14077</v>
      </c>
      <c r="F1401" s="153" t="s">
        <v>13727</v>
      </c>
      <c r="G1401" s="153" t="s">
        <v>9019</v>
      </c>
      <c r="H1401" s="123"/>
      <c r="I1401" s="153" t="s">
        <v>14078</v>
      </c>
      <c r="J1401" s="123" t="s">
        <v>13729</v>
      </c>
      <c r="K1401" s="123"/>
      <c r="L1401" s="182"/>
      <c r="M1401" s="154">
        <v>200</v>
      </c>
      <c r="N1401" s="153" t="s">
        <v>8273</v>
      </c>
      <c r="O1401" s="155"/>
      <c r="P1401" s="153"/>
      <c r="Q1401" s="153"/>
      <c r="R1401" s="153"/>
      <c r="S1401" s="153"/>
      <c r="T1401" s="153"/>
      <c r="U1401" s="153"/>
      <c r="V1401" s="153"/>
      <c r="W1401" s="156"/>
    </row>
    <row r="1402" spans="1:23" ht="15" customHeight="1" x14ac:dyDescent="0.25">
      <c r="A1402" s="144">
        <v>8579</v>
      </c>
      <c r="B1402" s="120">
        <v>39742</v>
      </c>
      <c r="C1402" s="121">
        <v>950</v>
      </c>
      <c r="D1402" s="121" t="s">
        <v>121</v>
      </c>
      <c r="E1402" s="121" t="s">
        <v>14079</v>
      </c>
      <c r="F1402" s="153" t="s">
        <v>14080</v>
      </c>
      <c r="G1402" s="145" t="s">
        <v>13575</v>
      </c>
      <c r="H1402" s="123" t="s">
        <v>14081</v>
      </c>
      <c r="I1402" s="146" t="s">
        <v>27</v>
      </c>
      <c r="J1402" s="147"/>
      <c r="K1402" s="147"/>
      <c r="L1402" s="148"/>
      <c r="M1402" s="122">
        <v>11000</v>
      </c>
      <c r="N1402" s="121" t="s">
        <v>8168</v>
      </c>
      <c r="O1402" s="121"/>
      <c r="P1402" s="210"/>
      <c r="Q1402" s="144"/>
      <c r="R1402" s="144"/>
      <c r="S1402" s="144"/>
      <c r="T1402" s="144"/>
      <c r="U1402" s="144"/>
      <c r="V1402" s="144"/>
      <c r="W1402" s="121"/>
    </row>
    <row r="1403" spans="1:23" ht="15" customHeight="1" x14ac:dyDescent="0.25">
      <c r="A1403" s="144">
        <v>8615</v>
      </c>
      <c r="B1403" s="120">
        <v>39743</v>
      </c>
      <c r="C1403" s="121">
        <v>756</v>
      </c>
      <c r="D1403" s="121" t="s">
        <v>35</v>
      </c>
      <c r="E1403" s="121" t="s">
        <v>14082</v>
      </c>
      <c r="F1403" s="145" t="s">
        <v>8558</v>
      </c>
      <c r="G1403" s="145" t="s">
        <v>8191</v>
      </c>
      <c r="H1403" s="123" t="s">
        <v>14083</v>
      </c>
      <c r="I1403" s="146" t="s">
        <v>14084</v>
      </c>
      <c r="J1403" s="147" t="s">
        <v>11927</v>
      </c>
      <c r="K1403" s="147"/>
      <c r="L1403" s="148"/>
      <c r="M1403" s="122">
        <v>5000</v>
      </c>
      <c r="N1403" s="121" t="s">
        <v>8168</v>
      </c>
      <c r="O1403" s="121"/>
      <c r="P1403" s="210"/>
      <c r="Q1403" s="144"/>
      <c r="R1403" s="144"/>
      <c r="S1403" s="144" t="s">
        <v>8191</v>
      </c>
      <c r="T1403" s="144" t="s">
        <v>12773</v>
      </c>
      <c r="U1403" s="144"/>
      <c r="V1403" s="144"/>
      <c r="W1403" s="121"/>
    </row>
    <row r="1404" spans="1:23" ht="15" customHeight="1" x14ac:dyDescent="0.25">
      <c r="A1404" s="151">
        <v>8596</v>
      </c>
      <c r="B1404" s="152">
        <v>39743</v>
      </c>
      <c r="C1404" s="153">
        <v>846</v>
      </c>
      <c r="D1404" s="153" t="s">
        <v>248</v>
      </c>
      <c r="E1404" s="153" t="s">
        <v>14085</v>
      </c>
      <c r="F1404" s="153" t="s">
        <v>4936</v>
      </c>
      <c r="G1404" s="153"/>
      <c r="H1404" s="123" t="s">
        <v>14086</v>
      </c>
      <c r="I1404" s="153"/>
      <c r="J1404" s="123"/>
      <c r="K1404" s="123"/>
      <c r="L1404" s="182"/>
      <c r="M1404" s="154" t="s">
        <v>8194</v>
      </c>
      <c r="N1404" s="153" t="s">
        <v>8194</v>
      </c>
      <c r="O1404" s="155"/>
      <c r="P1404" s="153"/>
      <c r="Q1404" s="153"/>
      <c r="R1404" s="153"/>
      <c r="S1404" s="153"/>
      <c r="T1404" s="153"/>
      <c r="U1404" s="153"/>
      <c r="V1404" s="153"/>
      <c r="W1404" s="156"/>
    </row>
    <row r="1405" spans="1:23" ht="15" customHeight="1" x14ac:dyDescent="0.25">
      <c r="A1405" s="151"/>
      <c r="B1405" s="152">
        <v>39743</v>
      </c>
      <c r="C1405" s="153">
        <v>901</v>
      </c>
      <c r="D1405" s="153" t="s">
        <v>21</v>
      </c>
      <c r="E1405" s="153" t="s">
        <v>14087</v>
      </c>
      <c r="F1405" s="153" t="s">
        <v>13155</v>
      </c>
      <c r="G1405" s="153" t="s">
        <v>8202</v>
      </c>
      <c r="H1405" s="123"/>
      <c r="I1405" s="153" t="s">
        <v>14088</v>
      </c>
      <c r="J1405" s="123" t="s">
        <v>8936</v>
      </c>
      <c r="K1405" s="123"/>
      <c r="L1405" s="182"/>
      <c r="M1405" s="154">
        <v>30</v>
      </c>
      <c r="N1405" s="153" t="s">
        <v>8142</v>
      </c>
      <c r="O1405" s="155">
        <v>0.7</v>
      </c>
      <c r="P1405" s="153"/>
      <c r="Q1405" s="153"/>
      <c r="R1405" s="153"/>
      <c r="S1405" s="153"/>
      <c r="T1405" s="153"/>
      <c r="U1405" s="153"/>
      <c r="V1405" s="153"/>
      <c r="W1405" s="156"/>
    </row>
    <row r="1406" spans="1:23" ht="15" customHeight="1" x14ac:dyDescent="0.25">
      <c r="A1406" s="151">
        <v>8618</v>
      </c>
      <c r="B1406" s="152">
        <v>39743</v>
      </c>
      <c r="C1406" s="153">
        <v>1027</v>
      </c>
      <c r="D1406" s="153" t="s">
        <v>319</v>
      </c>
      <c r="E1406" s="153" t="s">
        <v>14089</v>
      </c>
      <c r="F1406" s="153" t="s">
        <v>8207</v>
      </c>
      <c r="G1406" s="153" t="s">
        <v>8208</v>
      </c>
      <c r="H1406" s="123"/>
      <c r="I1406" s="153" t="s">
        <v>12669</v>
      </c>
      <c r="J1406" s="123" t="s">
        <v>14090</v>
      </c>
      <c r="K1406" s="123"/>
      <c r="L1406" s="182"/>
      <c r="M1406" s="154">
        <v>300</v>
      </c>
      <c r="N1406" s="153" t="s">
        <v>8142</v>
      </c>
      <c r="O1406" s="155"/>
      <c r="P1406" s="153" t="s">
        <v>10019</v>
      </c>
      <c r="Q1406" s="153"/>
      <c r="R1406" s="153" t="s">
        <v>4937</v>
      </c>
      <c r="S1406" s="153"/>
      <c r="T1406" s="153"/>
      <c r="U1406" s="153"/>
      <c r="V1406" s="153"/>
      <c r="W1406" s="156"/>
    </row>
    <row r="1407" spans="1:23" ht="15" customHeight="1" x14ac:dyDescent="0.25">
      <c r="A1407" s="144">
        <v>8602</v>
      </c>
      <c r="B1407" s="120">
        <v>39743</v>
      </c>
      <c r="C1407" s="121">
        <v>1200</v>
      </c>
      <c r="D1407" s="121" t="s">
        <v>42</v>
      </c>
      <c r="E1407" s="121" t="s">
        <v>14091</v>
      </c>
      <c r="F1407" s="145" t="s">
        <v>8269</v>
      </c>
      <c r="G1407" s="145" t="s">
        <v>8270</v>
      </c>
      <c r="H1407" s="123" t="s">
        <v>14092</v>
      </c>
      <c r="I1407" s="146" t="s">
        <v>14093</v>
      </c>
      <c r="J1407" s="147" t="s">
        <v>27</v>
      </c>
      <c r="K1407" s="147"/>
      <c r="L1407" s="148"/>
      <c r="M1407" s="122">
        <v>5000</v>
      </c>
      <c r="N1407" s="121" t="s">
        <v>8273</v>
      </c>
      <c r="O1407" s="121"/>
      <c r="P1407" s="210"/>
      <c r="Q1407" s="144"/>
      <c r="R1407" s="144"/>
      <c r="S1407" s="144"/>
      <c r="T1407" s="144"/>
      <c r="U1407" s="144"/>
      <c r="V1407" s="144"/>
      <c r="W1407" s="121"/>
    </row>
    <row r="1408" spans="1:23" ht="15" customHeight="1" x14ac:dyDescent="0.25">
      <c r="A1408" s="121">
        <v>8594</v>
      </c>
      <c r="B1408" s="120">
        <v>39743</v>
      </c>
      <c r="C1408" s="121">
        <v>425</v>
      </c>
      <c r="D1408" s="121" t="s">
        <v>56</v>
      </c>
      <c r="E1408" s="121" t="s">
        <v>14094</v>
      </c>
      <c r="F1408" s="145" t="s">
        <v>14095</v>
      </c>
      <c r="G1408" s="145" t="s">
        <v>9399</v>
      </c>
      <c r="H1408" s="153" t="s">
        <v>14096</v>
      </c>
      <c r="I1408" s="146" t="s">
        <v>14097</v>
      </c>
      <c r="J1408" s="153" t="s">
        <v>14098</v>
      </c>
      <c r="K1408" s="148"/>
      <c r="L1408" s="154" t="s">
        <v>8226</v>
      </c>
      <c r="M1408" s="154">
        <v>2500</v>
      </c>
      <c r="N1408" s="151" t="s">
        <v>8168</v>
      </c>
      <c r="O1408" s="238" t="s">
        <v>4936</v>
      </c>
      <c r="P1408" s="146"/>
      <c r="Q1408" s="146"/>
      <c r="R1408" s="146" t="s">
        <v>14099</v>
      </c>
      <c r="S1408" s="146" t="s">
        <v>14100</v>
      </c>
      <c r="T1408" s="153" t="s">
        <v>14101</v>
      </c>
      <c r="U1408" s="153" t="s">
        <v>10867</v>
      </c>
      <c r="V1408" s="239"/>
      <c r="W1408" s="234">
        <v>0</v>
      </c>
    </row>
    <row r="1409" spans="1:23" ht="15" customHeight="1" x14ac:dyDescent="0.25">
      <c r="A1409" s="144">
        <v>8617</v>
      </c>
      <c r="B1409" s="157">
        <v>39743</v>
      </c>
      <c r="C1409" s="121">
        <v>1011</v>
      </c>
      <c r="D1409" s="121" t="s">
        <v>46</v>
      </c>
      <c r="E1409" s="158" t="s">
        <v>14102</v>
      </c>
      <c r="F1409" s="153" t="s">
        <v>14103</v>
      </c>
      <c r="G1409" s="145" t="s">
        <v>9039</v>
      </c>
      <c r="H1409" s="123" t="s">
        <v>14104</v>
      </c>
      <c r="I1409" s="146" t="s">
        <v>14105</v>
      </c>
      <c r="J1409" s="147" t="s">
        <v>14106</v>
      </c>
      <c r="K1409" s="147"/>
      <c r="L1409" s="148" t="s">
        <v>8226</v>
      </c>
      <c r="M1409" s="122">
        <v>15</v>
      </c>
      <c r="N1409" s="121" t="s">
        <v>8142</v>
      </c>
      <c r="O1409" s="122"/>
      <c r="P1409" s="210" t="s">
        <v>14107</v>
      </c>
      <c r="Q1409" s="144"/>
      <c r="R1409" s="144"/>
      <c r="S1409" s="144" t="s">
        <v>11060</v>
      </c>
      <c r="T1409" s="144"/>
      <c r="U1409" s="144"/>
      <c r="V1409" s="144"/>
      <c r="W1409" s="121"/>
    </row>
    <row r="1410" spans="1:23" ht="15" customHeight="1" x14ac:dyDescent="0.25">
      <c r="A1410" s="159"/>
      <c r="B1410" s="160">
        <v>39744</v>
      </c>
      <c r="C1410" s="161">
        <v>1102</v>
      </c>
      <c r="D1410" s="161" t="s">
        <v>64</v>
      </c>
      <c r="E1410" s="161" t="s">
        <v>14108</v>
      </c>
      <c r="F1410" s="197" t="s">
        <v>10164</v>
      </c>
      <c r="G1410" s="162" t="s">
        <v>5722</v>
      </c>
      <c r="H1410" s="163" t="s">
        <v>14109</v>
      </c>
      <c r="I1410" s="164" t="s">
        <v>14110</v>
      </c>
      <c r="J1410" s="163" t="s">
        <v>14111</v>
      </c>
      <c r="K1410" s="165" t="s">
        <v>9481</v>
      </c>
      <c r="L1410" s="181" t="s">
        <v>8226</v>
      </c>
      <c r="M1410" s="166">
        <v>25</v>
      </c>
      <c r="N1410" s="161" t="s">
        <v>8142</v>
      </c>
      <c r="O1410" s="161"/>
      <c r="P1410" s="226"/>
      <c r="Q1410" s="159"/>
      <c r="R1410" s="159"/>
      <c r="S1410" s="159" t="s">
        <v>12957</v>
      </c>
      <c r="T1410" s="159" t="s">
        <v>9483</v>
      </c>
      <c r="U1410" s="164"/>
      <c r="V1410" s="159"/>
      <c r="W1410" s="229"/>
    </row>
    <row r="1411" spans="1:23" ht="15" customHeight="1" x14ac:dyDescent="0.25">
      <c r="A1411" s="159">
        <v>8624</v>
      </c>
      <c r="B1411" s="160">
        <v>39744</v>
      </c>
      <c r="C1411" s="161">
        <v>859</v>
      </c>
      <c r="D1411" s="161" t="s">
        <v>64</v>
      </c>
      <c r="E1411" s="161" t="s">
        <v>14112</v>
      </c>
      <c r="F1411" s="162" t="s">
        <v>8773</v>
      </c>
      <c r="G1411" s="162" t="s">
        <v>8260</v>
      </c>
      <c r="H1411" s="163" t="s">
        <v>14113</v>
      </c>
      <c r="I1411" s="164" t="s">
        <v>14114</v>
      </c>
      <c r="J1411" s="163" t="s">
        <v>14115</v>
      </c>
      <c r="K1411" s="165" t="s">
        <v>9481</v>
      </c>
      <c r="L1411" s="181" t="s">
        <v>8226</v>
      </c>
      <c r="M1411" s="166">
        <v>500</v>
      </c>
      <c r="N1411" s="161" t="s">
        <v>8161</v>
      </c>
      <c r="O1411" s="226">
        <v>0.8</v>
      </c>
      <c r="P1411" s="226" t="s">
        <v>14116</v>
      </c>
      <c r="Q1411" s="159"/>
      <c r="R1411" s="159"/>
      <c r="S1411" s="159" t="s">
        <v>11035</v>
      </c>
      <c r="T1411" s="159" t="s">
        <v>9483</v>
      </c>
      <c r="U1411" s="164"/>
      <c r="V1411" s="159"/>
      <c r="W1411" s="229"/>
    </row>
    <row r="1412" spans="1:23" ht="15" customHeight="1" x14ac:dyDescent="0.25">
      <c r="A1412" s="151"/>
      <c r="B1412" s="152">
        <v>39744</v>
      </c>
      <c r="C1412" s="153">
        <v>800</v>
      </c>
      <c r="D1412" s="153" t="s">
        <v>21</v>
      </c>
      <c r="E1412" s="153" t="s">
        <v>14117</v>
      </c>
      <c r="F1412" s="153" t="s">
        <v>14118</v>
      </c>
      <c r="G1412" s="153" t="s">
        <v>8202</v>
      </c>
      <c r="H1412" s="123"/>
      <c r="I1412" s="153" t="s">
        <v>14119</v>
      </c>
      <c r="J1412" s="123" t="s">
        <v>14120</v>
      </c>
      <c r="K1412" s="123"/>
      <c r="L1412" s="182"/>
      <c r="M1412" s="154">
        <v>100</v>
      </c>
      <c r="N1412" s="153" t="s">
        <v>8168</v>
      </c>
      <c r="O1412" s="155"/>
      <c r="P1412" s="153"/>
      <c r="Q1412" s="153"/>
      <c r="R1412" s="153"/>
      <c r="S1412" s="153"/>
      <c r="T1412" s="153"/>
      <c r="U1412" s="153"/>
      <c r="V1412" s="153"/>
      <c r="W1412" s="156"/>
    </row>
    <row r="1413" spans="1:23" ht="15" customHeight="1" x14ac:dyDescent="0.25">
      <c r="A1413" s="144">
        <v>8633</v>
      </c>
      <c r="B1413" s="120">
        <v>39744</v>
      </c>
      <c r="C1413" s="121">
        <v>115</v>
      </c>
      <c r="D1413" s="121" t="s">
        <v>42</v>
      </c>
      <c r="E1413" s="121" t="s">
        <v>14121</v>
      </c>
      <c r="F1413" s="145" t="s">
        <v>8269</v>
      </c>
      <c r="G1413" s="145" t="s">
        <v>8270</v>
      </c>
      <c r="H1413" s="123" t="s">
        <v>14122</v>
      </c>
      <c r="I1413" s="146" t="s">
        <v>14123</v>
      </c>
      <c r="J1413" s="147" t="s">
        <v>4468</v>
      </c>
      <c r="K1413" s="147"/>
      <c r="L1413" s="148" t="s">
        <v>8172</v>
      </c>
      <c r="M1413" s="122">
        <v>1000</v>
      </c>
      <c r="N1413" s="121" t="s">
        <v>8161</v>
      </c>
      <c r="O1413" s="121"/>
      <c r="P1413" s="149"/>
      <c r="Q1413" s="144"/>
      <c r="R1413" s="144"/>
      <c r="S1413" s="144"/>
      <c r="T1413" s="144"/>
      <c r="U1413" s="144"/>
      <c r="V1413" s="144"/>
      <c r="W1413" s="121"/>
    </row>
    <row r="1414" spans="1:23" ht="15" customHeight="1" x14ac:dyDescent="0.25">
      <c r="A1414" s="144">
        <v>8626</v>
      </c>
      <c r="B1414" s="120">
        <v>39744</v>
      </c>
      <c r="C1414" s="121">
        <v>920</v>
      </c>
      <c r="D1414" s="121" t="s">
        <v>42</v>
      </c>
      <c r="E1414" s="121" t="s">
        <v>14124</v>
      </c>
      <c r="F1414" s="145" t="s">
        <v>8269</v>
      </c>
      <c r="G1414" s="145" t="s">
        <v>8270</v>
      </c>
      <c r="H1414" s="123" t="s">
        <v>14125</v>
      </c>
      <c r="I1414" s="146" t="s">
        <v>14126</v>
      </c>
      <c r="J1414" s="147" t="s">
        <v>4468</v>
      </c>
      <c r="K1414" s="147"/>
      <c r="L1414" s="148" t="s">
        <v>8172</v>
      </c>
      <c r="M1414" s="122">
        <v>800000</v>
      </c>
      <c r="N1414" s="121" t="s">
        <v>8273</v>
      </c>
      <c r="O1414" s="121"/>
      <c r="P1414" s="210"/>
      <c r="Q1414" s="144"/>
      <c r="R1414" s="144"/>
      <c r="S1414" s="144"/>
      <c r="T1414" s="144"/>
      <c r="U1414" s="144"/>
      <c r="V1414" s="144"/>
      <c r="W1414" s="121"/>
    </row>
    <row r="1415" spans="1:23" ht="15" customHeight="1" x14ac:dyDescent="0.25">
      <c r="A1415" s="144">
        <v>8660</v>
      </c>
      <c r="B1415" s="120">
        <v>39745</v>
      </c>
      <c r="C1415" s="121">
        <v>259</v>
      </c>
      <c r="D1415" s="121" t="s">
        <v>35</v>
      </c>
      <c r="E1415" s="121" t="s">
        <v>14127</v>
      </c>
      <c r="F1415" s="145" t="s">
        <v>8190</v>
      </c>
      <c r="G1415" s="145" t="s">
        <v>8191</v>
      </c>
      <c r="H1415" s="123" t="s">
        <v>14128</v>
      </c>
      <c r="I1415" s="146" t="s">
        <v>14129</v>
      </c>
      <c r="J1415" s="147" t="s">
        <v>14130</v>
      </c>
      <c r="K1415" s="147"/>
      <c r="L1415" s="148"/>
      <c r="M1415" s="122">
        <v>50</v>
      </c>
      <c r="N1415" s="121" t="s">
        <v>8161</v>
      </c>
      <c r="O1415" s="121"/>
      <c r="P1415" s="149"/>
      <c r="Q1415" s="144"/>
      <c r="R1415" s="144"/>
      <c r="S1415" s="144"/>
      <c r="T1415" s="144" t="s">
        <v>12773</v>
      </c>
      <c r="U1415" s="144"/>
      <c r="V1415" s="144"/>
      <c r="W1415" s="121"/>
    </row>
    <row r="1416" spans="1:23" ht="15" customHeight="1" x14ac:dyDescent="0.25">
      <c r="A1416" s="144">
        <v>8668</v>
      </c>
      <c r="B1416" s="120">
        <v>39745</v>
      </c>
      <c r="C1416" s="121">
        <v>752</v>
      </c>
      <c r="D1416" s="121" t="s">
        <v>132</v>
      </c>
      <c r="E1416" s="121" t="s">
        <v>14131</v>
      </c>
      <c r="F1416" s="145" t="s">
        <v>13955</v>
      </c>
      <c r="G1416" s="145" t="s">
        <v>14132</v>
      </c>
      <c r="H1416" s="123" t="s">
        <v>14133</v>
      </c>
      <c r="I1416" s="146" t="s">
        <v>9650</v>
      </c>
      <c r="J1416" s="147" t="s">
        <v>13024</v>
      </c>
      <c r="K1416" s="147"/>
      <c r="L1416" s="148"/>
      <c r="M1416" s="122">
        <v>500</v>
      </c>
      <c r="N1416" s="121" t="s">
        <v>8335</v>
      </c>
      <c r="O1416" s="121"/>
      <c r="P1416" s="149"/>
      <c r="Q1416" s="144"/>
      <c r="R1416" s="144"/>
      <c r="S1416" s="144"/>
      <c r="T1416" s="144" t="s">
        <v>12773</v>
      </c>
      <c r="U1416" s="144"/>
      <c r="V1416" s="144"/>
      <c r="W1416" s="121"/>
    </row>
    <row r="1417" spans="1:23" ht="15" customHeight="1" x14ac:dyDescent="0.25">
      <c r="A1417" s="159">
        <v>8662</v>
      </c>
      <c r="B1417" s="160">
        <v>39745</v>
      </c>
      <c r="C1417" s="161">
        <v>425</v>
      </c>
      <c r="D1417" s="161" t="s">
        <v>64</v>
      </c>
      <c r="E1417" s="161" t="s">
        <v>14134</v>
      </c>
      <c r="F1417" s="162" t="s">
        <v>14135</v>
      </c>
      <c r="G1417" s="162" t="s">
        <v>14136</v>
      </c>
      <c r="H1417" s="163" t="s">
        <v>14137</v>
      </c>
      <c r="I1417" s="164" t="s">
        <v>14138</v>
      </c>
      <c r="J1417" s="163" t="s">
        <v>14139</v>
      </c>
      <c r="K1417" s="165"/>
      <c r="L1417" s="181" t="s">
        <v>8172</v>
      </c>
      <c r="M1417" s="166">
        <v>1000</v>
      </c>
      <c r="N1417" s="161" t="s">
        <v>8267</v>
      </c>
      <c r="O1417" s="161"/>
      <c r="P1417" s="167"/>
      <c r="Q1417" s="159"/>
      <c r="R1417" s="159"/>
      <c r="S1417" s="159"/>
      <c r="T1417" s="159"/>
      <c r="U1417" s="164"/>
      <c r="V1417" s="159"/>
      <c r="W1417" s="229"/>
    </row>
    <row r="1418" spans="1:23" ht="15" customHeight="1" x14ac:dyDescent="0.25">
      <c r="A1418" s="151">
        <v>8657</v>
      </c>
      <c r="B1418" s="152">
        <v>39745</v>
      </c>
      <c r="C1418" s="153">
        <v>1356</v>
      </c>
      <c r="D1418" s="153" t="s">
        <v>203</v>
      </c>
      <c r="E1418" s="153" t="s">
        <v>14140</v>
      </c>
      <c r="F1418" s="153" t="s">
        <v>8163</v>
      </c>
      <c r="G1418" s="153" t="s">
        <v>8164</v>
      </c>
      <c r="H1418" s="123" t="s">
        <v>14141</v>
      </c>
      <c r="I1418" s="153" t="s">
        <v>14142</v>
      </c>
      <c r="J1418" s="123" t="s">
        <v>14143</v>
      </c>
      <c r="K1418" s="123"/>
      <c r="L1418" s="182"/>
      <c r="M1418" s="154">
        <v>800</v>
      </c>
      <c r="N1418" s="145" t="s">
        <v>4936</v>
      </c>
      <c r="O1418" s="155"/>
      <c r="P1418" s="153" t="s">
        <v>10019</v>
      </c>
      <c r="Q1418" s="153"/>
      <c r="R1418" s="153" t="s">
        <v>4937</v>
      </c>
      <c r="S1418" s="153"/>
      <c r="T1418" s="153"/>
      <c r="U1418" s="153"/>
      <c r="V1418" s="153"/>
      <c r="W1418" s="156"/>
    </row>
    <row r="1419" spans="1:23" ht="15" customHeight="1" x14ac:dyDescent="0.25">
      <c r="A1419" s="144">
        <v>8658</v>
      </c>
      <c r="B1419" s="157">
        <v>39745</v>
      </c>
      <c r="C1419" s="121">
        <v>243</v>
      </c>
      <c r="D1419" s="121" t="s">
        <v>61</v>
      </c>
      <c r="E1419" s="158" t="s">
        <v>14144</v>
      </c>
      <c r="F1419" s="145" t="s">
        <v>14145</v>
      </c>
      <c r="G1419" s="145" t="s">
        <v>14146</v>
      </c>
      <c r="H1419" s="123" t="s">
        <v>14147</v>
      </c>
      <c r="I1419" s="146" t="s">
        <v>14148</v>
      </c>
      <c r="J1419" s="147" t="s">
        <v>14149</v>
      </c>
      <c r="K1419" s="147"/>
      <c r="L1419" s="148" t="s">
        <v>8226</v>
      </c>
      <c r="M1419" s="122">
        <v>0</v>
      </c>
      <c r="N1419" s="121" t="s">
        <v>8161</v>
      </c>
      <c r="O1419" s="122">
        <v>0</v>
      </c>
      <c r="P1419" s="149" t="s">
        <v>4468</v>
      </c>
      <c r="Q1419" s="144"/>
      <c r="R1419" s="144" t="s">
        <v>14150</v>
      </c>
      <c r="S1419" s="144" t="s">
        <v>14151</v>
      </c>
      <c r="T1419" s="144"/>
      <c r="U1419" s="144"/>
      <c r="V1419" s="144"/>
      <c r="W1419" s="121"/>
    </row>
    <row r="1420" spans="1:23" ht="15" customHeight="1" x14ac:dyDescent="0.25">
      <c r="A1420" s="144">
        <v>8670</v>
      </c>
      <c r="B1420" s="157">
        <v>39745</v>
      </c>
      <c r="C1420" s="121">
        <v>858</v>
      </c>
      <c r="D1420" s="121" t="s">
        <v>68</v>
      </c>
      <c r="E1420" s="158" t="s">
        <v>14152</v>
      </c>
      <c r="F1420" s="145" t="s">
        <v>8494</v>
      </c>
      <c r="G1420" s="145" t="s">
        <v>14153</v>
      </c>
      <c r="H1420" s="123" t="s">
        <v>14154</v>
      </c>
      <c r="I1420" s="146" t="s">
        <v>14155</v>
      </c>
      <c r="J1420" s="147" t="s">
        <v>14156</v>
      </c>
      <c r="K1420" s="147"/>
      <c r="L1420" s="148"/>
      <c r="M1420" s="122">
        <v>19000</v>
      </c>
      <c r="N1420" s="121" t="s">
        <v>14157</v>
      </c>
      <c r="O1420" s="122">
        <v>18500</v>
      </c>
      <c r="P1420" s="149" t="s">
        <v>4468</v>
      </c>
      <c r="Q1420" s="144"/>
      <c r="R1420" s="144" t="s">
        <v>14158</v>
      </c>
      <c r="S1420" s="144" t="s">
        <v>4528</v>
      </c>
      <c r="T1420" s="144" t="s">
        <v>14159</v>
      </c>
      <c r="U1420" s="144" t="s">
        <v>4468</v>
      </c>
      <c r="V1420" s="144"/>
      <c r="W1420" s="121"/>
    </row>
    <row r="1421" spans="1:23" ht="15" customHeight="1" x14ac:dyDescent="0.25">
      <c r="A1421" s="144"/>
      <c r="B1421" s="157">
        <v>39745</v>
      </c>
      <c r="C1421" s="121"/>
      <c r="D1421" s="121" t="s">
        <v>70</v>
      </c>
      <c r="E1421" s="158">
        <v>39745</v>
      </c>
      <c r="F1421" s="145" t="s">
        <v>14160</v>
      </c>
      <c r="G1421" s="145" t="s">
        <v>14161</v>
      </c>
      <c r="H1421" s="123" t="s">
        <v>14162</v>
      </c>
      <c r="I1421" s="146" t="s">
        <v>14163</v>
      </c>
      <c r="J1421" s="147" t="s">
        <v>14164</v>
      </c>
      <c r="K1421" s="147"/>
      <c r="L1421" s="148" t="s">
        <v>14165</v>
      </c>
      <c r="M1421" s="122">
        <v>200</v>
      </c>
      <c r="N1421" s="121" t="s">
        <v>8335</v>
      </c>
      <c r="O1421" s="122">
        <v>0</v>
      </c>
      <c r="P1421" s="121" t="s">
        <v>4468</v>
      </c>
      <c r="Q1421" s="144"/>
      <c r="R1421" s="144" t="s">
        <v>14166</v>
      </c>
      <c r="S1421" s="144" t="s">
        <v>14167</v>
      </c>
      <c r="T1421" s="144" t="s">
        <v>14168</v>
      </c>
      <c r="U1421" s="144" t="s">
        <v>4468</v>
      </c>
      <c r="V1421" s="144"/>
      <c r="W1421" s="150"/>
    </row>
    <row r="1422" spans="1:23" ht="15" customHeight="1" x14ac:dyDescent="0.25">
      <c r="A1422" s="151"/>
      <c r="B1422" s="152">
        <v>39746</v>
      </c>
      <c r="C1422" s="153">
        <v>1719</v>
      </c>
      <c r="D1422" s="153" t="s">
        <v>21</v>
      </c>
      <c r="E1422" s="153" t="s">
        <v>14169</v>
      </c>
      <c r="F1422" s="153" t="s">
        <v>10040</v>
      </c>
      <c r="G1422" s="153" t="s">
        <v>8202</v>
      </c>
      <c r="H1422" s="123" t="s">
        <v>14170</v>
      </c>
      <c r="I1422" s="153" t="s">
        <v>14171</v>
      </c>
      <c r="J1422" s="123" t="s">
        <v>8936</v>
      </c>
      <c r="K1422" s="123"/>
      <c r="L1422" s="182"/>
      <c r="M1422" s="154">
        <v>500</v>
      </c>
      <c r="N1422" s="153" t="s">
        <v>8142</v>
      </c>
      <c r="O1422" s="155"/>
      <c r="P1422" s="202"/>
      <c r="Q1422" s="202"/>
      <c r="R1422" s="153"/>
      <c r="S1422" s="153"/>
      <c r="T1422" s="153"/>
      <c r="U1422" s="153"/>
      <c r="V1422" s="153"/>
      <c r="W1422" s="153"/>
    </row>
    <row r="1423" spans="1:23" ht="15" customHeight="1" x14ac:dyDescent="0.25">
      <c r="A1423" s="144"/>
      <c r="B1423" s="157">
        <v>39746</v>
      </c>
      <c r="C1423" s="121"/>
      <c r="D1423" s="121" t="s">
        <v>72</v>
      </c>
      <c r="E1423" s="158" t="s">
        <v>14172</v>
      </c>
      <c r="F1423" s="145" t="s">
        <v>14173</v>
      </c>
      <c r="G1423" s="145" t="s">
        <v>14174</v>
      </c>
      <c r="H1423" s="123" t="s">
        <v>14175</v>
      </c>
      <c r="I1423" s="146" t="s">
        <v>14176</v>
      </c>
      <c r="J1423" s="147" t="s">
        <v>14177</v>
      </c>
      <c r="K1423" s="147"/>
      <c r="L1423" s="148" t="s">
        <v>8226</v>
      </c>
      <c r="M1423" s="122">
        <v>10000</v>
      </c>
      <c r="N1423" s="121" t="s">
        <v>8161</v>
      </c>
      <c r="O1423" s="122">
        <v>2000</v>
      </c>
      <c r="P1423" s="149" t="s">
        <v>4468</v>
      </c>
      <c r="Q1423" s="144"/>
      <c r="R1423" s="144" t="s">
        <v>14178</v>
      </c>
      <c r="S1423" s="144" t="s">
        <v>14179</v>
      </c>
      <c r="T1423" s="144" t="s">
        <v>8361</v>
      </c>
      <c r="U1423" s="144" t="s">
        <v>4468</v>
      </c>
      <c r="V1423" s="144"/>
      <c r="W1423" s="121"/>
    </row>
    <row r="1424" spans="1:23" ht="15" customHeight="1" x14ac:dyDescent="0.25">
      <c r="A1424" s="151">
        <v>8693</v>
      </c>
      <c r="B1424" s="152">
        <v>39747</v>
      </c>
      <c r="C1424" s="153">
        <v>1048</v>
      </c>
      <c r="D1424" s="153" t="s">
        <v>319</v>
      </c>
      <c r="E1424" s="153" t="s">
        <v>14180</v>
      </c>
      <c r="F1424" s="153" t="s">
        <v>8207</v>
      </c>
      <c r="G1424" s="153" t="s">
        <v>8208</v>
      </c>
      <c r="H1424" s="123"/>
      <c r="I1424" s="153" t="s">
        <v>14181</v>
      </c>
      <c r="J1424" s="123" t="s">
        <v>14182</v>
      </c>
      <c r="K1424" s="123"/>
      <c r="L1424" s="182"/>
      <c r="M1424" s="154">
        <v>75</v>
      </c>
      <c r="N1424" s="145" t="s">
        <v>8142</v>
      </c>
      <c r="O1424" s="155"/>
      <c r="P1424" s="153" t="s">
        <v>8548</v>
      </c>
      <c r="Q1424" s="153"/>
      <c r="R1424" s="153"/>
      <c r="S1424" s="153"/>
      <c r="T1424" s="153"/>
      <c r="U1424" s="153"/>
      <c r="V1424" s="153"/>
      <c r="W1424" s="156"/>
    </row>
    <row r="1425" spans="1:23" ht="15" customHeight="1" x14ac:dyDescent="0.25">
      <c r="A1425" s="144">
        <v>8695</v>
      </c>
      <c r="B1425" s="120">
        <v>39747</v>
      </c>
      <c r="C1425" s="121">
        <v>221</v>
      </c>
      <c r="D1425" s="121" t="s">
        <v>42</v>
      </c>
      <c r="E1425" s="121" t="s">
        <v>14183</v>
      </c>
      <c r="F1425" s="145" t="s">
        <v>8269</v>
      </c>
      <c r="G1425" s="145" t="s">
        <v>8270</v>
      </c>
      <c r="H1425" s="123" t="s">
        <v>14184</v>
      </c>
      <c r="I1425" s="146" t="s">
        <v>14185</v>
      </c>
      <c r="J1425" s="147" t="s">
        <v>10571</v>
      </c>
      <c r="K1425" s="147"/>
      <c r="L1425" s="148" t="s">
        <v>8172</v>
      </c>
      <c r="M1425" s="122">
        <v>3000</v>
      </c>
      <c r="N1425" s="121" t="s">
        <v>8168</v>
      </c>
      <c r="O1425" s="121"/>
      <c r="P1425" s="149"/>
      <c r="Q1425" s="144"/>
      <c r="R1425" s="144"/>
      <c r="S1425" s="144"/>
      <c r="T1425" s="144"/>
      <c r="U1425" s="144"/>
      <c r="V1425" s="144"/>
      <c r="W1425" s="121"/>
    </row>
    <row r="1426" spans="1:23" ht="15" customHeight="1" x14ac:dyDescent="0.25">
      <c r="A1426" s="144">
        <v>8698</v>
      </c>
      <c r="B1426" s="157">
        <v>39747</v>
      </c>
      <c r="C1426" s="121">
        <v>1121</v>
      </c>
      <c r="D1426" s="121" t="s">
        <v>46</v>
      </c>
      <c r="E1426" s="158" t="s">
        <v>14186</v>
      </c>
      <c r="F1426" s="153" t="s">
        <v>11057</v>
      </c>
      <c r="G1426" s="145" t="s">
        <v>8802</v>
      </c>
      <c r="H1426" s="123" t="s">
        <v>14187</v>
      </c>
      <c r="I1426" s="146" t="s">
        <v>14188</v>
      </c>
      <c r="J1426" s="147" t="s">
        <v>14189</v>
      </c>
      <c r="K1426" s="147"/>
      <c r="L1426" s="148" t="s">
        <v>8226</v>
      </c>
      <c r="M1426" s="122">
        <v>3000</v>
      </c>
      <c r="N1426" s="121" t="s">
        <v>8335</v>
      </c>
      <c r="O1426" s="122"/>
      <c r="P1426" s="149"/>
      <c r="Q1426" s="144"/>
      <c r="R1426" s="144"/>
      <c r="S1426" s="144" t="s">
        <v>10959</v>
      </c>
      <c r="T1426" s="144"/>
      <c r="U1426" s="144"/>
      <c r="V1426" s="144"/>
      <c r="W1426" s="121"/>
    </row>
    <row r="1427" spans="1:23" ht="15" customHeight="1" x14ac:dyDescent="0.25">
      <c r="A1427" s="159"/>
      <c r="B1427" s="160">
        <v>39748</v>
      </c>
      <c r="C1427" s="161"/>
      <c r="D1427" s="161" t="s">
        <v>141</v>
      </c>
      <c r="E1427" s="161" t="s">
        <v>14190</v>
      </c>
      <c r="F1427" s="162" t="s">
        <v>9340</v>
      </c>
      <c r="G1427" s="162" t="s">
        <v>8671</v>
      </c>
      <c r="H1427" s="163" t="s">
        <v>14191</v>
      </c>
      <c r="I1427" s="164" t="s">
        <v>11353</v>
      </c>
      <c r="J1427" s="163" t="s">
        <v>14192</v>
      </c>
      <c r="K1427" s="165" t="s">
        <v>9481</v>
      </c>
      <c r="L1427" s="181" t="s">
        <v>8226</v>
      </c>
      <c r="M1427" s="166">
        <v>850</v>
      </c>
      <c r="N1427" s="161" t="s">
        <v>8335</v>
      </c>
      <c r="O1427" s="161"/>
      <c r="P1427" s="167"/>
      <c r="Q1427" s="159"/>
      <c r="R1427" s="159"/>
      <c r="S1427" s="159" t="s">
        <v>13145</v>
      </c>
      <c r="T1427" s="159" t="s">
        <v>10584</v>
      </c>
      <c r="U1427" s="164"/>
      <c r="V1427" s="159"/>
      <c r="W1427" s="229"/>
    </row>
    <row r="1428" spans="1:23" ht="15" customHeight="1" x14ac:dyDescent="0.25">
      <c r="A1428" s="151"/>
      <c r="B1428" s="152">
        <v>39748</v>
      </c>
      <c r="C1428" s="153">
        <v>737</v>
      </c>
      <c r="D1428" s="153" t="s">
        <v>21</v>
      </c>
      <c r="E1428" s="153" t="s">
        <v>14193</v>
      </c>
      <c r="F1428" s="153" t="s">
        <v>14118</v>
      </c>
      <c r="G1428" s="153" t="s">
        <v>8202</v>
      </c>
      <c r="H1428" s="123"/>
      <c r="I1428" s="153" t="s">
        <v>14119</v>
      </c>
      <c r="J1428" s="123" t="s">
        <v>14120</v>
      </c>
      <c r="K1428" s="123"/>
      <c r="L1428" s="182"/>
      <c r="M1428" s="154">
        <v>100</v>
      </c>
      <c r="N1428" s="153" t="s">
        <v>8168</v>
      </c>
      <c r="O1428" s="155"/>
      <c r="P1428" s="153"/>
      <c r="Q1428" s="153"/>
      <c r="R1428" s="153"/>
      <c r="S1428" s="153"/>
      <c r="T1428" s="153"/>
      <c r="U1428" s="153"/>
      <c r="V1428" s="153"/>
      <c r="W1428" s="156"/>
    </row>
    <row r="1429" spans="1:23" ht="15" customHeight="1" x14ac:dyDescent="0.25">
      <c r="A1429" s="144"/>
      <c r="B1429" s="157">
        <v>39748</v>
      </c>
      <c r="C1429" s="121"/>
      <c r="D1429" s="121" t="s">
        <v>46</v>
      </c>
      <c r="E1429" s="158" t="s">
        <v>14194</v>
      </c>
      <c r="F1429" s="153" t="s">
        <v>11057</v>
      </c>
      <c r="G1429" s="145" t="s">
        <v>8802</v>
      </c>
      <c r="H1429" s="123" t="s">
        <v>11170</v>
      </c>
      <c r="I1429" s="146" t="s">
        <v>14195</v>
      </c>
      <c r="J1429" s="147"/>
      <c r="K1429" s="147"/>
      <c r="L1429" s="148" t="s">
        <v>8226</v>
      </c>
      <c r="M1429" s="122">
        <v>300</v>
      </c>
      <c r="N1429" s="121" t="s">
        <v>8161</v>
      </c>
      <c r="O1429" s="122"/>
      <c r="P1429" s="149"/>
      <c r="Q1429" s="144"/>
      <c r="R1429" s="144"/>
      <c r="S1429" s="144" t="s">
        <v>10959</v>
      </c>
      <c r="T1429" s="144" t="s">
        <v>10745</v>
      </c>
      <c r="U1429" s="144"/>
      <c r="V1429" s="144"/>
      <c r="W1429" s="121"/>
    </row>
    <row r="1430" spans="1:23" ht="15" customHeight="1" x14ac:dyDescent="0.25">
      <c r="A1430" s="144"/>
      <c r="B1430" s="157">
        <v>39748</v>
      </c>
      <c r="C1430" s="121"/>
      <c r="D1430" s="121" t="s">
        <v>46</v>
      </c>
      <c r="E1430" s="158">
        <v>39748</v>
      </c>
      <c r="F1430" s="153" t="s">
        <v>14196</v>
      </c>
      <c r="G1430" s="145" t="s">
        <v>8802</v>
      </c>
      <c r="H1430" s="123" t="s">
        <v>14197</v>
      </c>
      <c r="I1430" s="146" t="s">
        <v>11567</v>
      </c>
      <c r="J1430" s="147"/>
      <c r="K1430" s="147"/>
      <c r="L1430" s="148" t="s">
        <v>11696</v>
      </c>
      <c r="M1430" s="122">
        <v>200</v>
      </c>
      <c r="N1430" s="121" t="s">
        <v>8161</v>
      </c>
      <c r="O1430" s="122"/>
      <c r="P1430" s="149"/>
      <c r="Q1430" s="144"/>
      <c r="R1430" s="144"/>
      <c r="S1430" s="144" t="s">
        <v>11070</v>
      </c>
      <c r="T1430" s="144" t="s">
        <v>10745</v>
      </c>
      <c r="U1430" s="144"/>
      <c r="V1430" s="144"/>
      <c r="W1430" s="121"/>
    </row>
    <row r="1431" spans="1:23" ht="15" customHeight="1" x14ac:dyDescent="0.25">
      <c r="A1431" s="144"/>
      <c r="B1431" s="157">
        <v>39748</v>
      </c>
      <c r="C1431" s="121"/>
      <c r="D1431" s="121" t="s">
        <v>46</v>
      </c>
      <c r="E1431" s="158" t="s">
        <v>14198</v>
      </c>
      <c r="F1431" s="153" t="s">
        <v>11057</v>
      </c>
      <c r="G1431" s="145" t="s">
        <v>8802</v>
      </c>
      <c r="H1431" s="123" t="s">
        <v>14199</v>
      </c>
      <c r="I1431" s="146" t="s">
        <v>14200</v>
      </c>
      <c r="J1431" s="147"/>
      <c r="K1431" s="147"/>
      <c r="L1431" s="148" t="s">
        <v>8226</v>
      </c>
      <c r="M1431" s="122">
        <v>10</v>
      </c>
      <c r="N1431" s="121" t="s">
        <v>8161</v>
      </c>
      <c r="O1431" s="122"/>
      <c r="P1431" s="149"/>
      <c r="Q1431" s="144"/>
      <c r="R1431" s="144"/>
      <c r="S1431" s="144" t="s">
        <v>10959</v>
      </c>
      <c r="T1431" s="144" t="s">
        <v>10745</v>
      </c>
      <c r="U1431" s="144"/>
      <c r="V1431" s="144"/>
      <c r="W1431" s="121"/>
    </row>
    <row r="1432" spans="1:23" ht="15" customHeight="1" x14ac:dyDescent="0.25">
      <c r="A1432" s="144"/>
      <c r="B1432" s="120">
        <v>39749</v>
      </c>
      <c r="C1432" s="121">
        <v>1040</v>
      </c>
      <c r="D1432" s="121" t="s">
        <v>132</v>
      </c>
      <c r="E1432" s="121" t="s">
        <v>14201</v>
      </c>
      <c r="F1432" s="145" t="s">
        <v>13955</v>
      </c>
      <c r="G1432" s="145" t="s">
        <v>9092</v>
      </c>
      <c r="H1432" s="123" t="s">
        <v>14202</v>
      </c>
      <c r="I1432" s="146"/>
      <c r="J1432" s="147" t="s">
        <v>14203</v>
      </c>
      <c r="K1432" s="147"/>
      <c r="L1432" s="148"/>
      <c r="M1432" s="122" t="s">
        <v>13119</v>
      </c>
      <c r="N1432" s="121" t="s">
        <v>14204</v>
      </c>
      <c r="O1432" s="149"/>
      <c r="P1432" s="211" t="s">
        <v>14205</v>
      </c>
      <c r="Q1432" s="211" t="s">
        <v>14206</v>
      </c>
      <c r="R1432" s="144" t="s">
        <v>14207</v>
      </c>
      <c r="S1432" s="144"/>
      <c r="T1432" s="144"/>
      <c r="U1432" s="144"/>
      <c r="V1432" s="121"/>
      <c r="W1432" s="144"/>
    </row>
    <row r="1433" spans="1:23" ht="15" customHeight="1" x14ac:dyDescent="0.25">
      <c r="A1433" s="144">
        <v>8718</v>
      </c>
      <c r="B1433" s="120">
        <v>39749</v>
      </c>
      <c r="C1433" s="121">
        <v>919</v>
      </c>
      <c r="D1433" s="121" t="s">
        <v>35</v>
      </c>
      <c r="E1433" s="121" t="s">
        <v>14208</v>
      </c>
      <c r="F1433" s="145" t="s">
        <v>14209</v>
      </c>
      <c r="G1433" s="145" t="s">
        <v>14210</v>
      </c>
      <c r="H1433" s="123" t="s">
        <v>14211</v>
      </c>
      <c r="I1433" s="146" t="s">
        <v>14212</v>
      </c>
      <c r="J1433" s="147" t="s">
        <v>27</v>
      </c>
      <c r="K1433" s="147"/>
      <c r="L1433" s="148"/>
      <c r="M1433" s="122">
        <v>1500</v>
      </c>
      <c r="N1433" s="121" t="s">
        <v>8194</v>
      </c>
      <c r="O1433" s="121"/>
      <c r="P1433" s="149"/>
      <c r="Q1433" s="144"/>
      <c r="R1433" s="144"/>
      <c r="S1433" s="144"/>
      <c r="T1433" s="144"/>
      <c r="U1433" s="144"/>
      <c r="V1433" s="144"/>
      <c r="W1433" s="121"/>
    </row>
    <row r="1434" spans="1:23" ht="15" customHeight="1" x14ac:dyDescent="0.25">
      <c r="A1434" s="159">
        <v>8727</v>
      </c>
      <c r="B1434" s="160">
        <v>39749</v>
      </c>
      <c r="C1434" s="161">
        <v>228</v>
      </c>
      <c r="D1434" s="161" t="s">
        <v>79</v>
      </c>
      <c r="E1434" s="161" t="s">
        <v>14213</v>
      </c>
      <c r="F1434" s="197" t="s">
        <v>14214</v>
      </c>
      <c r="G1434" s="162" t="s">
        <v>11019</v>
      </c>
      <c r="H1434" s="163" t="s">
        <v>14215</v>
      </c>
      <c r="I1434" s="164" t="s">
        <v>14216</v>
      </c>
      <c r="J1434" s="163" t="s">
        <v>14217</v>
      </c>
      <c r="K1434" s="165" t="s">
        <v>9481</v>
      </c>
      <c r="L1434" s="181" t="s">
        <v>11696</v>
      </c>
      <c r="M1434" s="166">
        <v>25000</v>
      </c>
      <c r="N1434" s="161" t="s">
        <v>8161</v>
      </c>
      <c r="O1434" s="161"/>
      <c r="P1434" s="167"/>
      <c r="Q1434" s="159"/>
      <c r="R1434" s="159"/>
      <c r="S1434" s="159" t="s">
        <v>14218</v>
      </c>
      <c r="T1434" s="159" t="s">
        <v>10584</v>
      </c>
      <c r="U1434" s="164"/>
      <c r="V1434" s="159"/>
      <c r="W1434" s="229"/>
    </row>
    <row r="1435" spans="1:23" ht="15" customHeight="1" x14ac:dyDescent="0.25">
      <c r="A1435" s="151">
        <v>8730</v>
      </c>
      <c r="B1435" s="152">
        <v>39749</v>
      </c>
      <c r="C1435" s="153">
        <v>1624</v>
      </c>
      <c r="D1435" s="153" t="s">
        <v>51</v>
      </c>
      <c r="E1435" s="153" t="s">
        <v>14219</v>
      </c>
      <c r="F1435" s="153" t="s">
        <v>4936</v>
      </c>
      <c r="G1435" s="153"/>
      <c r="H1435" s="123" t="s">
        <v>14220</v>
      </c>
      <c r="I1435" s="153"/>
      <c r="J1435" s="123"/>
      <c r="K1435" s="123"/>
      <c r="L1435" s="182"/>
      <c r="M1435" s="154" t="s">
        <v>8194</v>
      </c>
      <c r="N1435" s="153" t="s">
        <v>8194</v>
      </c>
      <c r="O1435" s="155"/>
      <c r="P1435" s="153"/>
      <c r="Q1435" s="153"/>
      <c r="R1435" s="153"/>
      <c r="S1435" s="153"/>
      <c r="T1435" s="153"/>
      <c r="U1435" s="153"/>
      <c r="V1435" s="153"/>
      <c r="W1435" s="156"/>
    </row>
    <row r="1436" spans="1:23" ht="15" customHeight="1" x14ac:dyDescent="0.25">
      <c r="A1436" s="151">
        <v>8731</v>
      </c>
      <c r="B1436" s="152">
        <v>39749</v>
      </c>
      <c r="C1436" s="153">
        <v>1633</v>
      </c>
      <c r="D1436" s="153" t="s">
        <v>21</v>
      </c>
      <c r="E1436" s="153" t="s">
        <v>14221</v>
      </c>
      <c r="F1436" s="153" t="s">
        <v>8611</v>
      </c>
      <c r="G1436" s="153" t="s">
        <v>8202</v>
      </c>
      <c r="H1436" s="123"/>
      <c r="I1436" s="153" t="s">
        <v>14222</v>
      </c>
      <c r="J1436" s="123" t="s">
        <v>14223</v>
      </c>
      <c r="K1436" s="123"/>
      <c r="L1436" s="182"/>
      <c r="M1436" s="154">
        <v>300</v>
      </c>
      <c r="N1436" s="153" t="s">
        <v>10651</v>
      </c>
      <c r="O1436" s="155"/>
      <c r="P1436" s="153" t="s">
        <v>9056</v>
      </c>
      <c r="Q1436" s="153"/>
      <c r="R1436" s="153" t="s">
        <v>4937</v>
      </c>
      <c r="S1436" s="153"/>
      <c r="T1436" s="153"/>
      <c r="U1436" s="153"/>
      <c r="V1436" s="153"/>
      <c r="W1436" s="156"/>
    </row>
    <row r="1437" spans="1:23" ht="15" customHeight="1" x14ac:dyDescent="0.25">
      <c r="A1437" s="151">
        <v>8732</v>
      </c>
      <c r="B1437" s="152">
        <v>39749</v>
      </c>
      <c r="C1437" s="153">
        <v>1642</v>
      </c>
      <c r="D1437" s="153" t="s">
        <v>3231</v>
      </c>
      <c r="E1437" s="153" t="s">
        <v>14224</v>
      </c>
      <c r="F1437" s="153" t="s">
        <v>4936</v>
      </c>
      <c r="G1437" s="153"/>
      <c r="H1437" s="123" t="s">
        <v>14225</v>
      </c>
      <c r="I1437" s="153"/>
      <c r="J1437" s="123"/>
      <c r="K1437" s="123"/>
      <c r="L1437" s="182"/>
      <c r="M1437" s="154" t="s">
        <v>8194</v>
      </c>
      <c r="N1437" s="153" t="s">
        <v>8194</v>
      </c>
      <c r="O1437" s="155"/>
      <c r="P1437" s="153"/>
      <c r="Q1437" s="153"/>
      <c r="R1437" s="153"/>
      <c r="S1437" s="153"/>
      <c r="T1437" s="153"/>
      <c r="U1437" s="153"/>
      <c r="V1437" s="153"/>
      <c r="W1437" s="156"/>
    </row>
    <row r="1438" spans="1:23" ht="15" customHeight="1" x14ac:dyDescent="0.25">
      <c r="A1438" s="144">
        <v>8719</v>
      </c>
      <c r="B1438" s="120">
        <v>39749</v>
      </c>
      <c r="C1438" s="121">
        <v>1102</v>
      </c>
      <c r="D1438" s="121" t="s">
        <v>42</v>
      </c>
      <c r="E1438" s="121" t="s">
        <v>14226</v>
      </c>
      <c r="F1438" s="145" t="s">
        <v>8269</v>
      </c>
      <c r="G1438" s="145" t="s">
        <v>8270</v>
      </c>
      <c r="H1438" s="123" t="s">
        <v>14227</v>
      </c>
      <c r="I1438" s="146" t="s">
        <v>14228</v>
      </c>
      <c r="J1438" s="147" t="s">
        <v>4468</v>
      </c>
      <c r="K1438" s="147"/>
      <c r="L1438" s="148" t="s">
        <v>8172</v>
      </c>
      <c r="M1438" s="122">
        <v>5000</v>
      </c>
      <c r="N1438" s="121" t="s">
        <v>8168</v>
      </c>
      <c r="O1438" s="121"/>
      <c r="P1438" s="149"/>
      <c r="Q1438" s="144"/>
      <c r="R1438" s="144"/>
      <c r="S1438" s="144"/>
      <c r="T1438" s="144"/>
      <c r="U1438" s="144"/>
      <c r="V1438" s="144"/>
      <c r="W1438" s="121"/>
    </row>
    <row r="1439" spans="1:23" ht="15" customHeight="1" x14ac:dyDescent="0.25">
      <c r="A1439" s="144">
        <v>8724</v>
      </c>
      <c r="B1439" s="157">
        <v>39749</v>
      </c>
      <c r="C1439" s="121">
        <v>1253</v>
      </c>
      <c r="D1439" s="121" t="s">
        <v>61</v>
      </c>
      <c r="E1439" s="158" t="s">
        <v>14229</v>
      </c>
      <c r="F1439" s="145" t="s">
        <v>14230</v>
      </c>
      <c r="G1439" s="145" t="s">
        <v>8931</v>
      </c>
      <c r="H1439" s="123" t="s">
        <v>14231</v>
      </c>
      <c r="I1439" s="146" t="s">
        <v>14232</v>
      </c>
      <c r="J1439" s="147" t="s">
        <v>13024</v>
      </c>
      <c r="K1439" s="147"/>
      <c r="L1439" s="148" t="s">
        <v>8226</v>
      </c>
      <c r="M1439" s="122">
        <v>2000</v>
      </c>
      <c r="N1439" s="121" t="s">
        <v>8161</v>
      </c>
      <c r="O1439" s="122"/>
      <c r="P1439" s="149" t="s">
        <v>3566</v>
      </c>
      <c r="Q1439" s="144"/>
      <c r="R1439" s="144"/>
      <c r="S1439" s="144"/>
      <c r="T1439" s="144"/>
      <c r="U1439" s="144"/>
      <c r="V1439" s="144"/>
      <c r="W1439" s="121"/>
    </row>
    <row r="1440" spans="1:23" ht="15" customHeight="1" x14ac:dyDescent="0.25">
      <c r="A1440" s="144"/>
      <c r="B1440" s="157">
        <v>39749</v>
      </c>
      <c r="C1440" s="217"/>
      <c r="D1440" s="121" t="s">
        <v>46</v>
      </c>
      <c r="E1440" s="158" t="s">
        <v>14233</v>
      </c>
      <c r="F1440" s="145" t="s">
        <v>12852</v>
      </c>
      <c r="G1440" s="145" t="s">
        <v>8802</v>
      </c>
      <c r="H1440" s="123" t="s">
        <v>14234</v>
      </c>
      <c r="I1440" s="146" t="s">
        <v>14235</v>
      </c>
      <c r="J1440" s="147"/>
      <c r="K1440" s="147"/>
      <c r="L1440" s="121" t="s">
        <v>48</v>
      </c>
      <c r="M1440" s="122">
        <v>800</v>
      </c>
      <c r="N1440" s="121" t="s">
        <v>8273</v>
      </c>
      <c r="O1440" s="122"/>
      <c r="P1440" s="121"/>
      <c r="Q1440" s="144"/>
      <c r="R1440" s="144"/>
      <c r="S1440" s="144" t="s">
        <v>11231</v>
      </c>
      <c r="T1440" s="144" t="s">
        <v>10745</v>
      </c>
      <c r="U1440" s="144"/>
      <c r="V1440" s="121"/>
      <c r="W1440" s="150"/>
    </row>
    <row r="1441" spans="1:23" ht="15" customHeight="1" x14ac:dyDescent="0.25">
      <c r="A1441" s="159">
        <v>8752</v>
      </c>
      <c r="B1441" s="160">
        <v>39750</v>
      </c>
      <c r="C1441" s="161">
        <v>227</v>
      </c>
      <c r="D1441" s="161" t="s">
        <v>64</v>
      </c>
      <c r="E1441" s="161" t="s">
        <v>14236</v>
      </c>
      <c r="F1441" s="162" t="s">
        <v>14237</v>
      </c>
      <c r="G1441" s="162" t="s">
        <v>8260</v>
      </c>
      <c r="H1441" s="163" t="s">
        <v>14238</v>
      </c>
      <c r="I1441" s="164" t="s">
        <v>14239</v>
      </c>
      <c r="J1441" s="163" t="s">
        <v>14240</v>
      </c>
      <c r="K1441" s="165" t="s">
        <v>9481</v>
      </c>
      <c r="L1441" s="181" t="s">
        <v>8172</v>
      </c>
      <c r="M1441" s="166">
        <v>405000</v>
      </c>
      <c r="N1441" s="161" t="s">
        <v>8168</v>
      </c>
      <c r="O1441" s="161"/>
      <c r="P1441" s="226" t="s">
        <v>10715</v>
      </c>
      <c r="Q1441" s="159"/>
      <c r="R1441" s="159"/>
      <c r="S1441" s="159" t="s">
        <v>14241</v>
      </c>
      <c r="T1441" s="159" t="s">
        <v>9483</v>
      </c>
      <c r="U1441" s="164"/>
      <c r="V1441" s="159"/>
      <c r="W1441" s="229"/>
    </row>
    <row r="1442" spans="1:23" ht="15" customHeight="1" x14ac:dyDescent="0.25">
      <c r="A1442" s="159">
        <v>8747</v>
      </c>
      <c r="B1442" s="160">
        <v>39750</v>
      </c>
      <c r="C1442" s="161">
        <v>1125</v>
      </c>
      <c r="D1442" s="161" t="s">
        <v>79</v>
      </c>
      <c r="E1442" s="161" t="s">
        <v>14242</v>
      </c>
      <c r="F1442" s="159" t="s">
        <v>14243</v>
      </c>
      <c r="G1442" s="159" t="s">
        <v>14244</v>
      </c>
      <c r="H1442" s="164" t="s">
        <v>14245</v>
      </c>
      <c r="I1442" s="159" t="s">
        <v>14246</v>
      </c>
      <c r="J1442" s="162" t="s">
        <v>14247</v>
      </c>
      <c r="K1442" s="165"/>
      <c r="L1442" s="181"/>
      <c r="M1442" s="166">
        <v>5000</v>
      </c>
      <c r="N1442" s="161" t="s">
        <v>8215</v>
      </c>
      <c r="O1442" s="161"/>
      <c r="P1442" s="167"/>
      <c r="Q1442" s="159"/>
      <c r="R1442" s="159"/>
      <c r="S1442" s="159"/>
      <c r="T1442" s="159"/>
      <c r="U1442" s="164"/>
      <c r="V1442" s="159"/>
      <c r="W1442" s="229"/>
    </row>
    <row r="1443" spans="1:23" ht="15" customHeight="1" x14ac:dyDescent="0.25">
      <c r="A1443" s="151"/>
      <c r="B1443" s="152">
        <v>39750</v>
      </c>
      <c r="C1443" s="153" t="s">
        <v>4936</v>
      </c>
      <c r="D1443" s="153" t="s">
        <v>51</v>
      </c>
      <c r="E1443" s="153" t="s">
        <v>14248</v>
      </c>
      <c r="F1443" s="153" t="s">
        <v>13727</v>
      </c>
      <c r="G1443" s="153" t="s">
        <v>9019</v>
      </c>
      <c r="H1443" s="123" t="s">
        <v>14249</v>
      </c>
      <c r="I1443" s="153" t="s">
        <v>14250</v>
      </c>
      <c r="J1443" s="123" t="s">
        <v>14251</v>
      </c>
      <c r="K1443" s="123"/>
      <c r="L1443" s="182"/>
      <c r="M1443" s="154" t="s">
        <v>8194</v>
      </c>
      <c r="N1443" s="153" t="s">
        <v>8168</v>
      </c>
      <c r="O1443" s="155"/>
      <c r="P1443" s="153" t="s">
        <v>14252</v>
      </c>
      <c r="Q1443" s="153"/>
      <c r="R1443" s="153" t="s">
        <v>4937</v>
      </c>
      <c r="S1443" s="153"/>
      <c r="T1443" s="153"/>
      <c r="U1443" s="153"/>
      <c r="V1443" s="153"/>
      <c r="W1443" s="156"/>
    </row>
    <row r="1444" spans="1:23" ht="15" customHeight="1" x14ac:dyDescent="0.25">
      <c r="A1444" s="169"/>
      <c r="B1444" s="170">
        <v>39750</v>
      </c>
      <c r="C1444" s="169">
        <v>500</v>
      </c>
      <c r="D1444" s="169" t="s">
        <v>56</v>
      </c>
      <c r="E1444" s="193" t="s">
        <v>14253</v>
      </c>
      <c r="F1444" s="178" t="s">
        <v>14254</v>
      </c>
      <c r="G1444" s="178" t="s">
        <v>14255</v>
      </c>
      <c r="H1444" s="173" t="s">
        <v>14256</v>
      </c>
      <c r="I1444" s="178" t="s">
        <v>14257</v>
      </c>
      <c r="J1444" s="173" t="s">
        <v>10604</v>
      </c>
      <c r="K1444" s="172"/>
      <c r="L1444" s="174" t="s">
        <v>8359</v>
      </c>
      <c r="M1444" s="175">
        <v>3000</v>
      </c>
      <c r="N1444" s="172" t="s">
        <v>8227</v>
      </c>
      <c r="O1444" s="176" t="s">
        <v>4936</v>
      </c>
      <c r="P1444" s="173"/>
      <c r="Q1444" s="173" t="s">
        <v>14258</v>
      </c>
      <c r="R1444" s="173"/>
      <c r="S1444" s="173" t="s">
        <v>14259</v>
      </c>
      <c r="T1444" s="173" t="s">
        <v>14260</v>
      </c>
      <c r="U1444" s="173"/>
      <c r="V1444" s="179"/>
      <c r="W1444" s="180"/>
    </row>
    <row r="1445" spans="1:23" ht="15" customHeight="1" x14ac:dyDescent="0.25">
      <c r="A1445" s="169">
        <v>8744</v>
      </c>
      <c r="B1445" s="170">
        <v>39750</v>
      </c>
      <c r="C1445" s="169">
        <v>827</v>
      </c>
      <c r="D1445" s="169" t="s">
        <v>56</v>
      </c>
      <c r="E1445" s="169" t="s">
        <v>14261</v>
      </c>
      <c r="F1445" s="178" t="s">
        <v>14262</v>
      </c>
      <c r="G1445" s="178" t="s">
        <v>14263</v>
      </c>
      <c r="H1445" s="173" t="s">
        <v>14264</v>
      </c>
      <c r="I1445" s="178" t="s">
        <v>14265</v>
      </c>
      <c r="J1445" s="173" t="s">
        <v>4468</v>
      </c>
      <c r="K1445" s="172"/>
      <c r="L1445" s="174" t="s">
        <v>8172</v>
      </c>
      <c r="M1445" s="175">
        <v>10000</v>
      </c>
      <c r="N1445" s="172" t="s">
        <v>8267</v>
      </c>
      <c r="O1445" s="176" t="s">
        <v>4936</v>
      </c>
      <c r="P1445" s="173"/>
      <c r="Q1445" s="173" t="s">
        <v>14266</v>
      </c>
      <c r="R1445" s="173"/>
      <c r="S1445" s="173"/>
      <c r="T1445" s="173"/>
      <c r="U1445" s="173"/>
      <c r="V1445" s="179"/>
      <c r="W1445" s="180"/>
    </row>
    <row r="1446" spans="1:23" ht="15" customHeight="1" x14ac:dyDescent="0.25">
      <c r="A1446" s="169"/>
      <c r="B1446" s="170">
        <v>39750</v>
      </c>
      <c r="C1446" s="169">
        <v>951</v>
      </c>
      <c r="D1446" s="169" t="s">
        <v>40</v>
      </c>
      <c r="E1446" s="169" t="s">
        <v>14267</v>
      </c>
      <c r="F1446" s="178" t="s">
        <v>10102</v>
      </c>
      <c r="G1446" s="178" t="s">
        <v>8222</v>
      </c>
      <c r="H1446" s="173" t="s">
        <v>14268</v>
      </c>
      <c r="I1446" s="178" t="s">
        <v>14269</v>
      </c>
      <c r="J1446" s="173" t="s">
        <v>8225</v>
      </c>
      <c r="K1446" s="172"/>
      <c r="L1446" s="174" t="s">
        <v>8226</v>
      </c>
      <c r="M1446" s="175">
        <v>200</v>
      </c>
      <c r="N1446" s="172" t="s">
        <v>8168</v>
      </c>
      <c r="O1446" s="176" t="s">
        <v>4936</v>
      </c>
      <c r="P1446" s="173"/>
      <c r="Q1446" s="173" t="s">
        <v>8222</v>
      </c>
      <c r="R1446" s="173"/>
      <c r="S1446" s="173" t="s">
        <v>8222</v>
      </c>
      <c r="T1446" s="173" t="s">
        <v>8251</v>
      </c>
      <c r="U1446" s="173" t="s">
        <v>8252</v>
      </c>
      <c r="V1446" s="179"/>
      <c r="W1446" s="180"/>
    </row>
    <row r="1447" spans="1:23" ht="15" customHeight="1" x14ac:dyDescent="0.25">
      <c r="A1447" s="144">
        <v>8769</v>
      </c>
      <c r="B1447" s="120">
        <v>39751</v>
      </c>
      <c r="C1447" s="121">
        <v>345</v>
      </c>
      <c r="D1447" s="121" t="s">
        <v>347</v>
      </c>
      <c r="E1447" s="121" t="s">
        <v>14270</v>
      </c>
      <c r="F1447" s="145" t="s">
        <v>14271</v>
      </c>
      <c r="G1447" s="145" t="s">
        <v>14272</v>
      </c>
      <c r="H1447" s="123" t="s">
        <v>14273</v>
      </c>
      <c r="I1447" s="146" t="s">
        <v>14274</v>
      </c>
      <c r="J1447" s="147" t="s">
        <v>14275</v>
      </c>
      <c r="K1447" s="147" t="s">
        <v>29</v>
      </c>
      <c r="L1447" s="148"/>
      <c r="M1447" s="122">
        <v>1000</v>
      </c>
      <c r="N1447" s="121" t="s">
        <v>8161</v>
      </c>
      <c r="O1447" s="121"/>
      <c r="P1447" s="210"/>
      <c r="Q1447" s="144"/>
      <c r="R1447" s="144"/>
      <c r="S1447" s="144"/>
      <c r="T1447" s="144"/>
      <c r="U1447" s="144"/>
      <c r="V1447" s="144"/>
      <c r="W1447" s="121"/>
    </row>
    <row r="1448" spans="1:23" ht="15" customHeight="1" x14ac:dyDescent="0.25">
      <c r="A1448" s="159"/>
      <c r="B1448" s="160">
        <v>39751</v>
      </c>
      <c r="C1448" s="161">
        <v>2044</v>
      </c>
      <c r="D1448" s="161" t="s">
        <v>79</v>
      </c>
      <c r="E1448" s="198" t="s">
        <v>14276</v>
      </c>
      <c r="F1448" s="162" t="s">
        <v>14277</v>
      </c>
      <c r="G1448" s="162" t="s">
        <v>14278</v>
      </c>
      <c r="H1448" s="163" t="s">
        <v>14279</v>
      </c>
      <c r="I1448" s="164" t="s">
        <v>14280</v>
      </c>
      <c r="J1448" s="163" t="s">
        <v>14281</v>
      </c>
      <c r="K1448" s="165" t="s">
        <v>9481</v>
      </c>
      <c r="L1448" s="181" t="s">
        <v>8226</v>
      </c>
      <c r="M1448" s="166">
        <v>750</v>
      </c>
      <c r="N1448" s="161" t="s">
        <v>8161</v>
      </c>
      <c r="O1448" s="161"/>
      <c r="P1448" s="226"/>
      <c r="Q1448" s="159"/>
      <c r="R1448" s="159"/>
      <c r="S1448" s="159" t="s">
        <v>10998</v>
      </c>
      <c r="T1448" s="159" t="s">
        <v>14282</v>
      </c>
      <c r="U1448" s="164"/>
      <c r="V1448" s="159"/>
      <c r="W1448" s="229"/>
    </row>
    <row r="1449" spans="1:23" ht="15" customHeight="1" x14ac:dyDescent="0.25">
      <c r="A1449" s="159"/>
      <c r="B1449" s="160">
        <v>39751</v>
      </c>
      <c r="C1449" s="161">
        <v>1207</v>
      </c>
      <c r="D1449" s="161" t="s">
        <v>64</v>
      </c>
      <c r="E1449" s="198" t="s">
        <v>14283</v>
      </c>
      <c r="F1449" s="162" t="s">
        <v>14284</v>
      </c>
      <c r="G1449" s="162" t="s">
        <v>5722</v>
      </c>
      <c r="H1449" s="163" t="s">
        <v>14285</v>
      </c>
      <c r="I1449" s="164" t="s">
        <v>14286</v>
      </c>
      <c r="J1449" s="163" t="s">
        <v>14287</v>
      </c>
      <c r="K1449" s="165" t="s">
        <v>9481</v>
      </c>
      <c r="L1449" s="181" t="s">
        <v>8226</v>
      </c>
      <c r="M1449" s="166">
        <v>100</v>
      </c>
      <c r="N1449" s="161" t="s">
        <v>8142</v>
      </c>
      <c r="O1449" s="161"/>
      <c r="P1449" s="226"/>
      <c r="Q1449" s="159"/>
      <c r="R1449" s="159"/>
      <c r="S1449" s="159" t="s">
        <v>12880</v>
      </c>
      <c r="T1449" s="159" t="s">
        <v>9483</v>
      </c>
      <c r="U1449" s="164"/>
      <c r="V1449" s="159"/>
      <c r="W1449" s="229"/>
    </row>
    <row r="1450" spans="1:23" ht="15" customHeight="1" x14ac:dyDescent="0.25">
      <c r="A1450" s="151">
        <v>8766</v>
      </c>
      <c r="B1450" s="152">
        <v>39751</v>
      </c>
      <c r="C1450" s="153">
        <v>1228</v>
      </c>
      <c r="D1450" s="153" t="s">
        <v>21</v>
      </c>
      <c r="E1450" s="153" t="s">
        <v>14288</v>
      </c>
      <c r="F1450" s="153" t="s">
        <v>8211</v>
      </c>
      <c r="G1450" s="153" t="s">
        <v>8202</v>
      </c>
      <c r="H1450" s="123"/>
      <c r="I1450" s="153" t="s">
        <v>14289</v>
      </c>
      <c r="J1450" s="123" t="s">
        <v>8690</v>
      </c>
      <c r="K1450" s="123"/>
      <c r="L1450" s="182"/>
      <c r="M1450" s="154">
        <v>1000</v>
      </c>
      <c r="N1450" s="153" t="s">
        <v>10651</v>
      </c>
      <c r="O1450" s="155"/>
      <c r="P1450" s="202" t="s">
        <v>14290</v>
      </c>
      <c r="Q1450" s="202"/>
      <c r="R1450" s="153" t="s">
        <v>4937</v>
      </c>
      <c r="S1450" s="153"/>
      <c r="T1450" s="153"/>
      <c r="U1450" s="153"/>
      <c r="V1450" s="153"/>
      <c r="W1450" s="153"/>
    </row>
    <row r="1451" spans="1:23" ht="15" customHeight="1" x14ac:dyDescent="0.25">
      <c r="A1451" s="144"/>
      <c r="B1451" s="157">
        <v>39751</v>
      </c>
      <c r="C1451" s="217"/>
      <c r="D1451" s="121" t="s">
        <v>46</v>
      </c>
      <c r="E1451" s="158" t="s">
        <v>14291</v>
      </c>
      <c r="F1451" s="145" t="s">
        <v>11560</v>
      </c>
      <c r="G1451" s="145" t="s">
        <v>8802</v>
      </c>
      <c r="H1451" s="123" t="s">
        <v>14292</v>
      </c>
      <c r="I1451" s="146" t="s">
        <v>14293</v>
      </c>
      <c r="J1451" s="147"/>
      <c r="K1451" s="147"/>
      <c r="L1451" s="121" t="s">
        <v>8226</v>
      </c>
      <c r="M1451" s="122">
        <v>150</v>
      </c>
      <c r="N1451" s="121" t="s">
        <v>8273</v>
      </c>
      <c r="O1451" s="122"/>
      <c r="P1451" s="121"/>
      <c r="Q1451" s="144"/>
      <c r="R1451" s="144"/>
      <c r="S1451" s="144" t="s">
        <v>11070</v>
      </c>
      <c r="T1451" s="144" t="s">
        <v>10745</v>
      </c>
      <c r="U1451" s="144"/>
      <c r="V1451" s="121"/>
      <c r="W1451" s="150"/>
    </row>
    <row r="1452" spans="1:23" ht="15" customHeight="1" x14ac:dyDescent="0.25">
      <c r="A1452" s="144">
        <v>8759</v>
      </c>
      <c r="B1452" s="157">
        <v>39751</v>
      </c>
      <c r="C1452" s="121">
        <v>222</v>
      </c>
      <c r="D1452" s="121" t="s">
        <v>46</v>
      </c>
      <c r="E1452" s="158" t="s">
        <v>14294</v>
      </c>
      <c r="F1452" s="145" t="s">
        <v>11057</v>
      </c>
      <c r="G1452" s="145" t="s">
        <v>8802</v>
      </c>
      <c r="H1452" s="123" t="s">
        <v>14295</v>
      </c>
      <c r="I1452" s="146" t="s">
        <v>14296</v>
      </c>
      <c r="J1452" s="147" t="s">
        <v>27</v>
      </c>
      <c r="K1452" s="147"/>
      <c r="L1452" s="148" t="s">
        <v>8226</v>
      </c>
      <c r="M1452" s="122">
        <v>3000</v>
      </c>
      <c r="N1452" s="121" t="s">
        <v>8215</v>
      </c>
      <c r="O1452" s="122"/>
      <c r="P1452" s="210"/>
      <c r="Q1452" s="144"/>
      <c r="R1452" s="144"/>
      <c r="S1452" s="144" t="s">
        <v>10744</v>
      </c>
      <c r="T1452" s="144"/>
      <c r="U1452" s="144"/>
      <c r="V1452" s="144"/>
      <c r="W1452" s="121"/>
    </row>
    <row r="1453" spans="1:23" ht="15" customHeight="1" x14ac:dyDescent="0.25">
      <c r="A1453" s="144">
        <v>8782</v>
      </c>
      <c r="B1453" s="120">
        <v>39752</v>
      </c>
      <c r="C1453" s="121">
        <v>926</v>
      </c>
      <c r="D1453" s="121" t="s">
        <v>3168</v>
      </c>
      <c r="E1453" s="121" t="s">
        <v>14297</v>
      </c>
      <c r="F1453" s="145" t="s">
        <v>14298</v>
      </c>
      <c r="G1453" s="145" t="s">
        <v>14299</v>
      </c>
      <c r="H1453" s="123" t="s">
        <v>14300</v>
      </c>
      <c r="I1453" s="146" t="s">
        <v>14301</v>
      </c>
      <c r="J1453" s="147" t="s">
        <v>27</v>
      </c>
      <c r="K1453" s="147"/>
      <c r="L1453" s="148"/>
      <c r="M1453" s="122" t="s">
        <v>8194</v>
      </c>
      <c r="N1453" s="121" t="s">
        <v>8161</v>
      </c>
      <c r="O1453" s="121"/>
      <c r="P1453" s="210"/>
      <c r="Q1453" s="144"/>
      <c r="R1453" s="144"/>
      <c r="S1453" s="144"/>
      <c r="T1453" s="144"/>
      <c r="U1453" s="144"/>
      <c r="V1453" s="144"/>
      <c r="W1453" s="121"/>
    </row>
    <row r="1454" spans="1:23" ht="15" customHeight="1" x14ac:dyDescent="0.25">
      <c r="A1454" s="159"/>
      <c r="B1454" s="160">
        <v>39752</v>
      </c>
      <c r="C1454" s="161">
        <v>1653</v>
      </c>
      <c r="D1454" s="161" t="s">
        <v>141</v>
      </c>
      <c r="E1454" s="198" t="s">
        <v>14302</v>
      </c>
      <c r="F1454" s="162" t="s">
        <v>13253</v>
      </c>
      <c r="G1454" s="162" t="s">
        <v>8233</v>
      </c>
      <c r="H1454" s="163" t="s">
        <v>14303</v>
      </c>
      <c r="I1454" s="164" t="s">
        <v>14304</v>
      </c>
      <c r="J1454" s="163" t="s">
        <v>14305</v>
      </c>
      <c r="K1454" s="165" t="s">
        <v>9481</v>
      </c>
      <c r="L1454" s="181" t="s">
        <v>8226</v>
      </c>
      <c r="M1454" s="166">
        <v>600</v>
      </c>
      <c r="N1454" s="161" t="s">
        <v>8142</v>
      </c>
      <c r="O1454" s="161" t="s">
        <v>14306</v>
      </c>
      <c r="P1454" s="226"/>
      <c r="Q1454" s="159"/>
      <c r="R1454" s="159"/>
      <c r="S1454" s="159" t="s">
        <v>14307</v>
      </c>
      <c r="T1454" s="159" t="s">
        <v>10584</v>
      </c>
      <c r="U1454" s="164"/>
      <c r="V1454" s="159"/>
      <c r="W1454" s="229"/>
    </row>
    <row r="1455" spans="1:23" ht="15" customHeight="1" x14ac:dyDescent="0.25">
      <c r="A1455" s="151"/>
      <c r="B1455" s="152">
        <v>39752</v>
      </c>
      <c r="C1455" s="153">
        <v>1016</v>
      </c>
      <c r="D1455" s="153" t="s">
        <v>85</v>
      </c>
      <c r="E1455" s="153" t="s">
        <v>14308</v>
      </c>
      <c r="F1455" s="153" t="s">
        <v>14309</v>
      </c>
      <c r="G1455" s="153" t="s">
        <v>14310</v>
      </c>
      <c r="H1455" s="123"/>
      <c r="I1455" s="153" t="s">
        <v>14311</v>
      </c>
      <c r="J1455" s="123"/>
      <c r="K1455" s="123"/>
      <c r="L1455" s="182"/>
      <c r="M1455" s="154">
        <v>300</v>
      </c>
      <c r="N1455" s="153" t="s">
        <v>8335</v>
      </c>
      <c r="O1455" s="155"/>
      <c r="P1455" s="153"/>
      <c r="Q1455" s="153"/>
      <c r="R1455" s="153"/>
      <c r="S1455" s="153"/>
      <c r="T1455" s="153"/>
      <c r="U1455" s="153"/>
      <c r="V1455" s="153"/>
      <c r="W1455" s="156"/>
    </row>
    <row r="1456" spans="1:23" ht="15" customHeight="1" x14ac:dyDescent="0.25">
      <c r="A1456" s="169">
        <v>8779</v>
      </c>
      <c r="B1456" s="170">
        <v>39752</v>
      </c>
      <c r="C1456" s="169">
        <v>744</v>
      </c>
      <c r="D1456" s="169" t="s">
        <v>40</v>
      </c>
      <c r="E1456" s="169" t="s">
        <v>14312</v>
      </c>
      <c r="F1456" s="178" t="s">
        <v>8449</v>
      </c>
      <c r="G1456" s="178" t="s">
        <v>8222</v>
      </c>
      <c r="H1456" s="173" t="s">
        <v>14313</v>
      </c>
      <c r="I1456" s="178" t="s">
        <v>14314</v>
      </c>
      <c r="J1456" s="173" t="s">
        <v>4936</v>
      </c>
      <c r="K1456" s="172"/>
      <c r="L1456" s="174" t="s">
        <v>8226</v>
      </c>
      <c r="M1456" s="175">
        <v>6570</v>
      </c>
      <c r="N1456" s="172" t="s">
        <v>8227</v>
      </c>
      <c r="O1456" s="176" t="s">
        <v>4936</v>
      </c>
      <c r="P1456" s="173"/>
      <c r="Q1456" s="173" t="s">
        <v>14315</v>
      </c>
      <c r="R1456" s="173"/>
      <c r="S1456" s="173" t="s">
        <v>8222</v>
      </c>
      <c r="T1456" s="173" t="s">
        <v>8251</v>
      </c>
      <c r="U1456" s="173" t="s">
        <v>5443</v>
      </c>
      <c r="V1456" s="179"/>
      <c r="W1456" s="180"/>
    </row>
    <row r="1457" spans="1:23" ht="15" customHeight="1" x14ac:dyDescent="0.25">
      <c r="A1457" s="144">
        <v>8780</v>
      </c>
      <c r="B1457" s="157">
        <v>39752</v>
      </c>
      <c r="C1457" s="121">
        <v>801</v>
      </c>
      <c r="D1457" s="121" t="s">
        <v>46</v>
      </c>
      <c r="E1457" s="158" t="s">
        <v>14316</v>
      </c>
      <c r="F1457" s="153" t="s">
        <v>14317</v>
      </c>
      <c r="G1457" s="145" t="s">
        <v>8802</v>
      </c>
      <c r="H1457" s="123" t="s">
        <v>14318</v>
      </c>
      <c r="I1457" s="146" t="s">
        <v>14235</v>
      </c>
      <c r="J1457" s="147" t="s">
        <v>4468</v>
      </c>
      <c r="K1457" s="147"/>
      <c r="L1457" s="148" t="s">
        <v>48</v>
      </c>
      <c r="M1457" s="122">
        <v>250000</v>
      </c>
      <c r="N1457" s="121" t="s">
        <v>8168</v>
      </c>
      <c r="O1457" s="122"/>
      <c r="P1457" s="210"/>
      <c r="Q1457" s="144"/>
      <c r="R1457" s="144"/>
      <c r="S1457" s="144" t="s">
        <v>11231</v>
      </c>
      <c r="T1457" s="144" t="s">
        <v>10745</v>
      </c>
      <c r="U1457" s="144"/>
      <c r="V1457" s="144"/>
      <c r="W1457" s="121"/>
    </row>
    <row r="1458" spans="1:23" ht="15" customHeight="1" x14ac:dyDescent="0.25">
      <c r="A1458" s="144">
        <v>8796</v>
      </c>
      <c r="B1458" s="157">
        <v>39752</v>
      </c>
      <c r="C1458" s="121">
        <v>2339</v>
      </c>
      <c r="D1458" s="121" t="s">
        <v>46</v>
      </c>
      <c r="E1458" s="158" t="s">
        <v>14319</v>
      </c>
      <c r="F1458" s="144" t="s">
        <v>14320</v>
      </c>
      <c r="G1458" s="144" t="s">
        <v>8802</v>
      </c>
      <c r="H1458" s="144" t="s">
        <v>14321</v>
      </c>
      <c r="I1458" s="144" t="s">
        <v>14322</v>
      </c>
      <c r="J1458" s="144" t="s">
        <v>14323</v>
      </c>
      <c r="K1458" s="147"/>
      <c r="L1458" s="148"/>
      <c r="M1458" s="122">
        <v>40000</v>
      </c>
      <c r="N1458" s="121" t="s">
        <v>8168</v>
      </c>
      <c r="O1458" s="122"/>
      <c r="P1458" s="210"/>
      <c r="Q1458" s="144" t="s">
        <v>12636</v>
      </c>
      <c r="R1458" s="144"/>
      <c r="S1458" s="144"/>
      <c r="T1458" s="144"/>
      <c r="U1458" s="144"/>
      <c r="V1458" s="144"/>
      <c r="W1458" s="121"/>
    </row>
    <row r="1459" spans="1:23" ht="15" customHeight="1" x14ac:dyDescent="0.25">
      <c r="A1459" s="144"/>
      <c r="B1459" s="157">
        <v>39752</v>
      </c>
      <c r="C1459" s="121"/>
      <c r="D1459" s="121" t="s">
        <v>46</v>
      </c>
      <c r="E1459" s="158" t="s">
        <v>14324</v>
      </c>
      <c r="F1459" s="144" t="s">
        <v>11057</v>
      </c>
      <c r="G1459" s="144" t="s">
        <v>8802</v>
      </c>
      <c r="H1459" s="144" t="s">
        <v>14325</v>
      </c>
      <c r="I1459" s="144" t="s">
        <v>14326</v>
      </c>
      <c r="J1459" s="144"/>
      <c r="K1459" s="147"/>
      <c r="L1459" s="148" t="s">
        <v>8226</v>
      </c>
      <c r="M1459" s="122">
        <v>300</v>
      </c>
      <c r="N1459" s="121" t="s">
        <v>8161</v>
      </c>
      <c r="O1459" s="122"/>
      <c r="P1459" s="210"/>
      <c r="Q1459" s="144"/>
      <c r="R1459" s="144"/>
      <c r="S1459" s="144" t="s">
        <v>11060</v>
      </c>
      <c r="T1459" s="144" t="s">
        <v>10745</v>
      </c>
      <c r="U1459" s="144"/>
      <c r="V1459" s="144"/>
      <c r="W1459" s="121"/>
    </row>
    <row r="1460" spans="1:23" ht="15" customHeight="1" x14ac:dyDescent="0.25">
      <c r="A1460" s="144">
        <v>8810</v>
      </c>
      <c r="B1460" s="120">
        <v>39753</v>
      </c>
      <c r="C1460" s="121">
        <v>1926</v>
      </c>
      <c r="D1460" s="121" t="s">
        <v>21</v>
      </c>
      <c r="E1460" s="144" t="s">
        <v>14327</v>
      </c>
      <c r="F1460" s="145" t="s">
        <v>10858</v>
      </c>
      <c r="G1460" s="145" t="s">
        <v>8202</v>
      </c>
      <c r="H1460" s="144" t="s">
        <v>14328</v>
      </c>
      <c r="I1460" s="144" t="s">
        <v>14329</v>
      </c>
      <c r="J1460" s="144" t="s">
        <v>14330</v>
      </c>
      <c r="K1460" s="147"/>
      <c r="L1460" s="148"/>
      <c r="M1460" s="122">
        <v>100000</v>
      </c>
      <c r="N1460" s="121" t="s">
        <v>8168</v>
      </c>
      <c r="O1460" s="144" t="s">
        <v>14331</v>
      </c>
      <c r="P1460" s="121"/>
      <c r="Q1460" s="144"/>
      <c r="R1460" s="210"/>
      <c r="S1460" s="144"/>
      <c r="T1460" s="144"/>
      <c r="U1460" s="144"/>
      <c r="V1460" s="144"/>
      <c r="W1460" s="121"/>
    </row>
    <row r="1461" spans="1:23" ht="15" customHeight="1" x14ac:dyDescent="0.25">
      <c r="A1461" s="159"/>
      <c r="B1461" s="160">
        <v>39754</v>
      </c>
      <c r="C1461" s="161">
        <v>1054</v>
      </c>
      <c r="D1461" s="161" t="s">
        <v>64</v>
      </c>
      <c r="E1461" s="198" t="s">
        <v>14332</v>
      </c>
      <c r="F1461" s="162" t="s">
        <v>14333</v>
      </c>
      <c r="G1461" s="162" t="s">
        <v>5722</v>
      </c>
      <c r="H1461" s="163" t="s">
        <v>14334</v>
      </c>
      <c r="I1461" s="164" t="s">
        <v>14335</v>
      </c>
      <c r="J1461" s="163" t="s">
        <v>14336</v>
      </c>
      <c r="K1461" s="165" t="s">
        <v>9481</v>
      </c>
      <c r="L1461" s="181" t="s">
        <v>8226</v>
      </c>
      <c r="M1461" s="166">
        <v>400</v>
      </c>
      <c r="N1461" s="161" t="s">
        <v>8142</v>
      </c>
      <c r="O1461" s="161"/>
      <c r="P1461" s="226"/>
      <c r="Q1461" s="159"/>
      <c r="R1461" s="159"/>
      <c r="S1461" s="159" t="s">
        <v>12981</v>
      </c>
      <c r="T1461" s="159" t="s">
        <v>9483</v>
      </c>
      <c r="U1461" s="164"/>
      <c r="V1461" s="159"/>
      <c r="W1461" s="229"/>
    </row>
    <row r="1462" spans="1:23" ht="15" customHeight="1" x14ac:dyDescent="0.25">
      <c r="A1462" s="144">
        <v>8817</v>
      </c>
      <c r="B1462" s="157">
        <v>39754</v>
      </c>
      <c r="C1462" s="121">
        <v>840</v>
      </c>
      <c r="D1462" s="121" t="s">
        <v>46</v>
      </c>
      <c r="E1462" s="158" t="s">
        <v>14337</v>
      </c>
      <c r="F1462" s="144" t="s">
        <v>14338</v>
      </c>
      <c r="G1462" s="144" t="s">
        <v>8802</v>
      </c>
      <c r="H1462" s="144" t="s">
        <v>14339</v>
      </c>
      <c r="I1462" s="144" t="s">
        <v>14340</v>
      </c>
      <c r="J1462" s="147" t="s">
        <v>5268</v>
      </c>
      <c r="K1462" s="147"/>
      <c r="L1462" s="148"/>
      <c r="M1462" s="122" t="s">
        <v>8194</v>
      </c>
      <c r="N1462" s="121" t="s">
        <v>8194</v>
      </c>
      <c r="O1462" s="122"/>
      <c r="P1462" s="210"/>
      <c r="Q1462" s="144"/>
      <c r="R1462" s="144"/>
      <c r="S1462" s="144" t="s">
        <v>11100</v>
      </c>
      <c r="T1462" s="144"/>
      <c r="U1462" s="144"/>
      <c r="V1462" s="144"/>
      <c r="W1462" s="121"/>
    </row>
    <row r="1463" spans="1:23" ht="15" customHeight="1" x14ac:dyDescent="0.25">
      <c r="A1463" s="144">
        <v>8828</v>
      </c>
      <c r="B1463" s="120">
        <v>39755</v>
      </c>
      <c r="C1463" s="121">
        <v>856</v>
      </c>
      <c r="D1463" s="121" t="s">
        <v>14341</v>
      </c>
      <c r="E1463" s="144" t="s">
        <v>14342</v>
      </c>
      <c r="F1463" s="144" t="s">
        <v>14343</v>
      </c>
      <c r="G1463" s="144" t="s">
        <v>11103</v>
      </c>
      <c r="H1463" s="144" t="s">
        <v>14344</v>
      </c>
      <c r="I1463" s="144" t="s">
        <v>14345</v>
      </c>
      <c r="J1463" s="144" t="s">
        <v>14346</v>
      </c>
      <c r="K1463" s="147"/>
      <c r="L1463" s="148"/>
      <c r="M1463" s="122">
        <v>3000</v>
      </c>
      <c r="N1463" s="121" t="s">
        <v>8168</v>
      </c>
      <c r="O1463" s="121"/>
      <c r="P1463" s="210"/>
      <c r="Q1463" s="144"/>
      <c r="R1463" s="144"/>
      <c r="S1463" s="144"/>
      <c r="T1463" s="144"/>
      <c r="U1463" s="144"/>
      <c r="V1463" s="144"/>
      <c r="W1463" s="121"/>
    </row>
    <row r="1464" spans="1:23" ht="15" customHeight="1" x14ac:dyDescent="0.25">
      <c r="A1464" s="159"/>
      <c r="B1464" s="160">
        <v>39755</v>
      </c>
      <c r="C1464" s="161"/>
      <c r="D1464" s="161" t="s">
        <v>141</v>
      </c>
      <c r="E1464" s="198" t="s">
        <v>14347</v>
      </c>
      <c r="F1464" s="162" t="s">
        <v>14348</v>
      </c>
      <c r="G1464" s="162" t="s">
        <v>8671</v>
      </c>
      <c r="H1464" s="163" t="s">
        <v>14349</v>
      </c>
      <c r="I1464" s="164" t="s">
        <v>14350</v>
      </c>
      <c r="J1464" s="163" t="s">
        <v>14351</v>
      </c>
      <c r="K1464" s="165" t="s">
        <v>9481</v>
      </c>
      <c r="L1464" s="181" t="s">
        <v>8226</v>
      </c>
      <c r="M1464" s="166">
        <v>250</v>
      </c>
      <c r="N1464" s="161" t="s">
        <v>8335</v>
      </c>
      <c r="O1464" s="161"/>
      <c r="P1464" s="226"/>
      <c r="Q1464" s="159"/>
      <c r="R1464" s="159"/>
      <c r="S1464" s="159" t="s">
        <v>14352</v>
      </c>
      <c r="T1464" s="159" t="s">
        <v>10584</v>
      </c>
      <c r="U1464" s="164"/>
      <c r="V1464" s="159"/>
      <c r="W1464" s="229"/>
    </row>
    <row r="1465" spans="1:23" ht="15" customHeight="1" x14ac:dyDescent="0.25">
      <c r="A1465" s="144">
        <v>8835</v>
      </c>
      <c r="B1465" s="120">
        <v>39755</v>
      </c>
      <c r="C1465" s="121">
        <v>1734</v>
      </c>
      <c r="D1465" s="121" t="s">
        <v>99</v>
      </c>
      <c r="E1465" s="144" t="s">
        <v>14353</v>
      </c>
      <c r="F1465" s="144" t="s">
        <v>14354</v>
      </c>
      <c r="G1465" s="144" t="s">
        <v>14355</v>
      </c>
      <c r="H1465" s="144" t="s">
        <v>14356</v>
      </c>
      <c r="I1465" s="144" t="s">
        <v>14357</v>
      </c>
      <c r="J1465" s="144" t="s">
        <v>14358</v>
      </c>
      <c r="K1465" s="147"/>
      <c r="L1465" s="148" t="s">
        <v>14359</v>
      </c>
      <c r="M1465" s="122">
        <v>10000</v>
      </c>
      <c r="N1465" s="121" t="s">
        <v>8161</v>
      </c>
      <c r="O1465" s="144"/>
      <c r="P1465" s="121"/>
      <c r="Q1465" s="144"/>
      <c r="R1465" s="210"/>
      <c r="S1465" s="144"/>
      <c r="T1465" s="144"/>
      <c r="U1465" s="144"/>
      <c r="V1465" s="144"/>
      <c r="W1465" s="121"/>
    </row>
    <row r="1466" spans="1:23" ht="15" customHeight="1" x14ac:dyDescent="0.25">
      <c r="A1466" s="169"/>
      <c r="B1466" s="170">
        <v>39755</v>
      </c>
      <c r="C1466" s="169">
        <v>730</v>
      </c>
      <c r="D1466" s="169" t="s">
        <v>40</v>
      </c>
      <c r="E1466" s="169" t="s">
        <v>14360</v>
      </c>
      <c r="F1466" s="178" t="s">
        <v>14361</v>
      </c>
      <c r="G1466" s="178" t="s">
        <v>13077</v>
      </c>
      <c r="H1466" s="173" t="s">
        <v>14362</v>
      </c>
      <c r="I1466" s="178" t="s">
        <v>14363</v>
      </c>
      <c r="J1466" s="173" t="s">
        <v>14364</v>
      </c>
      <c r="K1466" s="172"/>
      <c r="L1466" s="174" t="s">
        <v>8226</v>
      </c>
      <c r="M1466" s="175" t="s">
        <v>4936</v>
      </c>
      <c r="N1466" s="172" t="s">
        <v>8168</v>
      </c>
      <c r="O1466" s="176" t="s">
        <v>4936</v>
      </c>
      <c r="P1466" s="173"/>
      <c r="Q1466" s="173" t="s">
        <v>13077</v>
      </c>
      <c r="R1466" s="173"/>
      <c r="S1466" s="173" t="s">
        <v>13078</v>
      </c>
      <c r="T1466" s="173" t="s">
        <v>9787</v>
      </c>
      <c r="U1466" s="173" t="s">
        <v>4126</v>
      </c>
      <c r="V1466" s="179" t="s">
        <v>13079</v>
      </c>
      <c r="W1466" s="180"/>
    </row>
    <row r="1467" spans="1:23" ht="15" customHeight="1" x14ac:dyDescent="0.25">
      <c r="A1467" s="169">
        <v>8830</v>
      </c>
      <c r="B1467" s="170">
        <v>39755</v>
      </c>
      <c r="C1467" s="169">
        <v>1314</v>
      </c>
      <c r="D1467" s="169" t="s">
        <v>31</v>
      </c>
      <c r="E1467" s="169" t="s">
        <v>14365</v>
      </c>
      <c r="F1467" s="178" t="s">
        <v>8732</v>
      </c>
      <c r="G1467" s="178" t="s">
        <v>8733</v>
      </c>
      <c r="H1467" s="173" t="s">
        <v>14366</v>
      </c>
      <c r="I1467" s="178" t="s">
        <v>14367</v>
      </c>
      <c r="J1467" s="173" t="s">
        <v>14368</v>
      </c>
      <c r="K1467" s="172"/>
      <c r="L1467" s="174" t="s">
        <v>8226</v>
      </c>
      <c r="M1467" s="175">
        <v>20400</v>
      </c>
      <c r="N1467" s="172" t="s">
        <v>8168</v>
      </c>
      <c r="O1467" s="176" t="s">
        <v>4936</v>
      </c>
      <c r="P1467" s="173"/>
      <c r="Q1467" s="173"/>
      <c r="R1467" s="173"/>
      <c r="S1467" s="173" t="s">
        <v>8733</v>
      </c>
      <c r="T1467" s="173" t="s">
        <v>10866</v>
      </c>
      <c r="U1467" s="173" t="s">
        <v>10867</v>
      </c>
      <c r="V1467" s="179"/>
      <c r="W1467" s="180">
        <v>0</v>
      </c>
    </row>
    <row r="1468" spans="1:23" ht="15" customHeight="1" x14ac:dyDescent="0.25">
      <c r="A1468" s="144"/>
      <c r="B1468" s="157">
        <v>39755</v>
      </c>
      <c r="C1468" s="121"/>
      <c r="D1468" s="121" t="s">
        <v>46</v>
      </c>
      <c r="E1468" s="158" t="s">
        <v>14369</v>
      </c>
      <c r="F1468" s="145" t="s">
        <v>10894</v>
      </c>
      <c r="G1468" s="145" t="s">
        <v>8802</v>
      </c>
      <c r="H1468" s="123" t="s">
        <v>12781</v>
      </c>
      <c r="I1468" s="146" t="s">
        <v>13900</v>
      </c>
      <c r="J1468" s="147"/>
      <c r="K1468" s="147"/>
      <c r="L1468" s="148" t="s">
        <v>8226</v>
      </c>
      <c r="M1468" s="122"/>
      <c r="N1468" s="121" t="s">
        <v>8161</v>
      </c>
      <c r="O1468" s="122"/>
      <c r="P1468" s="121"/>
      <c r="Q1468" s="144"/>
      <c r="R1468" s="144"/>
      <c r="S1468" s="144" t="s">
        <v>11100</v>
      </c>
      <c r="T1468" s="144" t="s">
        <v>11558</v>
      </c>
      <c r="U1468" s="144"/>
      <c r="V1468" s="144"/>
      <c r="W1468" s="150"/>
    </row>
    <row r="1469" spans="1:23" ht="15" customHeight="1" x14ac:dyDescent="0.25">
      <c r="A1469" s="159"/>
      <c r="B1469" s="160">
        <v>39756</v>
      </c>
      <c r="C1469" s="161"/>
      <c r="D1469" s="161" t="s">
        <v>141</v>
      </c>
      <c r="E1469" s="198" t="s">
        <v>14370</v>
      </c>
      <c r="F1469" s="162" t="s">
        <v>14348</v>
      </c>
      <c r="G1469" s="162" t="s">
        <v>8671</v>
      </c>
      <c r="H1469" s="163" t="s">
        <v>14371</v>
      </c>
      <c r="I1469" s="164" t="s">
        <v>14372</v>
      </c>
      <c r="J1469" s="163" t="s">
        <v>14373</v>
      </c>
      <c r="K1469" s="165" t="s">
        <v>9481</v>
      </c>
      <c r="L1469" s="181" t="s">
        <v>8226</v>
      </c>
      <c r="M1469" s="166">
        <v>300</v>
      </c>
      <c r="N1469" s="161" t="s">
        <v>8142</v>
      </c>
      <c r="O1469" s="161"/>
      <c r="P1469" s="226"/>
      <c r="Q1469" s="159"/>
      <c r="R1469" s="159"/>
      <c r="S1469" s="159" t="s">
        <v>14374</v>
      </c>
      <c r="T1469" s="159" t="s">
        <v>10584</v>
      </c>
      <c r="U1469" s="164"/>
      <c r="V1469" s="159"/>
      <c r="W1469" s="229"/>
    </row>
    <row r="1470" spans="1:23" ht="15" customHeight="1" x14ac:dyDescent="0.25">
      <c r="A1470" s="144">
        <v>8860</v>
      </c>
      <c r="B1470" s="120">
        <v>39757</v>
      </c>
      <c r="C1470" s="121">
        <v>1326</v>
      </c>
      <c r="D1470" s="121" t="s">
        <v>35</v>
      </c>
      <c r="E1470" s="144" t="s">
        <v>14375</v>
      </c>
      <c r="F1470" s="144" t="s">
        <v>8190</v>
      </c>
      <c r="G1470" s="145" t="s">
        <v>8191</v>
      </c>
      <c r="H1470" s="144" t="s">
        <v>14376</v>
      </c>
      <c r="I1470" s="144" t="s">
        <v>14377</v>
      </c>
      <c r="J1470" s="144" t="s">
        <v>13753</v>
      </c>
      <c r="K1470" s="147"/>
      <c r="L1470" s="148"/>
      <c r="M1470" s="122">
        <v>50</v>
      </c>
      <c r="N1470" s="121" t="s">
        <v>8168</v>
      </c>
      <c r="O1470" s="121"/>
      <c r="P1470" s="210"/>
      <c r="Q1470" s="144"/>
      <c r="R1470" s="144"/>
      <c r="S1470" s="144"/>
      <c r="T1470" s="144"/>
      <c r="U1470" s="144"/>
      <c r="V1470" s="144"/>
      <c r="W1470" s="121"/>
    </row>
    <row r="1471" spans="1:23" ht="15" customHeight="1" x14ac:dyDescent="0.25">
      <c r="A1471" s="159">
        <v>8857</v>
      </c>
      <c r="B1471" s="160">
        <v>39757</v>
      </c>
      <c r="C1471" s="161">
        <v>1023</v>
      </c>
      <c r="D1471" s="161" t="s">
        <v>91</v>
      </c>
      <c r="E1471" s="161" t="s">
        <v>14378</v>
      </c>
      <c r="F1471" s="159" t="s">
        <v>14379</v>
      </c>
      <c r="G1471" s="159" t="s">
        <v>14380</v>
      </c>
      <c r="H1471" s="164" t="s">
        <v>14381</v>
      </c>
      <c r="I1471" s="159" t="s">
        <v>14382</v>
      </c>
      <c r="J1471" s="162" t="s">
        <v>14383</v>
      </c>
      <c r="K1471" s="165" t="s">
        <v>9481</v>
      </c>
      <c r="L1471" s="181" t="s">
        <v>8172</v>
      </c>
      <c r="M1471" s="166">
        <v>4000</v>
      </c>
      <c r="N1471" s="161" t="s">
        <v>8273</v>
      </c>
      <c r="O1471" s="161"/>
      <c r="P1471" s="226"/>
      <c r="Q1471" s="159"/>
      <c r="R1471" s="159"/>
      <c r="S1471" s="159" t="s">
        <v>14384</v>
      </c>
      <c r="T1471" s="159" t="s">
        <v>10717</v>
      </c>
      <c r="U1471" s="164"/>
      <c r="V1471" s="159"/>
      <c r="W1471" s="229"/>
    </row>
    <row r="1472" spans="1:23" ht="15" customHeight="1" x14ac:dyDescent="0.25">
      <c r="A1472" s="144"/>
      <c r="B1472" s="157">
        <v>39757</v>
      </c>
      <c r="C1472" s="121"/>
      <c r="D1472" s="121" t="s">
        <v>46</v>
      </c>
      <c r="E1472" s="158" t="s">
        <v>14385</v>
      </c>
      <c r="F1472" s="145" t="s">
        <v>11057</v>
      </c>
      <c r="G1472" s="145" t="s">
        <v>8802</v>
      </c>
      <c r="H1472" s="123" t="s">
        <v>14386</v>
      </c>
      <c r="I1472" s="146" t="s">
        <v>14387</v>
      </c>
      <c r="J1472" s="147"/>
      <c r="K1472" s="147"/>
      <c r="L1472" s="148" t="s">
        <v>8226</v>
      </c>
      <c r="M1472" s="122"/>
      <c r="N1472" s="121" t="s">
        <v>8273</v>
      </c>
      <c r="O1472" s="122"/>
      <c r="P1472" s="121"/>
      <c r="Q1472" s="144"/>
      <c r="R1472" s="144"/>
      <c r="S1472" s="144" t="s">
        <v>11100</v>
      </c>
      <c r="T1472" s="144" t="s">
        <v>10745</v>
      </c>
      <c r="U1472" s="144"/>
      <c r="V1472" s="144"/>
      <c r="W1472" s="150"/>
    </row>
    <row r="1473" spans="1:23" ht="15" customHeight="1" x14ac:dyDescent="0.25">
      <c r="A1473" s="144">
        <v>8879</v>
      </c>
      <c r="B1473" s="120">
        <v>39758</v>
      </c>
      <c r="C1473" s="121">
        <v>1442</v>
      </c>
      <c r="D1473" s="121" t="s">
        <v>35</v>
      </c>
      <c r="E1473" s="144" t="s">
        <v>14388</v>
      </c>
      <c r="F1473" s="145" t="s">
        <v>8737</v>
      </c>
      <c r="G1473" s="145" t="s">
        <v>8191</v>
      </c>
      <c r="H1473" s="144" t="s">
        <v>14389</v>
      </c>
      <c r="I1473" s="144" t="s">
        <v>14390</v>
      </c>
      <c r="J1473" s="144" t="s">
        <v>14391</v>
      </c>
      <c r="K1473" s="147"/>
      <c r="L1473" s="148"/>
      <c r="M1473" s="122">
        <v>5150</v>
      </c>
      <c r="N1473" s="121" t="s">
        <v>8168</v>
      </c>
      <c r="O1473" s="121"/>
      <c r="P1473" s="210"/>
      <c r="Q1473" s="144"/>
      <c r="R1473" s="144"/>
      <c r="S1473" s="144"/>
      <c r="T1473" s="144"/>
      <c r="U1473" s="144"/>
      <c r="V1473" s="144"/>
      <c r="W1473" s="121"/>
    </row>
    <row r="1474" spans="1:23" ht="15" customHeight="1" x14ac:dyDescent="0.25">
      <c r="A1474" s="159"/>
      <c r="B1474" s="160">
        <v>39758</v>
      </c>
      <c r="C1474" s="161">
        <v>1342</v>
      </c>
      <c r="D1474" s="161" t="s">
        <v>64</v>
      </c>
      <c r="E1474" s="161" t="s">
        <v>14392</v>
      </c>
      <c r="F1474" s="159" t="s">
        <v>14393</v>
      </c>
      <c r="G1474" s="159" t="s">
        <v>5722</v>
      </c>
      <c r="H1474" s="164" t="s">
        <v>14394</v>
      </c>
      <c r="I1474" s="159" t="s">
        <v>14395</v>
      </c>
      <c r="J1474" s="162" t="s">
        <v>14396</v>
      </c>
      <c r="K1474" s="165" t="s">
        <v>9481</v>
      </c>
      <c r="L1474" s="181" t="s">
        <v>8226</v>
      </c>
      <c r="M1474" s="166">
        <v>316</v>
      </c>
      <c r="N1474" s="161" t="s">
        <v>8168</v>
      </c>
      <c r="O1474" s="226">
        <v>1</v>
      </c>
      <c r="P1474" s="226"/>
      <c r="Q1474" s="159"/>
      <c r="R1474" s="159"/>
      <c r="S1474" s="159" t="s">
        <v>12957</v>
      </c>
      <c r="T1474" s="159" t="s">
        <v>9483</v>
      </c>
      <c r="U1474" s="164"/>
      <c r="V1474" s="159"/>
      <c r="W1474" s="229"/>
    </row>
    <row r="1475" spans="1:23" ht="15" customHeight="1" x14ac:dyDescent="0.25">
      <c r="A1475" s="159">
        <v>8877</v>
      </c>
      <c r="B1475" s="160">
        <v>39758</v>
      </c>
      <c r="C1475" s="161">
        <v>1221</v>
      </c>
      <c r="D1475" s="161" t="s">
        <v>64</v>
      </c>
      <c r="E1475" s="161" t="s">
        <v>14397</v>
      </c>
      <c r="F1475" s="159" t="s">
        <v>14013</v>
      </c>
      <c r="G1475" s="159" t="s">
        <v>10753</v>
      </c>
      <c r="H1475" s="164" t="s">
        <v>14398</v>
      </c>
      <c r="I1475" s="159" t="s">
        <v>14399</v>
      </c>
      <c r="J1475" s="162" t="s">
        <v>13701</v>
      </c>
      <c r="K1475" s="165"/>
      <c r="L1475" s="181"/>
      <c r="M1475" s="166" t="s">
        <v>14400</v>
      </c>
      <c r="N1475" s="161" t="s">
        <v>14401</v>
      </c>
      <c r="O1475" s="161"/>
      <c r="P1475" s="226"/>
      <c r="Q1475" s="159"/>
      <c r="R1475" s="159"/>
      <c r="S1475" s="159"/>
      <c r="T1475" s="159"/>
      <c r="U1475" s="164"/>
      <c r="V1475" s="159"/>
      <c r="W1475" s="229"/>
    </row>
    <row r="1476" spans="1:23" ht="15" customHeight="1" x14ac:dyDescent="0.25">
      <c r="A1476" s="144">
        <v>8886</v>
      </c>
      <c r="B1476" s="120">
        <v>39758</v>
      </c>
      <c r="C1476" s="121">
        <v>1026</v>
      </c>
      <c r="D1476" s="121" t="s">
        <v>319</v>
      </c>
      <c r="E1476" s="121" t="s">
        <v>14402</v>
      </c>
      <c r="F1476" s="153" t="s">
        <v>8207</v>
      </c>
      <c r="G1476" s="145" t="s">
        <v>8208</v>
      </c>
      <c r="H1476" s="123" t="s">
        <v>14403</v>
      </c>
      <c r="I1476" s="146" t="s">
        <v>14404</v>
      </c>
      <c r="J1476" s="147" t="s">
        <v>14405</v>
      </c>
      <c r="K1476" s="147"/>
      <c r="L1476" s="148"/>
      <c r="M1476" s="122">
        <v>350</v>
      </c>
      <c r="N1476" s="121" t="s">
        <v>8142</v>
      </c>
      <c r="O1476" s="144"/>
      <c r="P1476" s="121"/>
      <c r="Q1476" s="144"/>
      <c r="R1476" s="210"/>
      <c r="S1476" s="144"/>
      <c r="T1476" s="144"/>
      <c r="U1476" s="144"/>
      <c r="V1476" s="144"/>
      <c r="W1476" s="121"/>
    </row>
    <row r="1477" spans="1:23" ht="15" customHeight="1" x14ac:dyDescent="0.25">
      <c r="A1477" s="169">
        <v>8876</v>
      </c>
      <c r="B1477" s="170">
        <v>39758</v>
      </c>
      <c r="C1477" s="169">
        <v>1211</v>
      </c>
      <c r="D1477" s="169" t="s">
        <v>40</v>
      </c>
      <c r="E1477" s="169" t="s">
        <v>9025</v>
      </c>
      <c r="F1477" s="178" t="s">
        <v>8449</v>
      </c>
      <c r="G1477" s="178" t="s">
        <v>14406</v>
      </c>
      <c r="H1477" s="173" t="s">
        <v>14407</v>
      </c>
      <c r="I1477" s="178" t="s">
        <v>14408</v>
      </c>
      <c r="J1477" s="173" t="s">
        <v>3566</v>
      </c>
      <c r="K1477" s="172"/>
      <c r="L1477" s="174" t="s">
        <v>8226</v>
      </c>
      <c r="M1477" s="175">
        <v>5</v>
      </c>
      <c r="N1477" s="172" t="s">
        <v>8168</v>
      </c>
      <c r="O1477" s="176" t="s">
        <v>3566</v>
      </c>
      <c r="P1477" s="173" t="s">
        <v>10842</v>
      </c>
      <c r="Q1477" s="173"/>
      <c r="R1477" s="173"/>
      <c r="S1477" s="173" t="s">
        <v>8222</v>
      </c>
      <c r="T1477" s="173" t="s">
        <v>9787</v>
      </c>
      <c r="U1477" s="173" t="s">
        <v>4126</v>
      </c>
      <c r="V1477" s="179" t="s">
        <v>10843</v>
      </c>
      <c r="W1477" s="180"/>
    </row>
    <row r="1478" spans="1:23" ht="15" customHeight="1" x14ac:dyDescent="0.25">
      <c r="A1478" s="159"/>
      <c r="B1478" s="160">
        <v>39759</v>
      </c>
      <c r="C1478" s="161">
        <v>912</v>
      </c>
      <c r="D1478" s="161" t="s">
        <v>91</v>
      </c>
      <c r="E1478" s="161" t="s">
        <v>14409</v>
      </c>
      <c r="F1478" s="159" t="s">
        <v>12514</v>
      </c>
      <c r="G1478" s="159" t="s">
        <v>9912</v>
      </c>
      <c r="H1478" s="164" t="s">
        <v>14410</v>
      </c>
      <c r="I1478" s="159" t="s">
        <v>11353</v>
      </c>
      <c r="J1478" s="162" t="s">
        <v>14411</v>
      </c>
      <c r="K1478" s="165" t="s">
        <v>9481</v>
      </c>
      <c r="L1478" s="181" t="s">
        <v>8172</v>
      </c>
      <c r="M1478" s="166">
        <v>500</v>
      </c>
      <c r="N1478" s="161" t="s">
        <v>8161</v>
      </c>
      <c r="O1478" s="161"/>
      <c r="P1478" s="226"/>
      <c r="Q1478" s="159"/>
      <c r="R1478" s="159"/>
      <c r="S1478" s="159" t="s">
        <v>14384</v>
      </c>
      <c r="T1478" s="159" t="s">
        <v>10717</v>
      </c>
      <c r="U1478" s="164"/>
      <c r="V1478" s="159"/>
      <c r="W1478" s="229"/>
    </row>
    <row r="1479" spans="1:23" ht="15" customHeight="1" x14ac:dyDescent="0.25">
      <c r="A1479" s="144">
        <v>8897</v>
      </c>
      <c r="B1479" s="120">
        <v>39759</v>
      </c>
      <c r="C1479" s="121">
        <v>1037</v>
      </c>
      <c r="D1479" s="121" t="s">
        <v>42</v>
      </c>
      <c r="E1479" s="121" t="s">
        <v>14412</v>
      </c>
      <c r="F1479" s="145" t="s">
        <v>8269</v>
      </c>
      <c r="G1479" s="145" t="s">
        <v>8270</v>
      </c>
      <c r="H1479" s="123" t="s">
        <v>14413</v>
      </c>
      <c r="I1479" s="146" t="s">
        <v>14414</v>
      </c>
      <c r="J1479" s="147" t="s">
        <v>12936</v>
      </c>
      <c r="K1479" s="147"/>
      <c r="L1479" s="148" t="s">
        <v>8172</v>
      </c>
      <c r="M1479" s="122">
        <v>1200</v>
      </c>
      <c r="N1479" s="121" t="s">
        <v>8168</v>
      </c>
      <c r="O1479" s="121"/>
      <c r="P1479" s="210"/>
      <c r="Q1479" s="144"/>
      <c r="R1479" s="144"/>
      <c r="S1479" s="144"/>
      <c r="T1479" s="144"/>
      <c r="U1479" s="144"/>
      <c r="V1479" s="144"/>
      <c r="W1479" s="121"/>
    </row>
    <row r="1480" spans="1:23" ht="15" customHeight="1" x14ac:dyDescent="0.25">
      <c r="A1480" s="169"/>
      <c r="B1480" s="170">
        <v>39759</v>
      </c>
      <c r="C1480" s="169">
        <v>1630</v>
      </c>
      <c r="D1480" s="169" t="s">
        <v>40</v>
      </c>
      <c r="E1480" s="169" t="s">
        <v>14415</v>
      </c>
      <c r="F1480" s="178" t="s">
        <v>14361</v>
      </c>
      <c r="G1480" s="178" t="s">
        <v>13077</v>
      </c>
      <c r="H1480" s="173" t="s">
        <v>14416</v>
      </c>
      <c r="I1480" s="178" t="s">
        <v>14417</v>
      </c>
      <c r="J1480" s="173" t="s">
        <v>14418</v>
      </c>
      <c r="K1480" s="172"/>
      <c r="L1480" s="174" t="s">
        <v>8226</v>
      </c>
      <c r="M1480" s="175">
        <v>200</v>
      </c>
      <c r="N1480" s="172" t="s">
        <v>8168</v>
      </c>
      <c r="O1480" s="176" t="s">
        <v>4936</v>
      </c>
      <c r="P1480" s="173"/>
      <c r="Q1480" s="173" t="s">
        <v>13077</v>
      </c>
      <c r="R1480" s="173"/>
      <c r="S1480" s="173" t="s">
        <v>13078</v>
      </c>
      <c r="T1480" s="173" t="s">
        <v>9787</v>
      </c>
      <c r="U1480" s="173" t="s">
        <v>4126</v>
      </c>
      <c r="V1480" s="179" t="s">
        <v>13079</v>
      </c>
      <c r="W1480" s="180"/>
    </row>
    <row r="1481" spans="1:23" ht="15" customHeight="1" x14ac:dyDescent="0.25">
      <c r="A1481" s="144">
        <v>8908</v>
      </c>
      <c r="B1481" s="157">
        <v>39759</v>
      </c>
      <c r="C1481" s="121">
        <v>451</v>
      </c>
      <c r="D1481" s="121" t="s">
        <v>61</v>
      </c>
      <c r="E1481" s="158" t="s">
        <v>14419</v>
      </c>
      <c r="F1481" s="153" t="s">
        <v>14420</v>
      </c>
      <c r="G1481" s="145" t="s">
        <v>8764</v>
      </c>
      <c r="H1481" s="123" t="s">
        <v>14421</v>
      </c>
      <c r="I1481" s="146" t="s">
        <v>14422</v>
      </c>
      <c r="J1481" s="147" t="s">
        <v>14423</v>
      </c>
      <c r="K1481" s="147"/>
      <c r="L1481" s="148"/>
      <c r="M1481" s="122">
        <v>30000</v>
      </c>
      <c r="N1481" s="121" t="s">
        <v>8273</v>
      </c>
      <c r="O1481" s="122"/>
      <c r="P1481" s="210"/>
      <c r="Q1481" s="144"/>
      <c r="R1481" s="144"/>
      <c r="S1481" s="144"/>
      <c r="T1481" s="144"/>
      <c r="U1481" s="144"/>
      <c r="V1481" s="144"/>
      <c r="W1481" s="121"/>
    </row>
    <row r="1482" spans="1:23" ht="15" customHeight="1" x14ac:dyDescent="0.25">
      <c r="A1482" s="144">
        <v>8908</v>
      </c>
      <c r="B1482" s="157">
        <v>39759</v>
      </c>
      <c r="C1482" s="121">
        <v>451</v>
      </c>
      <c r="D1482" s="121" t="s">
        <v>61</v>
      </c>
      <c r="E1482" s="158" t="s">
        <v>14424</v>
      </c>
      <c r="F1482" s="153" t="s">
        <v>14420</v>
      </c>
      <c r="G1482" s="145" t="s">
        <v>8764</v>
      </c>
      <c r="H1482" s="123" t="s">
        <v>14421</v>
      </c>
      <c r="I1482" s="146" t="s">
        <v>14422</v>
      </c>
      <c r="J1482" s="147" t="s">
        <v>14423</v>
      </c>
      <c r="K1482" s="147"/>
      <c r="L1482" s="148"/>
      <c r="M1482" s="122">
        <v>1780</v>
      </c>
      <c r="N1482" s="121" t="s">
        <v>8273</v>
      </c>
      <c r="O1482" s="122"/>
      <c r="P1482" s="210"/>
      <c r="Q1482" s="144"/>
      <c r="R1482" s="144"/>
      <c r="S1482" s="144"/>
      <c r="T1482" s="144"/>
      <c r="U1482" s="144"/>
      <c r="V1482" s="144"/>
      <c r="W1482" s="121"/>
    </row>
    <row r="1483" spans="1:23" ht="15" customHeight="1" x14ac:dyDescent="0.25">
      <c r="A1483" s="144">
        <v>8918</v>
      </c>
      <c r="B1483" s="120">
        <v>39760</v>
      </c>
      <c r="C1483" s="121">
        <v>310</v>
      </c>
      <c r="D1483" s="121" t="s">
        <v>319</v>
      </c>
      <c r="E1483" s="121" t="s">
        <v>14425</v>
      </c>
      <c r="F1483" s="145" t="s">
        <v>8207</v>
      </c>
      <c r="G1483" s="145" t="s">
        <v>8208</v>
      </c>
      <c r="H1483" s="123" t="s">
        <v>14426</v>
      </c>
      <c r="I1483" s="146" t="s">
        <v>14427</v>
      </c>
      <c r="J1483" s="147" t="s">
        <v>3567</v>
      </c>
      <c r="K1483" s="147"/>
      <c r="L1483" s="148"/>
      <c r="M1483" s="122">
        <v>1000</v>
      </c>
      <c r="N1483" s="121" t="s">
        <v>8194</v>
      </c>
      <c r="O1483" s="144"/>
      <c r="P1483" s="121"/>
      <c r="Q1483" s="144"/>
      <c r="R1483" s="210"/>
      <c r="S1483" s="144"/>
      <c r="T1483" s="144"/>
      <c r="U1483" s="144"/>
      <c r="V1483" s="144"/>
      <c r="W1483" s="121"/>
    </row>
    <row r="1484" spans="1:23" ht="15" customHeight="1" x14ac:dyDescent="0.25">
      <c r="A1484" s="169"/>
      <c r="B1484" s="170">
        <v>39761</v>
      </c>
      <c r="C1484" s="169">
        <v>2330</v>
      </c>
      <c r="D1484" s="169" t="s">
        <v>40</v>
      </c>
      <c r="E1484" s="169" t="s">
        <v>14428</v>
      </c>
      <c r="F1484" s="178" t="s">
        <v>14361</v>
      </c>
      <c r="G1484" s="178" t="s">
        <v>13077</v>
      </c>
      <c r="H1484" s="173" t="s">
        <v>14416</v>
      </c>
      <c r="I1484" s="178" t="s">
        <v>14429</v>
      </c>
      <c r="J1484" s="173" t="s">
        <v>14418</v>
      </c>
      <c r="K1484" s="172"/>
      <c r="L1484" s="174" t="s">
        <v>8226</v>
      </c>
      <c r="M1484" s="175">
        <v>500</v>
      </c>
      <c r="N1484" s="172" t="s">
        <v>8168</v>
      </c>
      <c r="O1484" s="176" t="s">
        <v>4936</v>
      </c>
      <c r="P1484" s="173"/>
      <c r="Q1484" s="173" t="s">
        <v>13077</v>
      </c>
      <c r="R1484" s="173"/>
      <c r="S1484" s="173" t="s">
        <v>13078</v>
      </c>
      <c r="T1484" s="173" t="s">
        <v>9787</v>
      </c>
      <c r="U1484" s="173" t="s">
        <v>4126</v>
      </c>
      <c r="V1484" s="179" t="s">
        <v>13079</v>
      </c>
      <c r="W1484" s="180"/>
    </row>
    <row r="1485" spans="1:23" ht="15" customHeight="1" x14ac:dyDescent="0.25">
      <c r="A1485" s="144"/>
      <c r="B1485" s="157">
        <v>39761</v>
      </c>
      <c r="C1485" s="121"/>
      <c r="D1485" s="121" t="s">
        <v>70</v>
      </c>
      <c r="E1485" s="158">
        <v>39761</v>
      </c>
      <c r="F1485" s="153" t="s">
        <v>14430</v>
      </c>
      <c r="G1485" s="145" t="s">
        <v>14431</v>
      </c>
      <c r="H1485" s="123" t="s">
        <v>11561</v>
      </c>
      <c r="I1485" s="146" t="s">
        <v>14432</v>
      </c>
      <c r="J1485" s="147"/>
      <c r="K1485" s="147"/>
      <c r="L1485" s="148" t="s">
        <v>8359</v>
      </c>
      <c r="M1485" s="122">
        <v>200</v>
      </c>
      <c r="N1485" s="121" t="s">
        <v>8161</v>
      </c>
      <c r="O1485" s="122"/>
      <c r="P1485" s="210"/>
      <c r="Q1485" s="144"/>
      <c r="R1485" s="144"/>
      <c r="S1485" s="144" t="s">
        <v>14433</v>
      </c>
      <c r="T1485" s="144" t="s">
        <v>10745</v>
      </c>
      <c r="U1485" s="144"/>
      <c r="V1485" s="144"/>
      <c r="W1485" s="121"/>
    </row>
    <row r="1486" spans="1:23" ht="15" customHeight="1" x14ac:dyDescent="0.25">
      <c r="A1486" s="169"/>
      <c r="B1486" s="170">
        <v>39762</v>
      </c>
      <c r="C1486" s="169">
        <v>201</v>
      </c>
      <c r="D1486" s="169" t="s">
        <v>40</v>
      </c>
      <c r="E1486" s="169" t="s">
        <v>14434</v>
      </c>
      <c r="F1486" s="178" t="s">
        <v>14361</v>
      </c>
      <c r="G1486" s="178" t="s">
        <v>13077</v>
      </c>
      <c r="H1486" s="173" t="s">
        <v>14435</v>
      </c>
      <c r="I1486" s="178" t="s">
        <v>14417</v>
      </c>
      <c r="J1486" s="173" t="s">
        <v>14364</v>
      </c>
      <c r="K1486" s="172"/>
      <c r="L1486" s="174" t="s">
        <v>8226</v>
      </c>
      <c r="M1486" s="175">
        <v>200</v>
      </c>
      <c r="N1486" s="172" t="s">
        <v>8168</v>
      </c>
      <c r="O1486" s="176" t="s">
        <v>4936</v>
      </c>
      <c r="P1486" s="173"/>
      <c r="Q1486" s="173"/>
      <c r="R1486" s="173"/>
      <c r="S1486" s="173" t="s">
        <v>13078</v>
      </c>
      <c r="T1486" s="173" t="s">
        <v>9787</v>
      </c>
      <c r="U1486" s="173" t="s">
        <v>14436</v>
      </c>
      <c r="V1486" s="179" t="s">
        <v>13079</v>
      </c>
      <c r="W1486" s="180"/>
    </row>
    <row r="1487" spans="1:23" ht="15" customHeight="1" x14ac:dyDescent="0.25">
      <c r="A1487" s="144">
        <v>8948</v>
      </c>
      <c r="B1487" s="120">
        <v>39762</v>
      </c>
      <c r="C1487" s="121">
        <v>1610</v>
      </c>
      <c r="D1487" s="121" t="s">
        <v>35</v>
      </c>
      <c r="E1487" s="121" t="s">
        <v>14437</v>
      </c>
      <c r="F1487" s="145" t="s">
        <v>8190</v>
      </c>
      <c r="G1487" s="145" t="s">
        <v>8191</v>
      </c>
      <c r="H1487" s="123" t="s">
        <v>14438</v>
      </c>
      <c r="I1487" s="146" t="s">
        <v>14439</v>
      </c>
      <c r="J1487" s="147" t="s">
        <v>14440</v>
      </c>
      <c r="K1487" s="147"/>
      <c r="L1487" s="148" t="s">
        <v>8226</v>
      </c>
      <c r="M1487" s="122">
        <v>2000</v>
      </c>
      <c r="N1487" s="121" t="s">
        <v>8168</v>
      </c>
      <c r="O1487" s="149"/>
      <c r="P1487" s="144" t="s">
        <v>3566</v>
      </c>
      <c r="Q1487" s="144"/>
      <c r="R1487" s="144"/>
      <c r="S1487" s="144" t="s">
        <v>8191</v>
      </c>
      <c r="T1487" s="144" t="s">
        <v>12773</v>
      </c>
      <c r="U1487" s="144"/>
      <c r="V1487" s="121"/>
      <c r="W1487" s="150"/>
    </row>
    <row r="1488" spans="1:23" ht="15" customHeight="1" x14ac:dyDescent="0.25">
      <c r="A1488" s="144">
        <v>8948</v>
      </c>
      <c r="B1488" s="120">
        <v>39762</v>
      </c>
      <c r="C1488" s="121">
        <v>410</v>
      </c>
      <c r="D1488" s="121" t="s">
        <v>35</v>
      </c>
      <c r="E1488" s="121" t="s">
        <v>14441</v>
      </c>
      <c r="F1488" s="145" t="s">
        <v>8190</v>
      </c>
      <c r="G1488" s="145" t="s">
        <v>8191</v>
      </c>
      <c r="H1488" s="123"/>
      <c r="I1488" s="146" t="s">
        <v>14442</v>
      </c>
      <c r="J1488" s="147" t="s">
        <v>14443</v>
      </c>
      <c r="K1488" s="147"/>
      <c r="L1488" s="148"/>
      <c r="M1488" s="122">
        <v>2000</v>
      </c>
      <c r="N1488" s="121" t="s">
        <v>8273</v>
      </c>
      <c r="O1488" s="121"/>
      <c r="P1488" s="210"/>
      <c r="Q1488" s="144"/>
      <c r="R1488" s="144"/>
      <c r="S1488" s="144"/>
      <c r="T1488" s="144"/>
      <c r="U1488" s="144"/>
      <c r="V1488" s="144"/>
      <c r="W1488" s="121"/>
    </row>
    <row r="1489" spans="1:23" ht="15" customHeight="1" x14ac:dyDescent="0.25">
      <c r="A1489" s="159">
        <v>8939</v>
      </c>
      <c r="B1489" s="160">
        <v>39762</v>
      </c>
      <c r="C1489" s="161">
        <v>854</v>
      </c>
      <c r="D1489" s="161" t="s">
        <v>64</v>
      </c>
      <c r="E1489" s="161" t="s">
        <v>14444</v>
      </c>
      <c r="F1489" s="197" t="s">
        <v>10087</v>
      </c>
      <c r="G1489" s="162" t="s">
        <v>10088</v>
      </c>
      <c r="H1489" s="163" t="s">
        <v>14445</v>
      </c>
      <c r="I1489" s="164" t="s">
        <v>14446</v>
      </c>
      <c r="J1489" s="163" t="s">
        <v>14447</v>
      </c>
      <c r="K1489" s="165"/>
      <c r="L1489" s="181"/>
      <c r="M1489" s="166">
        <v>44000</v>
      </c>
      <c r="N1489" s="161" t="s">
        <v>8267</v>
      </c>
      <c r="O1489" s="161"/>
      <c r="P1489" s="226"/>
      <c r="Q1489" s="159"/>
      <c r="R1489" s="159"/>
      <c r="S1489" s="159"/>
      <c r="T1489" s="159"/>
      <c r="U1489" s="164"/>
      <c r="V1489" s="159"/>
      <c r="W1489" s="229"/>
    </row>
    <row r="1490" spans="1:23" ht="15" customHeight="1" x14ac:dyDescent="0.25">
      <c r="A1490" s="159">
        <v>8940</v>
      </c>
      <c r="B1490" s="160">
        <v>39762</v>
      </c>
      <c r="C1490" s="161">
        <v>920</v>
      </c>
      <c r="D1490" s="161" t="s">
        <v>70</v>
      </c>
      <c r="E1490" s="161" t="s">
        <v>14448</v>
      </c>
      <c r="F1490" s="162" t="s">
        <v>14449</v>
      </c>
      <c r="G1490" s="162" t="s">
        <v>14450</v>
      </c>
      <c r="H1490" s="163" t="s">
        <v>14451</v>
      </c>
      <c r="I1490" s="164" t="s">
        <v>14452</v>
      </c>
      <c r="J1490" s="163" t="s">
        <v>14453</v>
      </c>
      <c r="K1490" s="165" t="s">
        <v>9481</v>
      </c>
      <c r="L1490" s="181" t="s">
        <v>8172</v>
      </c>
      <c r="M1490" s="166">
        <v>2200</v>
      </c>
      <c r="N1490" s="161" t="s">
        <v>8161</v>
      </c>
      <c r="O1490" s="161"/>
      <c r="P1490" s="226"/>
      <c r="Q1490" s="159"/>
      <c r="R1490" s="159"/>
      <c r="S1490" s="159" t="s">
        <v>14454</v>
      </c>
      <c r="T1490" s="159" t="s">
        <v>10717</v>
      </c>
      <c r="U1490" s="164"/>
      <c r="V1490" s="159"/>
      <c r="W1490" s="229"/>
    </row>
    <row r="1491" spans="1:23" ht="15" customHeight="1" x14ac:dyDescent="0.25">
      <c r="A1491" s="144"/>
      <c r="B1491" s="157">
        <v>39762</v>
      </c>
      <c r="C1491" s="121"/>
      <c r="D1491" s="121" t="s">
        <v>46</v>
      </c>
      <c r="E1491" s="158">
        <v>39761.863194444442</v>
      </c>
      <c r="F1491" s="153" t="s">
        <v>11057</v>
      </c>
      <c r="G1491" s="145" t="s">
        <v>8802</v>
      </c>
      <c r="H1491" s="123" t="s">
        <v>14455</v>
      </c>
      <c r="I1491" s="146" t="s">
        <v>14456</v>
      </c>
      <c r="J1491" s="147"/>
      <c r="K1491" s="147"/>
      <c r="L1491" s="148" t="s">
        <v>8359</v>
      </c>
      <c r="M1491" s="122">
        <v>20</v>
      </c>
      <c r="N1491" s="121" t="s">
        <v>8161</v>
      </c>
      <c r="O1491" s="122"/>
      <c r="P1491" s="210"/>
      <c r="Q1491" s="144"/>
      <c r="R1491" s="144"/>
      <c r="S1491" s="144" t="s">
        <v>11070</v>
      </c>
      <c r="T1491" s="144" t="s">
        <v>10745</v>
      </c>
      <c r="U1491" s="144"/>
      <c r="V1491" s="144"/>
      <c r="W1491" s="121"/>
    </row>
    <row r="1492" spans="1:23" ht="15" customHeight="1" x14ac:dyDescent="0.25">
      <c r="A1492" s="144"/>
      <c r="B1492" s="157">
        <v>39762</v>
      </c>
      <c r="C1492" s="121"/>
      <c r="D1492" s="121" t="s">
        <v>46</v>
      </c>
      <c r="E1492" s="158" t="s">
        <v>14457</v>
      </c>
      <c r="F1492" s="153" t="s">
        <v>11057</v>
      </c>
      <c r="G1492" s="145" t="s">
        <v>8802</v>
      </c>
      <c r="H1492" s="123" t="s">
        <v>14455</v>
      </c>
      <c r="I1492" s="146" t="s">
        <v>11126</v>
      </c>
      <c r="J1492" s="147"/>
      <c r="K1492" s="147"/>
      <c r="L1492" s="148" t="s">
        <v>8359</v>
      </c>
      <c r="M1492" s="122">
        <v>20</v>
      </c>
      <c r="N1492" s="121" t="s">
        <v>8161</v>
      </c>
      <c r="O1492" s="122"/>
      <c r="P1492" s="210"/>
      <c r="Q1492" s="144"/>
      <c r="R1492" s="144"/>
      <c r="S1492" s="144" t="s">
        <v>10959</v>
      </c>
      <c r="T1492" s="144" t="s">
        <v>10745</v>
      </c>
      <c r="U1492" s="144"/>
      <c r="V1492" s="144"/>
      <c r="W1492" s="121"/>
    </row>
    <row r="1493" spans="1:23" ht="15" customHeight="1" x14ac:dyDescent="0.25">
      <c r="A1493" s="144">
        <v>8937</v>
      </c>
      <c r="B1493" s="157">
        <v>39762</v>
      </c>
      <c r="C1493" s="121">
        <v>735</v>
      </c>
      <c r="D1493" s="121" t="s">
        <v>70</v>
      </c>
      <c r="E1493" s="158" t="s">
        <v>14458</v>
      </c>
      <c r="F1493" s="153" t="s">
        <v>14459</v>
      </c>
      <c r="G1493" s="145" t="s">
        <v>14460</v>
      </c>
      <c r="H1493" s="123" t="s">
        <v>14461</v>
      </c>
      <c r="I1493" s="146" t="s">
        <v>14462</v>
      </c>
      <c r="J1493" s="147" t="s">
        <v>4468</v>
      </c>
      <c r="K1493" s="147" t="s">
        <v>29</v>
      </c>
      <c r="L1493" s="148" t="s">
        <v>8359</v>
      </c>
      <c r="M1493" s="122">
        <v>400</v>
      </c>
      <c r="N1493" s="121" t="s">
        <v>8161</v>
      </c>
      <c r="O1493" s="122"/>
      <c r="P1493" s="210"/>
      <c r="Q1493" s="144"/>
      <c r="R1493" s="144"/>
      <c r="S1493" s="144" t="s">
        <v>14462</v>
      </c>
      <c r="T1493" s="144"/>
      <c r="U1493" s="144"/>
      <c r="V1493" s="144"/>
      <c r="W1493" s="121"/>
    </row>
    <row r="1494" spans="1:23" ht="15" customHeight="1" x14ac:dyDescent="0.25">
      <c r="A1494" s="144">
        <v>8950</v>
      </c>
      <c r="B1494" s="157">
        <v>39762</v>
      </c>
      <c r="C1494" s="121">
        <v>654</v>
      </c>
      <c r="D1494" s="121" t="s">
        <v>46</v>
      </c>
      <c r="E1494" s="158" t="s">
        <v>14463</v>
      </c>
      <c r="F1494" s="153" t="s">
        <v>14464</v>
      </c>
      <c r="G1494" s="145" t="s">
        <v>9039</v>
      </c>
      <c r="H1494" s="123" t="s">
        <v>14465</v>
      </c>
      <c r="I1494" s="146" t="s">
        <v>14466</v>
      </c>
      <c r="J1494" s="147" t="s">
        <v>14467</v>
      </c>
      <c r="K1494" s="147"/>
      <c r="L1494" s="148" t="s">
        <v>8359</v>
      </c>
      <c r="M1494" s="122">
        <v>50</v>
      </c>
      <c r="N1494" s="121" t="s">
        <v>8194</v>
      </c>
      <c r="O1494" s="122"/>
      <c r="P1494" s="210"/>
      <c r="Q1494" s="144"/>
      <c r="R1494" s="144"/>
      <c r="S1494" s="144" t="s">
        <v>11060</v>
      </c>
      <c r="T1494" s="144"/>
      <c r="U1494" s="144"/>
      <c r="V1494" s="144"/>
      <c r="W1494" s="121"/>
    </row>
    <row r="1495" spans="1:23" ht="15" customHeight="1" x14ac:dyDescent="0.25">
      <c r="A1495" s="144"/>
      <c r="B1495" s="157">
        <v>39762</v>
      </c>
      <c r="C1495" s="121"/>
      <c r="D1495" s="121" t="s">
        <v>46</v>
      </c>
      <c r="E1495" s="158" t="s">
        <v>14468</v>
      </c>
      <c r="F1495" s="145" t="s">
        <v>10894</v>
      </c>
      <c r="G1495" s="145" t="s">
        <v>8802</v>
      </c>
      <c r="H1495" s="123" t="s">
        <v>10895</v>
      </c>
      <c r="I1495" s="146" t="s">
        <v>11059</v>
      </c>
      <c r="J1495" s="147"/>
      <c r="K1495" s="147"/>
      <c r="L1495" s="148" t="s">
        <v>8359</v>
      </c>
      <c r="M1495" s="122">
        <v>100</v>
      </c>
      <c r="N1495" s="121" t="s">
        <v>8161</v>
      </c>
      <c r="O1495" s="122"/>
      <c r="P1495" s="210"/>
      <c r="Q1495" s="144"/>
      <c r="R1495" s="144"/>
      <c r="S1495" s="144" t="s">
        <v>10959</v>
      </c>
      <c r="T1495" s="144" t="s">
        <v>10745</v>
      </c>
      <c r="U1495" s="144"/>
      <c r="V1495" s="144"/>
      <c r="W1495" s="121"/>
    </row>
    <row r="1496" spans="1:23" ht="15" customHeight="1" x14ac:dyDescent="0.25">
      <c r="A1496" s="159"/>
      <c r="B1496" s="160">
        <v>39763</v>
      </c>
      <c r="C1496" s="161">
        <v>1629</v>
      </c>
      <c r="D1496" s="161" t="s">
        <v>141</v>
      </c>
      <c r="E1496" s="161" t="s">
        <v>14469</v>
      </c>
      <c r="F1496" s="162" t="s">
        <v>13253</v>
      </c>
      <c r="G1496" s="162" t="s">
        <v>8233</v>
      </c>
      <c r="H1496" s="163" t="s">
        <v>14470</v>
      </c>
      <c r="I1496" s="164" t="s">
        <v>14471</v>
      </c>
      <c r="J1496" s="163" t="s">
        <v>14472</v>
      </c>
      <c r="K1496" s="165" t="s">
        <v>9481</v>
      </c>
      <c r="L1496" s="181" t="s">
        <v>8226</v>
      </c>
      <c r="M1496" s="166">
        <v>700</v>
      </c>
      <c r="N1496" s="161" t="s">
        <v>8142</v>
      </c>
      <c r="O1496" s="161" t="s">
        <v>14473</v>
      </c>
      <c r="P1496" s="226"/>
      <c r="Q1496" s="159"/>
      <c r="R1496" s="159"/>
      <c r="S1496" s="159" t="s">
        <v>14454</v>
      </c>
      <c r="T1496" s="159" t="s">
        <v>10717</v>
      </c>
      <c r="U1496" s="164"/>
      <c r="V1496" s="159"/>
      <c r="W1496" s="229"/>
    </row>
    <row r="1497" spans="1:23" ht="15" customHeight="1" x14ac:dyDescent="0.25">
      <c r="A1497" s="159">
        <v>8954</v>
      </c>
      <c r="B1497" s="160">
        <v>39763</v>
      </c>
      <c r="C1497" s="161">
        <v>816</v>
      </c>
      <c r="D1497" s="161" t="s">
        <v>81</v>
      </c>
      <c r="E1497" s="161" t="s">
        <v>14474</v>
      </c>
      <c r="F1497" s="162" t="s">
        <v>14475</v>
      </c>
      <c r="G1497" s="162" t="s">
        <v>8515</v>
      </c>
      <c r="H1497" s="163" t="s">
        <v>14476</v>
      </c>
      <c r="I1497" s="164" t="s">
        <v>14477</v>
      </c>
      <c r="J1497" s="163" t="s">
        <v>14478</v>
      </c>
      <c r="K1497" s="165"/>
      <c r="L1497" s="181"/>
      <c r="M1497" s="166">
        <v>300</v>
      </c>
      <c r="N1497" s="161" t="s">
        <v>8142</v>
      </c>
      <c r="O1497" s="161"/>
      <c r="P1497" s="226"/>
      <c r="Q1497" s="159"/>
      <c r="R1497" s="159"/>
      <c r="S1497" s="159"/>
      <c r="T1497" s="159"/>
      <c r="U1497" s="164"/>
      <c r="V1497" s="159"/>
      <c r="W1497" s="229"/>
    </row>
    <row r="1498" spans="1:23" ht="15" customHeight="1" x14ac:dyDescent="0.25">
      <c r="A1498" s="169"/>
      <c r="B1498" s="170">
        <v>39763</v>
      </c>
      <c r="C1498" s="169">
        <v>1315</v>
      </c>
      <c r="D1498" s="169" t="s">
        <v>56</v>
      </c>
      <c r="E1498" s="172" t="s">
        <v>14479</v>
      </c>
      <c r="F1498" s="178" t="s">
        <v>14480</v>
      </c>
      <c r="G1498" s="178" t="s">
        <v>14481</v>
      </c>
      <c r="H1498" s="173" t="s">
        <v>14482</v>
      </c>
      <c r="I1498" s="178" t="s">
        <v>14483</v>
      </c>
      <c r="J1498" s="173" t="s">
        <v>14484</v>
      </c>
      <c r="K1498" s="172"/>
      <c r="L1498" s="174" t="s">
        <v>8226</v>
      </c>
      <c r="M1498" s="175">
        <v>100</v>
      </c>
      <c r="N1498" s="172" t="s">
        <v>8161</v>
      </c>
      <c r="O1498" s="176" t="s">
        <v>4936</v>
      </c>
      <c r="P1498" s="173" t="s">
        <v>14485</v>
      </c>
      <c r="Q1498" s="173"/>
      <c r="R1498" s="173"/>
      <c r="S1498" s="173" t="s">
        <v>14486</v>
      </c>
      <c r="T1498" s="173" t="s">
        <v>8251</v>
      </c>
      <c r="U1498" s="173" t="s">
        <v>8252</v>
      </c>
      <c r="V1498" s="179"/>
      <c r="W1498" s="180">
        <v>0</v>
      </c>
    </row>
    <row r="1499" spans="1:23" ht="15" customHeight="1" x14ac:dyDescent="0.25">
      <c r="A1499" s="169">
        <v>8956</v>
      </c>
      <c r="B1499" s="170">
        <v>39763</v>
      </c>
      <c r="C1499" s="169">
        <v>1022</v>
      </c>
      <c r="D1499" s="169" t="s">
        <v>302</v>
      </c>
      <c r="E1499" s="169" t="s">
        <v>14469</v>
      </c>
      <c r="F1499" s="178" t="s">
        <v>14487</v>
      </c>
      <c r="G1499" s="178" t="s">
        <v>14488</v>
      </c>
      <c r="H1499" s="173" t="s">
        <v>14489</v>
      </c>
      <c r="I1499" s="178" t="s">
        <v>14490</v>
      </c>
      <c r="J1499" s="173" t="s">
        <v>14491</v>
      </c>
      <c r="K1499" s="172"/>
      <c r="L1499" s="174"/>
      <c r="M1499" s="175">
        <v>800</v>
      </c>
      <c r="N1499" s="172" t="s">
        <v>8267</v>
      </c>
      <c r="O1499" s="176"/>
      <c r="P1499" s="173"/>
      <c r="Q1499" s="173"/>
      <c r="R1499" s="173"/>
      <c r="S1499" s="173"/>
      <c r="T1499" s="173"/>
      <c r="U1499" s="173"/>
      <c r="V1499" s="179"/>
      <c r="W1499" s="180"/>
    </row>
    <row r="1500" spans="1:23" ht="15" customHeight="1" x14ac:dyDescent="0.25">
      <c r="A1500" s="169"/>
      <c r="B1500" s="170">
        <v>39763</v>
      </c>
      <c r="C1500" s="169">
        <v>1300</v>
      </c>
      <c r="D1500" s="169" t="s">
        <v>40</v>
      </c>
      <c r="E1500" s="169" t="s">
        <v>14492</v>
      </c>
      <c r="F1500" s="178" t="s">
        <v>14066</v>
      </c>
      <c r="G1500" s="178" t="s">
        <v>8222</v>
      </c>
      <c r="H1500" s="173" t="s">
        <v>14493</v>
      </c>
      <c r="I1500" s="178" t="s">
        <v>14494</v>
      </c>
      <c r="J1500" s="173" t="s">
        <v>8225</v>
      </c>
      <c r="K1500" s="172"/>
      <c r="L1500" s="174" t="s">
        <v>8226</v>
      </c>
      <c r="M1500" s="175">
        <v>5</v>
      </c>
      <c r="N1500" s="172" t="s">
        <v>8168</v>
      </c>
      <c r="O1500" s="176" t="s">
        <v>4936</v>
      </c>
      <c r="P1500" s="173"/>
      <c r="Q1500" s="173" t="s">
        <v>8222</v>
      </c>
      <c r="R1500" s="173"/>
      <c r="S1500" s="173" t="s">
        <v>8222</v>
      </c>
      <c r="T1500" s="173" t="s">
        <v>8251</v>
      </c>
      <c r="U1500" s="173" t="s">
        <v>8252</v>
      </c>
      <c r="V1500" s="179"/>
      <c r="W1500" s="180"/>
    </row>
    <row r="1501" spans="1:23" ht="15" customHeight="1" x14ac:dyDescent="0.25">
      <c r="A1501" s="159"/>
      <c r="B1501" s="160">
        <v>39764</v>
      </c>
      <c r="C1501" s="161">
        <v>110</v>
      </c>
      <c r="D1501" s="161" t="s">
        <v>91</v>
      </c>
      <c r="E1501" s="161" t="s">
        <v>14495</v>
      </c>
      <c r="F1501" s="162" t="s">
        <v>14496</v>
      </c>
      <c r="G1501" s="162" t="s">
        <v>8284</v>
      </c>
      <c r="H1501" s="163" t="s">
        <v>14497</v>
      </c>
      <c r="I1501" s="164" t="s">
        <v>14498</v>
      </c>
      <c r="J1501" s="163" t="s">
        <v>14499</v>
      </c>
      <c r="K1501" s="165" t="s">
        <v>9481</v>
      </c>
      <c r="L1501" s="181" t="s">
        <v>8226</v>
      </c>
      <c r="M1501" s="166">
        <v>800</v>
      </c>
      <c r="N1501" s="161" t="s">
        <v>8273</v>
      </c>
      <c r="O1501" s="161"/>
      <c r="P1501" s="226"/>
      <c r="Q1501" s="159"/>
      <c r="R1501" s="159"/>
      <c r="S1501" s="159" t="s">
        <v>11203</v>
      </c>
      <c r="T1501" s="159" t="s">
        <v>10717</v>
      </c>
      <c r="U1501" s="164"/>
      <c r="V1501" s="159"/>
      <c r="W1501" s="229"/>
    </row>
    <row r="1502" spans="1:23" ht="15" customHeight="1" x14ac:dyDescent="0.25">
      <c r="A1502" s="159">
        <v>8982</v>
      </c>
      <c r="B1502" s="160">
        <v>39764</v>
      </c>
      <c r="C1502" s="161">
        <v>214</v>
      </c>
      <c r="D1502" s="161" t="s">
        <v>64</v>
      </c>
      <c r="E1502" s="161" t="s">
        <v>14500</v>
      </c>
      <c r="F1502" s="162" t="s">
        <v>14501</v>
      </c>
      <c r="G1502" s="162" t="s">
        <v>5722</v>
      </c>
      <c r="H1502" s="163" t="s">
        <v>14502</v>
      </c>
      <c r="I1502" s="164" t="s">
        <v>14503</v>
      </c>
      <c r="J1502" s="163" t="s">
        <v>14504</v>
      </c>
      <c r="K1502" s="165" t="s">
        <v>9481</v>
      </c>
      <c r="L1502" s="181" t="s">
        <v>8226</v>
      </c>
      <c r="M1502" s="166">
        <v>5374</v>
      </c>
      <c r="N1502" s="161" t="s">
        <v>8273</v>
      </c>
      <c r="O1502" s="161"/>
      <c r="P1502" s="226" t="s">
        <v>11034</v>
      </c>
      <c r="Q1502" s="159"/>
      <c r="R1502" s="159"/>
      <c r="S1502" s="159" t="s">
        <v>12981</v>
      </c>
      <c r="T1502" s="159" t="s">
        <v>9483</v>
      </c>
      <c r="U1502" s="164"/>
      <c r="V1502" s="159"/>
      <c r="W1502" s="229"/>
    </row>
    <row r="1503" spans="1:23" ht="15" customHeight="1" x14ac:dyDescent="0.25">
      <c r="A1503" s="144">
        <v>8978</v>
      </c>
      <c r="B1503" s="120">
        <v>39764</v>
      </c>
      <c r="C1503" s="121">
        <v>105</v>
      </c>
      <c r="D1503" s="121" t="s">
        <v>21</v>
      </c>
      <c r="E1503" s="121" t="s">
        <v>14505</v>
      </c>
      <c r="F1503" s="145" t="s">
        <v>8611</v>
      </c>
      <c r="G1503" s="145" t="s">
        <v>14506</v>
      </c>
      <c r="H1503" s="123" t="s">
        <v>14507</v>
      </c>
      <c r="I1503" s="146" t="s">
        <v>14508</v>
      </c>
      <c r="J1503" s="147" t="s">
        <v>14509</v>
      </c>
      <c r="K1503" s="147"/>
      <c r="L1503" s="148"/>
      <c r="M1503" s="122">
        <v>600</v>
      </c>
      <c r="N1503" s="121" t="s">
        <v>8142</v>
      </c>
      <c r="O1503" s="144"/>
      <c r="P1503" s="121"/>
      <c r="Q1503" s="144"/>
      <c r="R1503" s="210"/>
      <c r="S1503" s="144"/>
      <c r="T1503" s="144"/>
      <c r="U1503" s="144"/>
      <c r="V1503" s="144"/>
      <c r="W1503" s="121"/>
    </row>
    <row r="1504" spans="1:23" ht="15" customHeight="1" x14ac:dyDescent="0.25">
      <c r="A1504" s="144">
        <v>8971</v>
      </c>
      <c r="B1504" s="157">
        <v>39764</v>
      </c>
      <c r="C1504" s="121">
        <v>926</v>
      </c>
      <c r="D1504" s="121" t="s">
        <v>46</v>
      </c>
      <c r="E1504" s="158" t="s">
        <v>14510</v>
      </c>
      <c r="F1504" s="145" t="s">
        <v>11865</v>
      </c>
      <c r="G1504" s="145" t="s">
        <v>11674</v>
      </c>
      <c r="H1504" s="123" t="s">
        <v>14511</v>
      </c>
      <c r="I1504" s="146" t="s">
        <v>14512</v>
      </c>
      <c r="J1504" s="147" t="s">
        <v>4468</v>
      </c>
      <c r="K1504" s="147"/>
      <c r="L1504" s="148" t="s">
        <v>14513</v>
      </c>
      <c r="M1504" s="122">
        <v>329000</v>
      </c>
      <c r="N1504" s="121" t="s">
        <v>8161</v>
      </c>
      <c r="O1504" s="122"/>
      <c r="P1504" s="210"/>
      <c r="Q1504" s="144"/>
      <c r="R1504" s="144"/>
      <c r="S1504" s="144" t="s">
        <v>14514</v>
      </c>
      <c r="T1504" s="144"/>
      <c r="U1504" s="144"/>
      <c r="V1504" s="144"/>
      <c r="W1504" s="121"/>
    </row>
    <row r="1505" spans="1:23" ht="15" customHeight="1" x14ac:dyDescent="0.25">
      <c r="A1505" s="144">
        <v>9024</v>
      </c>
      <c r="B1505" s="120">
        <v>39765</v>
      </c>
      <c r="C1505" s="121">
        <v>912</v>
      </c>
      <c r="D1505" s="121" t="s">
        <v>35</v>
      </c>
      <c r="E1505" s="121" t="s">
        <v>14515</v>
      </c>
      <c r="F1505" s="153" t="s">
        <v>8190</v>
      </c>
      <c r="G1505" s="145" t="s">
        <v>8191</v>
      </c>
      <c r="H1505" s="123" t="s">
        <v>14516</v>
      </c>
      <c r="I1505" s="146" t="s">
        <v>14517</v>
      </c>
      <c r="J1505" s="147" t="s">
        <v>14518</v>
      </c>
      <c r="K1505" s="147"/>
      <c r="L1505" s="148"/>
      <c r="M1505" s="122">
        <v>1000</v>
      </c>
      <c r="N1505" s="121" t="s">
        <v>8178</v>
      </c>
      <c r="O1505" s="121"/>
      <c r="P1505" s="210"/>
      <c r="Q1505" s="144"/>
      <c r="R1505" s="144"/>
      <c r="S1505" s="144"/>
      <c r="T1505" s="144" t="s">
        <v>12773</v>
      </c>
      <c r="U1505" s="144"/>
      <c r="V1505" s="144"/>
      <c r="W1505" s="121"/>
    </row>
    <row r="1506" spans="1:23" ht="15" customHeight="1" x14ac:dyDescent="0.25">
      <c r="A1506" s="159"/>
      <c r="B1506" s="160">
        <v>39765</v>
      </c>
      <c r="C1506" s="161">
        <v>1656</v>
      </c>
      <c r="D1506" s="161" t="s">
        <v>141</v>
      </c>
      <c r="E1506" s="161" t="s">
        <v>14519</v>
      </c>
      <c r="F1506" s="162" t="s">
        <v>14520</v>
      </c>
      <c r="G1506" s="162" t="s">
        <v>14521</v>
      </c>
      <c r="H1506" s="163" t="s">
        <v>13428</v>
      </c>
      <c r="I1506" s="164" t="s">
        <v>14522</v>
      </c>
      <c r="J1506" s="163" t="s">
        <v>14523</v>
      </c>
      <c r="K1506" s="165" t="s">
        <v>9481</v>
      </c>
      <c r="L1506" s="181" t="s">
        <v>8226</v>
      </c>
      <c r="M1506" s="166">
        <v>400</v>
      </c>
      <c r="N1506" s="161" t="s">
        <v>8142</v>
      </c>
      <c r="O1506" s="161"/>
      <c r="P1506" s="226"/>
      <c r="Q1506" s="159"/>
      <c r="R1506" s="159"/>
      <c r="S1506" s="159" t="s">
        <v>14524</v>
      </c>
      <c r="T1506" s="159" t="s">
        <v>10717</v>
      </c>
      <c r="U1506" s="164"/>
      <c r="V1506" s="159"/>
      <c r="W1506" s="229"/>
    </row>
    <row r="1507" spans="1:23" ht="15" customHeight="1" x14ac:dyDescent="0.25">
      <c r="A1507" s="159"/>
      <c r="B1507" s="160">
        <v>39765</v>
      </c>
      <c r="C1507" s="161">
        <v>1611</v>
      </c>
      <c r="D1507" s="161" t="s">
        <v>64</v>
      </c>
      <c r="E1507" s="161" t="s">
        <v>14525</v>
      </c>
      <c r="F1507" s="162" t="s">
        <v>14284</v>
      </c>
      <c r="G1507" s="162" t="s">
        <v>5722</v>
      </c>
      <c r="H1507" s="163" t="s">
        <v>14526</v>
      </c>
      <c r="I1507" s="164" t="s">
        <v>14527</v>
      </c>
      <c r="J1507" s="163" t="s">
        <v>14528</v>
      </c>
      <c r="K1507" s="165" t="s">
        <v>9481</v>
      </c>
      <c r="L1507" s="181" t="s">
        <v>8226</v>
      </c>
      <c r="M1507" s="166">
        <v>200</v>
      </c>
      <c r="N1507" s="161" t="s">
        <v>8142</v>
      </c>
      <c r="O1507" s="161"/>
      <c r="P1507" s="226" t="s">
        <v>14529</v>
      </c>
      <c r="Q1507" s="159"/>
      <c r="R1507" s="159"/>
      <c r="S1507" s="159" t="s">
        <v>12981</v>
      </c>
      <c r="T1507" s="159" t="s">
        <v>9483</v>
      </c>
      <c r="U1507" s="164"/>
      <c r="V1507" s="159"/>
      <c r="W1507" s="229"/>
    </row>
    <row r="1508" spans="1:23" ht="15" customHeight="1" x14ac:dyDescent="0.25">
      <c r="A1508" s="144">
        <v>9013</v>
      </c>
      <c r="B1508" s="120">
        <v>39765</v>
      </c>
      <c r="C1508" s="121">
        <v>109</v>
      </c>
      <c r="D1508" s="121" t="s">
        <v>21</v>
      </c>
      <c r="E1508" s="121" t="s">
        <v>14530</v>
      </c>
      <c r="F1508" s="145" t="s">
        <v>8611</v>
      </c>
      <c r="G1508" s="145" t="s">
        <v>8202</v>
      </c>
      <c r="H1508" s="123" t="s">
        <v>14531</v>
      </c>
      <c r="I1508" s="146" t="s">
        <v>14532</v>
      </c>
      <c r="J1508" s="147" t="s">
        <v>14447</v>
      </c>
      <c r="K1508" s="147"/>
      <c r="L1508" s="148"/>
      <c r="M1508" s="122">
        <v>7000</v>
      </c>
      <c r="N1508" s="121" t="s">
        <v>8168</v>
      </c>
      <c r="O1508" s="144"/>
      <c r="P1508" s="121"/>
      <c r="Q1508" s="144"/>
      <c r="R1508" s="210"/>
      <c r="S1508" s="144"/>
      <c r="T1508" s="144"/>
      <c r="U1508" s="144"/>
      <c r="V1508" s="144"/>
      <c r="W1508" s="121"/>
    </row>
    <row r="1509" spans="1:23" ht="15" customHeight="1" x14ac:dyDescent="0.25">
      <c r="A1509" s="144">
        <v>9024</v>
      </c>
      <c r="B1509" s="120">
        <v>39765</v>
      </c>
      <c r="C1509" s="121">
        <v>912</v>
      </c>
      <c r="D1509" s="121" t="s">
        <v>35</v>
      </c>
      <c r="E1509" s="121" t="s">
        <v>14515</v>
      </c>
      <c r="F1509" s="153" t="s">
        <v>8190</v>
      </c>
      <c r="G1509" s="145" t="s">
        <v>8191</v>
      </c>
      <c r="H1509" s="123" t="s">
        <v>14516</v>
      </c>
      <c r="I1509" s="146" t="s">
        <v>14517</v>
      </c>
      <c r="J1509" s="147" t="s">
        <v>14518</v>
      </c>
      <c r="K1509" s="147"/>
      <c r="L1509" s="148"/>
      <c r="M1509" s="122">
        <v>1000</v>
      </c>
      <c r="N1509" s="121" t="s">
        <v>8178</v>
      </c>
      <c r="O1509" s="144"/>
      <c r="P1509" s="121"/>
      <c r="Q1509" s="144"/>
      <c r="R1509" s="210"/>
      <c r="S1509" s="144"/>
      <c r="T1509" s="144"/>
      <c r="U1509" s="144"/>
      <c r="V1509" s="144"/>
      <c r="W1509" s="121"/>
    </row>
    <row r="1510" spans="1:23" ht="15" customHeight="1" x14ac:dyDescent="0.25">
      <c r="A1510" s="144">
        <v>9026</v>
      </c>
      <c r="B1510" s="120">
        <v>39765</v>
      </c>
      <c r="C1510" s="121">
        <v>938</v>
      </c>
      <c r="D1510" s="121" t="s">
        <v>42</v>
      </c>
      <c r="E1510" s="121" t="s">
        <v>14533</v>
      </c>
      <c r="F1510" s="145" t="s">
        <v>8269</v>
      </c>
      <c r="G1510" s="145" t="s">
        <v>8270</v>
      </c>
      <c r="H1510" s="123" t="s">
        <v>14534</v>
      </c>
      <c r="I1510" s="146" t="s">
        <v>14535</v>
      </c>
      <c r="J1510" s="147" t="s">
        <v>14536</v>
      </c>
      <c r="K1510" s="147"/>
      <c r="L1510" s="148" t="s">
        <v>8172</v>
      </c>
      <c r="M1510" s="122">
        <v>5000</v>
      </c>
      <c r="N1510" s="121" t="s">
        <v>8168</v>
      </c>
      <c r="O1510" s="121"/>
      <c r="P1510" s="210"/>
      <c r="Q1510" s="144"/>
      <c r="R1510" s="144"/>
      <c r="S1510" s="144"/>
      <c r="T1510" s="144"/>
      <c r="U1510" s="144"/>
      <c r="V1510" s="144"/>
      <c r="W1510" s="121"/>
    </row>
    <row r="1511" spans="1:23" ht="15" customHeight="1" x14ac:dyDescent="0.25">
      <c r="A1511" s="169"/>
      <c r="B1511" s="170">
        <v>39765</v>
      </c>
      <c r="C1511" s="169">
        <v>1345</v>
      </c>
      <c r="D1511" s="169" t="s">
        <v>40</v>
      </c>
      <c r="E1511" s="169" t="s">
        <v>14537</v>
      </c>
      <c r="F1511" s="178" t="s">
        <v>10102</v>
      </c>
      <c r="G1511" s="178" t="s">
        <v>8222</v>
      </c>
      <c r="H1511" s="173" t="s">
        <v>14538</v>
      </c>
      <c r="I1511" s="178" t="s">
        <v>14539</v>
      </c>
      <c r="J1511" s="173" t="s">
        <v>3566</v>
      </c>
      <c r="K1511" s="172"/>
      <c r="L1511" s="174" t="s">
        <v>8226</v>
      </c>
      <c r="M1511" s="175">
        <v>5</v>
      </c>
      <c r="N1511" s="172" t="s">
        <v>8161</v>
      </c>
      <c r="O1511" s="176" t="s">
        <v>4936</v>
      </c>
      <c r="P1511" s="173"/>
      <c r="Q1511" s="173" t="s">
        <v>8222</v>
      </c>
      <c r="R1511" s="173"/>
      <c r="S1511" s="173" t="s">
        <v>8222</v>
      </c>
      <c r="T1511" s="173" t="s">
        <v>8251</v>
      </c>
      <c r="U1511" s="173" t="s">
        <v>8252</v>
      </c>
      <c r="V1511" s="179"/>
      <c r="W1511" s="180"/>
    </row>
    <row r="1512" spans="1:23" ht="15" customHeight="1" x14ac:dyDescent="0.25">
      <c r="A1512" s="169">
        <v>9009</v>
      </c>
      <c r="B1512" s="170">
        <v>39765</v>
      </c>
      <c r="C1512" s="169">
        <v>1144</v>
      </c>
      <c r="D1512" s="169" t="s">
        <v>31</v>
      </c>
      <c r="E1512" s="169" t="s">
        <v>14540</v>
      </c>
      <c r="F1512" s="178" t="s">
        <v>14541</v>
      </c>
      <c r="G1512" s="178" t="s">
        <v>14542</v>
      </c>
      <c r="H1512" s="173" t="s">
        <v>14543</v>
      </c>
      <c r="I1512" s="178" t="s">
        <v>14544</v>
      </c>
      <c r="J1512" s="173" t="s">
        <v>14545</v>
      </c>
      <c r="K1512" s="172"/>
      <c r="L1512" s="174" t="s">
        <v>8226</v>
      </c>
      <c r="M1512" s="175" t="s">
        <v>4936</v>
      </c>
      <c r="N1512" s="172" t="s">
        <v>8142</v>
      </c>
      <c r="O1512" s="176" t="s">
        <v>4936</v>
      </c>
      <c r="P1512" s="173"/>
      <c r="Q1512" s="173"/>
      <c r="R1512" s="173" t="s">
        <v>14546</v>
      </c>
      <c r="S1512" s="173" t="s">
        <v>13693</v>
      </c>
      <c r="T1512" s="173" t="s">
        <v>10625</v>
      </c>
      <c r="U1512" s="173" t="s">
        <v>8230</v>
      </c>
      <c r="V1512" s="179"/>
      <c r="W1512" s="180">
        <v>0</v>
      </c>
    </row>
    <row r="1513" spans="1:23" ht="15" customHeight="1" x14ac:dyDescent="0.25">
      <c r="A1513" s="159">
        <v>9045</v>
      </c>
      <c r="B1513" s="160">
        <v>39766</v>
      </c>
      <c r="C1513" s="161">
        <v>326</v>
      </c>
      <c r="D1513" s="161" t="s">
        <v>64</v>
      </c>
      <c r="E1513" s="161" t="s">
        <v>14547</v>
      </c>
      <c r="F1513" s="162" t="s">
        <v>14548</v>
      </c>
      <c r="G1513" s="162" t="s">
        <v>14549</v>
      </c>
      <c r="H1513" s="163" t="s">
        <v>14550</v>
      </c>
      <c r="I1513" s="164" t="s">
        <v>14551</v>
      </c>
      <c r="J1513" s="163" t="s">
        <v>14552</v>
      </c>
      <c r="K1513" s="165" t="s">
        <v>9481</v>
      </c>
      <c r="L1513" s="181" t="s">
        <v>8226</v>
      </c>
      <c r="M1513" s="166">
        <v>10000</v>
      </c>
      <c r="N1513" s="161" t="s">
        <v>8142</v>
      </c>
      <c r="O1513" s="161"/>
      <c r="P1513" s="226" t="s">
        <v>11034</v>
      </c>
      <c r="Q1513" s="159" t="s">
        <v>14553</v>
      </c>
      <c r="R1513" s="159"/>
      <c r="S1513" s="159" t="s">
        <v>10323</v>
      </c>
      <c r="T1513" s="159" t="s">
        <v>9483</v>
      </c>
      <c r="U1513" s="164"/>
      <c r="V1513" s="159"/>
      <c r="W1513" s="229"/>
    </row>
    <row r="1514" spans="1:23" ht="15" customHeight="1" x14ac:dyDescent="0.25">
      <c r="A1514" s="144">
        <v>9039</v>
      </c>
      <c r="B1514" s="120">
        <v>39766</v>
      </c>
      <c r="C1514" s="121">
        <v>106</v>
      </c>
      <c r="D1514" s="121" t="s">
        <v>319</v>
      </c>
      <c r="E1514" s="121" t="s">
        <v>14554</v>
      </c>
      <c r="F1514" s="145" t="s">
        <v>14555</v>
      </c>
      <c r="G1514" s="145" t="s">
        <v>8208</v>
      </c>
      <c r="H1514" s="123" t="s">
        <v>14556</v>
      </c>
      <c r="I1514" s="146" t="s">
        <v>14557</v>
      </c>
      <c r="J1514" s="147" t="s">
        <v>12936</v>
      </c>
      <c r="K1514" s="147"/>
      <c r="L1514" s="148"/>
      <c r="M1514" s="122">
        <v>15000</v>
      </c>
      <c r="N1514" s="121" t="s">
        <v>8335</v>
      </c>
      <c r="O1514" s="144"/>
      <c r="P1514" s="121"/>
      <c r="Q1514" s="144"/>
      <c r="R1514" s="210"/>
      <c r="S1514" s="144"/>
      <c r="T1514" s="144"/>
      <c r="U1514" s="144"/>
      <c r="V1514" s="144"/>
      <c r="W1514" s="121"/>
    </row>
    <row r="1515" spans="1:23" ht="15" customHeight="1" x14ac:dyDescent="0.25">
      <c r="A1515" s="144">
        <v>9043</v>
      </c>
      <c r="B1515" s="120">
        <v>39766</v>
      </c>
      <c r="C1515" s="121">
        <v>311</v>
      </c>
      <c r="D1515" s="121" t="s">
        <v>319</v>
      </c>
      <c r="E1515" s="121" t="s">
        <v>14554</v>
      </c>
      <c r="F1515" s="153" t="s">
        <v>14558</v>
      </c>
      <c r="G1515" s="145" t="s">
        <v>8208</v>
      </c>
      <c r="H1515" s="123" t="s">
        <v>14559</v>
      </c>
      <c r="I1515" s="146" t="s">
        <v>14560</v>
      </c>
      <c r="J1515" s="147" t="s">
        <v>12936</v>
      </c>
      <c r="K1515" s="147"/>
      <c r="L1515" s="148"/>
      <c r="M1515" s="122">
        <v>50</v>
      </c>
      <c r="N1515" s="121" t="s">
        <v>8998</v>
      </c>
      <c r="O1515" s="144"/>
      <c r="P1515" s="121"/>
      <c r="Q1515" s="144"/>
      <c r="R1515" s="210"/>
      <c r="S1515" s="144"/>
      <c r="T1515" s="144"/>
      <c r="U1515" s="144"/>
      <c r="V1515" s="144"/>
      <c r="W1515" s="121"/>
    </row>
    <row r="1516" spans="1:23" ht="15" customHeight="1" x14ac:dyDescent="0.25">
      <c r="A1516" s="169"/>
      <c r="B1516" s="170">
        <v>39766</v>
      </c>
      <c r="C1516" s="169">
        <v>851</v>
      </c>
      <c r="D1516" s="169" t="s">
        <v>40</v>
      </c>
      <c r="E1516" s="169" t="s">
        <v>14561</v>
      </c>
      <c r="F1516" s="178" t="s">
        <v>14361</v>
      </c>
      <c r="G1516" s="178" t="s">
        <v>13077</v>
      </c>
      <c r="H1516" s="173" t="s">
        <v>14562</v>
      </c>
      <c r="I1516" s="178" t="s">
        <v>14429</v>
      </c>
      <c r="J1516" s="173" t="s">
        <v>14364</v>
      </c>
      <c r="K1516" s="172"/>
      <c r="L1516" s="174" t="s">
        <v>8226</v>
      </c>
      <c r="M1516" s="175">
        <v>500</v>
      </c>
      <c r="N1516" s="172" t="s">
        <v>8168</v>
      </c>
      <c r="O1516" s="176" t="s">
        <v>4936</v>
      </c>
      <c r="P1516" s="173"/>
      <c r="Q1516" s="173" t="s">
        <v>13077</v>
      </c>
      <c r="R1516" s="173"/>
      <c r="S1516" s="173" t="s">
        <v>13078</v>
      </c>
      <c r="T1516" s="173" t="s">
        <v>9787</v>
      </c>
      <c r="U1516" s="173" t="s">
        <v>4126</v>
      </c>
      <c r="V1516" s="179" t="s">
        <v>13079</v>
      </c>
      <c r="W1516" s="180"/>
    </row>
    <row r="1517" spans="1:23" ht="15" customHeight="1" x14ac:dyDescent="0.25">
      <c r="A1517" s="169"/>
      <c r="B1517" s="170">
        <v>39766</v>
      </c>
      <c r="C1517" s="169">
        <v>2346</v>
      </c>
      <c r="D1517" s="169" t="s">
        <v>40</v>
      </c>
      <c r="E1517" s="169" t="s">
        <v>14563</v>
      </c>
      <c r="F1517" s="178" t="s">
        <v>14564</v>
      </c>
      <c r="G1517" s="178" t="s">
        <v>14406</v>
      </c>
      <c r="H1517" s="173" t="s">
        <v>14565</v>
      </c>
      <c r="I1517" s="178" t="s">
        <v>14566</v>
      </c>
      <c r="J1517" s="173" t="s">
        <v>8225</v>
      </c>
      <c r="K1517" s="172"/>
      <c r="L1517" s="174" t="s">
        <v>8226</v>
      </c>
      <c r="M1517" s="175">
        <v>200</v>
      </c>
      <c r="N1517" s="172" t="s">
        <v>8161</v>
      </c>
      <c r="O1517" s="176" t="s">
        <v>4936</v>
      </c>
      <c r="P1517" s="173"/>
      <c r="Q1517" s="173"/>
      <c r="R1517" s="173"/>
      <c r="S1517" s="173" t="s">
        <v>8222</v>
      </c>
      <c r="T1517" s="173" t="s">
        <v>8251</v>
      </c>
      <c r="U1517" s="173" t="s">
        <v>8252</v>
      </c>
      <c r="V1517" s="179"/>
      <c r="W1517" s="180"/>
    </row>
    <row r="1518" spans="1:23" ht="15" customHeight="1" x14ac:dyDescent="0.25">
      <c r="A1518" s="144"/>
      <c r="B1518" s="157">
        <v>39766</v>
      </c>
      <c r="C1518" s="121"/>
      <c r="D1518" s="121" t="s">
        <v>46</v>
      </c>
      <c r="E1518" s="158" t="s">
        <v>14567</v>
      </c>
      <c r="F1518" s="145" t="s">
        <v>11595</v>
      </c>
      <c r="G1518" s="145" t="s">
        <v>8802</v>
      </c>
      <c r="H1518" s="123" t="s">
        <v>11566</v>
      </c>
      <c r="I1518" s="146" t="s">
        <v>11597</v>
      </c>
      <c r="J1518" s="147"/>
      <c r="K1518" s="147"/>
      <c r="L1518" s="148" t="s">
        <v>8172</v>
      </c>
      <c r="M1518" s="122">
        <v>600</v>
      </c>
      <c r="N1518" s="121" t="s">
        <v>8273</v>
      </c>
      <c r="O1518" s="122"/>
      <c r="P1518" s="210"/>
      <c r="Q1518" s="144"/>
      <c r="R1518" s="144"/>
      <c r="S1518" s="144" t="s">
        <v>10744</v>
      </c>
      <c r="T1518" s="144" t="s">
        <v>10745</v>
      </c>
      <c r="U1518" s="144"/>
      <c r="V1518" s="144"/>
      <c r="W1518" s="121"/>
    </row>
    <row r="1519" spans="1:23" ht="15" customHeight="1" x14ac:dyDescent="0.25">
      <c r="A1519" s="144">
        <v>9037</v>
      </c>
      <c r="B1519" s="157">
        <v>39766</v>
      </c>
      <c r="C1519" s="121">
        <v>1108</v>
      </c>
      <c r="D1519" s="121" t="s">
        <v>448</v>
      </c>
      <c r="E1519" s="158" t="s">
        <v>14568</v>
      </c>
      <c r="F1519" s="153" t="s">
        <v>11736</v>
      </c>
      <c r="G1519" s="145" t="s">
        <v>14569</v>
      </c>
      <c r="H1519" s="123" t="s">
        <v>14570</v>
      </c>
      <c r="I1519" s="146" t="s">
        <v>14571</v>
      </c>
      <c r="J1519" s="147" t="s">
        <v>14572</v>
      </c>
      <c r="K1519" s="147"/>
      <c r="L1519" s="148"/>
      <c r="M1519" s="122">
        <v>200</v>
      </c>
      <c r="N1519" s="121" t="s">
        <v>8142</v>
      </c>
      <c r="O1519" s="122"/>
      <c r="P1519" s="210"/>
      <c r="Q1519" s="144"/>
      <c r="R1519" s="144"/>
      <c r="S1519" s="144"/>
      <c r="T1519" s="144"/>
      <c r="U1519" s="144"/>
      <c r="V1519" s="144"/>
      <c r="W1519" s="121"/>
    </row>
    <row r="1520" spans="1:23" ht="15" customHeight="1" x14ac:dyDescent="0.25">
      <c r="A1520" s="144">
        <v>9046</v>
      </c>
      <c r="B1520" s="157">
        <v>39766</v>
      </c>
      <c r="C1520" s="121">
        <v>420</v>
      </c>
      <c r="D1520" s="121" t="s">
        <v>61</v>
      </c>
      <c r="E1520" s="158" t="s">
        <v>14573</v>
      </c>
      <c r="F1520" s="145" t="s">
        <v>9508</v>
      </c>
      <c r="G1520" s="145" t="s">
        <v>3596</v>
      </c>
      <c r="H1520" s="123" t="s">
        <v>14574</v>
      </c>
      <c r="I1520" s="146" t="s">
        <v>14575</v>
      </c>
      <c r="J1520" s="147" t="s">
        <v>14576</v>
      </c>
      <c r="K1520" s="147"/>
      <c r="L1520" s="148" t="s">
        <v>14577</v>
      </c>
      <c r="M1520" s="122"/>
      <c r="N1520" s="121" t="s">
        <v>8168</v>
      </c>
      <c r="O1520" s="122" t="s">
        <v>14578</v>
      </c>
      <c r="P1520" s="210" t="s">
        <v>14579</v>
      </c>
      <c r="Q1520" s="144"/>
      <c r="R1520" s="144"/>
      <c r="S1520" s="144" t="s">
        <v>14580</v>
      </c>
      <c r="T1520" s="144" t="s">
        <v>14581</v>
      </c>
      <c r="U1520" s="144"/>
      <c r="V1520" s="144"/>
      <c r="W1520" s="121"/>
    </row>
    <row r="1521" spans="1:23" ht="15" customHeight="1" x14ac:dyDescent="0.25">
      <c r="A1521" s="159">
        <v>9074</v>
      </c>
      <c r="B1521" s="160">
        <v>39767</v>
      </c>
      <c r="C1521" s="161">
        <v>1152</v>
      </c>
      <c r="D1521" s="161" t="s">
        <v>64</v>
      </c>
      <c r="E1521" s="161" t="s">
        <v>14582</v>
      </c>
      <c r="F1521" s="197" t="s">
        <v>10487</v>
      </c>
      <c r="G1521" s="162" t="s">
        <v>5722</v>
      </c>
      <c r="H1521" s="163" t="s">
        <v>14583</v>
      </c>
      <c r="I1521" s="164" t="s">
        <v>14584</v>
      </c>
      <c r="J1521" s="163" t="s">
        <v>14585</v>
      </c>
      <c r="K1521" s="165" t="s">
        <v>9481</v>
      </c>
      <c r="L1521" s="181" t="s">
        <v>8226</v>
      </c>
      <c r="M1521" s="166">
        <v>663</v>
      </c>
      <c r="N1521" s="161" t="s">
        <v>8335</v>
      </c>
      <c r="O1521" s="161"/>
      <c r="P1521" s="226"/>
      <c r="Q1521" s="159"/>
      <c r="R1521" s="159"/>
      <c r="S1521" s="159" t="s">
        <v>12981</v>
      </c>
      <c r="T1521" s="159" t="s">
        <v>9483</v>
      </c>
      <c r="U1521" s="164"/>
      <c r="V1521" s="159"/>
      <c r="W1521" s="229"/>
    </row>
    <row r="1522" spans="1:23" ht="15" customHeight="1" x14ac:dyDescent="0.25">
      <c r="A1522" s="144">
        <v>9077</v>
      </c>
      <c r="B1522" s="120">
        <v>39767</v>
      </c>
      <c r="C1522" s="121">
        <v>358</v>
      </c>
      <c r="D1522" s="121" t="s">
        <v>203</v>
      </c>
      <c r="E1522" s="121" t="s">
        <v>14586</v>
      </c>
      <c r="F1522" s="145" t="s">
        <v>14587</v>
      </c>
      <c r="G1522" s="145" t="s">
        <v>14588</v>
      </c>
      <c r="H1522" s="123" t="s">
        <v>14589</v>
      </c>
      <c r="I1522" s="146" t="s">
        <v>14590</v>
      </c>
      <c r="J1522" s="147" t="s">
        <v>27</v>
      </c>
      <c r="K1522" s="147"/>
      <c r="L1522" s="148"/>
      <c r="M1522" s="122">
        <v>1053</v>
      </c>
      <c r="N1522" s="121" t="s">
        <v>8168</v>
      </c>
      <c r="O1522" s="144"/>
      <c r="P1522" s="121"/>
      <c r="Q1522" s="144"/>
      <c r="R1522" s="210"/>
      <c r="S1522" s="144"/>
      <c r="T1522" s="144"/>
      <c r="U1522" s="144"/>
      <c r="V1522" s="144"/>
      <c r="W1522" s="121"/>
    </row>
    <row r="1523" spans="1:23" ht="15" customHeight="1" x14ac:dyDescent="0.25">
      <c r="A1523" s="144">
        <v>9078</v>
      </c>
      <c r="B1523" s="120">
        <v>39767</v>
      </c>
      <c r="C1523" s="121">
        <v>543</v>
      </c>
      <c r="D1523" s="121" t="s">
        <v>14591</v>
      </c>
      <c r="E1523" s="121" t="s">
        <v>14592</v>
      </c>
      <c r="F1523" s="145" t="s">
        <v>8207</v>
      </c>
      <c r="G1523" s="145" t="s">
        <v>8208</v>
      </c>
      <c r="H1523" s="123" t="s">
        <v>14593</v>
      </c>
      <c r="I1523" s="146" t="s">
        <v>14594</v>
      </c>
      <c r="J1523" s="147" t="s">
        <v>14595</v>
      </c>
      <c r="K1523" s="147"/>
      <c r="L1523" s="148"/>
      <c r="M1523" s="122">
        <v>25000</v>
      </c>
      <c r="N1523" s="121" t="s">
        <v>8215</v>
      </c>
      <c r="O1523" s="144"/>
      <c r="P1523" s="121"/>
      <c r="Q1523" s="144"/>
      <c r="R1523" s="210"/>
      <c r="S1523" s="144"/>
      <c r="T1523" s="144"/>
      <c r="U1523" s="144"/>
      <c r="V1523" s="144"/>
      <c r="W1523" s="121"/>
    </row>
    <row r="1524" spans="1:23" ht="15" customHeight="1" x14ac:dyDescent="0.25">
      <c r="A1524" s="144"/>
      <c r="B1524" s="157">
        <v>39768</v>
      </c>
      <c r="C1524" s="121"/>
      <c r="D1524" s="121" t="s">
        <v>46</v>
      </c>
      <c r="E1524" s="158" t="s">
        <v>14596</v>
      </c>
      <c r="F1524" s="145" t="s">
        <v>13327</v>
      </c>
      <c r="G1524" s="145" t="s">
        <v>8802</v>
      </c>
      <c r="H1524" s="123" t="s">
        <v>11561</v>
      </c>
      <c r="I1524" s="146" t="s">
        <v>14597</v>
      </c>
      <c r="J1524" s="147"/>
      <c r="K1524" s="147"/>
      <c r="L1524" s="148" t="s">
        <v>8359</v>
      </c>
      <c r="M1524" s="122">
        <v>900</v>
      </c>
      <c r="N1524" s="121" t="s">
        <v>8215</v>
      </c>
      <c r="O1524" s="122"/>
      <c r="P1524" s="210"/>
      <c r="Q1524" s="144"/>
      <c r="R1524" s="144"/>
      <c r="S1524" s="144" t="s">
        <v>10782</v>
      </c>
      <c r="T1524" s="144" t="s">
        <v>10745</v>
      </c>
      <c r="U1524" s="144"/>
      <c r="V1524" s="144"/>
      <c r="W1524" s="121"/>
    </row>
    <row r="1525" spans="1:23" ht="15" customHeight="1" x14ac:dyDescent="0.25">
      <c r="A1525" s="144">
        <v>9091</v>
      </c>
      <c r="B1525" s="120">
        <v>39769</v>
      </c>
      <c r="C1525" s="121"/>
      <c r="D1525" s="121" t="s">
        <v>7069</v>
      </c>
      <c r="E1525" s="158">
        <v>39758.380555555559</v>
      </c>
      <c r="F1525" s="153" t="s">
        <v>14598</v>
      </c>
      <c r="G1525" s="145" t="s">
        <v>14599</v>
      </c>
      <c r="H1525" s="123" t="s">
        <v>14600</v>
      </c>
      <c r="I1525" s="146" t="s">
        <v>14601</v>
      </c>
      <c r="J1525" s="147" t="s">
        <v>14602</v>
      </c>
      <c r="K1525" s="147"/>
      <c r="L1525" s="148"/>
      <c r="M1525" s="122">
        <v>1875</v>
      </c>
      <c r="N1525" s="121" t="s">
        <v>14603</v>
      </c>
      <c r="O1525" s="121"/>
      <c r="P1525" s="210"/>
      <c r="Q1525" s="144"/>
      <c r="R1525" s="144"/>
      <c r="S1525" s="144" t="s">
        <v>14599</v>
      </c>
      <c r="T1525" s="144" t="s">
        <v>12773</v>
      </c>
      <c r="U1525" s="144"/>
      <c r="V1525" s="144"/>
      <c r="W1525" s="121"/>
    </row>
    <row r="1526" spans="1:23" ht="15" customHeight="1" x14ac:dyDescent="0.25">
      <c r="A1526" s="144">
        <v>9102</v>
      </c>
      <c r="B1526" s="120">
        <v>39769</v>
      </c>
      <c r="C1526" s="121">
        <v>424</v>
      </c>
      <c r="D1526" s="121" t="s">
        <v>35</v>
      </c>
      <c r="E1526" s="121" t="s">
        <v>14604</v>
      </c>
      <c r="F1526" s="153" t="s">
        <v>8190</v>
      </c>
      <c r="G1526" s="145" t="s">
        <v>14605</v>
      </c>
      <c r="H1526" s="123" t="s">
        <v>14606</v>
      </c>
      <c r="I1526" s="146" t="s">
        <v>14607</v>
      </c>
      <c r="J1526" s="147" t="s">
        <v>12936</v>
      </c>
      <c r="K1526" s="147"/>
      <c r="L1526" s="148" t="s">
        <v>8172</v>
      </c>
      <c r="M1526" s="122">
        <v>5000</v>
      </c>
      <c r="N1526" s="121" t="s">
        <v>8168</v>
      </c>
      <c r="O1526" s="121"/>
      <c r="P1526" s="210"/>
      <c r="Q1526" s="144"/>
      <c r="R1526" s="144"/>
      <c r="S1526" s="144"/>
      <c r="T1526" s="144" t="s">
        <v>12773</v>
      </c>
      <c r="U1526" s="144"/>
      <c r="V1526" s="144"/>
      <c r="W1526" s="121"/>
    </row>
    <row r="1527" spans="1:23" ht="15" customHeight="1" x14ac:dyDescent="0.25">
      <c r="A1527" s="159"/>
      <c r="B1527" s="160">
        <v>39769</v>
      </c>
      <c r="C1527" s="161"/>
      <c r="D1527" s="161" t="s">
        <v>141</v>
      </c>
      <c r="E1527" s="161" t="s">
        <v>14608</v>
      </c>
      <c r="F1527" s="162" t="s">
        <v>9340</v>
      </c>
      <c r="G1527" s="162" t="s">
        <v>8671</v>
      </c>
      <c r="H1527" s="163" t="s">
        <v>14609</v>
      </c>
      <c r="I1527" s="164" t="s">
        <v>11353</v>
      </c>
      <c r="J1527" s="163" t="s">
        <v>14192</v>
      </c>
      <c r="K1527" s="165" t="s">
        <v>9481</v>
      </c>
      <c r="L1527" s="181" t="s">
        <v>8226</v>
      </c>
      <c r="M1527" s="166">
        <v>850</v>
      </c>
      <c r="N1527" s="161" t="s">
        <v>8335</v>
      </c>
      <c r="O1527" s="161"/>
      <c r="P1527" s="226"/>
      <c r="Q1527" s="159"/>
      <c r="R1527" s="159"/>
      <c r="S1527" s="159" t="s">
        <v>14610</v>
      </c>
      <c r="T1527" s="159" t="s">
        <v>10584</v>
      </c>
      <c r="U1527" s="164"/>
      <c r="V1527" s="159"/>
      <c r="W1527" s="229"/>
    </row>
    <row r="1528" spans="1:23" ht="15" customHeight="1" x14ac:dyDescent="0.25">
      <c r="A1528" s="144">
        <v>9108</v>
      </c>
      <c r="B1528" s="120">
        <v>39769</v>
      </c>
      <c r="C1528" s="121">
        <v>940</v>
      </c>
      <c r="D1528" s="121" t="s">
        <v>108</v>
      </c>
      <c r="E1528" s="121" t="s">
        <v>14611</v>
      </c>
      <c r="F1528" s="145" t="s">
        <v>14612</v>
      </c>
      <c r="G1528" s="145" t="s">
        <v>14613</v>
      </c>
      <c r="H1528" s="123" t="s">
        <v>14614</v>
      </c>
      <c r="I1528" s="146" t="s">
        <v>14615</v>
      </c>
      <c r="J1528" s="147" t="s">
        <v>14447</v>
      </c>
      <c r="K1528" s="147"/>
      <c r="L1528" s="148"/>
      <c r="M1528" s="122">
        <v>500</v>
      </c>
      <c r="N1528" s="121" t="s">
        <v>8142</v>
      </c>
      <c r="O1528" s="144"/>
      <c r="P1528" s="121"/>
      <c r="Q1528" s="144"/>
      <c r="R1528" s="210"/>
      <c r="S1528" s="144"/>
      <c r="T1528" s="144"/>
      <c r="U1528" s="144"/>
      <c r="V1528" s="144"/>
      <c r="W1528" s="121"/>
    </row>
    <row r="1529" spans="1:23" ht="15" customHeight="1" x14ac:dyDescent="0.25">
      <c r="A1529" s="151"/>
      <c r="B1529" s="152">
        <v>39769</v>
      </c>
      <c r="C1529" s="153"/>
      <c r="D1529" s="153" t="s">
        <v>21</v>
      </c>
      <c r="E1529" s="222">
        <v>39769.875</v>
      </c>
      <c r="F1529" s="153" t="s">
        <v>8409</v>
      </c>
      <c r="G1529" s="153" t="s">
        <v>8202</v>
      </c>
      <c r="H1529" s="123" t="s">
        <v>14616</v>
      </c>
      <c r="I1529" s="153" t="s">
        <v>14617</v>
      </c>
      <c r="J1529" s="123" t="s">
        <v>8214</v>
      </c>
      <c r="K1529" s="123" t="s">
        <v>9481</v>
      </c>
      <c r="L1529" s="182" t="s">
        <v>14618</v>
      </c>
      <c r="M1529" s="154">
        <v>5</v>
      </c>
      <c r="N1529" s="153" t="s">
        <v>14619</v>
      </c>
      <c r="O1529" s="155" t="s">
        <v>3566</v>
      </c>
      <c r="P1529" s="153" t="s">
        <v>3566</v>
      </c>
      <c r="Q1529" s="153"/>
      <c r="R1529" s="153"/>
      <c r="S1529" s="153"/>
      <c r="T1529" s="153"/>
      <c r="U1529" s="153"/>
      <c r="V1529" s="153"/>
      <c r="W1529" s="156"/>
    </row>
    <row r="1530" spans="1:23" ht="15" customHeight="1" x14ac:dyDescent="0.25">
      <c r="A1530" s="151"/>
      <c r="B1530" s="152">
        <v>39769</v>
      </c>
      <c r="C1530" s="153"/>
      <c r="D1530" s="153" t="s">
        <v>21</v>
      </c>
      <c r="E1530" s="222">
        <v>39769.586805555555</v>
      </c>
      <c r="F1530" s="153" t="s">
        <v>9100</v>
      </c>
      <c r="G1530" s="153" t="s">
        <v>8202</v>
      </c>
      <c r="H1530" s="123" t="s">
        <v>14620</v>
      </c>
      <c r="I1530" s="153" t="s">
        <v>14621</v>
      </c>
      <c r="J1530" s="123" t="s">
        <v>8940</v>
      </c>
      <c r="K1530" s="123" t="s">
        <v>9481</v>
      </c>
      <c r="L1530" s="182" t="s">
        <v>14618</v>
      </c>
      <c r="M1530" s="154">
        <v>50</v>
      </c>
      <c r="N1530" s="153" t="s">
        <v>14619</v>
      </c>
      <c r="O1530" s="155" t="s">
        <v>3566</v>
      </c>
      <c r="P1530" s="153" t="s">
        <v>3566</v>
      </c>
      <c r="Q1530" s="153"/>
      <c r="R1530" s="153"/>
      <c r="S1530" s="153"/>
      <c r="T1530" s="153"/>
      <c r="U1530" s="153"/>
      <c r="V1530" s="153"/>
      <c r="W1530" s="156"/>
    </row>
    <row r="1531" spans="1:23" ht="15" customHeight="1" x14ac:dyDescent="0.25">
      <c r="A1531" s="169">
        <v>9093</v>
      </c>
      <c r="B1531" s="170">
        <v>39769</v>
      </c>
      <c r="C1531" s="169">
        <v>1032</v>
      </c>
      <c r="D1531" s="169" t="s">
        <v>56</v>
      </c>
      <c r="E1531" s="193" t="s">
        <v>14622</v>
      </c>
      <c r="F1531" s="178" t="s">
        <v>14623</v>
      </c>
      <c r="G1531" s="178" t="s">
        <v>14624</v>
      </c>
      <c r="H1531" s="173" t="s">
        <v>14625</v>
      </c>
      <c r="I1531" s="178" t="s">
        <v>14626</v>
      </c>
      <c r="J1531" s="173" t="s">
        <v>14627</v>
      </c>
      <c r="K1531" s="172"/>
      <c r="L1531" s="174" t="s">
        <v>8172</v>
      </c>
      <c r="M1531" s="175" t="s">
        <v>4936</v>
      </c>
      <c r="N1531" s="172" t="s">
        <v>8227</v>
      </c>
      <c r="O1531" s="176" t="s">
        <v>3566</v>
      </c>
      <c r="P1531" s="173" t="s">
        <v>14628</v>
      </c>
      <c r="Q1531" s="173" t="s">
        <v>14629</v>
      </c>
      <c r="R1531" s="173" t="s">
        <v>14630</v>
      </c>
      <c r="S1531" s="173" t="s">
        <v>14631</v>
      </c>
      <c r="T1531" s="173" t="s">
        <v>10625</v>
      </c>
      <c r="U1531" s="173" t="s">
        <v>5443</v>
      </c>
      <c r="V1531" s="194" t="s">
        <v>14632</v>
      </c>
      <c r="W1531" s="180"/>
    </row>
    <row r="1532" spans="1:23" ht="15" customHeight="1" x14ac:dyDescent="0.25">
      <c r="A1532" s="144"/>
      <c r="B1532" s="157">
        <v>39769</v>
      </c>
      <c r="C1532" s="121"/>
      <c r="D1532" s="121" t="s">
        <v>46</v>
      </c>
      <c r="E1532" s="158" t="s">
        <v>14633</v>
      </c>
      <c r="F1532" s="145" t="s">
        <v>10956</v>
      </c>
      <c r="G1532" s="145" t="s">
        <v>8802</v>
      </c>
      <c r="H1532" s="123" t="s">
        <v>14634</v>
      </c>
      <c r="I1532" s="146" t="s">
        <v>14635</v>
      </c>
      <c r="J1532" s="147"/>
      <c r="K1532" s="147"/>
      <c r="L1532" s="148" t="s">
        <v>8359</v>
      </c>
      <c r="M1532" s="122">
        <v>350</v>
      </c>
      <c r="N1532" s="121" t="s">
        <v>8273</v>
      </c>
      <c r="O1532" s="122"/>
      <c r="P1532" s="210"/>
      <c r="Q1532" s="144"/>
      <c r="R1532" s="144"/>
      <c r="S1532" s="144" t="s">
        <v>10782</v>
      </c>
      <c r="T1532" s="144" t="s">
        <v>10745</v>
      </c>
      <c r="U1532" s="144"/>
      <c r="V1532" s="144"/>
      <c r="W1532" s="121"/>
    </row>
    <row r="1533" spans="1:23" ht="15" customHeight="1" x14ac:dyDescent="0.25">
      <c r="A1533" s="159">
        <v>9122</v>
      </c>
      <c r="B1533" s="160">
        <v>39770</v>
      </c>
      <c r="C1533" s="161">
        <v>1218</v>
      </c>
      <c r="D1533" s="161" t="s">
        <v>64</v>
      </c>
      <c r="E1533" s="161" t="s">
        <v>14636</v>
      </c>
      <c r="F1533" s="159" t="s">
        <v>8259</v>
      </c>
      <c r="G1533" s="159" t="s">
        <v>8260</v>
      </c>
      <c r="H1533" s="164" t="s">
        <v>14637</v>
      </c>
      <c r="I1533" s="159" t="s">
        <v>14638</v>
      </c>
      <c r="J1533" s="163" t="s">
        <v>14639</v>
      </c>
      <c r="K1533" s="165" t="s">
        <v>9481</v>
      </c>
      <c r="L1533" s="181" t="s">
        <v>8172</v>
      </c>
      <c r="M1533" s="166">
        <v>5000</v>
      </c>
      <c r="N1533" s="161" t="s">
        <v>8273</v>
      </c>
      <c r="O1533" s="161"/>
      <c r="P1533" s="226" t="s">
        <v>14640</v>
      </c>
      <c r="Q1533" s="159"/>
      <c r="R1533" s="159"/>
      <c r="S1533" s="159" t="s">
        <v>14641</v>
      </c>
      <c r="T1533" s="159" t="s">
        <v>9483</v>
      </c>
      <c r="U1533" s="164"/>
      <c r="V1533" s="159"/>
      <c r="W1533" s="229"/>
    </row>
    <row r="1534" spans="1:23" ht="15" customHeight="1" x14ac:dyDescent="0.25">
      <c r="A1534" s="159"/>
      <c r="B1534" s="160">
        <v>39770</v>
      </c>
      <c r="C1534" s="161"/>
      <c r="D1534" s="161" t="s">
        <v>141</v>
      </c>
      <c r="E1534" s="161" t="s">
        <v>14642</v>
      </c>
      <c r="F1534" s="159" t="s">
        <v>9340</v>
      </c>
      <c r="G1534" s="159" t="s">
        <v>8671</v>
      </c>
      <c r="H1534" s="164" t="s">
        <v>14643</v>
      </c>
      <c r="I1534" s="159" t="s">
        <v>14644</v>
      </c>
      <c r="J1534" s="163" t="s">
        <v>14645</v>
      </c>
      <c r="K1534" s="165" t="s">
        <v>9481</v>
      </c>
      <c r="L1534" s="181" t="s">
        <v>8226</v>
      </c>
      <c r="M1534" s="166">
        <v>100</v>
      </c>
      <c r="N1534" s="161" t="s">
        <v>8161</v>
      </c>
      <c r="O1534" s="161"/>
      <c r="P1534" s="226"/>
      <c r="Q1534" s="159"/>
      <c r="R1534" s="159"/>
      <c r="S1534" s="159" t="s">
        <v>14352</v>
      </c>
      <c r="T1534" s="159" t="s">
        <v>10584</v>
      </c>
      <c r="U1534" s="164"/>
      <c r="V1534" s="159"/>
      <c r="W1534" s="229"/>
    </row>
    <row r="1535" spans="1:23" ht="15" customHeight="1" x14ac:dyDescent="0.25">
      <c r="A1535" s="159">
        <v>9118</v>
      </c>
      <c r="B1535" s="160">
        <v>39770</v>
      </c>
      <c r="C1535" s="161">
        <v>1128</v>
      </c>
      <c r="D1535" s="161" t="s">
        <v>79</v>
      </c>
      <c r="E1535" s="161" t="s">
        <v>14646</v>
      </c>
      <c r="F1535" s="159" t="s">
        <v>10083</v>
      </c>
      <c r="G1535" s="159" t="s">
        <v>11019</v>
      </c>
      <c r="H1535" s="164" t="s">
        <v>14647</v>
      </c>
      <c r="I1535" s="159" t="s">
        <v>14648</v>
      </c>
      <c r="J1535" s="163" t="s">
        <v>8429</v>
      </c>
      <c r="K1535" s="165"/>
      <c r="L1535" s="181"/>
      <c r="M1535" s="166">
        <v>600</v>
      </c>
      <c r="N1535" s="161" t="s">
        <v>8335</v>
      </c>
      <c r="O1535" s="161"/>
      <c r="P1535" s="226"/>
      <c r="Q1535" s="159"/>
      <c r="R1535" s="159"/>
      <c r="S1535" s="159"/>
      <c r="T1535" s="159"/>
      <c r="U1535" s="164"/>
      <c r="V1535" s="159"/>
      <c r="W1535" s="229"/>
    </row>
    <row r="1536" spans="1:23" ht="15" customHeight="1" x14ac:dyDescent="0.25">
      <c r="A1536" s="169"/>
      <c r="B1536" s="170">
        <v>39770</v>
      </c>
      <c r="C1536" s="169">
        <v>1332</v>
      </c>
      <c r="D1536" s="169" t="s">
        <v>40</v>
      </c>
      <c r="E1536" s="169" t="s">
        <v>14649</v>
      </c>
      <c r="F1536" s="178" t="s">
        <v>14361</v>
      </c>
      <c r="G1536" s="178" t="s">
        <v>13077</v>
      </c>
      <c r="H1536" s="173" t="s">
        <v>14650</v>
      </c>
      <c r="I1536" s="178" t="s">
        <v>14429</v>
      </c>
      <c r="J1536" s="173" t="s">
        <v>14651</v>
      </c>
      <c r="K1536" s="172"/>
      <c r="L1536" s="174" t="s">
        <v>8226</v>
      </c>
      <c r="M1536" s="175">
        <v>500</v>
      </c>
      <c r="N1536" s="172" t="s">
        <v>8168</v>
      </c>
      <c r="O1536" s="176" t="s">
        <v>4936</v>
      </c>
      <c r="P1536" s="173"/>
      <c r="Q1536" s="173" t="s">
        <v>13077</v>
      </c>
      <c r="R1536" s="173"/>
      <c r="S1536" s="173" t="s">
        <v>13078</v>
      </c>
      <c r="T1536" s="173" t="s">
        <v>9787</v>
      </c>
      <c r="U1536" s="173" t="s">
        <v>4126</v>
      </c>
      <c r="V1536" s="179" t="s">
        <v>13079</v>
      </c>
      <c r="W1536" s="180"/>
    </row>
    <row r="1537" spans="1:23" ht="15" customHeight="1" x14ac:dyDescent="0.25">
      <c r="A1537" s="144"/>
      <c r="B1537" s="157">
        <v>39770</v>
      </c>
      <c r="C1537" s="121"/>
      <c r="D1537" s="121" t="s">
        <v>46</v>
      </c>
      <c r="E1537" s="158" t="s">
        <v>14652</v>
      </c>
      <c r="F1537" s="145" t="s">
        <v>11595</v>
      </c>
      <c r="G1537" s="145" t="s">
        <v>8802</v>
      </c>
      <c r="H1537" s="123" t="s">
        <v>14653</v>
      </c>
      <c r="I1537" s="146" t="s">
        <v>11597</v>
      </c>
      <c r="J1537" s="147"/>
      <c r="K1537" s="147"/>
      <c r="L1537" s="148" t="s">
        <v>14165</v>
      </c>
      <c r="M1537" s="122">
        <v>25</v>
      </c>
      <c r="N1537" s="121" t="s">
        <v>8273</v>
      </c>
      <c r="O1537" s="122"/>
      <c r="P1537" s="210"/>
      <c r="Q1537" s="144"/>
      <c r="R1537" s="144"/>
      <c r="S1537" s="144" t="s">
        <v>10744</v>
      </c>
      <c r="T1537" s="144" t="s">
        <v>10745</v>
      </c>
      <c r="U1537" s="144"/>
      <c r="V1537" s="144"/>
      <c r="W1537" s="121"/>
    </row>
    <row r="1538" spans="1:23" ht="15" customHeight="1" x14ac:dyDescent="0.25">
      <c r="A1538" s="144">
        <v>9132</v>
      </c>
      <c r="B1538" s="157">
        <v>39770</v>
      </c>
      <c r="C1538" s="121">
        <v>1538</v>
      </c>
      <c r="D1538" s="121" t="s">
        <v>448</v>
      </c>
      <c r="E1538" s="158" t="s">
        <v>14654</v>
      </c>
      <c r="F1538" s="144" t="s">
        <v>9756</v>
      </c>
      <c r="G1538" s="144" t="s">
        <v>8515</v>
      </c>
      <c r="H1538" s="144" t="s">
        <v>14655</v>
      </c>
      <c r="I1538" s="144" t="s">
        <v>14656</v>
      </c>
      <c r="J1538" s="144" t="s">
        <v>14657</v>
      </c>
      <c r="K1538" s="147"/>
      <c r="L1538" s="148"/>
      <c r="M1538" s="122">
        <v>1400</v>
      </c>
      <c r="N1538" s="121" t="s">
        <v>8142</v>
      </c>
      <c r="O1538" s="122"/>
      <c r="P1538" s="210"/>
      <c r="Q1538" s="144" t="s">
        <v>14658</v>
      </c>
      <c r="R1538" s="144"/>
      <c r="S1538" s="144"/>
      <c r="T1538" s="144"/>
      <c r="U1538" s="144"/>
      <c r="V1538" s="144"/>
      <c r="W1538" s="121"/>
    </row>
    <row r="1539" spans="1:23" ht="15" customHeight="1" x14ac:dyDescent="0.25">
      <c r="A1539" s="144">
        <v>9150</v>
      </c>
      <c r="B1539" s="120">
        <v>39771</v>
      </c>
      <c r="C1539" s="121">
        <v>1156</v>
      </c>
      <c r="D1539" s="121" t="s">
        <v>3168</v>
      </c>
      <c r="E1539" s="144" t="s">
        <v>14659</v>
      </c>
      <c r="F1539" s="144" t="s">
        <v>8436</v>
      </c>
      <c r="G1539" s="144" t="s">
        <v>8515</v>
      </c>
      <c r="H1539" s="144" t="s">
        <v>14660</v>
      </c>
      <c r="I1539" s="144" t="s">
        <v>14661</v>
      </c>
      <c r="J1539" s="144" t="s">
        <v>12827</v>
      </c>
      <c r="K1539" s="147"/>
      <c r="L1539" s="148"/>
      <c r="M1539" s="122">
        <v>50</v>
      </c>
      <c r="N1539" s="121" t="s">
        <v>8194</v>
      </c>
      <c r="O1539" s="121"/>
      <c r="P1539" s="210" t="s">
        <v>3566</v>
      </c>
      <c r="Q1539" s="144" t="s">
        <v>14662</v>
      </c>
      <c r="R1539" s="144"/>
      <c r="S1539" s="144" t="s">
        <v>14662</v>
      </c>
      <c r="T1539" s="144" t="s">
        <v>12773</v>
      </c>
      <c r="U1539" s="144"/>
      <c r="V1539" s="144"/>
      <c r="W1539" s="121"/>
    </row>
    <row r="1540" spans="1:23" ht="15" customHeight="1" x14ac:dyDescent="0.25">
      <c r="A1540" s="144">
        <v>9146</v>
      </c>
      <c r="B1540" s="120">
        <v>39771</v>
      </c>
      <c r="C1540" s="121">
        <v>905</v>
      </c>
      <c r="D1540" s="121" t="s">
        <v>319</v>
      </c>
      <c r="E1540" s="144" t="s">
        <v>14663</v>
      </c>
      <c r="F1540" s="144" t="s">
        <v>14664</v>
      </c>
      <c r="G1540" s="144" t="s">
        <v>14665</v>
      </c>
      <c r="H1540" s="144" t="s">
        <v>14666</v>
      </c>
      <c r="I1540" s="144" t="s">
        <v>14667</v>
      </c>
      <c r="J1540" s="144" t="s">
        <v>6935</v>
      </c>
      <c r="K1540" s="147"/>
      <c r="L1540" s="148"/>
      <c r="M1540" s="122">
        <v>1000</v>
      </c>
      <c r="N1540" s="121" t="s">
        <v>8194</v>
      </c>
      <c r="O1540" s="144"/>
      <c r="P1540" s="121"/>
      <c r="Q1540" s="144"/>
      <c r="R1540" s="210"/>
      <c r="S1540" s="144"/>
      <c r="T1540" s="144"/>
      <c r="U1540" s="144"/>
      <c r="V1540" s="144"/>
      <c r="W1540" s="121"/>
    </row>
    <row r="1541" spans="1:23" ht="15" customHeight="1" x14ac:dyDescent="0.25">
      <c r="A1541" s="144">
        <v>9161</v>
      </c>
      <c r="B1541" s="120">
        <v>39771</v>
      </c>
      <c r="C1541" s="121">
        <v>1524</v>
      </c>
      <c r="D1541" s="121" t="s">
        <v>319</v>
      </c>
      <c r="E1541" s="144" t="s">
        <v>14668</v>
      </c>
      <c r="F1541" s="144" t="s">
        <v>12424</v>
      </c>
      <c r="G1541" s="144" t="s">
        <v>8208</v>
      </c>
      <c r="H1541" s="144" t="s">
        <v>14669</v>
      </c>
      <c r="I1541" s="144" t="s">
        <v>14670</v>
      </c>
      <c r="J1541" s="147"/>
      <c r="K1541" s="147"/>
      <c r="L1541" s="148"/>
      <c r="M1541" s="122">
        <v>400</v>
      </c>
      <c r="N1541" s="121" t="s">
        <v>8194</v>
      </c>
      <c r="O1541" s="144" t="s">
        <v>11475</v>
      </c>
      <c r="P1541" s="121"/>
      <c r="Q1541" s="144"/>
      <c r="R1541" s="210"/>
      <c r="S1541" s="144"/>
      <c r="T1541" s="144"/>
      <c r="U1541" s="144"/>
      <c r="V1541" s="144"/>
      <c r="W1541" s="121"/>
    </row>
    <row r="1542" spans="1:23" ht="15" customHeight="1" x14ac:dyDescent="0.25">
      <c r="A1542" s="169"/>
      <c r="B1542" s="170">
        <v>39771</v>
      </c>
      <c r="C1542" s="169"/>
      <c r="D1542" s="169" t="s">
        <v>56</v>
      </c>
      <c r="E1542" s="193">
        <v>39771</v>
      </c>
      <c r="F1542" s="178"/>
      <c r="G1542" s="178"/>
      <c r="H1542" s="173" t="s">
        <v>14671</v>
      </c>
      <c r="I1542" s="178" t="s">
        <v>14672</v>
      </c>
      <c r="J1542" s="173" t="s">
        <v>4936</v>
      </c>
      <c r="K1542" s="172"/>
      <c r="L1542" s="174" t="s">
        <v>8226</v>
      </c>
      <c r="M1542" s="175" t="s">
        <v>4936</v>
      </c>
      <c r="N1542" s="172" t="s">
        <v>8194</v>
      </c>
      <c r="O1542" s="176" t="s">
        <v>4936</v>
      </c>
      <c r="P1542" s="173"/>
      <c r="Q1542" s="173" t="s">
        <v>14673</v>
      </c>
      <c r="R1542" s="173"/>
      <c r="S1542" s="173" t="s">
        <v>14674</v>
      </c>
      <c r="T1542" s="173" t="s">
        <v>10942</v>
      </c>
      <c r="U1542" s="173" t="s">
        <v>10867</v>
      </c>
      <c r="V1542" s="194"/>
      <c r="W1542" s="180"/>
    </row>
    <row r="1543" spans="1:23" ht="15" customHeight="1" x14ac:dyDescent="0.25">
      <c r="A1543" s="169"/>
      <c r="B1543" s="170">
        <v>39771</v>
      </c>
      <c r="C1543" s="169">
        <v>1336</v>
      </c>
      <c r="D1543" s="169" t="s">
        <v>31</v>
      </c>
      <c r="E1543" s="193" t="s">
        <v>14675</v>
      </c>
      <c r="F1543" s="178" t="s">
        <v>14676</v>
      </c>
      <c r="G1543" s="178" t="s">
        <v>10720</v>
      </c>
      <c r="H1543" s="173" t="s">
        <v>14677</v>
      </c>
      <c r="I1543" s="178" t="s">
        <v>14678</v>
      </c>
      <c r="J1543" s="173" t="s">
        <v>14679</v>
      </c>
      <c r="K1543" s="172"/>
      <c r="L1543" s="174" t="s">
        <v>8226</v>
      </c>
      <c r="M1543" s="175">
        <v>25</v>
      </c>
      <c r="N1543" s="172" t="s">
        <v>8161</v>
      </c>
      <c r="O1543" s="176" t="s">
        <v>4936</v>
      </c>
      <c r="P1543" s="173"/>
      <c r="Q1543" s="173"/>
      <c r="R1543" s="173"/>
      <c r="S1543" s="173" t="s">
        <v>10865</v>
      </c>
      <c r="T1543" s="173" t="s">
        <v>8251</v>
      </c>
      <c r="U1543" s="173" t="s">
        <v>8252</v>
      </c>
      <c r="V1543" s="194"/>
      <c r="W1543" s="180">
        <v>0</v>
      </c>
    </row>
    <row r="1544" spans="1:23" ht="15" customHeight="1" x14ac:dyDescent="0.25">
      <c r="A1544" s="144"/>
      <c r="B1544" s="157">
        <v>39771</v>
      </c>
      <c r="C1544" s="121"/>
      <c r="D1544" s="121" t="s">
        <v>46</v>
      </c>
      <c r="E1544" s="158" t="s">
        <v>14680</v>
      </c>
      <c r="F1544" s="144" t="s">
        <v>11595</v>
      </c>
      <c r="G1544" s="144" t="s">
        <v>8802</v>
      </c>
      <c r="H1544" s="144" t="s">
        <v>14653</v>
      </c>
      <c r="I1544" s="144" t="s">
        <v>11597</v>
      </c>
      <c r="J1544" s="144"/>
      <c r="K1544" s="147"/>
      <c r="L1544" s="148" t="s">
        <v>14165</v>
      </c>
      <c r="M1544" s="122">
        <v>8</v>
      </c>
      <c r="N1544" s="121" t="s">
        <v>8273</v>
      </c>
      <c r="O1544" s="122"/>
      <c r="P1544" s="210"/>
      <c r="Q1544" s="144"/>
      <c r="R1544" s="144"/>
      <c r="S1544" s="144" t="s">
        <v>10744</v>
      </c>
      <c r="T1544" s="144" t="s">
        <v>10745</v>
      </c>
      <c r="U1544" s="144"/>
      <c r="V1544" s="144"/>
      <c r="W1544" s="121"/>
    </row>
    <row r="1545" spans="1:23" ht="15" customHeight="1" x14ac:dyDescent="0.25">
      <c r="A1545" s="144">
        <v>9144</v>
      </c>
      <c r="B1545" s="157">
        <v>39771</v>
      </c>
      <c r="C1545" s="121">
        <v>722</v>
      </c>
      <c r="D1545" s="121" t="s">
        <v>61</v>
      </c>
      <c r="E1545" s="158" t="s">
        <v>14681</v>
      </c>
      <c r="F1545" s="144" t="s">
        <v>9124</v>
      </c>
      <c r="G1545" s="144" t="s">
        <v>14682</v>
      </c>
      <c r="H1545" s="144" t="s">
        <v>14683</v>
      </c>
      <c r="I1545" s="144" t="s">
        <v>14684</v>
      </c>
      <c r="J1545" s="147"/>
      <c r="K1545" s="147"/>
      <c r="L1545" s="148"/>
      <c r="M1545" s="122">
        <v>10</v>
      </c>
      <c r="N1545" s="121" t="s">
        <v>8142</v>
      </c>
      <c r="O1545" s="122"/>
      <c r="P1545" s="210"/>
      <c r="Q1545" s="144"/>
      <c r="R1545" s="144"/>
      <c r="S1545" s="144"/>
      <c r="T1545" s="144"/>
      <c r="U1545" s="144"/>
      <c r="V1545" s="144"/>
      <c r="W1545" s="121"/>
    </row>
    <row r="1546" spans="1:23" ht="15" customHeight="1" x14ac:dyDescent="0.25">
      <c r="A1546" s="144">
        <v>9164</v>
      </c>
      <c r="B1546" s="157">
        <v>39771</v>
      </c>
      <c r="C1546" s="121">
        <v>1015</v>
      </c>
      <c r="D1546" s="121" t="s">
        <v>72</v>
      </c>
      <c r="E1546" s="158" t="s">
        <v>14685</v>
      </c>
      <c r="F1546" s="144" t="s">
        <v>14686</v>
      </c>
      <c r="G1546" s="144" t="s">
        <v>14687</v>
      </c>
      <c r="H1546" s="144" t="s">
        <v>14688</v>
      </c>
      <c r="I1546" s="144" t="s">
        <v>14689</v>
      </c>
      <c r="J1546" s="144" t="s">
        <v>14690</v>
      </c>
      <c r="K1546" s="147"/>
      <c r="L1546" s="148" t="s">
        <v>8359</v>
      </c>
      <c r="M1546" s="122">
        <v>5100</v>
      </c>
      <c r="N1546" s="121" t="s">
        <v>8215</v>
      </c>
      <c r="O1546" s="122"/>
      <c r="P1546" s="210" t="s">
        <v>4468</v>
      </c>
      <c r="Q1546" s="144"/>
      <c r="R1546" s="144" t="s">
        <v>14691</v>
      </c>
      <c r="S1546" s="144" t="s">
        <v>14692</v>
      </c>
      <c r="T1546" s="144" t="s">
        <v>8361</v>
      </c>
      <c r="U1546" s="144"/>
      <c r="V1546" s="144"/>
      <c r="W1546" s="121"/>
    </row>
    <row r="1547" spans="1:23" ht="15" customHeight="1" x14ac:dyDescent="0.25">
      <c r="A1547" s="144"/>
      <c r="B1547" s="157">
        <v>39771</v>
      </c>
      <c r="C1547" s="121"/>
      <c r="D1547" s="121" t="s">
        <v>46</v>
      </c>
      <c r="E1547" s="158" t="s">
        <v>14693</v>
      </c>
      <c r="F1547" s="144" t="s">
        <v>10956</v>
      </c>
      <c r="G1547" s="144" t="s">
        <v>8802</v>
      </c>
      <c r="H1547" s="144" t="s">
        <v>14694</v>
      </c>
      <c r="I1547" s="144" t="s">
        <v>14695</v>
      </c>
      <c r="J1547" s="144"/>
      <c r="K1547" s="147"/>
      <c r="L1547" s="148" t="s">
        <v>8359</v>
      </c>
      <c r="M1547" s="122">
        <v>500</v>
      </c>
      <c r="N1547" s="121" t="s">
        <v>8335</v>
      </c>
      <c r="O1547" s="122"/>
      <c r="P1547" s="210"/>
      <c r="Q1547" s="144"/>
      <c r="R1547" s="144"/>
      <c r="S1547" s="144" t="s">
        <v>11070</v>
      </c>
      <c r="T1547" s="144" t="s">
        <v>10745</v>
      </c>
      <c r="U1547" s="144"/>
      <c r="V1547" s="144"/>
      <c r="W1547" s="121"/>
    </row>
    <row r="1548" spans="1:23" ht="15" customHeight="1" x14ac:dyDescent="0.25">
      <c r="A1548" s="159"/>
      <c r="B1548" s="160">
        <v>39772</v>
      </c>
      <c r="C1548" s="161">
        <v>1513</v>
      </c>
      <c r="D1548" s="161" t="s">
        <v>26</v>
      </c>
      <c r="E1548" s="161" t="s">
        <v>14696</v>
      </c>
      <c r="F1548" s="159" t="s">
        <v>14697</v>
      </c>
      <c r="G1548" s="159" t="s">
        <v>12038</v>
      </c>
      <c r="H1548" s="164" t="s">
        <v>14698</v>
      </c>
      <c r="I1548" s="159" t="s">
        <v>14699</v>
      </c>
      <c r="J1548" s="163" t="s">
        <v>14700</v>
      </c>
      <c r="K1548" s="165" t="s">
        <v>9481</v>
      </c>
      <c r="L1548" s="181" t="s">
        <v>8226</v>
      </c>
      <c r="M1548" s="166">
        <v>50</v>
      </c>
      <c r="N1548" s="161" t="s">
        <v>8273</v>
      </c>
      <c r="O1548" s="161"/>
      <c r="P1548" s="226"/>
      <c r="Q1548" s="159"/>
      <c r="R1548" s="159"/>
      <c r="S1548" s="159"/>
      <c r="T1548" s="159" t="s">
        <v>12048</v>
      </c>
      <c r="U1548" s="164"/>
      <c r="V1548" s="159"/>
      <c r="W1548" s="229"/>
    </row>
    <row r="1549" spans="1:23" ht="15" customHeight="1" x14ac:dyDescent="0.25">
      <c r="A1549" s="159"/>
      <c r="B1549" s="160">
        <v>39772</v>
      </c>
      <c r="C1549" s="161">
        <v>1408</v>
      </c>
      <c r="D1549" s="161" t="s">
        <v>141</v>
      </c>
      <c r="E1549" s="161" t="s">
        <v>14701</v>
      </c>
      <c r="F1549" s="159" t="s">
        <v>14702</v>
      </c>
      <c r="G1549" s="159" t="s">
        <v>8233</v>
      </c>
      <c r="H1549" s="164" t="s">
        <v>14703</v>
      </c>
      <c r="I1549" s="159" t="s">
        <v>11353</v>
      </c>
      <c r="J1549" s="163" t="s">
        <v>14704</v>
      </c>
      <c r="K1549" s="165" t="s">
        <v>9481</v>
      </c>
      <c r="L1549" s="181" t="s">
        <v>8226</v>
      </c>
      <c r="M1549" s="166">
        <v>300</v>
      </c>
      <c r="N1549" s="161" t="s">
        <v>8273</v>
      </c>
      <c r="O1549" s="161"/>
      <c r="P1549" s="226"/>
      <c r="Q1549" s="159"/>
      <c r="R1549" s="159"/>
      <c r="S1549" s="159" t="s">
        <v>14705</v>
      </c>
      <c r="T1549" s="159" t="s">
        <v>10584</v>
      </c>
      <c r="U1549" s="164"/>
      <c r="V1549" s="159"/>
      <c r="W1549" s="229"/>
    </row>
    <row r="1550" spans="1:23" ht="15" customHeight="1" x14ac:dyDescent="0.25">
      <c r="A1550" s="159"/>
      <c r="B1550" s="160">
        <v>39772</v>
      </c>
      <c r="C1550" s="161">
        <v>248</v>
      </c>
      <c r="D1550" s="161" t="s">
        <v>64</v>
      </c>
      <c r="E1550" s="161" t="s">
        <v>14706</v>
      </c>
      <c r="F1550" s="159" t="s">
        <v>14707</v>
      </c>
      <c r="G1550" s="159" t="s">
        <v>5722</v>
      </c>
      <c r="H1550" s="164" t="s">
        <v>14708</v>
      </c>
      <c r="I1550" s="159" t="s">
        <v>14709</v>
      </c>
      <c r="J1550" s="163" t="s">
        <v>14710</v>
      </c>
      <c r="K1550" s="165" t="s">
        <v>9481</v>
      </c>
      <c r="L1550" s="181" t="s">
        <v>8226</v>
      </c>
      <c r="M1550" s="166">
        <v>50</v>
      </c>
      <c r="N1550" s="161" t="s">
        <v>8142</v>
      </c>
      <c r="O1550" s="161"/>
      <c r="P1550" s="226"/>
      <c r="Q1550" s="159"/>
      <c r="R1550" s="159"/>
      <c r="S1550" s="159" t="s">
        <v>12981</v>
      </c>
      <c r="T1550" s="159" t="s">
        <v>9483</v>
      </c>
      <c r="U1550" s="164"/>
      <c r="V1550" s="159"/>
      <c r="W1550" s="229"/>
    </row>
    <row r="1551" spans="1:23" ht="15" customHeight="1" x14ac:dyDescent="0.25">
      <c r="A1551" s="169"/>
      <c r="B1551" s="170">
        <v>39772</v>
      </c>
      <c r="C1551" s="169">
        <v>1217</v>
      </c>
      <c r="D1551" s="169" t="s">
        <v>40</v>
      </c>
      <c r="E1551" s="169" t="s">
        <v>14711</v>
      </c>
      <c r="F1551" s="178" t="s">
        <v>14712</v>
      </c>
      <c r="G1551" s="178" t="s">
        <v>8222</v>
      </c>
      <c r="H1551" s="173" t="s">
        <v>14713</v>
      </c>
      <c r="I1551" s="178" t="s">
        <v>14714</v>
      </c>
      <c r="J1551" s="173" t="s">
        <v>8225</v>
      </c>
      <c r="K1551" s="172"/>
      <c r="L1551" s="174" t="s">
        <v>8226</v>
      </c>
      <c r="M1551" s="175">
        <v>50</v>
      </c>
      <c r="N1551" s="172" t="s">
        <v>8142</v>
      </c>
      <c r="O1551" s="176" t="s">
        <v>4936</v>
      </c>
      <c r="P1551" s="173"/>
      <c r="Q1551" s="173"/>
      <c r="R1551" s="173"/>
      <c r="S1551" s="173" t="s">
        <v>8222</v>
      </c>
      <c r="T1551" s="173" t="s">
        <v>8251</v>
      </c>
      <c r="U1551" s="173" t="s">
        <v>8252</v>
      </c>
      <c r="V1551" s="179"/>
      <c r="W1551" s="180"/>
    </row>
    <row r="1552" spans="1:23" ht="15" customHeight="1" x14ac:dyDescent="0.25">
      <c r="A1552" s="144"/>
      <c r="B1552" s="157">
        <v>39772</v>
      </c>
      <c r="C1552" s="121"/>
      <c r="D1552" s="121" t="s">
        <v>46</v>
      </c>
      <c r="E1552" s="158" t="s">
        <v>14715</v>
      </c>
      <c r="F1552" s="144" t="s">
        <v>10956</v>
      </c>
      <c r="G1552" s="144" t="s">
        <v>8802</v>
      </c>
      <c r="H1552" s="144" t="s">
        <v>14694</v>
      </c>
      <c r="I1552" s="144" t="s">
        <v>14716</v>
      </c>
      <c r="J1552" s="144"/>
      <c r="K1552" s="147"/>
      <c r="L1552" s="148" t="s">
        <v>8359</v>
      </c>
      <c r="M1552" s="122">
        <v>200</v>
      </c>
      <c r="N1552" s="121" t="s">
        <v>8335</v>
      </c>
      <c r="O1552" s="122"/>
      <c r="P1552" s="210"/>
      <c r="Q1552" s="144"/>
      <c r="R1552" s="144"/>
      <c r="S1552" s="144" t="s">
        <v>11070</v>
      </c>
      <c r="T1552" s="144" t="s">
        <v>10745</v>
      </c>
      <c r="U1552" s="144"/>
      <c r="V1552" s="144"/>
      <c r="W1552" s="121"/>
    </row>
    <row r="1553" spans="1:23" ht="15" customHeight="1" x14ac:dyDescent="0.25">
      <c r="A1553" s="159"/>
      <c r="B1553" s="160">
        <v>39773</v>
      </c>
      <c r="C1553" s="161"/>
      <c r="D1553" s="161" t="s">
        <v>141</v>
      </c>
      <c r="E1553" s="161" t="s">
        <v>14717</v>
      </c>
      <c r="F1553" s="159" t="s">
        <v>9340</v>
      </c>
      <c r="G1553" s="159" t="s">
        <v>8671</v>
      </c>
      <c r="H1553" s="164" t="s">
        <v>14718</v>
      </c>
      <c r="I1553" s="159" t="s">
        <v>14719</v>
      </c>
      <c r="J1553" s="163" t="s">
        <v>14720</v>
      </c>
      <c r="K1553" s="165" t="s">
        <v>9481</v>
      </c>
      <c r="L1553" s="181" t="s">
        <v>8226</v>
      </c>
      <c r="M1553" s="166">
        <v>100</v>
      </c>
      <c r="N1553" s="161" t="s">
        <v>8142</v>
      </c>
      <c r="O1553" s="161"/>
      <c r="P1553" s="226"/>
      <c r="Q1553" s="159"/>
      <c r="R1553" s="159"/>
      <c r="S1553" s="159" t="s">
        <v>14374</v>
      </c>
      <c r="T1553" s="159" t="s">
        <v>10584</v>
      </c>
      <c r="U1553" s="164"/>
      <c r="V1553" s="159"/>
      <c r="W1553" s="229"/>
    </row>
    <row r="1554" spans="1:23" ht="15" customHeight="1" x14ac:dyDescent="0.25">
      <c r="A1554" s="159">
        <v>9178</v>
      </c>
      <c r="B1554" s="160">
        <v>39773</v>
      </c>
      <c r="C1554" s="161">
        <v>749</v>
      </c>
      <c r="D1554" s="161" t="s">
        <v>64</v>
      </c>
      <c r="E1554" s="161" t="s">
        <v>14721</v>
      </c>
      <c r="F1554" s="159" t="s">
        <v>14722</v>
      </c>
      <c r="G1554" s="159" t="s">
        <v>14723</v>
      </c>
      <c r="H1554" s="164" t="s">
        <v>14724</v>
      </c>
      <c r="I1554" s="159" t="s">
        <v>14725</v>
      </c>
      <c r="J1554" s="163" t="s">
        <v>3566</v>
      </c>
      <c r="K1554" s="165" t="s">
        <v>14726</v>
      </c>
      <c r="L1554" s="181" t="s">
        <v>8172</v>
      </c>
      <c r="M1554" s="241">
        <v>1000</v>
      </c>
      <c r="N1554" s="161" t="s">
        <v>8168</v>
      </c>
      <c r="O1554" s="161"/>
      <c r="P1554" s="226"/>
      <c r="Q1554" s="159"/>
      <c r="R1554" s="159"/>
      <c r="S1554" s="159"/>
      <c r="T1554" s="159"/>
      <c r="U1554" s="164"/>
      <c r="V1554" s="159"/>
      <c r="W1554" s="229"/>
    </row>
    <row r="1555" spans="1:23" ht="15" customHeight="1" x14ac:dyDescent="0.25">
      <c r="A1555" s="159"/>
      <c r="B1555" s="160">
        <v>39773</v>
      </c>
      <c r="C1555" s="161"/>
      <c r="D1555" s="161" t="s">
        <v>141</v>
      </c>
      <c r="E1555" s="161" t="s">
        <v>14727</v>
      </c>
      <c r="F1555" s="159" t="s">
        <v>9340</v>
      </c>
      <c r="G1555" s="159" t="s">
        <v>8671</v>
      </c>
      <c r="H1555" s="164" t="s">
        <v>14728</v>
      </c>
      <c r="I1555" s="159" t="s">
        <v>14729</v>
      </c>
      <c r="J1555" s="163" t="s">
        <v>14730</v>
      </c>
      <c r="K1555" s="165" t="s">
        <v>9481</v>
      </c>
      <c r="L1555" s="181" t="s">
        <v>8226</v>
      </c>
      <c r="M1555" s="241">
        <v>900</v>
      </c>
      <c r="N1555" s="161" t="s">
        <v>8142</v>
      </c>
      <c r="O1555" s="161"/>
      <c r="P1555" s="226"/>
      <c r="Q1555" s="159"/>
      <c r="R1555" s="159"/>
      <c r="S1555" s="159" t="s">
        <v>14374</v>
      </c>
      <c r="T1555" s="159" t="s">
        <v>10584</v>
      </c>
      <c r="U1555" s="164"/>
      <c r="V1555" s="159"/>
      <c r="W1555" s="229"/>
    </row>
    <row r="1556" spans="1:23" ht="15" customHeight="1" x14ac:dyDescent="0.25">
      <c r="A1556" s="144">
        <v>9179</v>
      </c>
      <c r="B1556" s="120">
        <v>39773</v>
      </c>
      <c r="C1556" s="121">
        <v>838</v>
      </c>
      <c r="D1556" s="121" t="s">
        <v>85</v>
      </c>
      <c r="E1556" s="144" t="s">
        <v>14731</v>
      </c>
      <c r="F1556" s="144" t="s">
        <v>14309</v>
      </c>
      <c r="G1556" s="144" t="s">
        <v>14732</v>
      </c>
      <c r="H1556" s="144" t="s">
        <v>14733</v>
      </c>
      <c r="I1556" s="144" t="s">
        <v>14734</v>
      </c>
      <c r="J1556" s="147" t="s">
        <v>8429</v>
      </c>
      <c r="K1556" s="147"/>
      <c r="L1556" s="148"/>
      <c r="M1556" s="122">
        <v>1000</v>
      </c>
      <c r="N1556" s="121" t="s">
        <v>10651</v>
      </c>
      <c r="O1556" s="144"/>
      <c r="P1556" s="121"/>
      <c r="Q1556" s="144"/>
      <c r="R1556" s="210"/>
      <c r="S1556" s="144"/>
      <c r="T1556" s="144"/>
      <c r="U1556" s="144"/>
      <c r="V1556" s="144"/>
      <c r="W1556" s="121"/>
    </row>
    <row r="1557" spans="1:23" ht="15" customHeight="1" x14ac:dyDescent="0.25">
      <c r="A1557" s="144">
        <v>9194</v>
      </c>
      <c r="B1557" s="120">
        <v>39773</v>
      </c>
      <c r="C1557" s="121">
        <v>1531</v>
      </c>
      <c r="D1557" s="121" t="s">
        <v>319</v>
      </c>
      <c r="E1557" s="144" t="s">
        <v>14735</v>
      </c>
      <c r="F1557" s="144" t="s">
        <v>12424</v>
      </c>
      <c r="G1557" s="144" t="s">
        <v>8208</v>
      </c>
      <c r="H1557" s="144" t="s">
        <v>14736</v>
      </c>
      <c r="I1557" s="144" t="s">
        <v>14737</v>
      </c>
      <c r="J1557" s="147" t="s">
        <v>13114</v>
      </c>
      <c r="K1557" s="147"/>
      <c r="L1557" s="148"/>
      <c r="M1557" s="122">
        <v>400</v>
      </c>
      <c r="N1557" s="121" t="s">
        <v>8142</v>
      </c>
      <c r="O1557" s="144" t="s">
        <v>11475</v>
      </c>
      <c r="P1557" s="121"/>
      <c r="Q1557" s="144"/>
      <c r="R1557" s="210"/>
      <c r="S1557" s="144"/>
      <c r="T1557" s="144"/>
      <c r="U1557" s="144"/>
      <c r="V1557" s="144"/>
      <c r="W1557" s="121"/>
    </row>
    <row r="1558" spans="1:23" ht="15" customHeight="1" x14ac:dyDescent="0.25">
      <c r="A1558" s="169"/>
      <c r="B1558" s="170">
        <v>39773</v>
      </c>
      <c r="C1558" s="169">
        <v>1239</v>
      </c>
      <c r="D1558" s="169" t="s">
        <v>40</v>
      </c>
      <c r="E1558" s="169" t="s">
        <v>14738</v>
      </c>
      <c r="F1558" s="178" t="s">
        <v>14739</v>
      </c>
      <c r="G1558" s="178" t="s">
        <v>8222</v>
      </c>
      <c r="H1558" s="173" t="s">
        <v>14740</v>
      </c>
      <c r="I1558" s="178" t="s">
        <v>14741</v>
      </c>
      <c r="J1558" s="173" t="s">
        <v>8225</v>
      </c>
      <c r="K1558" s="172"/>
      <c r="L1558" s="174" t="s">
        <v>8359</v>
      </c>
      <c r="M1558" s="175">
        <v>20</v>
      </c>
      <c r="N1558" s="172" t="s">
        <v>8142</v>
      </c>
      <c r="O1558" s="176" t="s">
        <v>4936</v>
      </c>
      <c r="P1558" s="173"/>
      <c r="Q1558" s="173" t="s">
        <v>8222</v>
      </c>
      <c r="R1558" s="173"/>
      <c r="S1558" s="173" t="s">
        <v>8222</v>
      </c>
      <c r="T1558" s="173" t="s">
        <v>8251</v>
      </c>
      <c r="U1558" s="173" t="s">
        <v>8252</v>
      </c>
      <c r="V1558" s="179"/>
      <c r="W1558" s="180"/>
    </row>
    <row r="1559" spans="1:23" ht="15" customHeight="1" x14ac:dyDescent="0.25">
      <c r="A1559" s="169">
        <v>9199</v>
      </c>
      <c r="B1559" s="170">
        <v>39773</v>
      </c>
      <c r="C1559" s="169">
        <v>1117</v>
      </c>
      <c r="D1559" s="169" t="s">
        <v>40</v>
      </c>
      <c r="E1559" s="242" t="s">
        <v>14742</v>
      </c>
      <c r="F1559" s="178" t="s">
        <v>10884</v>
      </c>
      <c r="G1559" s="178" t="s">
        <v>8222</v>
      </c>
      <c r="H1559" s="173" t="s">
        <v>14743</v>
      </c>
      <c r="I1559" s="178" t="s">
        <v>14744</v>
      </c>
      <c r="J1559" s="173" t="s">
        <v>14745</v>
      </c>
      <c r="K1559" s="172"/>
      <c r="L1559" s="174" t="s">
        <v>8359</v>
      </c>
      <c r="M1559" s="175">
        <v>16400</v>
      </c>
      <c r="N1559" s="172" t="s">
        <v>8161</v>
      </c>
      <c r="O1559" s="176" t="s">
        <v>4936</v>
      </c>
      <c r="P1559" s="173"/>
      <c r="Q1559" s="173"/>
      <c r="R1559" s="173"/>
      <c r="S1559" s="173" t="s">
        <v>8222</v>
      </c>
      <c r="T1559" s="173" t="s">
        <v>8251</v>
      </c>
      <c r="U1559" s="173"/>
      <c r="V1559" s="179"/>
      <c r="W1559" s="180"/>
    </row>
    <row r="1560" spans="1:23" ht="15" customHeight="1" x14ac:dyDescent="0.25">
      <c r="A1560" s="144">
        <v>9196</v>
      </c>
      <c r="B1560" s="157">
        <v>39773</v>
      </c>
      <c r="C1560" s="121">
        <v>1605</v>
      </c>
      <c r="D1560" s="121" t="s">
        <v>70</v>
      </c>
      <c r="E1560" s="158" t="s">
        <v>14746</v>
      </c>
      <c r="F1560" s="144" t="s">
        <v>10540</v>
      </c>
      <c r="G1560" s="144" t="s">
        <v>8894</v>
      </c>
      <c r="H1560" s="144" t="s">
        <v>14747</v>
      </c>
      <c r="I1560" s="144" t="s">
        <v>14748</v>
      </c>
      <c r="J1560" s="147" t="s">
        <v>3566</v>
      </c>
      <c r="K1560" s="147"/>
      <c r="L1560" s="148"/>
      <c r="M1560" s="122">
        <v>1500</v>
      </c>
      <c r="N1560" s="121" t="s">
        <v>8168</v>
      </c>
      <c r="O1560" s="122"/>
      <c r="P1560" s="210"/>
      <c r="Q1560" s="144"/>
      <c r="R1560" s="144"/>
      <c r="S1560" s="144"/>
      <c r="T1560" s="144"/>
      <c r="U1560" s="144"/>
      <c r="V1560" s="144"/>
      <c r="W1560" s="121"/>
    </row>
    <row r="1561" spans="1:23" ht="15" customHeight="1" x14ac:dyDescent="0.25">
      <c r="A1561" s="144">
        <v>9204</v>
      </c>
      <c r="B1561" s="120">
        <v>39774</v>
      </c>
      <c r="C1561" s="121">
        <v>958</v>
      </c>
      <c r="D1561" s="121" t="s">
        <v>132</v>
      </c>
      <c r="E1561" s="144" t="s">
        <v>14749</v>
      </c>
      <c r="F1561" s="144" t="s">
        <v>13955</v>
      </c>
      <c r="G1561" s="144" t="s">
        <v>14750</v>
      </c>
      <c r="H1561" s="144" t="s">
        <v>14751</v>
      </c>
      <c r="I1561" s="144" t="s">
        <v>14752</v>
      </c>
      <c r="J1561" s="147" t="s">
        <v>14753</v>
      </c>
      <c r="K1561" s="147"/>
      <c r="L1561" s="148"/>
      <c r="M1561" s="122">
        <v>50</v>
      </c>
      <c r="N1561" s="121" t="s">
        <v>8142</v>
      </c>
      <c r="O1561" s="121"/>
      <c r="P1561" s="210" t="s">
        <v>4468</v>
      </c>
      <c r="Q1561" s="144"/>
      <c r="R1561" s="144" t="s">
        <v>14754</v>
      </c>
      <c r="S1561" s="144" t="s">
        <v>14755</v>
      </c>
      <c r="T1561" s="144" t="s">
        <v>12914</v>
      </c>
      <c r="U1561" s="144"/>
      <c r="V1561" s="144"/>
      <c r="W1561" s="121" t="s">
        <v>3977</v>
      </c>
    </row>
    <row r="1562" spans="1:23" ht="15" customHeight="1" x14ac:dyDescent="0.25">
      <c r="A1562" s="169"/>
      <c r="B1562" s="170">
        <v>39774</v>
      </c>
      <c r="C1562" s="169">
        <v>1545</v>
      </c>
      <c r="D1562" s="169" t="s">
        <v>56</v>
      </c>
      <c r="E1562" s="242" t="s">
        <v>14756</v>
      </c>
      <c r="F1562" s="178" t="s">
        <v>14757</v>
      </c>
      <c r="G1562" s="178" t="s">
        <v>14758</v>
      </c>
      <c r="H1562" s="173" t="s">
        <v>14759</v>
      </c>
      <c r="I1562" s="178" t="s">
        <v>14760</v>
      </c>
      <c r="J1562" s="173" t="s">
        <v>10604</v>
      </c>
      <c r="K1562" s="172"/>
      <c r="L1562" s="174" t="s">
        <v>8359</v>
      </c>
      <c r="M1562" s="175">
        <v>100</v>
      </c>
      <c r="N1562" s="172" t="s">
        <v>14761</v>
      </c>
      <c r="O1562" s="176" t="s">
        <v>4936</v>
      </c>
      <c r="P1562" s="173"/>
      <c r="Q1562" s="173"/>
      <c r="R1562" s="173"/>
      <c r="S1562" s="173" t="s">
        <v>14758</v>
      </c>
      <c r="T1562" s="173" t="s">
        <v>10942</v>
      </c>
      <c r="U1562" s="173" t="s">
        <v>10867</v>
      </c>
      <c r="V1562" s="179"/>
      <c r="W1562" s="180"/>
    </row>
    <row r="1563" spans="1:23" ht="15" customHeight="1" x14ac:dyDescent="0.25">
      <c r="A1563" s="159"/>
      <c r="B1563" s="160">
        <v>39775</v>
      </c>
      <c r="C1563" s="161">
        <v>2257</v>
      </c>
      <c r="D1563" s="161" t="s">
        <v>64</v>
      </c>
      <c r="E1563" s="161" t="s">
        <v>14762</v>
      </c>
      <c r="F1563" s="159" t="s">
        <v>10164</v>
      </c>
      <c r="G1563" s="159" t="s">
        <v>5722</v>
      </c>
      <c r="H1563" s="164" t="s">
        <v>14763</v>
      </c>
      <c r="I1563" s="159" t="s">
        <v>14764</v>
      </c>
      <c r="J1563" s="163" t="s">
        <v>14765</v>
      </c>
      <c r="K1563" s="165" t="s">
        <v>9481</v>
      </c>
      <c r="L1563" s="181" t="s">
        <v>8226</v>
      </c>
      <c r="M1563" s="241">
        <v>650</v>
      </c>
      <c r="N1563" s="161" t="s">
        <v>8161</v>
      </c>
      <c r="O1563" s="226">
        <v>1</v>
      </c>
      <c r="P1563" s="226" t="s">
        <v>11034</v>
      </c>
      <c r="Q1563" s="159"/>
      <c r="R1563" s="159"/>
      <c r="S1563" s="159" t="s">
        <v>12981</v>
      </c>
      <c r="T1563" s="159" t="s">
        <v>9483</v>
      </c>
      <c r="U1563" s="164"/>
      <c r="V1563" s="159"/>
      <c r="W1563" s="229"/>
    </row>
    <row r="1564" spans="1:23" ht="15" customHeight="1" x14ac:dyDescent="0.25">
      <c r="A1564" s="121">
        <v>9221</v>
      </c>
      <c r="B1564" s="120">
        <v>39775</v>
      </c>
      <c r="C1564" s="121">
        <v>1643</v>
      </c>
      <c r="D1564" s="121" t="s">
        <v>56</v>
      </c>
      <c r="E1564" s="121" t="s">
        <v>14766</v>
      </c>
      <c r="F1564" s="144" t="s">
        <v>14767</v>
      </c>
      <c r="G1564" s="144" t="s">
        <v>8596</v>
      </c>
      <c r="H1564" s="153" t="s">
        <v>14768</v>
      </c>
      <c r="I1564" s="146" t="s">
        <v>14769</v>
      </c>
      <c r="J1564" s="153" t="s">
        <v>4936</v>
      </c>
      <c r="K1564" s="148"/>
      <c r="L1564" s="154" t="s">
        <v>8226</v>
      </c>
      <c r="M1564" s="154">
        <v>3000</v>
      </c>
      <c r="N1564" s="151" t="s">
        <v>8161</v>
      </c>
      <c r="O1564" s="238" t="s">
        <v>4936</v>
      </c>
      <c r="P1564" s="173"/>
      <c r="Q1564" s="173"/>
      <c r="R1564" s="173"/>
      <c r="S1564" s="173" t="s">
        <v>13419</v>
      </c>
      <c r="T1564" s="173" t="s">
        <v>10942</v>
      </c>
      <c r="U1564" s="173" t="s">
        <v>10867</v>
      </c>
      <c r="V1564" s="194"/>
      <c r="W1564" s="180"/>
    </row>
    <row r="1565" spans="1:23" ht="15" customHeight="1" x14ac:dyDescent="0.25">
      <c r="A1565" s="169"/>
      <c r="B1565" s="170">
        <v>39775</v>
      </c>
      <c r="C1565" s="169">
        <v>255</v>
      </c>
      <c r="D1565" s="169" t="s">
        <v>56</v>
      </c>
      <c r="E1565" s="242" t="s">
        <v>14770</v>
      </c>
      <c r="F1565" s="178" t="s">
        <v>11013</v>
      </c>
      <c r="G1565" s="178" t="s">
        <v>9399</v>
      </c>
      <c r="H1565" s="173" t="s">
        <v>14771</v>
      </c>
      <c r="I1565" s="178" t="s">
        <v>14772</v>
      </c>
      <c r="J1565" s="173" t="s">
        <v>10604</v>
      </c>
      <c r="K1565" s="172"/>
      <c r="L1565" s="174" t="s">
        <v>8359</v>
      </c>
      <c r="M1565" s="175">
        <v>20</v>
      </c>
      <c r="N1565" s="172" t="s">
        <v>8142</v>
      </c>
      <c r="O1565" s="176" t="s">
        <v>4936</v>
      </c>
      <c r="P1565" s="173"/>
      <c r="Q1565" s="173"/>
      <c r="R1565" s="173"/>
      <c r="S1565" s="173" t="s">
        <v>14773</v>
      </c>
      <c r="T1565" s="173" t="s">
        <v>10942</v>
      </c>
      <c r="U1565" s="173" t="s">
        <v>10867</v>
      </c>
      <c r="V1565" s="179"/>
      <c r="W1565" s="180"/>
    </row>
    <row r="1566" spans="1:23" ht="15" customHeight="1" x14ac:dyDescent="0.25">
      <c r="A1566" s="121">
        <v>9230</v>
      </c>
      <c r="B1566" s="120">
        <v>39776</v>
      </c>
      <c r="C1566" s="121">
        <v>1132</v>
      </c>
      <c r="D1566" s="121" t="s">
        <v>56</v>
      </c>
      <c r="E1566" s="121" t="s">
        <v>14774</v>
      </c>
      <c r="F1566" s="144" t="s">
        <v>14775</v>
      </c>
      <c r="G1566" s="144" t="s">
        <v>14776</v>
      </c>
      <c r="H1566" s="153" t="s">
        <v>14777</v>
      </c>
      <c r="I1566" s="146" t="s">
        <v>14778</v>
      </c>
      <c r="J1566" s="153" t="s">
        <v>14182</v>
      </c>
      <c r="K1566" s="151"/>
      <c r="L1566" s="148" t="s">
        <v>8226</v>
      </c>
      <c r="M1566" s="154">
        <v>10000</v>
      </c>
      <c r="N1566" s="151" t="s">
        <v>8168</v>
      </c>
      <c r="O1566" s="238" t="s">
        <v>4936</v>
      </c>
      <c r="P1566" s="146"/>
      <c r="Q1566" s="173"/>
      <c r="R1566" s="173"/>
      <c r="S1566" s="173" t="s">
        <v>14773</v>
      </c>
      <c r="T1566" s="173" t="s">
        <v>14260</v>
      </c>
      <c r="U1566" s="173"/>
      <c r="V1566" s="179"/>
      <c r="W1566" s="180"/>
    </row>
    <row r="1567" spans="1:23" ht="15" customHeight="1" x14ac:dyDescent="0.25">
      <c r="A1567" s="121">
        <v>9245</v>
      </c>
      <c r="B1567" s="120">
        <v>39776</v>
      </c>
      <c r="C1567" s="121">
        <v>2016</v>
      </c>
      <c r="D1567" s="121" t="s">
        <v>40</v>
      </c>
      <c r="E1567" s="121" t="s">
        <v>14779</v>
      </c>
      <c r="F1567" s="144" t="s">
        <v>13336</v>
      </c>
      <c r="G1567" s="144" t="s">
        <v>8222</v>
      </c>
      <c r="H1567" s="153" t="s">
        <v>14780</v>
      </c>
      <c r="I1567" s="146" t="s">
        <v>14781</v>
      </c>
      <c r="J1567" s="153" t="s">
        <v>14782</v>
      </c>
      <c r="K1567" s="154"/>
      <c r="L1567" s="151" t="s">
        <v>8226</v>
      </c>
      <c r="M1567" s="154">
        <v>13902</v>
      </c>
      <c r="N1567" s="172" t="s">
        <v>8161</v>
      </c>
      <c r="O1567" s="176" t="s">
        <v>4936</v>
      </c>
      <c r="P1567" s="173"/>
      <c r="Q1567" s="173" t="s">
        <v>8222</v>
      </c>
      <c r="R1567" s="173"/>
      <c r="S1567" s="173" t="s">
        <v>8222</v>
      </c>
      <c r="T1567" s="173" t="s">
        <v>8251</v>
      </c>
      <c r="U1567" s="173"/>
      <c r="V1567" s="179"/>
      <c r="W1567" s="180"/>
    </row>
    <row r="1568" spans="1:23" ht="15" customHeight="1" x14ac:dyDescent="0.25">
      <c r="A1568" s="144">
        <v>9223</v>
      </c>
      <c r="B1568" s="157">
        <v>39776</v>
      </c>
      <c r="C1568" s="121">
        <v>854</v>
      </c>
      <c r="D1568" s="121" t="s">
        <v>150</v>
      </c>
      <c r="E1568" s="158" t="s">
        <v>14783</v>
      </c>
      <c r="F1568" s="144" t="s">
        <v>14784</v>
      </c>
      <c r="G1568" s="144" t="s">
        <v>14785</v>
      </c>
      <c r="H1568" s="144" t="s">
        <v>14786</v>
      </c>
      <c r="I1568" s="144" t="s">
        <v>14787</v>
      </c>
      <c r="J1568" s="147" t="s">
        <v>14447</v>
      </c>
      <c r="K1568" s="147"/>
      <c r="L1568" s="148" t="s">
        <v>8226</v>
      </c>
      <c r="M1568" s="122">
        <v>35000</v>
      </c>
      <c r="N1568" s="121" t="s">
        <v>10651</v>
      </c>
      <c r="O1568" s="122"/>
      <c r="P1568" s="210"/>
      <c r="Q1568" s="144"/>
      <c r="R1568" s="144" t="s">
        <v>14788</v>
      </c>
      <c r="S1568" s="144" t="s">
        <v>14789</v>
      </c>
      <c r="T1568" s="144" t="s">
        <v>9571</v>
      </c>
      <c r="U1568" s="144" t="s">
        <v>14790</v>
      </c>
      <c r="V1568" s="144"/>
      <c r="W1568" s="121"/>
    </row>
    <row r="1569" spans="1:23" ht="15" customHeight="1" x14ac:dyDescent="0.25">
      <c r="A1569" s="144">
        <v>9242</v>
      </c>
      <c r="B1569" s="157">
        <v>39776</v>
      </c>
      <c r="C1569" s="121">
        <v>1845</v>
      </c>
      <c r="D1569" s="121" t="s">
        <v>46</v>
      </c>
      <c r="E1569" s="158" t="s">
        <v>14791</v>
      </c>
      <c r="F1569" s="144" t="s">
        <v>14792</v>
      </c>
      <c r="G1569" s="144" t="s">
        <v>8802</v>
      </c>
      <c r="H1569" s="144" t="s">
        <v>14793</v>
      </c>
      <c r="I1569" s="144" t="s">
        <v>14794</v>
      </c>
      <c r="J1569" s="147" t="s">
        <v>14447</v>
      </c>
      <c r="K1569" s="147"/>
      <c r="L1569" s="148" t="s">
        <v>8359</v>
      </c>
      <c r="M1569" s="122">
        <v>12500</v>
      </c>
      <c r="N1569" s="121" t="s">
        <v>8168</v>
      </c>
      <c r="O1569" s="122"/>
      <c r="P1569" s="210"/>
      <c r="Q1569" s="144" t="s">
        <v>11008</v>
      </c>
      <c r="R1569" s="144"/>
      <c r="S1569" s="144" t="s">
        <v>11070</v>
      </c>
      <c r="T1569" s="144"/>
      <c r="U1569" s="144"/>
      <c r="V1569" s="144"/>
      <c r="W1569" s="121"/>
    </row>
    <row r="1570" spans="1:23" ht="15" customHeight="1" x14ac:dyDescent="0.25">
      <c r="A1570" s="144"/>
      <c r="B1570" s="157">
        <v>39776</v>
      </c>
      <c r="C1570" s="121"/>
      <c r="D1570" s="121" t="s">
        <v>46</v>
      </c>
      <c r="E1570" s="158" t="s">
        <v>14795</v>
      </c>
      <c r="F1570" s="144" t="s">
        <v>14796</v>
      </c>
      <c r="G1570" s="144" t="s">
        <v>8802</v>
      </c>
      <c r="H1570" s="144" t="s">
        <v>14797</v>
      </c>
      <c r="I1570" s="144" t="s">
        <v>14798</v>
      </c>
      <c r="J1570" s="147"/>
      <c r="K1570" s="147"/>
      <c r="L1570" s="148" t="s">
        <v>12003</v>
      </c>
      <c r="M1570" s="122">
        <v>600</v>
      </c>
      <c r="N1570" s="121" t="s">
        <v>8215</v>
      </c>
      <c r="O1570" s="122"/>
      <c r="P1570" s="210"/>
      <c r="Q1570" s="144"/>
      <c r="R1570" s="144"/>
      <c r="S1570" s="144" t="s">
        <v>11231</v>
      </c>
      <c r="T1570" s="144" t="s">
        <v>10745</v>
      </c>
      <c r="U1570" s="144"/>
      <c r="V1570" s="144"/>
      <c r="W1570" s="121"/>
    </row>
    <row r="1571" spans="1:23" ht="15" customHeight="1" x14ac:dyDescent="0.25">
      <c r="A1571" s="144">
        <v>9244</v>
      </c>
      <c r="B1571" s="157">
        <v>39776</v>
      </c>
      <c r="C1571" s="121">
        <v>2001</v>
      </c>
      <c r="D1571" s="121" t="s">
        <v>46</v>
      </c>
      <c r="E1571" s="158" t="s">
        <v>14799</v>
      </c>
      <c r="F1571" s="144" t="s">
        <v>14800</v>
      </c>
      <c r="G1571" s="144" t="s">
        <v>8802</v>
      </c>
      <c r="H1571" s="144" t="s">
        <v>14801</v>
      </c>
      <c r="I1571" s="144" t="s">
        <v>14802</v>
      </c>
      <c r="J1571" s="147" t="s">
        <v>14447</v>
      </c>
      <c r="K1571" s="147"/>
      <c r="L1571" s="148" t="s">
        <v>14803</v>
      </c>
      <c r="M1571" s="122">
        <v>216000</v>
      </c>
      <c r="N1571" s="121"/>
      <c r="O1571" s="122"/>
      <c r="P1571" s="210"/>
      <c r="Q1571" s="144" t="s">
        <v>14804</v>
      </c>
      <c r="R1571" s="144"/>
      <c r="S1571" s="144"/>
      <c r="T1571" s="144"/>
      <c r="U1571" s="144"/>
      <c r="V1571" s="144"/>
      <c r="W1571" s="121"/>
    </row>
    <row r="1572" spans="1:23" ht="15" customHeight="1" x14ac:dyDescent="0.25">
      <c r="A1572" s="144"/>
      <c r="B1572" s="157">
        <v>39776</v>
      </c>
      <c r="C1572" s="121"/>
      <c r="D1572" s="121" t="s">
        <v>46</v>
      </c>
      <c r="E1572" s="158" t="s">
        <v>14805</v>
      </c>
      <c r="F1572" s="144" t="s">
        <v>14792</v>
      </c>
      <c r="G1572" s="144" t="s">
        <v>8802</v>
      </c>
      <c r="H1572" s="144" t="s">
        <v>14806</v>
      </c>
      <c r="I1572" s="144" t="s">
        <v>14807</v>
      </c>
      <c r="J1572" s="147"/>
      <c r="K1572" s="147"/>
      <c r="L1572" s="148" t="s">
        <v>8359</v>
      </c>
      <c r="M1572" s="122">
        <v>20000</v>
      </c>
      <c r="N1572" s="121" t="s">
        <v>8215</v>
      </c>
      <c r="O1572" s="122">
        <v>18000</v>
      </c>
      <c r="P1572" s="210"/>
      <c r="Q1572" s="144"/>
      <c r="R1572" s="144"/>
      <c r="S1572" s="144" t="s">
        <v>10959</v>
      </c>
      <c r="T1572" s="144" t="s">
        <v>10745</v>
      </c>
      <c r="U1572" s="144"/>
      <c r="V1572" s="144"/>
      <c r="W1572" s="121"/>
    </row>
    <row r="1573" spans="1:23" ht="15" customHeight="1" x14ac:dyDescent="0.25">
      <c r="A1573" s="144">
        <v>9256</v>
      </c>
      <c r="B1573" s="157">
        <v>39777</v>
      </c>
      <c r="C1573" s="121">
        <v>1414</v>
      </c>
      <c r="D1573" s="121" t="s">
        <v>162</v>
      </c>
      <c r="E1573" s="158" t="s">
        <v>14808</v>
      </c>
      <c r="F1573" s="144" t="s">
        <v>14809</v>
      </c>
      <c r="G1573" s="144" t="s">
        <v>14810</v>
      </c>
      <c r="H1573" s="144" t="s">
        <v>14811</v>
      </c>
      <c r="I1573" s="144" t="s">
        <v>14812</v>
      </c>
      <c r="J1573" s="147" t="s">
        <v>3566</v>
      </c>
      <c r="K1573" s="147"/>
      <c r="L1573" s="121" t="s">
        <v>12003</v>
      </c>
      <c r="M1573" s="122">
        <v>1600</v>
      </c>
      <c r="N1573" s="121" t="s">
        <v>8178</v>
      </c>
      <c r="O1573" s="122"/>
      <c r="P1573" s="210"/>
      <c r="Q1573" s="144"/>
      <c r="R1573" s="144"/>
      <c r="S1573" s="144"/>
      <c r="T1573" s="144"/>
      <c r="U1573" s="144"/>
      <c r="V1573" s="144"/>
      <c r="W1573" s="121"/>
    </row>
    <row r="1574" spans="1:23" ht="15" customHeight="1" x14ac:dyDescent="0.25">
      <c r="A1574" s="144"/>
      <c r="B1574" s="157">
        <v>39777</v>
      </c>
      <c r="C1574" s="121"/>
      <c r="D1574" s="121" t="s">
        <v>46</v>
      </c>
      <c r="E1574" s="158">
        <v>39777.1875</v>
      </c>
      <c r="F1574" s="144" t="s">
        <v>11560</v>
      </c>
      <c r="G1574" s="144" t="s">
        <v>8802</v>
      </c>
      <c r="H1574" s="144" t="s">
        <v>14813</v>
      </c>
      <c r="I1574" s="144" t="s">
        <v>14814</v>
      </c>
      <c r="J1574" s="147"/>
      <c r="K1574" s="147"/>
      <c r="L1574" s="121" t="s">
        <v>14513</v>
      </c>
      <c r="M1574" s="122">
        <v>450</v>
      </c>
      <c r="N1574" s="121" t="s">
        <v>8227</v>
      </c>
      <c r="O1574" s="122"/>
      <c r="P1574" s="210"/>
      <c r="Q1574" s="144"/>
      <c r="R1574" s="144"/>
      <c r="S1574" s="144" t="s">
        <v>11231</v>
      </c>
      <c r="T1574" s="144" t="s">
        <v>10745</v>
      </c>
      <c r="U1574" s="144"/>
      <c r="V1574" s="144"/>
      <c r="W1574" s="121"/>
    </row>
    <row r="1575" spans="1:23" ht="15" customHeight="1" x14ac:dyDescent="0.25">
      <c r="A1575" s="144">
        <v>9274</v>
      </c>
      <c r="B1575" s="120">
        <v>39778</v>
      </c>
      <c r="C1575" s="121">
        <v>1119</v>
      </c>
      <c r="D1575" s="121" t="s">
        <v>35</v>
      </c>
      <c r="E1575" s="144" t="s">
        <v>14815</v>
      </c>
      <c r="F1575" s="144" t="s">
        <v>14816</v>
      </c>
      <c r="G1575" s="144" t="s">
        <v>14817</v>
      </c>
      <c r="H1575" s="144" t="s">
        <v>14818</v>
      </c>
      <c r="I1575" s="144" t="s">
        <v>14819</v>
      </c>
      <c r="J1575" s="147" t="s">
        <v>14447</v>
      </c>
      <c r="K1575" s="147"/>
      <c r="L1575" s="121" t="s">
        <v>8226</v>
      </c>
      <c r="M1575" s="122" t="s">
        <v>14820</v>
      </c>
      <c r="N1575" s="121" t="s">
        <v>14821</v>
      </c>
      <c r="O1575" s="121"/>
      <c r="P1575" s="210" t="s">
        <v>4468</v>
      </c>
      <c r="Q1575" s="144" t="s">
        <v>14822</v>
      </c>
      <c r="R1575" s="144"/>
      <c r="S1575" s="144" t="s">
        <v>14822</v>
      </c>
      <c r="T1575" s="144" t="s">
        <v>12773</v>
      </c>
      <c r="U1575" s="144"/>
      <c r="V1575" s="144"/>
      <c r="W1575" s="121"/>
    </row>
    <row r="1576" spans="1:23" ht="15" customHeight="1" x14ac:dyDescent="0.25">
      <c r="A1576" s="144">
        <v>9288</v>
      </c>
      <c r="B1576" s="120">
        <v>39778</v>
      </c>
      <c r="C1576" s="121">
        <v>1725</v>
      </c>
      <c r="D1576" s="121" t="s">
        <v>35</v>
      </c>
      <c r="E1576" s="144" t="s">
        <v>14823</v>
      </c>
      <c r="F1576" s="144" t="s">
        <v>8190</v>
      </c>
      <c r="G1576" s="145" t="s">
        <v>8191</v>
      </c>
      <c r="H1576" s="144" t="s">
        <v>14824</v>
      </c>
      <c r="I1576" s="144" t="s">
        <v>14825</v>
      </c>
      <c r="J1576" s="147" t="s">
        <v>14447</v>
      </c>
      <c r="K1576" s="147"/>
      <c r="L1576" s="121"/>
      <c r="M1576" s="122">
        <v>200</v>
      </c>
      <c r="N1576" s="121" t="s">
        <v>8142</v>
      </c>
      <c r="O1576" s="121"/>
      <c r="P1576" s="210"/>
      <c r="Q1576" s="144" t="s">
        <v>14826</v>
      </c>
      <c r="R1576" s="144"/>
      <c r="S1576" s="144"/>
      <c r="T1576" s="144"/>
      <c r="U1576" s="144"/>
      <c r="V1576" s="144"/>
      <c r="W1576" s="121" t="s">
        <v>4126</v>
      </c>
    </row>
    <row r="1577" spans="1:23" ht="15" customHeight="1" x14ac:dyDescent="0.25">
      <c r="A1577" s="144">
        <v>9284</v>
      </c>
      <c r="B1577" s="120">
        <v>39778</v>
      </c>
      <c r="C1577" s="121">
        <v>1359</v>
      </c>
      <c r="D1577" s="121" t="s">
        <v>6884</v>
      </c>
      <c r="E1577" s="144" t="s">
        <v>14827</v>
      </c>
      <c r="F1577" s="145" t="s">
        <v>9422</v>
      </c>
      <c r="G1577" s="145" t="s">
        <v>9423</v>
      </c>
      <c r="H1577" s="144" t="s">
        <v>14828</v>
      </c>
      <c r="I1577" s="144" t="s">
        <v>14829</v>
      </c>
      <c r="J1577" s="147" t="s">
        <v>5268</v>
      </c>
      <c r="K1577" s="147"/>
      <c r="L1577" s="121"/>
      <c r="M1577" s="122">
        <v>1000</v>
      </c>
      <c r="N1577" s="121" t="s">
        <v>8168</v>
      </c>
      <c r="O1577" s="121"/>
      <c r="P1577" s="210"/>
      <c r="Q1577" s="144"/>
      <c r="R1577" s="144"/>
      <c r="S1577" s="144"/>
      <c r="T1577" s="144"/>
      <c r="U1577" s="144"/>
      <c r="V1577" s="144"/>
      <c r="W1577" s="121"/>
    </row>
    <row r="1578" spans="1:23" ht="15" customHeight="1" x14ac:dyDescent="0.25">
      <c r="A1578" s="121"/>
      <c r="B1578" s="120">
        <v>39778</v>
      </c>
      <c r="C1578" s="121"/>
      <c r="D1578" s="121" t="s">
        <v>56</v>
      </c>
      <c r="E1578" s="243" t="s">
        <v>14830</v>
      </c>
      <c r="F1578" s="244" t="s">
        <v>14831</v>
      </c>
      <c r="G1578" s="244" t="s">
        <v>8596</v>
      </c>
      <c r="H1578" s="153" t="s">
        <v>14832</v>
      </c>
      <c r="I1578" s="153" t="s">
        <v>14833</v>
      </c>
      <c r="J1578" s="153" t="s">
        <v>10604</v>
      </c>
      <c r="K1578" s="151"/>
      <c r="L1578" s="151" t="s">
        <v>8226</v>
      </c>
      <c r="M1578" s="154">
        <v>700</v>
      </c>
      <c r="N1578" s="151" t="s">
        <v>8215</v>
      </c>
      <c r="O1578" s="238">
        <v>1</v>
      </c>
      <c r="P1578" s="151"/>
      <c r="Q1578" s="173"/>
      <c r="R1578" s="173"/>
      <c r="S1578" s="173" t="s">
        <v>13419</v>
      </c>
      <c r="T1578" s="173" t="s">
        <v>10625</v>
      </c>
      <c r="U1578" s="173" t="s">
        <v>8230</v>
      </c>
      <c r="V1578" s="179"/>
      <c r="W1578" s="180">
        <v>0</v>
      </c>
    </row>
    <row r="1579" spans="1:23" ht="15" customHeight="1" x14ac:dyDescent="0.25">
      <c r="A1579" s="169">
        <v>9279</v>
      </c>
      <c r="B1579" s="170">
        <v>39778</v>
      </c>
      <c r="C1579" s="169">
        <v>107</v>
      </c>
      <c r="D1579" s="169" t="s">
        <v>40</v>
      </c>
      <c r="E1579" s="169" t="s">
        <v>14834</v>
      </c>
      <c r="F1579" s="178" t="s">
        <v>9443</v>
      </c>
      <c r="G1579" s="178" t="s">
        <v>8222</v>
      </c>
      <c r="H1579" s="173" t="s">
        <v>14835</v>
      </c>
      <c r="I1579" s="178" t="s">
        <v>14836</v>
      </c>
      <c r="J1579" s="173" t="s">
        <v>8429</v>
      </c>
      <c r="K1579" s="172"/>
      <c r="L1579" s="174" t="s">
        <v>8359</v>
      </c>
      <c r="M1579" s="175">
        <v>12600</v>
      </c>
      <c r="N1579" s="172" t="s">
        <v>8168</v>
      </c>
      <c r="O1579" s="176">
        <v>0.87</v>
      </c>
      <c r="P1579" s="173" t="s">
        <v>14628</v>
      </c>
      <c r="Q1579" s="173" t="s">
        <v>8222</v>
      </c>
      <c r="R1579" s="173"/>
      <c r="S1579" s="173" t="s">
        <v>8222</v>
      </c>
      <c r="T1579" s="173" t="s">
        <v>9787</v>
      </c>
      <c r="U1579" s="173" t="s">
        <v>4126</v>
      </c>
      <c r="V1579" s="179" t="s">
        <v>10843</v>
      </c>
      <c r="W1579" s="180"/>
    </row>
    <row r="1580" spans="1:23" ht="15" customHeight="1" x14ac:dyDescent="0.25">
      <c r="A1580" s="169">
        <v>9272</v>
      </c>
      <c r="B1580" s="170">
        <v>39778</v>
      </c>
      <c r="C1580" s="169">
        <v>1003</v>
      </c>
      <c r="D1580" s="169" t="s">
        <v>40</v>
      </c>
      <c r="E1580" s="193" t="s">
        <v>14837</v>
      </c>
      <c r="F1580" s="178" t="s">
        <v>14838</v>
      </c>
      <c r="G1580" s="178" t="s">
        <v>8222</v>
      </c>
      <c r="H1580" s="173" t="s">
        <v>10362</v>
      </c>
      <c r="I1580" s="178" t="s">
        <v>14839</v>
      </c>
      <c r="J1580" s="173" t="s">
        <v>8225</v>
      </c>
      <c r="K1580" s="172"/>
      <c r="L1580" s="174" t="s">
        <v>8226</v>
      </c>
      <c r="M1580" s="175">
        <v>40180</v>
      </c>
      <c r="N1580" s="172" t="s">
        <v>8161</v>
      </c>
      <c r="O1580" s="176" t="s">
        <v>4936</v>
      </c>
      <c r="P1580" s="173"/>
      <c r="Q1580" s="173"/>
      <c r="R1580" s="173"/>
      <c r="S1580" s="173" t="s">
        <v>8222</v>
      </c>
      <c r="T1580" s="173" t="s">
        <v>8251</v>
      </c>
      <c r="U1580" s="173"/>
      <c r="V1580" s="179"/>
      <c r="W1580" s="180"/>
    </row>
    <row r="1581" spans="1:23" ht="15" customHeight="1" x14ac:dyDescent="0.25">
      <c r="A1581" s="121"/>
      <c r="B1581" s="120">
        <v>39778</v>
      </c>
      <c r="C1581" s="121"/>
      <c r="D1581" s="121" t="s">
        <v>31</v>
      </c>
      <c r="E1581" s="243" t="s">
        <v>14840</v>
      </c>
      <c r="F1581" s="244" t="s">
        <v>14841</v>
      </c>
      <c r="G1581" s="244" t="s">
        <v>14842</v>
      </c>
      <c r="H1581" s="153" t="s">
        <v>14843</v>
      </c>
      <c r="I1581" s="153" t="s">
        <v>14844</v>
      </c>
      <c r="J1581" s="153" t="s">
        <v>8225</v>
      </c>
      <c r="K1581" s="151"/>
      <c r="L1581" s="151" t="s">
        <v>8226</v>
      </c>
      <c r="M1581" s="154">
        <v>900</v>
      </c>
      <c r="N1581" s="151" t="s">
        <v>8168</v>
      </c>
      <c r="O1581" s="238" t="s">
        <v>4936</v>
      </c>
      <c r="P1581" s="151" t="s">
        <v>14845</v>
      </c>
      <c r="Q1581" s="173"/>
      <c r="R1581" s="173" t="s">
        <v>14846</v>
      </c>
      <c r="S1581" s="173" t="s">
        <v>10865</v>
      </c>
      <c r="T1581" s="173"/>
      <c r="U1581" s="173"/>
      <c r="V1581" s="179"/>
      <c r="W1581" s="180"/>
    </row>
    <row r="1582" spans="1:23" ht="15" customHeight="1" x14ac:dyDescent="0.25">
      <c r="A1582" s="121">
        <v>9277</v>
      </c>
      <c r="B1582" s="120">
        <v>39778</v>
      </c>
      <c r="C1582" s="121">
        <v>1240</v>
      </c>
      <c r="D1582" s="121" t="s">
        <v>426</v>
      </c>
      <c r="E1582" s="243" t="s">
        <v>14847</v>
      </c>
      <c r="F1582" s="244" t="s">
        <v>11806</v>
      </c>
      <c r="G1582" s="244" t="s">
        <v>14848</v>
      </c>
      <c r="H1582" s="153" t="s">
        <v>14849</v>
      </c>
      <c r="I1582" s="153" t="s">
        <v>14850</v>
      </c>
      <c r="J1582" s="153" t="s">
        <v>5268</v>
      </c>
      <c r="K1582" s="151"/>
      <c r="L1582" s="151"/>
      <c r="M1582" s="154">
        <v>1500</v>
      </c>
      <c r="N1582" s="151" t="s">
        <v>8168</v>
      </c>
      <c r="O1582" s="238"/>
      <c r="P1582" s="153" t="s">
        <v>14851</v>
      </c>
      <c r="Q1582" s="173"/>
      <c r="R1582" s="173"/>
      <c r="S1582" s="173"/>
      <c r="T1582" s="173"/>
      <c r="U1582" s="173"/>
      <c r="V1582" s="179"/>
      <c r="W1582" s="180"/>
    </row>
    <row r="1583" spans="1:23" ht="15" customHeight="1" x14ac:dyDescent="0.25">
      <c r="A1583" s="144">
        <v>9295</v>
      </c>
      <c r="B1583" s="120">
        <v>39779</v>
      </c>
      <c r="C1583" s="121">
        <v>811</v>
      </c>
      <c r="D1583" s="121" t="s">
        <v>35</v>
      </c>
      <c r="E1583" s="144" t="s">
        <v>14852</v>
      </c>
      <c r="F1583" s="144" t="s">
        <v>14853</v>
      </c>
      <c r="G1583" s="144" t="s">
        <v>13466</v>
      </c>
      <c r="H1583" s="144" t="s">
        <v>14854</v>
      </c>
      <c r="I1583" s="144" t="s">
        <v>14855</v>
      </c>
      <c r="J1583" s="147" t="s">
        <v>14447</v>
      </c>
      <c r="K1583" s="147"/>
      <c r="L1583" s="121"/>
      <c r="M1583" s="122">
        <v>2000</v>
      </c>
      <c r="N1583" s="121" t="s">
        <v>8194</v>
      </c>
      <c r="O1583" s="121"/>
      <c r="P1583" s="210" t="s">
        <v>3566</v>
      </c>
      <c r="Q1583" s="144"/>
      <c r="R1583" s="144" t="s">
        <v>14856</v>
      </c>
      <c r="S1583" s="144" t="s">
        <v>14857</v>
      </c>
      <c r="T1583" s="144" t="s">
        <v>13247</v>
      </c>
      <c r="U1583" s="144" t="s">
        <v>14858</v>
      </c>
      <c r="V1583" s="144" t="s">
        <v>14859</v>
      </c>
      <c r="W1583" s="121" t="s">
        <v>11640</v>
      </c>
    </row>
    <row r="1584" spans="1:23" ht="15" customHeight="1" x14ac:dyDescent="0.25">
      <c r="A1584" s="144">
        <v>9300</v>
      </c>
      <c r="B1584" s="120">
        <v>39779</v>
      </c>
      <c r="C1584" s="121">
        <v>1750</v>
      </c>
      <c r="D1584" s="121" t="s">
        <v>42</v>
      </c>
      <c r="E1584" s="144" t="s">
        <v>14860</v>
      </c>
      <c r="F1584" s="145" t="s">
        <v>8269</v>
      </c>
      <c r="G1584" s="145" t="s">
        <v>8270</v>
      </c>
      <c r="H1584" s="144" t="s">
        <v>14861</v>
      </c>
      <c r="I1584" s="144" t="s">
        <v>14862</v>
      </c>
      <c r="J1584" s="147" t="s">
        <v>14863</v>
      </c>
      <c r="K1584" s="147"/>
      <c r="L1584" s="121"/>
      <c r="M1584" s="122">
        <v>50000</v>
      </c>
      <c r="N1584" s="121" t="s">
        <v>8168</v>
      </c>
      <c r="O1584" s="121"/>
      <c r="P1584" s="210"/>
      <c r="Q1584" s="144"/>
      <c r="R1584" s="144"/>
      <c r="S1584" s="144"/>
      <c r="T1584" s="144"/>
      <c r="U1584" s="144"/>
      <c r="V1584" s="144"/>
      <c r="W1584" s="121"/>
    </row>
    <row r="1585" spans="1:23" ht="15" customHeight="1" x14ac:dyDescent="0.25">
      <c r="A1585" s="144">
        <v>9318</v>
      </c>
      <c r="B1585" s="120">
        <v>39780</v>
      </c>
      <c r="C1585" s="121">
        <v>1618</v>
      </c>
      <c r="D1585" s="121" t="s">
        <v>35</v>
      </c>
      <c r="E1585" s="144" t="s">
        <v>14864</v>
      </c>
      <c r="F1585" s="144" t="s">
        <v>8190</v>
      </c>
      <c r="G1585" s="145" t="s">
        <v>8191</v>
      </c>
      <c r="H1585" s="144" t="s">
        <v>14865</v>
      </c>
      <c r="I1585" s="144" t="s">
        <v>14866</v>
      </c>
      <c r="J1585" s="147" t="s">
        <v>14447</v>
      </c>
      <c r="K1585" s="147"/>
      <c r="L1585" s="121"/>
      <c r="M1585" s="122">
        <v>500</v>
      </c>
      <c r="N1585" s="121" t="s">
        <v>8178</v>
      </c>
      <c r="O1585" s="121"/>
      <c r="P1585" s="210"/>
      <c r="Q1585" s="144"/>
      <c r="R1585" s="144"/>
      <c r="S1585" s="144"/>
      <c r="T1585" s="144"/>
      <c r="U1585" s="144"/>
      <c r="V1585" s="144"/>
      <c r="W1585" s="121" t="s">
        <v>4126</v>
      </c>
    </row>
    <row r="1586" spans="1:23" ht="15" customHeight="1" x14ac:dyDescent="0.25">
      <c r="A1586" s="159">
        <v>9308</v>
      </c>
      <c r="B1586" s="160">
        <v>39780</v>
      </c>
      <c r="C1586" s="161">
        <v>944</v>
      </c>
      <c r="D1586" s="161" t="s">
        <v>91</v>
      </c>
      <c r="E1586" s="161" t="s">
        <v>14867</v>
      </c>
      <c r="F1586" s="159" t="s">
        <v>11875</v>
      </c>
      <c r="G1586" s="159" t="s">
        <v>8284</v>
      </c>
      <c r="H1586" s="164" t="s">
        <v>14868</v>
      </c>
      <c r="I1586" s="159" t="s">
        <v>14869</v>
      </c>
      <c r="J1586" s="163" t="s">
        <v>14870</v>
      </c>
      <c r="K1586" s="165" t="s">
        <v>9481</v>
      </c>
      <c r="L1586" s="161" t="s">
        <v>11696</v>
      </c>
      <c r="M1586" s="166">
        <v>5000</v>
      </c>
      <c r="N1586" s="161" t="s">
        <v>8161</v>
      </c>
      <c r="O1586" s="161"/>
      <c r="P1586" s="226"/>
      <c r="Q1586" s="159"/>
      <c r="R1586" s="159"/>
      <c r="S1586" s="159" t="s">
        <v>11807</v>
      </c>
      <c r="T1586" s="159" t="s">
        <v>10717</v>
      </c>
      <c r="U1586" s="164"/>
      <c r="V1586" s="159"/>
      <c r="W1586" s="229"/>
    </row>
    <row r="1587" spans="1:23" ht="15" customHeight="1" x14ac:dyDescent="0.25">
      <c r="A1587" s="159">
        <v>9312</v>
      </c>
      <c r="B1587" s="160">
        <v>39780</v>
      </c>
      <c r="C1587" s="161">
        <v>1451</v>
      </c>
      <c r="D1587" s="161" t="s">
        <v>141</v>
      </c>
      <c r="E1587" s="161" t="s">
        <v>14871</v>
      </c>
      <c r="F1587" s="159" t="s">
        <v>12334</v>
      </c>
      <c r="G1587" s="159" t="s">
        <v>9341</v>
      </c>
      <c r="H1587" s="164" t="s">
        <v>14872</v>
      </c>
      <c r="I1587" s="159" t="s">
        <v>14873</v>
      </c>
      <c r="J1587" s="163" t="s">
        <v>14447</v>
      </c>
      <c r="K1587" s="165"/>
      <c r="L1587" s="161"/>
      <c r="M1587" s="166">
        <v>2805</v>
      </c>
      <c r="N1587" s="161" t="s">
        <v>8161</v>
      </c>
      <c r="O1587" s="161"/>
      <c r="P1587" s="226"/>
      <c r="Q1587" s="159"/>
      <c r="R1587" s="159"/>
      <c r="S1587" s="159"/>
      <c r="T1587" s="159"/>
      <c r="U1587" s="164"/>
      <c r="V1587" s="159"/>
      <c r="W1587" s="229"/>
    </row>
    <row r="1588" spans="1:23" ht="15" customHeight="1" x14ac:dyDescent="0.25">
      <c r="A1588" s="121"/>
      <c r="B1588" s="120">
        <v>39781</v>
      </c>
      <c r="C1588" s="121">
        <v>1742</v>
      </c>
      <c r="D1588" s="121" t="s">
        <v>40</v>
      </c>
      <c r="E1588" s="243" t="s">
        <v>14874</v>
      </c>
      <c r="F1588" s="244" t="s">
        <v>10102</v>
      </c>
      <c r="G1588" s="244" t="s">
        <v>8222</v>
      </c>
      <c r="H1588" s="153" t="s">
        <v>14875</v>
      </c>
      <c r="I1588" s="153" t="s">
        <v>14876</v>
      </c>
      <c r="J1588" s="153" t="s">
        <v>8225</v>
      </c>
      <c r="K1588" s="151"/>
      <c r="L1588" s="151" t="s">
        <v>8359</v>
      </c>
      <c r="M1588" s="154">
        <v>25</v>
      </c>
      <c r="N1588" s="151" t="s">
        <v>8168</v>
      </c>
      <c r="O1588" s="238" t="s">
        <v>4936</v>
      </c>
      <c r="P1588" s="151"/>
      <c r="Q1588" s="173" t="s">
        <v>8222</v>
      </c>
      <c r="R1588" s="173"/>
      <c r="S1588" s="173" t="s">
        <v>8222</v>
      </c>
      <c r="T1588" s="173" t="s">
        <v>9787</v>
      </c>
      <c r="U1588" s="173" t="s">
        <v>4126</v>
      </c>
      <c r="V1588" s="179" t="s">
        <v>10843</v>
      </c>
      <c r="W1588" s="180"/>
    </row>
    <row r="1589" spans="1:23" ht="15" customHeight="1" x14ac:dyDescent="0.25">
      <c r="A1589" s="121"/>
      <c r="B1589" s="120">
        <v>39781</v>
      </c>
      <c r="C1589" s="121">
        <v>1953</v>
      </c>
      <c r="D1589" s="121" t="s">
        <v>40</v>
      </c>
      <c r="E1589" s="121" t="s">
        <v>14877</v>
      </c>
      <c r="F1589" s="145" t="s">
        <v>13896</v>
      </c>
      <c r="G1589" s="145" t="s">
        <v>8222</v>
      </c>
      <c r="H1589" s="153" t="s">
        <v>13897</v>
      </c>
      <c r="I1589" s="153" t="s">
        <v>14878</v>
      </c>
      <c r="J1589" s="153" t="s">
        <v>8225</v>
      </c>
      <c r="K1589" s="151"/>
      <c r="L1589" s="151" t="s">
        <v>8359</v>
      </c>
      <c r="M1589" s="154">
        <v>30</v>
      </c>
      <c r="N1589" s="151" t="s">
        <v>8194</v>
      </c>
      <c r="O1589" s="238" t="s">
        <v>4936</v>
      </c>
      <c r="P1589" s="151"/>
      <c r="Q1589" s="173"/>
      <c r="R1589" s="173"/>
      <c r="S1589" s="173" t="s">
        <v>8222</v>
      </c>
      <c r="T1589" s="173" t="s">
        <v>8251</v>
      </c>
      <c r="U1589" s="173" t="s">
        <v>8252</v>
      </c>
      <c r="V1589" s="179"/>
      <c r="W1589" s="180"/>
    </row>
    <row r="1590" spans="1:23" ht="15" customHeight="1" x14ac:dyDescent="0.25">
      <c r="A1590" s="144"/>
      <c r="B1590" s="157">
        <v>39781</v>
      </c>
      <c r="C1590" s="121"/>
      <c r="D1590" s="121" t="s">
        <v>46</v>
      </c>
      <c r="E1590" s="158" t="s">
        <v>14879</v>
      </c>
      <c r="F1590" s="144" t="s">
        <v>10894</v>
      </c>
      <c r="G1590" s="144" t="s">
        <v>8802</v>
      </c>
      <c r="H1590" s="144" t="s">
        <v>11170</v>
      </c>
      <c r="I1590" s="144" t="s">
        <v>14880</v>
      </c>
      <c r="J1590" s="147"/>
      <c r="K1590" s="147"/>
      <c r="L1590" s="121" t="s">
        <v>8359</v>
      </c>
      <c r="M1590" s="122">
        <v>50</v>
      </c>
      <c r="N1590" s="121" t="s">
        <v>8215</v>
      </c>
      <c r="O1590" s="122"/>
      <c r="P1590" s="210"/>
      <c r="Q1590" s="144"/>
      <c r="R1590" s="144"/>
      <c r="S1590" s="144" t="s">
        <v>11231</v>
      </c>
      <c r="T1590" s="144" t="s">
        <v>10745</v>
      </c>
      <c r="U1590" s="144"/>
      <c r="V1590" s="144"/>
      <c r="W1590" s="121"/>
    </row>
    <row r="1591" spans="1:23" ht="15" customHeight="1" x14ac:dyDescent="0.25">
      <c r="A1591" s="144"/>
      <c r="B1591" s="157">
        <v>39782</v>
      </c>
      <c r="C1591" s="121"/>
      <c r="D1591" s="121" t="s">
        <v>46</v>
      </c>
      <c r="E1591" s="158" t="s">
        <v>14881</v>
      </c>
      <c r="F1591" s="144" t="s">
        <v>10894</v>
      </c>
      <c r="G1591" s="144" t="s">
        <v>8802</v>
      </c>
      <c r="H1591" s="144" t="s">
        <v>11170</v>
      </c>
      <c r="I1591" s="144" t="s">
        <v>14882</v>
      </c>
      <c r="J1591" s="147"/>
      <c r="K1591" s="147"/>
      <c r="L1591" s="121" t="s">
        <v>8359</v>
      </c>
      <c r="M1591" s="122">
        <v>100</v>
      </c>
      <c r="N1591" s="121" t="s">
        <v>8215</v>
      </c>
      <c r="O1591" s="122"/>
      <c r="P1591" s="210"/>
      <c r="Q1591" s="144"/>
      <c r="R1591" s="144"/>
      <c r="S1591" s="144" t="s">
        <v>14883</v>
      </c>
      <c r="T1591" s="144" t="s">
        <v>10745</v>
      </c>
      <c r="U1591" s="144"/>
      <c r="V1591" s="144"/>
      <c r="W1591" s="121"/>
    </row>
    <row r="1592" spans="1:23" ht="15" customHeight="1" x14ac:dyDescent="0.25">
      <c r="A1592" s="144" t="s">
        <v>3566</v>
      </c>
      <c r="B1592" s="120">
        <v>39783</v>
      </c>
      <c r="C1592" s="121">
        <v>1530</v>
      </c>
      <c r="D1592" s="121" t="s">
        <v>526</v>
      </c>
      <c r="E1592" s="121" t="s">
        <v>14884</v>
      </c>
      <c r="F1592" s="145" t="s">
        <v>14885</v>
      </c>
      <c r="G1592" s="145" t="s">
        <v>14886</v>
      </c>
      <c r="H1592" s="123" t="s">
        <v>14887</v>
      </c>
      <c r="I1592" s="146" t="s">
        <v>14888</v>
      </c>
      <c r="J1592" s="147" t="s">
        <v>14889</v>
      </c>
      <c r="K1592" s="147"/>
      <c r="L1592" s="148"/>
      <c r="M1592" s="122" t="s">
        <v>14820</v>
      </c>
      <c r="N1592" s="121" t="s">
        <v>14890</v>
      </c>
      <c r="O1592" s="149"/>
      <c r="P1592" s="144" t="s">
        <v>3566</v>
      </c>
      <c r="Q1592" s="144"/>
      <c r="R1592" s="144" t="s">
        <v>14891</v>
      </c>
      <c r="S1592" s="144"/>
      <c r="T1592" s="144" t="s">
        <v>13247</v>
      </c>
      <c r="U1592" s="144"/>
      <c r="V1592" s="121" t="s">
        <v>14892</v>
      </c>
      <c r="W1592" s="150" t="s">
        <v>3977</v>
      </c>
    </row>
    <row r="1593" spans="1:23" ht="15" customHeight="1" x14ac:dyDescent="0.25">
      <c r="A1593" s="159"/>
      <c r="B1593" s="160">
        <v>39783</v>
      </c>
      <c r="C1593" s="161">
        <v>1634</v>
      </c>
      <c r="D1593" s="161" t="s">
        <v>141</v>
      </c>
      <c r="E1593" s="161" t="s">
        <v>14893</v>
      </c>
      <c r="F1593" s="159" t="s">
        <v>13253</v>
      </c>
      <c r="G1593" s="159" t="s">
        <v>8671</v>
      </c>
      <c r="H1593" s="164" t="s">
        <v>14894</v>
      </c>
      <c r="I1593" s="159" t="s">
        <v>14895</v>
      </c>
      <c r="J1593" s="163" t="s">
        <v>14896</v>
      </c>
      <c r="K1593" s="165" t="s">
        <v>9481</v>
      </c>
      <c r="L1593" s="161" t="s">
        <v>8226</v>
      </c>
      <c r="M1593" s="166">
        <v>200</v>
      </c>
      <c r="N1593" s="161" t="s">
        <v>8161</v>
      </c>
      <c r="O1593" s="161"/>
      <c r="P1593" s="226" t="s">
        <v>14897</v>
      </c>
      <c r="Q1593" s="159"/>
      <c r="R1593" s="159"/>
      <c r="S1593" s="159" t="s">
        <v>14705</v>
      </c>
      <c r="T1593" s="159" t="s">
        <v>10584</v>
      </c>
      <c r="U1593" s="164"/>
      <c r="V1593" s="159"/>
      <c r="W1593" s="229"/>
    </row>
    <row r="1594" spans="1:23" ht="15" customHeight="1" x14ac:dyDescent="0.25">
      <c r="A1594" s="144">
        <v>9393</v>
      </c>
      <c r="B1594" s="120">
        <v>39783</v>
      </c>
      <c r="C1594" s="121">
        <v>1108</v>
      </c>
      <c r="D1594" s="121" t="s">
        <v>51</v>
      </c>
      <c r="E1594" s="144" t="s">
        <v>14898</v>
      </c>
      <c r="F1594" s="144" t="s">
        <v>8566</v>
      </c>
      <c r="G1594" s="144" t="s">
        <v>8468</v>
      </c>
      <c r="H1594" s="144" t="s">
        <v>14899</v>
      </c>
      <c r="I1594" s="144" t="s">
        <v>14900</v>
      </c>
      <c r="J1594" s="147" t="s">
        <v>14901</v>
      </c>
      <c r="K1594" s="147"/>
      <c r="L1594" s="121"/>
      <c r="M1594" s="122">
        <v>52000</v>
      </c>
      <c r="N1594" s="121" t="s">
        <v>8161</v>
      </c>
      <c r="O1594" s="144" t="s">
        <v>14902</v>
      </c>
      <c r="P1594" s="121"/>
      <c r="Q1594" s="144"/>
      <c r="R1594" s="210"/>
      <c r="S1594" s="144"/>
      <c r="T1594" s="144"/>
      <c r="U1594" s="144"/>
      <c r="V1594" s="144"/>
      <c r="W1594" s="121"/>
    </row>
    <row r="1595" spans="1:23" ht="15" customHeight="1" x14ac:dyDescent="0.25">
      <c r="A1595" s="121"/>
      <c r="B1595" s="120">
        <v>39783</v>
      </c>
      <c r="C1595" s="121">
        <v>910</v>
      </c>
      <c r="D1595" s="121" t="s">
        <v>40</v>
      </c>
      <c r="E1595" s="121" t="s">
        <v>14903</v>
      </c>
      <c r="F1595" s="145" t="s">
        <v>14361</v>
      </c>
      <c r="G1595" s="145" t="s">
        <v>13077</v>
      </c>
      <c r="H1595" s="153" t="s">
        <v>14904</v>
      </c>
      <c r="I1595" s="153" t="s">
        <v>14429</v>
      </c>
      <c r="J1595" s="153" t="s">
        <v>14905</v>
      </c>
      <c r="K1595" s="151"/>
      <c r="L1595" s="151" t="s">
        <v>8359</v>
      </c>
      <c r="M1595" s="154">
        <v>700</v>
      </c>
      <c r="N1595" s="151" t="s">
        <v>8194</v>
      </c>
      <c r="O1595" s="238" t="s">
        <v>4936</v>
      </c>
      <c r="P1595" s="151"/>
      <c r="Q1595" s="173" t="s">
        <v>13077</v>
      </c>
      <c r="R1595" s="173"/>
      <c r="S1595" s="173" t="s">
        <v>13078</v>
      </c>
      <c r="T1595" s="173" t="s">
        <v>9787</v>
      </c>
      <c r="U1595" s="173" t="s">
        <v>4126</v>
      </c>
      <c r="V1595" s="179" t="s">
        <v>13079</v>
      </c>
      <c r="W1595" s="180"/>
    </row>
    <row r="1596" spans="1:23" ht="15" customHeight="1" x14ac:dyDescent="0.25">
      <c r="A1596" s="144">
        <v>9410</v>
      </c>
      <c r="B1596" s="120">
        <v>39784</v>
      </c>
      <c r="C1596" s="121">
        <v>1004</v>
      </c>
      <c r="D1596" s="121" t="s">
        <v>132</v>
      </c>
      <c r="E1596" s="144" t="s">
        <v>14906</v>
      </c>
      <c r="F1596" s="144" t="s">
        <v>13955</v>
      </c>
      <c r="G1596" s="144" t="s">
        <v>14907</v>
      </c>
      <c r="H1596" s="144" t="s">
        <v>14908</v>
      </c>
      <c r="I1596" s="144" t="s">
        <v>14909</v>
      </c>
      <c r="J1596" s="147" t="s">
        <v>14889</v>
      </c>
      <c r="K1596" s="147"/>
      <c r="L1596" s="148"/>
      <c r="M1596" s="122">
        <v>2500</v>
      </c>
      <c r="N1596" s="121" t="s">
        <v>8168</v>
      </c>
      <c r="O1596" s="121"/>
      <c r="P1596" s="210" t="s">
        <v>3566</v>
      </c>
      <c r="Q1596" s="144"/>
      <c r="R1596" s="144" t="s">
        <v>14910</v>
      </c>
      <c r="S1596" s="144" t="s">
        <v>14755</v>
      </c>
      <c r="T1596" s="144" t="s">
        <v>13247</v>
      </c>
      <c r="U1596" s="146" t="s">
        <v>14911</v>
      </c>
      <c r="V1596" s="144"/>
      <c r="W1596" s="121" t="s">
        <v>3977</v>
      </c>
    </row>
    <row r="1597" spans="1:23" ht="15" customHeight="1" x14ac:dyDescent="0.25">
      <c r="A1597" s="159"/>
      <c r="B1597" s="160">
        <v>39784</v>
      </c>
      <c r="C1597" s="161">
        <v>823</v>
      </c>
      <c r="D1597" s="161" t="s">
        <v>26</v>
      </c>
      <c r="E1597" s="198" t="s">
        <v>14912</v>
      </c>
      <c r="F1597" s="162" t="s">
        <v>14913</v>
      </c>
      <c r="G1597" s="162" t="s">
        <v>14914</v>
      </c>
      <c r="H1597" s="163" t="s">
        <v>14915</v>
      </c>
      <c r="I1597" s="164" t="s">
        <v>14916</v>
      </c>
      <c r="J1597" s="163" t="s">
        <v>14917</v>
      </c>
      <c r="K1597" s="165" t="s">
        <v>9481</v>
      </c>
      <c r="L1597" s="181" t="s">
        <v>8226</v>
      </c>
      <c r="M1597" s="166">
        <v>750</v>
      </c>
      <c r="N1597" s="161" t="s">
        <v>8161</v>
      </c>
      <c r="O1597" s="167"/>
      <c r="P1597" s="162"/>
      <c r="Q1597" s="159"/>
      <c r="R1597" s="159"/>
      <c r="S1597" s="159" t="s">
        <v>14918</v>
      </c>
      <c r="T1597" s="159" t="s">
        <v>12048</v>
      </c>
      <c r="U1597" s="164"/>
      <c r="V1597" s="159"/>
      <c r="W1597" s="168"/>
    </row>
    <row r="1598" spans="1:23" ht="15" customHeight="1" x14ac:dyDescent="0.25">
      <c r="A1598" s="159"/>
      <c r="B1598" s="160">
        <v>39784</v>
      </c>
      <c r="C1598" s="161">
        <v>854</v>
      </c>
      <c r="D1598" s="161" t="s">
        <v>130</v>
      </c>
      <c r="E1598" s="161" t="s">
        <v>14919</v>
      </c>
      <c r="F1598" s="162" t="s">
        <v>14920</v>
      </c>
      <c r="G1598" s="162" t="s">
        <v>8175</v>
      </c>
      <c r="H1598" s="163" t="s">
        <v>14921</v>
      </c>
      <c r="I1598" s="164" t="s">
        <v>14922</v>
      </c>
      <c r="J1598" s="163" t="s">
        <v>14923</v>
      </c>
      <c r="K1598" s="165" t="s">
        <v>9481</v>
      </c>
      <c r="L1598" s="181" t="s">
        <v>8226</v>
      </c>
      <c r="M1598" s="166">
        <v>500</v>
      </c>
      <c r="N1598" s="161" t="s">
        <v>10651</v>
      </c>
      <c r="O1598" s="167"/>
      <c r="P1598" s="162"/>
      <c r="Q1598" s="159"/>
      <c r="R1598" s="159"/>
      <c r="S1598" s="159" t="s">
        <v>11301</v>
      </c>
      <c r="T1598" s="159" t="s">
        <v>11302</v>
      </c>
      <c r="U1598" s="164"/>
      <c r="V1598" s="159"/>
      <c r="W1598" s="168"/>
    </row>
    <row r="1599" spans="1:23" ht="15" customHeight="1" x14ac:dyDescent="0.25">
      <c r="A1599" s="159">
        <v>9419</v>
      </c>
      <c r="B1599" s="160">
        <v>39784</v>
      </c>
      <c r="C1599" s="161">
        <v>1141</v>
      </c>
      <c r="D1599" s="161" t="s">
        <v>64</v>
      </c>
      <c r="E1599" s="161" t="s">
        <v>14924</v>
      </c>
      <c r="F1599" s="159" t="s">
        <v>8704</v>
      </c>
      <c r="G1599" s="159" t="s">
        <v>5722</v>
      </c>
      <c r="H1599" s="164" t="s">
        <v>14925</v>
      </c>
      <c r="I1599" s="159" t="s">
        <v>14926</v>
      </c>
      <c r="J1599" s="163" t="s">
        <v>14927</v>
      </c>
      <c r="K1599" s="165" t="s">
        <v>9481</v>
      </c>
      <c r="L1599" s="181" t="s">
        <v>8226</v>
      </c>
      <c r="M1599" s="166">
        <v>8146</v>
      </c>
      <c r="N1599" s="161" t="s">
        <v>8273</v>
      </c>
      <c r="O1599" s="226">
        <v>1</v>
      </c>
      <c r="P1599" s="226"/>
      <c r="Q1599" s="159"/>
      <c r="R1599" s="159"/>
      <c r="S1599" s="159" t="s">
        <v>12957</v>
      </c>
      <c r="T1599" s="159" t="s">
        <v>9483</v>
      </c>
      <c r="U1599" s="164"/>
      <c r="V1599" s="159"/>
      <c r="W1599" s="229"/>
    </row>
    <row r="1600" spans="1:23" ht="15" customHeight="1" x14ac:dyDescent="0.25">
      <c r="A1600" s="159">
        <v>9422</v>
      </c>
      <c r="B1600" s="160">
        <v>39784</v>
      </c>
      <c r="C1600" s="161">
        <v>1220</v>
      </c>
      <c r="D1600" s="161" t="s">
        <v>130</v>
      </c>
      <c r="E1600" s="161" t="s">
        <v>14928</v>
      </c>
      <c r="F1600" s="159" t="s">
        <v>14920</v>
      </c>
      <c r="G1600" s="159" t="s">
        <v>8175</v>
      </c>
      <c r="H1600" s="164" t="s">
        <v>14929</v>
      </c>
      <c r="I1600" s="159" t="s">
        <v>14930</v>
      </c>
      <c r="J1600" s="163" t="s">
        <v>11927</v>
      </c>
      <c r="K1600" s="165" t="s">
        <v>9481</v>
      </c>
      <c r="L1600" s="181" t="s">
        <v>8226</v>
      </c>
      <c r="M1600" s="166">
        <v>7000</v>
      </c>
      <c r="N1600" s="161" t="s">
        <v>8335</v>
      </c>
      <c r="O1600" s="161"/>
      <c r="P1600" s="226"/>
      <c r="Q1600" s="159"/>
      <c r="R1600" s="159"/>
      <c r="S1600" s="159" t="s">
        <v>14931</v>
      </c>
      <c r="T1600" s="159" t="s">
        <v>11302</v>
      </c>
      <c r="U1600" s="164"/>
      <c r="V1600" s="159"/>
      <c r="W1600" s="229"/>
    </row>
    <row r="1601" spans="1:23" ht="15" customHeight="1" x14ac:dyDescent="0.25">
      <c r="A1601" s="121"/>
      <c r="B1601" s="120">
        <v>39784</v>
      </c>
      <c r="C1601" s="121">
        <v>146</v>
      </c>
      <c r="D1601" s="121" t="s">
        <v>56</v>
      </c>
      <c r="E1601" s="243" t="s">
        <v>14932</v>
      </c>
      <c r="F1601" s="244" t="s">
        <v>14933</v>
      </c>
      <c r="G1601" s="244" t="s">
        <v>14934</v>
      </c>
      <c r="H1601" s="153" t="s">
        <v>14935</v>
      </c>
      <c r="I1601" s="153" t="s">
        <v>14936</v>
      </c>
      <c r="J1601" s="153" t="s">
        <v>14364</v>
      </c>
      <c r="K1601" s="151"/>
      <c r="L1601" s="151" t="s">
        <v>8359</v>
      </c>
      <c r="M1601" s="154">
        <v>3000</v>
      </c>
      <c r="N1601" s="151" t="s">
        <v>8161</v>
      </c>
      <c r="O1601" s="238" t="s">
        <v>4936</v>
      </c>
      <c r="P1601" s="151"/>
      <c r="Q1601" s="173"/>
      <c r="R1601" s="173"/>
      <c r="S1601" s="173" t="s">
        <v>14934</v>
      </c>
      <c r="T1601" s="173" t="s">
        <v>10942</v>
      </c>
      <c r="U1601" s="173" t="s">
        <v>10867</v>
      </c>
      <c r="V1601" s="179"/>
      <c r="W1601" s="180"/>
    </row>
    <row r="1602" spans="1:23" ht="15" customHeight="1" x14ac:dyDescent="0.25">
      <c r="A1602" s="121">
        <v>9429</v>
      </c>
      <c r="B1602" s="120">
        <v>39784</v>
      </c>
      <c r="C1602" s="121">
        <v>1643</v>
      </c>
      <c r="D1602" s="121" t="s">
        <v>40</v>
      </c>
      <c r="E1602" s="121" t="s">
        <v>14937</v>
      </c>
      <c r="F1602" s="144" t="s">
        <v>14938</v>
      </c>
      <c r="G1602" s="144" t="s">
        <v>14939</v>
      </c>
      <c r="H1602" s="146" t="s">
        <v>14940</v>
      </c>
      <c r="I1602" s="146" t="s">
        <v>14941</v>
      </c>
      <c r="J1602" s="153" t="s">
        <v>14905</v>
      </c>
      <c r="K1602" s="151"/>
      <c r="L1602" s="148" t="s">
        <v>8226</v>
      </c>
      <c r="M1602" s="154">
        <v>5000</v>
      </c>
      <c r="N1602" s="151" t="s">
        <v>8168</v>
      </c>
      <c r="O1602" s="238" t="s">
        <v>4936</v>
      </c>
      <c r="P1602" s="146" t="s">
        <v>81</v>
      </c>
      <c r="Q1602" s="173" t="s">
        <v>13077</v>
      </c>
      <c r="R1602" s="173"/>
      <c r="S1602" s="173" t="s">
        <v>13078</v>
      </c>
      <c r="T1602" s="173" t="s">
        <v>9787</v>
      </c>
      <c r="U1602" s="173" t="s">
        <v>4126</v>
      </c>
      <c r="V1602" s="179" t="s">
        <v>13079</v>
      </c>
      <c r="W1602" s="180"/>
    </row>
    <row r="1603" spans="1:23" ht="15" customHeight="1" x14ac:dyDescent="0.25">
      <c r="A1603" s="144">
        <v>9438</v>
      </c>
      <c r="B1603" s="120">
        <v>39785</v>
      </c>
      <c r="C1603" s="121">
        <v>1101</v>
      </c>
      <c r="D1603" s="121" t="s">
        <v>6884</v>
      </c>
      <c r="E1603" s="144" t="s">
        <v>14942</v>
      </c>
      <c r="F1603" s="144" t="s">
        <v>14943</v>
      </c>
      <c r="G1603" s="144" t="s">
        <v>9423</v>
      </c>
      <c r="H1603" s="144" t="s">
        <v>14944</v>
      </c>
      <c r="I1603" s="144" t="s">
        <v>14945</v>
      </c>
      <c r="J1603" s="147" t="s">
        <v>14946</v>
      </c>
      <c r="K1603" s="147"/>
      <c r="L1603" s="148"/>
      <c r="M1603" s="122">
        <v>20000</v>
      </c>
      <c r="N1603" s="121" t="s">
        <v>8168</v>
      </c>
      <c r="O1603" s="121"/>
      <c r="P1603" s="210"/>
      <c r="Q1603" s="144" t="s">
        <v>14947</v>
      </c>
      <c r="R1603" s="144"/>
      <c r="S1603" s="144"/>
      <c r="T1603" s="144"/>
      <c r="U1603" s="144"/>
      <c r="V1603" s="144"/>
      <c r="W1603" s="121"/>
    </row>
    <row r="1604" spans="1:23" ht="15" customHeight="1" x14ac:dyDescent="0.25">
      <c r="A1604" s="144"/>
      <c r="B1604" s="157">
        <v>39785</v>
      </c>
      <c r="C1604" s="121"/>
      <c r="D1604" s="121" t="s">
        <v>46</v>
      </c>
      <c r="E1604" s="158" t="s">
        <v>14948</v>
      </c>
      <c r="F1604" s="144" t="s">
        <v>11057</v>
      </c>
      <c r="G1604" s="144" t="s">
        <v>8802</v>
      </c>
      <c r="H1604" s="144" t="s">
        <v>11170</v>
      </c>
      <c r="I1604" s="144" t="s">
        <v>14949</v>
      </c>
      <c r="J1604" s="147"/>
      <c r="K1604" s="147"/>
      <c r="L1604" s="121" t="s">
        <v>8359</v>
      </c>
      <c r="M1604" s="122">
        <v>300</v>
      </c>
      <c r="N1604" s="121" t="s">
        <v>8215</v>
      </c>
      <c r="O1604" s="122"/>
      <c r="P1604" s="210"/>
      <c r="Q1604" s="144"/>
      <c r="R1604" s="144"/>
      <c r="S1604" s="144" t="s">
        <v>11231</v>
      </c>
      <c r="T1604" s="144" t="s">
        <v>10745</v>
      </c>
      <c r="U1604" s="144"/>
      <c r="V1604" s="144"/>
      <c r="W1604" s="121"/>
    </row>
    <row r="1605" spans="1:23" ht="15" customHeight="1" x14ac:dyDescent="0.25">
      <c r="A1605" s="144">
        <v>9455</v>
      </c>
      <c r="B1605" s="120">
        <v>39786</v>
      </c>
      <c r="C1605" s="121">
        <v>1242</v>
      </c>
      <c r="D1605" s="121" t="s">
        <v>132</v>
      </c>
      <c r="E1605" s="144" t="s">
        <v>14950</v>
      </c>
      <c r="F1605" s="144" t="s">
        <v>14951</v>
      </c>
      <c r="G1605" s="144" t="s">
        <v>14952</v>
      </c>
      <c r="H1605" s="144" t="s">
        <v>14953</v>
      </c>
      <c r="I1605" s="144" t="s">
        <v>14954</v>
      </c>
      <c r="J1605" s="147" t="s">
        <v>5268</v>
      </c>
      <c r="K1605" s="147"/>
      <c r="L1605" s="148"/>
      <c r="M1605" s="122">
        <v>50</v>
      </c>
      <c r="N1605" s="121" t="s">
        <v>8168</v>
      </c>
      <c r="O1605" s="121"/>
      <c r="P1605" s="210"/>
      <c r="Q1605" s="144"/>
      <c r="R1605" s="144"/>
      <c r="S1605" s="144"/>
      <c r="T1605" s="144" t="s">
        <v>13247</v>
      </c>
      <c r="U1605" s="144"/>
      <c r="V1605" s="144"/>
      <c r="W1605" s="121" t="s">
        <v>3977</v>
      </c>
    </row>
    <row r="1606" spans="1:23" ht="15" customHeight="1" x14ac:dyDescent="0.25">
      <c r="A1606" s="144">
        <v>9463</v>
      </c>
      <c r="B1606" s="120">
        <v>39786</v>
      </c>
      <c r="C1606" s="121">
        <v>1615</v>
      </c>
      <c r="D1606" s="121" t="s">
        <v>14955</v>
      </c>
      <c r="E1606" s="144" t="s">
        <v>14956</v>
      </c>
      <c r="F1606" s="144" t="s">
        <v>8436</v>
      </c>
      <c r="G1606" s="144" t="s">
        <v>8437</v>
      </c>
      <c r="H1606" s="144" t="s">
        <v>14957</v>
      </c>
      <c r="I1606" s="144" t="s">
        <v>14958</v>
      </c>
      <c r="J1606" s="147" t="s">
        <v>11927</v>
      </c>
      <c r="K1606" s="147"/>
      <c r="L1606" s="148"/>
      <c r="M1606" s="122">
        <v>400</v>
      </c>
      <c r="N1606" s="121" t="s">
        <v>8267</v>
      </c>
      <c r="O1606" s="121"/>
      <c r="P1606" s="210" t="s">
        <v>3566</v>
      </c>
      <c r="Q1606" s="144" t="s">
        <v>14959</v>
      </c>
      <c r="R1606" s="144" t="s">
        <v>14891</v>
      </c>
      <c r="S1606" s="144"/>
      <c r="T1606" s="144" t="s">
        <v>13247</v>
      </c>
      <c r="U1606" s="144" t="s">
        <v>14960</v>
      </c>
      <c r="V1606" s="144"/>
      <c r="W1606" s="121" t="s">
        <v>3977</v>
      </c>
    </row>
    <row r="1607" spans="1:23" ht="15" customHeight="1" x14ac:dyDescent="0.25">
      <c r="A1607" s="159"/>
      <c r="B1607" s="160">
        <v>39786</v>
      </c>
      <c r="C1607" s="161">
        <v>1501</v>
      </c>
      <c r="D1607" s="161" t="s">
        <v>64</v>
      </c>
      <c r="E1607" s="161" t="s">
        <v>14961</v>
      </c>
      <c r="F1607" s="162" t="s">
        <v>14962</v>
      </c>
      <c r="G1607" s="162" t="s">
        <v>5722</v>
      </c>
      <c r="H1607" s="163" t="s">
        <v>14963</v>
      </c>
      <c r="I1607" s="164" t="s">
        <v>14964</v>
      </c>
      <c r="J1607" s="163" t="s">
        <v>14965</v>
      </c>
      <c r="K1607" s="165" t="s">
        <v>9481</v>
      </c>
      <c r="L1607" s="181" t="s">
        <v>8226</v>
      </c>
      <c r="M1607" s="166">
        <v>80</v>
      </c>
      <c r="N1607" s="161" t="s">
        <v>8142</v>
      </c>
      <c r="O1607" s="167"/>
      <c r="P1607" s="162"/>
      <c r="Q1607" s="159"/>
      <c r="R1607" s="159"/>
      <c r="S1607" s="159" t="s">
        <v>12957</v>
      </c>
      <c r="T1607" s="159" t="s">
        <v>9483</v>
      </c>
      <c r="U1607" s="164"/>
      <c r="V1607" s="161"/>
      <c r="W1607" s="168"/>
    </row>
    <row r="1608" spans="1:23" ht="15" customHeight="1" x14ac:dyDescent="0.25">
      <c r="A1608" s="159"/>
      <c r="B1608" s="160">
        <v>39786</v>
      </c>
      <c r="C1608" s="161">
        <v>221</v>
      </c>
      <c r="D1608" s="161" t="s">
        <v>79</v>
      </c>
      <c r="E1608" s="161" t="s">
        <v>14966</v>
      </c>
      <c r="F1608" s="159" t="s">
        <v>14967</v>
      </c>
      <c r="G1608" s="159" t="s">
        <v>9352</v>
      </c>
      <c r="H1608" s="164" t="s">
        <v>14968</v>
      </c>
      <c r="I1608" s="159" t="s">
        <v>11353</v>
      </c>
      <c r="J1608" s="163" t="s">
        <v>14969</v>
      </c>
      <c r="K1608" s="165" t="s">
        <v>9481</v>
      </c>
      <c r="L1608" s="181" t="s">
        <v>8226</v>
      </c>
      <c r="M1608" s="166">
        <v>50</v>
      </c>
      <c r="N1608" s="161" t="s">
        <v>8161</v>
      </c>
      <c r="O1608" s="161"/>
      <c r="P1608" s="226"/>
      <c r="Q1608" s="159" t="s">
        <v>14970</v>
      </c>
      <c r="R1608" s="159"/>
      <c r="S1608" s="159" t="s">
        <v>14971</v>
      </c>
      <c r="T1608" s="159" t="s">
        <v>14972</v>
      </c>
      <c r="U1608" s="164"/>
      <c r="V1608" s="159"/>
      <c r="W1608" s="229"/>
    </row>
    <row r="1609" spans="1:23" ht="15" customHeight="1" x14ac:dyDescent="0.25">
      <c r="A1609" s="159"/>
      <c r="B1609" s="160">
        <v>39786</v>
      </c>
      <c r="C1609" s="161">
        <v>1114</v>
      </c>
      <c r="D1609" s="161" t="s">
        <v>91</v>
      </c>
      <c r="E1609" s="161" t="s">
        <v>14973</v>
      </c>
      <c r="F1609" s="162" t="s">
        <v>8396</v>
      </c>
      <c r="G1609" s="162" t="s">
        <v>8477</v>
      </c>
      <c r="H1609" s="163" t="s">
        <v>14974</v>
      </c>
      <c r="I1609" s="164" t="s">
        <v>14975</v>
      </c>
      <c r="J1609" s="163" t="s">
        <v>14976</v>
      </c>
      <c r="K1609" s="165" t="s">
        <v>9481</v>
      </c>
      <c r="L1609" s="181" t="s">
        <v>8226</v>
      </c>
      <c r="M1609" s="166" t="s">
        <v>8194</v>
      </c>
      <c r="N1609" s="161" t="s">
        <v>8194</v>
      </c>
      <c r="O1609" s="167"/>
      <c r="P1609" s="162" t="s">
        <v>14977</v>
      </c>
      <c r="Q1609" s="159" t="s">
        <v>14978</v>
      </c>
      <c r="R1609" s="159"/>
      <c r="S1609" s="159" t="s">
        <v>14979</v>
      </c>
      <c r="T1609" s="159" t="s">
        <v>10717</v>
      </c>
      <c r="U1609" s="164"/>
      <c r="V1609" s="159"/>
      <c r="W1609" s="168"/>
    </row>
    <row r="1610" spans="1:23" ht="15" customHeight="1" x14ac:dyDescent="0.25">
      <c r="A1610" s="144">
        <v>9450</v>
      </c>
      <c r="B1610" s="120">
        <v>39786</v>
      </c>
      <c r="C1610" s="121">
        <v>1128</v>
      </c>
      <c r="D1610" s="121" t="s">
        <v>21</v>
      </c>
      <c r="E1610" s="144" t="s">
        <v>14980</v>
      </c>
      <c r="F1610" s="145" t="s">
        <v>14981</v>
      </c>
      <c r="G1610" s="145" t="s">
        <v>14982</v>
      </c>
      <c r="H1610" s="144" t="s">
        <v>14983</v>
      </c>
      <c r="I1610" s="144" t="s">
        <v>14984</v>
      </c>
      <c r="J1610" s="147" t="s">
        <v>11927</v>
      </c>
      <c r="K1610" s="147"/>
      <c r="L1610" s="148"/>
      <c r="M1610" s="122">
        <v>1800</v>
      </c>
      <c r="N1610" s="121" t="s">
        <v>8178</v>
      </c>
      <c r="O1610" s="144" t="s">
        <v>14985</v>
      </c>
      <c r="P1610" s="121"/>
      <c r="Q1610" s="144"/>
      <c r="R1610" s="210"/>
      <c r="S1610" s="144"/>
      <c r="T1610" s="144"/>
      <c r="U1610" s="144"/>
      <c r="V1610" s="144"/>
      <c r="W1610" s="121"/>
    </row>
    <row r="1611" spans="1:23" ht="15" customHeight="1" x14ac:dyDescent="0.25">
      <c r="A1611" s="144">
        <v>9462</v>
      </c>
      <c r="B1611" s="120">
        <v>39786</v>
      </c>
      <c r="C1611" s="121">
        <v>1601</v>
      </c>
      <c r="D1611" s="121" t="s">
        <v>42</v>
      </c>
      <c r="E1611" s="144" t="s">
        <v>14986</v>
      </c>
      <c r="F1611" s="144" t="s">
        <v>14987</v>
      </c>
      <c r="G1611" s="144" t="s">
        <v>11861</v>
      </c>
      <c r="H1611" s="144" t="s">
        <v>14988</v>
      </c>
      <c r="I1611" s="144" t="s">
        <v>14989</v>
      </c>
      <c r="J1611" s="147" t="s">
        <v>5268</v>
      </c>
      <c r="K1611" s="147"/>
      <c r="L1611" s="148"/>
      <c r="M1611" s="122">
        <v>1000</v>
      </c>
      <c r="N1611" s="121" t="s">
        <v>8178</v>
      </c>
      <c r="O1611" s="121"/>
      <c r="P1611" s="210"/>
      <c r="Q1611" s="144"/>
      <c r="R1611" s="144"/>
      <c r="S1611" s="144"/>
      <c r="T1611" s="144"/>
      <c r="U1611" s="144"/>
      <c r="V1611" s="144"/>
      <c r="W1611" s="121"/>
    </row>
    <row r="1612" spans="1:23" ht="15" customHeight="1" x14ac:dyDescent="0.25">
      <c r="A1612" s="144"/>
      <c r="B1612" s="157">
        <v>39786</v>
      </c>
      <c r="C1612" s="121"/>
      <c r="D1612" s="121" t="s">
        <v>46</v>
      </c>
      <c r="E1612" s="158" t="s">
        <v>14990</v>
      </c>
      <c r="F1612" s="144" t="s">
        <v>10894</v>
      </c>
      <c r="G1612" s="144" t="s">
        <v>8802</v>
      </c>
      <c r="H1612" s="144" t="s">
        <v>14634</v>
      </c>
      <c r="I1612" s="144" t="s">
        <v>14991</v>
      </c>
      <c r="J1612" s="147"/>
      <c r="K1612" s="147"/>
      <c r="L1612" s="121" t="s">
        <v>8359</v>
      </c>
      <c r="M1612" s="122">
        <v>75</v>
      </c>
      <c r="N1612" s="121" t="s">
        <v>8273</v>
      </c>
      <c r="O1612" s="122"/>
      <c r="P1612" s="210"/>
      <c r="Q1612" s="144"/>
      <c r="R1612" s="144"/>
      <c r="S1612" s="144" t="s">
        <v>10959</v>
      </c>
      <c r="T1612" s="144" t="s">
        <v>10745</v>
      </c>
      <c r="U1612" s="144"/>
      <c r="V1612" s="144"/>
      <c r="W1612" s="121"/>
    </row>
    <row r="1613" spans="1:23" ht="15" customHeight="1" x14ac:dyDescent="0.25">
      <c r="A1613" s="144">
        <v>9465</v>
      </c>
      <c r="B1613" s="157">
        <v>39786</v>
      </c>
      <c r="C1613" s="121">
        <v>1659</v>
      </c>
      <c r="D1613" s="121" t="s">
        <v>68</v>
      </c>
      <c r="E1613" s="158" t="s">
        <v>14992</v>
      </c>
      <c r="F1613" s="145" t="s">
        <v>8903</v>
      </c>
      <c r="G1613" s="144" t="s">
        <v>14153</v>
      </c>
      <c r="H1613" s="144" t="s">
        <v>14993</v>
      </c>
      <c r="I1613" s="144" t="s">
        <v>14994</v>
      </c>
      <c r="J1613" s="147" t="s">
        <v>5268</v>
      </c>
      <c r="K1613" s="147"/>
      <c r="L1613" s="148" t="s">
        <v>14995</v>
      </c>
      <c r="M1613" s="122">
        <v>26000</v>
      </c>
      <c r="N1613" s="121" t="s">
        <v>8227</v>
      </c>
      <c r="O1613" s="122"/>
      <c r="P1613" s="210" t="s">
        <v>3566</v>
      </c>
      <c r="Q1613" s="144"/>
      <c r="R1613" s="144"/>
      <c r="S1613" s="144" t="s">
        <v>14996</v>
      </c>
      <c r="T1613" s="144" t="s">
        <v>14581</v>
      </c>
      <c r="U1613" s="144" t="s">
        <v>3566</v>
      </c>
      <c r="V1613" s="144"/>
      <c r="W1613" s="121"/>
    </row>
    <row r="1614" spans="1:23" ht="15" customHeight="1" x14ac:dyDescent="0.25">
      <c r="A1614" s="144"/>
      <c r="B1614" s="157">
        <v>39786</v>
      </c>
      <c r="C1614" s="121"/>
      <c r="D1614" s="121" t="s">
        <v>46</v>
      </c>
      <c r="E1614" s="158">
        <v>39786.422222222223</v>
      </c>
      <c r="F1614" s="145" t="s">
        <v>11480</v>
      </c>
      <c r="G1614" s="144" t="s">
        <v>8243</v>
      </c>
      <c r="H1614" s="144" t="s">
        <v>11561</v>
      </c>
      <c r="I1614" s="144" t="s">
        <v>14997</v>
      </c>
      <c r="J1614" s="147" t="s">
        <v>11513</v>
      </c>
      <c r="K1614" s="147"/>
      <c r="L1614" s="148" t="s">
        <v>8359</v>
      </c>
      <c r="M1614" s="122">
        <v>164</v>
      </c>
      <c r="N1614" s="121" t="s">
        <v>8161</v>
      </c>
      <c r="O1614" s="122"/>
      <c r="P1614" s="210"/>
      <c r="Q1614" s="144"/>
      <c r="R1614" s="144"/>
      <c r="S1614" s="144" t="s">
        <v>11060</v>
      </c>
      <c r="T1614" s="144" t="s">
        <v>10745</v>
      </c>
      <c r="U1614" s="144"/>
      <c r="V1614" s="144"/>
      <c r="W1614" s="121"/>
    </row>
    <row r="1615" spans="1:23" ht="15" customHeight="1" x14ac:dyDescent="0.25">
      <c r="A1615" s="144">
        <v>9476</v>
      </c>
      <c r="B1615" s="120">
        <v>39787</v>
      </c>
      <c r="C1615" s="121">
        <v>1133</v>
      </c>
      <c r="D1615" s="121" t="s">
        <v>206</v>
      </c>
      <c r="E1615" s="245" t="s">
        <v>14998</v>
      </c>
      <c r="F1615" s="144" t="s">
        <v>14999</v>
      </c>
      <c r="G1615" s="144" t="s">
        <v>15000</v>
      </c>
      <c r="H1615" s="144" t="s">
        <v>15001</v>
      </c>
      <c r="I1615" s="144" t="s">
        <v>15002</v>
      </c>
      <c r="J1615" s="147" t="s">
        <v>15003</v>
      </c>
      <c r="K1615" s="147"/>
      <c r="L1615" s="148" t="s">
        <v>8226</v>
      </c>
      <c r="M1615" s="122">
        <v>1000</v>
      </c>
      <c r="N1615" s="121" t="s">
        <v>8168</v>
      </c>
      <c r="O1615" s="121"/>
      <c r="P1615" s="210" t="s">
        <v>3566</v>
      </c>
      <c r="Q1615" s="144" t="s">
        <v>15000</v>
      </c>
      <c r="R1615" s="144" t="s">
        <v>15003</v>
      </c>
      <c r="S1615" s="144" t="s">
        <v>15000</v>
      </c>
      <c r="T1615" s="144" t="s">
        <v>13247</v>
      </c>
      <c r="U1615" s="144" t="s">
        <v>14960</v>
      </c>
      <c r="V1615" s="144"/>
      <c r="W1615" s="121"/>
    </row>
    <row r="1616" spans="1:23" ht="15" customHeight="1" x14ac:dyDescent="0.25">
      <c r="A1616" s="144">
        <v>9489</v>
      </c>
      <c r="B1616" s="120">
        <v>39787</v>
      </c>
      <c r="C1616" s="121">
        <v>346</v>
      </c>
      <c r="D1616" s="121" t="s">
        <v>35</v>
      </c>
      <c r="E1616" s="121" t="s">
        <v>15004</v>
      </c>
      <c r="F1616" s="145" t="s">
        <v>8190</v>
      </c>
      <c r="G1616" s="145" t="s">
        <v>8191</v>
      </c>
      <c r="H1616" s="123" t="s">
        <v>15005</v>
      </c>
      <c r="I1616" s="146" t="s">
        <v>15006</v>
      </c>
      <c r="J1616" s="147" t="s">
        <v>15007</v>
      </c>
      <c r="K1616" s="147"/>
      <c r="L1616" s="148" t="s">
        <v>8226</v>
      </c>
      <c r="M1616" s="122">
        <v>500</v>
      </c>
      <c r="N1616" s="121" t="s">
        <v>8142</v>
      </c>
      <c r="O1616" s="121"/>
      <c r="P1616" s="210" t="s">
        <v>15008</v>
      </c>
      <c r="Q1616" s="144" t="s">
        <v>15009</v>
      </c>
      <c r="R1616" s="144"/>
      <c r="S1616" s="144"/>
      <c r="T1616" s="144" t="s">
        <v>12773</v>
      </c>
      <c r="U1616" s="144"/>
      <c r="V1616" s="144"/>
      <c r="W1616" s="121"/>
    </row>
    <row r="1617" spans="1:23" ht="15" customHeight="1" x14ac:dyDescent="0.25">
      <c r="A1617" s="144">
        <v>9495</v>
      </c>
      <c r="B1617" s="120">
        <v>39787</v>
      </c>
      <c r="C1617" s="121">
        <v>603</v>
      </c>
      <c r="D1617" s="121" t="s">
        <v>35</v>
      </c>
      <c r="E1617" s="121" t="s">
        <v>15010</v>
      </c>
      <c r="F1617" s="145" t="s">
        <v>15011</v>
      </c>
      <c r="G1617" s="145" t="s">
        <v>8191</v>
      </c>
      <c r="H1617" s="123" t="s">
        <v>15012</v>
      </c>
      <c r="I1617" s="146" t="s">
        <v>15013</v>
      </c>
      <c r="J1617" s="147" t="s">
        <v>14447</v>
      </c>
      <c r="K1617" s="147"/>
      <c r="L1617" s="148" t="s">
        <v>8226</v>
      </c>
      <c r="M1617" s="122">
        <v>175</v>
      </c>
      <c r="N1617" s="121" t="s">
        <v>8142</v>
      </c>
      <c r="O1617" s="121"/>
      <c r="P1617" s="210" t="s">
        <v>15014</v>
      </c>
      <c r="Q1617" s="144" t="s">
        <v>8191</v>
      </c>
      <c r="R1617" s="144"/>
      <c r="S1617" s="144"/>
      <c r="T1617" s="144" t="s">
        <v>12773</v>
      </c>
      <c r="U1617" s="144"/>
      <c r="V1617" s="144"/>
      <c r="W1617" s="121"/>
    </row>
    <row r="1618" spans="1:23" ht="15" customHeight="1" x14ac:dyDescent="0.25">
      <c r="A1618" s="144">
        <v>9489</v>
      </c>
      <c r="B1618" s="120">
        <v>39787</v>
      </c>
      <c r="C1618" s="121">
        <v>346</v>
      </c>
      <c r="D1618" s="121" t="s">
        <v>35</v>
      </c>
      <c r="E1618" s="121" t="s">
        <v>15004</v>
      </c>
      <c r="F1618" s="145" t="s">
        <v>8190</v>
      </c>
      <c r="G1618" s="145" t="s">
        <v>8191</v>
      </c>
      <c r="H1618" s="123" t="s">
        <v>15005</v>
      </c>
      <c r="I1618" s="146" t="s">
        <v>15006</v>
      </c>
      <c r="J1618" s="147" t="s">
        <v>15007</v>
      </c>
      <c r="K1618" s="147"/>
      <c r="L1618" s="148"/>
      <c r="M1618" s="122">
        <v>500</v>
      </c>
      <c r="N1618" s="121" t="s">
        <v>8142</v>
      </c>
      <c r="O1618" s="121"/>
      <c r="P1618" s="210"/>
      <c r="Q1618" s="144" t="s">
        <v>8191</v>
      </c>
      <c r="R1618" s="144"/>
      <c r="S1618" s="144"/>
      <c r="T1618" s="144" t="s">
        <v>12773</v>
      </c>
      <c r="U1618" s="144"/>
      <c r="V1618" s="144"/>
      <c r="W1618" s="121"/>
    </row>
    <row r="1619" spans="1:23" ht="15" customHeight="1" x14ac:dyDescent="0.25">
      <c r="A1619" s="144">
        <v>9495</v>
      </c>
      <c r="B1619" s="120">
        <v>39787</v>
      </c>
      <c r="C1619" s="121">
        <v>603</v>
      </c>
      <c r="D1619" s="121" t="s">
        <v>35</v>
      </c>
      <c r="E1619" s="121" t="s">
        <v>15010</v>
      </c>
      <c r="F1619" s="145" t="s">
        <v>15011</v>
      </c>
      <c r="G1619" s="145" t="s">
        <v>8191</v>
      </c>
      <c r="H1619" s="123" t="s">
        <v>15012</v>
      </c>
      <c r="I1619" s="146" t="s">
        <v>15013</v>
      </c>
      <c r="J1619" s="147" t="s">
        <v>14447</v>
      </c>
      <c r="K1619" s="147"/>
      <c r="L1619" s="148"/>
      <c r="M1619" s="122">
        <v>175</v>
      </c>
      <c r="N1619" s="121" t="s">
        <v>8142</v>
      </c>
      <c r="O1619" s="121"/>
      <c r="P1619" s="210"/>
      <c r="Q1619" s="144"/>
      <c r="R1619" s="144"/>
      <c r="S1619" s="144"/>
      <c r="T1619" s="144" t="s">
        <v>12773</v>
      </c>
      <c r="U1619" s="144"/>
      <c r="V1619" s="144"/>
      <c r="W1619" s="121"/>
    </row>
    <row r="1620" spans="1:23" ht="15" customHeight="1" x14ac:dyDescent="0.25">
      <c r="A1620" s="121">
        <v>9490</v>
      </c>
      <c r="B1620" s="120">
        <v>39787</v>
      </c>
      <c r="C1620" s="121">
        <v>356</v>
      </c>
      <c r="D1620" s="121" t="s">
        <v>40</v>
      </c>
      <c r="E1620" s="121" t="s">
        <v>15015</v>
      </c>
      <c r="F1620" s="145" t="s">
        <v>15016</v>
      </c>
      <c r="G1620" s="145" t="s">
        <v>15017</v>
      </c>
      <c r="H1620" s="153" t="s">
        <v>15018</v>
      </c>
      <c r="I1620" s="146" t="s">
        <v>15019</v>
      </c>
      <c r="J1620" s="153"/>
      <c r="K1620" s="151"/>
      <c r="L1620" s="148" t="s">
        <v>8226</v>
      </c>
      <c r="M1620" s="154" t="s">
        <v>8194</v>
      </c>
      <c r="N1620" s="151" t="s">
        <v>8168</v>
      </c>
      <c r="O1620" s="238" t="s">
        <v>4936</v>
      </c>
      <c r="P1620" s="146" t="s">
        <v>10842</v>
      </c>
      <c r="Q1620" s="146" t="s">
        <v>8222</v>
      </c>
      <c r="R1620" s="146"/>
      <c r="S1620" s="146" t="s">
        <v>8222</v>
      </c>
      <c r="T1620" s="153" t="s">
        <v>9787</v>
      </c>
      <c r="U1620" s="173" t="s">
        <v>4126</v>
      </c>
      <c r="V1620" s="179" t="s">
        <v>10843</v>
      </c>
      <c r="W1620" s="180"/>
    </row>
    <row r="1621" spans="1:23" ht="15" customHeight="1" x14ac:dyDescent="0.25">
      <c r="A1621" s="159"/>
      <c r="B1621" s="160">
        <v>39788</v>
      </c>
      <c r="C1621" s="161">
        <v>1748</v>
      </c>
      <c r="D1621" s="161" t="s">
        <v>81</v>
      </c>
      <c r="E1621" s="161" t="s">
        <v>15020</v>
      </c>
      <c r="F1621" s="162" t="s">
        <v>13427</v>
      </c>
      <c r="G1621" s="162" t="s">
        <v>14521</v>
      </c>
      <c r="H1621" s="163" t="s">
        <v>15021</v>
      </c>
      <c r="I1621" s="164" t="s">
        <v>15022</v>
      </c>
      <c r="J1621" s="163" t="s">
        <v>15023</v>
      </c>
      <c r="K1621" s="165" t="s">
        <v>9481</v>
      </c>
      <c r="L1621" s="181" t="s">
        <v>8226</v>
      </c>
      <c r="M1621" s="166">
        <v>200</v>
      </c>
      <c r="N1621" s="161" t="s">
        <v>8142</v>
      </c>
      <c r="O1621" s="167"/>
      <c r="P1621" s="162"/>
      <c r="Q1621" s="159"/>
      <c r="R1621" s="159"/>
      <c r="S1621" s="159" t="s">
        <v>14524</v>
      </c>
      <c r="T1621" s="159" t="s">
        <v>10717</v>
      </c>
      <c r="U1621" s="164"/>
      <c r="V1621" s="159"/>
      <c r="W1621" s="168"/>
    </row>
    <row r="1622" spans="1:23" ht="15" customHeight="1" x14ac:dyDescent="0.25">
      <c r="A1622" s="121"/>
      <c r="B1622" s="120">
        <v>39788</v>
      </c>
      <c r="C1622" s="121">
        <v>1715</v>
      </c>
      <c r="D1622" s="121" t="s">
        <v>56</v>
      </c>
      <c r="E1622" s="243" t="s">
        <v>15024</v>
      </c>
      <c r="F1622" s="244" t="s">
        <v>11013</v>
      </c>
      <c r="G1622" s="244" t="s">
        <v>9399</v>
      </c>
      <c r="H1622" s="153" t="s">
        <v>15025</v>
      </c>
      <c r="I1622" s="153" t="s">
        <v>15026</v>
      </c>
      <c r="J1622" s="153" t="s">
        <v>10604</v>
      </c>
      <c r="K1622" s="151"/>
      <c r="L1622" s="151" t="s">
        <v>8226</v>
      </c>
      <c r="M1622" s="154">
        <v>500</v>
      </c>
      <c r="N1622" s="151" t="s">
        <v>8142</v>
      </c>
      <c r="O1622" s="238" t="s">
        <v>4936</v>
      </c>
      <c r="P1622" s="151"/>
      <c r="Q1622" s="173"/>
      <c r="R1622" s="173"/>
      <c r="S1622" s="173" t="s">
        <v>14773</v>
      </c>
      <c r="T1622" s="173" t="s">
        <v>10942</v>
      </c>
      <c r="U1622" s="173" t="s">
        <v>10867</v>
      </c>
      <c r="V1622" s="179"/>
      <c r="W1622" s="180"/>
    </row>
    <row r="1623" spans="1:23" ht="15" customHeight="1" x14ac:dyDescent="0.25">
      <c r="A1623" s="121">
        <v>9502</v>
      </c>
      <c r="B1623" s="120">
        <v>39788</v>
      </c>
      <c r="C1623" s="121">
        <v>1133</v>
      </c>
      <c r="D1623" s="121" t="s">
        <v>40</v>
      </c>
      <c r="E1623" s="121" t="s">
        <v>15027</v>
      </c>
      <c r="F1623" s="153" t="s">
        <v>15028</v>
      </c>
      <c r="G1623" s="145" t="s">
        <v>15029</v>
      </c>
      <c r="H1623" s="153" t="s">
        <v>15030</v>
      </c>
      <c r="I1623" s="146" t="s">
        <v>15031</v>
      </c>
      <c r="J1623" s="153"/>
      <c r="K1623" s="151" t="s">
        <v>29</v>
      </c>
      <c r="L1623" s="148" t="s">
        <v>11849</v>
      </c>
      <c r="M1623" s="154">
        <v>2250</v>
      </c>
      <c r="N1623" s="151" t="s">
        <v>8267</v>
      </c>
      <c r="O1623" s="238"/>
      <c r="P1623" s="146"/>
      <c r="Q1623" s="146" t="s">
        <v>15032</v>
      </c>
      <c r="R1623" s="146"/>
      <c r="S1623" s="146" t="s">
        <v>15032</v>
      </c>
      <c r="T1623" s="153" t="s">
        <v>15033</v>
      </c>
      <c r="U1623" s="246" t="s">
        <v>8252</v>
      </c>
      <c r="V1623" s="146"/>
      <c r="W1623" s="146"/>
    </row>
    <row r="1624" spans="1:23" ht="15" customHeight="1" x14ac:dyDescent="0.25">
      <c r="A1624" s="144">
        <v>9505</v>
      </c>
      <c r="B1624" s="120">
        <v>39789</v>
      </c>
      <c r="C1624" s="121">
        <v>130</v>
      </c>
      <c r="D1624" s="121" t="s">
        <v>35</v>
      </c>
      <c r="E1624" s="121" t="s">
        <v>15034</v>
      </c>
      <c r="F1624" s="145" t="s">
        <v>8558</v>
      </c>
      <c r="G1624" s="145" t="s">
        <v>8191</v>
      </c>
      <c r="H1624" s="123" t="s">
        <v>15035</v>
      </c>
      <c r="I1624" s="146" t="s">
        <v>15036</v>
      </c>
      <c r="J1624" s="147" t="s">
        <v>4468</v>
      </c>
      <c r="K1624" s="147"/>
      <c r="L1624" s="148" t="s">
        <v>8172</v>
      </c>
      <c r="M1624" s="122">
        <v>1000</v>
      </c>
      <c r="N1624" s="121" t="s">
        <v>8168</v>
      </c>
      <c r="O1624" s="121"/>
      <c r="P1624" s="210" t="s">
        <v>15037</v>
      </c>
      <c r="Q1624" s="144" t="s">
        <v>15038</v>
      </c>
      <c r="R1624" s="144"/>
      <c r="S1624" s="144" t="s">
        <v>15039</v>
      </c>
      <c r="T1624" s="144" t="s">
        <v>12773</v>
      </c>
      <c r="U1624" s="144"/>
      <c r="V1624" s="144"/>
      <c r="W1624" s="121"/>
    </row>
    <row r="1625" spans="1:23" ht="15" customHeight="1" x14ac:dyDescent="0.25">
      <c r="A1625" s="144">
        <v>9505</v>
      </c>
      <c r="B1625" s="120">
        <v>39789</v>
      </c>
      <c r="C1625" s="121">
        <v>130</v>
      </c>
      <c r="D1625" s="121" t="s">
        <v>35</v>
      </c>
      <c r="E1625" s="121" t="s">
        <v>15034</v>
      </c>
      <c r="F1625" s="145" t="s">
        <v>8558</v>
      </c>
      <c r="G1625" s="145" t="s">
        <v>8191</v>
      </c>
      <c r="H1625" s="123" t="s">
        <v>15035</v>
      </c>
      <c r="I1625" s="146" t="s">
        <v>15036</v>
      </c>
      <c r="J1625" s="147" t="s">
        <v>4468</v>
      </c>
      <c r="K1625" s="147"/>
      <c r="L1625" s="148" t="s">
        <v>8172</v>
      </c>
      <c r="M1625" s="122">
        <v>1000</v>
      </c>
      <c r="N1625" s="121" t="s">
        <v>8168</v>
      </c>
      <c r="O1625" s="121"/>
      <c r="P1625" s="210"/>
      <c r="Q1625" s="144"/>
      <c r="R1625" s="144"/>
      <c r="S1625" s="144"/>
      <c r="T1625" s="144"/>
      <c r="U1625" s="144"/>
      <c r="V1625" s="144"/>
      <c r="W1625" s="121"/>
    </row>
    <row r="1626" spans="1:23" ht="15" customHeight="1" x14ac:dyDescent="0.25">
      <c r="A1626" s="159">
        <v>9520</v>
      </c>
      <c r="B1626" s="160">
        <v>39789</v>
      </c>
      <c r="C1626" s="161">
        <v>913</v>
      </c>
      <c r="D1626" s="161" t="s">
        <v>64</v>
      </c>
      <c r="E1626" s="161" t="s">
        <v>15040</v>
      </c>
      <c r="F1626" s="162" t="s">
        <v>9993</v>
      </c>
      <c r="G1626" s="162" t="s">
        <v>8260</v>
      </c>
      <c r="H1626" s="163" t="s">
        <v>15041</v>
      </c>
      <c r="I1626" s="164" t="s">
        <v>15042</v>
      </c>
      <c r="J1626" s="163" t="s">
        <v>15043</v>
      </c>
      <c r="K1626" s="165" t="s">
        <v>9481</v>
      </c>
      <c r="L1626" s="181" t="s">
        <v>8226</v>
      </c>
      <c r="M1626" s="166">
        <v>400</v>
      </c>
      <c r="N1626" s="161" t="s">
        <v>8142</v>
      </c>
      <c r="O1626" s="167">
        <v>1</v>
      </c>
      <c r="P1626" s="162"/>
      <c r="Q1626" s="159" t="s">
        <v>15044</v>
      </c>
      <c r="R1626" s="159"/>
      <c r="S1626" s="159" t="s">
        <v>15045</v>
      </c>
      <c r="T1626" s="159" t="s">
        <v>9483</v>
      </c>
      <c r="U1626" s="164"/>
      <c r="V1626" s="159"/>
      <c r="W1626" s="168"/>
    </row>
    <row r="1627" spans="1:23" ht="15" customHeight="1" x14ac:dyDescent="0.25">
      <c r="A1627" s="159">
        <v>9520</v>
      </c>
      <c r="B1627" s="160">
        <v>39789</v>
      </c>
      <c r="C1627" s="161">
        <v>913</v>
      </c>
      <c r="D1627" s="161" t="s">
        <v>64</v>
      </c>
      <c r="E1627" s="161" t="s">
        <v>15040</v>
      </c>
      <c r="F1627" s="162" t="s">
        <v>9993</v>
      </c>
      <c r="G1627" s="162" t="s">
        <v>15046</v>
      </c>
      <c r="H1627" s="163" t="s">
        <v>15047</v>
      </c>
      <c r="I1627" s="164" t="s">
        <v>15042</v>
      </c>
      <c r="J1627" s="163" t="s">
        <v>14447</v>
      </c>
      <c r="K1627" s="165"/>
      <c r="L1627" s="181"/>
      <c r="M1627" s="166">
        <v>400</v>
      </c>
      <c r="N1627" s="161" t="s">
        <v>8142</v>
      </c>
      <c r="O1627" s="167"/>
      <c r="P1627" s="162"/>
      <c r="Q1627" s="159"/>
      <c r="R1627" s="159"/>
      <c r="S1627" s="159"/>
      <c r="T1627" s="159"/>
      <c r="U1627" s="164"/>
      <c r="V1627" s="159"/>
      <c r="W1627" s="168"/>
    </row>
    <row r="1628" spans="1:23" ht="15" customHeight="1" x14ac:dyDescent="0.25">
      <c r="A1628" s="144"/>
      <c r="B1628" s="157">
        <v>39789</v>
      </c>
      <c r="C1628" s="121"/>
      <c r="D1628" s="121" t="s">
        <v>200</v>
      </c>
      <c r="E1628" s="158">
        <v>39789.725694444445</v>
      </c>
      <c r="F1628" s="145" t="s">
        <v>13876</v>
      </c>
      <c r="G1628" s="144" t="s">
        <v>15048</v>
      </c>
      <c r="H1628" s="144" t="s">
        <v>15049</v>
      </c>
      <c r="I1628" s="144" t="s">
        <v>15050</v>
      </c>
      <c r="J1628" s="147" t="s">
        <v>11513</v>
      </c>
      <c r="K1628" s="147"/>
      <c r="L1628" s="148" t="s">
        <v>8359</v>
      </c>
      <c r="M1628" s="122">
        <v>55</v>
      </c>
      <c r="N1628" s="121" t="s">
        <v>8161</v>
      </c>
      <c r="O1628" s="122"/>
      <c r="P1628" s="210" t="s">
        <v>4468</v>
      </c>
      <c r="Q1628" s="144"/>
      <c r="R1628" s="144"/>
      <c r="S1628" s="144" t="s">
        <v>13004</v>
      </c>
      <c r="T1628" s="144" t="s">
        <v>12102</v>
      </c>
      <c r="U1628" s="144" t="s">
        <v>3566</v>
      </c>
      <c r="V1628" s="144"/>
      <c r="W1628" s="121"/>
    </row>
    <row r="1629" spans="1:23" ht="15" customHeight="1" x14ac:dyDescent="0.25">
      <c r="A1629" s="159"/>
      <c r="B1629" s="160">
        <v>39790</v>
      </c>
      <c r="C1629" s="161"/>
      <c r="D1629" s="161" t="s">
        <v>141</v>
      </c>
      <c r="E1629" s="161" t="s">
        <v>15051</v>
      </c>
      <c r="F1629" s="162" t="s">
        <v>9340</v>
      </c>
      <c r="G1629" s="162" t="s">
        <v>8671</v>
      </c>
      <c r="H1629" s="163" t="s">
        <v>15052</v>
      </c>
      <c r="I1629" s="164" t="s">
        <v>15053</v>
      </c>
      <c r="J1629" s="163" t="s">
        <v>15054</v>
      </c>
      <c r="K1629" s="165" t="s">
        <v>9481</v>
      </c>
      <c r="L1629" s="181" t="s">
        <v>8226</v>
      </c>
      <c r="M1629" s="166">
        <v>200</v>
      </c>
      <c r="N1629" s="161" t="s">
        <v>8142</v>
      </c>
      <c r="O1629" s="167"/>
      <c r="P1629" s="162"/>
      <c r="Q1629" s="159"/>
      <c r="R1629" s="159"/>
      <c r="S1629" s="159" t="s">
        <v>14374</v>
      </c>
      <c r="T1629" s="159" t="s">
        <v>10584</v>
      </c>
      <c r="U1629" s="164"/>
      <c r="V1629" s="159"/>
      <c r="W1629" s="168"/>
    </row>
    <row r="1630" spans="1:23" ht="15" customHeight="1" x14ac:dyDescent="0.25">
      <c r="A1630" s="159">
        <v>9523</v>
      </c>
      <c r="B1630" s="160">
        <v>39790</v>
      </c>
      <c r="C1630" s="161">
        <v>721</v>
      </c>
      <c r="D1630" s="161" t="s">
        <v>91</v>
      </c>
      <c r="E1630" s="161" t="s">
        <v>15055</v>
      </c>
      <c r="F1630" s="162" t="s">
        <v>10380</v>
      </c>
      <c r="G1630" s="162" t="s">
        <v>14488</v>
      </c>
      <c r="H1630" s="163" t="s">
        <v>15056</v>
      </c>
      <c r="I1630" s="164" t="s">
        <v>15057</v>
      </c>
      <c r="J1630" s="163" t="s">
        <v>14447</v>
      </c>
      <c r="K1630" s="165" t="s">
        <v>9481</v>
      </c>
      <c r="L1630" s="181"/>
      <c r="M1630" s="166">
        <v>5000</v>
      </c>
      <c r="N1630" s="161" t="s">
        <v>8168</v>
      </c>
      <c r="O1630" s="167"/>
      <c r="P1630" s="162"/>
      <c r="Q1630" s="159"/>
      <c r="R1630" s="159"/>
      <c r="S1630" s="159"/>
      <c r="T1630" s="159" t="s">
        <v>10717</v>
      </c>
      <c r="U1630" s="164"/>
      <c r="V1630" s="159"/>
      <c r="W1630" s="168"/>
    </row>
    <row r="1631" spans="1:23" ht="15" customHeight="1" x14ac:dyDescent="0.25">
      <c r="A1631" s="159">
        <v>9523</v>
      </c>
      <c r="B1631" s="160">
        <v>39790</v>
      </c>
      <c r="C1631" s="161">
        <v>721</v>
      </c>
      <c r="D1631" s="161" t="s">
        <v>91</v>
      </c>
      <c r="E1631" s="161" t="s">
        <v>15055</v>
      </c>
      <c r="F1631" s="162" t="s">
        <v>10380</v>
      </c>
      <c r="G1631" s="162" t="s">
        <v>14488</v>
      </c>
      <c r="H1631" s="163" t="s">
        <v>15058</v>
      </c>
      <c r="I1631" s="164" t="s">
        <v>15057</v>
      </c>
      <c r="J1631" s="165" t="s">
        <v>15059</v>
      </c>
      <c r="K1631" s="165" t="s">
        <v>9481</v>
      </c>
      <c r="L1631" s="181" t="s">
        <v>8226</v>
      </c>
      <c r="M1631" s="166">
        <v>4000</v>
      </c>
      <c r="N1631" s="161" t="s">
        <v>8168</v>
      </c>
      <c r="O1631" s="161" t="s">
        <v>15060</v>
      </c>
      <c r="P1631" s="226"/>
      <c r="Q1631" s="159"/>
      <c r="R1631" s="159"/>
      <c r="S1631" s="159" t="s">
        <v>15061</v>
      </c>
      <c r="T1631" s="159" t="s">
        <v>10717</v>
      </c>
      <c r="U1631" s="159"/>
      <c r="V1631" s="159"/>
      <c r="W1631" s="161"/>
    </row>
    <row r="1632" spans="1:23" ht="15" customHeight="1" x14ac:dyDescent="0.25">
      <c r="A1632" s="144">
        <v>9532</v>
      </c>
      <c r="B1632" s="120">
        <v>39790</v>
      </c>
      <c r="C1632" s="121">
        <v>119</v>
      </c>
      <c r="D1632" s="121" t="s">
        <v>319</v>
      </c>
      <c r="E1632" s="121" t="s">
        <v>15062</v>
      </c>
      <c r="F1632" s="153" t="s">
        <v>11676</v>
      </c>
      <c r="G1632" s="145" t="s">
        <v>15063</v>
      </c>
      <c r="H1632" s="123" t="s">
        <v>15064</v>
      </c>
      <c r="I1632" s="146" t="s">
        <v>15065</v>
      </c>
      <c r="J1632" s="147" t="s">
        <v>3567</v>
      </c>
      <c r="K1632" s="147"/>
      <c r="L1632" s="148"/>
      <c r="M1632" s="122">
        <v>800</v>
      </c>
      <c r="N1632" s="121" t="s">
        <v>8168</v>
      </c>
      <c r="O1632" s="144"/>
      <c r="P1632" s="121"/>
      <c r="Q1632" s="144"/>
      <c r="R1632" s="210"/>
      <c r="S1632" s="144"/>
      <c r="T1632" s="144"/>
      <c r="U1632" s="144"/>
      <c r="V1632" s="144"/>
      <c r="W1632" s="121"/>
    </row>
    <row r="1633" spans="1:23" ht="15" customHeight="1" x14ac:dyDescent="0.25">
      <c r="A1633" s="144">
        <v>9532</v>
      </c>
      <c r="B1633" s="120">
        <v>39790</v>
      </c>
      <c r="C1633" s="121">
        <v>119</v>
      </c>
      <c r="D1633" s="121" t="s">
        <v>319</v>
      </c>
      <c r="E1633" s="121" t="s">
        <v>15062</v>
      </c>
      <c r="F1633" s="153" t="s">
        <v>11676</v>
      </c>
      <c r="G1633" s="145" t="s">
        <v>15063</v>
      </c>
      <c r="H1633" s="123" t="s">
        <v>15064</v>
      </c>
      <c r="I1633" s="146" t="s">
        <v>15065</v>
      </c>
      <c r="J1633" s="147" t="s">
        <v>3567</v>
      </c>
      <c r="K1633" s="147"/>
      <c r="L1633" s="148"/>
      <c r="M1633" s="122">
        <v>800</v>
      </c>
      <c r="N1633" s="121" t="s">
        <v>8168</v>
      </c>
      <c r="O1633" s="144"/>
      <c r="P1633" s="121"/>
      <c r="Q1633" s="144"/>
      <c r="R1633" s="210"/>
      <c r="S1633" s="144"/>
      <c r="T1633" s="144"/>
      <c r="U1633" s="144"/>
      <c r="V1633" s="144"/>
      <c r="W1633" s="121"/>
    </row>
    <row r="1634" spans="1:23" ht="15" customHeight="1" x14ac:dyDescent="0.25">
      <c r="A1634" s="144">
        <v>9536</v>
      </c>
      <c r="B1634" s="120">
        <v>39790</v>
      </c>
      <c r="C1634" s="121">
        <v>359</v>
      </c>
      <c r="D1634" s="121" t="s">
        <v>121</v>
      </c>
      <c r="E1634" s="121" t="s">
        <v>15066</v>
      </c>
      <c r="F1634" s="144" t="s">
        <v>15067</v>
      </c>
      <c r="G1634" s="145" t="s">
        <v>9078</v>
      </c>
      <c r="H1634" s="123" t="s">
        <v>15068</v>
      </c>
      <c r="I1634" s="146" t="s">
        <v>15069</v>
      </c>
      <c r="J1634" s="147" t="s">
        <v>15070</v>
      </c>
      <c r="K1634" s="147"/>
      <c r="L1634" s="148"/>
      <c r="M1634" s="122">
        <v>440000</v>
      </c>
      <c r="N1634" s="121" t="s">
        <v>8194</v>
      </c>
      <c r="O1634" s="121"/>
      <c r="P1634" s="210"/>
      <c r="Q1634" s="144"/>
      <c r="R1634" s="144"/>
      <c r="S1634" s="144"/>
      <c r="T1634" s="144"/>
      <c r="U1634" s="144"/>
      <c r="V1634" s="144"/>
      <c r="W1634" s="121"/>
    </row>
    <row r="1635" spans="1:23" ht="15" customHeight="1" x14ac:dyDescent="0.25">
      <c r="A1635" s="144"/>
      <c r="B1635" s="157">
        <v>39790</v>
      </c>
      <c r="C1635" s="121">
        <v>1236</v>
      </c>
      <c r="D1635" s="121" t="s">
        <v>143</v>
      </c>
      <c r="E1635" s="158">
        <v>39790.525000000001</v>
      </c>
      <c r="F1635" s="145" t="s">
        <v>15071</v>
      </c>
      <c r="G1635" s="144" t="s">
        <v>15072</v>
      </c>
      <c r="H1635" s="144" t="s">
        <v>15073</v>
      </c>
      <c r="I1635" s="144" t="s">
        <v>15074</v>
      </c>
      <c r="J1635" s="147" t="s">
        <v>15075</v>
      </c>
      <c r="K1635" s="147"/>
      <c r="L1635" s="148" t="s">
        <v>8359</v>
      </c>
      <c r="M1635" s="122">
        <v>100</v>
      </c>
      <c r="N1635" s="121" t="s">
        <v>8215</v>
      </c>
      <c r="O1635" s="122"/>
      <c r="P1635" s="210" t="s">
        <v>4468</v>
      </c>
      <c r="Q1635" s="144"/>
      <c r="R1635" s="144"/>
      <c r="S1635" s="144" t="s">
        <v>15076</v>
      </c>
      <c r="T1635" s="144" t="s">
        <v>11639</v>
      </c>
      <c r="U1635" s="144" t="s">
        <v>3566</v>
      </c>
      <c r="V1635" s="144"/>
      <c r="W1635" s="121"/>
    </row>
    <row r="1636" spans="1:23" ht="15" customHeight="1" x14ac:dyDescent="0.25">
      <c r="A1636" s="144"/>
      <c r="B1636" s="157">
        <v>39790</v>
      </c>
      <c r="C1636" s="121"/>
      <c r="D1636" s="121" t="s">
        <v>46</v>
      </c>
      <c r="E1636" s="158" t="s">
        <v>15077</v>
      </c>
      <c r="F1636" s="145" t="s">
        <v>10956</v>
      </c>
      <c r="G1636" s="144" t="s">
        <v>8802</v>
      </c>
      <c r="H1636" s="144"/>
      <c r="I1636" s="144" t="s">
        <v>15078</v>
      </c>
      <c r="J1636" s="147" t="s">
        <v>11513</v>
      </c>
      <c r="K1636" s="147"/>
      <c r="L1636" s="148" t="s">
        <v>8359</v>
      </c>
      <c r="M1636" s="122">
        <v>400</v>
      </c>
      <c r="N1636" s="121"/>
      <c r="O1636" s="122">
        <v>100</v>
      </c>
      <c r="P1636" s="210"/>
      <c r="Q1636" s="144" t="s">
        <v>15079</v>
      </c>
      <c r="R1636" s="144"/>
      <c r="S1636" s="144" t="s">
        <v>10959</v>
      </c>
      <c r="T1636" s="144" t="s">
        <v>10745</v>
      </c>
      <c r="U1636" s="144"/>
      <c r="V1636" s="144"/>
      <c r="W1636" s="121"/>
    </row>
    <row r="1637" spans="1:23" ht="15" customHeight="1" x14ac:dyDescent="0.25">
      <c r="A1637" s="144"/>
      <c r="B1637" s="157">
        <v>39790</v>
      </c>
      <c r="C1637" s="121">
        <v>1730</v>
      </c>
      <c r="D1637" s="121" t="s">
        <v>68</v>
      </c>
      <c r="E1637" s="158">
        <v>39790.729166666664</v>
      </c>
      <c r="F1637" s="145" t="s">
        <v>15080</v>
      </c>
      <c r="G1637" s="144" t="s">
        <v>15081</v>
      </c>
      <c r="H1637" s="144" t="s">
        <v>15082</v>
      </c>
      <c r="I1637" s="144" t="s">
        <v>15083</v>
      </c>
      <c r="J1637" s="147"/>
      <c r="K1637" s="147"/>
      <c r="L1637" s="148" t="s">
        <v>15084</v>
      </c>
      <c r="M1637" s="122">
        <v>500</v>
      </c>
      <c r="N1637" s="121" t="s">
        <v>8215</v>
      </c>
      <c r="O1637" s="122"/>
      <c r="P1637" s="210"/>
      <c r="Q1637" s="144"/>
      <c r="R1637" s="144"/>
      <c r="S1637" s="144" t="s">
        <v>15085</v>
      </c>
      <c r="T1637" s="144" t="s">
        <v>11639</v>
      </c>
      <c r="U1637" s="144" t="s">
        <v>3566</v>
      </c>
      <c r="V1637" s="144"/>
      <c r="W1637" s="121"/>
    </row>
    <row r="1638" spans="1:23" ht="15" customHeight="1" x14ac:dyDescent="0.25">
      <c r="A1638" s="144">
        <v>9544</v>
      </c>
      <c r="B1638" s="120">
        <v>39791</v>
      </c>
      <c r="C1638" s="121">
        <v>903</v>
      </c>
      <c r="D1638" s="121" t="s">
        <v>35</v>
      </c>
      <c r="E1638" s="121" t="s">
        <v>15086</v>
      </c>
      <c r="F1638" s="153" t="s">
        <v>8190</v>
      </c>
      <c r="G1638" s="145" t="s">
        <v>8191</v>
      </c>
      <c r="H1638" s="123" t="s">
        <v>15087</v>
      </c>
      <c r="I1638" s="146" t="s">
        <v>15088</v>
      </c>
      <c r="J1638" s="147" t="s">
        <v>15089</v>
      </c>
      <c r="K1638" s="147"/>
      <c r="L1638" s="148" t="s">
        <v>8226</v>
      </c>
      <c r="M1638" s="122">
        <v>1500</v>
      </c>
      <c r="N1638" s="121" t="s">
        <v>8142</v>
      </c>
      <c r="O1638" s="121"/>
      <c r="P1638" s="210" t="s">
        <v>15090</v>
      </c>
      <c r="Q1638" s="144" t="s">
        <v>8191</v>
      </c>
      <c r="R1638" s="144"/>
      <c r="S1638" s="144"/>
      <c r="T1638" s="144" t="s">
        <v>12773</v>
      </c>
      <c r="U1638" s="144"/>
      <c r="V1638" s="144"/>
      <c r="W1638" s="121"/>
    </row>
    <row r="1639" spans="1:23" ht="15" customHeight="1" x14ac:dyDescent="0.25">
      <c r="A1639" s="144">
        <v>9551</v>
      </c>
      <c r="B1639" s="120">
        <v>39791</v>
      </c>
      <c r="C1639" s="121">
        <v>147</v>
      </c>
      <c r="D1639" s="121" t="s">
        <v>35</v>
      </c>
      <c r="E1639" s="121" t="s">
        <v>15091</v>
      </c>
      <c r="F1639" s="153" t="s">
        <v>15092</v>
      </c>
      <c r="G1639" s="145" t="s">
        <v>8191</v>
      </c>
      <c r="H1639" s="123" t="s">
        <v>15093</v>
      </c>
      <c r="I1639" s="146" t="s">
        <v>15094</v>
      </c>
      <c r="J1639" s="147" t="s">
        <v>13069</v>
      </c>
      <c r="K1639" s="147"/>
      <c r="L1639" s="148"/>
      <c r="M1639" s="122">
        <v>50</v>
      </c>
      <c r="N1639" s="121" t="s">
        <v>8142</v>
      </c>
      <c r="O1639" s="121"/>
      <c r="P1639" s="149" t="s">
        <v>10824</v>
      </c>
      <c r="Q1639" s="144" t="s">
        <v>8191</v>
      </c>
      <c r="R1639" s="144"/>
      <c r="S1639" s="144"/>
      <c r="T1639" s="144" t="s">
        <v>12773</v>
      </c>
      <c r="U1639" s="144"/>
      <c r="V1639" s="144"/>
      <c r="W1639" s="121"/>
    </row>
    <row r="1640" spans="1:23" ht="15" customHeight="1" x14ac:dyDescent="0.25">
      <c r="A1640" s="159"/>
      <c r="B1640" s="160">
        <v>39791</v>
      </c>
      <c r="C1640" s="161">
        <v>1251</v>
      </c>
      <c r="D1640" s="161" t="s">
        <v>141</v>
      </c>
      <c r="E1640" s="161" t="s">
        <v>15095</v>
      </c>
      <c r="F1640" s="162" t="s">
        <v>15096</v>
      </c>
      <c r="G1640" s="162" t="s">
        <v>8233</v>
      </c>
      <c r="H1640" s="163" t="s">
        <v>15097</v>
      </c>
      <c r="I1640" s="164" t="s">
        <v>15098</v>
      </c>
      <c r="J1640" s="163" t="s">
        <v>15099</v>
      </c>
      <c r="K1640" s="165" t="s">
        <v>9481</v>
      </c>
      <c r="L1640" s="181" t="s">
        <v>8226</v>
      </c>
      <c r="M1640" s="166">
        <v>200</v>
      </c>
      <c r="N1640" s="161" t="s">
        <v>8335</v>
      </c>
      <c r="O1640" s="167"/>
      <c r="P1640" s="162"/>
      <c r="Q1640" s="159"/>
      <c r="R1640" s="159"/>
      <c r="S1640" s="159" t="s">
        <v>14307</v>
      </c>
      <c r="T1640" s="159" t="s">
        <v>10584</v>
      </c>
      <c r="U1640" s="164"/>
      <c r="V1640" s="159"/>
      <c r="W1640" s="168"/>
    </row>
    <row r="1641" spans="1:23" ht="15" customHeight="1" x14ac:dyDescent="0.25">
      <c r="A1641" s="159">
        <v>9545</v>
      </c>
      <c r="B1641" s="160">
        <v>39791</v>
      </c>
      <c r="C1641" s="161">
        <v>952</v>
      </c>
      <c r="D1641" s="161" t="s">
        <v>329</v>
      </c>
      <c r="E1641" s="161" t="s">
        <v>15100</v>
      </c>
      <c r="F1641" s="162" t="s">
        <v>15101</v>
      </c>
      <c r="G1641" s="162" t="s">
        <v>8312</v>
      </c>
      <c r="H1641" s="163" t="s">
        <v>15102</v>
      </c>
      <c r="I1641" s="164" t="s">
        <v>15103</v>
      </c>
      <c r="J1641" s="165" t="s">
        <v>15104</v>
      </c>
      <c r="K1641" s="165" t="s">
        <v>9481</v>
      </c>
      <c r="L1641" s="161" t="s">
        <v>11696</v>
      </c>
      <c r="M1641" s="166">
        <v>2700</v>
      </c>
      <c r="N1641" s="161" t="s">
        <v>8273</v>
      </c>
      <c r="O1641" s="161"/>
      <c r="P1641" s="226"/>
      <c r="Q1641" s="159"/>
      <c r="R1641" s="159"/>
      <c r="S1641" s="159" t="s">
        <v>15105</v>
      </c>
      <c r="T1641" s="159" t="s">
        <v>10717</v>
      </c>
      <c r="U1641" s="159"/>
      <c r="V1641" s="159"/>
      <c r="W1641" s="161"/>
    </row>
    <row r="1642" spans="1:23" ht="15" customHeight="1" x14ac:dyDescent="0.25">
      <c r="A1642" s="159">
        <v>9547</v>
      </c>
      <c r="B1642" s="160">
        <v>39791</v>
      </c>
      <c r="C1642" s="161">
        <v>1109</v>
      </c>
      <c r="D1642" s="161" t="s">
        <v>329</v>
      </c>
      <c r="E1642" s="161" t="s">
        <v>15106</v>
      </c>
      <c r="F1642" s="162" t="s">
        <v>15107</v>
      </c>
      <c r="G1642" s="162" t="s">
        <v>15108</v>
      </c>
      <c r="H1642" s="163" t="s">
        <v>15109</v>
      </c>
      <c r="I1642" s="164" t="s">
        <v>15110</v>
      </c>
      <c r="J1642" s="165" t="s">
        <v>15111</v>
      </c>
      <c r="K1642" s="165"/>
      <c r="L1642" s="181" t="s">
        <v>8172</v>
      </c>
      <c r="M1642" s="166">
        <v>20000</v>
      </c>
      <c r="N1642" s="161" t="s">
        <v>8168</v>
      </c>
      <c r="O1642" s="161"/>
      <c r="P1642" s="167"/>
      <c r="Q1642" s="159"/>
      <c r="R1642" s="159"/>
      <c r="S1642" s="159"/>
      <c r="T1642" s="159"/>
      <c r="U1642" s="159"/>
      <c r="V1642" s="159"/>
      <c r="W1642" s="161"/>
    </row>
    <row r="1643" spans="1:23" ht="15" customHeight="1" x14ac:dyDescent="0.25">
      <c r="A1643" s="159"/>
      <c r="B1643" s="160">
        <v>39791</v>
      </c>
      <c r="C1643" s="161">
        <v>956</v>
      </c>
      <c r="D1643" s="161" t="s">
        <v>64</v>
      </c>
      <c r="E1643" s="161" t="s">
        <v>15112</v>
      </c>
      <c r="F1643" s="162" t="s">
        <v>10122</v>
      </c>
      <c r="G1643" s="162" t="s">
        <v>5722</v>
      </c>
      <c r="H1643" s="163" t="s">
        <v>15113</v>
      </c>
      <c r="I1643" s="164" t="s">
        <v>15114</v>
      </c>
      <c r="J1643" s="165" t="s">
        <v>15115</v>
      </c>
      <c r="K1643" s="165" t="s">
        <v>9481</v>
      </c>
      <c r="L1643" s="181" t="s">
        <v>8226</v>
      </c>
      <c r="M1643" s="166">
        <v>300</v>
      </c>
      <c r="N1643" s="161" t="s">
        <v>8142</v>
      </c>
      <c r="O1643" s="161"/>
      <c r="P1643" s="167"/>
      <c r="Q1643" s="159"/>
      <c r="R1643" s="159"/>
      <c r="S1643" s="159" t="s">
        <v>12981</v>
      </c>
      <c r="T1643" s="159" t="s">
        <v>9483</v>
      </c>
      <c r="U1643" s="159"/>
      <c r="V1643" s="159"/>
      <c r="W1643" s="161"/>
    </row>
    <row r="1644" spans="1:23" ht="15" customHeight="1" x14ac:dyDescent="0.25">
      <c r="A1644" s="144"/>
      <c r="B1644" s="157">
        <v>39791</v>
      </c>
      <c r="C1644" s="121">
        <v>1130</v>
      </c>
      <c r="D1644" s="121" t="s">
        <v>68</v>
      </c>
      <c r="E1644" s="158">
        <v>39791.645833333336</v>
      </c>
      <c r="F1644" s="145" t="s">
        <v>15116</v>
      </c>
      <c r="G1644" s="144" t="s">
        <v>15081</v>
      </c>
      <c r="H1644" s="144" t="s">
        <v>15117</v>
      </c>
      <c r="I1644" s="144" t="s">
        <v>15118</v>
      </c>
      <c r="J1644" s="147" t="s">
        <v>15075</v>
      </c>
      <c r="K1644" s="147"/>
      <c r="L1644" s="148" t="s">
        <v>8359</v>
      </c>
      <c r="M1644" s="122">
        <v>25</v>
      </c>
      <c r="N1644" s="121" t="s">
        <v>8215</v>
      </c>
      <c r="O1644" s="122"/>
      <c r="P1644" s="210" t="s">
        <v>4468</v>
      </c>
      <c r="Q1644" s="144"/>
      <c r="R1644" s="144"/>
      <c r="S1644" s="144" t="s">
        <v>15119</v>
      </c>
      <c r="T1644" s="144" t="s">
        <v>11639</v>
      </c>
      <c r="U1644" s="144" t="s">
        <v>3566</v>
      </c>
      <c r="V1644" s="144"/>
      <c r="W1644" s="121"/>
    </row>
    <row r="1645" spans="1:23" ht="15" customHeight="1" x14ac:dyDescent="0.25">
      <c r="A1645" s="144">
        <v>9576</v>
      </c>
      <c r="B1645" s="120">
        <v>39792</v>
      </c>
      <c r="C1645" s="121">
        <v>943</v>
      </c>
      <c r="D1645" s="121" t="s">
        <v>373</v>
      </c>
      <c r="E1645" s="121" t="s">
        <v>15120</v>
      </c>
      <c r="F1645" s="145" t="s">
        <v>15121</v>
      </c>
      <c r="G1645" s="145" t="s">
        <v>15122</v>
      </c>
      <c r="H1645" s="123" t="s">
        <v>15123</v>
      </c>
      <c r="I1645" s="146" t="s">
        <v>15124</v>
      </c>
      <c r="J1645" s="147" t="s">
        <v>5268</v>
      </c>
      <c r="K1645" s="147"/>
      <c r="L1645" s="148"/>
      <c r="M1645" s="122" t="s">
        <v>8194</v>
      </c>
      <c r="N1645" s="121" t="s">
        <v>8168</v>
      </c>
      <c r="O1645" s="121"/>
      <c r="P1645" s="210"/>
      <c r="Q1645" s="144"/>
      <c r="R1645" s="144"/>
      <c r="S1645" s="144"/>
      <c r="T1645" s="144" t="s">
        <v>12773</v>
      </c>
      <c r="U1645" s="144" t="s">
        <v>15125</v>
      </c>
      <c r="V1645" s="144"/>
      <c r="W1645" s="121"/>
    </row>
    <row r="1646" spans="1:23" ht="15" customHeight="1" x14ac:dyDescent="0.25">
      <c r="A1646" s="144">
        <v>9594</v>
      </c>
      <c r="B1646" s="120">
        <v>39792</v>
      </c>
      <c r="C1646" s="121">
        <v>229</v>
      </c>
      <c r="D1646" s="121" t="s">
        <v>998</v>
      </c>
      <c r="E1646" s="121" t="s">
        <v>15126</v>
      </c>
      <c r="F1646" s="145" t="s">
        <v>15127</v>
      </c>
      <c r="G1646" s="145" t="s">
        <v>8636</v>
      </c>
      <c r="H1646" s="123" t="s">
        <v>15128</v>
      </c>
      <c r="I1646" s="146" t="s">
        <v>15129</v>
      </c>
      <c r="J1646" s="147" t="s">
        <v>4468</v>
      </c>
      <c r="K1646" s="147"/>
      <c r="L1646" s="148"/>
      <c r="M1646" s="122">
        <v>1000</v>
      </c>
      <c r="N1646" s="121" t="s">
        <v>8168</v>
      </c>
      <c r="O1646" s="121"/>
      <c r="P1646" s="210"/>
      <c r="Q1646" s="144"/>
      <c r="R1646" s="144"/>
      <c r="S1646" s="144"/>
      <c r="T1646" s="144" t="s">
        <v>15130</v>
      </c>
      <c r="U1646" s="144"/>
      <c r="V1646" s="144"/>
      <c r="W1646" s="121"/>
    </row>
    <row r="1647" spans="1:23" ht="15" customHeight="1" x14ac:dyDescent="0.25">
      <c r="A1647" s="159">
        <v>9570</v>
      </c>
      <c r="B1647" s="160">
        <v>39792</v>
      </c>
      <c r="C1647" s="161">
        <v>820</v>
      </c>
      <c r="D1647" s="161" t="s">
        <v>91</v>
      </c>
      <c r="E1647" s="161" t="s">
        <v>15131</v>
      </c>
      <c r="F1647" s="162" t="s">
        <v>15132</v>
      </c>
      <c r="G1647" s="162" t="s">
        <v>9912</v>
      </c>
      <c r="H1647" s="163" t="s">
        <v>15133</v>
      </c>
      <c r="I1647" s="164" t="s">
        <v>15134</v>
      </c>
      <c r="J1647" s="165" t="s">
        <v>15135</v>
      </c>
      <c r="K1647" s="165" t="s">
        <v>9481</v>
      </c>
      <c r="L1647" s="181" t="s">
        <v>8172</v>
      </c>
      <c r="M1647" s="166">
        <v>1000</v>
      </c>
      <c r="N1647" s="161" t="s">
        <v>8168</v>
      </c>
      <c r="O1647" s="161"/>
      <c r="P1647" s="226"/>
      <c r="Q1647" s="159"/>
      <c r="R1647" s="159"/>
      <c r="S1647" s="159" t="s">
        <v>11807</v>
      </c>
      <c r="T1647" s="159" t="s">
        <v>10717</v>
      </c>
      <c r="U1647" s="159"/>
      <c r="V1647" s="159"/>
      <c r="W1647" s="161"/>
    </row>
    <row r="1648" spans="1:23" ht="15" customHeight="1" x14ac:dyDescent="0.25">
      <c r="A1648" s="159">
        <v>9575</v>
      </c>
      <c r="B1648" s="160">
        <v>39792</v>
      </c>
      <c r="C1648" s="161">
        <v>919</v>
      </c>
      <c r="D1648" s="161" t="s">
        <v>141</v>
      </c>
      <c r="E1648" s="161" t="s">
        <v>15136</v>
      </c>
      <c r="F1648" s="162" t="s">
        <v>14013</v>
      </c>
      <c r="G1648" s="162" t="s">
        <v>15137</v>
      </c>
      <c r="H1648" s="163" t="s">
        <v>15138</v>
      </c>
      <c r="I1648" s="164" t="s">
        <v>15139</v>
      </c>
      <c r="J1648" s="165" t="s">
        <v>15140</v>
      </c>
      <c r="K1648" s="165" t="s">
        <v>9481</v>
      </c>
      <c r="L1648" s="181" t="s">
        <v>8172</v>
      </c>
      <c r="M1648" s="166">
        <v>5</v>
      </c>
      <c r="N1648" s="161" t="s">
        <v>8267</v>
      </c>
      <c r="O1648" s="161"/>
      <c r="P1648" s="226"/>
      <c r="Q1648" s="159"/>
      <c r="R1648" s="159"/>
      <c r="S1648" s="159" t="s">
        <v>10753</v>
      </c>
      <c r="T1648" s="159" t="s">
        <v>10760</v>
      </c>
      <c r="U1648" s="159"/>
      <c r="V1648" s="159"/>
      <c r="W1648" s="161"/>
    </row>
    <row r="1649" spans="1:23" ht="15" customHeight="1" x14ac:dyDescent="0.25">
      <c r="A1649" s="159"/>
      <c r="B1649" s="160">
        <v>39792</v>
      </c>
      <c r="C1649" s="161">
        <v>350</v>
      </c>
      <c r="D1649" s="161" t="s">
        <v>81</v>
      </c>
      <c r="E1649" s="161" t="s">
        <v>15141</v>
      </c>
      <c r="F1649" s="162" t="s">
        <v>15142</v>
      </c>
      <c r="G1649" s="162" t="s">
        <v>15143</v>
      </c>
      <c r="H1649" s="163" t="s">
        <v>15144</v>
      </c>
      <c r="I1649" s="164" t="s">
        <v>11353</v>
      </c>
      <c r="J1649" s="165" t="s">
        <v>15145</v>
      </c>
      <c r="K1649" s="165" t="s">
        <v>9481</v>
      </c>
      <c r="L1649" s="181" t="s">
        <v>8226</v>
      </c>
      <c r="M1649" s="166">
        <v>300</v>
      </c>
      <c r="N1649" s="161" t="s">
        <v>8142</v>
      </c>
      <c r="O1649" s="161"/>
      <c r="P1649" s="226"/>
      <c r="Q1649" s="159" t="s">
        <v>15146</v>
      </c>
      <c r="R1649" s="159"/>
      <c r="S1649" s="159" t="s">
        <v>15147</v>
      </c>
      <c r="T1649" s="159" t="s">
        <v>10793</v>
      </c>
      <c r="U1649" s="159"/>
      <c r="V1649" s="159"/>
      <c r="W1649" s="161"/>
    </row>
    <row r="1650" spans="1:23" ht="15" customHeight="1" x14ac:dyDescent="0.25">
      <c r="A1650" s="159">
        <v>9605</v>
      </c>
      <c r="B1650" s="160">
        <v>39792</v>
      </c>
      <c r="C1650" s="161">
        <v>543</v>
      </c>
      <c r="D1650" s="161" t="s">
        <v>81</v>
      </c>
      <c r="E1650" s="161" t="s">
        <v>15148</v>
      </c>
      <c r="F1650" s="197" t="s">
        <v>15149</v>
      </c>
      <c r="G1650" s="162" t="s">
        <v>14521</v>
      </c>
      <c r="H1650" s="163" t="s">
        <v>15150</v>
      </c>
      <c r="I1650" s="164" t="s">
        <v>15151</v>
      </c>
      <c r="J1650" s="165" t="s">
        <v>15152</v>
      </c>
      <c r="K1650" s="165" t="s">
        <v>9481</v>
      </c>
      <c r="L1650" s="181" t="s">
        <v>8226</v>
      </c>
      <c r="M1650" s="166">
        <v>2500</v>
      </c>
      <c r="N1650" s="161" t="s">
        <v>8168</v>
      </c>
      <c r="O1650" s="161"/>
      <c r="P1650" s="226" t="s">
        <v>15153</v>
      </c>
      <c r="Q1650" s="159"/>
      <c r="R1650" s="159"/>
      <c r="S1650" s="159" t="s">
        <v>15154</v>
      </c>
      <c r="T1650" s="159" t="s">
        <v>10717</v>
      </c>
      <c r="U1650" s="159"/>
      <c r="V1650" s="159"/>
      <c r="W1650" s="161"/>
    </row>
    <row r="1651" spans="1:23" ht="15" customHeight="1" x14ac:dyDescent="0.25">
      <c r="A1651" s="144">
        <v>9592</v>
      </c>
      <c r="B1651" s="120">
        <v>39792</v>
      </c>
      <c r="C1651" s="121">
        <v>216</v>
      </c>
      <c r="D1651" s="121" t="s">
        <v>51</v>
      </c>
      <c r="E1651" s="121" t="s">
        <v>15155</v>
      </c>
      <c r="F1651" s="145" t="s">
        <v>15156</v>
      </c>
      <c r="G1651" s="145" t="s">
        <v>15157</v>
      </c>
      <c r="H1651" s="123" t="s">
        <v>15158</v>
      </c>
      <c r="I1651" s="146" t="s">
        <v>15159</v>
      </c>
      <c r="J1651" s="147" t="s">
        <v>13024</v>
      </c>
      <c r="K1651" s="147"/>
      <c r="L1651" s="148"/>
      <c r="M1651" s="122">
        <v>1500</v>
      </c>
      <c r="N1651" s="121" t="s">
        <v>8168</v>
      </c>
      <c r="O1651" s="144"/>
      <c r="P1651" s="121"/>
      <c r="Q1651" s="144"/>
      <c r="R1651" s="149"/>
      <c r="S1651" s="144"/>
      <c r="T1651" s="144"/>
      <c r="U1651" s="144"/>
      <c r="V1651" s="144"/>
      <c r="W1651" s="121"/>
    </row>
    <row r="1652" spans="1:23" ht="15" customHeight="1" x14ac:dyDescent="0.25">
      <c r="A1652" s="144">
        <v>9606</v>
      </c>
      <c r="B1652" s="120">
        <v>39792</v>
      </c>
      <c r="C1652" s="121">
        <v>552</v>
      </c>
      <c r="D1652" s="121" t="s">
        <v>21</v>
      </c>
      <c r="E1652" s="121" t="s">
        <v>15160</v>
      </c>
      <c r="F1652" s="145" t="s">
        <v>8211</v>
      </c>
      <c r="G1652" s="145" t="s">
        <v>10045</v>
      </c>
      <c r="H1652" s="123" t="s">
        <v>15161</v>
      </c>
      <c r="I1652" s="146" t="s">
        <v>15162</v>
      </c>
      <c r="J1652" s="147" t="s">
        <v>4468</v>
      </c>
      <c r="K1652" s="147"/>
      <c r="L1652" s="148"/>
      <c r="M1652" s="122">
        <v>40000</v>
      </c>
      <c r="N1652" s="121" t="s">
        <v>8142</v>
      </c>
      <c r="O1652" s="144"/>
      <c r="P1652" s="121"/>
      <c r="Q1652" s="144"/>
      <c r="R1652" s="210"/>
      <c r="S1652" s="144"/>
      <c r="T1652" s="144"/>
      <c r="U1652" s="144"/>
      <c r="V1652" s="144"/>
      <c r="W1652" s="121"/>
    </row>
    <row r="1653" spans="1:23" ht="15" customHeight="1" x14ac:dyDescent="0.25">
      <c r="A1653" s="144">
        <v>9602</v>
      </c>
      <c r="B1653" s="120">
        <v>39792</v>
      </c>
      <c r="C1653" s="121">
        <v>513</v>
      </c>
      <c r="D1653" s="121" t="s">
        <v>162</v>
      </c>
      <c r="E1653" s="121" t="s">
        <v>15163</v>
      </c>
      <c r="F1653" s="145" t="s">
        <v>8157</v>
      </c>
      <c r="G1653" s="145" t="s">
        <v>8158</v>
      </c>
      <c r="H1653" s="123" t="s">
        <v>15164</v>
      </c>
      <c r="I1653" s="146" t="s">
        <v>15165</v>
      </c>
      <c r="J1653" s="147" t="s">
        <v>4468</v>
      </c>
      <c r="K1653" s="147"/>
      <c r="L1653" s="148" t="s">
        <v>8172</v>
      </c>
      <c r="M1653" s="122">
        <v>300000</v>
      </c>
      <c r="N1653" s="121" t="s">
        <v>8161</v>
      </c>
      <c r="O1653" s="121"/>
      <c r="P1653" s="210"/>
      <c r="Q1653" s="144"/>
      <c r="R1653" s="144"/>
      <c r="S1653" s="144"/>
      <c r="T1653" s="144"/>
      <c r="U1653" s="144"/>
      <c r="V1653" s="144"/>
      <c r="W1653" s="121"/>
    </row>
    <row r="1654" spans="1:23" ht="15" customHeight="1" x14ac:dyDescent="0.25">
      <c r="A1654" s="144">
        <v>9586</v>
      </c>
      <c r="B1654" s="120">
        <v>39792</v>
      </c>
      <c r="C1654" s="121">
        <v>148</v>
      </c>
      <c r="D1654" s="121" t="s">
        <v>121</v>
      </c>
      <c r="E1654" s="121" t="s">
        <v>15166</v>
      </c>
      <c r="F1654" s="145" t="s">
        <v>15167</v>
      </c>
      <c r="G1654" s="145" t="s">
        <v>8181</v>
      </c>
      <c r="H1654" s="123" t="s">
        <v>15168</v>
      </c>
      <c r="I1654" s="146" t="s">
        <v>15169</v>
      </c>
      <c r="J1654" s="147" t="s">
        <v>13024</v>
      </c>
      <c r="K1654" s="147"/>
      <c r="L1654" s="148"/>
      <c r="M1654" s="122">
        <v>8000</v>
      </c>
      <c r="N1654" s="121" t="s">
        <v>8273</v>
      </c>
      <c r="O1654" s="121"/>
      <c r="P1654" s="210"/>
      <c r="Q1654" s="144"/>
      <c r="R1654" s="144"/>
      <c r="S1654" s="144"/>
      <c r="T1654" s="144"/>
      <c r="U1654" s="144"/>
      <c r="V1654" s="144"/>
      <c r="W1654" s="121"/>
    </row>
    <row r="1655" spans="1:23" ht="15" customHeight="1" x14ac:dyDescent="0.25">
      <c r="A1655" s="144"/>
      <c r="B1655" s="157">
        <v>39792</v>
      </c>
      <c r="C1655" s="121"/>
      <c r="D1655" s="121" t="s">
        <v>46</v>
      </c>
      <c r="E1655" s="158">
        <v>39792</v>
      </c>
      <c r="F1655" s="145" t="s">
        <v>14196</v>
      </c>
      <c r="G1655" s="144" t="s">
        <v>8802</v>
      </c>
      <c r="H1655" s="144" t="s">
        <v>15170</v>
      </c>
      <c r="I1655" s="144" t="s">
        <v>11567</v>
      </c>
      <c r="J1655" s="147"/>
      <c r="K1655" s="147"/>
      <c r="L1655" s="148" t="s">
        <v>15171</v>
      </c>
      <c r="M1655" s="122">
        <v>100</v>
      </c>
      <c r="N1655" s="121" t="s">
        <v>8215</v>
      </c>
      <c r="O1655" s="122"/>
      <c r="P1655" s="210"/>
      <c r="Q1655" s="144"/>
      <c r="R1655" s="144"/>
      <c r="S1655" s="144" t="s">
        <v>14883</v>
      </c>
      <c r="T1655" s="144" t="s">
        <v>10745</v>
      </c>
      <c r="U1655" s="144"/>
      <c r="V1655" s="144"/>
      <c r="W1655" s="121"/>
    </row>
    <row r="1656" spans="1:23" ht="15" customHeight="1" x14ac:dyDescent="0.25">
      <c r="A1656" s="159"/>
      <c r="B1656" s="160">
        <v>39793</v>
      </c>
      <c r="C1656" s="161">
        <v>1416</v>
      </c>
      <c r="D1656" s="161" t="s">
        <v>64</v>
      </c>
      <c r="E1656" s="161" t="s">
        <v>15172</v>
      </c>
      <c r="F1656" s="197" t="s">
        <v>10164</v>
      </c>
      <c r="G1656" s="162" t="s">
        <v>5722</v>
      </c>
      <c r="H1656" s="163" t="s">
        <v>15173</v>
      </c>
      <c r="I1656" s="164" t="s">
        <v>15174</v>
      </c>
      <c r="J1656" s="165" t="s">
        <v>15175</v>
      </c>
      <c r="K1656" s="165" t="s">
        <v>9481</v>
      </c>
      <c r="L1656" s="181" t="s">
        <v>8226</v>
      </c>
      <c r="M1656" s="166">
        <v>150</v>
      </c>
      <c r="N1656" s="161" t="s">
        <v>8142</v>
      </c>
      <c r="O1656" s="161"/>
      <c r="P1656" s="226" t="s">
        <v>15176</v>
      </c>
      <c r="Q1656" s="159"/>
      <c r="R1656" s="159"/>
      <c r="S1656" s="159" t="s">
        <v>13886</v>
      </c>
      <c r="T1656" s="159" t="s">
        <v>9483</v>
      </c>
      <c r="U1656" s="159"/>
      <c r="V1656" s="159"/>
      <c r="W1656" s="161"/>
    </row>
    <row r="1657" spans="1:23" ht="15" customHeight="1" x14ac:dyDescent="0.25">
      <c r="A1657" s="144">
        <v>9644</v>
      </c>
      <c r="B1657" s="120">
        <v>39793</v>
      </c>
      <c r="C1657" s="121">
        <v>1214</v>
      </c>
      <c r="D1657" s="121" t="s">
        <v>1299</v>
      </c>
      <c r="E1657" s="121" t="s">
        <v>15177</v>
      </c>
      <c r="F1657" s="145" t="s">
        <v>9063</v>
      </c>
      <c r="G1657" s="145" t="s">
        <v>9064</v>
      </c>
      <c r="H1657" s="123" t="s">
        <v>15178</v>
      </c>
      <c r="I1657" s="146" t="s">
        <v>15179</v>
      </c>
      <c r="J1657" s="147" t="s">
        <v>13114</v>
      </c>
      <c r="K1657" s="147"/>
      <c r="L1657" s="148"/>
      <c r="M1657" s="122">
        <v>1000</v>
      </c>
      <c r="N1657" s="121" t="s">
        <v>8178</v>
      </c>
      <c r="O1657" s="144"/>
      <c r="P1657" s="121"/>
      <c r="Q1657" s="144"/>
      <c r="R1657" s="210"/>
      <c r="S1657" s="144"/>
      <c r="T1657" s="144"/>
      <c r="U1657" s="144"/>
      <c r="V1657" s="144"/>
      <c r="W1657" s="121"/>
    </row>
    <row r="1658" spans="1:23" ht="15" customHeight="1" x14ac:dyDescent="0.25">
      <c r="A1658" s="144">
        <v>9657</v>
      </c>
      <c r="B1658" s="120">
        <v>39793</v>
      </c>
      <c r="C1658" s="121">
        <v>502</v>
      </c>
      <c r="D1658" s="121" t="s">
        <v>1138</v>
      </c>
      <c r="E1658" s="121" t="s">
        <v>15180</v>
      </c>
      <c r="F1658" s="153" t="s">
        <v>11645</v>
      </c>
      <c r="G1658" s="145" t="s">
        <v>15181</v>
      </c>
      <c r="H1658" s="123" t="s">
        <v>15182</v>
      </c>
      <c r="I1658" s="146" t="s">
        <v>15183</v>
      </c>
      <c r="J1658" s="147" t="s">
        <v>5268</v>
      </c>
      <c r="K1658" s="147"/>
      <c r="L1658" s="148"/>
      <c r="M1658" s="122" t="s">
        <v>8194</v>
      </c>
      <c r="N1658" s="121" t="s">
        <v>8178</v>
      </c>
      <c r="O1658" s="144"/>
      <c r="P1658" s="121"/>
      <c r="Q1658" s="144"/>
      <c r="R1658" s="210"/>
      <c r="S1658" s="144"/>
      <c r="T1658" s="144"/>
      <c r="U1658" s="144"/>
      <c r="V1658" s="144"/>
      <c r="W1658" s="121"/>
    </row>
    <row r="1659" spans="1:23" ht="15" customHeight="1" x14ac:dyDescent="0.25">
      <c r="A1659" s="144">
        <v>9683</v>
      </c>
      <c r="B1659" s="120">
        <v>39794</v>
      </c>
      <c r="C1659" s="121">
        <v>1354</v>
      </c>
      <c r="D1659" s="121" t="s">
        <v>59</v>
      </c>
      <c r="E1659" s="144" t="s">
        <v>15184</v>
      </c>
      <c r="F1659" s="144" t="s">
        <v>15185</v>
      </c>
      <c r="G1659" s="144" t="s">
        <v>9305</v>
      </c>
      <c r="H1659" s="206" t="s">
        <v>15186</v>
      </c>
      <c r="I1659" s="144" t="s">
        <v>15187</v>
      </c>
      <c r="J1659" s="147" t="s">
        <v>8429</v>
      </c>
      <c r="K1659" s="147"/>
      <c r="L1659" s="148"/>
      <c r="M1659" s="122">
        <v>2000</v>
      </c>
      <c r="N1659" s="121" t="s">
        <v>8142</v>
      </c>
      <c r="O1659" s="121"/>
      <c r="P1659" s="210"/>
      <c r="Q1659" s="144"/>
      <c r="R1659" s="144"/>
      <c r="S1659" s="144"/>
      <c r="T1659" s="144" t="s">
        <v>15130</v>
      </c>
      <c r="U1659" s="144"/>
      <c r="V1659" s="144"/>
      <c r="W1659" s="121"/>
    </row>
    <row r="1660" spans="1:23" ht="15" customHeight="1" x14ac:dyDescent="0.25">
      <c r="A1660" s="159">
        <v>9678</v>
      </c>
      <c r="B1660" s="160">
        <v>39794</v>
      </c>
      <c r="C1660" s="161">
        <v>1143</v>
      </c>
      <c r="D1660" s="161" t="s">
        <v>329</v>
      </c>
      <c r="E1660" s="159" t="s">
        <v>15188</v>
      </c>
      <c r="F1660" s="159" t="s">
        <v>15107</v>
      </c>
      <c r="G1660" s="159" t="s">
        <v>15108</v>
      </c>
      <c r="H1660" s="207" t="s">
        <v>15189</v>
      </c>
      <c r="I1660" s="159" t="s">
        <v>15190</v>
      </c>
      <c r="J1660" s="165" t="s">
        <v>3566</v>
      </c>
      <c r="K1660" s="165"/>
      <c r="L1660" s="181" t="s">
        <v>12003</v>
      </c>
      <c r="M1660" s="166">
        <v>12000</v>
      </c>
      <c r="N1660" s="161" t="s">
        <v>8161</v>
      </c>
      <c r="O1660" s="161"/>
      <c r="P1660" s="226" t="s">
        <v>15191</v>
      </c>
      <c r="Q1660" s="159"/>
      <c r="R1660" s="159"/>
      <c r="S1660" s="159"/>
      <c r="T1660" s="159"/>
      <c r="U1660" s="159"/>
      <c r="V1660" s="159"/>
      <c r="W1660" s="161"/>
    </row>
    <row r="1661" spans="1:23" ht="15" customHeight="1" x14ac:dyDescent="0.25">
      <c r="A1661" s="159">
        <v>9672</v>
      </c>
      <c r="B1661" s="160">
        <v>39794</v>
      </c>
      <c r="C1661" s="161">
        <v>916</v>
      </c>
      <c r="D1661" s="161" t="s">
        <v>64</v>
      </c>
      <c r="E1661" s="161" t="s">
        <v>15192</v>
      </c>
      <c r="F1661" s="162" t="s">
        <v>14013</v>
      </c>
      <c r="G1661" s="162" t="s">
        <v>15193</v>
      </c>
      <c r="H1661" s="163" t="s">
        <v>15194</v>
      </c>
      <c r="I1661" s="164" t="s">
        <v>15195</v>
      </c>
      <c r="J1661" s="165" t="s">
        <v>15196</v>
      </c>
      <c r="K1661" s="165" t="s">
        <v>9481</v>
      </c>
      <c r="L1661" s="161" t="s">
        <v>8226</v>
      </c>
      <c r="M1661" s="166">
        <v>400</v>
      </c>
      <c r="N1661" s="161" t="s">
        <v>8724</v>
      </c>
      <c r="O1661" s="161"/>
      <c r="P1661" s="226"/>
      <c r="Q1661" s="159"/>
      <c r="R1661" s="159"/>
      <c r="S1661" s="159" t="s">
        <v>10753</v>
      </c>
      <c r="T1661" s="159" t="s">
        <v>10760</v>
      </c>
      <c r="U1661" s="159"/>
      <c r="V1661" s="159"/>
      <c r="W1661" s="161"/>
    </row>
    <row r="1662" spans="1:23" ht="15" customHeight="1" x14ac:dyDescent="0.25">
      <c r="A1662" s="144">
        <v>9684</v>
      </c>
      <c r="B1662" s="120">
        <v>39794</v>
      </c>
      <c r="C1662" s="121">
        <v>1638</v>
      </c>
      <c r="D1662" s="121" t="s">
        <v>51</v>
      </c>
      <c r="E1662" s="144" t="s">
        <v>15197</v>
      </c>
      <c r="F1662" s="144" t="s">
        <v>15198</v>
      </c>
      <c r="G1662" s="144" t="s">
        <v>8979</v>
      </c>
      <c r="H1662" s="206" t="s">
        <v>15199</v>
      </c>
      <c r="I1662" s="144" t="s">
        <v>15200</v>
      </c>
      <c r="J1662" s="147" t="s">
        <v>5268</v>
      </c>
      <c r="K1662" s="147"/>
      <c r="L1662" s="148"/>
      <c r="M1662" s="122">
        <v>1000</v>
      </c>
      <c r="N1662" s="121" t="s">
        <v>8161</v>
      </c>
      <c r="O1662" s="144"/>
      <c r="P1662" s="121"/>
      <c r="Q1662" s="144"/>
      <c r="R1662" s="210"/>
      <c r="S1662" s="144"/>
      <c r="T1662" s="144"/>
      <c r="U1662" s="144"/>
      <c r="V1662" s="144"/>
      <c r="W1662" s="121"/>
    </row>
    <row r="1663" spans="1:23" ht="15" customHeight="1" x14ac:dyDescent="0.25">
      <c r="A1663" s="144">
        <v>9686</v>
      </c>
      <c r="B1663" s="120">
        <v>39794</v>
      </c>
      <c r="C1663" s="121">
        <v>2007</v>
      </c>
      <c r="D1663" s="121" t="s">
        <v>319</v>
      </c>
      <c r="E1663" s="144" t="s">
        <v>15201</v>
      </c>
      <c r="F1663" s="144" t="s">
        <v>15202</v>
      </c>
      <c r="G1663" s="144" t="s">
        <v>8208</v>
      </c>
      <c r="H1663" s="206" t="s">
        <v>15203</v>
      </c>
      <c r="I1663" s="144" t="s">
        <v>15204</v>
      </c>
      <c r="J1663" s="147" t="s">
        <v>14447</v>
      </c>
      <c r="K1663" s="147"/>
      <c r="L1663" s="148"/>
      <c r="M1663" s="122">
        <v>100</v>
      </c>
      <c r="N1663" s="121" t="s">
        <v>15205</v>
      </c>
      <c r="O1663" s="144"/>
      <c r="P1663" s="121" t="s">
        <v>11475</v>
      </c>
      <c r="Q1663" s="144"/>
      <c r="R1663" s="210"/>
      <c r="S1663" s="144"/>
      <c r="T1663" s="144"/>
      <c r="U1663" s="144"/>
      <c r="V1663" s="144"/>
      <c r="W1663" s="121"/>
    </row>
    <row r="1664" spans="1:23" ht="15" customHeight="1" x14ac:dyDescent="0.25">
      <c r="A1664" s="144">
        <v>9671</v>
      </c>
      <c r="B1664" s="120">
        <v>39794</v>
      </c>
      <c r="C1664" s="121">
        <v>608</v>
      </c>
      <c r="D1664" s="121" t="s">
        <v>162</v>
      </c>
      <c r="E1664" s="121" t="s">
        <v>15206</v>
      </c>
      <c r="F1664" s="145" t="s">
        <v>8217</v>
      </c>
      <c r="G1664" s="145" t="s">
        <v>15207</v>
      </c>
      <c r="H1664" s="123" t="s">
        <v>15208</v>
      </c>
      <c r="I1664" s="146" t="s">
        <v>15209</v>
      </c>
      <c r="J1664" s="147" t="s">
        <v>11513</v>
      </c>
      <c r="K1664" s="147"/>
      <c r="L1664" s="148"/>
      <c r="M1664" s="122">
        <v>3000</v>
      </c>
      <c r="N1664" s="121" t="s">
        <v>8161</v>
      </c>
      <c r="O1664" s="121"/>
      <c r="P1664" s="210"/>
      <c r="Q1664" s="144"/>
      <c r="R1664" s="144"/>
      <c r="S1664" s="144"/>
      <c r="T1664" s="144"/>
      <c r="U1664" s="144"/>
      <c r="V1664" s="144"/>
      <c r="W1664" s="121"/>
    </row>
    <row r="1665" spans="1:23" ht="15" customHeight="1" x14ac:dyDescent="0.25">
      <c r="A1665" s="144"/>
      <c r="B1665" s="120">
        <v>39794</v>
      </c>
      <c r="C1665" s="121">
        <v>1013</v>
      </c>
      <c r="D1665" s="121" t="s">
        <v>42</v>
      </c>
      <c r="E1665" s="121" t="s">
        <v>15210</v>
      </c>
      <c r="F1665" s="145" t="s">
        <v>8425</v>
      </c>
      <c r="G1665" s="145" t="s">
        <v>8426</v>
      </c>
      <c r="H1665" s="123" t="s">
        <v>15211</v>
      </c>
      <c r="I1665" s="146" t="s">
        <v>15212</v>
      </c>
      <c r="J1665" s="147" t="s">
        <v>15213</v>
      </c>
      <c r="K1665" s="147" t="s">
        <v>9481</v>
      </c>
      <c r="L1665" s="148" t="s">
        <v>8226</v>
      </c>
      <c r="M1665" s="122">
        <v>18000</v>
      </c>
      <c r="N1665" s="121" t="s">
        <v>15214</v>
      </c>
      <c r="O1665" s="149"/>
      <c r="P1665" s="144" t="s">
        <v>15215</v>
      </c>
      <c r="Q1665" s="144"/>
      <c r="R1665" s="144"/>
      <c r="S1665" s="144" t="s">
        <v>15216</v>
      </c>
      <c r="T1665" s="144"/>
      <c r="U1665" s="144" t="s">
        <v>15217</v>
      </c>
      <c r="V1665" s="121"/>
      <c r="W1665" s="150"/>
    </row>
    <row r="1666" spans="1:23" ht="15" customHeight="1" x14ac:dyDescent="0.25">
      <c r="A1666" s="144">
        <v>9673</v>
      </c>
      <c r="B1666" s="120">
        <v>39794</v>
      </c>
      <c r="C1666" s="121">
        <v>1013</v>
      </c>
      <c r="D1666" s="121" t="s">
        <v>42</v>
      </c>
      <c r="E1666" s="121" t="s">
        <v>15218</v>
      </c>
      <c r="F1666" s="145" t="s">
        <v>5268</v>
      </c>
      <c r="G1666" s="145" t="s">
        <v>5268</v>
      </c>
      <c r="H1666" s="123" t="s">
        <v>5268</v>
      </c>
      <c r="I1666" s="146" t="s">
        <v>5268</v>
      </c>
      <c r="J1666" s="147" t="s">
        <v>5268</v>
      </c>
      <c r="K1666" s="147"/>
      <c r="L1666" s="148"/>
      <c r="M1666" s="122" t="s">
        <v>8194</v>
      </c>
      <c r="N1666" s="121" t="s">
        <v>8194</v>
      </c>
      <c r="O1666" s="121"/>
      <c r="P1666" s="149"/>
      <c r="Q1666" s="144"/>
      <c r="R1666" s="144"/>
      <c r="S1666" s="144"/>
      <c r="T1666" s="144"/>
      <c r="U1666" s="144"/>
      <c r="V1666" s="144"/>
      <c r="W1666" s="121"/>
    </row>
    <row r="1667" spans="1:23" ht="15" customHeight="1" x14ac:dyDescent="0.25">
      <c r="A1667" s="121"/>
      <c r="B1667" s="120">
        <v>39794</v>
      </c>
      <c r="C1667" s="121">
        <v>1639</v>
      </c>
      <c r="D1667" s="121" t="s">
        <v>40</v>
      </c>
      <c r="E1667" s="121" t="s">
        <v>15219</v>
      </c>
      <c r="F1667" s="153" t="s">
        <v>15220</v>
      </c>
      <c r="G1667" s="145" t="s">
        <v>15221</v>
      </c>
      <c r="H1667" s="153" t="s">
        <v>15222</v>
      </c>
      <c r="I1667" s="146" t="s">
        <v>15223</v>
      </c>
      <c r="J1667" s="153" t="s">
        <v>15224</v>
      </c>
      <c r="K1667" s="151"/>
      <c r="L1667" s="148" t="s">
        <v>8226</v>
      </c>
      <c r="M1667" s="154" t="s">
        <v>8194</v>
      </c>
      <c r="N1667" s="151" t="s">
        <v>8267</v>
      </c>
      <c r="O1667" s="238" t="s">
        <v>4936</v>
      </c>
      <c r="P1667" s="146"/>
      <c r="Q1667" s="146" t="s">
        <v>15221</v>
      </c>
      <c r="R1667" s="146"/>
      <c r="S1667" s="146" t="s">
        <v>8222</v>
      </c>
      <c r="T1667" s="153" t="s">
        <v>10625</v>
      </c>
      <c r="U1667" s="246" t="s">
        <v>5443</v>
      </c>
      <c r="V1667" s="146" t="s">
        <v>15225</v>
      </c>
      <c r="W1667" s="146"/>
    </row>
    <row r="1668" spans="1:23" ht="15" customHeight="1" x14ac:dyDescent="0.25">
      <c r="A1668" s="144"/>
      <c r="B1668" s="157">
        <v>39794</v>
      </c>
      <c r="C1668" s="121"/>
      <c r="D1668" s="121" t="s">
        <v>200</v>
      </c>
      <c r="E1668" s="158">
        <v>39794.395833333336</v>
      </c>
      <c r="F1668" s="145" t="s">
        <v>15226</v>
      </c>
      <c r="G1668" s="144" t="s">
        <v>15048</v>
      </c>
      <c r="H1668" s="144" t="s">
        <v>15049</v>
      </c>
      <c r="I1668" s="144" t="s">
        <v>15227</v>
      </c>
      <c r="J1668" s="147" t="s">
        <v>11513</v>
      </c>
      <c r="K1668" s="147"/>
      <c r="L1668" s="148" t="s">
        <v>8359</v>
      </c>
      <c r="M1668" s="122">
        <v>50</v>
      </c>
      <c r="N1668" s="121" t="s">
        <v>8161</v>
      </c>
      <c r="O1668" s="122"/>
      <c r="P1668" s="210" t="s">
        <v>4468</v>
      </c>
      <c r="Q1668" s="144"/>
      <c r="R1668" s="144"/>
      <c r="S1668" s="144" t="s">
        <v>13004</v>
      </c>
      <c r="T1668" s="144" t="s">
        <v>12102</v>
      </c>
      <c r="U1668" s="144"/>
      <c r="V1668" s="144"/>
      <c r="W1668" s="121"/>
    </row>
    <row r="1669" spans="1:23" ht="15" customHeight="1" x14ac:dyDescent="0.25">
      <c r="A1669" s="159"/>
      <c r="B1669" s="160">
        <v>39796</v>
      </c>
      <c r="C1669" s="161">
        <v>2148</v>
      </c>
      <c r="D1669" s="161" t="s">
        <v>79</v>
      </c>
      <c r="E1669" s="159" t="s">
        <v>15228</v>
      </c>
      <c r="F1669" s="159" t="s">
        <v>14967</v>
      </c>
      <c r="G1669" s="159" t="s">
        <v>9352</v>
      </c>
      <c r="H1669" s="207" t="s">
        <v>15229</v>
      </c>
      <c r="I1669" s="159" t="s">
        <v>11985</v>
      </c>
      <c r="J1669" s="165" t="s">
        <v>15230</v>
      </c>
      <c r="K1669" s="165" t="s">
        <v>9481</v>
      </c>
      <c r="L1669" s="181" t="s">
        <v>8226</v>
      </c>
      <c r="M1669" s="166">
        <v>300</v>
      </c>
      <c r="N1669" s="161" t="s">
        <v>8267</v>
      </c>
      <c r="O1669" s="161"/>
      <c r="P1669" s="167"/>
      <c r="Q1669" s="159" t="s">
        <v>15231</v>
      </c>
      <c r="R1669" s="159"/>
      <c r="S1669" s="159" t="s">
        <v>15232</v>
      </c>
      <c r="T1669" s="159" t="s">
        <v>14972</v>
      </c>
      <c r="U1669" s="159"/>
      <c r="V1669" s="159"/>
      <c r="W1669" s="161"/>
    </row>
    <row r="1670" spans="1:23" ht="15" customHeight="1" x14ac:dyDescent="0.25">
      <c r="A1670" s="144">
        <v>9696</v>
      </c>
      <c r="B1670" s="120">
        <v>39796</v>
      </c>
      <c r="C1670" s="121">
        <v>448</v>
      </c>
      <c r="D1670" s="121" t="s">
        <v>21</v>
      </c>
      <c r="E1670" s="144" t="s">
        <v>15233</v>
      </c>
      <c r="F1670" s="144" t="s">
        <v>9073</v>
      </c>
      <c r="G1670" s="144" t="s">
        <v>8202</v>
      </c>
      <c r="H1670" s="206" t="s">
        <v>15234</v>
      </c>
      <c r="I1670" s="144" t="s">
        <v>15235</v>
      </c>
      <c r="J1670" s="147" t="s">
        <v>15236</v>
      </c>
      <c r="K1670" s="147"/>
      <c r="L1670" s="148"/>
      <c r="M1670" s="122">
        <v>350</v>
      </c>
      <c r="N1670" s="121" t="s">
        <v>8168</v>
      </c>
      <c r="O1670" s="144"/>
      <c r="P1670" s="121"/>
      <c r="Q1670" s="144"/>
      <c r="R1670" s="210"/>
      <c r="S1670" s="144"/>
      <c r="T1670" s="144"/>
      <c r="U1670" s="144"/>
      <c r="V1670" s="144"/>
      <c r="W1670" s="121"/>
    </row>
    <row r="1671" spans="1:23" ht="15" customHeight="1" x14ac:dyDescent="0.25">
      <c r="A1671" s="144">
        <v>9699</v>
      </c>
      <c r="B1671" s="120">
        <v>39796</v>
      </c>
      <c r="C1671" s="121">
        <v>1617</v>
      </c>
      <c r="D1671" s="121" t="s">
        <v>51</v>
      </c>
      <c r="E1671" s="144" t="s">
        <v>15237</v>
      </c>
      <c r="F1671" s="144" t="s">
        <v>11993</v>
      </c>
      <c r="G1671" s="144" t="s">
        <v>15238</v>
      </c>
      <c r="H1671" s="206" t="s">
        <v>15239</v>
      </c>
      <c r="I1671" s="144" t="s">
        <v>15240</v>
      </c>
      <c r="J1671" s="147" t="s">
        <v>14447</v>
      </c>
      <c r="K1671" s="147"/>
      <c r="L1671" s="148"/>
      <c r="M1671" s="122">
        <v>100</v>
      </c>
      <c r="N1671" s="121" t="s">
        <v>8142</v>
      </c>
      <c r="O1671" s="144"/>
      <c r="P1671" s="121"/>
      <c r="Q1671" s="144"/>
      <c r="R1671" s="210"/>
      <c r="S1671" s="144"/>
      <c r="T1671" s="144"/>
      <c r="U1671" s="144"/>
      <c r="V1671" s="144"/>
      <c r="W1671" s="121"/>
    </row>
    <row r="1672" spans="1:23" ht="15" customHeight="1" x14ac:dyDescent="0.25">
      <c r="A1672" s="144"/>
      <c r="B1672" s="157">
        <v>39796</v>
      </c>
      <c r="C1672" s="121"/>
      <c r="D1672" s="121" t="s">
        <v>46</v>
      </c>
      <c r="E1672" s="158" t="s">
        <v>15241</v>
      </c>
      <c r="F1672" s="145" t="s">
        <v>11057</v>
      </c>
      <c r="G1672" s="145" t="s">
        <v>8802</v>
      </c>
      <c r="H1672" s="123" t="s">
        <v>15242</v>
      </c>
      <c r="I1672" s="146" t="s">
        <v>15243</v>
      </c>
      <c r="J1672" s="147"/>
      <c r="K1672" s="147"/>
      <c r="L1672" s="148" t="s">
        <v>8359</v>
      </c>
      <c r="M1672" s="122">
        <v>800</v>
      </c>
      <c r="N1672" s="121" t="s">
        <v>8215</v>
      </c>
      <c r="O1672" s="122"/>
      <c r="P1672" s="121" t="s">
        <v>9608</v>
      </c>
      <c r="Q1672" s="144"/>
      <c r="R1672" s="144"/>
      <c r="S1672" s="144" t="s">
        <v>10782</v>
      </c>
      <c r="T1672" s="144" t="s">
        <v>10745</v>
      </c>
      <c r="U1672" s="144"/>
      <c r="V1672" s="144"/>
      <c r="W1672" s="150"/>
    </row>
    <row r="1673" spans="1:23" ht="15" customHeight="1" x14ac:dyDescent="0.25">
      <c r="A1673" s="144">
        <v>9711</v>
      </c>
      <c r="B1673" s="120">
        <v>39797</v>
      </c>
      <c r="C1673" s="121">
        <v>1021</v>
      </c>
      <c r="D1673" s="121" t="s">
        <v>132</v>
      </c>
      <c r="E1673" s="144" t="s">
        <v>15244</v>
      </c>
      <c r="F1673" s="144" t="s">
        <v>13955</v>
      </c>
      <c r="G1673" s="144" t="s">
        <v>15245</v>
      </c>
      <c r="H1673" s="206" t="s">
        <v>15246</v>
      </c>
      <c r="I1673" s="144" t="s">
        <v>15247</v>
      </c>
      <c r="J1673" s="147" t="s">
        <v>8429</v>
      </c>
      <c r="K1673" s="147"/>
      <c r="L1673" s="148"/>
      <c r="M1673" s="122">
        <v>50</v>
      </c>
      <c r="N1673" s="121" t="s">
        <v>8267</v>
      </c>
      <c r="O1673" s="121"/>
      <c r="P1673" s="210" t="s">
        <v>12770</v>
      </c>
      <c r="Q1673" s="144"/>
      <c r="R1673" s="144"/>
      <c r="S1673" s="144" t="s">
        <v>14755</v>
      </c>
      <c r="T1673" s="144" t="s">
        <v>15248</v>
      </c>
      <c r="U1673" s="144"/>
      <c r="V1673" s="144"/>
      <c r="W1673" s="121"/>
    </row>
    <row r="1674" spans="1:23" ht="15" customHeight="1" x14ac:dyDescent="0.25">
      <c r="A1674" s="144" t="s">
        <v>15249</v>
      </c>
      <c r="B1674" s="120">
        <v>39797</v>
      </c>
      <c r="C1674" s="121">
        <v>1200</v>
      </c>
      <c r="D1674" s="121" t="s">
        <v>59</v>
      </c>
      <c r="E1674" s="121" t="s">
        <v>15250</v>
      </c>
      <c r="F1674" s="145" t="s">
        <v>15251</v>
      </c>
      <c r="G1674" s="145" t="s">
        <v>15252</v>
      </c>
      <c r="H1674" s="123" t="s">
        <v>15253</v>
      </c>
      <c r="I1674" s="146" t="s">
        <v>15254</v>
      </c>
      <c r="J1674" s="147" t="s">
        <v>15255</v>
      </c>
      <c r="K1674" s="147" t="s">
        <v>9481</v>
      </c>
      <c r="L1674" s="148" t="s">
        <v>11696</v>
      </c>
      <c r="M1674" s="122">
        <v>200</v>
      </c>
      <c r="N1674" s="121" t="s">
        <v>14890</v>
      </c>
      <c r="O1674" s="149" t="s">
        <v>4936</v>
      </c>
      <c r="P1674" s="144" t="s">
        <v>3566</v>
      </c>
      <c r="Q1674" s="144"/>
      <c r="R1674" s="144" t="s">
        <v>15256</v>
      </c>
      <c r="S1674" s="144" t="s">
        <v>15257</v>
      </c>
      <c r="T1674" s="144" t="s">
        <v>15258</v>
      </c>
      <c r="U1674" s="144" t="s">
        <v>15259</v>
      </c>
      <c r="V1674" s="121" t="s">
        <v>15249</v>
      </c>
      <c r="W1674" s="150" t="s">
        <v>3566</v>
      </c>
    </row>
    <row r="1675" spans="1:23" ht="15" customHeight="1" x14ac:dyDescent="0.25">
      <c r="A1675" s="159"/>
      <c r="B1675" s="160">
        <v>39797</v>
      </c>
      <c r="C1675" s="161">
        <v>1028</v>
      </c>
      <c r="D1675" s="161" t="s">
        <v>64</v>
      </c>
      <c r="E1675" s="161" t="s">
        <v>15260</v>
      </c>
      <c r="F1675" s="162" t="s">
        <v>11128</v>
      </c>
      <c r="G1675" s="162" t="s">
        <v>15261</v>
      </c>
      <c r="H1675" s="163" t="s">
        <v>15262</v>
      </c>
      <c r="I1675" s="164" t="s">
        <v>15263</v>
      </c>
      <c r="J1675" s="165" t="s">
        <v>15264</v>
      </c>
      <c r="K1675" s="165" t="s">
        <v>9481</v>
      </c>
      <c r="L1675" s="161" t="s">
        <v>8226</v>
      </c>
      <c r="M1675" s="166">
        <v>123</v>
      </c>
      <c r="N1675" s="161" t="s">
        <v>8142</v>
      </c>
      <c r="O1675" s="161"/>
      <c r="P1675" s="226"/>
      <c r="Q1675" s="159" t="s">
        <v>15265</v>
      </c>
      <c r="R1675" s="159"/>
      <c r="S1675" s="159" t="s">
        <v>11203</v>
      </c>
      <c r="T1675" s="159" t="s">
        <v>9483</v>
      </c>
      <c r="U1675" s="159"/>
      <c r="V1675" s="159"/>
      <c r="W1675" s="161"/>
    </row>
    <row r="1676" spans="1:23" ht="15" customHeight="1" x14ac:dyDescent="0.25">
      <c r="A1676" s="159"/>
      <c r="B1676" s="160">
        <v>39797</v>
      </c>
      <c r="C1676" s="161">
        <v>1500</v>
      </c>
      <c r="D1676" s="161" t="s">
        <v>64</v>
      </c>
      <c r="E1676" s="159" t="s">
        <v>15266</v>
      </c>
      <c r="F1676" s="159" t="s">
        <v>15267</v>
      </c>
      <c r="G1676" s="159"/>
      <c r="H1676" s="207" t="s">
        <v>15268</v>
      </c>
      <c r="I1676" s="159" t="s">
        <v>11353</v>
      </c>
      <c r="J1676" s="165" t="s">
        <v>15269</v>
      </c>
      <c r="K1676" s="165" t="s">
        <v>9481</v>
      </c>
      <c r="L1676" s="181" t="s">
        <v>8226</v>
      </c>
      <c r="M1676" s="166">
        <v>10</v>
      </c>
      <c r="N1676" s="161" t="s">
        <v>8161</v>
      </c>
      <c r="O1676" s="161"/>
      <c r="P1676" s="167"/>
      <c r="Q1676" s="159" t="s">
        <v>15270</v>
      </c>
      <c r="R1676" s="159"/>
      <c r="S1676" s="159" t="s">
        <v>15271</v>
      </c>
      <c r="T1676" s="159" t="s">
        <v>9483</v>
      </c>
      <c r="U1676" s="159"/>
      <c r="V1676" s="159"/>
      <c r="W1676" s="161"/>
    </row>
    <row r="1677" spans="1:23" ht="15" customHeight="1" x14ac:dyDescent="0.25">
      <c r="A1677" s="121"/>
      <c r="B1677" s="120">
        <v>39797</v>
      </c>
      <c r="C1677" s="121">
        <v>1122</v>
      </c>
      <c r="D1677" s="121" t="s">
        <v>40</v>
      </c>
      <c r="E1677" s="121" t="s">
        <v>15272</v>
      </c>
      <c r="F1677" s="153" t="s">
        <v>10435</v>
      </c>
      <c r="G1677" s="145" t="s">
        <v>8222</v>
      </c>
      <c r="H1677" s="153" t="s">
        <v>15273</v>
      </c>
      <c r="I1677" s="146" t="s">
        <v>15274</v>
      </c>
      <c r="J1677" s="153" t="s">
        <v>8225</v>
      </c>
      <c r="K1677" s="151"/>
      <c r="L1677" s="148" t="s">
        <v>8226</v>
      </c>
      <c r="M1677" s="154">
        <v>90</v>
      </c>
      <c r="N1677" s="151" t="s">
        <v>8161</v>
      </c>
      <c r="O1677" s="238" t="s">
        <v>4936</v>
      </c>
      <c r="P1677" s="146"/>
      <c r="Q1677" s="146"/>
      <c r="R1677" s="146"/>
      <c r="S1677" s="146" t="s">
        <v>8222</v>
      </c>
      <c r="T1677" s="153" t="s">
        <v>8251</v>
      </c>
      <c r="U1677" s="246" t="s">
        <v>8252</v>
      </c>
      <c r="V1677" s="146"/>
      <c r="W1677" s="146"/>
    </row>
    <row r="1678" spans="1:23" ht="15" customHeight="1" x14ac:dyDescent="0.25">
      <c r="A1678" s="121"/>
      <c r="B1678" s="120">
        <v>39797</v>
      </c>
      <c r="C1678" s="121">
        <v>1427</v>
      </c>
      <c r="D1678" s="121" t="s">
        <v>31</v>
      </c>
      <c r="E1678" s="243" t="s">
        <v>15275</v>
      </c>
      <c r="F1678" s="244" t="s">
        <v>11747</v>
      </c>
      <c r="G1678" s="244" t="s">
        <v>15276</v>
      </c>
      <c r="H1678" s="153" t="s">
        <v>15277</v>
      </c>
      <c r="I1678" s="153" t="s">
        <v>15278</v>
      </c>
      <c r="J1678" s="153" t="s">
        <v>8225</v>
      </c>
      <c r="K1678" s="151"/>
      <c r="L1678" s="151" t="s">
        <v>8226</v>
      </c>
      <c r="M1678" s="154">
        <v>450</v>
      </c>
      <c r="N1678" s="151" t="s">
        <v>8142</v>
      </c>
      <c r="O1678" s="238" t="s">
        <v>4936</v>
      </c>
      <c r="P1678" s="151"/>
      <c r="Q1678" s="173" t="s">
        <v>15279</v>
      </c>
      <c r="R1678" s="173"/>
      <c r="S1678" s="173" t="s">
        <v>10865</v>
      </c>
      <c r="T1678" s="173" t="s">
        <v>9604</v>
      </c>
      <c r="U1678" s="173" t="s">
        <v>10867</v>
      </c>
      <c r="V1678" s="179"/>
      <c r="W1678" s="180"/>
    </row>
    <row r="1679" spans="1:23" ht="15" customHeight="1" x14ac:dyDescent="0.25">
      <c r="A1679" s="144">
        <v>9714</v>
      </c>
      <c r="B1679" s="157">
        <v>39797</v>
      </c>
      <c r="C1679" s="121">
        <v>1148</v>
      </c>
      <c r="D1679" s="121" t="s">
        <v>61</v>
      </c>
      <c r="E1679" s="158" t="s">
        <v>15280</v>
      </c>
      <c r="F1679" s="144" t="s">
        <v>9508</v>
      </c>
      <c r="G1679" s="144" t="s">
        <v>15281</v>
      </c>
      <c r="H1679" s="206" t="s">
        <v>15282</v>
      </c>
      <c r="I1679" s="144" t="s">
        <v>15283</v>
      </c>
      <c r="J1679" s="147" t="s">
        <v>15284</v>
      </c>
      <c r="K1679" s="147"/>
      <c r="L1679" s="148" t="s">
        <v>8359</v>
      </c>
      <c r="M1679" s="122">
        <v>11500</v>
      </c>
      <c r="N1679" s="121" t="s">
        <v>8142</v>
      </c>
      <c r="O1679" s="122">
        <v>2500</v>
      </c>
      <c r="P1679" s="210" t="s">
        <v>3566</v>
      </c>
      <c r="Q1679" s="144"/>
      <c r="R1679" s="144"/>
      <c r="S1679" s="144" t="s">
        <v>14580</v>
      </c>
      <c r="T1679" s="144" t="s">
        <v>14581</v>
      </c>
      <c r="U1679" s="144" t="s">
        <v>15285</v>
      </c>
      <c r="V1679" s="144"/>
      <c r="W1679" s="121"/>
    </row>
    <row r="1680" spans="1:23" ht="15" customHeight="1" x14ac:dyDescent="0.25">
      <c r="A1680" s="144">
        <v>9720</v>
      </c>
      <c r="B1680" s="157">
        <v>39797</v>
      </c>
      <c r="C1680" s="121">
        <v>1548</v>
      </c>
      <c r="D1680" s="121" t="s">
        <v>68</v>
      </c>
      <c r="E1680" s="158" t="s">
        <v>15286</v>
      </c>
      <c r="F1680" s="144" t="s">
        <v>15287</v>
      </c>
      <c r="G1680" s="144" t="s">
        <v>14153</v>
      </c>
      <c r="H1680" s="144" t="s">
        <v>15288</v>
      </c>
      <c r="I1680" s="144" t="s">
        <v>15289</v>
      </c>
      <c r="J1680" s="147" t="s">
        <v>15290</v>
      </c>
      <c r="K1680" s="147"/>
      <c r="L1680" s="148" t="s">
        <v>8359</v>
      </c>
      <c r="M1680" s="122">
        <v>2000</v>
      </c>
      <c r="N1680" s="121" t="s">
        <v>8142</v>
      </c>
      <c r="O1680" s="122"/>
      <c r="P1680" s="210" t="s">
        <v>11008</v>
      </c>
      <c r="Q1680" s="144"/>
      <c r="R1680" s="144"/>
      <c r="S1680" s="144" t="s">
        <v>15291</v>
      </c>
      <c r="T1680" s="144" t="s">
        <v>11639</v>
      </c>
      <c r="U1680" s="144" t="s">
        <v>4468</v>
      </c>
      <c r="V1680" s="144"/>
      <c r="W1680" s="121"/>
    </row>
    <row r="1681" spans="1:23" ht="15" customHeight="1" x14ac:dyDescent="0.25">
      <c r="A1681" s="144"/>
      <c r="B1681" s="157">
        <v>39797</v>
      </c>
      <c r="C1681" s="121"/>
      <c r="D1681" s="121" t="s">
        <v>61</v>
      </c>
      <c r="E1681" s="158">
        <v>39795.451388888891</v>
      </c>
      <c r="F1681" s="145" t="s">
        <v>15292</v>
      </c>
      <c r="G1681" s="145" t="s">
        <v>14682</v>
      </c>
      <c r="H1681" s="123" t="s">
        <v>15293</v>
      </c>
      <c r="I1681" s="146" t="s">
        <v>15294</v>
      </c>
      <c r="J1681" s="147" t="s">
        <v>15295</v>
      </c>
      <c r="K1681" s="147"/>
      <c r="L1681" s="148" t="s">
        <v>8359</v>
      </c>
      <c r="M1681" s="122">
        <v>15</v>
      </c>
      <c r="N1681" s="121" t="s">
        <v>15296</v>
      </c>
      <c r="O1681" s="122">
        <v>0</v>
      </c>
      <c r="P1681" s="121" t="s">
        <v>3566</v>
      </c>
      <c r="Q1681" s="144"/>
      <c r="R1681" s="144"/>
      <c r="S1681" s="144" t="s">
        <v>15297</v>
      </c>
      <c r="T1681" s="144" t="s">
        <v>14581</v>
      </c>
      <c r="U1681" s="144" t="s">
        <v>3566</v>
      </c>
      <c r="V1681" s="144"/>
      <c r="W1681" s="150"/>
    </row>
    <row r="1682" spans="1:23" ht="15" customHeight="1" x14ac:dyDescent="0.25">
      <c r="A1682" s="144"/>
      <c r="B1682" s="157">
        <v>39797</v>
      </c>
      <c r="C1682" s="121"/>
      <c r="D1682" s="121" t="s">
        <v>68</v>
      </c>
      <c r="E1682" s="158">
        <v>39797.59375</v>
      </c>
      <c r="F1682" s="145" t="s">
        <v>15298</v>
      </c>
      <c r="G1682" s="145" t="s">
        <v>8515</v>
      </c>
      <c r="H1682" s="123" t="s">
        <v>15299</v>
      </c>
      <c r="I1682" s="146" t="s">
        <v>15300</v>
      </c>
      <c r="J1682" s="147" t="s">
        <v>15301</v>
      </c>
      <c r="K1682" s="147"/>
      <c r="L1682" s="148" t="s">
        <v>8359</v>
      </c>
      <c r="M1682" s="122">
        <v>75</v>
      </c>
      <c r="N1682" s="121" t="s">
        <v>15302</v>
      </c>
      <c r="O1682" s="122" t="s">
        <v>8711</v>
      </c>
      <c r="P1682" s="121" t="s">
        <v>3566</v>
      </c>
      <c r="Q1682" s="144"/>
      <c r="R1682" s="144"/>
      <c r="S1682" s="144" t="s">
        <v>14996</v>
      </c>
      <c r="T1682" s="144" t="s">
        <v>14581</v>
      </c>
      <c r="U1682" s="144"/>
      <c r="V1682" s="144"/>
      <c r="W1682" s="150"/>
    </row>
    <row r="1683" spans="1:23" ht="15" customHeight="1" x14ac:dyDescent="0.25">
      <c r="A1683" s="159"/>
      <c r="B1683" s="160">
        <v>39798</v>
      </c>
      <c r="C1683" s="161">
        <v>1324</v>
      </c>
      <c r="D1683" s="161" t="s">
        <v>91</v>
      </c>
      <c r="E1683" s="161" t="s">
        <v>15020</v>
      </c>
      <c r="F1683" s="162" t="s">
        <v>15303</v>
      </c>
      <c r="G1683" s="162" t="s">
        <v>8284</v>
      </c>
      <c r="H1683" s="163" t="s">
        <v>15304</v>
      </c>
      <c r="I1683" s="164" t="s">
        <v>15305</v>
      </c>
      <c r="J1683" s="163" t="s">
        <v>15306</v>
      </c>
      <c r="K1683" s="165" t="s">
        <v>9481</v>
      </c>
      <c r="L1683" s="181" t="s">
        <v>8226</v>
      </c>
      <c r="M1683" s="166">
        <v>793</v>
      </c>
      <c r="N1683" s="161" t="s">
        <v>8273</v>
      </c>
      <c r="O1683" s="167"/>
      <c r="P1683" s="162"/>
      <c r="Q1683" s="159"/>
      <c r="R1683" s="159"/>
      <c r="S1683" s="159" t="s">
        <v>11420</v>
      </c>
      <c r="T1683" s="159" t="s">
        <v>10717</v>
      </c>
      <c r="U1683" s="164"/>
      <c r="V1683" s="159"/>
      <c r="W1683" s="168"/>
    </row>
    <row r="1684" spans="1:23" ht="15" customHeight="1" x14ac:dyDescent="0.25">
      <c r="A1684" s="159">
        <v>9739</v>
      </c>
      <c r="B1684" s="160">
        <v>39798</v>
      </c>
      <c r="C1684" s="161">
        <v>1104</v>
      </c>
      <c r="D1684" s="161" t="s">
        <v>130</v>
      </c>
      <c r="E1684" s="159" t="s">
        <v>15307</v>
      </c>
      <c r="F1684" s="159" t="s">
        <v>15308</v>
      </c>
      <c r="G1684" s="159" t="s">
        <v>15309</v>
      </c>
      <c r="H1684" s="207" t="s">
        <v>15310</v>
      </c>
      <c r="I1684" s="159" t="s">
        <v>15311</v>
      </c>
      <c r="J1684" s="165" t="s">
        <v>15312</v>
      </c>
      <c r="K1684" s="165" t="s">
        <v>9481</v>
      </c>
      <c r="L1684" s="181" t="s">
        <v>8226</v>
      </c>
      <c r="M1684" s="166">
        <v>19000</v>
      </c>
      <c r="N1684" s="161" t="s">
        <v>8168</v>
      </c>
      <c r="O1684" s="161"/>
      <c r="P1684" s="167"/>
      <c r="Q1684" s="159"/>
      <c r="R1684" s="159"/>
      <c r="S1684" s="159" t="s">
        <v>15313</v>
      </c>
      <c r="T1684" s="159" t="s">
        <v>11302</v>
      </c>
      <c r="U1684" s="159"/>
      <c r="V1684" s="159"/>
      <c r="W1684" s="161"/>
    </row>
    <row r="1685" spans="1:23" ht="15" customHeight="1" x14ac:dyDescent="0.25">
      <c r="A1685" s="159"/>
      <c r="B1685" s="160">
        <v>39798</v>
      </c>
      <c r="C1685" s="161">
        <v>1540</v>
      </c>
      <c r="D1685" s="161" t="s">
        <v>64</v>
      </c>
      <c r="E1685" s="159" t="s">
        <v>15314</v>
      </c>
      <c r="F1685" s="159" t="s">
        <v>14013</v>
      </c>
      <c r="G1685" s="159" t="s">
        <v>10753</v>
      </c>
      <c r="H1685" s="207" t="s">
        <v>15315</v>
      </c>
      <c r="I1685" s="159" t="s">
        <v>15316</v>
      </c>
      <c r="J1685" s="165" t="s">
        <v>15317</v>
      </c>
      <c r="K1685" s="165" t="s">
        <v>9481</v>
      </c>
      <c r="L1685" s="181" t="s">
        <v>11696</v>
      </c>
      <c r="M1685" s="166"/>
      <c r="N1685" s="161" t="s">
        <v>8724</v>
      </c>
      <c r="O1685" s="161"/>
      <c r="P1685" s="167"/>
      <c r="Q1685" s="159"/>
      <c r="R1685" s="159"/>
      <c r="S1685" s="159" t="s">
        <v>10753</v>
      </c>
      <c r="T1685" s="159" t="s">
        <v>10760</v>
      </c>
      <c r="U1685" s="159"/>
      <c r="V1685" s="159"/>
      <c r="W1685" s="161"/>
    </row>
    <row r="1686" spans="1:23" ht="15" customHeight="1" x14ac:dyDescent="0.25">
      <c r="A1686" s="159"/>
      <c r="B1686" s="160">
        <v>39798</v>
      </c>
      <c r="C1686" s="161">
        <v>1315</v>
      </c>
      <c r="D1686" s="161" t="s">
        <v>91</v>
      </c>
      <c r="E1686" s="159" t="s">
        <v>15318</v>
      </c>
      <c r="F1686" s="159" t="s">
        <v>9427</v>
      </c>
      <c r="G1686" s="159" t="s">
        <v>10711</v>
      </c>
      <c r="H1686" s="207" t="s">
        <v>15319</v>
      </c>
      <c r="I1686" s="159" t="s">
        <v>11353</v>
      </c>
      <c r="J1686" s="165" t="s">
        <v>15320</v>
      </c>
      <c r="K1686" s="165" t="s">
        <v>9481</v>
      </c>
      <c r="L1686" s="181" t="s">
        <v>8226</v>
      </c>
      <c r="M1686" s="166">
        <v>100</v>
      </c>
      <c r="N1686" s="161" t="s">
        <v>8724</v>
      </c>
      <c r="O1686" s="161"/>
      <c r="P1686" s="167"/>
      <c r="Q1686" s="159"/>
      <c r="R1686" s="159"/>
      <c r="S1686" s="159" t="s">
        <v>10711</v>
      </c>
      <c r="T1686" s="159" t="s">
        <v>10717</v>
      </c>
      <c r="U1686" s="159"/>
      <c r="V1686" s="159"/>
      <c r="W1686" s="161"/>
    </row>
    <row r="1687" spans="1:23" ht="15" customHeight="1" x14ac:dyDescent="0.25">
      <c r="A1687" s="144">
        <v>9747</v>
      </c>
      <c r="B1687" s="120">
        <v>39798</v>
      </c>
      <c r="C1687" s="121">
        <v>1549</v>
      </c>
      <c r="D1687" s="121" t="s">
        <v>42</v>
      </c>
      <c r="E1687" s="144" t="s">
        <v>15321</v>
      </c>
      <c r="F1687" s="145" t="s">
        <v>8269</v>
      </c>
      <c r="G1687" s="145" t="s">
        <v>8270</v>
      </c>
      <c r="H1687" s="206" t="s">
        <v>15322</v>
      </c>
      <c r="I1687" s="144" t="s">
        <v>15323</v>
      </c>
      <c r="J1687" s="147" t="s">
        <v>3566</v>
      </c>
      <c r="K1687" s="147"/>
      <c r="L1687" s="148"/>
      <c r="M1687" s="122">
        <v>1000</v>
      </c>
      <c r="N1687" s="121" t="s">
        <v>8168</v>
      </c>
      <c r="O1687" s="121"/>
      <c r="P1687" s="149"/>
      <c r="Q1687" s="144"/>
      <c r="R1687" s="144"/>
      <c r="S1687" s="144"/>
      <c r="T1687" s="144"/>
      <c r="U1687" s="144"/>
      <c r="V1687" s="144"/>
      <c r="W1687" s="121"/>
    </row>
    <row r="1688" spans="1:23" ht="15" customHeight="1" x14ac:dyDescent="0.25">
      <c r="A1688" s="144">
        <v>9734</v>
      </c>
      <c r="B1688" s="120">
        <v>39798</v>
      </c>
      <c r="C1688" s="121">
        <v>934</v>
      </c>
      <c r="D1688" s="121" t="s">
        <v>121</v>
      </c>
      <c r="E1688" s="144" t="s">
        <v>15324</v>
      </c>
      <c r="F1688" s="144" t="s">
        <v>15067</v>
      </c>
      <c r="G1688" s="144" t="s">
        <v>9078</v>
      </c>
      <c r="H1688" s="144" t="s">
        <v>15325</v>
      </c>
      <c r="I1688" s="144" t="s">
        <v>15326</v>
      </c>
      <c r="J1688" s="147" t="s">
        <v>15327</v>
      </c>
      <c r="K1688" s="147"/>
      <c r="L1688" s="148"/>
      <c r="M1688" s="122">
        <v>8000</v>
      </c>
      <c r="N1688" s="121" t="s">
        <v>8161</v>
      </c>
      <c r="O1688" s="121"/>
      <c r="P1688" s="149"/>
      <c r="Q1688" s="144"/>
      <c r="R1688" s="144"/>
      <c r="S1688" s="144"/>
      <c r="T1688" s="144"/>
      <c r="U1688" s="144"/>
      <c r="V1688" s="144"/>
      <c r="W1688" s="121"/>
    </row>
    <row r="1689" spans="1:23" ht="15" customHeight="1" x14ac:dyDescent="0.25">
      <c r="A1689" s="144">
        <v>9746</v>
      </c>
      <c r="B1689" s="120">
        <v>39798</v>
      </c>
      <c r="C1689" s="121">
        <v>1458</v>
      </c>
      <c r="D1689" s="121" t="s">
        <v>42</v>
      </c>
      <c r="E1689" s="144" t="s">
        <v>15328</v>
      </c>
      <c r="F1689" s="144" t="s">
        <v>8728</v>
      </c>
      <c r="G1689" s="144" t="s">
        <v>8426</v>
      </c>
      <c r="H1689" s="144" t="s">
        <v>15329</v>
      </c>
      <c r="I1689" s="144" t="s">
        <v>15330</v>
      </c>
      <c r="J1689" s="147" t="s">
        <v>8429</v>
      </c>
      <c r="K1689" s="147"/>
      <c r="L1689" s="148" t="s">
        <v>8172</v>
      </c>
      <c r="M1689" s="122">
        <v>15000</v>
      </c>
      <c r="N1689" s="121" t="s">
        <v>8267</v>
      </c>
      <c r="O1689" s="121"/>
      <c r="P1689" s="144" t="s">
        <v>15331</v>
      </c>
      <c r="Q1689" s="144"/>
      <c r="R1689" s="144"/>
      <c r="S1689" s="144"/>
      <c r="T1689" s="144"/>
      <c r="U1689" s="144"/>
      <c r="V1689" s="144"/>
      <c r="W1689" s="121"/>
    </row>
    <row r="1690" spans="1:23" ht="15" customHeight="1" x14ac:dyDescent="0.25">
      <c r="A1690" s="121"/>
      <c r="B1690" s="120">
        <v>39798</v>
      </c>
      <c r="C1690" s="121">
        <v>2140</v>
      </c>
      <c r="D1690" s="121" t="s">
        <v>40</v>
      </c>
      <c r="E1690" s="121" t="s">
        <v>15332</v>
      </c>
      <c r="F1690" s="153" t="s">
        <v>15333</v>
      </c>
      <c r="G1690" s="145" t="s">
        <v>8222</v>
      </c>
      <c r="H1690" s="153" t="s">
        <v>15334</v>
      </c>
      <c r="I1690" s="146" t="s">
        <v>15335</v>
      </c>
      <c r="J1690" s="153" t="s">
        <v>8225</v>
      </c>
      <c r="K1690" s="151"/>
      <c r="L1690" s="148" t="s">
        <v>8226</v>
      </c>
      <c r="M1690" s="154">
        <v>100</v>
      </c>
      <c r="N1690" s="151" t="s">
        <v>8142</v>
      </c>
      <c r="O1690" s="238" t="s">
        <v>4936</v>
      </c>
      <c r="P1690" s="146"/>
      <c r="Q1690" s="146" t="s">
        <v>8222</v>
      </c>
      <c r="R1690" s="146"/>
      <c r="S1690" s="146" t="s">
        <v>8222</v>
      </c>
      <c r="T1690" s="153" t="s">
        <v>8251</v>
      </c>
      <c r="U1690" s="246" t="s">
        <v>8252</v>
      </c>
      <c r="V1690" s="146"/>
      <c r="W1690" s="146"/>
    </row>
    <row r="1691" spans="1:23" ht="15" customHeight="1" x14ac:dyDescent="0.25">
      <c r="A1691" s="121"/>
      <c r="B1691" s="120">
        <v>39798</v>
      </c>
      <c r="C1691" s="121">
        <v>2200</v>
      </c>
      <c r="D1691" s="121" t="s">
        <v>31</v>
      </c>
      <c r="E1691" s="243" t="s">
        <v>15336</v>
      </c>
      <c r="F1691" s="244" t="s">
        <v>11747</v>
      </c>
      <c r="G1691" s="244" t="s">
        <v>15276</v>
      </c>
      <c r="H1691" s="153" t="s">
        <v>15337</v>
      </c>
      <c r="I1691" s="153" t="s">
        <v>15338</v>
      </c>
      <c r="J1691" s="153" t="s">
        <v>8225</v>
      </c>
      <c r="K1691" s="151"/>
      <c r="L1691" s="151" t="s">
        <v>8226</v>
      </c>
      <c r="M1691" s="154">
        <v>800</v>
      </c>
      <c r="N1691" s="151" t="s">
        <v>8161</v>
      </c>
      <c r="O1691" s="238" t="s">
        <v>4936</v>
      </c>
      <c r="P1691" s="151"/>
      <c r="Q1691" s="173" t="s">
        <v>15339</v>
      </c>
      <c r="R1691" s="173"/>
      <c r="S1691" s="173" t="s">
        <v>10865</v>
      </c>
      <c r="T1691" s="173" t="s">
        <v>9604</v>
      </c>
      <c r="U1691" s="173" t="s">
        <v>10867</v>
      </c>
      <c r="V1691" s="179"/>
      <c r="W1691" s="180"/>
    </row>
    <row r="1692" spans="1:23" ht="15" customHeight="1" x14ac:dyDescent="0.25">
      <c r="A1692" s="144"/>
      <c r="B1692" s="157">
        <v>39798</v>
      </c>
      <c r="C1692" s="121"/>
      <c r="D1692" s="121" t="s">
        <v>200</v>
      </c>
      <c r="E1692" s="158">
        <v>39798.302083333336</v>
      </c>
      <c r="F1692" s="145" t="s">
        <v>15226</v>
      </c>
      <c r="G1692" s="145" t="s">
        <v>15048</v>
      </c>
      <c r="H1692" s="123" t="s">
        <v>15340</v>
      </c>
      <c r="I1692" s="146" t="s">
        <v>15341</v>
      </c>
      <c r="J1692" s="147" t="s">
        <v>15342</v>
      </c>
      <c r="K1692" s="147"/>
      <c r="L1692" s="148" t="s">
        <v>8359</v>
      </c>
      <c r="M1692" s="122">
        <v>100</v>
      </c>
      <c r="N1692" s="121" t="s">
        <v>15343</v>
      </c>
      <c r="O1692" s="122"/>
      <c r="P1692" s="121" t="s">
        <v>4468</v>
      </c>
      <c r="Q1692" s="144"/>
      <c r="R1692" s="144"/>
      <c r="S1692" s="144" t="s">
        <v>13310</v>
      </c>
      <c r="T1692" s="144" t="s">
        <v>12102</v>
      </c>
      <c r="U1692" s="144" t="s">
        <v>3566</v>
      </c>
      <c r="V1692" s="144"/>
      <c r="W1692" s="150"/>
    </row>
    <row r="1693" spans="1:23" ht="15" customHeight="1" x14ac:dyDescent="0.25">
      <c r="A1693" s="144"/>
      <c r="B1693" s="157">
        <v>39798</v>
      </c>
      <c r="C1693" s="121"/>
      <c r="D1693" s="121" t="s">
        <v>46</v>
      </c>
      <c r="E1693" s="158" t="s">
        <v>15344</v>
      </c>
      <c r="F1693" s="145" t="s">
        <v>11480</v>
      </c>
      <c r="G1693" s="144" t="s">
        <v>8243</v>
      </c>
      <c r="H1693" s="144" t="s">
        <v>11561</v>
      </c>
      <c r="I1693" s="144" t="s">
        <v>15345</v>
      </c>
      <c r="J1693" s="147" t="s">
        <v>11513</v>
      </c>
      <c r="K1693" s="147"/>
      <c r="L1693" s="148" t="s">
        <v>8359</v>
      </c>
      <c r="M1693" s="122">
        <v>975</v>
      </c>
      <c r="N1693" s="121" t="s">
        <v>8161</v>
      </c>
      <c r="O1693" s="122">
        <v>900</v>
      </c>
      <c r="P1693" s="210"/>
      <c r="Q1693" s="144"/>
      <c r="R1693" s="144"/>
      <c r="S1693" s="144" t="s">
        <v>11060</v>
      </c>
      <c r="T1693" s="144" t="s">
        <v>10745</v>
      </c>
      <c r="U1693" s="144"/>
      <c r="V1693" s="144"/>
      <c r="W1693" s="121"/>
    </row>
    <row r="1694" spans="1:23" ht="15" customHeight="1" x14ac:dyDescent="0.25">
      <c r="A1694" s="144"/>
      <c r="B1694" s="157">
        <v>39798</v>
      </c>
      <c r="C1694" s="121"/>
      <c r="D1694" s="121" t="s">
        <v>46</v>
      </c>
      <c r="E1694" s="158" t="s">
        <v>15346</v>
      </c>
      <c r="F1694" s="145" t="s">
        <v>14792</v>
      </c>
      <c r="G1694" s="144" t="s">
        <v>8802</v>
      </c>
      <c r="H1694" s="144" t="s">
        <v>11170</v>
      </c>
      <c r="I1694" s="144" t="s">
        <v>15347</v>
      </c>
      <c r="J1694" s="147"/>
      <c r="K1694" s="147"/>
      <c r="L1694" s="148" t="s">
        <v>8359</v>
      </c>
      <c r="M1694" s="122">
        <v>45</v>
      </c>
      <c r="N1694" s="121" t="s">
        <v>8215</v>
      </c>
      <c r="O1694" s="122">
        <v>30</v>
      </c>
      <c r="P1694" s="210"/>
      <c r="Q1694" s="144"/>
      <c r="R1694" s="144"/>
      <c r="S1694" s="144" t="s">
        <v>10959</v>
      </c>
      <c r="T1694" s="144" t="s">
        <v>10745</v>
      </c>
      <c r="U1694" s="144"/>
      <c r="V1694" s="144"/>
      <c r="W1694" s="121"/>
    </row>
    <row r="1695" spans="1:23" ht="15" customHeight="1" x14ac:dyDescent="0.25">
      <c r="A1695" s="144"/>
      <c r="B1695" s="157">
        <v>39798</v>
      </c>
      <c r="C1695" s="121"/>
      <c r="D1695" s="121" t="s">
        <v>61</v>
      </c>
      <c r="E1695" s="158">
        <v>39797.320833333331</v>
      </c>
      <c r="F1695" s="145" t="s">
        <v>15348</v>
      </c>
      <c r="G1695" s="145" t="s">
        <v>8764</v>
      </c>
      <c r="H1695" s="123" t="s">
        <v>15349</v>
      </c>
      <c r="I1695" s="146" t="s">
        <v>15350</v>
      </c>
      <c r="J1695" s="147" t="s">
        <v>3566</v>
      </c>
      <c r="K1695" s="147"/>
      <c r="L1695" s="148" t="s">
        <v>14577</v>
      </c>
      <c r="M1695" s="122">
        <v>10</v>
      </c>
      <c r="N1695" s="121" t="s">
        <v>8168</v>
      </c>
      <c r="O1695" s="122">
        <v>0</v>
      </c>
      <c r="P1695" s="121" t="s">
        <v>3566</v>
      </c>
      <c r="Q1695" s="144"/>
      <c r="R1695" s="144"/>
      <c r="S1695" s="144" t="s">
        <v>15351</v>
      </c>
      <c r="T1695" s="144" t="s">
        <v>14581</v>
      </c>
      <c r="U1695" s="144" t="s">
        <v>15285</v>
      </c>
      <c r="V1695" s="121"/>
      <c r="W1695" s="150"/>
    </row>
    <row r="1696" spans="1:23" ht="15" customHeight="1" x14ac:dyDescent="0.25">
      <c r="A1696" s="144"/>
      <c r="B1696" s="157">
        <v>39798</v>
      </c>
      <c r="C1696" s="121"/>
      <c r="D1696" s="121" t="s">
        <v>143</v>
      </c>
      <c r="E1696" s="158" t="s">
        <v>15352</v>
      </c>
      <c r="F1696" s="145" t="s">
        <v>15353</v>
      </c>
      <c r="G1696" s="145" t="s">
        <v>15072</v>
      </c>
      <c r="H1696" s="123" t="s">
        <v>15354</v>
      </c>
      <c r="I1696" s="146" t="s">
        <v>15355</v>
      </c>
      <c r="J1696" s="147" t="s">
        <v>15075</v>
      </c>
      <c r="K1696" s="147"/>
      <c r="L1696" s="148" t="s">
        <v>8359</v>
      </c>
      <c r="M1696" s="122">
        <v>250</v>
      </c>
      <c r="N1696" s="121" t="s">
        <v>8161</v>
      </c>
      <c r="O1696" s="122">
        <v>0</v>
      </c>
      <c r="P1696" s="121" t="s">
        <v>4468</v>
      </c>
      <c r="Q1696" s="144"/>
      <c r="R1696" s="144"/>
      <c r="S1696" s="144" t="s">
        <v>15356</v>
      </c>
      <c r="T1696" s="144" t="s">
        <v>11639</v>
      </c>
      <c r="U1696" s="144" t="s">
        <v>3566</v>
      </c>
      <c r="V1696" s="121"/>
      <c r="W1696" s="150"/>
    </row>
    <row r="1697" spans="1:23" ht="15" customHeight="1" x14ac:dyDescent="0.25">
      <c r="A1697" s="144" t="s">
        <v>15249</v>
      </c>
      <c r="B1697" s="120">
        <v>39799</v>
      </c>
      <c r="C1697" s="217">
        <v>1605</v>
      </c>
      <c r="D1697" s="121" t="s">
        <v>526</v>
      </c>
      <c r="E1697" s="190" t="s">
        <v>15357</v>
      </c>
      <c r="F1697" s="145" t="s">
        <v>15358</v>
      </c>
      <c r="G1697" s="145" t="s">
        <v>15359</v>
      </c>
      <c r="H1697" s="123" t="s">
        <v>15360</v>
      </c>
      <c r="I1697" s="146" t="s">
        <v>15359</v>
      </c>
      <c r="J1697" s="147" t="s">
        <v>12827</v>
      </c>
      <c r="K1697" s="147" t="s">
        <v>9481</v>
      </c>
      <c r="L1697" s="148" t="s">
        <v>15361</v>
      </c>
      <c r="M1697" s="122" t="s">
        <v>15362</v>
      </c>
      <c r="N1697" s="121" t="s">
        <v>15363</v>
      </c>
      <c r="O1697" s="121"/>
      <c r="P1697" s="149" t="s">
        <v>4468</v>
      </c>
      <c r="Q1697" s="144" t="s">
        <v>15364</v>
      </c>
      <c r="R1697" s="144" t="s">
        <v>15365</v>
      </c>
      <c r="S1697" s="144" t="s">
        <v>15366</v>
      </c>
      <c r="T1697" s="144" t="s">
        <v>15367</v>
      </c>
      <c r="U1697" s="144" t="s">
        <v>15368</v>
      </c>
      <c r="V1697" s="144"/>
      <c r="W1697" s="121"/>
    </row>
    <row r="1698" spans="1:23" ht="15" customHeight="1" x14ac:dyDescent="0.25">
      <c r="A1698" s="144">
        <v>9774</v>
      </c>
      <c r="B1698" s="120">
        <v>39799</v>
      </c>
      <c r="C1698" s="121">
        <v>1306</v>
      </c>
      <c r="D1698" s="121" t="s">
        <v>108</v>
      </c>
      <c r="E1698" s="144" t="s">
        <v>15369</v>
      </c>
      <c r="F1698" s="144" t="s">
        <v>15370</v>
      </c>
      <c r="G1698" s="144" t="s">
        <v>12884</v>
      </c>
      <c r="H1698" s="144" t="s">
        <v>15371</v>
      </c>
      <c r="I1698" s="144" t="s">
        <v>15372</v>
      </c>
      <c r="J1698" s="147" t="s">
        <v>15327</v>
      </c>
      <c r="K1698" s="147"/>
      <c r="L1698" s="148"/>
      <c r="M1698" s="122">
        <v>1000</v>
      </c>
      <c r="N1698" s="121" t="s">
        <v>8168</v>
      </c>
      <c r="O1698" s="144"/>
      <c r="P1698" s="121"/>
      <c r="Q1698" s="144"/>
      <c r="R1698" s="149"/>
      <c r="S1698" s="144"/>
      <c r="T1698" s="144"/>
      <c r="U1698" s="144"/>
      <c r="V1698" s="144"/>
      <c r="W1698" s="121"/>
    </row>
    <row r="1699" spans="1:23" ht="15" customHeight="1" x14ac:dyDescent="0.25">
      <c r="A1699" s="144">
        <v>9777</v>
      </c>
      <c r="B1699" s="120">
        <v>39799</v>
      </c>
      <c r="C1699" s="121">
        <v>1523</v>
      </c>
      <c r="D1699" s="121" t="s">
        <v>319</v>
      </c>
      <c r="E1699" s="144" t="s">
        <v>15373</v>
      </c>
      <c r="F1699" s="144" t="s">
        <v>15374</v>
      </c>
      <c r="G1699" s="144" t="s">
        <v>8208</v>
      </c>
      <c r="H1699" s="144" t="s">
        <v>15375</v>
      </c>
      <c r="I1699" s="144" t="s">
        <v>15376</v>
      </c>
      <c r="J1699" s="147" t="s">
        <v>8429</v>
      </c>
      <c r="K1699" s="147"/>
      <c r="L1699" s="148"/>
      <c r="M1699" s="122">
        <v>6500</v>
      </c>
      <c r="N1699" s="121" t="s">
        <v>8168</v>
      </c>
      <c r="O1699" s="144"/>
      <c r="P1699" s="121"/>
      <c r="Q1699" s="144"/>
      <c r="R1699" s="149"/>
      <c r="S1699" s="144"/>
      <c r="T1699" s="144"/>
      <c r="U1699" s="144"/>
      <c r="V1699" s="144"/>
      <c r="W1699" s="121"/>
    </row>
    <row r="1700" spans="1:23" ht="15" customHeight="1" x14ac:dyDescent="0.25">
      <c r="A1700" s="144">
        <v>9781</v>
      </c>
      <c r="B1700" s="120">
        <v>39799</v>
      </c>
      <c r="C1700" s="121">
        <v>1643</v>
      </c>
      <c r="D1700" s="121" t="s">
        <v>108</v>
      </c>
      <c r="E1700" s="144" t="s">
        <v>15377</v>
      </c>
      <c r="F1700" s="144" t="s">
        <v>11431</v>
      </c>
      <c r="G1700" s="144" t="s">
        <v>11432</v>
      </c>
      <c r="H1700" s="206" t="s">
        <v>15378</v>
      </c>
      <c r="I1700" s="144" t="s">
        <v>15379</v>
      </c>
      <c r="J1700" s="147" t="s">
        <v>15380</v>
      </c>
      <c r="K1700" s="147"/>
      <c r="L1700" s="148"/>
      <c r="M1700" s="122">
        <v>2000</v>
      </c>
      <c r="N1700" s="121" t="s">
        <v>8168</v>
      </c>
      <c r="O1700" s="144"/>
      <c r="P1700" s="144" t="s">
        <v>15381</v>
      </c>
      <c r="Q1700" s="144"/>
      <c r="R1700" s="149"/>
      <c r="S1700" s="144"/>
      <c r="T1700" s="144"/>
      <c r="U1700" s="144"/>
      <c r="V1700" s="144"/>
      <c r="W1700" s="121"/>
    </row>
    <row r="1701" spans="1:23" ht="15" customHeight="1" x14ac:dyDescent="0.25">
      <c r="A1701" s="144">
        <v>9778</v>
      </c>
      <c r="B1701" s="120">
        <v>39799</v>
      </c>
      <c r="C1701" s="121">
        <v>1550</v>
      </c>
      <c r="D1701" s="121" t="s">
        <v>94</v>
      </c>
      <c r="E1701" s="144" t="s">
        <v>15382</v>
      </c>
      <c r="F1701" s="144" t="s">
        <v>15383</v>
      </c>
      <c r="G1701" s="144" t="s">
        <v>15384</v>
      </c>
      <c r="H1701" s="144" t="s">
        <v>15385</v>
      </c>
      <c r="I1701" s="144" t="s">
        <v>15386</v>
      </c>
      <c r="J1701" s="147" t="s">
        <v>5268</v>
      </c>
      <c r="K1701" s="147"/>
      <c r="L1701" s="148" t="s">
        <v>15387</v>
      </c>
      <c r="M1701" s="122" t="s">
        <v>8194</v>
      </c>
      <c r="N1701" s="121" t="s">
        <v>8194</v>
      </c>
      <c r="O1701" s="121"/>
      <c r="P1701" s="149"/>
      <c r="Q1701" s="144"/>
      <c r="R1701" s="144"/>
      <c r="S1701" s="144"/>
      <c r="T1701" s="144"/>
      <c r="U1701" s="144"/>
      <c r="V1701" s="144"/>
      <c r="W1701" s="121"/>
    </row>
    <row r="1702" spans="1:23" ht="15" customHeight="1" x14ac:dyDescent="0.25">
      <c r="A1702" s="121"/>
      <c r="B1702" s="120">
        <v>39799</v>
      </c>
      <c r="C1702" s="121">
        <v>1320</v>
      </c>
      <c r="D1702" s="121" t="s">
        <v>40</v>
      </c>
      <c r="E1702" s="121" t="s">
        <v>15388</v>
      </c>
      <c r="F1702" s="153" t="s">
        <v>10102</v>
      </c>
      <c r="G1702" s="145" t="s">
        <v>8222</v>
      </c>
      <c r="H1702" s="153" t="s">
        <v>15334</v>
      </c>
      <c r="I1702" s="146" t="s">
        <v>15389</v>
      </c>
      <c r="J1702" s="153" t="s">
        <v>10301</v>
      </c>
      <c r="K1702" s="151"/>
      <c r="L1702" s="148" t="s">
        <v>8226</v>
      </c>
      <c r="M1702" s="154">
        <v>40</v>
      </c>
      <c r="N1702" s="151" t="s">
        <v>8142</v>
      </c>
      <c r="O1702" s="238" t="s">
        <v>4936</v>
      </c>
      <c r="P1702" s="146"/>
      <c r="Q1702" s="146"/>
      <c r="R1702" s="146"/>
      <c r="S1702" s="146" t="s">
        <v>8222</v>
      </c>
      <c r="T1702" s="153" t="s">
        <v>8251</v>
      </c>
      <c r="U1702" s="246" t="s">
        <v>8252</v>
      </c>
      <c r="V1702" s="146"/>
      <c r="W1702" s="146"/>
    </row>
    <row r="1703" spans="1:23" ht="15" customHeight="1" x14ac:dyDescent="0.25">
      <c r="A1703" s="159">
        <v>9793</v>
      </c>
      <c r="B1703" s="160">
        <v>39800</v>
      </c>
      <c r="C1703" s="161">
        <v>1006</v>
      </c>
      <c r="D1703" s="161" t="s">
        <v>141</v>
      </c>
      <c r="E1703" s="159" t="s">
        <v>15390</v>
      </c>
      <c r="F1703" s="159" t="s">
        <v>14013</v>
      </c>
      <c r="G1703" s="159" t="s">
        <v>13936</v>
      </c>
      <c r="H1703" s="164" t="s">
        <v>15391</v>
      </c>
      <c r="I1703" s="159" t="s">
        <v>15392</v>
      </c>
      <c r="J1703" s="165" t="s">
        <v>15393</v>
      </c>
      <c r="K1703" s="165" t="s">
        <v>9481</v>
      </c>
      <c r="L1703" s="181" t="s">
        <v>8226</v>
      </c>
      <c r="M1703" s="166">
        <v>20</v>
      </c>
      <c r="N1703" s="161" t="s">
        <v>8267</v>
      </c>
      <c r="O1703" s="161"/>
      <c r="P1703" s="167"/>
      <c r="Q1703" s="159"/>
      <c r="R1703" s="159"/>
      <c r="S1703" s="159" t="s">
        <v>10753</v>
      </c>
      <c r="T1703" s="159" t="s">
        <v>10760</v>
      </c>
      <c r="U1703" s="159"/>
      <c r="V1703" s="159"/>
      <c r="W1703" s="161"/>
    </row>
    <row r="1704" spans="1:23" ht="15" customHeight="1" x14ac:dyDescent="0.25">
      <c r="A1704" s="144">
        <v>9806</v>
      </c>
      <c r="B1704" s="120">
        <v>39800</v>
      </c>
      <c r="C1704" s="121">
        <v>1811</v>
      </c>
      <c r="D1704" s="121" t="s">
        <v>319</v>
      </c>
      <c r="E1704" s="144" t="s">
        <v>15394</v>
      </c>
      <c r="F1704" s="144" t="s">
        <v>15395</v>
      </c>
      <c r="G1704" s="144" t="s">
        <v>8208</v>
      </c>
      <c r="H1704" s="206" t="s">
        <v>15396</v>
      </c>
      <c r="I1704" s="144" t="s">
        <v>15397</v>
      </c>
      <c r="J1704" s="147" t="s">
        <v>8429</v>
      </c>
      <c r="K1704" s="147"/>
      <c r="L1704" s="148"/>
      <c r="M1704" s="122">
        <v>27000</v>
      </c>
      <c r="N1704" s="121" t="s">
        <v>8168</v>
      </c>
      <c r="O1704" s="144"/>
      <c r="P1704" s="144"/>
      <c r="Q1704" s="144"/>
      <c r="R1704" s="149"/>
      <c r="S1704" s="144"/>
      <c r="T1704" s="144"/>
      <c r="U1704" s="144"/>
      <c r="V1704" s="144"/>
      <c r="W1704" s="121"/>
    </row>
    <row r="1705" spans="1:23" ht="15" customHeight="1" x14ac:dyDescent="0.25">
      <c r="A1705" s="144"/>
      <c r="B1705" s="157">
        <v>39800</v>
      </c>
      <c r="C1705" s="121"/>
      <c r="D1705" s="121" t="s">
        <v>46</v>
      </c>
      <c r="E1705" s="158" t="s">
        <v>15398</v>
      </c>
      <c r="F1705" s="145" t="s">
        <v>10956</v>
      </c>
      <c r="G1705" s="145" t="s">
        <v>8802</v>
      </c>
      <c r="H1705" s="144" t="s">
        <v>14634</v>
      </c>
      <c r="I1705" s="123" t="s">
        <v>15399</v>
      </c>
      <c r="J1705" s="147"/>
      <c r="K1705" s="147"/>
      <c r="L1705" s="148" t="s">
        <v>8359</v>
      </c>
      <c r="M1705" s="122">
        <v>200</v>
      </c>
      <c r="N1705" s="121" t="s">
        <v>8273</v>
      </c>
      <c r="O1705" s="122"/>
      <c r="P1705" s="121"/>
      <c r="Q1705" s="144"/>
      <c r="R1705" s="144"/>
      <c r="S1705" s="144" t="s">
        <v>10959</v>
      </c>
      <c r="T1705" s="144" t="s">
        <v>10745</v>
      </c>
      <c r="U1705" s="144"/>
      <c r="V1705" s="121"/>
      <c r="W1705" s="150"/>
    </row>
    <row r="1706" spans="1:23" ht="15" customHeight="1" x14ac:dyDescent="0.25">
      <c r="A1706" s="159">
        <v>9820</v>
      </c>
      <c r="B1706" s="160">
        <v>39801</v>
      </c>
      <c r="C1706" s="161">
        <v>922</v>
      </c>
      <c r="D1706" s="161" t="s">
        <v>81</v>
      </c>
      <c r="E1706" s="159" t="s">
        <v>15400</v>
      </c>
      <c r="F1706" s="159" t="s">
        <v>12018</v>
      </c>
      <c r="G1706" s="159" t="s">
        <v>15401</v>
      </c>
      <c r="H1706" s="164" t="s">
        <v>15402</v>
      </c>
      <c r="I1706" s="159" t="s">
        <v>15403</v>
      </c>
      <c r="J1706" s="165" t="s">
        <v>15404</v>
      </c>
      <c r="K1706" s="165" t="s">
        <v>9481</v>
      </c>
      <c r="L1706" s="181" t="s">
        <v>12003</v>
      </c>
      <c r="M1706" s="166">
        <v>212000</v>
      </c>
      <c r="N1706" s="161" t="s">
        <v>8215</v>
      </c>
      <c r="O1706" s="161"/>
      <c r="P1706" s="167"/>
      <c r="Q1706" s="159"/>
      <c r="R1706" s="159"/>
      <c r="S1706" s="159" t="s">
        <v>15405</v>
      </c>
      <c r="T1706" s="159" t="s">
        <v>10793</v>
      </c>
      <c r="U1706" s="159"/>
      <c r="V1706" s="159"/>
      <c r="W1706" s="161"/>
    </row>
    <row r="1707" spans="1:23" ht="15" customHeight="1" x14ac:dyDescent="0.25">
      <c r="A1707" s="159">
        <v>9823</v>
      </c>
      <c r="B1707" s="160">
        <v>39801</v>
      </c>
      <c r="C1707" s="161">
        <v>1143</v>
      </c>
      <c r="D1707" s="161" t="s">
        <v>64</v>
      </c>
      <c r="E1707" s="159" t="s">
        <v>15406</v>
      </c>
      <c r="F1707" s="159" t="s">
        <v>15407</v>
      </c>
      <c r="G1707" s="159" t="s">
        <v>15408</v>
      </c>
      <c r="H1707" s="164" t="s">
        <v>15409</v>
      </c>
      <c r="I1707" s="159" t="s">
        <v>15410</v>
      </c>
      <c r="J1707" s="165" t="s">
        <v>14447</v>
      </c>
      <c r="K1707" s="165"/>
      <c r="L1707" s="181" t="s">
        <v>15411</v>
      </c>
      <c r="M1707" s="166">
        <v>500</v>
      </c>
      <c r="N1707" s="161" t="s">
        <v>8168</v>
      </c>
      <c r="O1707" s="161"/>
      <c r="P1707" s="167"/>
      <c r="Q1707" s="159"/>
      <c r="R1707" s="159"/>
      <c r="S1707" s="159"/>
      <c r="T1707" s="159"/>
      <c r="U1707" s="159"/>
      <c r="V1707" s="159"/>
      <c r="W1707" s="161"/>
    </row>
    <row r="1708" spans="1:23" ht="15" customHeight="1" x14ac:dyDescent="0.25">
      <c r="A1708" s="159">
        <v>9828</v>
      </c>
      <c r="B1708" s="160">
        <v>39801</v>
      </c>
      <c r="C1708" s="161">
        <v>1427</v>
      </c>
      <c r="D1708" s="161" t="s">
        <v>81</v>
      </c>
      <c r="E1708" s="159" t="s">
        <v>15412</v>
      </c>
      <c r="F1708" s="159" t="s">
        <v>9469</v>
      </c>
      <c r="G1708" s="159" t="s">
        <v>3044</v>
      </c>
      <c r="H1708" s="164" t="s">
        <v>15413</v>
      </c>
      <c r="I1708" s="159" t="s">
        <v>15414</v>
      </c>
      <c r="J1708" s="165" t="s">
        <v>15415</v>
      </c>
      <c r="K1708" s="165" t="s">
        <v>9481</v>
      </c>
      <c r="L1708" s="181" t="s">
        <v>8226</v>
      </c>
      <c r="M1708" s="166">
        <v>10000</v>
      </c>
      <c r="N1708" s="161" t="s">
        <v>8168</v>
      </c>
      <c r="O1708" s="161"/>
      <c r="P1708" s="159" t="s">
        <v>15416</v>
      </c>
      <c r="Q1708" s="159"/>
      <c r="R1708" s="159"/>
      <c r="S1708" s="159" t="s">
        <v>15417</v>
      </c>
      <c r="T1708" s="159" t="s">
        <v>10793</v>
      </c>
      <c r="U1708" s="159"/>
      <c r="V1708" s="159"/>
      <c r="W1708" s="161"/>
    </row>
    <row r="1709" spans="1:23" ht="15" customHeight="1" x14ac:dyDescent="0.25">
      <c r="A1709" s="144">
        <v>9830</v>
      </c>
      <c r="B1709" s="120">
        <v>39801</v>
      </c>
      <c r="C1709" s="121">
        <v>1455</v>
      </c>
      <c r="D1709" s="121" t="s">
        <v>21</v>
      </c>
      <c r="E1709" s="144" t="s">
        <v>15418</v>
      </c>
      <c r="F1709" s="144" t="s">
        <v>14981</v>
      </c>
      <c r="G1709" s="144" t="s">
        <v>15419</v>
      </c>
      <c r="H1709" s="144" t="s">
        <v>15420</v>
      </c>
      <c r="I1709" s="144" t="s">
        <v>15421</v>
      </c>
      <c r="J1709" s="147" t="s">
        <v>14447</v>
      </c>
      <c r="K1709" s="147"/>
      <c r="L1709" s="148"/>
      <c r="M1709" s="122">
        <v>1500</v>
      </c>
      <c r="N1709" s="121" t="s">
        <v>8168</v>
      </c>
      <c r="O1709" s="144"/>
      <c r="P1709" s="144" t="s">
        <v>15422</v>
      </c>
      <c r="Q1709" s="144"/>
      <c r="R1709" s="149"/>
      <c r="S1709" s="144"/>
      <c r="T1709" s="144"/>
      <c r="U1709" s="144"/>
      <c r="V1709" s="144"/>
      <c r="W1709" s="121"/>
    </row>
    <row r="1710" spans="1:23" ht="15" customHeight="1" x14ac:dyDescent="0.25">
      <c r="A1710" s="121"/>
      <c r="B1710" s="120">
        <v>39801</v>
      </c>
      <c r="C1710" s="121">
        <v>1617</v>
      </c>
      <c r="D1710" s="121" t="s">
        <v>40</v>
      </c>
      <c r="E1710" s="121" t="s">
        <v>15423</v>
      </c>
      <c r="F1710" s="145" t="s">
        <v>14739</v>
      </c>
      <c r="G1710" s="145" t="s">
        <v>8222</v>
      </c>
      <c r="H1710" s="153" t="s">
        <v>15334</v>
      </c>
      <c r="I1710" s="146" t="s">
        <v>15424</v>
      </c>
      <c r="J1710" s="153" t="s">
        <v>8225</v>
      </c>
      <c r="K1710" s="151"/>
      <c r="L1710" s="148" t="s">
        <v>8226</v>
      </c>
      <c r="M1710" s="154">
        <v>60</v>
      </c>
      <c r="N1710" s="151" t="s">
        <v>8142</v>
      </c>
      <c r="O1710" s="238" t="s">
        <v>4936</v>
      </c>
      <c r="P1710" s="146"/>
      <c r="Q1710" s="146" t="s">
        <v>8222</v>
      </c>
      <c r="R1710" s="146"/>
      <c r="S1710" s="146" t="s">
        <v>8222</v>
      </c>
      <c r="T1710" s="153" t="s">
        <v>8251</v>
      </c>
      <c r="U1710" s="246" t="s">
        <v>8252</v>
      </c>
      <c r="V1710" s="146"/>
      <c r="W1710" s="146"/>
    </row>
    <row r="1711" spans="1:23" ht="15" customHeight="1" x14ac:dyDescent="0.25">
      <c r="A1711" s="144"/>
      <c r="B1711" s="157">
        <v>39801</v>
      </c>
      <c r="C1711" s="121"/>
      <c r="D1711" s="121" t="s">
        <v>61</v>
      </c>
      <c r="E1711" s="158">
        <v>39800.649305555555</v>
      </c>
      <c r="F1711" s="145" t="s">
        <v>15425</v>
      </c>
      <c r="G1711" s="145" t="s">
        <v>8764</v>
      </c>
      <c r="H1711" s="123" t="s">
        <v>15426</v>
      </c>
      <c r="I1711" s="146" t="s">
        <v>15427</v>
      </c>
      <c r="J1711" s="147" t="s">
        <v>15428</v>
      </c>
      <c r="K1711" s="147"/>
      <c r="L1711" s="148" t="s">
        <v>8359</v>
      </c>
      <c r="M1711" s="122">
        <v>50</v>
      </c>
      <c r="N1711" s="121" t="s">
        <v>14619</v>
      </c>
      <c r="O1711" s="122" t="s">
        <v>9025</v>
      </c>
      <c r="P1711" s="121" t="s">
        <v>4468</v>
      </c>
      <c r="Q1711" s="144"/>
      <c r="R1711" s="144"/>
      <c r="S1711" s="144" t="s">
        <v>15351</v>
      </c>
      <c r="T1711" s="144" t="s">
        <v>14581</v>
      </c>
      <c r="U1711" s="144" t="s">
        <v>15285</v>
      </c>
      <c r="V1711" s="144"/>
      <c r="W1711" s="150"/>
    </row>
    <row r="1712" spans="1:23" ht="15" customHeight="1" x14ac:dyDescent="0.25">
      <c r="A1712" s="144"/>
      <c r="B1712" s="157">
        <v>39801</v>
      </c>
      <c r="C1712" s="121"/>
      <c r="D1712" s="121" t="s">
        <v>68</v>
      </c>
      <c r="E1712" s="158">
        <v>39801.604166666664</v>
      </c>
      <c r="F1712" s="145" t="s">
        <v>15429</v>
      </c>
      <c r="G1712" s="145" t="s">
        <v>8495</v>
      </c>
      <c r="H1712" s="123" t="s">
        <v>15430</v>
      </c>
      <c r="I1712" s="146" t="s">
        <v>15431</v>
      </c>
      <c r="J1712" s="147" t="s">
        <v>15432</v>
      </c>
      <c r="K1712" s="147"/>
      <c r="L1712" s="148" t="s">
        <v>8359</v>
      </c>
      <c r="M1712" s="122">
        <v>10</v>
      </c>
      <c r="N1712" s="121" t="s">
        <v>8168</v>
      </c>
      <c r="O1712" s="122"/>
      <c r="P1712" s="121" t="s">
        <v>3566</v>
      </c>
      <c r="Q1712" s="144"/>
      <c r="R1712" s="144"/>
      <c r="S1712" s="144" t="s">
        <v>15433</v>
      </c>
      <c r="T1712" s="144" t="s">
        <v>14581</v>
      </c>
      <c r="U1712" s="144"/>
      <c r="V1712" s="144"/>
      <c r="W1712" s="150"/>
    </row>
    <row r="1713" spans="1:23" ht="15" customHeight="1" x14ac:dyDescent="0.25">
      <c r="A1713" s="144"/>
      <c r="B1713" s="157">
        <v>39801</v>
      </c>
      <c r="C1713" s="121"/>
      <c r="D1713" s="121" t="s">
        <v>68</v>
      </c>
      <c r="E1713" s="158">
        <v>39801.458333333336</v>
      </c>
      <c r="F1713" s="145" t="s">
        <v>15434</v>
      </c>
      <c r="G1713" s="145" t="s">
        <v>14153</v>
      </c>
      <c r="H1713" s="123" t="s">
        <v>15435</v>
      </c>
      <c r="I1713" s="146" t="s">
        <v>15436</v>
      </c>
      <c r="J1713" s="147" t="s">
        <v>15437</v>
      </c>
      <c r="K1713" s="147"/>
      <c r="L1713" s="148" t="s">
        <v>8359</v>
      </c>
      <c r="M1713" s="122">
        <v>100</v>
      </c>
      <c r="N1713" s="121" t="s">
        <v>15438</v>
      </c>
      <c r="O1713" s="122"/>
      <c r="P1713" s="121" t="s">
        <v>3566</v>
      </c>
      <c r="Q1713" s="144"/>
      <c r="R1713" s="144"/>
      <c r="S1713" s="144" t="s">
        <v>14996</v>
      </c>
      <c r="T1713" s="144" t="s">
        <v>14581</v>
      </c>
      <c r="U1713" s="144" t="s">
        <v>3566</v>
      </c>
      <c r="V1713" s="144"/>
      <c r="W1713" s="150"/>
    </row>
    <row r="1714" spans="1:23" ht="15" customHeight="1" x14ac:dyDescent="0.25">
      <c r="A1714" s="144"/>
      <c r="B1714" s="157">
        <v>39801</v>
      </c>
      <c r="C1714" s="121"/>
      <c r="D1714" s="121" t="s">
        <v>200</v>
      </c>
      <c r="E1714" s="158">
        <v>39801.625</v>
      </c>
      <c r="F1714" s="145" t="s">
        <v>12099</v>
      </c>
      <c r="G1714" s="145" t="s">
        <v>15048</v>
      </c>
      <c r="H1714" s="123" t="s">
        <v>15439</v>
      </c>
      <c r="I1714" s="146" t="s">
        <v>15440</v>
      </c>
      <c r="J1714" s="147" t="s">
        <v>11513</v>
      </c>
      <c r="K1714" s="147"/>
      <c r="L1714" s="148" t="s">
        <v>8359</v>
      </c>
      <c r="M1714" s="122">
        <v>50</v>
      </c>
      <c r="N1714" s="121" t="s">
        <v>8161</v>
      </c>
      <c r="O1714" s="122"/>
      <c r="P1714" s="121" t="s">
        <v>4468</v>
      </c>
      <c r="Q1714" s="144"/>
      <c r="R1714" s="144"/>
      <c r="S1714" s="144" t="s">
        <v>15441</v>
      </c>
      <c r="T1714" s="144" t="s">
        <v>12102</v>
      </c>
      <c r="U1714" s="144" t="s">
        <v>3566</v>
      </c>
      <c r="V1714" s="144"/>
      <c r="W1714" s="150"/>
    </row>
    <row r="1715" spans="1:23" ht="15" customHeight="1" x14ac:dyDescent="0.25">
      <c r="A1715" s="121">
        <v>9856</v>
      </c>
      <c r="B1715" s="120">
        <v>39802</v>
      </c>
      <c r="C1715" s="121">
        <v>2240</v>
      </c>
      <c r="D1715" s="121" t="s">
        <v>426</v>
      </c>
      <c r="E1715" s="243" t="s">
        <v>15442</v>
      </c>
      <c r="F1715" s="218" t="s">
        <v>15443</v>
      </c>
      <c r="G1715" s="218" t="s">
        <v>15444</v>
      </c>
      <c r="H1715" s="146" t="s">
        <v>15445</v>
      </c>
      <c r="I1715" s="146" t="s">
        <v>15446</v>
      </c>
      <c r="J1715" s="153" t="s">
        <v>5268</v>
      </c>
      <c r="K1715" s="151"/>
      <c r="L1715" s="148"/>
      <c r="M1715" s="154" t="s">
        <v>8194</v>
      </c>
      <c r="N1715" s="151" t="s">
        <v>8194</v>
      </c>
      <c r="O1715" s="176"/>
      <c r="P1715" s="173"/>
      <c r="Q1715" s="173"/>
      <c r="R1715" s="173"/>
      <c r="S1715" s="173"/>
      <c r="T1715" s="173"/>
      <c r="U1715" s="173"/>
      <c r="V1715" s="194"/>
      <c r="W1715" s="180"/>
    </row>
    <row r="1716" spans="1:23" ht="15" customHeight="1" x14ac:dyDescent="0.25">
      <c r="A1716" s="144">
        <v>9858</v>
      </c>
      <c r="B1716" s="120">
        <v>39803</v>
      </c>
      <c r="C1716" s="121">
        <v>1007</v>
      </c>
      <c r="D1716" s="121" t="s">
        <v>7069</v>
      </c>
      <c r="E1716" s="144" t="s">
        <v>15447</v>
      </c>
      <c r="F1716" s="144" t="s">
        <v>15448</v>
      </c>
      <c r="G1716" s="144" t="s">
        <v>15449</v>
      </c>
      <c r="H1716" s="144" t="s">
        <v>15450</v>
      </c>
      <c r="I1716" s="144" t="s">
        <v>15451</v>
      </c>
      <c r="J1716" s="147" t="s">
        <v>8429</v>
      </c>
      <c r="K1716" s="147"/>
      <c r="L1716" s="148"/>
      <c r="M1716" s="122">
        <v>1000</v>
      </c>
      <c r="N1716" s="121" t="s">
        <v>8168</v>
      </c>
      <c r="O1716" s="121" t="s">
        <v>3580</v>
      </c>
      <c r="P1716" s="149"/>
      <c r="Q1716" s="144"/>
      <c r="R1716" s="144"/>
      <c r="S1716" s="144" t="s">
        <v>15449</v>
      </c>
      <c r="T1716" s="144" t="s">
        <v>15452</v>
      </c>
      <c r="U1716" s="144"/>
      <c r="V1716" s="144"/>
      <c r="W1716" s="121"/>
    </row>
    <row r="1717" spans="1:23" ht="15" customHeight="1" x14ac:dyDescent="0.25">
      <c r="A1717" s="144">
        <v>9863</v>
      </c>
      <c r="B1717" s="120">
        <v>39803</v>
      </c>
      <c r="C1717" s="121">
        <v>1448</v>
      </c>
      <c r="D1717" s="121" t="s">
        <v>35</v>
      </c>
      <c r="E1717" s="144" t="s">
        <v>15453</v>
      </c>
      <c r="F1717" s="144" t="s">
        <v>8558</v>
      </c>
      <c r="G1717" s="144" t="s">
        <v>8191</v>
      </c>
      <c r="H1717" s="144" t="s">
        <v>15454</v>
      </c>
      <c r="I1717" s="144" t="s">
        <v>15455</v>
      </c>
      <c r="J1717" s="147" t="s">
        <v>15327</v>
      </c>
      <c r="K1717" s="147"/>
      <c r="L1717" s="148"/>
      <c r="M1717" s="122">
        <v>5000</v>
      </c>
      <c r="N1717" s="121" t="s">
        <v>8168</v>
      </c>
      <c r="O1717" s="121" t="s">
        <v>3580</v>
      </c>
      <c r="P1717" s="149"/>
      <c r="Q1717" s="144"/>
      <c r="R1717" s="144"/>
      <c r="S1717" s="144"/>
      <c r="T1717" s="144" t="s">
        <v>9866</v>
      </c>
      <c r="U1717" s="144"/>
      <c r="V1717" s="144"/>
      <c r="W1717" s="121"/>
    </row>
    <row r="1718" spans="1:23" ht="15" customHeight="1" x14ac:dyDescent="0.25">
      <c r="A1718" s="159">
        <v>9868</v>
      </c>
      <c r="B1718" s="160">
        <v>39803</v>
      </c>
      <c r="C1718" s="161">
        <v>1538</v>
      </c>
      <c r="D1718" s="161" t="s">
        <v>91</v>
      </c>
      <c r="E1718" s="159" t="s">
        <v>15456</v>
      </c>
      <c r="F1718" s="159" t="s">
        <v>15457</v>
      </c>
      <c r="G1718" s="159" t="s">
        <v>15458</v>
      </c>
      <c r="H1718" s="164" t="s">
        <v>15459</v>
      </c>
      <c r="I1718" s="159" t="s">
        <v>15460</v>
      </c>
      <c r="J1718" s="165" t="s">
        <v>15461</v>
      </c>
      <c r="K1718" s="165" t="s">
        <v>9481</v>
      </c>
      <c r="L1718" s="181" t="s">
        <v>8226</v>
      </c>
      <c r="M1718" s="166">
        <v>24000</v>
      </c>
      <c r="N1718" s="161" t="s">
        <v>8168</v>
      </c>
      <c r="O1718" s="161"/>
      <c r="P1718" s="167" t="s">
        <v>15462</v>
      </c>
      <c r="Q1718" s="159"/>
      <c r="R1718" s="159"/>
      <c r="S1718" s="159" t="s">
        <v>15061</v>
      </c>
      <c r="T1718" s="159" t="s">
        <v>10717</v>
      </c>
      <c r="U1718" s="159"/>
      <c r="V1718" s="159"/>
      <c r="W1718" s="161"/>
    </row>
    <row r="1719" spans="1:23" ht="15" customHeight="1" x14ac:dyDescent="0.25">
      <c r="A1719" s="144">
        <v>9870</v>
      </c>
      <c r="B1719" s="120">
        <v>39803</v>
      </c>
      <c r="C1719" s="121">
        <v>1728</v>
      </c>
      <c r="D1719" s="121" t="s">
        <v>42</v>
      </c>
      <c r="E1719" s="121" t="s">
        <v>15463</v>
      </c>
      <c r="F1719" s="145" t="s">
        <v>8269</v>
      </c>
      <c r="G1719" s="145" t="s">
        <v>8270</v>
      </c>
      <c r="H1719" s="123" t="s">
        <v>15464</v>
      </c>
      <c r="I1719" s="146" t="s">
        <v>15465</v>
      </c>
      <c r="J1719" s="147" t="s">
        <v>3566</v>
      </c>
      <c r="K1719" s="147"/>
      <c r="L1719" s="148" t="s">
        <v>12003</v>
      </c>
      <c r="M1719" s="122">
        <v>10000</v>
      </c>
      <c r="N1719" s="121" t="s">
        <v>8267</v>
      </c>
      <c r="O1719" s="121"/>
      <c r="P1719" s="149"/>
      <c r="Q1719" s="144"/>
      <c r="R1719" s="144"/>
      <c r="S1719" s="144"/>
      <c r="T1719" s="144"/>
      <c r="U1719" s="144"/>
      <c r="V1719" s="144"/>
      <c r="W1719" s="121"/>
    </row>
    <row r="1720" spans="1:23" ht="15" customHeight="1" x14ac:dyDescent="0.25">
      <c r="A1720" s="121">
        <v>9873</v>
      </c>
      <c r="B1720" s="120">
        <v>39803</v>
      </c>
      <c r="C1720" s="121">
        <v>2348</v>
      </c>
      <c r="D1720" s="121" t="s">
        <v>56</v>
      </c>
      <c r="E1720" s="243" t="s">
        <v>15466</v>
      </c>
      <c r="F1720" s="218" t="s">
        <v>15467</v>
      </c>
      <c r="G1720" s="218" t="s">
        <v>9399</v>
      </c>
      <c r="H1720" s="146" t="s">
        <v>15468</v>
      </c>
      <c r="I1720" s="146" t="s">
        <v>15469</v>
      </c>
      <c r="J1720" s="153" t="s">
        <v>10604</v>
      </c>
      <c r="K1720" s="151"/>
      <c r="L1720" s="148" t="s">
        <v>8359</v>
      </c>
      <c r="M1720" s="154">
        <v>200</v>
      </c>
      <c r="N1720" s="151" t="s">
        <v>13539</v>
      </c>
      <c r="O1720" s="238" t="s">
        <v>4936</v>
      </c>
      <c r="P1720" s="173"/>
      <c r="Q1720" s="173"/>
      <c r="R1720" s="173"/>
      <c r="S1720" s="173" t="s">
        <v>15470</v>
      </c>
      <c r="T1720" s="173" t="s">
        <v>10942</v>
      </c>
      <c r="U1720" s="173" t="s">
        <v>10867</v>
      </c>
      <c r="V1720" s="179"/>
      <c r="W1720" s="180"/>
    </row>
    <row r="1721" spans="1:23" ht="15" customHeight="1" x14ac:dyDescent="0.25">
      <c r="A1721" s="169"/>
      <c r="B1721" s="170">
        <v>39803</v>
      </c>
      <c r="C1721" s="169">
        <v>1703</v>
      </c>
      <c r="D1721" s="169" t="s">
        <v>40</v>
      </c>
      <c r="E1721" s="169" t="s">
        <v>15471</v>
      </c>
      <c r="F1721" s="178" t="s">
        <v>10102</v>
      </c>
      <c r="G1721" s="178" t="s">
        <v>8222</v>
      </c>
      <c r="H1721" s="173" t="s">
        <v>15334</v>
      </c>
      <c r="I1721" s="178" t="s">
        <v>15472</v>
      </c>
      <c r="J1721" s="173" t="s">
        <v>10301</v>
      </c>
      <c r="K1721" s="172"/>
      <c r="L1721" s="174" t="s">
        <v>8226</v>
      </c>
      <c r="M1721" s="175">
        <v>10</v>
      </c>
      <c r="N1721" s="172" t="s">
        <v>8142</v>
      </c>
      <c r="O1721" s="176"/>
      <c r="P1721" s="173"/>
      <c r="Q1721" s="173" t="s">
        <v>8222</v>
      </c>
      <c r="R1721" s="173"/>
      <c r="S1721" s="173" t="s">
        <v>8222</v>
      </c>
      <c r="T1721" s="173" t="s">
        <v>8251</v>
      </c>
      <c r="U1721" s="173" t="s">
        <v>8252</v>
      </c>
      <c r="V1721" s="194"/>
      <c r="W1721" s="180"/>
    </row>
    <row r="1722" spans="1:23" ht="15" customHeight="1" x14ac:dyDescent="0.25">
      <c r="A1722" s="159"/>
      <c r="B1722" s="160">
        <v>39804</v>
      </c>
      <c r="C1722" s="161"/>
      <c r="D1722" s="161" t="s">
        <v>141</v>
      </c>
      <c r="E1722" s="159" t="s">
        <v>15473</v>
      </c>
      <c r="F1722" s="159" t="s">
        <v>9340</v>
      </c>
      <c r="G1722" s="159" t="s">
        <v>8671</v>
      </c>
      <c r="H1722" s="207" t="s">
        <v>15474</v>
      </c>
      <c r="I1722" s="159" t="s">
        <v>15475</v>
      </c>
      <c r="J1722" s="165" t="s">
        <v>15476</v>
      </c>
      <c r="K1722" s="165" t="s">
        <v>9481</v>
      </c>
      <c r="L1722" s="181" t="s">
        <v>8226</v>
      </c>
      <c r="M1722" s="166">
        <v>20</v>
      </c>
      <c r="N1722" s="161" t="s">
        <v>8142</v>
      </c>
      <c r="O1722" s="161"/>
      <c r="P1722" s="167"/>
      <c r="Q1722" s="159"/>
      <c r="R1722" s="159"/>
      <c r="S1722" s="159" t="s">
        <v>14374</v>
      </c>
      <c r="T1722" s="159" t="s">
        <v>10584</v>
      </c>
      <c r="U1722" s="159"/>
      <c r="V1722" s="159"/>
      <c r="W1722" s="161"/>
    </row>
    <row r="1723" spans="1:23" ht="15" customHeight="1" x14ac:dyDescent="0.25">
      <c r="A1723" s="159">
        <v>9874</v>
      </c>
      <c r="B1723" s="160">
        <v>39804</v>
      </c>
      <c r="C1723" s="161">
        <v>915</v>
      </c>
      <c r="D1723" s="161" t="s">
        <v>81</v>
      </c>
      <c r="E1723" s="159" t="s">
        <v>15477</v>
      </c>
      <c r="F1723" s="159" t="s">
        <v>15478</v>
      </c>
      <c r="G1723" s="159" t="s">
        <v>15479</v>
      </c>
      <c r="H1723" s="164" t="s">
        <v>15480</v>
      </c>
      <c r="I1723" s="159" t="s">
        <v>15481</v>
      </c>
      <c r="J1723" s="165" t="s">
        <v>15482</v>
      </c>
      <c r="K1723" s="165" t="s">
        <v>9481</v>
      </c>
      <c r="L1723" s="181" t="s">
        <v>8226</v>
      </c>
      <c r="M1723" s="166">
        <v>200</v>
      </c>
      <c r="N1723" s="161" t="s">
        <v>8142</v>
      </c>
      <c r="O1723" s="161"/>
      <c r="P1723" s="159" t="s">
        <v>15483</v>
      </c>
      <c r="Q1723" s="159"/>
      <c r="R1723" s="159"/>
      <c r="S1723" s="159" t="s">
        <v>15484</v>
      </c>
      <c r="T1723" s="159" t="s">
        <v>10793</v>
      </c>
      <c r="U1723" s="159"/>
      <c r="V1723" s="159"/>
      <c r="W1723" s="161"/>
    </row>
    <row r="1724" spans="1:23" ht="15" customHeight="1" x14ac:dyDescent="0.25">
      <c r="A1724" s="159"/>
      <c r="B1724" s="160">
        <v>39804</v>
      </c>
      <c r="C1724" s="161">
        <v>855</v>
      </c>
      <c r="D1724" s="161" t="s">
        <v>141</v>
      </c>
      <c r="E1724" s="159" t="s">
        <v>15485</v>
      </c>
      <c r="F1724" s="159" t="s">
        <v>15486</v>
      </c>
      <c r="G1724" s="159" t="s">
        <v>15487</v>
      </c>
      <c r="H1724" s="164" t="s">
        <v>15488</v>
      </c>
      <c r="I1724" s="159" t="s">
        <v>15489</v>
      </c>
      <c r="J1724" s="165" t="s">
        <v>15490</v>
      </c>
      <c r="K1724" s="165" t="s">
        <v>9481</v>
      </c>
      <c r="L1724" s="181" t="s">
        <v>8226</v>
      </c>
      <c r="M1724" s="166">
        <v>5</v>
      </c>
      <c r="N1724" s="161" t="s">
        <v>8724</v>
      </c>
      <c r="O1724" s="161"/>
      <c r="P1724" s="159"/>
      <c r="Q1724" s="159" t="s">
        <v>10758</v>
      </c>
      <c r="R1724" s="159"/>
      <c r="S1724" s="159" t="s">
        <v>10753</v>
      </c>
      <c r="T1724" s="159" t="s">
        <v>9483</v>
      </c>
      <c r="U1724" s="159"/>
      <c r="V1724" s="159"/>
      <c r="W1724" s="161"/>
    </row>
    <row r="1725" spans="1:23" ht="15" customHeight="1" x14ac:dyDescent="0.25">
      <c r="A1725" s="159"/>
      <c r="B1725" s="160">
        <v>39804</v>
      </c>
      <c r="C1725" s="161">
        <v>1534</v>
      </c>
      <c r="D1725" s="161" t="s">
        <v>64</v>
      </c>
      <c r="E1725" s="159" t="s">
        <v>15491</v>
      </c>
      <c r="F1725" s="159" t="s">
        <v>11535</v>
      </c>
      <c r="G1725" s="159" t="s">
        <v>5722</v>
      </c>
      <c r="H1725" s="164" t="s">
        <v>15492</v>
      </c>
      <c r="I1725" s="159" t="s">
        <v>15493</v>
      </c>
      <c r="J1725" s="165" t="s">
        <v>15494</v>
      </c>
      <c r="K1725" s="165" t="s">
        <v>9481</v>
      </c>
      <c r="L1725" s="181" t="s">
        <v>8226</v>
      </c>
      <c r="M1725" s="166">
        <v>100</v>
      </c>
      <c r="N1725" s="161" t="s">
        <v>8142</v>
      </c>
      <c r="O1725" s="161"/>
      <c r="P1725" s="159" t="s">
        <v>13885</v>
      </c>
      <c r="Q1725" s="159"/>
      <c r="R1725" s="159"/>
      <c r="S1725" s="159" t="s">
        <v>12981</v>
      </c>
      <c r="T1725" s="159" t="s">
        <v>9483</v>
      </c>
      <c r="U1725" s="159"/>
      <c r="V1725" s="159"/>
      <c r="W1725" s="161"/>
    </row>
    <row r="1726" spans="1:23" ht="15" customHeight="1" x14ac:dyDescent="0.25">
      <c r="A1726" s="144"/>
      <c r="B1726" s="157">
        <v>39804</v>
      </c>
      <c r="C1726" s="121"/>
      <c r="D1726" s="121" t="s">
        <v>46</v>
      </c>
      <c r="E1726" s="158" t="s">
        <v>15495</v>
      </c>
      <c r="F1726" s="145" t="s">
        <v>15496</v>
      </c>
      <c r="G1726" s="145" t="s">
        <v>8802</v>
      </c>
      <c r="H1726" s="123" t="s">
        <v>15497</v>
      </c>
      <c r="I1726" s="146" t="s">
        <v>15498</v>
      </c>
      <c r="J1726" s="147"/>
      <c r="K1726" s="147"/>
      <c r="L1726" s="148" t="s">
        <v>11696</v>
      </c>
      <c r="M1726" s="122">
        <v>450</v>
      </c>
      <c r="N1726" s="121" t="s">
        <v>8215</v>
      </c>
      <c r="O1726" s="122"/>
      <c r="P1726" s="121"/>
      <c r="Q1726" s="144"/>
      <c r="R1726" s="144"/>
      <c r="S1726" s="144" t="s">
        <v>11231</v>
      </c>
      <c r="T1726" s="144" t="s">
        <v>10745</v>
      </c>
      <c r="U1726" s="144"/>
      <c r="V1726" s="144"/>
      <c r="W1726" s="150"/>
    </row>
    <row r="1727" spans="1:23" ht="15" customHeight="1" x14ac:dyDescent="0.25">
      <c r="A1727" s="159">
        <v>9897</v>
      </c>
      <c r="B1727" s="160">
        <v>39805</v>
      </c>
      <c r="C1727" s="161">
        <v>1239</v>
      </c>
      <c r="D1727" s="161" t="s">
        <v>64</v>
      </c>
      <c r="E1727" s="159" t="s">
        <v>15499</v>
      </c>
      <c r="F1727" s="159" t="s">
        <v>9411</v>
      </c>
      <c r="G1727" s="159" t="s">
        <v>5722</v>
      </c>
      <c r="H1727" s="164" t="s">
        <v>15500</v>
      </c>
      <c r="I1727" s="159" t="s">
        <v>15501</v>
      </c>
      <c r="J1727" s="165" t="s">
        <v>15502</v>
      </c>
      <c r="K1727" s="165" t="s">
        <v>9481</v>
      </c>
      <c r="L1727" s="181" t="s">
        <v>8226</v>
      </c>
      <c r="M1727" s="166">
        <v>9000</v>
      </c>
      <c r="N1727" s="161" t="s">
        <v>8168</v>
      </c>
      <c r="O1727" s="226">
        <v>1</v>
      </c>
      <c r="P1727" s="167"/>
      <c r="Q1727" s="159"/>
      <c r="R1727" s="159"/>
      <c r="S1727" s="159" t="s">
        <v>12981</v>
      </c>
      <c r="T1727" s="159" t="s">
        <v>9483</v>
      </c>
      <c r="U1727" s="159"/>
      <c r="V1727" s="159"/>
      <c r="W1727" s="161"/>
    </row>
    <row r="1728" spans="1:23" ht="15" customHeight="1" x14ac:dyDescent="0.25">
      <c r="A1728" s="159">
        <v>9901</v>
      </c>
      <c r="B1728" s="160">
        <v>39805</v>
      </c>
      <c r="C1728" s="161">
        <v>2320</v>
      </c>
      <c r="D1728" s="161" t="s">
        <v>64</v>
      </c>
      <c r="E1728" s="159" t="s">
        <v>15503</v>
      </c>
      <c r="F1728" s="159" t="s">
        <v>9843</v>
      </c>
      <c r="G1728" s="159" t="s">
        <v>8260</v>
      </c>
      <c r="H1728" s="164" t="s">
        <v>15504</v>
      </c>
      <c r="I1728" s="159" t="s">
        <v>15505</v>
      </c>
      <c r="J1728" s="165" t="s">
        <v>15506</v>
      </c>
      <c r="K1728" s="165" t="s">
        <v>9481</v>
      </c>
      <c r="L1728" s="181" t="s">
        <v>8226</v>
      </c>
      <c r="M1728" s="166">
        <v>1100</v>
      </c>
      <c r="N1728" s="161" t="s">
        <v>8142</v>
      </c>
      <c r="O1728" s="161"/>
      <c r="P1728" s="167" t="s">
        <v>11034</v>
      </c>
      <c r="Q1728" s="159"/>
      <c r="R1728" s="159"/>
      <c r="S1728" s="159" t="s">
        <v>11203</v>
      </c>
      <c r="T1728" s="159" t="s">
        <v>10717</v>
      </c>
      <c r="U1728" s="159"/>
      <c r="V1728" s="159"/>
      <c r="W1728" s="161"/>
    </row>
    <row r="1729" spans="1:23" ht="15" customHeight="1" x14ac:dyDescent="0.25">
      <c r="A1729" s="169"/>
      <c r="B1729" s="170">
        <v>39805</v>
      </c>
      <c r="C1729" s="169">
        <v>1635</v>
      </c>
      <c r="D1729" s="169" t="s">
        <v>40</v>
      </c>
      <c r="E1729" s="169" t="s">
        <v>15507</v>
      </c>
      <c r="F1729" s="178" t="s">
        <v>14739</v>
      </c>
      <c r="G1729" s="178" t="s">
        <v>8222</v>
      </c>
      <c r="H1729" s="173" t="s">
        <v>13897</v>
      </c>
      <c r="I1729" s="178" t="s">
        <v>15508</v>
      </c>
      <c r="J1729" s="173" t="s">
        <v>8225</v>
      </c>
      <c r="K1729" s="172"/>
      <c r="L1729" s="174" t="s">
        <v>8359</v>
      </c>
      <c r="M1729" s="175">
        <v>30</v>
      </c>
      <c r="N1729" s="172" t="s">
        <v>13539</v>
      </c>
      <c r="O1729" s="176" t="s">
        <v>4936</v>
      </c>
      <c r="P1729" s="173"/>
      <c r="Q1729" s="173" t="s">
        <v>8222</v>
      </c>
      <c r="R1729" s="173"/>
      <c r="S1729" s="173" t="s">
        <v>8222</v>
      </c>
      <c r="T1729" s="173" t="s">
        <v>8251</v>
      </c>
      <c r="U1729" s="173" t="s">
        <v>8252</v>
      </c>
      <c r="V1729" s="194"/>
      <c r="W1729" s="180"/>
    </row>
    <row r="1730" spans="1:23" ht="15" customHeight="1" x14ac:dyDescent="0.25">
      <c r="A1730" s="121">
        <v>9896</v>
      </c>
      <c r="B1730" s="120">
        <v>39805</v>
      </c>
      <c r="C1730" s="121">
        <v>1122</v>
      </c>
      <c r="D1730" s="121" t="s">
        <v>40</v>
      </c>
      <c r="E1730" s="121" t="s">
        <v>15509</v>
      </c>
      <c r="F1730" s="144" t="s">
        <v>9443</v>
      </c>
      <c r="G1730" s="144" t="s">
        <v>8222</v>
      </c>
      <c r="H1730" s="146" t="s">
        <v>15510</v>
      </c>
      <c r="I1730" s="146" t="s">
        <v>15511</v>
      </c>
      <c r="J1730" s="153" t="s">
        <v>8225</v>
      </c>
      <c r="K1730" s="151"/>
      <c r="L1730" s="148" t="s">
        <v>8226</v>
      </c>
      <c r="M1730" s="122">
        <v>700</v>
      </c>
      <c r="N1730" s="121" t="s">
        <v>8215</v>
      </c>
      <c r="O1730" s="176" t="s">
        <v>4936</v>
      </c>
      <c r="P1730" s="173"/>
      <c r="Q1730" s="173" t="s">
        <v>8222</v>
      </c>
      <c r="R1730" s="173"/>
      <c r="S1730" s="173" t="s">
        <v>8222</v>
      </c>
      <c r="T1730" s="173" t="s">
        <v>8251</v>
      </c>
      <c r="U1730" s="173" t="s">
        <v>8252</v>
      </c>
      <c r="V1730" s="194"/>
      <c r="W1730" s="180"/>
    </row>
    <row r="1731" spans="1:23" ht="15" customHeight="1" x14ac:dyDescent="0.25">
      <c r="A1731" s="144"/>
      <c r="B1731" s="157">
        <v>39805</v>
      </c>
      <c r="C1731" s="121"/>
      <c r="D1731" s="121" t="s">
        <v>46</v>
      </c>
      <c r="E1731" s="158" t="s">
        <v>15512</v>
      </c>
      <c r="F1731" s="145" t="s">
        <v>11057</v>
      </c>
      <c r="G1731" s="145" t="s">
        <v>8802</v>
      </c>
      <c r="H1731" s="144" t="s">
        <v>11068</v>
      </c>
      <c r="I1731" s="146" t="s">
        <v>15513</v>
      </c>
      <c r="J1731" s="147"/>
      <c r="K1731" s="147"/>
      <c r="L1731" s="148" t="s">
        <v>8359</v>
      </c>
      <c r="M1731" s="122">
        <v>75</v>
      </c>
      <c r="N1731" s="121" t="s">
        <v>8161</v>
      </c>
      <c r="O1731" s="122"/>
      <c r="P1731" s="121"/>
      <c r="Q1731" s="144"/>
      <c r="R1731" s="144"/>
      <c r="S1731" s="144" t="s">
        <v>11231</v>
      </c>
      <c r="T1731" s="144" t="s">
        <v>10745</v>
      </c>
      <c r="U1731" s="144"/>
      <c r="V1731" s="144"/>
      <c r="W1731" s="150"/>
    </row>
    <row r="1732" spans="1:23" ht="15" customHeight="1" x14ac:dyDescent="0.25">
      <c r="A1732" s="159"/>
      <c r="B1732" s="160">
        <v>39806</v>
      </c>
      <c r="C1732" s="161">
        <v>1245</v>
      </c>
      <c r="D1732" s="161" t="s">
        <v>91</v>
      </c>
      <c r="E1732" s="159" t="s">
        <v>15514</v>
      </c>
      <c r="F1732" s="159" t="s">
        <v>15515</v>
      </c>
      <c r="G1732" s="159" t="s">
        <v>9352</v>
      </c>
      <c r="H1732" s="164" t="s">
        <v>15516</v>
      </c>
      <c r="I1732" s="159" t="s">
        <v>11353</v>
      </c>
      <c r="J1732" s="165" t="s">
        <v>15517</v>
      </c>
      <c r="K1732" s="165" t="s">
        <v>9481</v>
      </c>
      <c r="L1732" s="181" t="s">
        <v>8226</v>
      </c>
      <c r="M1732" s="166">
        <v>500</v>
      </c>
      <c r="N1732" s="161" t="s">
        <v>8161</v>
      </c>
      <c r="O1732" s="161"/>
      <c r="P1732" s="167"/>
      <c r="Q1732" s="159" t="s">
        <v>15518</v>
      </c>
      <c r="R1732" s="159"/>
      <c r="S1732" s="159" t="s">
        <v>15519</v>
      </c>
      <c r="T1732" s="159" t="s">
        <v>10717</v>
      </c>
      <c r="U1732" s="159"/>
      <c r="V1732" s="159"/>
      <c r="W1732" s="161"/>
    </row>
    <row r="1733" spans="1:23" ht="15" customHeight="1" x14ac:dyDescent="0.25">
      <c r="A1733" s="159"/>
      <c r="B1733" s="160">
        <v>39806</v>
      </c>
      <c r="C1733" s="161">
        <v>1254</v>
      </c>
      <c r="D1733" s="161" t="s">
        <v>91</v>
      </c>
      <c r="E1733" s="159" t="s">
        <v>15520</v>
      </c>
      <c r="F1733" s="159" t="s">
        <v>8396</v>
      </c>
      <c r="G1733" s="159" t="s">
        <v>8477</v>
      </c>
      <c r="H1733" s="164" t="s">
        <v>15521</v>
      </c>
      <c r="I1733" s="159" t="s">
        <v>15522</v>
      </c>
      <c r="J1733" s="165" t="s">
        <v>15523</v>
      </c>
      <c r="K1733" s="165" t="s">
        <v>9481</v>
      </c>
      <c r="L1733" s="181" t="s">
        <v>8226</v>
      </c>
      <c r="M1733" s="166">
        <v>20</v>
      </c>
      <c r="N1733" s="161" t="s">
        <v>8142</v>
      </c>
      <c r="O1733" s="161"/>
      <c r="P1733" s="167"/>
      <c r="Q1733" s="159"/>
      <c r="R1733" s="159"/>
      <c r="S1733" s="159" t="s">
        <v>13909</v>
      </c>
      <c r="T1733" s="159" t="s">
        <v>10717</v>
      </c>
      <c r="U1733" s="159"/>
      <c r="V1733" s="159"/>
      <c r="W1733" s="161"/>
    </row>
    <row r="1734" spans="1:23" ht="15" customHeight="1" x14ac:dyDescent="0.25">
      <c r="A1734" s="159"/>
      <c r="B1734" s="160">
        <v>39806</v>
      </c>
      <c r="C1734" s="161">
        <v>2020</v>
      </c>
      <c r="D1734" s="161" t="s">
        <v>141</v>
      </c>
      <c r="E1734" s="159" t="s">
        <v>15524</v>
      </c>
      <c r="F1734" s="159" t="s">
        <v>15525</v>
      </c>
      <c r="G1734" s="159" t="s">
        <v>8233</v>
      </c>
      <c r="H1734" s="164" t="s">
        <v>15526</v>
      </c>
      <c r="I1734" s="159" t="s">
        <v>15527</v>
      </c>
      <c r="J1734" s="165" t="s">
        <v>15528</v>
      </c>
      <c r="K1734" s="165" t="s">
        <v>9481</v>
      </c>
      <c r="L1734" s="181" t="s">
        <v>8226</v>
      </c>
      <c r="M1734" s="166">
        <v>75</v>
      </c>
      <c r="N1734" s="161" t="s">
        <v>8142</v>
      </c>
      <c r="O1734" s="161"/>
      <c r="P1734" s="167"/>
      <c r="Q1734" s="159"/>
      <c r="R1734" s="159"/>
      <c r="S1734" s="159" t="s">
        <v>14307</v>
      </c>
      <c r="T1734" s="159" t="s">
        <v>10584</v>
      </c>
      <c r="U1734" s="159"/>
      <c r="V1734" s="159"/>
      <c r="W1734" s="161"/>
    </row>
    <row r="1735" spans="1:23" ht="15" customHeight="1" x14ac:dyDescent="0.25">
      <c r="A1735" s="144">
        <v>9915</v>
      </c>
      <c r="B1735" s="120">
        <v>39806</v>
      </c>
      <c r="C1735" s="217">
        <v>121</v>
      </c>
      <c r="D1735" s="121" t="s">
        <v>121</v>
      </c>
      <c r="E1735" s="121" t="s">
        <v>15529</v>
      </c>
      <c r="F1735" s="145" t="s">
        <v>8180</v>
      </c>
      <c r="G1735" s="145" t="s">
        <v>8181</v>
      </c>
      <c r="H1735" s="144" t="s">
        <v>15530</v>
      </c>
      <c r="I1735" s="146" t="s">
        <v>15531</v>
      </c>
      <c r="J1735" s="147" t="s">
        <v>15213</v>
      </c>
      <c r="K1735" s="147"/>
      <c r="L1735" s="148"/>
      <c r="M1735" s="122">
        <v>2000</v>
      </c>
      <c r="N1735" s="121" t="s">
        <v>8273</v>
      </c>
      <c r="O1735" s="121"/>
      <c r="P1735" s="149"/>
      <c r="Q1735" s="144"/>
      <c r="R1735" s="144"/>
      <c r="S1735" s="144"/>
      <c r="T1735" s="144"/>
      <c r="U1735" s="144"/>
      <c r="V1735" s="144"/>
      <c r="W1735" s="121"/>
    </row>
    <row r="1736" spans="1:23" ht="15" customHeight="1" x14ac:dyDescent="0.25">
      <c r="A1736" s="169">
        <v>9920</v>
      </c>
      <c r="B1736" s="170">
        <v>39806</v>
      </c>
      <c r="C1736" s="169">
        <v>1108</v>
      </c>
      <c r="D1736" s="169" t="s">
        <v>56</v>
      </c>
      <c r="E1736" s="193" t="s">
        <v>15532</v>
      </c>
      <c r="F1736" s="178" t="s">
        <v>14095</v>
      </c>
      <c r="G1736" s="178" t="s">
        <v>9399</v>
      </c>
      <c r="H1736" s="173" t="s">
        <v>15533</v>
      </c>
      <c r="I1736" s="178" t="s">
        <v>15534</v>
      </c>
      <c r="J1736" s="173" t="s">
        <v>15535</v>
      </c>
      <c r="K1736" s="172"/>
      <c r="L1736" s="174" t="s">
        <v>8359</v>
      </c>
      <c r="M1736" s="175">
        <v>150</v>
      </c>
      <c r="N1736" s="172" t="s">
        <v>8142</v>
      </c>
      <c r="O1736" s="176">
        <v>0</v>
      </c>
      <c r="P1736" s="173" t="s">
        <v>11254</v>
      </c>
      <c r="Q1736" s="173"/>
      <c r="R1736" s="173" t="s">
        <v>15536</v>
      </c>
      <c r="S1736" s="173" t="s">
        <v>15470</v>
      </c>
      <c r="T1736" s="173" t="s">
        <v>10942</v>
      </c>
      <c r="U1736" s="173" t="s">
        <v>10867</v>
      </c>
      <c r="V1736" s="179"/>
      <c r="W1736" s="180"/>
    </row>
    <row r="1737" spans="1:23" ht="15" customHeight="1" x14ac:dyDescent="0.25">
      <c r="A1737" s="144">
        <v>9908</v>
      </c>
      <c r="B1737" s="157">
        <v>39806</v>
      </c>
      <c r="C1737" s="121">
        <v>837</v>
      </c>
      <c r="D1737" s="121" t="s">
        <v>61</v>
      </c>
      <c r="E1737" s="158">
        <v>39804.583333333336</v>
      </c>
      <c r="F1737" s="145" t="s">
        <v>15425</v>
      </c>
      <c r="G1737" s="145" t="s">
        <v>8764</v>
      </c>
      <c r="H1737" s="123" t="s">
        <v>15537</v>
      </c>
      <c r="I1737" s="146" t="s">
        <v>15538</v>
      </c>
      <c r="J1737" s="147" t="s">
        <v>15428</v>
      </c>
      <c r="K1737" s="147"/>
      <c r="L1737" s="148" t="s">
        <v>8359</v>
      </c>
      <c r="M1737" s="122">
        <v>1500</v>
      </c>
      <c r="N1737" s="121" t="s">
        <v>15296</v>
      </c>
      <c r="O1737" s="122">
        <v>0</v>
      </c>
      <c r="P1737" s="121" t="s">
        <v>14447</v>
      </c>
      <c r="Q1737" s="144"/>
      <c r="R1737" s="144" t="s">
        <v>15539</v>
      </c>
      <c r="S1737" s="144" t="s">
        <v>15351</v>
      </c>
      <c r="T1737" s="144" t="s">
        <v>14581</v>
      </c>
      <c r="U1737" s="144" t="s">
        <v>15285</v>
      </c>
      <c r="V1737" s="144"/>
      <c r="W1737" s="150"/>
    </row>
    <row r="1738" spans="1:23" ht="15" customHeight="1" x14ac:dyDescent="0.25">
      <c r="A1738" s="159">
        <v>9926</v>
      </c>
      <c r="B1738" s="160">
        <v>39807</v>
      </c>
      <c r="C1738" s="247">
        <v>1212</v>
      </c>
      <c r="D1738" s="161" t="s">
        <v>79</v>
      </c>
      <c r="E1738" s="161" t="s">
        <v>15540</v>
      </c>
      <c r="F1738" s="162" t="s">
        <v>11736</v>
      </c>
      <c r="G1738" s="162" t="s">
        <v>15541</v>
      </c>
      <c r="H1738" s="163" t="s">
        <v>15542</v>
      </c>
      <c r="I1738" s="164" t="s">
        <v>15543</v>
      </c>
      <c r="J1738" s="165" t="s">
        <v>15213</v>
      </c>
      <c r="K1738" s="165"/>
      <c r="L1738" s="181"/>
      <c r="M1738" s="166">
        <v>900</v>
      </c>
      <c r="N1738" s="161" t="s">
        <v>8168</v>
      </c>
      <c r="O1738" s="161"/>
      <c r="P1738" s="167"/>
      <c r="Q1738" s="159"/>
      <c r="R1738" s="159"/>
      <c r="S1738" s="159"/>
      <c r="T1738" s="159"/>
      <c r="U1738" s="159"/>
      <c r="V1738" s="159"/>
      <c r="W1738" s="161"/>
    </row>
    <row r="1739" spans="1:23" ht="15" customHeight="1" x14ac:dyDescent="0.25">
      <c r="A1739" s="159"/>
      <c r="B1739" s="160">
        <v>39807</v>
      </c>
      <c r="C1739" s="247">
        <v>2144</v>
      </c>
      <c r="D1739" s="161" t="s">
        <v>64</v>
      </c>
      <c r="E1739" s="161" t="s">
        <v>15544</v>
      </c>
      <c r="F1739" s="162" t="s">
        <v>10487</v>
      </c>
      <c r="G1739" s="162" t="s">
        <v>5722</v>
      </c>
      <c r="H1739" s="163" t="s">
        <v>15545</v>
      </c>
      <c r="I1739" s="164" t="s">
        <v>15546</v>
      </c>
      <c r="J1739" s="165" t="s">
        <v>15547</v>
      </c>
      <c r="K1739" s="165" t="s">
        <v>9481</v>
      </c>
      <c r="L1739" s="181" t="s">
        <v>8226</v>
      </c>
      <c r="M1739" s="166">
        <v>300</v>
      </c>
      <c r="N1739" s="161" t="s">
        <v>8142</v>
      </c>
      <c r="O1739" s="161"/>
      <c r="P1739" s="167" t="s">
        <v>13885</v>
      </c>
      <c r="Q1739" s="159"/>
      <c r="R1739" s="159"/>
      <c r="S1739" s="159" t="s">
        <v>13886</v>
      </c>
      <c r="T1739" s="159" t="s">
        <v>9483</v>
      </c>
      <c r="U1739" s="159"/>
      <c r="V1739" s="159"/>
      <c r="W1739" s="161"/>
    </row>
    <row r="1740" spans="1:23" ht="15" customHeight="1" x14ac:dyDescent="0.25">
      <c r="A1740" s="169">
        <v>9927</v>
      </c>
      <c r="B1740" s="170">
        <v>39807</v>
      </c>
      <c r="C1740" s="169">
        <v>1322</v>
      </c>
      <c r="D1740" s="169" t="s">
        <v>56</v>
      </c>
      <c r="E1740" s="193" t="s">
        <v>15548</v>
      </c>
      <c r="F1740" s="178" t="s">
        <v>15549</v>
      </c>
      <c r="G1740" s="178" t="s">
        <v>15550</v>
      </c>
      <c r="H1740" s="173" t="s">
        <v>15551</v>
      </c>
      <c r="I1740" s="178" t="s">
        <v>15552</v>
      </c>
      <c r="J1740" s="173"/>
      <c r="K1740" s="172"/>
      <c r="L1740" s="174" t="s">
        <v>8359</v>
      </c>
      <c r="M1740" s="175"/>
      <c r="N1740" s="172" t="s">
        <v>8168</v>
      </c>
      <c r="O1740" s="176"/>
      <c r="P1740" s="173"/>
      <c r="Q1740" s="173"/>
      <c r="R1740" s="173"/>
      <c r="S1740" s="173" t="s">
        <v>15553</v>
      </c>
      <c r="T1740" s="173" t="s">
        <v>10942</v>
      </c>
      <c r="U1740" s="173" t="s">
        <v>10867</v>
      </c>
      <c r="V1740" s="179"/>
      <c r="W1740" s="180"/>
    </row>
    <row r="1741" spans="1:23" ht="15" customHeight="1" x14ac:dyDescent="0.25">
      <c r="A1741" s="144">
        <v>9926</v>
      </c>
      <c r="B1741" s="157">
        <v>39807</v>
      </c>
      <c r="C1741" s="189">
        <v>0.51180555555555551</v>
      </c>
      <c r="D1741" s="121" t="s">
        <v>448</v>
      </c>
      <c r="E1741" s="158">
        <v>39806.395833333336</v>
      </c>
      <c r="F1741" s="145" t="s">
        <v>11736</v>
      </c>
      <c r="G1741" s="145" t="s">
        <v>8515</v>
      </c>
      <c r="H1741" s="123" t="s">
        <v>15554</v>
      </c>
      <c r="I1741" s="146" t="s">
        <v>15555</v>
      </c>
      <c r="J1741" s="147" t="s">
        <v>15556</v>
      </c>
      <c r="K1741" s="147"/>
      <c r="L1741" s="148" t="s">
        <v>8226</v>
      </c>
      <c r="M1741" s="122">
        <v>900</v>
      </c>
      <c r="N1741" s="121" t="s">
        <v>15557</v>
      </c>
      <c r="O1741" s="122">
        <v>0</v>
      </c>
      <c r="P1741" s="121" t="s">
        <v>3566</v>
      </c>
      <c r="Q1741" s="144"/>
      <c r="R1741" s="144"/>
      <c r="S1741" s="144" t="s">
        <v>15558</v>
      </c>
      <c r="T1741" s="144" t="s">
        <v>15559</v>
      </c>
      <c r="U1741" s="144" t="s">
        <v>3566</v>
      </c>
      <c r="V1741" s="144"/>
      <c r="W1741" s="150"/>
    </row>
    <row r="1742" spans="1:23" ht="15" customHeight="1" x14ac:dyDescent="0.25">
      <c r="A1742" s="144">
        <v>9940</v>
      </c>
      <c r="B1742" s="120">
        <v>39808</v>
      </c>
      <c r="C1742" s="121">
        <v>1929</v>
      </c>
      <c r="D1742" s="121" t="s">
        <v>152</v>
      </c>
      <c r="E1742" s="121" t="s">
        <v>15560</v>
      </c>
      <c r="F1742" s="145" t="s">
        <v>9373</v>
      </c>
      <c r="G1742" s="145" t="s">
        <v>15561</v>
      </c>
      <c r="H1742" s="123" t="s">
        <v>15562</v>
      </c>
      <c r="I1742" s="146" t="s">
        <v>15563</v>
      </c>
      <c r="J1742" s="147" t="s">
        <v>15564</v>
      </c>
      <c r="K1742" s="147" t="s">
        <v>9481</v>
      </c>
      <c r="L1742" s="148" t="s">
        <v>15361</v>
      </c>
      <c r="M1742" s="122" t="s">
        <v>15565</v>
      </c>
      <c r="N1742" s="121" t="s">
        <v>14890</v>
      </c>
      <c r="O1742" s="149" t="s">
        <v>15566</v>
      </c>
      <c r="P1742" s="144"/>
      <c r="Q1742" s="144" t="s">
        <v>15561</v>
      </c>
      <c r="R1742" s="144" t="s">
        <v>15567</v>
      </c>
      <c r="S1742" s="144" t="s">
        <v>15568</v>
      </c>
      <c r="T1742" s="144" t="s">
        <v>15367</v>
      </c>
      <c r="U1742" s="144" t="s">
        <v>15569</v>
      </c>
      <c r="V1742" s="121"/>
      <c r="W1742" s="150"/>
    </row>
    <row r="1743" spans="1:23" ht="15" customHeight="1" x14ac:dyDescent="0.25">
      <c r="A1743" s="144">
        <v>9938</v>
      </c>
      <c r="B1743" s="120">
        <v>39808</v>
      </c>
      <c r="C1743" s="121">
        <v>1730</v>
      </c>
      <c r="D1743" s="121" t="s">
        <v>35</v>
      </c>
      <c r="E1743" s="121" t="s">
        <v>15570</v>
      </c>
      <c r="F1743" s="145" t="s">
        <v>8190</v>
      </c>
      <c r="G1743" s="145" t="s">
        <v>8191</v>
      </c>
      <c r="H1743" s="123" t="s">
        <v>15571</v>
      </c>
      <c r="I1743" s="146" t="s">
        <v>15572</v>
      </c>
      <c r="J1743" s="147" t="s">
        <v>15573</v>
      </c>
      <c r="K1743" s="147" t="s">
        <v>9481</v>
      </c>
      <c r="L1743" s="148" t="s">
        <v>15361</v>
      </c>
      <c r="M1743" s="122" t="s">
        <v>13119</v>
      </c>
      <c r="N1743" s="121" t="s">
        <v>14603</v>
      </c>
      <c r="O1743" s="149" t="s">
        <v>8194</v>
      </c>
      <c r="P1743" s="144" t="s">
        <v>3566</v>
      </c>
      <c r="Q1743" s="144" t="s">
        <v>8191</v>
      </c>
      <c r="R1743" s="144" t="s">
        <v>15574</v>
      </c>
      <c r="S1743" s="144"/>
      <c r="T1743" s="144" t="s">
        <v>15367</v>
      </c>
      <c r="U1743" s="144" t="s">
        <v>15575</v>
      </c>
      <c r="V1743" s="121"/>
      <c r="W1743" s="150"/>
    </row>
    <row r="1744" spans="1:23" ht="15" customHeight="1" x14ac:dyDescent="0.25">
      <c r="A1744" s="159">
        <v>9941</v>
      </c>
      <c r="B1744" s="160">
        <v>39808</v>
      </c>
      <c r="C1744" s="247">
        <v>748</v>
      </c>
      <c r="D1744" s="161" t="s">
        <v>141</v>
      </c>
      <c r="E1744" s="161" t="s">
        <v>15576</v>
      </c>
      <c r="F1744" s="162" t="s">
        <v>15577</v>
      </c>
      <c r="G1744" s="162" t="s">
        <v>15578</v>
      </c>
      <c r="H1744" s="163" t="s">
        <v>15579</v>
      </c>
      <c r="I1744" s="164" t="s">
        <v>15580</v>
      </c>
      <c r="J1744" s="165" t="s">
        <v>15581</v>
      </c>
      <c r="K1744" s="165" t="s">
        <v>9481</v>
      </c>
      <c r="L1744" s="181" t="s">
        <v>8226</v>
      </c>
      <c r="M1744" s="166">
        <v>1100</v>
      </c>
      <c r="N1744" s="161" t="s">
        <v>8161</v>
      </c>
      <c r="O1744" s="161"/>
      <c r="P1744" s="167"/>
      <c r="Q1744" s="159" t="s">
        <v>15582</v>
      </c>
      <c r="R1744" s="159"/>
      <c r="S1744" s="159"/>
      <c r="T1744" s="159" t="s">
        <v>10717</v>
      </c>
      <c r="U1744" s="159"/>
      <c r="V1744" s="159"/>
      <c r="W1744" s="161"/>
    </row>
    <row r="1745" spans="1:23" ht="15" customHeight="1" x14ac:dyDescent="0.25">
      <c r="A1745" s="169" t="s">
        <v>5347</v>
      </c>
      <c r="B1745" s="170">
        <v>39808</v>
      </c>
      <c r="C1745" s="169"/>
      <c r="D1745" s="169" t="s">
        <v>56</v>
      </c>
      <c r="E1745" s="193" t="s">
        <v>15583</v>
      </c>
      <c r="F1745" s="178" t="s">
        <v>15584</v>
      </c>
      <c r="G1745" s="178" t="s">
        <v>14758</v>
      </c>
      <c r="H1745" s="173" t="s">
        <v>15585</v>
      </c>
      <c r="I1745" s="178" t="s">
        <v>15586</v>
      </c>
      <c r="J1745" s="173" t="s">
        <v>10604</v>
      </c>
      <c r="K1745" s="172"/>
      <c r="L1745" s="174" t="s">
        <v>8226</v>
      </c>
      <c r="M1745" s="175">
        <v>100</v>
      </c>
      <c r="N1745" s="172" t="s">
        <v>13539</v>
      </c>
      <c r="O1745" s="176" t="s">
        <v>4936</v>
      </c>
      <c r="P1745" s="173"/>
      <c r="Q1745" s="173"/>
      <c r="R1745" s="173" t="s">
        <v>15587</v>
      </c>
      <c r="S1745" s="173" t="s">
        <v>15588</v>
      </c>
      <c r="T1745" s="173" t="s">
        <v>10942</v>
      </c>
      <c r="U1745" s="173" t="s">
        <v>10867</v>
      </c>
      <c r="V1745" s="179"/>
      <c r="W1745" s="180"/>
    </row>
    <row r="1746" spans="1:23" ht="15" customHeight="1" x14ac:dyDescent="0.25">
      <c r="A1746" s="169">
        <v>9937</v>
      </c>
      <c r="B1746" s="170">
        <v>39808</v>
      </c>
      <c r="C1746" s="169">
        <v>1657</v>
      </c>
      <c r="D1746" s="169" t="s">
        <v>56</v>
      </c>
      <c r="E1746" s="193" t="s">
        <v>15589</v>
      </c>
      <c r="F1746" s="178" t="s">
        <v>15590</v>
      </c>
      <c r="G1746" s="178" t="s">
        <v>15591</v>
      </c>
      <c r="H1746" s="173" t="s">
        <v>15592</v>
      </c>
      <c r="I1746" s="178" t="s">
        <v>15593</v>
      </c>
      <c r="J1746" s="173" t="s">
        <v>3566</v>
      </c>
      <c r="K1746" s="172"/>
      <c r="L1746" s="174" t="s">
        <v>8226</v>
      </c>
      <c r="M1746" s="175">
        <v>40000</v>
      </c>
      <c r="N1746" s="172" t="s">
        <v>8168</v>
      </c>
      <c r="O1746" s="176">
        <v>0</v>
      </c>
      <c r="P1746" s="173" t="s">
        <v>14628</v>
      </c>
      <c r="Q1746" s="173"/>
      <c r="R1746" s="173"/>
      <c r="S1746" s="173" t="s">
        <v>15594</v>
      </c>
      <c r="T1746" s="173" t="s">
        <v>10625</v>
      </c>
      <c r="U1746" s="173" t="s">
        <v>5443</v>
      </c>
      <c r="V1746" s="179"/>
      <c r="W1746" s="180"/>
    </row>
    <row r="1747" spans="1:23" ht="15" customHeight="1" x14ac:dyDescent="0.25">
      <c r="A1747" s="169"/>
      <c r="B1747" s="170">
        <v>39808</v>
      </c>
      <c r="C1747" s="169">
        <v>1316</v>
      </c>
      <c r="D1747" s="169" t="s">
        <v>40</v>
      </c>
      <c r="E1747" s="169" t="s">
        <v>15595</v>
      </c>
      <c r="F1747" s="178" t="s">
        <v>15596</v>
      </c>
      <c r="G1747" s="178" t="s">
        <v>8222</v>
      </c>
      <c r="H1747" s="173" t="s">
        <v>15597</v>
      </c>
      <c r="I1747" s="178" t="s">
        <v>15598</v>
      </c>
      <c r="J1747" s="173" t="s">
        <v>8225</v>
      </c>
      <c r="K1747" s="172"/>
      <c r="L1747" s="174" t="s">
        <v>8359</v>
      </c>
      <c r="M1747" s="175">
        <v>800</v>
      </c>
      <c r="N1747" s="172" t="s">
        <v>8227</v>
      </c>
      <c r="O1747" s="176" t="s">
        <v>4936</v>
      </c>
      <c r="P1747" s="173"/>
      <c r="Q1747" s="173" t="s">
        <v>8227</v>
      </c>
      <c r="R1747" s="173"/>
      <c r="S1747" s="173" t="s">
        <v>8222</v>
      </c>
      <c r="T1747" s="173" t="s">
        <v>8251</v>
      </c>
      <c r="U1747" s="173" t="s">
        <v>8252</v>
      </c>
      <c r="V1747" s="194"/>
      <c r="W1747" s="180"/>
    </row>
    <row r="1748" spans="1:23" ht="15" customHeight="1" x14ac:dyDescent="0.25">
      <c r="A1748" s="144"/>
      <c r="B1748" s="157">
        <v>39808</v>
      </c>
      <c r="C1748" s="121"/>
      <c r="D1748" s="121" t="s">
        <v>61</v>
      </c>
      <c r="E1748" s="158">
        <v>39808.458333333336</v>
      </c>
      <c r="F1748" s="145" t="s">
        <v>15348</v>
      </c>
      <c r="G1748" s="145" t="s">
        <v>8764</v>
      </c>
      <c r="H1748" s="123" t="s">
        <v>15349</v>
      </c>
      <c r="I1748" s="146" t="s">
        <v>15599</v>
      </c>
      <c r="J1748" s="147" t="s">
        <v>15600</v>
      </c>
      <c r="K1748" s="147"/>
      <c r="L1748" s="148" t="s">
        <v>14577</v>
      </c>
      <c r="M1748" s="122">
        <v>40</v>
      </c>
      <c r="N1748" s="121" t="s">
        <v>8168</v>
      </c>
      <c r="O1748" s="122"/>
      <c r="P1748" s="121" t="s">
        <v>3566</v>
      </c>
      <c r="Q1748" s="144"/>
      <c r="R1748" s="144"/>
      <c r="S1748" s="144" t="s">
        <v>15601</v>
      </c>
      <c r="T1748" s="144" t="s">
        <v>14581</v>
      </c>
      <c r="U1748" s="144" t="s">
        <v>3566</v>
      </c>
      <c r="V1748" s="121"/>
      <c r="W1748" s="150"/>
    </row>
    <row r="1749" spans="1:23" ht="15" customHeight="1" x14ac:dyDescent="0.25">
      <c r="A1749" s="159"/>
      <c r="B1749" s="160">
        <v>39809</v>
      </c>
      <c r="C1749" s="247">
        <v>1610</v>
      </c>
      <c r="D1749" s="161" t="s">
        <v>81</v>
      </c>
      <c r="E1749" s="161" t="s">
        <v>15602</v>
      </c>
      <c r="F1749" s="162" t="s">
        <v>15603</v>
      </c>
      <c r="G1749" s="162" t="s">
        <v>14521</v>
      </c>
      <c r="H1749" s="163" t="s">
        <v>15604</v>
      </c>
      <c r="I1749" s="164" t="s">
        <v>11353</v>
      </c>
      <c r="J1749" s="165" t="s">
        <v>15605</v>
      </c>
      <c r="K1749" s="165" t="s">
        <v>9481</v>
      </c>
      <c r="L1749" s="181" t="s">
        <v>8226</v>
      </c>
      <c r="M1749" s="166">
        <v>20</v>
      </c>
      <c r="N1749" s="161" t="s">
        <v>8724</v>
      </c>
      <c r="O1749" s="161"/>
      <c r="P1749" s="167"/>
      <c r="Q1749" s="159"/>
      <c r="R1749" s="159"/>
      <c r="S1749" s="159" t="s">
        <v>15606</v>
      </c>
      <c r="T1749" s="159" t="s">
        <v>10717</v>
      </c>
      <c r="U1749" s="159"/>
      <c r="V1749" s="159"/>
      <c r="W1749" s="161"/>
    </row>
    <row r="1750" spans="1:23" ht="15" customHeight="1" x14ac:dyDescent="0.25">
      <c r="A1750" s="144">
        <v>9946</v>
      </c>
      <c r="B1750" s="120">
        <v>39809</v>
      </c>
      <c r="C1750" s="217">
        <v>113</v>
      </c>
      <c r="D1750" s="121" t="s">
        <v>21</v>
      </c>
      <c r="E1750" s="121" t="s">
        <v>15607</v>
      </c>
      <c r="F1750" s="145" t="s">
        <v>8499</v>
      </c>
      <c r="G1750" s="145" t="s">
        <v>8202</v>
      </c>
      <c r="H1750" s="248" t="s">
        <v>15608</v>
      </c>
      <c r="I1750" s="146" t="s">
        <v>15609</v>
      </c>
      <c r="J1750" s="147" t="s">
        <v>14447</v>
      </c>
      <c r="K1750" s="147"/>
      <c r="L1750" s="121"/>
      <c r="M1750" s="122">
        <v>150</v>
      </c>
      <c r="N1750" s="121" t="s">
        <v>8142</v>
      </c>
      <c r="O1750" s="144"/>
      <c r="P1750" s="121"/>
      <c r="Q1750" s="144"/>
      <c r="R1750" s="149"/>
      <c r="S1750" s="144"/>
      <c r="T1750" s="144"/>
      <c r="U1750" s="144"/>
      <c r="V1750" s="144"/>
      <c r="W1750" s="121"/>
    </row>
    <row r="1751" spans="1:23" ht="15" customHeight="1" x14ac:dyDescent="0.25">
      <c r="A1751" s="144"/>
      <c r="B1751" s="157">
        <v>39809</v>
      </c>
      <c r="C1751" s="217"/>
      <c r="D1751" s="121" t="s">
        <v>68</v>
      </c>
      <c r="E1751" s="158">
        <v>39809.583333333336</v>
      </c>
      <c r="F1751" s="144" t="s">
        <v>15610</v>
      </c>
      <c r="G1751" s="144" t="s">
        <v>8835</v>
      </c>
      <c r="H1751" s="206" t="s">
        <v>15611</v>
      </c>
      <c r="I1751" s="144" t="s">
        <v>15612</v>
      </c>
      <c r="J1751" s="147" t="s">
        <v>15428</v>
      </c>
      <c r="K1751" s="147"/>
      <c r="L1751" s="148" t="s">
        <v>8359</v>
      </c>
      <c r="M1751" s="122">
        <v>500</v>
      </c>
      <c r="N1751" s="121" t="s">
        <v>14619</v>
      </c>
      <c r="O1751" s="121"/>
      <c r="P1751" s="121" t="s">
        <v>3566</v>
      </c>
      <c r="Q1751" s="144"/>
      <c r="R1751" s="144"/>
      <c r="S1751" s="144" t="s">
        <v>68</v>
      </c>
      <c r="T1751" s="144" t="s">
        <v>14581</v>
      </c>
      <c r="U1751" s="144" t="s">
        <v>15285</v>
      </c>
      <c r="V1751" s="144"/>
      <c r="W1751" s="121"/>
    </row>
    <row r="1752" spans="1:23" ht="15" customHeight="1" x14ac:dyDescent="0.25">
      <c r="A1752" s="144"/>
      <c r="B1752" s="157">
        <v>39809</v>
      </c>
      <c r="C1752" s="121"/>
      <c r="D1752" s="121" t="s">
        <v>68</v>
      </c>
      <c r="E1752" s="158">
        <v>39808.5625</v>
      </c>
      <c r="F1752" s="145" t="s">
        <v>9120</v>
      </c>
      <c r="G1752" s="145" t="s">
        <v>8175</v>
      </c>
      <c r="H1752" s="123" t="s">
        <v>15613</v>
      </c>
      <c r="I1752" s="146" t="s">
        <v>10308</v>
      </c>
      <c r="J1752" s="147" t="s">
        <v>15614</v>
      </c>
      <c r="K1752" s="147"/>
      <c r="L1752" s="148" t="s">
        <v>8359</v>
      </c>
      <c r="M1752" s="122">
        <v>400</v>
      </c>
      <c r="N1752" s="121" t="s">
        <v>15615</v>
      </c>
      <c r="O1752" s="122">
        <v>0</v>
      </c>
      <c r="P1752" s="121" t="s">
        <v>3566</v>
      </c>
      <c r="Q1752" s="144"/>
      <c r="R1752" s="144" t="s">
        <v>15616</v>
      </c>
      <c r="S1752" s="144" t="s">
        <v>15617</v>
      </c>
      <c r="T1752" s="144" t="s">
        <v>14581</v>
      </c>
      <c r="U1752" s="144" t="s">
        <v>3566</v>
      </c>
      <c r="V1752" s="144"/>
      <c r="W1752" s="150"/>
    </row>
    <row r="1753" spans="1:23" ht="15" customHeight="1" x14ac:dyDescent="0.25">
      <c r="A1753" s="144"/>
      <c r="B1753" s="157">
        <v>39809</v>
      </c>
      <c r="C1753" s="121"/>
      <c r="D1753" s="121" t="s">
        <v>68</v>
      </c>
      <c r="E1753" s="158">
        <v>39809.489583333336</v>
      </c>
      <c r="F1753" s="145" t="s">
        <v>9120</v>
      </c>
      <c r="G1753" s="145" t="s">
        <v>8175</v>
      </c>
      <c r="H1753" s="123" t="s">
        <v>15613</v>
      </c>
      <c r="I1753" s="146" t="s">
        <v>10308</v>
      </c>
      <c r="J1753" s="147" t="s">
        <v>15614</v>
      </c>
      <c r="K1753" s="147"/>
      <c r="L1753" s="148" t="s">
        <v>8359</v>
      </c>
      <c r="M1753" s="122">
        <v>200</v>
      </c>
      <c r="N1753" s="121" t="s">
        <v>15615</v>
      </c>
      <c r="O1753" s="122" t="s">
        <v>13506</v>
      </c>
      <c r="P1753" s="121" t="s">
        <v>4468</v>
      </c>
      <c r="Q1753" s="144"/>
      <c r="R1753" s="144" t="s">
        <v>15616</v>
      </c>
      <c r="S1753" s="144" t="s">
        <v>15617</v>
      </c>
      <c r="T1753" s="144" t="s">
        <v>14581</v>
      </c>
      <c r="U1753" s="144" t="s">
        <v>3566</v>
      </c>
      <c r="V1753" s="144"/>
      <c r="W1753" s="150"/>
    </row>
    <row r="1754" spans="1:23" ht="15" customHeight="1" x14ac:dyDescent="0.25">
      <c r="A1754" s="169"/>
      <c r="B1754" s="170">
        <v>39810</v>
      </c>
      <c r="C1754" s="169">
        <v>1731</v>
      </c>
      <c r="D1754" s="169" t="s">
        <v>40</v>
      </c>
      <c r="E1754" s="169" t="s">
        <v>15618</v>
      </c>
      <c r="F1754" s="178" t="s">
        <v>15619</v>
      </c>
      <c r="G1754" s="178" t="s">
        <v>8222</v>
      </c>
      <c r="H1754" s="173" t="s">
        <v>13897</v>
      </c>
      <c r="I1754" s="178" t="s">
        <v>15620</v>
      </c>
      <c r="J1754" s="173" t="s">
        <v>8225</v>
      </c>
      <c r="K1754" s="172"/>
      <c r="L1754" s="174" t="s">
        <v>8359</v>
      </c>
      <c r="M1754" s="175">
        <v>20</v>
      </c>
      <c r="N1754" s="172" t="s">
        <v>8142</v>
      </c>
      <c r="O1754" s="176" t="s">
        <v>4936</v>
      </c>
      <c r="P1754" s="173"/>
      <c r="Q1754" s="173" t="s">
        <v>8222</v>
      </c>
      <c r="R1754" s="173"/>
      <c r="S1754" s="173" t="s">
        <v>8222</v>
      </c>
      <c r="T1754" s="173" t="s">
        <v>8251</v>
      </c>
      <c r="U1754" s="173" t="s">
        <v>8252</v>
      </c>
      <c r="V1754" s="194"/>
      <c r="W1754" s="180"/>
    </row>
    <row r="1755" spans="1:23" ht="15" customHeight="1" x14ac:dyDescent="0.25">
      <c r="A1755" s="144"/>
      <c r="B1755" s="157">
        <v>39810</v>
      </c>
      <c r="C1755" s="121"/>
      <c r="D1755" s="121" t="s">
        <v>46</v>
      </c>
      <c r="E1755" s="158" t="s">
        <v>15621</v>
      </c>
      <c r="F1755" s="145" t="s">
        <v>11555</v>
      </c>
      <c r="G1755" s="145" t="s">
        <v>8243</v>
      </c>
      <c r="H1755" s="123" t="s">
        <v>15622</v>
      </c>
      <c r="I1755" s="146" t="s">
        <v>15623</v>
      </c>
      <c r="J1755" s="147" t="s">
        <v>15284</v>
      </c>
      <c r="K1755" s="147"/>
      <c r="L1755" s="148"/>
      <c r="M1755" s="122">
        <v>120</v>
      </c>
      <c r="N1755" s="121" t="s">
        <v>15624</v>
      </c>
      <c r="O1755" s="122"/>
      <c r="P1755" s="121"/>
      <c r="Q1755" s="144"/>
      <c r="R1755" s="144"/>
      <c r="S1755" s="144" t="s">
        <v>8243</v>
      </c>
      <c r="T1755" s="144" t="s">
        <v>10745</v>
      </c>
      <c r="U1755" s="144" t="s">
        <v>15625</v>
      </c>
      <c r="V1755" s="144"/>
      <c r="W1755" s="150"/>
    </row>
    <row r="1756" spans="1:23" ht="15" customHeight="1" x14ac:dyDescent="0.25">
      <c r="A1756" s="144"/>
      <c r="B1756" s="157">
        <v>39810</v>
      </c>
      <c r="C1756" s="121"/>
      <c r="D1756" s="121" t="s">
        <v>46</v>
      </c>
      <c r="E1756" s="158">
        <v>39810</v>
      </c>
      <c r="F1756" s="145" t="s">
        <v>11714</v>
      </c>
      <c r="G1756" s="145" t="s">
        <v>8802</v>
      </c>
      <c r="H1756" s="123" t="s">
        <v>11561</v>
      </c>
      <c r="I1756" s="146" t="s">
        <v>15626</v>
      </c>
      <c r="J1756" s="147"/>
      <c r="K1756" s="147"/>
      <c r="L1756" s="148" t="s">
        <v>8359</v>
      </c>
      <c r="M1756" s="122">
        <v>40</v>
      </c>
      <c r="N1756" s="121" t="s">
        <v>8161</v>
      </c>
      <c r="O1756" s="122"/>
      <c r="P1756" s="121"/>
      <c r="Q1756" s="144"/>
      <c r="R1756" s="144"/>
      <c r="S1756" s="144" t="s">
        <v>11559</v>
      </c>
      <c r="T1756" s="144" t="s">
        <v>15627</v>
      </c>
      <c r="U1756" s="144"/>
      <c r="V1756" s="144"/>
      <c r="W1756" s="150"/>
    </row>
    <row r="1757" spans="1:23" ht="15" customHeight="1" x14ac:dyDescent="0.25">
      <c r="A1757" s="144" t="s">
        <v>15249</v>
      </c>
      <c r="B1757" s="120">
        <v>39811</v>
      </c>
      <c r="C1757" s="217">
        <v>1730</v>
      </c>
      <c r="D1757" s="121" t="s">
        <v>35</v>
      </c>
      <c r="E1757" s="121" t="s">
        <v>15628</v>
      </c>
      <c r="F1757" s="153" t="s">
        <v>15629</v>
      </c>
      <c r="G1757" s="145" t="s">
        <v>15630</v>
      </c>
      <c r="H1757" s="123" t="s">
        <v>15631</v>
      </c>
      <c r="I1757" s="146" t="s">
        <v>15632</v>
      </c>
      <c r="J1757" s="147" t="s">
        <v>12827</v>
      </c>
      <c r="K1757" s="147" t="s">
        <v>9481</v>
      </c>
      <c r="L1757" s="148" t="s">
        <v>15361</v>
      </c>
      <c r="M1757" s="122" t="s">
        <v>15633</v>
      </c>
      <c r="N1757" s="121" t="s">
        <v>15634</v>
      </c>
      <c r="O1757" s="121"/>
      <c r="P1757" s="149" t="s">
        <v>4468</v>
      </c>
      <c r="Q1757" s="144" t="s">
        <v>15630</v>
      </c>
      <c r="R1757" s="144" t="s">
        <v>15635</v>
      </c>
      <c r="S1757" s="144" t="s">
        <v>15636</v>
      </c>
      <c r="T1757" s="144" t="s">
        <v>15637</v>
      </c>
      <c r="U1757" s="144"/>
      <c r="V1757" s="144"/>
      <c r="W1757" s="121"/>
    </row>
    <row r="1758" spans="1:23" ht="15" customHeight="1" x14ac:dyDescent="0.25">
      <c r="A1758" s="159">
        <v>9961</v>
      </c>
      <c r="B1758" s="160">
        <v>39811</v>
      </c>
      <c r="C1758" s="247">
        <v>1115</v>
      </c>
      <c r="D1758" s="161" t="s">
        <v>64</v>
      </c>
      <c r="E1758" s="161" t="s">
        <v>15638</v>
      </c>
      <c r="F1758" s="162" t="s">
        <v>15639</v>
      </c>
      <c r="G1758" s="162" t="s">
        <v>8260</v>
      </c>
      <c r="H1758" s="163" t="s">
        <v>15640</v>
      </c>
      <c r="I1758" s="164" t="s">
        <v>15641</v>
      </c>
      <c r="J1758" s="165" t="s">
        <v>15642</v>
      </c>
      <c r="K1758" s="165" t="s">
        <v>9481</v>
      </c>
      <c r="L1758" s="161" t="s">
        <v>15643</v>
      </c>
      <c r="M1758" s="166">
        <v>4000</v>
      </c>
      <c r="N1758" s="161" t="s">
        <v>8168</v>
      </c>
      <c r="O1758" s="161"/>
      <c r="P1758" s="167" t="s">
        <v>15644</v>
      </c>
      <c r="Q1758" s="159"/>
      <c r="R1758" s="159"/>
      <c r="S1758" s="159" t="s">
        <v>10498</v>
      </c>
      <c r="T1758" s="159" t="s">
        <v>9483</v>
      </c>
      <c r="U1758" s="159"/>
      <c r="V1758" s="159"/>
      <c r="W1758" s="161"/>
    </row>
    <row r="1759" spans="1:23" ht="15" customHeight="1" x14ac:dyDescent="0.25">
      <c r="A1759" s="159">
        <v>9967</v>
      </c>
      <c r="B1759" s="160">
        <v>39811</v>
      </c>
      <c r="C1759" s="161">
        <v>1445</v>
      </c>
      <c r="D1759" s="161" t="s">
        <v>79</v>
      </c>
      <c r="E1759" s="161" t="s">
        <v>15645</v>
      </c>
      <c r="F1759" s="162" t="s">
        <v>9124</v>
      </c>
      <c r="G1759" s="162" t="s">
        <v>8197</v>
      </c>
      <c r="H1759" s="163" t="s">
        <v>15646</v>
      </c>
      <c r="I1759" s="164" t="s">
        <v>15647</v>
      </c>
      <c r="J1759" s="163" t="s">
        <v>10992</v>
      </c>
      <c r="K1759" s="165" t="s">
        <v>9481</v>
      </c>
      <c r="L1759" s="181" t="s">
        <v>8226</v>
      </c>
      <c r="M1759" s="166">
        <v>14080</v>
      </c>
      <c r="N1759" s="161" t="s">
        <v>8168</v>
      </c>
      <c r="O1759" s="167"/>
      <c r="P1759" s="162"/>
      <c r="Q1759" s="159"/>
      <c r="R1759" s="159"/>
      <c r="S1759" s="159" t="s">
        <v>15648</v>
      </c>
      <c r="T1759" s="159" t="s">
        <v>14972</v>
      </c>
      <c r="U1759" s="164"/>
      <c r="V1759" s="159"/>
      <c r="W1759" s="168"/>
    </row>
    <row r="1760" spans="1:23" ht="15" customHeight="1" x14ac:dyDescent="0.25">
      <c r="A1760" s="144"/>
      <c r="B1760" s="157">
        <v>39811</v>
      </c>
      <c r="C1760" s="121"/>
      <c r="D1760" s="121" t="s">
        <v>61</v>
      </c>
      <c r="E1760" s="158">
        <v>39808.600694444445</v>
      </c>
      <c r="F1760" s="145" t="s">
        <v>15292</v>
      </c>
      <c r="G1760" s="145" t="s">
        <v>14682</v>
      </c>
      <c r="H1760" s="123" t="s">
        <v>15649</v>
      </c>
      <c r="I1760" s="146" t="s">
        <v>15650</v>
      </c>
      <c r="J1760" s="147" t="s">
        <v>15428</v>
      </c>
      <c r="K1760" s="147"/>
      <c r="L1760" s="148" t="s">
        <v>8359</v>
      </c>
      <c r="M1760" s="122">
        <v>30</v>
      </c>
      <c r="N1760" s="121" t="s">
        <v>15651</v>
      </c>
      <c r="O1760" s="122"/>
      <c r="P1760" s="121" t="s">
        <v>3566</v>
      </c>
      <c r="Q1760" s="144"/>
      <c r="R1760" s="144"/>
      <c r="S1760" s="144" t="s">
        <v>15652</v>
      </c>
      <c r="T1760" s="144" t="s">
        <v>14581</v>
      </c>
      <c r="U1760" s="144" t="s">
        <v>3566</v>
      </c>
      <c r="V1760" s="144"/>
      <c r="W1760" s="150"/>
    </row>
    <row r="1761" spans="1:23" ht="15" customHeight="1" x14ac:dyDescent="0.25">
      <c r="A1761" s="144">
        <v>9967</v>
      </c>
      <c r="B1761" s="157">
        <v>39811</v>
      </c>
      <c r="C1761" s="217">
        <v>245</v>
      </c>
      <c r="D1761" s="121" t="s">
        <v>79</v>
      </c>
      <c r="E1761" s="121" t="s">
        <v>15645</v>
      </c>
      <c r="F1761" s="145" t="s">
        <v>9124</v>
      </c>
      <c r="G1761" s="145" t="s">
        <v>15653</v>
      </c>
      <c r="H1761" s="123" t="s">
        <v>15654</v>
      </c>
      <c r="I1761" s="146" t="s">
        <v>15655</v>
      </c>
      <c r="J1761" s="147" t="s">
        <v>3567</v>
      </c>
      <c r="K1761" s="147"/>
      <c r="L1761" s="121"/>
      <c r="M1761" s="122">
        <v>14080</v>
      </c>
      <c r="N1761" s="121" t="s">
        <v>8168</v>
      </c>
      <c r="O1761" s="121"/>
      <c r="P1761" s="149"/>
      <c r="Q1761" s="144"/>
      <c r="R1761" s="144"/>
      <c r="S1761" s="144"/>
      <c r="T1761" s="144"/>
      <c r="U1761" s="144"/>
      <c r="V1761" s="144"/>
      <c r="W1761" s="121"/>
    </row>
    <row r="1762" spans="1:23" ht="15" customHeight="1" x14ac:dyDescent="0.25">
      <c r="A1762" s="144"/>
      <c r="B1762" s="157">
        <v>39811</v>
      </c>
      <c r="C1762" s="217">
        <v>9975</v>
      </c>
      <c r="D1762" s="121" t="s">
        <v>200</v>
      </c>
      <c r="E1762" s="190">
        <v>39811.666666666664</v>
      </c>
      <c r="F1762" s="145" t="s">
        <v>15656</v>
      </c>
      <c r="G1762" s="145" t="s">
        <v>15048</v>
      </c>
      <c r="H1762" s="123" t="s">
        <v>15657</v>
      </c>
      <c r="I1762" s="146" t="s">
        <v>15658</v>
      </c>
      <c r="J1762" s="147" t="s">
        <v>11513</v>
      </c>
      <c r="K1762" s="147"/>
      <c r="L1762" s="121" t="s">
        <v>14513</v>
      </c>
      <c r="M1762" s="122">
        <v>80000</v>
      </c>
      <c r="N1762" s="121" t="s">
        <v>14797</v>
      </c>
      <c r="O1762" s="122">
        <v>60000</v>
      </c>
      <c r="P1762" s="149" t="s">
        <v>4468</v>
      </c>
      <c r="Q1762" s="144"/>
      <c r="R1762" s="144"/>
      <c r="S1762" s="144" t="s">
        <v>15659</v>
      </c>
      <c r="T1762" s="144" t="s">
        <v>12102</v>
      </c>
      <c r="U1762" s="144" t="s">
        <v>3566</v>
      </c>
      <c r="V1762" s="144"/>
      <c r="W1762" s="121"/>
    </row>
    <row r="1763" spans="1:23" ht="15" customHeight="1" x14ac:dyDescent="0.25">
      <c r="A1763" s="144" t="s">
        <v>15249</v>
      </c>
      <c r="B1763" s="120">
        <v>39812</v>
      </c>
      <c r="C1763" s="189">
        <v>1510</v>
      </c>
      <c r="D1763" s="121" t="s">
        <v>526</v>
      </c>
      <c r="E1763" s="191" t="s">
        <v>15660</v>
      </c>
      <c r="F1763" s="145" t="s">
        <v>15358</v>
      </c>
      <c r="G1763" s="145" t="s">
        <v>15359</v>
      </c>
      <c r="H1763" s="123" t="s">
        <v>15661</v>
      </c>
      <c r="I1763" s="146" t="s">
        <v>15359</v>
      </c>
      <c r="J1763" s="147" t="s">
        <v>12827</v>
      </c>
      <c r="K1763" s="147" t="s">
        <v>9481</v>
      </c>
      <c r="L1763" s="148" t="s">
        <v>15361</v>
      </c>
      <c r="M1763" s="122" t="s">
        <v>15662</v>
      </c>
      <c r="N1763" s="121" t="s">
        <v>15663</v>
      </c>
      <c r="O1763" s="149"/>
      <c r="P1763" s="144" t="s">
        <v>4468</v>
      </c>
      <c r="Q1763" s="144" t="s">
        <v>15364</v>
      </c>
      <c r="R1763" s="144" t="s">
        <v>15664</v>
      </c>
      <c r="S1763" s="144" t="s">
        <v>15665</v>
      </c>
      <c r="T1763" s="144" t="s">
        <v>15637</v>
      </c>
      <c r="U1763" s="144" t="s">
        <v>15666</v>
      </c>
      <c r="V1763" s="121"/>
      <c r="W1763" s="150"/>
    </row>
    <row r="1764" spans="1:23" ht="15" customHeight="1" x14ac:dyDescent="0.25">
      <c r="A1764" s="144" t="s">
        <v>15249</v>
      </c>
      <c r="B1764" s="120">
        <v>39812</v>
      </c>
      <c r="C1764" s="189">
        <v>815</v>
      </c>
      <c r="D1764" s="121" t="s">
        <v>132</v>
      </c>
      <c r="E1764" s="121" t="s">
        <v>15667</v>
      </c>
      <c r="F1764" s="145" t="s">
        <v>13286</v>
      </c>
      <c r="G1764" s="145" t="s">
        <v>15668</v>
      </c>
      <c r="H1764" s="123" t="s">
        <v>15669</v>
      </c>
      <c r="I1764" s="146" t="s">
        <v>15668</v>
      </c>
      <c r="J1764" s="147" t="s">
        <v>12827</v>
      </c>
      <c r="K1764" s="147" t="s">
        <v>9481</v>
      </c>
      <c r="L1764" s="148" t="s">
        <v>15361</v>
      </c>
      <c r="M1764" s="122" t="s">
        <v>15670</v>
      </c>
      <c r="N1764" s="121" t="s">
        <v>14204</v>
      </c>
      <c r="O1764" s="149" t="s">
        <v>15671</v>
      </c>
      <c r="P1764" s="144" t="s">
        <v>4468</v>
      </c>
      <c r="Q1764" s="144" t="s">
        <v>15672</v>
      </c>
      <c r="R1764" s="144" t="s">
        <v>15673</v>
      </c>
      <c r="S1764" s="144" t="s">
        <v>15674</v>
      </c>
      <c r="T1764" s="144" t="s">
        <v>15367</v>
      </c>
      <c r="U1764" s="144" t="s">
        <v>15675</v>
      </c>
      <c r="V1764" s="121"/>
      <c r="W1764" s="150"/>
    </row>
    <row r="1765" spans="1:23" ht="15" customHeight="1" x14ac:dyDescent="0.25">
      <c r="A1765" s="159"/>
      <c r="B1765" s="160">
        <v>39812</v>
      </c>
      <c r="C1765" s="247">
        <v>1219</v>
      </c>
      <c r="D1765" s="161" t="s">
        <v>64</v>
      </c>
      <c r="E1765" s="161" t="s">
        <v>15676</v>
      </c>
      <c r="F1765" s="162" t="s">
        <v>11935</v>
      </c>
      <c r="G1765" s="162" t="s">
        <v>5722</v>
      </c>
      <c r="H1765" s="163" t="s">
        <v>15677</v>
      </c>
      <c r="I1765" s="164" t="s">
        <v>15678</v>
      </c>
      <c r="J1765" s="165" t="s">
        <v>15679</v>
      </c>
      <c r="K1765" s="165" t="s">
        <v>9481</v>
      </c>
      <c r="L1765" s="181" t="s">
        <v>8226</v>
      </c>
      <c r="M1765" s="166">
        <v>362</v>
      </c>
      <c r="N1765" s="161" t="s">
        <v>8168</v>
      </c>
      <c r="O1765" s="161">
        <v>100</v>
      </c>
      <c r="P1765" s="167"/>
      <c r="Q1765" s="159"/>
      <c r="R1765" s="159"/>
      <c r="S1765" s="159" t="s">
        <v>12981</v>
      </c>
      <c r="T1765" s="159" t="s">
        <v>9483</v>
      </c>
      <c r="U1765" s="159"/>
      <c r="V1765" s="159"/>
      <c r="W1765" s="161"/>
    </row>
    <row r="1766" spans="1:23" ht="15" customHeight="1" x14ac:dyDescent="0.25">
      <c r="A1766" s="169">
        <v>9985</v>
      </c>
      <c r="B1766" s="170">
        <v>39812</v>
      </c>
      <c r="C1766" s="169">
        <v>1410</v>
      </c>
      <c r="D1766" s="169" t="s">
        <v>40</v>
      </c>
      <c r="E1766" s="169" t="s">
        <v>15680</v>
      </c>
      <c r="F1766" s="178" t="s">
        <v>8967</v>
      </c>
      <c r="G1766" s="178" t="s">
        <v>8222</v>
      </c>
      <c r="H1766" s="173" t="s">
        <v>15681</v>
      </c>
      <c r="I1766" s="178" t="s">
        <v>15682</v>
      </c>
      <c r="J1766" s="173" t="s">
        <v>8225</v>
      </c>
      <c r="K1766" s="172"/>
      <c r="L1766" s="174" t="s">
        <v>8226</v>
      </c>
      <c r="M1766" s="175">
        <v>7192</v>
      </c>
      <c r="N1766" s="172" t="s">
        <v>8227</v>
      </c>
      <c r="O1766" s="176" t="s">
        <v>4936</v>
      </c>
      <c r="P1766" s="173"/>
      <c r="Q1766" s="173" t="s">
        <v>15683</v>
      </c>
      <c r="R1766" s="173"/>
      <c r="S1766" s="173" t="s">
        <v>8222</v>
      </c>
      <c r="T1766" s="173" t="s">
        <v>8251</v>
      </c>
      <c r="U1766" s="173" t="s">
        <v>15684</v>
      </c>
      <c r="V1766" s="194"/>
      <c r="W1766" s="180"/>
    </row>
    <row r="1767" spans="1:23" ht="15" customHeight="1" x14ac:dyDescent="0.25">
      <c r="A1767" s="144"/>
      <c r="B1767" s="157">
        <v>39812</v>
      </c>
      <c r="C1767" s="121"/>
      <c r="D1767" s="121" t="s">
        <v>15685</v>
      </c>
      <c r="E1767" s="158" t="s">
        <v>15686</v>
      </c>
      <c r="F1767" s="145" t="s">
        <v>15687</v>
      </c>
      <c r="G1767" s="145" t="s">
        <v>8802</v>
      </c>
      <c r="H1767" s="123" t="s">
        <v>11561</v>
      </c>
      <c r="I1767" s="146" t="s">
        <v>15688</v>
      </c>
      <c r="J1767" s="147"/>
      <c r="K1767" s="147"/>
      <c r="L1767" s="148" t="s">
        <v>8359</v>
      </c>
      <c r="M1767" s="122">
        <v>250</v>
      </c>
      <c r="N1767" s="121" t="s">
        <v>8215</v>
      </c>
      <c r="O1767" s="122"/>
      <c r="P1767" s="121"/>
      <c r="Q1767" s="144"/>
      <c r="R1767" s="144"/>
      <c r="S1767" s="144" t="s">
        <v>10782</v>
      </c>
      <c r="T1767" s="144" t="s">
        <v>10745</v>
      </c>
      <c r="U1767" s="144"/>
      <c r="V1767" s="144"/>
      <c r="W1767" s="150"/>
    </row>
    <row r="1768" spans="1:23" ht="15" customHeight="1" x14ac:dyDescent="0.25">
      <c r="A1768" s="144"/>
      <c r="B1768" s="157">
        <v>39812</v>
      </c>
      <c r="C1768" s="121"/>
      <c r="D1768" s="121" t="s">
        <v>150</v>
      </c>
      <c r="E1768" s="158">
        <v>39812.645833333336</v>
      </c>
      <c r="F1768" s="145" t="s">
        <v>15689</v>
      </c>
      <c r="G1768" s="145" t="s">
        <v>9978</v>
      </c>
      <c r="H1768" s="123" t="s">
        <v>11561</v>
      </c>
      <c r="I1768" s="146" t="s">
        <v>15690</v>
      </c>
      <c r="J1768" s="147" t="s">
        <v>15691</v>
      </c>
      <c r="K1768" s="147"/>
      <c r="L1768" s="148" t="s">
        <v>8359</v>
      </c>
      <c r="M1768" s="122">
        <v>100</v>
      </c>
      <c r="N1768" s="121" t="s">
        <v>13539</v>
      </c>
      <c r="O1768" s="122">
        <v>0</v>
      </c>
      <c r="P1768" s="121" t="s">
        <v>15692</v>
      </c>
      <c r="Q1768" s="144"/>
      <c r="R1768" s="144"/>
      <c r="S1768" s="144" t="s">
        <v>12097</v>
      </c>
      <c r="T1768" s="144" t="s">
        <v>15693</v>
      </c>
      <c r="U1768" s="144" t="s">
        <v>3566</v>
      </c>
      <c r="V1768" s="144"/>
      <c r="W1768" s="150"/>
    </row>
    <row r="1769" spans="1:23" ht="15" customHeight="1" x14ac:dyDescent="0.25">
      <c r="A1769" s="144"/>
      <c r="B1769" s="157">
        <v>39812</v>
      </c>
      <c r="C1769" s="121"/>
      <c r="D1769" s="121" t="s">
        <v>200</v>
      </c>
      <c r="E1769" s="158">
        <v>39812.3125</v>
      </c>
      <c r="F1769" s="145" t="s">
        <v>12099</v>
      </c>
      <c r="G1769" s="145" t="s">
        <v>15048</v>
      </c>
      <c r="H1769" s="123" t="s">
        <v>15694</v>
      </c>
      <c r="I1769" s="146" t="s">
        <v>15695</v>
      </c>
      <c r="J1769" s="147" t="s">
        <v>11513</v>
      </c>
      <c r="K1769" s="147"/>
      <c r="L1769" s="148" t="s">
        <v>8359</v>
      </c>
      <c r="M1769" s="122">
        <v>2500</v>
      </c>
      <c r="N1769" s="121" t="s">
        <v>14797</v>
      </c>
      <c r="O1769" s="122">
        <v>1800</v>
      </c>
      <c r="P1769" s="121" t="s">
        <v>4468</v>
      </c>
      <c r="Q1769" s="144"/>
      <c r="R1769" s="144"/>
      <c r="S1769" s="144" t="s">
        <v>15696</v>
      </c>
      <c r="T1769" s="144" t="s">
        <v>12102</v>
      </c>
      <c r="U1769" s="144" t="s">
        <v>3566</v>
      </c>
      <c r="V1769" s="144"/>
      <c r="W1769" s="150"/>
    </row>
    <row r="1770" spans="1:23" ht="15" customHeight="1" x14ac:dyDescent="0.25">
      <c r="A1770" s="159"/>
      <c r="B1770" s="160">
        <v>39813</v>
      </c>
      <c r="C1770" s="247"/>
      <c r="D1770" s="161" t="s">
        <v>141</v>
      </c>
      <c r="E1770" s="161" t="s">
        <v>15697</v>
      </c>
      <c r="F1770" s="162" t="s">
        <v>9340</v>
      </c>
      <c r="G1770" s="162" t="s">
        <v>8671</v>
      </c>
      <c r="H1770" s="163" t="s">
        <v>15698</v>
      </c>
      <c r="I1770" s="164" t="s">
        <v>11353</v>
      </c>
      <c r="J1770" s="165" t="s">
        <v>15699</v>
      </c>
      <c r="K1770" s="165" t="s">
        <v>9481</v>
      </c>
      <c r="L1770" s="181" t="s">
        <v>8226</v>
      </c>
      <c r="M1770" s="166">
        <v>200</v>
      </c>
      <c r="N1770" s="161" t="s">
        <v>8142</v>
      </c>
      <c r="O1770" s="161"/>
      <c r="P1770" s="167"/>
      <c r="Q1770" s="159"/>
      <c r="R1770" s="159"/>
      <c r="S1770" s="159" t="s">
        <v>15700</v>
      </c>
      <c r="T1770" s="159" t="s">
        <v>10584</v>
      </c>
      <c r="U1770" s="159"/>
      <c r="V1770" s="159"/>
      <c r="W1770" s="161"/>
    </row>
    <row r="1771" spans="1:23" ht="15" customHeight="1" x14ac:dyDescent="0.25">
      <c r="A1771" s="159"/>
      <c r="B1771" s="160">
        <v>39813</v>
      </c>
      <c r="C1771" s="161">
        <v>830</v>
      </c>
      <c r="D1771" s="161" t="s">
        <v>91</v>
      </c>
      <c r="E1771" s="161" t="s">
        <v>15701</v>
      </c>
      <c r="F1771" s="162" t="s">
        <v>14496</v>
      </c>
      <c r="G1771" s="162" t="s">
        <v>8284</v>
      </c>
      <c r="H1771" s="163" t="s">
        <v>15702</v>
      </c>
      <c r="I1771" s="164" t="s">
        <v>15703</v>
      </c>
      <c r="J1771" s="163" t="s">
        <v>15704</v>
      </c>
      <c r="K1771" s="165" t="s">
        <v>9481</v>
      </c>
      <c r="L1771" s="181" t="s">
        <v>8226</v>
      </c>
      <c r="M1771" s="166">
        <v>120</v>
      </c>
      <c r="N1771" s="161" t="s">
        <v>8335</v>
      </c>
      <c r="O1771" s="167"/>
      <c r="P1771" s="162"/>
      <c r="Q1771" s="159"/>
      <c r="R1771" s="159"/>
      <c r="S1771" s="159" t="s">
        <v>13909</v>
      </c>
      <c r="T1771" s="159" t="s">
        <v>10717</v>
      </c>
      <c r="U1771" s="164"/>
      <c r="V1771" s="159"/>
      <c r="W1771" s="168"/>
    </row>
    <row r="1772" spans="1:23" ht="15" customHeight="1" x14ac:dyDescent="0.25">
      <c r="A1772" s="144">
        <v>10011</v>
      </c>
      <c r="B1772" s="120">
        <v>39813</v>
      </c>
      <c r="C1772" s="217">
        <v>1818</v>
      </c>
      <c r="D1772" s="121" t="s">
        <v>319</v>
      </c>
      <c r="E1772" s="121" t="s">
        <v>15705</v>
      </c>
      <c r="F1772" s="145" t="s">
        <v>8207</v>
      </c>
      <c r="G1772" s="145" t="s">
        <v>8208</v>
      </c>
      <c r="H1772" s="248"/>
      <c r="I1772" s="146" t="s">
        <v>15706</v>
      </c>
      <c r="J1772" s="147" t="s">
        <v>13701</v>
      </c>
      <c r="K1772" s="147"/>
      <c r="L1772" s="121"/>
      <c r="M1772" s="122">
        <v>34000</v>
      </c>
      <c r="N1772" s="121" t="s">
        <v>8168</v>
      </c>
      <c r="O1772" s="144"/>
      <c r="P1772" s="121"/>
      <c r="Q1772" s="144"/>
      <c r="R1772" s="149"/>
      <c r="S1772" s="144"/>
      <c r="T1772" s="144"/>
      <c r="U1772" s="144"/>
      <c r="V1772" s="144"/>
      <c r="W1772" s="121"/>
    </row>
    <row r="1773" spans="1:23" ht="15" customHeight="1" x14ac:dyDescent="0.25">
      <c r="A1773" s="144"/>
      <c r="B1773" s="157">
        <v>39813</v>
      </c>
      <c r="C1773" s="121"/>
      <c r="D1773" s="121" t="s">
        <v>46</v>
      </c>
      <c r="E1773" s="158" t="s">
        <v>15707</v>
      </c>
      <c r="F1773" s="145" t="s">
        <v>10956</v>
      </c>
      <c r="G1773" s="145" t="s">
        <v>8802</v>
      </c>
      <c r="H1773" s="123" t="s">
        <v>15708</v>
      </c>
      <c r="I1773" s="146" t="s">
        <v>15709</v>
      </c>
      <c r="J1773" s="147"/>
      <c r="K1773" s="147"/>
      <c r="L1773" s="148"/>
      <c r="M1773" s="122">
        <v>350</v>
      </c>
      <c r="N1773" s="121" t="s">
        <v>8215</v>
      </c>
      <c r="O1773" s="122"/>
      <c r="P1773" s="121"/>
      <c r="Q1773" s="144"/>
      <c r="R1773" s="144"/>
      <c r="S1773" s="144" t="s">
        <v>10959</v>
      </c>
      <c r="T1773" s="144" t="s">
        <v>10745</v>
      </c>
      <c r="U1773" s="144"/>
      <c r="V1773" s="144"/>
      <c r="W1773" s="150"/>
    </row>
    <row r="1774" spans="1:23" ht="15" customHeight="1" x14ac:dyDescent="0.25">
      <c r="A1774" s="144"/>
      <c r="B1774" s="157">
        <v>39813</v>
      </c>
      <c r="C1774" s="121"/>
      <c r="D1774" s="121" t="s">
        <v>15685</v>
      </c>
      <c r="E1774" s="158" t="s">
        <v>15710</v>
      </c>
      <c r="F1774" s="145" t="s">
        <v>10948</v>
      </c>
      <c r="G1774" s="145" t="s">
        <v>8802</v>
      </c>
      <c r="H1774" s="123" t="s">
        <v>11561</v>
      </c>
      <c r="I1774" s="146" t="s">
        <v>15711</v>
      </c>
      <c r="J1774" s="147"/>
      <c r="K1774" s="147"/>
      <c r="L1774" s="148" t="s">
        <v>8359</v>
      </c>
      <c r="M1774" s="122">
        <v>400</v>
      </c>
      <c r="N1774" s="121" t="s">
        <v>8215</v>
      </c>
      <c r="O1774" s="122"/>
      <c r="P1774" s="121"/>
      <c r="Q1774" s="144"/>
      <c r="R1774" s="144"/>
      <c r="S1774" s="144" t="s">
        <v>10744</v>
      </c>
      <c r="T1774" s="144" t="s">
        <v>10745</v>
      </c>
      <c r="U1774" s="144"/>
      <c r="V1774" s="144"/>
      <c r="W1774" s="150"/>
    </row>
    <row r="1775" spans="1:23" ht="15" customHeight="1" x14ac:dyDescent="0.25">
      <c r="A1775" s="144"/>
      <c r="B1775" s="157">
        <v>39813</v>
      </c>
      <c r="C1775" s="121"/>
      <c r="D1775" s="121" t="s">
        <v>68</v>
      </c>
      <c r="E1775" s="158">
        <v>39813.447916666664</v>
      </c>
      <c r="F1775" s="145" t="s">
        <v>15298</v>
      </c>
      <c r="G1775" s="145" t="s">
        <v>8515</v>
      </c>
      <c r="H1775" s="123" t="s">
        <v>11561</v>
      </c>
      <c r="I1775" s="146" t="s">
        <v>15712</v>
      </c>
      <c r="J1775" s="147" t="s">
        <v>15713</v>
      </c>
      <c r="K1775" s="147"/>
      <c r="L1775" s="148" t="s">
        <v>8359</v>
      </c>
      <c r="M1775" s="122">
        <v>276</v>
      </c>
      <c r="N1775" s="121" t="s">
        <v>13539</v>
      </c>
      <c r="O1775" s="122"/>
      <c r="P1775" s="121" t="s">
        <v>3566</v>
      </c>
      <c r="Q1775" s="144"/>
      <c r="R1775" s="144" t="s">
        <v>15714</v>
      </c>
      <c r="S1775" s="144" t="s">
        <v>14996</v>
      </c>
      <c r="T1775" s="144" t="s">
        <v>14581</v>
      </c>
      <c r="U1775" s="144" t="s">
        <v>3566</v>
      </c>
      <c r="V1775" s="144"/>
      <c r="W1775" s="150"/>
    </row>
    <row r="1776" spans="1:23" ht="15" customHeight="1" x14ac:dyDescent="0.25">
      <c r="A1776" s="144"/>
      <c r="B1776" s="157">
        <v>39813</v>
      </c>
      <c r="C1776" s="121"/>
      <c r="D1776" s="121" t="s">
        <v>61</v>
      </c>
      <c r="E1776" s="158">
        <v>39813.533333333333</v>
      </c>
      <c r="F1776" s="145" t="s">
        <v>15425</v>
      </c>
      <c r="G1776" s="145" t="s">
        <v>8764</v>
      </c>
      <c r="H1776" s="123" t="s">
        <v>11187</v>
      </c>
      <c r="I1776" s="146" t="s">
        <v>15715</v>
      </c>
      <c r="J1776" s="147" t="s">
        <v>15716</v>
      </c>
      <c r="K1776" s="147"/>
      <c r="L1776" s="148" t="s">
        <v>8359</v>
      </c>
      <c r="M1776" s="122">
        <v>1200</v>
      </c>
      <c r="N1776" s="121" t="s">
        <v>15717</v>
      </c>
      <c r="O1776" s="122"/>
      <c r="P1776" s="121" t="s">
        <v>3566</v>
      </c>
      <c r="Q1776" s="144"/>
      <c r="R1776" s="144" t="s">
        <v>15616</v>
      </c>
      <c r="S1776" s="144" t="s">
        <v>15351</v>
      </c>
      <c r="T1776" s="144" t="s">
        <v>14581</v>
      </c>
      <c r="U1776" s="144" t="s">
        <v>15285</v>
      </c>
      <c r="V1776" s="144"/>
      <c r="W1776" s="150"/>
    </row>
    <row r="1777" spans="1:174" ht="15" customHeight="1" x14ac:dyDescent="0.25">
      <c r="A1777" s="159"/>
      <c r="B1777" s="160">
        <v>39818</v>
      </c>
      <c r="C1777" s="247">
        <v>920</v>
      </c>
      <c r="D1777" s="161" t="s">
        <v>26</v>
      </c>
      <c r="E1777" s="161" t="s">
        <v>15718</v>
      </c>
      <c r="F1777" s="162" t="s">
        <v>15719</v>
      </c>
      <c r="G1777" s="162" t="s">
        <v>15720</v>
      </c>
      <c r="H1777" s="163" t="s">
        <v>15721</v>
      </c>
      <c r="I1777" s="164" t="s">
        <v>15722</v>
      </c>
      <c r="J1777" s="165" t="s">
        <v>15723</v>
      </c>
      <c r="K1777" s="165" t="s">
        <v>9481</v>
      </c>
      <c r="L1777" s="161" t="s">
        <v>8226</v>
      </c>
      <c r="M1777" s="166">
        <v>70</v>
      </c>
      <c r="N1777" s="161" t="s">
        <v>8161</v>
      </c>
      <c r="O1777" s="161"/>
      <c r="P1777" s="167"/>
      <c r="Q1777" s="159"/>
      <c r="R1777" s="159"/>
      <c r="S1777" s="159" t="s">
        <v>15724</v>
      </c>
      <c r="T1777" s="159" t="s">
        <v>10717</v>
      </c>
      <c r="U1777" s="159"/>
      <c r="V1777" s="159"/>
      <c r="W1777" s="161"/>
    </row>
    <row r="1778" spans="1:174" ht="15" customHeight="1" x14ac:dyDescent="0.25">
      <c r="A1778" s="144"/>
      <c r="B1778" s="120">
        <v>39819</v>
      </c>
      <c r="C1778" s="121">
        <v>1419</v>
      </c>
      <c r="D1778" s="121" t="s">
        <v>21</v>
      </c>
      <c r="E1778" s="144" t="s">
        <v>15725</v>
      </c>
      <c r="F1778" s="144" t="s">
        <v>8499</v>
      </c>
      <c r="G1778" s="144" t="s">
        <v>15726</v>
      </c>
      <c r="H1778" s="144" t="s">
        <v>15727</v>
      </c>
      <c r="I1778" s="144" t="s">
        <v>15728</v>
      </c>
      <c r="J1778" s="147" t="s">
        <v>8214</v>
      </c>
      <c r="K1778" s="147"/>
      <c r="L1778" s="148"/>
      <c r="M1778" s="122">
        <v>900</v>
      </c>
      <c r="N1778" s="121" t="s">
        <v>8168</v>
      </c>
      <c r="O1778" s="144"/>
      <c r="P1778" s="121" t="s">
        <v>8548</v>
      </c>
      <c r="Q1778" s="144"/>
      <c r="R1778" s="210"/>
      <c r="S1778" s="144"/>
      <c r="T1778" s="144"/>
      <c r="U1778" s="144"/>
      <c r="V1778" s="144"/>
      <c r="W1778" s="121"/>
    </row>
    <row r="1779" spans="1:174" ht="15" customHeight="1" x14ac:dyDescent="0.25">
      <c r="A1779" s="144"/>
      <c r="B1779" s="120">
        <v>39819</v>
      </c>
      <c r="C1779" s="121">
        <v>1429</v>
      </c>
      <c r="D1779" s="121" t="s">
        <v>21</v>
      </c>
      <c r="E1779" s="144" t="s">
        <v>15729</v>
      </c>
      <c r="F1779" s="144" t="s">
        <v>8499</v>
      </c>
      <c r="G1779" s="144" t="s">
        <v>15726</v>
      </c>
      <c r="H1779" s="144" t="s">
        <v>15730</v>
      </c>
      <c r="I1779" s="144" t="s">
        <v>15731</v>
      </c>
      <c r="J1779" s="147" t="s">
        <v>15732</v>
      </c>
      <c r="K1779" s="147"/>
      <c r="L1779" s="121" t="s">
        <v>8359</v>
      </c>
      <c r="M1779" s="122">
        <v>90</v>
      </c>
      <c r="N1779" s="121" t="s">
        <v>8142</v>
      </c>
      <c r="O1779" s="144"/>
      <c r="P1779" s="121"/>
      <c r="Q1779" s="144"/>
      <c r="R1779" s="210"/>
      <c r="S1779" s="144"/>
      <c r="T1779" s="144"/>
      <c r="U1779" s="144"/>
      <c r="V1779" s="144"/>
      <c r="W1779" s="121"/>
    </row>
    <row r="1780" spans="1:174" ht="15" customHeight="1" x14ac:dyDescent="0.25">
      <c r="A1780" s="144"/>
      <c r="B1780" s="120">
        <v>39819</v>
      </c>
      <c r="C1780" s="121">
        <v>1445</v>
      </c>
      <c r="D1780" s="121" t="s">
        <v>21</v>
      </c>
      <c r="E1780" s="144" t="s">
        <v>15733</v>
      </c>
      <c r="F1780" s="144" t="s">
        <v>8520</v>
      </c>
      <c r="G1780" s="144" t="s">
        <v>15726</v>
      </c>
      <c r="H1780" s="144" t="s">
        <v>15734</v>
      </c>
      <c r="I1780" s="144" t="s">
        <v>15735</v>
      </c>
      <c r="J1780" s="147" t="s">
        <v>15736</v>
      </c>
      <c r="K1780" s="147"/>
      <c r="L1780" s="121" t="s">
        <v>8226</v>
      </c>
      <c r="M1780" s="122">
        <v>200</v>
      </c>
      <c r="N1780" s="121" t="s">
        <v>15737</v>
      </c>
      <c r="O1780" s="144"/>
      <c r="P1780" s="121"/>
      <c r="Q1780" s="144"/>
      <c r="R1780" s="210"/>
      <c r="S1780" s="144"/>
      <c r="T1780" s="144"/>
      <c r="U1780" s="144"/>
      <c r="V1780" s="144"/>
      <c r="W1780" s="121"/>
    </row>
    <row r="1781" spans="1:174" ht="15" customHeight="1" x14ac:dyDescent="0.25">
      <c r="A1781" s="144"/>
      <c r="B1781" s="120">
        <v>39819</v>
      </c>
      <c r="C1781" s="121"/>
      <c r="D1781" s="121" t="s">
        <v>21</v>
      </c>
      <c r="E1781" s="144" t="s">
        <v>15738</v>
      </c>
      <c r="F1781" s="144" t="s">
        <v>8409</v>
      </c>
      <c r="G1781" s="144" t="s">
        <v>15726</v>
      </c>
      <c r="H1781" s="144" t="s">
        <v>15739</v>
      </c>
      <c r="I1781" s="144" t="s">
        <v>15740</v>
      </c>
      <c r="J1781" s="147" t="s">
        <v>15741</v>
      </c>
      <c r="K1781" s="147"/>
      <c r="L1781" s="121" t="s">
        <v>8226</v>
      </c>
      <c r="M1781" s="122">
        <v>30</v>
      </c>
      <c r="N1781" s="121" t="s">
        <v>8142</v>
      </c>
      <c r="O1781" s="144"/>
      <c r="P1781" s="121"/>
      <c r="Q1781" s="144"/>
      <c r="R1781" s="210"/>
      <c r="S1781" s="144"/>
      <c r="T1781" s="144"/>
      <c r="U1781" s="144"/>
      <c r="V1781" s="144"/>
      <c r="W1781" s="121"/>
    </row>
    <row r="1782" spans="1:174" ht="15" customHeight="1" x14ac:dyDescent="0.25">
      <c r="A1782" s="144"/>
      <c r="B1782" s="120">
        <v>39819</v>
      </c>
      <c r="C1782" s="190"/>
      <c r="D1782" s="121" t="s">
        <v>21</v>
      </c>
      <c r="E1782" s="144" t="s">
        <v>15742</v>
      </c>
      <c r="F1782" s="144" t="s">
        <v>8499</v>
      </c>
      <c r="G1782" s="144" t="s">
        <v>15726</v>
      </c>
      <c r="H1782" s="144" t="s">
        <v>15743</v>
      </c>
      <c r="I1782" s="144" t="s">
        <v>15744</v>
      </c>
      <c r="J1782" s="147" t="s">
        <v>15745</v>
      </c>
      <c r="K1782" s="147"/>
      <c r="L1782" s="121" t="s">
        <v>8226</v>
      </c>
      <c r="M1782" s="122">
        <v>60</v>
      </c>
      <c r="N1782" s="121" t="s">
        <v>8142</v>
      </c>
      <c r="O1782" s="144"/>
      <c r="P1782" s="121" t="s">
        <v>8548</v>
      </c>
      <c r="Q1782" s="144"/>
      <c r="R1782" s="210"/>
      <c r="S1782" s="144"/>
      <c r="T1782" s="144"/>
      <c r="U1782" s="144"/>
      <c r="V1782" s="144"/>
      <c r="W1782" s="121"/>
    </row>
    <row r="1783" spans="1:174" ht="15" customHeight="1" x14ac:dyDescent="0.25">
      <c r="A1783" s="144"/>
      <c r="B1783" s="120">
        <v>39819</v>
      </c>
      <c r="C1783" s="190"/>
      <c r="D1783" s="121" t="s">
        <v>21</v>
      </c>
      <c r="E1783" s="144" t="s">
        <v>15746</v>
      </c>
      <c r="F1783" s="144" t="s">
        <v>8520</v>
      </c>
      <c r="G1783" s="144" t="s">
        <v>15726</v>
      </c>
      <c r="H1783" s="144" t="s">
        <v>15747</v>
      </c>
      <c r="I1783" s="144" t="s">
        <v>15748</v>
      </c>
      <c r="J1783" s="147" t="s">
        <v>15749</v>
      </c>
      <c r="K1783" s="147"/>
      <c r="L1783" s="121" t="s">
        <v>8226</v>
      </c>
      <c r="M1783" s="122">
        <v>150</v>
      </c>
      <c r="N1783" s="121" t="s">
        <v>15750</v>
      </c>
      <c r="O1783" s="144"/>
      <c r="P1783" s="121" t="s">
        <v>8548</v>
      </c>
      <c r="Q1783" s="144"/>
      <c r="R1783" s="210"/>
      <c r="S1783" s="144"/>
      <c r="T1783" s="144"/>
      <c r="U1783" s="144"/>
      <c r="V1783" s="144"/>
      <c r="W1783" s="121"/>
    </row>
    <row r="1784" spans="1:174" ht="15" customHeight="1" x14ac:dyDescent="0.25">
      <c r="A1784" s="144"/>
      <c r="B1784" s="120">
        <v>39819</v>
      </c>
      <c r="C1784" s="121">
        <v>445</v>
      </c>
      <c r="D1784" s="121" t="s">
        <v>21</v>
      </c>
      <c r="E1784" s="144" t="s">
        <v>15751</v>
      </c>
      <c r="F1784" s="145" t="s">
        <v>8520</v>
      </c>
      <c r="G1784" s="145" t="s">
        <v>15726</v>
      </c>
      <c r="H1784" s="144" t="s">
        <v>15752</v>
      </c>
      <c r="I1784" s="144" t="s">
        <v>14088</v>
      </c>
      <c r="J1784" s="147" t="s">
        <v>15753</v>
      </c>
      <c r="K1784" s="147"/>
      <c r="L1784" s="148" t="s">
        <v>8226</v>
      </c>
      <c r="M1784" s="122">
        <v>450</v>
      </c>
      <c r="N1784" s="121" t="s">
        <v>8142</v>
      </c>
      <c r="O1784" s="211">
        <v>0.5</v>
      </c>
      <c r="P1784" s="121"/>
      <c r="Q1784" s="144"/>
      <c r="R1784" s="210"/>
      <c r="S1784" s="144"/>
      <c r="T1784" s="144"/>
      <c r="U1784" s="144"/>
      <c r="V1784" s="144"/>
      <c r="W1784" s="121"/>
    </row>
    <row r="1785" spans="1:174" ht="15" customHeight="1" x14ac:dyDescent="0.25">
      <c r="A1785" s="144">
        <v>9634</v>
      </c>
      <c r="B1785" s="120">
        <v>39819</v>
      </c>
      <c r="C1785" s="121">
        <v>506</v>
      </c>
      <c r="D1785" s="121" t="s">
        <v>51</v>
      </c>
      <c r="E1785" s="121" t="s">
        <v>15754</v>
      </c>
      <c r="F1785" s="145" t="s">
        <v>8316</v>
      </c>
      <c r="G1785" s="145" t="s">
        <v>15755</v>
      </c>
      <c r="H1785" s="123" t="s">
        <v>15756</v>
      </c>
      <c r="I1785" s="146" t="s">
        <v>15757</v>
      </c>
      <c r="J1785" s="147" t="s">
        <v>13114</v>
      </c>
      <c r="K1785" s="147"/>
      <c r="L1785" s="148" t="s">
        <v>8226</v>
      </c>
      <c r="M1785" s="122">
        <v>1000</v>
      </c>
      <c r="N1785" s="121" t="s">
        <v>15758</v>
      </c>
      <c r="O1785" s="144"/>
      <c r="P1785" s="121" t="s">
        <v>15759</v>
      </c>
      <c r="Q1785" s="144"/>
      <c r="R1785" s="210"/>
      <c r="S1785" s="144"/>
      <c r="T1785" s="144"/>
      <c r="U1785" s="144"/>
      <c r="V1785" s="144"/>
      <c r="W1785" s="121"/>
    </row>
    <row r="1786" spans="1:174" ht="15" customHeight="1" x14ac:dyDescent="0.25">
      <c r="A1786" s="144"/>
      <c r="B1786" s="120">
        <v>39819</v>
      </c>
      <c r="C1786" s="121"/>
      <c r="D1786" s="121" t="s">
        <v>21</v>
      </c>
      <c r="E1786" s="121" t="s">
        <v>15760</v>
      </c>
      <c r="F1786" s="145" t="s">
        <v>15761</v>
      </c>
      <c r="G1786" s="145" t="s">
        <v>15762</v>
      </c>
      <c r="H1786" s="123" t="s">
        <v>15763</v>
      </c>
      <c r="I1786" s="146" t="s">
        <v>15764</v>
      </c>
      <c r="J1786" s="147" t="s">
        <v>15741</v>
      </c>
      <c r="K1786" s="147"/>
      <c r="L1786" s="148" t="s">
        <v>8226</v>
      </c>
      <c r="M1786" s="122">
        <v>100</v>
      </c>
      <c r="N1786" s="121" t="s">
        <v>8168</v>
      </c>
      <c r="O1786" s="144"/>
      <c r="P1786" s="121"/>
      <c r="Q1786" s="144"/>
      <c r="R1786" s="210"/>
      <c r="S1786" s="144"/>
      <c r="T1786" s="144"/>
      <c r="U1786" s="144"/>
      <c r="V1786" s="144"/>
      <c r="W1786" s="121"/>
    </row>
    <row r="1787" spans="1:174" ht="15" customHeight="1" x14ac:dyDescent="0.25">
      <c r="A1787" s="249">
        <v>9990</v>
      </c>
      <c r="B1787" s="120">
        <v>39819</v>
      </c>
      <c r="C1787" s="121">
        <v>535</v>
      </c>
      <c r="D1787" s="121" t="s">
        <v>99</v>
      </c>
      <c r="E1787" s="145" t="s">
        <v>15765</v>
      </c>
      <c r="F1787" s="145" t="s">
        <v>15766</v>
      </c>
      <c r="G1787" s="145" t="s">
        <v>15767</v>
      </c>
      <c r="H1787" s="145" t="s">
        <v>15768</v>
      </c>
      <c r="I1787" s="145" t="s">
        <v>15769</v>
      </c>
      <c r="J1787" s="121" t="s">
        <v>3567</v>
      </c>
      <c r="K1787" s="121"/>
      <c r="L1787" s="250"/>
      <c r="M1787" s="122">
        <v>2000</v>
      </c>
      <c r="N1787" s="121" t="s">
        <v>8194</v>
      </c>
      <c r="O1787" s="195"/>
      <c r="P1787" s="145"/>
      <c r="Q1787" s="145"/>
      <c r="R1787" s="145"/>
      <c r="S1787" s="145"/>
      <c r="T1787" s="145"/>
      <c r="U1787" s="145"/>
      <c r="V1787" s="145"/>
      <c r="W1787" s="251"/>
    </row>
    <row r="1788" spans="1:174" ht="15" customHeight="1" x14ac:dyDescent="0.25">
      <c r="A1788" s="252">
        <v>10005</v>
      </c>
      <c r="B1788" s="253">
        <v>39820</v>
      </c>
      <c r="C1788" s="151">
        <v>1205</v>
      </c>
      <c r="D1788" s="151" t="s">
        <v>21</v>
      </c>
      <c r="E1788" s="145" t="s">
        <v>15770</v>
      </c>
      <c r="F1788" s="145" t="s">
        <v>14981</v>
      </c>
      <c r="G1788" s="145" t="s">
        <v>15726</v>
      </c>
      <c r="H1788" s="248" t="s">
        <v>15771</v>
      </c>
      <c r="I1788" s="145" t="s">
        <v>15772</v>
      </c>
      <c r="J1788" s="254" t="s">
        <v>15773</v>
      </c>
      <c r="K1788" s="248"/>
      <c r="L1788" s="255"/>
      <c r="M1788" s="122">
        <v>250</v>
      </c>
      <c r="N1788" s="145" t="s">
        <v>15774</v>
      </c>
      <c r="O1788" s="155"/>
      <c r="P1788" s="145" t="s">
        <v>9056</v>
      </c>
      <c r="Q1788" s="153"/>
      <c r="R1788" s="153"/>
      <c r="S1788" s="153"/>
      <c r="T1788" s="153"/>
      <c r="U1788" s="153"/>
      <c r="V1788" s="153"/>
      <c r="W1788" s="156"/>
    </row>
    <row r="1789" spans="1:174" ht="15" customHeight="1" x14ac:dyDescent="0.25">
      <c r="A1789" s="144"/>
      <c r="B1789" s="120">
        <v>39821</v>
      </c>
      <c r="C1789" s="121"/>
      <c r="D1789" s="121" t="s">
        <v>361</v>
      </c>
      <c r="E1789" s="190">
        <v>39807</v>
      </c>
      <c r="F1789" s="145"/>
      <c r="G1789" s="145" t="s">
        <v>15775</v>
      </c>
      <c r="H1789" s="123" t="s">
        <v>15776</v>
      </c>
      <c r="I1789" s="146" t="s">
        <v>15777</v>
      </c>
      <c r="J1789" s="147"/>
      <c r="K1789" s="147" t="s">
        <v>9481</v>
      </c>
      <c r="L1789" s="148" t="s">
        <v>15361</v>
      </c>
      <c r="M1789" s="122" t="s">
        <v>15778</v>
      </c>
      <c r="N1789" s="121"/>
      <c r="O1789" s="149"/>
      <c r="P1789" s="144"/>
      <c r="Q1789" s="144" t="s">
        <v>15779</v>
      </c>
      <c r="R1789" s="144"/>
      <c r="S1789" s="144" t="s">
        <v>15775</v>
      </c>
      <c r="T1789" s="144" t="s">
        <v>9866</v>
      </c>
      <c r="U1789" s="144"/>
      <c r="V1789" s="121"/>
      <c r="W1789" s="150"/>
    </row>
    <row r="1790" spans="1:174" ht="15" customHeight="1" x14ac:dyDescent="0.25">
      <c r="A1790" s="144">
        <v>9792</v>
      </c>
      <c r="B1790" s="120">
        <v>39835</v>
      </c>
      <c r="C1790" s="121"/>
      <c r="D1790" s="121" t="s">
        <v>152</v>
      </c>
      <c r="E1790" s="191">
        <v>39799</v>
      </c>
      <c r="F1790" s="145" t="s">
        <v>11902</v>
      </c>
      <c r="G1790" s="145" t="s">
        <v>8827</v>
      </c>
      <c r="H1790" s="123" t="s">
        <v>15780</v>
      </c>
      <c r="I1790" s="146"/>
      <c r="J1790" s="147" t="s">
        <v>15781</v>
      </c>
      <c r="K1790" s="147" t="s">
        <v>9481</v>
      </c>
      <c r="L1790" s="148" t="s">
        <v>15782</v>
      </c>
      <c r="M1790" s="122">
        <v>135000</v>
      </c>
      <c r="N1790" s="121" t="s">
        <v>8168</v>
      </c>
      <c r="O1790" s="149"/>
      <c r="P1790" s="144" t="s">
        <v>15783</v>
      </c>
      <c r="Q1790" s="144" t="s">
        <v>8827</v>
      </c>
      <c r="R1790" s="144"/>
      <c r="S1790" s="144"/>
      <c r="T1790" s="144" t="s">
        <v>9866</v>
      </c>
      <c r="U1790" s="144"/>
      <c r="V1790" s="144"/>
      <c r="W1790" s="150"/>
      <c r="FR1790" s="127">
        <v>0</v>
      </c>
    </row>
    <row r="1791" spans="1:174" ht="15" customHeight="1" x14ac:dyDescent="0.25">
      <c r="A1791" s="144">
        <v>9603</v>
      </c>
      <c r="B1791" s="120" t="s">
        <v>15784</v>
      </c>
      <c r="C1791" s="121">
        <v>521</v>
      </c>
      <c r="D1791" s="121" t="s">
        <v>152</v>
      </c>
      <c r="E1791" s="121" t="s">
        <v>15785</v>
      </c>
      <c r="F1791" s="145" t="s">
        <v>15786</v>
      </c>
      <c r="G1791" s="145" t="s">
        <v>15787</v>
      </c>
      <c r="H1791" s="123" t="s">
        <v>15788</v>
      </c>
      <c r="I1791" s="146" t="s">
        <v>4936</v>
      </c>
      <c r="J1791" s="147" t="s">
        <v>4468</v>
      </c>
      <c r="K1791" s="147" t="s">
        <v>29</v>
      </c>
      <c r="L1791" s="148"/>
      <c r="M1791" s="122" t="s">
        <v>8194</v>
      </c>
      <c r="N1791" s="121" t="s">
        <v>15789</v>
      </c>
      <c r="O1791" s="121"/>
      <c r="P1791" s="210"/>
      <c r="Q1791" s="144"/>
      <c r="R1791" s="144"/>
      <c r="S1791" s="144"/>
      <c r="T1791" s="144" t="s">
        <v>12773</v>
      </c>
      <c r="U1791" s="144"/>
      <c r="V1791" s="144"/>
      <c r="W1791" s="121"/>
    </row>
    <row r="1792" spans="1:174" ht="15" customHeight="1" x14ac:dyDescent="0.25">
      <c r="A1792" s="151"/>
      <c r="B1792" s="152" t="s">
        <v>4936</v>
      </c>
      <c r="C1792" s="153" t="s">
        <v>4936</v>
      </c>
      <c r="D1792" s="153" t="s">
        <v>21</v>
      </c>
      <c r="E1792" s="153" t="s">
        <v>15790</v>
      </c>
      <c r="F1792" s="153" t="s">
        <v>15791</v>
      </c>
      <c r="G1792" s="153" t="s">
        <v>8202</v>
      </c>
      <c r="H1792" s="123" t="s">
        <v>15792</v>
      </c>
      <c r="I1792" s="153" t="s">
        <v>15793</v>
      </c>
      <c r="J1792" s="123" t="s">
        <v>8214</v>
      </c>
      <c r="K1792" s="123"/>
      <c r="L1792" s="182"/>
      <c r="M1792" s="154">
        <v>30</v>
      </c>
      <c r="N1792" s="153" t="s">
        <v>8168</v>
      </c>
      <c r="O1792" s="155"/>
      <c r="P1792" s="153"/>
      <c r="Q1792" s="153"/>
      <c r="R1792" s="153"/>
      <c r="S1792" s="153"/>
      <c r="T1792" s="153"/>
      <c r="U1792" s="153"/>
      <c r="V1792" s="153"/>
      <c r="W1792" s="156"/>
    </row>
    <row r="1793" spans="1:23" ht="15" customHeight="1" x14ac:dyDescent="0.25">
      <c r="A1793" s="144"/>
      <c r="B1793" s="120"/>
      <c r="C1793" s="189"/>
      <c r="D1793" s="121"/>
      <c r="E1793" s="191"/>
      <c r="F1793" s="145"/>
      <c r="G1793" s="145"/>
      <c r="H1793" s="123"/>
      <c r="I1793" s="146" t="s">
        <v>15794</v>
      </c>
      <c r="J1793" s="147"/>
      <c r="K1793" s="147"/>
      <c r="L1793" s="148"/>
      <c r="M1793" s="122"/>
      <c r="N1793" s="121"/>
      <c r="O1793" s="149"/>
      <c r="P1793" s="144"/>
      <c r="Q1793" s="144"/>
      <c r="R1793" s="144"/>
      <c r="S1793" s="144"/>
      <c r="T1793" s="144"/>
      <c r="U1793" s="144"/>
      <c r="V1793" s="121"/>
      <c r="W1793" s="150"/>
    </row>
    <row r="1794" spans="1:23" ht="15" customHeight="1" x14ac:dyDescent="0.25">
      <c r="A1794" s="159"/>
      <c r="B1794" s="160"/>
      <c r="C1794" s="161"/>
      <c r="D1794" s="161" t="s">
        <v>91</v>
      </c>
      <c r="E1794" s="161" t="s">
        <v>15795</v>
      </c>
      <c r="F1794" s="159" t="s">
        <v>12217</v>
      </c>
      <c r="G1794" s="159" t="s">
        <v>8477</v>
      </c>
      <c r="H1794" s="164"/>
      <c r="I1794" s="159" t="s">
        <v>15796</v>
      </c>
      <c r="J1794" s="163"/>
      <c r="K1794" s="165" t="s">
        <v>9481</v>
      </c>
      <c r="L1794" s="181" t="s">
        <v>8226</v>
      </c>
      <c r="M1794" s="166">
        <v>8640</v>
      </c>
      <c r="N1794" s="161" t="s">
        <v>8998</v>
      </c>
      <c r="O1794" s="161"/>
      <c r="P1794" s="224"/>
      <c r="Q1794" s="159"/>
      <c r="R1794" s="159"/>
      <c r="S1794" s="159" t="s">
        <v>10974</v>
      </c>
      <c r="T1794" s="159" t="s">
        <v>10717</v>
      </c>
      <c r="U1794" s="164"/>
      <c r="V1794" s="159"/>
      <c r="W1794" s="168"/>
    </row>
    <row r="1795" spans="1:23" ht="15" customHeight="1" x14ac:dyDescent="0.25">
      <c r="A1795" s="159"/>
      <c r="B1795" s="160"/>
      <c r="C1795" s="161"/>
      <c r="D1795" s="161" t="s">
        <v>91</v>
      </c>
      <c r="E1795" s="161" t="s">
        <v>15795</v>
      </c>
      <c r="F1795" s="159" t="s">
        <v>12461</v>
      </c>
      <c r="G1795" s="159" t="s">
        <v>8477</v>
      </c>
      <c r="H1795" s="164"/>
      <c r="I1795" s="159" t="s">
        <v>15797</v>
      </c>
      <c r="J1795" s="163"/>
      <c r="K1795" s="165" t="s">
        <v>9481</v>
      </c>
      <c r="L1795" s="181" t="s">
        <v>8226</v>
      </c>
      <c r="M1795" s="166">
        <v>100</v>
      </c>
      <c r="N1795" s="161" t="s">
        <v>8998</v>
      </c>
      <c r="O1795" s="161"/>
      <c r="P1795" s="224"/>
      <c r="Q1795" s="159"/>
      <c r="R1795" s="159"/>
      <c r="S1795" s="159"/>
      <c r="T1795" s="159" t="s">
        <v>10717</v>
      </c>
      <c r="U1795" s="164"/>
      <c r="V1795" s="159"/>
      <c r="W1795" s="229"/>
    </row>
    <row r="1796" spans="1:23" ht="15" customHeight="1" x14ac:dyDescent="0.25">
      <c r="A1796" s="159"/>
      <c r="B1796" s="160"/>
      <c r="C1796" s="161"/>
      <c r="D1796" s="161" t="s">
        <v>79</v>
      </c>
      <c r="E1796" s="161" t="s">
        <v>15798</v>
      </c>
      <c r="F1796" s="162" t="s">
        <v>15799</v>
      </c>
      <c r="G1796" s="162" t="s">
        <v>10079</v>
      </c>
      <c r="H1796" s="164" t="s">
        <v>15800</v>
      </c>
      <c r="I1796" s="159" t="s">
        <v>15801</v>
      </c>
      <c r="J1796" s="163" t="s">
        <v>15802</v>
      </c>
      <c r="K1796" s="165" t="s">
        <v>9481</v>
      </c>
      <c r="L1796" s="181" t="s">
        <v>8226</v>
      </c>
      <c r="M1796" s="166">
        <v>200</v>
      </c>
      <c r="N1796" s="161" t="s">
        <v>8998</v>
      </c>
      <c r="O1796" s="161"/>
      <c r="P1796" s="224"/>
      <c r="Q1796" s="159"/>
      <c r="R1796" s="159"/>
      <c r="S1796" s="159" t="s">
        <v>15803</v>
      </c>
      <c r="T1796" s="159" t="s">
        <v>14282</v>
      </c>
      <c r="U1796" s="164"/>
      <c r="V1796" s="159"/>
      <c r="W1796" s="229"/>
    </row>
    <row r="1797" spans="1:23" ht="15" customHeight="1" x14ac:dyDescent="0.25">
      <c r="A1797" s="159"/>
      <c r="B1797" s="160"/>
      <c r="C1797" s="161"/>
      <c r="D1797" s="161" t="s">
        <v>91</v>
      </c>
      <c r="E1797" s="198" t="s">
        <v>15804</v>
      </c>
      <c r="F1797" s="159" t="s">
        <v>12217</v>
      </c>
      <c r="G1797" s="162" t="s">
        <v>8477</v>
      </c>
      <c r="H1797" s="164"/>
      <c r="I1797" s="159" t="s">
        <v>15805</v>
      </c>
      <c r="J1797" s="163"/>
      <c r="K1797" s="165" t="s">
        <v>9481</v>
      </c>
      <c r="L1797" s="181" t="s">
        <v>8226</v>
      </c>
      <c r="M1797" s="166">
        <v>1200</v>
      </c>
      <c r="N1797" s="161" t="s">
        <v>8998</v>
      </c>
      <c r="O1797" s="166"/>
      <c r="P1797" s="224"/>
      <c r="Q1797" s="159"/>
      <c r="R1797" s="159"/>
      <c r="S1797" s="159"/>
      <c r="T1797" s="159" t="s">
        <v>10717</v>
      </c>
      <c r="U1797" s="164"/>
      <c r="V1797" s="159"/>
      <c r="W1797" s="168"/>
    </row>
    <row r="1798" spans="1:23" ht="15" customHeight="1" x14ac:dyDescent="0.25">
      <c r="A1798" s="159"/>
      <c r="B1798" s="160"/>
      <c r="C1798" s="161"/>
      <c r="D1798" s="161" t="s">
        <v>91</v>
      </c>
      <c r="E1798" s="161" t="s">
        <v>15806</v>
      </c>
      <c r="F1798" s="159" t="s">
        <v>12514</v>
      </c>
      <c r="G1798" s="162" t="s">
        <v>8284</v>
      </c>
      <c r="H1798" s="164" t="s">
        <v>15807</v>
      </c>
      <c r="I1798" s="159" t="s">
        <v>15808</v>
      </c>
      <c r="J1798" s="163" t="s">
        <v>15809</v>
      </c>
      <c r="K1798" s="165" t="s">
        <v>9481</v>
      </c>
      <c r="L1798" s="181" t="s">
        <v>8226</v>
      </c>
      <c r="M1798" s="166">
        <v>900</v>
      </c>
      <c r="N1798" s="161" t="s">
        <v>8998</v>
      </c>
      <c r="O1798" s="166"/>
      <c r="P1798" s="224"/>
      <c r="Q1798" s="159"/>
      <c r="R1798" s="159"/>
      <c r="S1798" s="159" t="s">
        <v>10979</v>
      </c>
      <c r="T1798" s="159" t="s">
        <v>10717</v>
      </c>
      <c r="U1798" s="164"/>
      <c r="V1798" s="159"/>
      <c r="W1798" s="168"/>
    </row>
    <row r="1799" spans="1:23" ht="15" customHeight="1" x14ac:dyDescent="0.25">
      <c r="A1799" s="159"/>
      <c r="B1799" s="160"/>
      <c r="C1799" s="161"/>
      <c r="D1799" s="161" t="s">
        <v>81</v>
      </c>
      <c r="E1799" s="161" t="s">
        <v>12513</v>
      </c>
      <c r="F1799" s="159" t="s">
        <v>15810</v>
      </c>
      <c r="G1799" s="162" t="s">
        <v>9435</v>
      </c>
      <c r="H1799" s="164" t="s">
        <v>15811</v>
      </c>
      <c r="I1799" s="159" t="s">
        <v>15812</v>
      </c>
      <c r="J1799" s="163" t="s">
        <v>15813</v>
      </c>
      <c r="K1799" s="165" t="s">
        <v>9481</v>
      </c>
      <c r="L1799" s="181" t="s">
        <v>8226</v>
      </c>
      <c r="M1799" s="166">
        <v>600</v>
      </c>
      <c r="N1799" s="161" t="s">
        <v>8335</v>
      </c>
      <c r="O1799" s="161"/>
      <c r="P1799" s="224"/>
      <c r="Q1799" s="159"/>
      <c r="R1799" s="159"/>
      <c r="S1799" s="159"/>
      <c r="T1799" s="159" t="s">
        <v>10793</v>
      </c>
      <c r="U1799" s="164"/>
      <c r="V1799" s="159"/>
      <c r="W1799" s="229"/>
    </row>
    <row r="1800" spans="1:23" ht="15" customHeight="1" x14ac:dyDescent="0.25">
      <c r="A1800" s="159"/>
      <c r="B1800" s="160"/>
      <c r="C1800" s="161"/>
      <c r="D1800" s="161" t="s">
        <v>130</v>
      </c>
      <c r="E1800" s="161" t="s">
        <v>15814</v>
      </c>
      <c r="F1800" s="159" t="s">
        <v>15815</v>
      </c>
      <c r="G1800" s="159" t="s">
        <v>15313</v>
      </c>
      <c r="H1800" s="164" t="s">
        <v>15816</v>
      </c>
      <c r="I1800" s="159" t="s">
        <v>15817</v>
      </c>
      <c r="J1800" s="163" t="s">
        <v>15818</v>
      </c>
      <c r="K1800" s="165" t="s">
        <v>9481</v>
      </c>
      <c r="L1800" s="181" t="s">
        <v>8226</v>
      </c>
      <c r="M1800" s="166">
        <v>600</v>
      </c>
      <c r="N1800" s="161" t="s">
        <v>8998</v>
      </c>
      <c r="O1800" s="166"/>
      <c r="P1800" s="224"/>
      <c r="Q1800" s="159"/>
      <c r="R1800" s="159"/>
      <c r="S1800" s="159" t="s">
        <v>12243</v>
      </c>
      <c r="T1800" s="159" t="s">
        <v>11302</v>
      </c>
      <c r="U1800" s="164"/>
      <c r="V1800" s="159"/>
      <c r="W1800" s="168"/>
    </row>
    <row r="1801" spans="1:23" ht="15" customHeight="1" x14ac:dyDescent="0.25">
      <c r="A1801" s="159"/>
      <c r="B1801" s="160"/>
      <c r="C1801" s="161"/>
      <c r="D1801" s="161" t="s">
        <v>91</v>
      </c>
      <c r="E1801" s="161" t="s">
        <v>15819</v>
      </c>
      <c r="F1801" s="162" t="s">
        <v>12217</v>
      </c>
      <c r="G1801" s="159" t="s">
        <v>8477</v>
      </c>
      <c r="H1801" s="207"/>
      <c r="I1801" s="159" t="s">
        <v>15820</v>
      </c>
      <c r="J1801" s="163"/>
      <c r="K1801" s="165" t="s">
        <v>9481</v>
      </c>
      <c r="L1801" s="181" t="s">
        <v>8226</v>
      </c>
      <c r="M1801" s="166">
        <v>100</v>
      </c>
      <c r="N1801" s="161" t="s">
        <v>8998</v>
      </c>
      <c r="O1801" s="167"/>
      <c r="P1801" s="162"/>
      <c r="Q1801" s="159"/>
      <c r="R1801" s="159"/>
      <c r="S1801" s="159"/>
      <c r="T1801" s="159" t="s">
        <v>10717</v>
      </c>
      <c r="U1801" s="164"/>
      <c r="V1801" s="159"/>
      <c r="W1801" s="168"/>
    </row>
    <row r="1802" spans="1:23" ht="15" customHeight="1" x14ac:dyDescent="0.25">
      <c r="A1802" s="159"/>
      <c r="B1802" s="160"/>
      <c r="C1802" s="161"/>
      <c r="D1802" s="161" t="s">
        <v>130</v>
      </c>
      <c r="E1802" s="161" t="s">
        <v>15821</v>
      </c>
      <c r="F1802" s="159" t="s">
        <v>15815</v>
      </c>
      <c r="G1802" s="159" t="s">
        <v>15313</v>
      </c>
      <c r="H1802" s="164" t="s">
        <v>15822</v>
      </c>
      <c r="I1802" s="159" t="s">
        <v>15823</v>
      </c>
      <c r="J1802" s="163" t="s">
        <v>15824</v>
      </c>
      <c r="K1802" s="165" t="s">
        <v>9481</v>
      </c>
      <c r="L1802" s="181" t="s">
        <v>8226</v>
      </c>
      <c r="M1802" s="166" t="s">
        <v>8194</v>
      </c>
      <c r="N1802" s="161" t="s">
        <v>8998</v>
      </c>
      <c r="O1802" s="167"/>
      <c r="P1802" s="162"/>
      <c r="Q1802" s="159"/>
      <c r="R1802" s="159"/>
      <c r="S1802" s="159" t="s">
        <v>12243</v>
      </c>
      <c r="T1802" s="159" t="s">
        <v>11302</v>
      </c>
      <c r="U1802" s="164"/>
      <c r="V1802" s="161"/>
      <c r="W1802" s="168"/>
    </row>
    <row r="1803" spans="1:23" ht="15" customHeight="1" x14ac:dyDescent="0.25">
      <c r="A1803" s="159"/>
      <c r="B1803" s="160"/>
      <c r="C1803" s="161"/>
      <c r="D1803" s="161" t="s">
        <v>130</v>
      </c>
      <c r="E1803" s="161" t="s">
        <v>15825</v>
      </c>
      <c r="F1803" s="159" t="s">
        <v>15815</v>
      </c>
      <c r="G1803" s="159" t="s">
        <v>15313</v>
      </c>
      <c r="H1803" s="207" t="s">
        <v>15826</v>
      </c>
      <c r="I1803" s="159" t="s">
        <v>15827</v>
      </c>
      <c r="J1803" s="163" t="s">
        <v>15828</v>
      </c>
      <c r="K1803" s="165" t="s">
        <v>9481</v>
      </c>
      <c r="L1803" s="181" t="s">
        <v>8172</v>
      </c>
      <c r="M1803" s="166">
        <v>800</v>
      </c>
      <c r="N1803" s="161" t="s">
        <v>8273</v>
      </c>
      <c r="O1803" s="167"/>
      <c r="P1803" s="162"/>
      <c r="Q1803" s="159"/>
      <c r="R1803" s="159"/>
      <c r="S1803" s="159" t="s">
        <v>12243</v>
      </c>
      <c r="T1803" s="159" t="s">
        <v>11302</v>
      </c>
      <c r="U1803" s="164"/>
      <c r="V1803" s="161"/>
      <c r="W1803" s="168"/>
    </row>
    <row r="1804" spans="1:23" ht="15" customHeight="1" x14ac:dyDescent="0.25">
      <c r="A1804" s="159"/>
      <c r="B1804" s="160"/>
      <c r="C1804" s="161"/>
      <c r="D1804" s="161" t="s">
        <v>130</v>
      </c>
      <c r="E1804" s="161" t="s">
        <v>12706</v>
      </c>
      <c r="F1804" s="159" t="s">
        <v>15815</v>
      </c>
      <c r="G1804" s="159" t="s">
        <v>15313</v>
      </c>
      <c r="H1804" s="207" t="s">
        <v>15829</v>
      </c>
      <c r="I1804" s="159" t="s">
        <v>15830</v>
      </c>
      <c r="J1804" s="163" t="s">
        <v>15828</v>
      </c>
      <c r="K1804" s="165" t="s">
        <v>9481</v>
      </c>
      <c r="L1804" s="181" t="s">
        <v>8172</v>
      </c>
      <c r="M1804" s="166">
        <v>700</v>
      </c>
      <c r="N1804" s="161" t="s">
        <v>8998</v>
      </c>
      <c r="O1804" s="167"/>
      <c r="P1804" s="162"/>
      <c r="Q1804" s="159"/>
      <c r="R1804" s="159"/>
      <c r="S1804" s="159" t="s">
        <v>12243</v>
      </c>
      <c r="T1804" s="159" t="s">
        <v>11302</v>
      </c>
      <c r="U1804" s="164"/>
      <c r="V1804" s="161"/>
      <c r="W1804" s="168"/>
    </row>
    <row r="1805" spans="1:23" ht="15" customHeight="1" x14ac:dyDescent="0.25">
      <c r="A1805" s="159"/>
      <c r="B1805" s="160"/>
      <c r="C1805" s="161"/>
      <c r="D1805" s="161" t="s">
        <v>130</v>
      </c>
      <c r="E1805" s="161" t="s">
        <v>15831</v>
      </c>
      <c r="F1805" s="159" t="s">
        <v>15815</v>
      </c>
      <c r="G1805" s="159" t="s">
        <v>15313</v>
      </c>
      <c r="H1805" s="163" t="s">
        <v>15832</v>
      </c>
      <c r="I1805" s="159" t="s">
        <v>15817</v>
      </c>
      <c r="J1805" s="163" t="s">
        <v>15833</v>
      </c>
      <c r="K1805" s="165" t="s">
        <v>9481</v>
      </c>
      <c r="L1805" s="181" t="s">
        <v>8226</v>
      </c>
      <c r="M1805" s="166">
        <v>300</v>
      </c>
      <c r="N1805" s="161" t="s">
        <v>8998</v>
      </c>
      <c r="O1805" s="166"/>
      <c r="P1805" s="224"/>
      <c r="Q1805" s="205"/>
      <c r="R1805" s="205"/>
      <c r="S1805" s="159" t="s">
        <v>12243</v>
      </c>
      <c r="T1805" s="159" t="s">
        <v>11302</v>
      </c>
      <c r="U1805" s="164"/>
      <c r="V1805" s="159"/>
      <c r="W1805" s="168"/>
    </row>
    <row r="1806" spans="1:23" ht="15" customHeight="1" x14ac:dyDescent="0.25">
      <c r="A1806" s="159"/>
      <c r="B1806" s="160"/>
      <c r="C1806" s="161"/>
      <c r="D1806" s="161" t="s">
        <v>91</v>
      </c>
      <c r="E1806" s="161" t="s">
        <v>15831</v>
      </c>
      <c r="F1806" s="159" t="s">
        <v>12514</v>
      </c>
      <c r="G1806" s="159" t="s">
        <v>8284</v>
      </c>
      <c r="H1806" s="164" t="s">
        <v>15834</v>
      </c>
      <c r="I1806" s="159" t="s">
        <v>15835</v>
      </c>
      <c r="J1806" s="163" t="s">
        <v>15836</v>
      </c>
      <c r="K1806" s="165" t="s">
        <v>9481</v>
      </c>
      <c r="L1806" s="181" t="s">
        <v>8226</v>
      </c>
      <c r="M1806" s="166">
        <v>200</v>
      </c>
      <c r="N1806" s="161" t="s">
        <v>8161</v>
      </c>
      <c r="O1806" s="166"/>
      <c r="P1806" s="224"/>
      <c r="Q1806" s="205"/>
      <c r="R1806" s="205"/>
      <c r="S1806" s="159" t="s">
        <v>11811</v>
      </c>
      <c r="T1806" s="159" t="s">
        <v>10717</v>
      </c>
      <c r="U1806" s="164"/>
      <c r="V1806" s="159"/>
      <c r="W1806" s="168"/>
    </row>
    <row r="1807" spans="1:23" ht="15" customHeight="1" x14ac:dyDescent="0.25">
      <c r="A1807" s="159"/>
      <c r="B1807" s="160"/>
      <c r="C1807" s="161"/>
      <c r="D1807" s="161" t="s">
        <v>130</v>
      </c>
      <c r="E1807" s="161" t="s">
        <v>15837</v>
      </c>
      <c r="F1807" s="159" t="s">
        <v>15815</v>
      </c>
      <c r="G1807" s="159" t="s">
        <v>15313</v>
      </c>
      <c r="H1807" s="163" t="s">
        <v>15832</v>
      </c>
      <c r="I1807" s="159" t="s">
        <v>15838</v>
      </c>
      <c r="J1807" s="163" t="s">
        <v>15839</v>
      </c>
      <c r="K1807" s="165" t="s">
        <v>9481</v>
      </c>
      <c r="L1807" s="181" t="s">
        <v>8226</v>
      </c>
      <c r="M1807" s="166">
        <v>300</v>
      </c>
      <c r="N1807" s="161" t="s">
        <v>8998</v>
      </c>
      <c r="O1807" s="161"/>
      <c r="P1807" s="224"/>
      <c r="Q1807" s="159"/>
      <c r="R1807" s="159"/>
      <c r="S1807" s="159" t="s">
        <v>12243</v>
      </c>
      <c r="T1807" s="159" t="s">
        <v>11302</v>
      </c>
      <c r="U1807" s="164"/>
      <c r="V1807" s="159"/>
      <c r="W1807" s="168"/>
    </row>
    <row r="1808" spans="1:23" ht="15" customHeight="1" x14ac:dyDescent="0.25">
      <c r="A1808" s="159"/>
      <c r="B1808" s="160"/>
      <c r="C1808" s="161"/>
      <c r="D1808" s="161" t="s">
        <v>91</v>
      </c>
      <c r="E1808" s="161" t="s">
        <v>15840</v>
      </c>
      <c r="F1808" s="162" t="s">
        <v>11236</v>
      </c>
      <c r="G1808" s="162" t="s">
        <v>8284</v>
      </c>
      <c r="H1808" s="164" t="s">
        <v>15841</v>
      </c>
      <c r="I1808" s="159" t="s">
        <v>15842</v>
      </c>
      <c r="J1808" s="163" t="s">
        <v>15843</v>
      </c>
      <c r="K1808" s="165" t="s">
        <v>9481</v>
      </c>
      <c r="L1808" s="181" t="s">
        <v>8226</v>
      </c>
      <c r="M1808" s="166">
        <v>1000</v>
      </c>
      <c r="N1808" s="161" t="s">
        <v>8142</v>
      </c>
      <c r="O1808" s="161"/>
      <c r="P1808" s="167"/>
      <c r="Q1808" s="159"/>
      <c r="R1808" s="159"/>
      <c r="S1808" s="159" t="s">
        <v>11240</v>
      </c>
      <c r="T1808" s="159" t="s">
        <v>10717</v>
      </c>
      <c r="U1808" s="164"/>
      <c r="V1808" s="159"/>
      <c r="W1808" s="229"/>
    </row>
    <row r="1809" spans="1:23" ht="15" customHeight="1" x14ac:dyDescent="0.25">
      <c r="A1809" s="159"/>
      <c r="B1809" s="160"/>
      <c r="C1809" s="161"/>
      <c r="D1809" s="161" t="s">
        <v>91</v>
      </c>
      <c r="E1809" s="161" t="s">
        <v>15844</v>
      </c>
      <c r="F1809" s="197" t="s">
        <v>13602</v>
      </c>
      <c r="G1809" s="162" t="s">
        <v>8284</v>
      </c>
      <c r="H1809" s="163" t="s">
        <v>15845</v>
      </c>
      <c r="I1809" s="164" t="s">
        <v>15846</v>
      </c>
      <c r="J1809" s="163" t="s">
        <v>15847</v>
      </c>
      <c r="K1809" s="165" t="s">
        <v>9481</v>
      </c>
      <c r="L1809" s="181" t="s">
        <v>8226</v>
      </c>
      <c r="M1809" s="166">
        <v>1000</v>
      </c>
      <c r="N1809" s="161" t="s">
        <v>8273</v>
      </c>
      <c r="O1809" s="161"/>
      <c r="P1809" s="226"/>
      <c r="Q1809" s="159"/>
      <c r="R1809" s="159"/>
      <c r="S1809" s="159"/>
      <c r="T1809" s="159" t="s">
        <v>10717</v>
      </c>
      <c r="U1809" s="164"/>
      <c r="V1809" s="159"/>
      <c r="W1809" s="229"/>
    </row>
    <row r="1810" spans="1:23" ht="15" customHeight="1" x14ac:dyDescent="0.25">
      <c r="A1810" s="159"/>
      <c r="B1810" s="160"/>
      <c r="C1810" s="161"/>
      <c r="D1810" s="161" t="s">
        <v>141</v>
      </c>
      <c r="E1810" s="161" t="s">
        <v>15848</v>
      </c>
      <c r="F1810" s="162" t="s">
        <v>14072</v>
      </c>
      <c r="G1810" s="162" t="s">
        <v>9196</v>
      </c>
      <c r="H1810" s="163" t="s">
        <v>15849</v>
      </c>
      <c r="I1810" s="164"/>
      <c r="J1810" s="163" t="s">
        <v>15850</v>
      </c>
      <c r="K1810" s="165" t="s">
        <v>9481</v>
      </c>
      <c r="L1810" s="181" t="s">
        <v>8226</v>
      </c>
      <c r="M1810" s="166">
        <v>150</v>
      </c>
      <c r="N1810" s="161" t="s">
        <v>8161</v>
      </c>
      <c r="O1810" s="161"/>
      <c r="P1810" s="167"/>
      <c r="Q1810" s="159" t="s">
        <v>15851</v>
      </c>
      <c r="R1810" s="159"/>
      <c r="S1810" s="159" t="s">
        <v>15851</v>
      </c>
      <c r="T1810" s="159" t="s">
        <v>10584</v>
      </c>
      <c r="U1810" s="164"/>
      <c r="V1810" s="159"/>
      <c r="W1810" s="229"/>
    </row>
    <row r="1811" spans="1:23" ht="15" customHeight="1" x14ac:dyDescent="0.25">
      <c r="A1811" s="144"/>
      <c r="B1811" s="120"/>
      <c r="C1811" s="121"/>
      <c r="D1811" s="121" t="s">
        <v>42</v>
      </c>
      <c r="E1811" s="191">
        <v>39674</v>
      </c>
      <c r="F1811" s="145" t="s">
        <v>11860</v>
      </c>
      <c r="G1811" s="144" t="s">
        <v>11861</v>
      </c>
      <c r="H1811" s="123" t="s">
        <v>15852</v>
      </c>
      <c r="I1811" s="146" t="s">
        <v>15853</v>
      </c>
      <c r="J1811" s="147" t="s">
        <v>15854</v>
      </c>
      <c r="K1811" s="147" t="s">
        <v>9481</v>
      </c>
      <c r="L1811" s="148" t="s">
        <v>8172</v>
      </c>
      <c r="M1811" s="122" t="s">
        <v>15855</v>
      </c>
      <c r="N1811" s="121" t="s">
        <v>8161</v>
      </c>
      <c r="O1811" s="149"/>
      <c r="P1811" s="144" t="s">
        <v>11640</v>
      </c>
      <c r="Q1811" s="144"/>
      <c r="R1811" s="144"/>
      <c r="S1811" s="144"/>
      <c r="T1811" s="144"/>
      <c r="U1811" s="144"/>
      <c r="V1811" s="121"/>
      <c r="W1811" s="150"/>
    </row>
    <row r="1812" spans="1:23" ht="15" customHeight="1" x14ac:dyDescent="0.25">
      <c r="A1812" s="144"/>
      <c r="B1812" s="120"/>
      <c r="C1812" s="217"/>
      <c r="D1812" s="121"/>
      <c r="E1812" s="121"/>
      <c r="F1812" s="145"/>
      <c r="G1812" s="145"/>
      <c r="H1812" s="123"/>
      <c r="I1812" s="146"/>
      <c r="J1812" s="147"/>
      <c r="K1812" s="147"/>
      <c r="L1812" s="121"/>
      <c r="M1812" s="122"/>
      <c r="N1812" s="121"/>
      <c r="O1812" s="149"/>
      <c r="P1812" s="144"/>
      <c r="Q1812" s="144"/>
      <c r="R1812" s="144"/>
      <c r="S1812" s="144"/>
      <c r="T1812" s="144"/>
      <c r="U1812" s="144"/>
      <c r="V1812" s="121"/>
      <c r="W1812" s="150"/>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60968-BD94-487B-AD5C-70AC2160930E}">
  <dimension ref="A1:Y1311"/>
  <sheetViews>
    <sheetView tabSelected="1" workbookViewId="0">
      <selection activeCell="F21" sqref="F21"/>
    </sheetView>
  </sheetViews>
  <sheetFormatPr defaultColWidth="9.109375" defaultRowHeight="15" customHeight="1" x14ac:dyDescent="0.3"/>
  <cols>
    <col min="1" max="1" width="10.44140625" style="278" customWidth="1"/>
    <col min="2" max="2" width="13.5546875" style="279" customWidth="1"/>
    <col min="3" max="3" width="14.5546875" style="348" bestFit="1" customWidth="1"/>
    <col min="4" max="4" width="15" style="278" bestFit="1" customWidth="1"/>
    <col min="5" max="5" width="11.44140625" style="278" customWidth="1"/>
    <col min="6" max="6" width="33.33203125" style="278" customWidth="1"/>
    <col min="7" max="7" width="23.5546875" style="278" customWidth="1"/>
    <col min="8" max="8" width="35.44140625" style="280" customWidth="1"/>
    <col min="9" max="9" width="87" style="295" customWidth="1"/>
    <col min="10" max="10" width="38.6640625" style="296" customWidth="1"/>
    <col min="11" max="11" width="16.6640625" style="281" customWidth="1"/>
    <col min="12" max="12" width="14.88671875" style="281" customWidth="1"/>
    <col min="13" max="13" width="15.44140625" style="278" customWidth="1"/>
    <col min="14" max="14" width="19.109375" style="282" customWidth="1"/>
    <col min="15" max="15" width="16.5546875" style="278" customWidth="1"/>
    <col min="16" max="16" width="19.109375" style="283" customWidth="1"/>
    <col min="17" max="17" width="29.44140625" style="278" bestFit="1" customWidth="1"/>
    <col min="18" max="18" width="33" style="280" customWidth="1"/>
    <col min="19" max="19" width="28.33203125" style="278" bestFit="1" customWidth="1"/>
    <col min="20" max="20" width="17.109375" style="278" customWidth="1"/>
    <col min="21" max="21" width="21.5546875" style="278" bestFit="1" customWidth="1"/>
    <col min="22" max="22" width="16.5546875" style="278" bestFit="1" customWidth="1"/>
    <col min="23" max="23" width="15.6640625" style="278" bestFit="1" customWidth="1"/>
    <col min="24" max="24" width="33.5546875" style="284" bestFit="1" customWidth="1"/>
    <col min="25" max="16384" width="9.109375" style="278"/>
  </cols>
  <sheetData>
    <row r="1" spans="1:25" s="276" customFormat="1" ht="32.25" customHeight="1" x14ac:dyDescent="0.3">
      <c r="A1" s="262" t="s">
        <v>8143</v>
      </c>
      <c r="B1" s="263" t="s">
        <v>3043</v>
      </c>
      <c r="C1" s="264" t="s">
        <v>1</v>
      </c>
      <c r="D1" s="265" t="s">
        <v>3044</v>
      </c>
      <c r="E1" s="266" t="s">
        <v>6</v>
      </c>
      <c r="F1" s="262" t="s">
        <v>8144</v>
      </c>
      <c r="G1" s="262" t="s">
        <v>8145</v>
      </c>
      <c r="H1" s="267" t="s">
        <v>8146</v>
      </c>
      <c r="I1" s="268" t="s">
        <v>3046</v>
      </c>
      <c r="J1" s="268" t="s">
        <v>8147</v>
      </c>
      <c r="K1" s="269" t="s">
        <v>15856</v>
      </c>
      <c r="L1" s="270" t="s">
        <v>15857</v>
      </c>
      <c r="M1" s="271" t="s">
        <v>8150</v>
      </c>
      <c r="N1" s="272" t="s">
        <v>15858</v>
      </c>
      <c r="O1" s="265" t="s">
        <v>3047</v>
      </c>
      <c r="P1" s="273" t="s">
        <v>15859</v>
      </c>
      <c r="Q1" s="274" t="s">
        <v>12</v>
      </c>
      <c r="R1" s="275" t="s">
        <v>15860</v>
      </c>
      <c r="S1" s="276" t="s">
        <v>14</v>
      </c>
      <c r="T1" s="276" t="s">
        <v>16</v>
      </c>
      <c r="U1" s="276" t="s">
        <v>15861</v>
      </c>
      <c r="V1" s="276" t="s">
        <v>8155</v>
      </c>
      <c r="W1" s="276" t="s">
        <v>18</v>
      </c>
      <c r="X1" s="277" t="s">
        <v>20</v>
      </c>
    </row>
    <row r="2" spans="1:25" ht="15" customHeight="1" x14ac:dyDescent="0.3">
      <c r="A2" s="278">
        <v>44</v>
      </c>
      <c r="B2" s="279">
        <v>39451</v>
      </c>
      <c r="C2" s="278">
        <v>1238</v>
      </c>
      <c r="D2" s="278" t="s">
        <v>61</v>
      </c>
      <c r="E2" s="278" t="s">
        <v>3575</v>
      </c>
      <c r="F2" s="278" t="s">
        <v>15862</v>
      </c>
      <c r="G2" s="278" t="s">
        <v>15863</v>
      </c>
      <c r="H2" s="280" t="s">
        <v>14682</v>
      </c>
      <c r="I2" s="280" t="s">
        <v>15864</v>
      </c>
      <c r="J2" s="280" t="s">
        <v>15865</v>
      </c>
      <c r="K2" s="281" t="s">
        <v>11858</v>
      </c>
      <c r="M2" s="278" t="s">
        <v>8172</v>
      </c>
      <c r="N2" s="282">
        <v>7200</v>
      </c>
      <c r="O2" s="278" t="s">
        <v>8161</v>
      </c>
      <c r="R2" s="280" t="str">
        <f>IF(B2&gt;0,H2,"")</f>
        <v>City of Clearwater</v>
      </c>
    </row>
    <row r="3" spans="1:25" ht="15" customHeight="1" x14ac:dyDescent="0.3">
      <c r="A3" s="278">
        <v>15</v>
      </c>
      <c r="B3" s="279">
        <v>39815</v>
      </c>
      <c r="C3" s="278">
        <v>1454</v>
      </c>
      <c r="D3" s="278" t="s">
        <v>35</v>
      </c>
      <c r="E3" s="278" t="s">
        <v>3580</v>
      </c>
      <c r="F3" s="278" t="s">
        <v>15866</v>
      </c>
      <c r="G3" s="278" t="s">
        <v>8558</v>
      </c>
      <c r="H3" s="280" t="s">
        <v>8191</v>
      </c>
      <c r="I3" s="280" t="s">
        <v>15867</v>
      </c>
      <c r="J3" s="280" t="s">
        <v>15868</v>
      </c>
      <c r="K3" s="281" t="s">
        <v>15869</v>
      </c>
      <c r="M3" s="285" t="s">
        <v>9025</v>
      </c>
      <c r="N3" s="282">
        <v>360</v>
      </c>
      <c r="O3" s="278" t="s">
        <v>8142</v>
      </c>
      <c r="R3" s="280" t="str">
        <f t="shared" ref="R3:R66" si="0">IF(B3&gt;0,H3,"")</f>
        <v>JEA</v>
      </c>
    </row>
    <row r="4" spans="1:25" ht="15" customHeight="1" x14ac:dyDescent="0.3">
      <c r="A4" s="278">
        <v>12</v>
      </c>
      <c r="B4" s="279">
        <v>39815</v>
      </c>
      <c r="C4" s="278">
        <v>1428</v>
      </c>
      <c r="D4" s="278" t="s">
        <v>116</v>
      </c>
      <c r="E4" s="278" t="s">
        <v>3582</v>
      </c>
      <c r="F4" s="278" t="s">
        <v>15870</v>
      </c>
      <c r="G4" s="278" t="s">
        <v>11645</v>
      </c>
      <c r="H4" s="280" t="s">
        <v>15871</v>
      </c>
      <c r="I4" s="280" t="s">
        <v>15872</v>
      </c>
      <c r="J4" s="280" t="s">
        <v>15873</v>
      </c>
      <c r="K4" s="281" t="s">
        <v>6935</v>
      </c>
      <c r="M4" s="285"/>
      <c r="N4" s="282">
        <v>100</v>
      </c>
      <c r="O4" s="278" t="s">
        <v>8142</v>
      </c>
      <c r="R4" s="280" t="str">
        <f t="shared" si="0"/>
        <v>Polk Water Services</v>
      </c>
    </row>
    <row r="5" spans="1:25" ht="15" customHeight="1" x14ac:dyDescent="0.3">
      <c r="A5" s="278">
        <v>14</v>
      </c>
      <c r="B5" s="279">
        <v>39815</v>
      </c>
      <c r="C5" s="278">
        <v>1443</v>
      </c>
      <c r="D5" s="278" t="s">
        <v>42</v>
      </c>
      <c r="E5" s="278" t="s">
        <v>3582</v>
      </c>
      <c r="F5" s="278" t="s">
        <v>15874</v>
      </c>
      <c r="G5" s="278" t="s">
        <v>15875</v>
      </c>
      <c r="H5" s="280" t="s">
        <v>15876</v>
      </c>
      <c r="I5" s="280" t="s">
        <v>15877</v>
      </c>
      <c r="J5" s="280" t="s">
        <v>15878</v>
      </c>
      <c r="K5" s="281" t="s">
        <v>15879</v>
      </c>
      <c r="M5" s="285"/>
      <c r="N5" s="282">
        <v>300</v>
      </c>
      <c r="O5" s="278" t="s">
        <v>15880</v>
      </c>
      <c r="R5" s="280" t="str">
        <f t="shared" si="0"/>
        <v xml:space="preserve">City of Marco Island </v>
      </c>
    </row>
    <row r="6" spans="1:25" ht="15" customHeight="1" x14ac:dyDescent="0.3">
      <c r="A6" s="278">
        <v>8</v>
      </c>
      <c r="B6" s="279">
        <v>39815</v>
      </c>
      <c r="C6" s="278">
        <v>1107</v>
      </c>
      <c r="D6" s="278" t="s">
        <v>200</v>
      </c>
      <c r="E6" s="278" t="s">
        <v>3575</v>
      </c>
      <c r="F6" s="278" t="s">
        <v>15881</v>
      </c>
      <c r="G6" s="278" t="s">
        <v>15882</v>
      </c>
      <c r="H6" s="280" t="s">
        <v>8238</v>
      </c>
      <c r="I6" s="280" t="s">
        <v>15883</v>
      </c>
      <c r="J6" s="280" t="s">
        <v>15884</v>
      </c>
      <c r="K6" s="281" t="s">
        <v>15885</v>
      </c>
      <c r="M6" s="285" t="s">
        <v>15643</v>
      </c>
      <c r="N6" s="282">
        <v>50000</v>
      </c>
      <c r="O6" s="278" t="s">
        <v>15880</v>
      </c>
      <c r="R6" s="280" t="str">
        <f t="shared" si="0"/>
        <v>Pasco County Utilities</v>
      </c>
    </row>
    <row r="7" spans="1:25" ht="15" customHeight="1" x14ac:dyDescent="0.3">
      <c r="A7" s="278">
        <v>17</v>
      </c>
      <c r="B7" s="279">
        <v>39815</v>
      </c>
      <c r="C7" s="278">
        <v>1640</v>
      </c>
      <c r="D7" s="278" t="s">
        <v>947</v>
      </c>
      <c r="E7" s="278" t="s">
        <v>3575</v>
      </c>
      <c r="F7" s="278" t="s">
        <v>15866</v>
      </c>
      <c r="G7" s="278" t="s">
        <v>15886</v>
      </c>
      <c r="H7" s="280" t="s">
        <v>15887</v>
      </c>
      <c r="I7" s="280" t="s">
        <v>15888</v>
      </c>
      <c r="J7" s="280" t="s">
        <v>15889</v>
      </c>
      <c r="K7" s="281" t="s">
        <v>15890</v>
      </c>
      <c r="M7" s="285"/>
      <c r="N7" s="282">
        <v>50000</v>
      </c>
      <c r="O7" s="278" t="s">
        <v>15880</v>
      </c>
      <c r="R7" s="280" t="str">
        <f t="shared" si="0"/>
        <v>County Utilities</v>
      </c>
    </row>
    <row r="8" spans="1:25" ht="15" customHeight="1" x14ac:dyDescent="0.3">
      <c r="A8" s="278">
        <v>26</v>
      </c>
      <c r="B8" s="279">
        <v>39816</v>
      </c>
      <c r="C8" s="278">
        <v>926</v>
      </c>
      <c r="D8" s="278" t="s">
        <v>132</v>
      </c>
      <c r="E8" s="278" t="s">
        <v>3580</v>
      </c>
      <c r="F8" s="278" t="s">
        <v>15891</v>
      </c>
      <c r="G8" s="278" t="s">
        <v>9091</v>
      </c>
      <c r="H8" s="280" t="s">
        <v>9092</v>
      </c>
      <c r="I8" s="280" t="s">
        <v>15892</v>
      </c>
      <c r="J8" s="280" t="s">
        <v>15893</v>
      </c>
      <c r="K8" s="281" t="s">
        <v>15894</v>
      </c>
      <c r="N8" s="282">
        <v>100</v>
      </c>
      <c r="O8" s="278" t="s">
        <v>8161</v>
      </c>
      <c r="R8" s="280" t="str">
        <f t="shared" si="0"/>
        <v>St. Johns County Utilities</v>
      </c>
    </row>
    <row r="9" spans="1:25" ht="15" customHeight="1" x14ac:dyDescent="0.3">
      <c r="A9" s="278">
        <v>29</v>
      </c>
      <c r="B9" s="279">
        <v>39816</v>
      </c>
      <c r="C9" s="278">
        <v>910</v>
      </c>
      <c r="D9" s="278" t="s">
        <v>108</v>
      </c>
      <c r="E9" s="278" t="s">
        <v>3610</v>
      </c>
      <c r="F9" s="278" t="s">
        <v>15895</v>
      </c>
      <c r="G9" s="278" t="s">
        <v>15896</v>
      </c>
      <c r="H9" s="280" t="s">
        <v>10762</v>
      </c>
      <c r="I9" s="280" t="s">
        <v>15897</v>
      </c>
      <c r="J9" s="280" t="s">
        <v>9015</v>
      </c>
      <c r="K9" s="281" t="s">
        <v>15898</v>
      </c>
      <c r="N9" s="282">
        <v>1000</v>
      </c>
      <c r="O9" s="278" t="s">
        <v>15880</v>
      </c>
      <c r="R9" s="280" t="str">
        <f t="shared" si="0"/>
        <v>Okaloosa County</v>
      </c>
    </row>
    <row r="10" spans="1:25" ht="15" customHeight="1" x14ac:dyDescent="0.3">
      <c r="A10" s="278">
        <v>43</v>
      </c>
      <c r="B10" s="279">
        <v>39817</v>
      </c>
      <c r="C10" s="278">
        <v>915</v>
      </c>
      <c r="D10" s="278" t="s">
        <v>64</v>
      </c>
      <c r="E10" s="278" t="s">
        <v>3578</v>
      </c>
      <c r="F10" s="278" t="s">
        <v>15899</v>
      </c>
      <c r="G10" s="278" t="s">
        <v>15900</v>
      </c>
      <c r="H10" s="280" t="s">
        <v>15901</v>
      </c>
      <c r="I10" s="280" t="s">
        <v>15902</v>
      </c>
      <c r="J10" s="280" t="s">
        <v>15903</v>
      </c>
      <c r="K10" s="281" t="s">
        <v>15894</v>
      </c>
      <c r="N10" s="282">
        <v>1000</v>
      </c>
      <c r="O10" s="278" t="s">
        <v>8273</v>
      </c>
      <c r="R10" s="280" t="str">
        <f t="shared" si="0"/>
        <v>Orange County</v>
      </c>
    </row>
    <row r="11" spans="1:25" ht="15" customHeight="1" x14ac:dyDescent="0.3">
      <c r="A11" s="278">
        <v>51</v>
      </c>
      <c r="B11" s="279">
        <v>39817</v>
      </c>
      <c r="C11" s="278">
        <v>1147</v>
      </c>
      <c r="D11" s="278" t="s">
        <v>64</v>
      </c>
      <c r="E11" s="278" t="s">
        <v>3578</v>
      </c>
      <c r="F11" s="278" t="s">
        <v>15904</v>
      </c>
      <c r="G11" s="278" t="s">
        <v>9993</v>
      </c>
      <c r="H11" s="280" t="s">
        <v>15905</v>
      </c>
      <c r="I11" s="280" t="s">
        <v>15906</v>
      </c>
      <c r="J11" s="280" t="s">
        <v>15907</v>
      </c>
      <c r="K11" s="281" t="s">
        <v>15908</v>
      </c>
      <c r="N11" s="282">
        <v>500</v>
      </c>
      <c r="O11" s="278" t="s">
        <v>8142</v>
      </c>
      <c r="Q11" s="278" t="s">
        <v>15909</v>
      </c>
      <c r="R11" s="280" t="str">
        <f t="shared" si="0"/>
        <v>City of Orlando Wastewater Department</v>
      </c>
    </row>
    <row r="12" spans="1:25" s="286" customFormat="1" ht="15" customHeight="1" x14ac:dyDescent="0.3">
      <c r="A12" s="278">
        <v>57</v>
      </c>
      <c r="B12" s="279">
        <v>39817</v>
      </c>
      <c r="C12" s="278">
        <v>1430</v>
      </c>
      <c r="D12" s="278" t="s">
        <v>141</v>
      </c>
      <c r="E12" s="278" t="s">
        <v>3578</v>
      </c>
      <c r="F12" s="278" t="s">
        <v>15910</v>
      </c>
      <c r="G12" s="278" t="s">
        <v>11645</v>
      </c>
      <c r="H12" s="280" t="s">
        <v>8233</v>
      </c>
      <c r="I12" s="280" t="s">
        <v>15911</v>
      </c>
      <c r="J12" s="280" t="s">
        <v>15912</v>
      </c>
      <c r="K12" s="281" t="s">
        <v>15894</v>
      </c>
      <c r="L12" s="281"/>
      <c r="M12" s="278"/>
      <c r="N12" s="282">
        <v>3000</v>
      </c>
      <c r="O12" s="278" t="s">
        <v>8194</v>
      </c>
      <c r="P12" s="283"/>
      <c r="Q12" s="278" t="s">
        <v>15913</v>
      </c>
      <c r="R12" s="280" t="str">
        <f t="shared" si="0"/>
        <v>Severn Trent</v>
      </c>
      <c r="S12" s="278"/>
      <c r="T12" s="278"/>
      <c r="U12" s="278"/>
      <c r="V12" s="278"/>
      <c r="W12" s="278"/>
      <c r="X12" s="284"/>
      <c r="Y12" s="278"/>
    </row>
    <row r="13" spans="1:25" ht="15" customHeight="1" x14ac:dyDescent="0.3">
      <c r="A13" s="278">
        <v>46</v>
      </c>
      <c r="B13" s="279">
        <v>39817</v>
      </c>
      <c r="C13" s="278">
        <v>1352</v>
      </c>
      <c r="D13" s="278" t="s">
        <v>99</v>
      </c>
      <c r="E13" s="278" t="s">
        <v>3610</v>
      </c>
      <c r="F13" s="278" t="s">
        <v>15914</v>
      </c>
      <c r="G13" s="278" t="s">
        <v>15915</v>
      </c>
      <c r="H13" s="280" t="s">
        <v>15916</v>
      </c>
      <c r="I13" s="280" t="s">
        <v>15917</v>
      </c>
      <c r="J13" s="280" t="s">
        <v>15918</v>
      </c>
      <c r="K13" s="281" t="s">
        <v>15894</v>
      </c>
      <c r="N13" s="282">
        <v>10000</v>
      </c>
      <c r="O13" s="278" t="s">
        <v>8194</v>
      </c>
      <c r="R13" s="280" t="str">
        <f t="shared" si="0"/>
        <v>City of Milton</v>
      </c>
    </row>
    <row r="14" spans="1:25" ht="15" customHeight="1" x14ac:dyDescent="0.3">
      <c r="A14" s="278">
        <v>65</v>
      </c>
      <c r="B14" s="279">
        <v>39818</v>
      </c>
      <c r="C14" s="278">
        <v>1302</v>
      </c>
      <c r="D14" s="278" t="s">
        <v>59</v>
      </c>
      <c r="E14" s="278" t="s">
        <v>3580</v>
      </c>
      <c r="F14" s="278" t="s">
        <v>15919</v>
      </c>
      <c r="G14" s="278" t="s">
        <v>15251</v>
      </c>
      <c r="H14" s="280" t="s">
        <v>8175</v>
      </c>
      <c r="I14" s="280" t="s">
        <v>15920</v>
      </c>
      <c r="J14" s="280" t="s">
        <v>15921</v>
      </c>
      <c r="K14" s="281" t="s">
        <v>15885</v>
      </c>
      <c r="N14" s="282">
        <v>1200</v>
      </c>
      <c r="O14" s="278" t="s">
        <v>15880</v>
      </c>
      <c r="Q14" s="278" t="s">
        <v>15913</v>
      </c>
      <c r="R14" s="280" t="str">
        <f t="shared" si="0"/>
        <v>Aqua Utilities</v>
      </c>
    </row>
    <row r="15" spans="1:25" ht="15" customHeight="1" x14ac:dyDescent="0.3">
      <c r="A15" s="278">
        <v>61</v>
      </c>
      <c r="B15" s="279">
        <v>39818</v>
      </c>
      <c r="C15" s="278">
        <v>1034</v>
      </c>
      <c r="D15" s="278" t="s">
        <v>203</v>
      </c>
      <c r="E15" s="278" t="s">
        <v>3610</v>
      </c>
      <c r="F15" s="278" t="s">
        <v>15922</v>
      </c>
      <c r="G15" s="278" t="s">
        <v>15923</v>
      </c>
      <c r="H15" s="280" t="s">
        <v>15924</v>
      </c>
      <c r="I15" s="280" t="s">
        <v>15925</v>
      </c>
      <c r="J15" s="280" t="s">
        <v>15926</v>
      </c>
      <c r="K15" s="281" t="s">
        <v>15908</v>
      </c>
      <c r="N15" s="282">
        <v>10000</v>
      </c>
      <c r="O15" s="278" t="s">
        <v>15880</v>
      </c>
      <c r="Q15" s="278" t="s">
        <v>15927</v>
      </c>
      <c r="R15" s="280" t="str">
        <f t="shared" si="0"/>
        <v>South Walton Co. Utilities</v>
      </c>
    </row>
    <row r="16" spans="1:25" ht="15" customHeight="1" x14ac:dyDescent="0.3">
      <c r="A16" s="278">
        <v>68</v>
      </c>
      <c r="B16" s="279">
        <v>39818</v>
      </c>
      <c r="C16" s="278">
        <v>1434</v>
      </c>
      <c r="D16" s="278" t="s">
        <v>40</v>
      </c>
      <c r="E16" s="278" t="s">
        <v>3587</v>
      </c>
      <c r="F16" s="278" t="s">
        <v>15928</v>
      </c>
      <c r="G16" s="278" t="s">
        <v>9443</v>
      </c>
      <c r="H16" s="280" t="s">
        <v>15929</v>
      </c>
      <c r="I16" s="280" t="s">
        <v>15930</v>
      </c>
      <c r="J16" s="280" t="s">
        <v>15931</v>
      </c>
      <c r="K16" s="281" t="s">
        <v>15894</v>
      </c>
      <c r="N16" s="282">
        <v>29976</v>
      </c>
      <c r="O16" s="278" t="s">
        <v>8161</v>
      </c>
      <c r="R16" s="280" t="str">
        <f t="shared" si="0"/>
        <v>Miami Dade Water &amp; Sewer</v>
      </c>
    </row>
    <row r="17" spans="1:25" ht="15" customHeight="1" x14ac:dyDescent="0.3">
      <c r="A17" s="278">
        <v>73</v>
      </c>
      <c r="B17" s="279">
        <v>39818</v>
      </c>
      <c r="C17" s="278">
        <v>1600</v>
      </c>
      <c r="D17" s="278" t="s">
        <v>46</v>
      </c>
      <c r="E17" s="278" t="s">
        <v>3575</v>
      </c>
      <c r="F17" s="278" t="s">
        <v>15932</v>
      </c>
      <c r="G17" s="278" t="s">
        <v>15933</v>
      </c>
      <c r="H17" s="280" t="s">
        <v>12282</v>
      </c>
      <c r="I17" s="280" t="s">
        <v>15934</v>
      </c>
      <c r="J17" s="280" t="s">
        <v>15935</v>
      </c>
      <c r="K17" s="281" t="s">
        <v>6935</v>
      </c>
      <c r="N17" s="282" t="s">
        <v>8194</v>
      </c>
      <c r="O17" s="278" t="s">
        <v>15936</v>
      </c>
      <c r="Q17" s="278" t="s">
        <v>15937</v>
      </c>
      <c r="R17" s="280" t="str">
        <f t="shared" si="0"/>
        <v>Absolute Water</v>
      </c>
    </row>
    <row r="18" spans="1:25" ht="15" customHeight="1" x14ac:dyDescent="0.3">
      <c r="A18" s="278">
        <v>97</v>
      </c>
      <c r="B18" s="279">
        <v>39819</v>
      </c>
      <c r="C18" s="278">
        <v>1422</v>
      </c>
      <c r="D18" s="278" t="s">
        <v>64</v>
      </c>
      <c r="E18" s="282" t="s">
        <v>3578</v>
      </c>
      <c r="F18" s="278" t="s">
        <v>15938</v>
      </c>
      <c r="G18" s="278" t="s">
        <v>15939</v>
      </c>
      <c r="H18" s="280" t="s">
        <v>15940</v>
      </c>
      <c r="I18" s="280" t="s">
        <v>15941</v>
      </c>
      <c r="J18" s="280" t="s">
        <v>15942</v>
      </c>
      <c r="K18" s="281" t="s">
        <v>15894</v>
      </c>
      <c r="N18" s="282">
        <v>1000</v>
      </c>
      <c r="O18" s="278" t="s">
        <v>8335</v>
      </c>
      <c r="R18" s="280" t="str">
        <f t="shared" si="0"/>
        <v>Orange Co. Utilities</v>
      </c>
    </row>
    <row r="19" spans="1:25" ht="15" customHeight="1" x14ac:dyDescent="0.3">
      <c r="A19" s="278">
        <v>93</v>
      </c>
      <c r="B19" s="279">
        <v>39819</v>
      </c>
      <c r="C19" s="278">
        <v>1311</v>
      </c>
      <c r="D19" s="278" t="s">
        <v>319</v>
      </c>
      <c r="E19" s="278" t="s">
        <v>3610</v>
      </c>
      <c r="F19" s="278" t="s">
        <v>15943</v>
      </c>
      <c r="G19" s="278" t="s">
        <v>8207</v>
      </c>
      <c r="H19" s="280" t="s">
        <v>8208</v>
      </c>
      <c r="I19" s="280" t="s">
        <v>15944</v>
      </c>
      <c r="J19" s="280" t="s">
        <v>15945</v>
      </c>
      <c r="K19" s="281" t="s">
        <v>15946</v>
      </c>
      <c r="N19" s="282">
        <v>200</v>
      </c>
      <c r="O19" s="278" t="s">
        <v>15880</v>
      </c>
      <c r="Q19" s="278" t="s">
        <v>15909</v>
      </c>
      <c r="R19" s="280" t="str">
        <f t="shared" si="0"/>
        <v>City of Tallahassee</v>
      </c>
    </row>
    <row r="20" spans="1:25" ht="15" customHeight="1" x14ac:dyDescent="0.3">
      <c r="A20" s="278">
        <v>101</v>
      </c>
      <c r="B20" s="279">
        <v>39819</v>
      </c>
      <c r="C20" s="278">
        <v>1659</v>
      </c>
      <c r="D20" s="278" t="s">
        <v>70</v>
      </c>
      <c r="E20" s="282" t="s">
        <v>3575</v>
      </c>
      <c r="F20" s="278" t="s">
        <v>15947</v>
      </c>
      <c r="G20" s="278" t="s">
        <v>10540</v>
      </c>
      <c r="H20" s="280" t="s">
        <v>8894</v>
      </c>
      <c r="I20" s="280" t="s">
        <v>15948</v>
      </c>
      <c r="J20" s="280" t="s">
        <v>15949</v>
      </c>
      <c r="K20" s="281" t="s">
        <v>15950</v>
      </c>
      <c r="M20" s="278" t="s">
        <v>15643</v>
      </c>
      <c r="N20" s="282">
        <v>20000</v>
      </c>
      <c r="O20" s="278" t="s">
        <v>8267</v>
      </c>
      <c r="R20" s="280" t="str">
        <f t="shared" si="0"/>
        <v>Polk County Utilities</v>
      </c>
    </row>
    <row r="21" spans="1:25" ht="15" customHeight="1" x14ac:dyDescent="0.3">
      <c r="A21" s="278">
        <v>118</v>
      </c>
      <c r="B21" s="279">
        <v>39820</v>
      </c>
      <c r="C21" s="278">
        <v>1307</v>
      </c>
      <c r="D21" s="278" t="s">
        <v>81</v>
      </c>
      <c r="E21" s="285" t="s">
        <v>3578</v>
      </c>
      <c r="F21" s="278" t="s">
        <v>15951</v>
      </c>
      <c r="G21" s="278" t="s">
        <v>15478</v>
      </c>
      <c r="H21" s="280" t="s">
        <v>10060</v>
      </c>
      <c r="I21" s="280" t="s">
        <v>15952</v>
      </c>
      <c r="J21" s="280" t="s">
        <v>15953</v>
      </c>
      <c r="K21" s="281" t="s">
        <v>15894</v>
      </c>
      <c r="M21" s="285"/>
      <c r="N21" s="282">
        <v>900</v>
      </c>
      <c r="O21" s="278" t="s">
        <v>8142</v>
      </c>
      <c r="R21" s="280" t="str">
        <f t="shared" si="0"/>
        <v>City of Mount Dora</v>
      </c>
    </row>
    <row r="22" spans="1:25" ht="15" customHeight="1" x14ac:dyDescent="0.3">
      <c r="A22" s="278">
        <v>120</v>
      </c>
      <c r="B22" s="279">
        <v>39820</v>
      </c>
      <c r="C22" s="278">
        <v>1342</v>
      </c>
      <c r="D22" s="278" t="s">
        <v>130</v>
      </c>
      <c r="E22" s="285" t="s">
        <v>3578</v>
      </c>
      <c r="F22" s="278" t="s">
        <v>15954</v>
      </c>
      <c r="G22" s="278" t="s">
        <v>12245</v>
      </c>
      <c r="H22" s="280" t="s">
        <v>15955</v>
      </c>
      <c r="I22" s="280" t="s">
        <v>15956</v>
      </c>
      <c r="J22" s="280" t="s">
        <v>15957</v>
      </c>
      <c r="K22" s="281" t="s">
        <v>15894</v>
      </c>
      <c r="M22" s="285"/>
      <c r="N22" s="282" t="s">
        <v>8194</v>
      </c>
      <c r="O22" s="278" t="s">
        <v>8194</v>
      </c>
      <c r="R22" s="280" t="str">
        <f t="shared" si="0"/>
        <v>City of New Smyrna Beach</v>
      </c>
    </row>
    <row r="23" spans="1:25" ht="15" customHeight="1" x14ac:dyDescent="0.3">
      <c r="A23" s="278">
        <v>109</v>
      </c>
      <c r="B23" s="279">
        <v>39820</v>
      </c>
      <c r="C23" s="278">
        <v>738</v>
      </c>
      <c r="D23" s="278" t="s">
        <v>35</v>
      </c>
      <c r="E23" s="282" t="s">
        <v>3580</v>
      </c>
      <c r="F23" s="278" t="s">
        <v>15958</v>
      </c>
      <c r="G23" s="278" t="s">
        <v>8190</v>
      </c>
      <c r="H23" s="280" t="s">
        <v>8191</v>
      </c>
      <c r="I23" s="280" t="s">
        <v>15959</v>
      </c>
      <c r="J23" s="280" t="s">
        <v>15960</v>
      </c>
      <c r="K23" s="281" t="s">
        <v>15879</v>
      </c>
      <c r="N23" s="282">
        <v>10000</v>
      </c>
      <c r="O23" s="278" t="s">
        <v>8273</v>
      </c>
      <c r="R23" s="280" t="str">
        <f t="shared" si="0"/>
        <v>JEA</v>
      </c>
    </row>
    <row r="24" spans="1:25" ht="15" customHeight="1" x14ac:dyDescent="0.3">
      <c r="A24" s="278">
        <v>111</v>
      </c>
      <c r="B24" s="279">
        <v>39820</v>
      </c>
      <c r="C24" s="278">
        <v>751</v>
      </c>
      <c r="D24" s="278" t="s">
        <v>132</v>
      </c>
      <c r="E24" s="282" t="s">
        <v>3580</v>
      </c>
      <c r="F24" s="278" t="s">
        <v>15961</v>
      </c>
      <c r="G24" s="278" t="s">
        <v>13955</v>
      </c>
      <c r="H24" s="280" t="s">
        <v>14132</v>
      </c>
      <c r="I24" s="280" t="s">
        <v>15962</v>
      </c>
      <c r="J24" s="280" t="s">
        <v>15963</v>
      </c>
      <c r="K24" s="281" t="s">
        <v>6935</v>
      </c>
      <c r="N24" s="282">
        <v>50</v>
      </c>
      <c r="O24" s="278" t="s">
        <v>8273</v>
      </c>
      <c r="R24" s="280" t="str">
        <f t="shared" si="0"/>
        <v>St. Johns Co. Utilities</v>
      </c>
    </row>
    <row r="25" spans="1:25" ht="15" customHeight="1" x14ac:dyDescent="0.3">
      <c r="A25" s="278">
        <v>139</v>
      </c>
      <c r="B25" s="279">
        <v>39820</v>
      </c>
      <c r="C25" s="278">
        <v>2158</v>
      </c>
      <c r="D25" s="278" t="s">
        <v>40</v>
      </c>
      <c r="E25" s="278" t="s">
        <v>3587</v>
      </c>
      <c r="F25" s="278" t="s">
        <v>15964</v>
      </c>
      <c r="G25" s="278" t="s">
        <v>15965</v>
      </c>
      <c r="H25" s="280" t="s">
        <v>15887</v>
      </c>
      <c r="I25" s="280" t="s">
        <v>15966</v>
      </c>
      <c r="J25" s="280" t="s">
        <v>15967</v>
      </c>
      <c r="K25" s="281" t="s">
        <v>15879</v>
      </c>
      <c r="N25" s="282">
        <v>357360</v>
      </c>
      <c r="O25" s="278" t="s">
        <v>8161</v>
      </c>
      <c r="R25" s="280" t="str">
        <f t="shared" si="0"/>
        <v>County Utilities</v>
      </c>
    </row>
    <row r="26" spans="1:25" s="287" customFormat="1" ht="15" customHeight="1" x14ac:dyDescent="0.3">
      <c r="A26" s="278">
        <v>116</v>
      </c>
      <c r="B26" s="279">
        <v>39820</v>
      </c>
      <c r="C26" s="278">
        <v>1231</v>
      </c>
      <c r="D26" s="278" t="s">
        <v>70</v>
      </c>
      <c r="E26" s="285" t="s">
        <v>3575</v>
      </c>
      <c r="F26" s="278" t="s">
        <v>15968</v>
      </c>
      <c r="G26" s="278" t="s">
        <v>10540</v>
      </c>
      <c r="H26" s="280" t="s">
        <v>8894</v>
      </c>
      <c r="I26" s="280" t="s">
        <v>15969</v>
      </c>
      <c r="J26" s="280" t="s">
        <v>15970</v>
      </c>
      <c r="K26" s="281" t="s">
        <v>4468</v>
      </c>
      <c r="L26" s="281"/>
      <c r="M26" s="285" t="s">
        <v>8172</v>
      </c>
      <c r="N26" s="282">
        <v>1000</v>
      </c>
      <c r="O26" s="278" t="s">
        <v>15880</v>
      </c>
      <c r="P26" s="283"/>
      <c r="Q26" s="278"/>
      <c r="R26" s="280" t="str">
        <f t="shared" si="0"/>
        <v>Polk County Utilities</v>
      </c>
      <c r="S26" s="278"/>
      <c r="T26" s="278"/>
      <c r="U26" s="278"/>
      <c r="V26" s="278"/>
      <c r="W26" s="278"/>
      <c r="X26" s="284"/>
      <c r="Y26" s="278"/>
    </row>
    <row r="27" spans="1:25" ht="15" customHeight="1" x14ac:dyDescent="0.3">
      <c r="A27" s="286">
        <v>124</v>
      </c>
      <c r="B27" s="288">
        <v>39820</v>
      </c>
      <c r="C27" s="286">
        <v>257</v>
      </c>
      <c r="D27" s="286" t="s">
        <v>46</v>
      </c>
      <c r="E27" s="289" t="s">
        <v>3575</v>
      </c>
      <c r="F27" s="286" t="s">
        <v>15971</v>
      </c>
      <c r="G27" s="286" t="s">
        <v>15972</v>
      </c>
      <c r="H27" s="290" t="s">
        <v>15973</v>
      </c>
      <c r="I27" s="290" t="s">
        <v>15974</v>
      </c>
      <c r="J27" s="290" t="s">
        <v>11395</v>
      </c>
      <c r="K27" s="291" t="s">
        <v>11858</v>
      </c>
      <c r="L27" s="291"/>
      <c r="M27" s="289" t="s">
        <v>15975</v>
      </c>
      <c r="N27" s="292">
        <v>2000</v>
      </c>
      <c r="O27" s="286" t="s">
        <v>8142</v>
      </c>
      <c r="P27" s="293"/>
      <c r="Q27" s="286"/>
      <c r="R27" s="280" t="str">
        <f t="shared" si="0"/>
        <v>Hillsborough County Water Resource Services</v>
      </c>
      <c r="S27" s="286"/>
      <c r="T27" s="286"/>
      <c r="U27" s="286"/>
      <c r="V27" s="286"/>
      <c r="W27" s="286"/>
      <c r="X27" s="294"/>
      <c r="Y27" s="286"/>
    </row>
    <row r="28" spans="1:25" ht="15" customHeight="1" x14ac:dyDescent="0.3">
      <c r="A28" s="278">
        <v>163</v>
      </c>
      <c r="B28" s="279">
        <v>39821</v>
      </c>
      <c r="C28" s="278">
        <v>1648</v>
      </c>
      <c r="D28" s="278" t="s">
        <v>35</v>
      </c>
      <c r="E28" s="285" t="s">
        <v>3580</v>
      </c>
      <c r="F28" s="278" t="s">
        <v>15976</v>
      </c>
      <c r="G28" s="278" t="s">
        <v>15092</v>
      </c>
      <c r="I28" s="280" t="s">
        <v>15977</v>
      </c>
      <c r="J28" s="280" t="s">
        <v>15978</v>
      </c>
      <c r="K28" s="281" t="s">
        <v>15979</v>
      </c>
      <c r="M28" s="285"/>
      <c r="N28" s="282">
        <v>650</v>
      </c>
      <c r="O28" s="278" t="s">
        <v>8194</v>
      </c>
      <c r="R28" s="280">
        <f t="shared" si="0"/>
        <v>0</v>
      </c>
    </row>
    <row r="29" spans="1:25" ht="15" customHeight="1" x14ac:dyDescent="0.3">
      <c r="A29" s="278">
        <v>151</v>
      </c>
      <c r="B29" s="279">
        <v>39821</v>
      </c>
      <c r="C29" s="278">
        <v>1100</v>
      </c>
      <c r="D29" s="278" t="s">
        <v>21</v>
      </c>
      <c r="E29" s="285" t="s">
        <v>3610</v>
      </c>
      <c r="F29" s="278" t="s">
        <v>15980</v>
      </c>
      <c r="G29" s="278" t="s">
        <v>8211</v>
      </c>
      <c r="H29" s="280" t="s">
        <v>8202</v>
      </c>
      <c r="I29" s="280" t="s">
        <v>15981</v>
      </c>
      <c r="J29" s="280" t="s">
        <v>15982</v>
      </c>
      <c r="K29" s="281" t="s">
        <v>15894</v>
      </c>
      <c r="M29" s="285"/>
      <c r="N29" s="282">
        <v>1000</v>
      </c>
      <c r="O29" s="278" t="s">
        <v>8194</v>
      </c>
      <c r="R29" s="280" t="str">
        <f t="shared" si="0"/>
        <v>Emerald Coast Utilities</v>
      </c>
    </row>
    <row r="30" spans="1:25" ht="15" customHeight="1" x14ac:dyDescent="0.3">
      <c r="A30" s="278">
        <v>159</v>
      </c>
      <c r="B30" s="279">
        <v>39821</v>
      </c>
      <c r="C30" s="278">
        <v>1510</v>
      </c>
      <c r="D30" s="278" t="s">
        <v>21</v>
      </c>
      <c r="E30" s="285" t="s">
        <v>3610</v>
      </c>
      <c r="F30" s="278" t="s">
        <v>15983</v>
      </c>
      <c r="G30" s="278" t="s">
        <v>8211</v>
      </c>
      <c r="H30" s="280" t="s">
        <v>8202</v>
      </c>
      <c r="I30" s="280" t="s">
        <v>15984</v>
      </c>
      <c r="J30" s="280" t="s">
        <v>15985</v>
      </c>
      <c r="K30" s="281" t="s">
        <v>15979</v>
      </c>
      <c r="M30" s="285"/>
      <c r="N30" s="282">
        <v>70000</v>
      </c>
      <c r="O30" s="278" t="s">
        <v>15880</v>
      </c>
      <c r="R30" s="280" t="str">
        <f t="shared" si="0"/>
        <v>Emerald Coast Utilities</v>
      </c>
    </row>
    <row r="31" spans="1:25" ht="15" customHeight="1" x14ac:dyDescent="0.3">
      <c r="A31" s="278">
        <v>158</v>
      </c>
      <c r="B31" s="279">
        <v>39821</v>
      </c>
      <c r="C31" s="278">
        <v>1506</v>
      </c>
      <c r="D31" s="278" t="s">
        <v>162</v>
      </c>
      <c r="E31" s="285" t="s">
        <v>3582</v>
      </c>
      <c r="F31" s="278" t="s">
        <v>15986</v>
      </c>
      <c r="G31" s="278" t="s">
        <v>9473</v>
      </c>
      <c r="H31" s="280" t="s">
        <v>14810</v>
      </c>
      <c r="I31" s="280" t="s">
        <v>15987</v>
      </c>
      <c r="J31" s="280" t="s">
        <v>15988</v>
      </c>
      <c r="K31" s="281" t="s">
        <v>15979</v>
      </c>
      <c r="M31" s="285"/>
      <c r="N31" s="282">
        <v>15000</v>
      </c>
      <c r="O31" s="278" t="s">
        <v>8161</v>
      </c>
      <c r="R31" s="280" t="str">
        <f t="shared" si="0"/>
        <v>Lee County Utilities</v>
      </c>
    </row>
    <row r="32" spans="1:25" ht="15" customHeight="1" x14ac:dyDescent="0.3">
      <c r="A32" s="278">
        <v>148</v>
      </c>
      <c r="B32" s="279">
        <v>39821</v>
      </c>
      <c r="C32" s="278">
        <v>926</v>
      </c>
      <c r="D32" s="278" t="s">
        <v>3291</v>
      </c>
      <c r="E32" s="285" t="s">
        <v>3587</v>
      </c>
      <c r="F32" s="278" t="s">
        <v>15989</v>
      </c>
      <c r="G32" s="278" t="s">
        <v>11263</v>
      </c>
      <c r="H32" s="280" t="s">
        <v>13919</v>
      </c>
      <c r="I32" s="280" t="s">
        <v>15990</v>
      </c>
      <c r="J32" s="280" t="s">
        <v>15991</v>
      </c>
      <c r="K32" s="281" t="s">
        <v>15992</v>
      </c>
      <c r="M32" s="285" t="s">
        <v>15993</v>
      </c>
      <c r="N32" s="282">
        <v>10</v>
      </c>
      <c r="O32" s="278" t="s">
        <v>10497</v>
      </c>
      <c r="R32" s="280" t="str">
        <f t="shared" si="0"/>
        <v>DOT</v>
      </c>
    </row>
    <row r="33" spans="1:18" ht="15" customHeight="1" x14ac:dyDescent="0.3">
      <c r="A33" s="278">
        <v>150</v>
      </c>
      <c r="B33" s="279">
        <v>39821</v>
      </c>
      <c r="C33" s="278">
        <v>1038</v>
      </c>
      <c r="D33" s="278" t="s">
        <v>68</v>
      </c>
      <c r="E33" s="285" t="s">
        <v>3575</v>
      </c>
      <c r="F33" s="278" t="s">
        <v>15994</v>
      </c>
      <c r="G33" s="278" t="s">
        <v>15995</v>
      </c>
      <c r="H33" s="280" t="s">
        <v>8175</v>
      </c>
      <c r="I33" s="280" t="s">
        <v>15996</v>
      </c>
      <c r="J33" s="280" t="s">
        <v>15997</v>
      </c>
      <c r="K33" s="281" t="s">
        <v>15998</v>
      </c>
      <c r="M33" s="285"/>
      <c r="N33" s="282">
        <v>1500</v>
      </c>
      <c r="O33" s="278" t="s">
        <v>8161</v>
      </c>
      <c r="R33" s="280" t="str">
        <f t="shared" si="0"/>
        <v>Aqua Utilities</v>
      </c>
    </row>
    <row r="34" spans="1:18" ht="15" customHeight="1" x14ac:dyDescent="0.3">
      <c r="A34" s="278">
        <v>162</v>
      </c>
      <c r="B34" s="279">
        <v>39821</v>
      </c>
      <c r="C34" s="278">
        <v>1612</v>
      </c>
      <c r="D34" s="278" t="s">
        <v>46</v>
      </c>
      <c r="E34" s="285" t="s">
        <v>3575</v>
      </c>
      <c r="F34" s="278" t="s">
        <v>15980</v>
      </c>
      <c r="G34" s="278" t="s">
        <v>15999</v>
      </c>
      <c r="H34" s="280" t="s">
        <v>16000</v>
      </c>
      <c r="I34" s="280" t="s">
        <v>16001</v>
      </c>
      <c r="J34" s="280" t="s">
        <v>16002</v>
      </c>
      <c r="K34" s="281" t="s">
        <v>4468</v>
      </c>
      <c r="M34" s="285" t="s">
        <v>15975</v>
      </c>
      <c r="N34" s="282">
        <v>12000</v>
      </c>
      <c r="O34" s="278" t="s">
        <v>8194</v>
      </c>
      <c r="R34" s="280" t="str">
        <f t="shared" si="0"/>
        <v>Hillsborough County Utilities</v>
      </c>
    </row>
    <row r="35" spans="1:18" ht="15" customHeight="1" x14ac:dyDescent="0.3">
      <c r="A35" s="278">
        <v>176</v>
      </c>
      <c r="B35" s="279">
        <v>39822</v>
      </c>
      <c r="C35" s="278">
        <v>1429</v>
      </c>
      <c r="D35" s="278" t="s">
        <v>319</v>
      </c>
      <c r="E35" s="285" t="s">
        <v>3610</v>
      </c>
      <c r="F35" s="278" t="s">
        <v>16003</v>
      </c>
      <c r="G35" s="278" t="s">
        <v>8207</v>
      </c>
      <c r="H35" s="280" t="s">
        <v>8208</v>
      </c>
      <c r="I35" s="280" t="s">
        <v>16004</v>
      </c>
      <c r="J35" s="280" t="s">
        <v>16005</v>
      </c>
      <c r="K35" s="281" t="s">
        <v>8225</v>
      </c>
      <c r="M35" s="285"/>
      <c r="N35" s="282">
        <v>200</v>
      </c>
      <c r="O35" s="278" t="s">
        <v>15880</v>
      </c>
      <c r="P35" s="283">
        <v>0.5</v>
      </c>
      <c r="R35" s="280" t="str">
        <f t="shared" si="0"/>
        <v>City of Tallahassee</v>
      </c>
    </row>
    <row r="36" spans="1:18" ht="15" customHeight="1" x14ac:dyDescent="0.3">
      <c r="A36" s="278">
        <v>177</v>
      </c>
      <c r="B36" s="279">
        <v>39822</v>
      </c>
      <c r="C36" s="278">
        <v>1455</v>
      </c>
      <c r="D36" s="278" t="s">
        <v>203</v>
      </c>
      <c r="E36" s="285" t="s">
        <v>3610</v>
      </c>
      <c r="F36" s="278" t="s">
        <v>16006</v>
      </c>
      <c r="G36" s="278" t="s">
        <v>15923</v>
      </c>
      <c r="H36" s="280" t="s">
        <v>16007</v>
      </c>
      <c r="I36" s="280" t="s">
        <v>16008</v>
      </c>
      <c r="J36" s="280" t="s">
        <v>16009</v>
      </c>
      <c r="K36" s="281" t="s">
        <v>8225</v>
      </c>
      <c r="M36" s="285"/>
      <c r="N36" s="282">
        <v>1500</v>
      </c>
      <c r="O36" s="278" t="s">
        <v>8142</v>
      </c>
      <c r="R36" s="280" t="str">
        <f t="shared" si="0"/>
        <v>South Walton Utility Co.</v>
      </c>
    </row>
    <row r="37" spans="1:18" ht="15" customHeight="1" x14ac:dyDescent="0.3">
      <c r="A37" s="278">
        <v>181</v>
      </c>
      <c r="B37" s="279">
        <v>39822</v>
      </c>
      <c r="C37" s="278">
        <v>1648</v>
      </c>
      <c r="D37" s="278" t="s">
        <v>61</v>
      </c>
      <c r="E37" s="285" t="s">
        <v>3575</v>
      </c>
      <c r="F37" s="278" t="s">
        <v>16010</v>
      </c>
      <c r="G37" s="278" t="s">
        <v>15863</v>
      </c>
      <c r="H37" s="280" t="s">
        <v>14682</v>
      </c>
      <c r="I37" s="280" t="s">
        <v>16011</v>
      </c>
      <c r="J37" s="280" t="s">
        <v>16012</v>
      </c>
      <c r="K37" s="281" t="s">
        <v>3566</v>
      </c>
      <c r="M37" s="285" t="s">
        <v>8172</v>
      </c>
      <c r="N37" s="282">
        <v>55000</v>
      </c>
      <c r="O37" s="278" t="s">
        <v>8161</v>
      </c>
      <c r="P37" s="283" t="s">
        <v>3566</v>
      </c>
      <c r="R37" s="280" t="str">
        <f t="shared" si="0"/>
        <v>City of Clearwater</v>
      </c>
    </row>
    <row r="38" spans="1:18" ht="15" customHeight="1" x14ac:dyDescent="0.3">
      <c r="A38" s="278">
        <v>189</v>
      </c>
      <c r="B38" s="279">
        <v>39823</v>
      </c>
      <c r="C38" s="278">
        <v>956</v>
      </c>
      <c r="D38" s="278" t="s">
        <v>150</v>
      </c>
      <c r="E38" s="285" t="s">
        <v>3575</v>
      </c>
      <c r="F38" s="278" t="s">
        <v>16013</v>
      </c>
      <c r="G38" s="278" t="s">
        <v>16014</v>
      </c>
      <c r="H38" s="280" t="s">
        <v>16015</v>
      </c>
      <c r="I38" s="295" t="s">
        <v>16016</v>
      </c>
      <c r="J38" s="280" t="s">
        <v>16017</v>
      </c>
      <c r="K38" s="281" t="s">
        <v>3566</v>
      </c>
      <c r="M38" s="285"/>
      <c r="N38" s="282" t="s">
        <v>4936</v>
      </c>
      <c r="O38" s="278" t="s">
        <v>8194</v>
      </c>
      <c r="R38" s="280" t="str">
        <f t="shared" si="0"/>
        <v xml:space="preserve">private citizen, contact #(352) 628-2066 </v>
      </c>
    </row>
    <row r="39" spans="1:18" ht="15" customHeight="1" x14ac:dyDescent="0.3">
      <c r="A39" s="278">
        <v>214</v>
      </c>
      <c r="B39" s="279">
        <v>39824</v>
      </c>
      <c r="C39" s="278">
        <v>1617</v>
      </c>
      <c r="D39" s="278" t="s">
        <v>132</v>
      </c>
      <c r="E39" s="285" t="s">
        <v>3580</v>
      </c>
      <c r="F39" s="278" t="s">
        <v>16018</v>
      </c>
      <c r="G39" s="278" t="s">
        <v>13286</v>
      </c>
      <c r="H39" s="280" t="s">
        <v>12913</v>
      </c>
      <c r="I39" s="295" t="s">
        <v>16019</v>
      </c>
      <c r="J39" s="280" t="s">
        <v>16020</v>
      </c>
      <c r="K39" s="281" t="s">
        <v>8429</v>
      </c>
      <c r="M39" s="285"/>
      <c r="N39" s="282" t="s">
        <v>4936</v>
      </c>
      <c r="O39" s="278" t="s">
        <v>15880</v>
      </c>
      <c r="R39" s="280" t="str">
        <f t="shared" si="0"/>
        <v>City of St. Augustine</v>
      </c>
    </row>
    <row r="40" spans="1:18" ht="15" customHeight="1" x14ac:dyDescent="0.3">
      <c r="A40" s="278">
        <v>208</v>
      </c>
      <c r="B40" s="279">
        <v>39824</v>
      </c>
      <c r="C40" s="278">
        <v>1103</v>
      </c>
      <c r="D40" s="278" t="s">
        <v>162</v>
      </c>
      <c r="E40" s="285" t="s">
        <v>3582</v>
      </c>
      <c r="F40" s="278" t="s">
        <v>16021</v>
      </c>
      <c r="G40" s="278" t="s">
        <v>16022</v>
      </c>
      <c r="H40" s="280" t="s">
        <v>16023</v>
      </c>
      <c r="I40" s="280" t="s">
        <v>16024</v>
      </c>
      <c r="J40" s="280" t="s">
        <v>16025</v>
      </c>
      <c r="K40" s="281" t="s">
        <v>16026</v>
      </c>
      <c r="M40" s="285"/>
      <c r="N40" s="282">
        <v>3000</v>
      </c>
      <c r="O40" s="278" t="s">
        <v>8267</v>
      </c>
      <c r="R40" s="280" t="str">
        <f t="shared" si="0"/>
        <v>North Fort Meyer</v>
      </c>
    </row>
    <row r="41" spans="1:18" ht="15" customHeight="1" x14ac:dyDescent="0.3">
      <c r="A41" s="278">
        <v>242</v>
      </c>
      <c r="B41" s="279">
        <v>39825</v>
      </c>
      <c r="C41" s="278">
        <v>1640</v>
      </c>
      <c r="D41" s="278" t="s">
        <v>64</v>
      </c>
      <c r="E41" s="285" t="s">
        <v>3578</v>
      </c>
      <c r="F41" s="278" t="s">
        <v>16027</v>
      </c>
      <c r="G41" s="278" t="s">
        <v>12226</v>
      </c>
      <c r="H41" s="280" t="s">
        <v>5722</v>
      </c>
      <c r="I41" s="280" t="s">
        <v>16028</v>
      </c>
      <c r="J41" s="280" t="s">
        <v>16029</v>
      </c>
      <c r="K41" s="281" t="s">
        <v>14447</v>
      </c>
      <c r="M41" s="285"/>
      <c r="N41" s="282">
        <v>10000</v>
      </c>
      <c r="O41" s="278" t="s">
        <v>15880</v>
      </c>
      <c r="Q41" s="278" t="s">
        <v>8548</v>
      </c>
      <c r="R41" s="280" t="str">
        <f t="shared" si="0"/>
        <v>Orange County Utilities</v>
      </c>
    </row>
    <row r="42" spans="1:18" ht="15" customHeight="1" x14ac:dyDescent="0.3">
      <c r="A42" s="278">
        <v>244</v>
      </c>
      <c r="B42" s="279">
        <v>39825</v>
      </c>
      <c r="C42" s="278">
        <v>1752</v>
      </c>
      <c r="D42" s="278" t="s">
        <v>64</v>
      </c>
      <c r="E42" s="285" t="s">
        <v>3578</v>
      </c>
      <c r="F42" s="278" t="s">
        <v>16030</v>
      </c>
      <c r="G42" s="278" t="s">
        <v>9220</v>
      </c>
      <c r="H42" s="280" t="s">
        <v>8260</v>
      </c>
      <c r="I42" s="280" t="s">
        <v>16031</v>
      </c>
      <c r="J42" s="296" t="s">
        <v>16032</v>
      </c>
      <c r="K42" s="281" t="s">
        <v>16033</v>
      </c>
      <c r="M42" s="285"/>
      <c r="N42" s="282">
        <v>800</v>
      </c>
      <c r="O42" s="278" t="s">
        <v>8142</v>
      </c>
      <c r="Q42" s="278" t="s">
        <v>8548</v>
      </c>
      <c r="R42" s="280" t="str">
        <f t="shared" si="0"/>
        <v>City of Orlando</v>
      </c>
    </row>
    <row r="43" spans="1:18" ht="15" customHeight="1" x14ac:dyDescent="0.3">
      <c r="A43" s="278">
        <v>241</v>
      </c>
      <c r="B43" s="279">
        <v>39825</v>
      </c>
      <c r="C43" s="278">
        <v>1610</v>
      </c>
      <c r="D43" s="278" t="s">
        <v>35</v>
      </c>
      <c r="E43" s="285" t="s">
        <v>3580</v>
      </c>
      <c r="F43" s="278" t="s">
        <v>16034</v>
      </c>
      <c r="G43" s="278" t="s">
        <v>8558</v>
      </c>
      <c r="H43" s="280" t="s">
        <v>8191</v>
      </c>
      <c r="I43" s="280" t="s">
        <v>16035</v>
      </c>
      <c r="J43" s="280" t="s">
        <v>16036</v>
      </c>
      <c r="K43" s="281" t="s">
        <v>14447</v>
      </c>
      <c r="M43" s="285"/>
      <c r="N43" s="282">
        <v>5000</v>
      </c>
      <c r="O43" s="278" t="s">
        <v>8273</v>
      </c>
      <c r="R43" s="280" t="str">
        <f t="shared" si="0"/>
        <v>JEA</v>
      </c>
    </row>
    <row r="44" spans="1:18" ht="15" customHeight="1" x14ac:dyDescent="0.3">
      <c r="A44" s="278">
        <v>230</v>
      </c>
      <c r="B44" s="279">
        <v>39825</v>
      </c>
      <c r="C44" s="278">
        <v>1121</v>
      </c>
      <c r="D44" s="278" t="s">
        <v>319</v>
      </c>
      <c r="E44" s="278" t="s">
        <v>3610</v>
      </c>
      <c r="F44" s="278" t="s">
        <v>16037</v>
      </c>
      <c r="G44" s="278" t="s">
        <v>8207</v>
      </c>
      <c r="H44" s="280" t="s">
        <v>8208</v>
      </c>
      <c r="I44" s="280" t="s">
        <v>16038</v>
      </c>
      <c r="J44" s="296" t="s">
        <v>16039</v>
      </c>
      <c r="K44" s="281" t="s">
        <v>4936</v>
      </c>
      <c r="N44" s="282">
        <v>200</v>
      </c>
      <c r="O44" s="278" t="s">
        <v>8142</v>
      </c>
      <c r="R44" s="280" t="str">
        <f t="shared" si="0"/>
        <v>City of Tallahassee</v>
      </c>
    </row>
    <row r="45" spans="1:18" ht="15" customHeight="1" x14ac:dyDescent="0.3">
      <c r="A45" s="278">
        <v>261</v>
      </c>
      <c r="B45" s="279">
        <v>39826</v>
      </c>
      <c r="C45" s="278">
        <v>149</v>
      </c>
      <c r="D45" s="278" t="s">
        <v>132</v>
      </c>
      <c r="E45" s="285" t="s">
        <v>3580</v>
      </c>
      <c r="F45" s="278" t="s">
        <v>16040</v>
      </c>
      <c r="G45" s="278" t="s">
        <v>13955</v>
      </c>
      <c r="H45" s="280" t="s">
        <v>16041</v>
      </c>
      <c r="I45" s="280" t="s">
        <v>16042</v>
      </c>
      <c r="J45" s="296" t="s">
        <v>16043</v>
      </c>
      <c r="K45" s="281" t="s">
        <v>16044</v>
      </c>
      <c r="M45" s="285"/>
      <c r="N45" s="282">
        <v>35</v>
      </c>
      <c r="O45" s="278" t="s">
        <v>15880</v>
      </c>
      <c r="Q45" s="278" t="s">
        <v>8548</v>
      </c>
      <c r="R45" s="280" t="str">
        <f t="shared" si="0"/>
        <v>St. Johns County Utility Dept.</v>
      </c>
    </row>
    <row r="46" spans="1:18" ht="15" customHeight="1" x14ac:dyDescent="0.3">
      <c r="A46" s="278">
        <v>263</v>
      </c>
      <c r="B46" s="279">
        <v>39826</v>
      </c>
      <c r="C46" s="278">
        <v>211</v>
      </c>
      <c r="D46" s="278" t="s">
        <v>40</v>
      </c>
      <c r="E46" s="285" t="s">
        <v>3587</v>
      </c>
      <c r="F46" s="278" t="s">
        <v>16045</v>
      </c>
      <c r="G46" s="297" t="s">
        <v>9177</v>
      </c>
      <c r="H46" s="280" t="s">
        <v>14406</v>
      </c>
      <c r="I46" s="296" t="s">
        <v>16046</v>
      </c>
      <c r="J46" s="296" t="s">
        <v>16047</v>
      </c>
      <c r="K46" s="281" t="s">
        <v>14518</v>
      </c>
      <c r="M46" s="285"/>
      <c r="N46" s="282">
        <v>19760</v>
      </c>
      <c r="O46" s="278" t="s">
        <v>8161</v>
      </c>
      <c r="Q46" s="278" t="s">
        <v>8548</v>
      </c>
      <c r="R46" s="280" t="str">
        <f t="shared" si="0"/>
        <v>Miami-Dade Water &amp; Sewer</v>
      </c>
    </row>
    <row r="47" spans="1:18" ht="15" customHeight="1" x14ac:dyDescent="0.3">
      <c r="A47" s="278">
        <v>288</v>
      </c>
      <c r="B47" s="279">
        <v>39827</v>
      </c>
      <c r="C47" s="278">
        <v>1140</v>
      </c>
      <c r="D47" s="278" t="s">
        <v>141</v>
      </c>
      <c r="E47" s="285" t="s">
        <v>3578</v>
      </c>
      <c r="F47" s="278" t="s">
        <v>16048</v>
      </c>
      <c r="G47" s="278" t="s">
        <v>16049</v>
      </c>
      <c r="H47" s="280" t="s">
        <v>16050</v>
      </c>
      <c r="I47" s="280" t="s">
        <v>16051</v>
      </c>
      <c r="J47" s="280" t="s">
        <v>16052</v>
      </c>
      <c r="K47" s="298" t="s">
        <v>14447</v>
      </c>
      <c r="L47" s="298"/>
      <c r="M47" s="285"/>
      <c r="N47" s="282">
        <v>10000</v>
      </c>
      <c r="O47" s="282" t="s">
        <v>8335</v>
      </c>
      <c r="R47" s="280" t="str">
        <f t="shared" si="0"/>
        <v>TOHO Water Authority</v>
      </c>
    </row>
    <row r="48" spans="1:18" ht="15" customHeight="1" x14ac:dyDescent="0.3">
      <c r="A48" s="278">
        <v>290</v>
      </c>
      <c r="B48" s="279">
        <v>39827</v>
      </c>
      <c r="C48" s="278">
        <v>1321</v>
      </c>
      <c r="D48" s="278" t="s">
        <v>64</v>
      </c>
      <c r="E48" s="285" t="s">
        <v>3578</v>
      </c>
      <c r="F48" s="278" t="s">
        <v>16053</v>
      </c>
      <c r="G48" s="278" t="s">
        <v>16054</v>
      </c>
      <c r="H48" s="280" t="s">
        <v>15940</v>
      </c>
      <c r="I48" s="280" t="s">
        <v>16055</v>
      </c>
      <c r="J48" s="280" t="s">
        <v>16056</v>
      </c>
      <c r="K48" s="281" t="s">
        <v>14447</v>
      </c>
      <c r="M48" s="285"/>
      <c r="N48" s="282">
        <v>1000</v>
      </c>
      <c r="O48" s="278" t="s">
        <v>15880</v>
      </c>
      <c r="R48" s="280" t="str">
        <f t="shared" si="0"/>
        <v>Orange Co. Utilities</v>
      </c>
    </row>
    <row r="49" spans="1:25" ht="15" customHeight="1" x14ac:dyDescent="0.3">
      <c r="A49" s="278">
        <v>287</v>
      </c>
      <c r="B49" s="279">
        <v>39827</v>
      </c>
      <c r="C49" s="278">
        <v>1051</v>
      </c>
      <c r="D49" s="278" t="s">
        <v>56</v>
      </c>
      <c r="E49" s="285" t="s">
        <v>3587</v>
      </c>
      <c r="F49" s="278" t="s">
        <v>16057</v>
      </c>
      <c r="G49" s="278" t="s">
        <v>16058</v>
      </c>
      <c r="H49" s="280" t="s">
        <v>16059</v>
      </c>
      <c r="I49" s="280" t="s">
        <v>16060</v>
      </c>
      <c r="J49" s="296" t="s">
        <v>16061</v>
      </c>
      <c r="K49" s="281" t="s">
        <v>11858</v>
      </c>
      <c r="M49" s="285"/>
      <c r="N49" s="282">
        <v>50000</v>
      </c>
      <c r="O49" s="278" t="s">
        <v>8273</v>
      </c>
      <c r="R49" s="280" t="str">
        <f t="shared" si="0"/>
        <v>Broward County Water &amp; Wastewater Services</v>
      </c>
    </row>
    <row r="50" spans="1:25" ht="15" customHeight="1" x14ac:dyDescent="0.3">
      <c r="A50" s="278">
        <v>295</v>
      </c>
      <c r="B50" s="279">
        <v>39827</v>
      </c>
      <c r="C50" s="278">
        <v>1617</v>
      </c>
      <c r="D50" s="278" t="s">
        <v>40</v>
      </c>
      <c r="E50" s="285" t="s">
        <v>3587</v>
      </c>
      <c r="F50" s="278" t="s">
        <v>16062</v>
      </c>
      <c r="G50" s="278" t="s">
        <v>16063</v>
      </c>
      <c r="H50" s="280" t="s">
        <v>14406</v>
      </c>
      <c r="I50" s="280" t="s">
        <v>16064</v>
      </c>
      <c r="J50" s="280" t="s">
        <v>16065</v>
      </c>
      <c r="K50" s="281" t="s">
        <v>15327</v>
      </c>
      <c r="M50" s="285"/>
      <c r="N50" s="282">
        <v>3419</v>
      </c>
      <c r="O50" s="278" t="s">
        <v>8161</v>
      </c>
      <c r="Q50" s="278" t="s">
        <v>8548</v>
      </c>
      <c r="R50" s="280" t="str">
        <f t="shared" si="0"/>
        <v>Miami-Dade Water &amp; Sewer</v>
      </c>
    </row>
    <row r="51" spans="1:25" ht="15" customHeight="1" x14ac:dyDescent="0.3">
      <c r="A51" s="278">
        <v>298</v>
      </c>
      <c r="B51" s="279">
        <v>39827</v>
      </c>
      <c r="C51" s="278">
        <v>2041</v>
      </c>
      <c r="D51" s="278" t="s">
        <v>56</v>
      </c>
      <c r="E51" s="285" t="s">
        <v>3587</v>
      </c>
      <c r="F51" s="278" t="s">
        <v>16066</v>
      </c>
      <c r="G51" s="278" t="s">
        <v>16067</v>
      </c>
      <c r="H51" s="299" t="s">
        <v>16068</v>
      </c>
      <c r="I51" s="280" t="s">
        <v>16069</v>
      </c>
      <c r="J51" s="296" t="s">
        <v>16070</v>
      </c>
      <c r="K51" s="281" t="s">
        <v>16071</v>
      </c>
      <c r="M51" s="285"/>
      <c r="N51" s="282">
        <v>1000</v>
      </c>
      <c r="O51" s="278" t="s">
        <v>15880</v>
      </c>
      <c r="R51" s="280" t="str">
        <f t="shared" si="0"/>
        <v>Pompano Beach Utilities</v>
      </c>
    </row>
    <row r="52" spans="1:25" ht="15" customHeight="1" x14ac:dyDescent="0.3">
      <c r="A52" s="278">
        <v>293</v>
      </c>
      <c r="B52" s="279">
        <v>39827</v>
      </c>
      <c r="C52" s="278">
        <v>1558</v>
      </c>
      <c r="D52" s="278" t="s">
        <v>61</v>
      </c>
      <c r="E52" s="285" t="s">
        <v>3575</v>
      </c>
      <c r="F52" s="278" t="s">
        <v>16072</v>
      </c>
      <c r="G52" s="278" t="s">
        <v>16073</v>
      </c>
      <c r="H52" s="280" t="s">
        <v>13750</v>
      </c>
      <c r="I52" s="280" t="s">
        <v>16074</v>
      </c>
      <c r="J52" s="280" t="s">
        <v>16075</v>
      </c>
      <c r="K52" s="281" t="s">
        <v>3566</v>
      </c>
      <c r="M52" s="285"/>
      <c r="N52" s="282" t="s">
        <v>16076</v>
      </c>
      <c r="O52" s="278" t="s">
        <v>15880</v>
      </c>
      <c r="Q52" s="278" t="s">
        <v>16077</v>
      </c>
      <c r="R52" s="280" t="str">
        <f t="shared" si="0"/>
        <v>Pinellas Co. Utilities</v>
      </c>
    </row>
    <row r="53" spans="1:25" ht="15" customHeight="1" x14ac:dyDescent="0.3">
      <c r="A53" s="278">
        <v>297</v>
      </c>
      <c r="B53" s="279">
        <v>39827</v>
      </c>
      <c r="C53" s="278">
        <v>1804</v>
      </c>
      <c r="D53" s="278" t="s">
        <v>46</v>
      </c>
      <c r="E53" s="285" t="s">
        <v>3575</v>
      </c>
      <c r="F53" s="278" t="s">
        <v>16078</v>
      </c>
      <c r="G53" s="278" t="s">
        <v>16079</v>
      </c>
      <c r="H53" s="280" t="s">
        <v>16080</v>
      </c>
      <c r="I53" s="280" t="s">
        <v>16081</v>
      </c>
      <c r="J53" s="296" t="s">
        <v>16082</v>
      </c>
      <c r="K53" s="281" t="s">
        <v>3567</v>
      </c>
      <c r="M53" s="285" t="s">
        <v>15993</v>
      </c>
      <c r="N53" s="282">
        <v>10000</v>
      </c>
      <c r="O53" s="278" t="s">
        <v>15880</v>
      </c>
      <c r="R53" s="280" t="str">
        <f t="shared" si="0"/>
        <v>Consta Flow Inc.</v>
      </c>
    </row>
    <row r="54" spans="1:25" ht="15" customHeight="1" x14ac:dyDescent="0.3">
      <c r="A54" s="286">
        <v>323</v>
      </c>
      <c r="B54" s="288">
        <v>39828</v>
      </c>
      <c r="C54" s="286">
        <v>1617</v>
      </c>
      <c r="D54" s="286" t="s">
        <v>91</v>
      </c>
      <c r="E54" s="289" t="s">
        <v>3578</v>
      </c>
      <c r="F54" s="286" t="s">
        <v>16083</v>
      </c>
      <c r="G54" s="286" t="s">
        <v>10402</v>
      </c>
      <c r="H54" s="290" t="s">
        <v>16084</v>
      </c>
      <c r="I54" s="290" t="s">
        <v>16085</v>
      </c>
      <c r="J54" s="290" t="s">
        <v>16086</v>
      </c>
      <c r="K54" s="291" t="s">
        <v>10604</v>
      </c>
      <c r="L54" s="291"/>
      <c r="M54" s="289"/>
      <c r="N54" s="292">
        <v>1000</v>
      </c>
      <c r="O54" s="286" t="s">
        <v>15880</v>
      </c>
      <c r="P54" s="293"/>
      <c r="Q54" s="286"/>
      <c r="R54" s="280" t="str">
        <f t="shared" si="0"/>
        <v>Seminole Co. Utilities</v>
      </c>
      <c r="S54" s="286"/>
      <c r="T54" s="286"/>
      <c r="U54" s="286"/>
      <c r="V54" s="286"/>
      <c r="W54" s="286"/>
      <c r="X54" s="294"/>
      <c r="Y54" s="286"/>
    </row>
    <row r="55" spans="1:25" s="287" customFormat="1" ht="15" customHeight="1" x14ac:dyDescent="0.3">
      <c r="A55" s="278">
        <v>321</v>
      </c>
      <c r="B55" s="279">
        <v>39828</v>
      </c>
      <c r="C55" s="278">
        <v>1547</v>
      </c>
      <c r="D55" s="278" t="s">
        <v>526</v>
      </c>
      <c r="E55" s="278" t="s">
        <v>3580</v>
      </c>
      <c r="F55" s="278" t="s">
        <v>16087</v>
      </c>
      <c r="G55" s="278" t="s">
        <v>16088</v>
      </c>
      <c r="H55" s="280" t="s">
        <v>16089</v>
      </c>
      <c r="I55" s="280" t="s">
        <v>16090</v>
      </c>
      <c r="J55" s="296" t="s">
        <v>16091</v>
      </c>
      <c r="K55" s="281" t="s">
        <v>16092</v>
      </c>
      <c r="L55" s="281"/>
      <c r="M55" s="278"/>
      <c r="N55" s="282">
        <v>1500</v>
      </c>
      <c r="O55" s="278" t="s">
        <v>8194</v>
      </c>
      <c r="P55" s="283"/>
      <c r="Q55" s="278"/>
      <c r="R55" s="280" t="str">
        <f t="shared" si="0"/>
        <v>Bunnell Wastewater Utilities</v>
      </c>
      <c r="S55" s="278"/>
      <c r="T55" s="278"/>
      <c r="U55" s="278"/>
      <c r="V55" s="278"/>
      <c r="W55" s="278"/>
      <c r="X55" s="284"/>
      <c r="Y55" s="278"/>
    </row>
    <row r="56" spans="1:25" ht="15" customHeight="1" x14ac:dyDescent="0.3">
      <c r="A56" s="278">
        <v>326</v>
      </c>
      <c r="B56" s="279">
        <v>39828</v>
      </c>
      <c r="C56" s="278">
        <v>2135</v>
      </c>
      <c r="D56" s="278" t="s">
        <v>319</v>
      </c>
      <c r="E56" s="285" t="s">
        <v>3610</v>
      </c>
      <c r="F56" s="278" t="s">
        <v>16093</v>
      </c>
      <c r="G56" s="278" t="s">
        <v>8207</v>
      </c>
      <c r="H56" s="280" t="s">
        <v>8208</v>
      </c>
      <c r="I56" s="280" t="s">
        <v>16094</v>
      </c>
      <c r="J56" s="296" t="s">
        <v>16095</v>
      </c>
      <c r="K56" s="281" t="s">
        <v>12936</v>
      </c>
      <c r="M56" s="285"/>
      <c r="N56" s="282">
        <v>300</v>
      </c>
      <c r="O56" s="278" t="s">
        <v>15880</v>
      </c>
      <c r="R56" s="280" t="str">
        <f t="shared" si="0"/>
        <v>City of Tallahassee</v>
      </c>
    </row>
    <row r="57" spans="1:25" ht="15" customHeight="1" x14ac:dyDescent="0.3">
      <c r="A57" s="278">
        <v>325</v>
      </c>
      <c r="B57" s="279">
        <v>39828</v>
      </c>
      <c r="C57" s="278">
        <v>634</v>
      </c>
      <c r="D57" s="278" t="s">
        <v>42</v>
      </c>
      <c r="E57" s="285" t="s">
        <v>3582</v>
      </c>
      <c r="F57" s="278" t="s">
        <v>16096</v>
      </c>
      <c r="G57" s="278" t="s">
        <v>8945</v>
      </c>
      <c r="H57" s="299" t="s">
        <v>14810</v>
      </c>
      <c r="I57" s="280" t="s">
        <v>16097</v>
      </c>
      <c r="J57" s="296" t="s">
        <v>16098</v>
      </c>
      <c r="K57" s="281" t="s">
        <v>16099</v>
      </c>
      <c r="M57" s="285"/>
      <c r="N57" s="282">
        <v>20000</v>
      </c>
      <c r="O57" s="278" t="s">
        <v>15880</v>
      </c>
      <c r="R57" s="280" t="str">
        <f t="shared" si="0"/>
        <v>Lee County Utilities</v>
      </c>
    </row>
    <row r="58" spans="1:25" ht="15" customHeight="1" x14ac:dyDescent="0.3">
      <c r="A58" s="278">
        <v>362</v>
      </c>
      <c r="B58" s="279">
        <v>39829</v>
      </c>
      <c r="C58" s="278">
        <v>1000</v>
      </c>
      <c r="D58" s="278" t="s">
        <v>91</v>
      </c>
      <c r="E58" s="278" t="s">
        <v>3578</v>
      </c>
      <c r="F58" s="278" t="s">
        <v>16100</v>
      </c>
      <c r="G58" s="278" t="s">
        <v>9134</v>
      </c>
      <c r="H58" s="280" t="s">
        <v>14488</v>
      </c>
      <c r="I58" s="295" t="s">
        <v>16101</v>
      </c>
      <c r="J58" s="296" t="s">
        <v>16102</v>
      </c>
      <c r="K58" s="281" t="s">
        <v>16103</v>
      </c>
      <c r="M58" s="285"/>
      <c r="N58" s="282">
        <v>1000</v>
      </c>
      <c r="O58" s="278" t="s">
        <v>8142</v>
      </c>
      <c r="R58" s="280" t="str">
        <f t="shared" si="0"/>
        <v>Utilities Inc. of Florida</v>
      </c>
      <c r="X58" s="300"/>
    </row>
    <row r="59" spans="1:25" ht="15" customHeight="1" x14ac:dyDescent="0.3">
      <c r="A59" s="278">
        <v>338</v>
      </c>
      <c r="B59" s="279">
        <v>39829</v>
      </c>
      <c r="C59" s="278">
        <v>811</v>
      </c>
      <c r="D59" s="278" t="s">
        <v>526</v>
      </c>
      <c r="E59" s="278" t="s">
        <v>3580</v>
      </c>
      <c r="F59" s="278" t="s">
        <v>16104</v>
      </c>
      <c r="G59" s="297" t="s">
        <v>11898</v>
      </c>
      <c r="H59" s="280" t="s">
        <v>11510</v>
      </c>
      <c r="I59" s="295" t="s">
        <v>16105</v>
      </c>
      <c r="J59" s="296" t="s">
        <v>16106</v>
      </c>
      <c r="K59" s="281" t="s">
        <v>16107</v>
      </c>
      <c r="M59" s="285" t="s">
        <v>15993</v>
      </c>
      <c r="N59" s="282">
        <v>2000</v>
      </c>
      <c r="O59" s="278" t="s">
        <v>15880</v>
      </c>
      <c r="R59" s="280" t="str">
        <f t="shared" si="0"/>
        <v>Flagler County Utilities</v>
      </c>
    </row>
    <row r="60" spans="1:25" ht="15" customHeight="1" x14ac:dyDescent="0.3">
      <c r="A60" s="278">
        <v>343</v>
      </c>
      <c r="B60" s="279">
        <v>39829</v>
      </c>
      <c r="C60" s="278">
        <v>1113</v>
      </c>
      <c r="D60" s="278" t="s">
        <v>42</v>
      </c>
      <c r="E60" s="278" t="s">
        <v>3582</v>
      </c>
      <c r="F60" s="278" t="s">
        <v>16108</v>
      </c>
      <c r="G60" s="278" t="s">
        <v>16109</v>
      </c>
      <c r="H60" s="280" t="s">
        <v>16110</v>
      </c>
      <c r="I60" s="295" t="s">
        <v>16111</v>
      </c>
      <c r="J60" s="296" t="s">
        <v>16112</v>
      </c>
      <c r="K60" s="281" t="s">
        <v>3566</v>
      </c>
      <c r="M60" s="285" t="s">
        <v>15643</v>
      </c>
      <c r="N60" s="282">
        <v>54000</v>
      </c>
      <c r="O60" s="278" t="s">
        <v>15880</v>
      </c>
      <c r="R60" s="280" t="str">
        <f t="shared" si="0"/>
        <v>Collier County Utilities</v>
      </c>
    </row>
    <row r="61" spans="1:25" ht="15" customHeight="1" x14ac:dyDescent="0.3">
      <c r="A61" s="278">
        <v>359</v>
      </c>
      <c r="B61" s="279">
        <v>39829</v>
      </c>
      <c r="C61" s="278">
        <v>544</v>
      </c>
      <c r="D61" s="278" t="s">
        <v>31</v>
      </c>
      <c r="E61" s="278" t="s">
        <v>3587</v>
      </c>
      <c r="F61" s="278" t="s">
        <v>16113</v>
      </c>
      <c r="G61" s="278" t="s">
        <v>16114</v>
      </c>
      <c r="H61" s="280" t="s">
        <v>16115</v>
      </c>
      <c r="I61" s="295" t="s">
        <v>16116</v>
      </c>
      <c r="J61" s="296" t="s">
        <v>16117</v>
      </c>
      <c r="K61" s="281" t="s">
        <v>4468</v>
      </c>
      <c r="M61" s="285" t="s">
        <v>8172</v>
      </c>
      <c r="N61" s="282">
        <v>2500</v>
      </c>
      <c r="O61" s="278" t="s">
        <v>15880</v>
      </c>
      <c r="R61" s="280" t="str">
        <f t="shared" si="0"/>
        <v>South Central Regional WWTF</v>
      </c>
    </row>
    <row r="62" spans="1:25" ht="15" customHeight="1" x14ac:dyDescent="0.3">
      <c r="A62" s="278">
        <v>351</v>
      </c>
      <c r="B62" s="279">
        <v>39829</v>
      </c>
      <c r="C62" s="278">
        <v>302</v>
      </c>
      <c r="D62" s="278" t="s">
        <v>70</v>
      </c>
      <c r="E62" s="278" t="s">
        <v>3575</v>
      </c>
      <c r="F62" s="278" t="s">
        <v>16118</v>
      </c>
      <c r="G62" s="278" t="s">
        <v>10540</v>
      </c>
      <c r="H62" s="280" t="s">
        <v>16119</v>
      </c>
      <c r="I62" s="295" t="s">
        <v>16120</v>
      </c>
      <c r="J62" s="296" t="s">
        <v>16121</v>
      </c>
      <c r="K62" s="281" t="s">
        <v>13701</v>
      </c>
      <c r="M62" s="285"/>
      <c r="N62" s="282">
        <v>5000</v>
      </c>
      <c r="O62" s="278" t="s">
        <v>8161</v>
      </c>
      <c r="R62" s="280" t="str">
        <f t="shared" si="0"/>
        <v>Polk County</v>
      </c>
    </row>
    <row r="63" spans="1:25" ht="15" customHeight="1" x14ac:dyDescent="0.3">
      <c r="A63" s="278">
        <v>369</v>
      </c>
      <c r="B63" s="279">
        <v>39830</v>
      </c>
      <c r="C63" s="278">
        <v>1104</v>
      </c>
      <c r="D63" s="278" t="s">
        <v>132</v>
      </c>
      <c r="E63" s="278" t="s">
        <v>3580</v>
      </c>
      <c r="F63" s="278" t="s">
        <v>16122</v>
      </c>
      <c r="G63" s="278" t="s">
        <v>13955</v>
      </c>
      <c r="H63" s="280" t="s">
        <v>16041</v>
      </c>
      <c r="I63" s="295" t="s">
        <v>16123</v>
      </c>
      <c r="J63" s="296" t="s">
        <v>16124</v>
      </c>
      <c r="K63" s="281" t="s">
        <v>16071</v>
      </c>
      <c r="M63" s="285"/>
      <c r="N63" s="282">
        <v>100</v>
      </c>
      <c r="O63" s="278" t="s">
        <v>8161</v>
      </c>
      <c r="R63" s="280" t="str">
        <f t="shared" si="0"/>
        <v>St. Johns County Utility Dept.</v>
      </c>
    </row>
    <row r="64" spans="1:25" ht="15" customHeight="1" x14ac:dyDescent="0.3">
      <c r="A64" s="278">
        <v>380</v>
      </c>
      <c r="B64" s="279">
        <v>39830</v>
      </c>
      <c r="C64" s="278">
        <v>830</v>
      </c>
      <c r="D64" s="278" t="s">
        <v>46</v>
      </c>
      <c r="E64" s="278" t="s">
        <v>3575</v>
      </c>
      <c r="F64" s="278" t="s">
        <v>16125</v>
      </c>
      <c r="G64" s="278" t="s">
        <v>10280</v>
      </c>
      <c r="H64" s="280" t="s">
        <v>16126</v>
      </c>
      <c r="I64" s="295" t="s">
        <v>16127</v>
      </c>
      <c r="J64" s="296" t="s">
        <v>16128</v>
      </c>
      <c r="K64" s="281" t="s">
        <v>16129</v>
      </c>
      <c r="M64" s="285"/>
      <c r="N64" s="282">
        <v>1600</v>
      </c>
      <c r="O64" s="278" t="s">
        <v>8161</v>
      </c>
      <c r="R64" s="280" t="str">
        <f t="shared" si="0"/>
        <v>Hillsborough Co. Water Resource Services</v>
      </c>
    </row>
    <row r="65" spans="1:25" ht="15" customHeight="1" x14ac:dyDescent="0.3">
      <c r="A65" s="278">
        <v>386</v>
      </c>
      <c r="B65" s="279">
        <v>39831</v>
      </c>
      <c r="C65" s="278">
        <v>117</v>
      </c>
      <c r="D65" s="278" t="s">
        <v>132</v>
      </c>
      <c r="E65" s="278" t="s">
        <v>3580</v>
      </c>
      <c r="F65" s="278" t="s">
        <v>16130</v>
      </c>
      <c r="G65" s="278" t="s">
        <v>13955</v>
      </c>
      <c r="H65" s="280" t="s">
        <v>14132</v>
      </c>
      <c r="I65" s="295" t="s">
        <v>16131</v>
      </c>
      <c r="J65" s="296" t="s">
        <v>16132</v>
      </c>
      <c r="K65" s="281" t="s">
        <v>16133</v>
      </c>
      <c r="M65" s="285"/>
      <c r="N65" s="282">
        <v>3100</v>
      </c>
      <c r="O65" s="278" t="s">
        <v>8161</v>
      </c>
      <c r="R65" s="280" t="str">
        <f t="shared" si="0"/>
        <v>St. Johns Co. Utilities</v>
      </c>
    </row>
    <row r="66" spans="1:25" ht="15" customHeight="1" x14ac:dyDescent="0.3">
      <c r="A66" s="278">
        <v>404</v>
      </c>
      <c r="B66" s="279">
        <v>39832</v>
      </c>
      <c r="C66" s="278">
        <v>347</v>
      </c>
      <c r="D66" s="278" t="s">
        <v>319</v>
      </c>
      <c r="E66" s="278" t="s">
        <v>3610</v>
      </c>
      <c r="F66" s="278" t="s">
        <v>16134</v>
      </c>
      <c r="G66" s="278" t="s">
        <v>8207</v>
      </c>
      <c r="H66" s="280" t="s">
        <v>16135</v>
      </c>
      <c r="I66" s="295" t="s">
        <v>16136</v>
      </c>
      <c r="J66" s="296" t="s">
        <v>16137</v>
      </c>
      <c r="K66" s="281" t="s">
        <v>14447</v>
      </c>
      <c r="M66" s="285"/>
      <c r="N66" s="282">
        <v>100</v>
      </c>
      <c r="O66" s="278" t="s">
        <v>8142</v>
      </c>
      <c r="R66" s="280" t="str">
        <f t="shared" si="0"/>
        <v>City Of Tallahassee</v>
      </c>
    </row>
    <row r="67" spans="1:25" ht="15" customHeight="1" x14ac:dyDescent="0.3">
      <c r="A67" s="278">
        <v>405</v>
      </c>
      <c r="B67" s="279">
        <v>39832</v>
      </c>
      <c r="C67" s="278">
        <v>349</v>
      </c>
      <c r="D67" s="278" t="s">
        <v>319</v>
      </c>
      <c r="E67" s="278" t="s">
        <v>3610</v>
      </c>
      <c r="F67" s="278" t="s">
        <v>16138</v>
      </c>
      <c r="G67" s="278" t="s">
        <v>8207</v>
      </c>
      <c r="H67" s="280" t="s">
        <v>8208</v>
      </c>
      <c r="I67" s="295" t="s">
        <v>16139</v>
      </c>
      <c r="J67" s="296" t="s">
        <v>16140</v>
      </c>
      <c r="K67" s="281" t="s">
        <v>16141</v>
      </c>
      <c r="M67" s="285"/>
      <c r="N67" s="282">
        <v>100</v>
      </c>
      <c r="O67" s="278" t="s">
        <v>8142</v>
      </c>
      <c r="R67" s="280" t="str">
        <f t="shared" ref="R67:R130" si="1">IF(B67&gt;0,H67,"")</f>
        <v>City of Tallahassee</v>
      </c>
    </row>
    <row r="68" spans="1:25" ht="15" customHeight="1" x14ac:dyDescent="0.3">
      <c r="A68" s="278">
        <v>396</v>
      </c>
      <c r="B68" s="279">
        <v>39832</v>
      </c>
      <c r="C68" s="278">
        <v>830</v>
      </c>
      <c r="D68" s="278" t="s">
        <v>162</v>
      </c>
      <c r="E68" s="278" t="s">
        <v>3582</v>
      </c>
      <c r="F68" s="278" t="s">
        <v>16142</v>
      </c>
      <c r="G68" s="297" t="s">
        <v>16143</v>
      </c>
      <c r="H68" s="280" t="s">
        <v>16144</v>
      </c>
      <c r="I68" s="295" t="s">
        <v>16145</v>
      </c>
      <c r="J68" s="296" t="s">
        <v>16146</v>
      </c>
      <c r="K68" s="281" t="s">
        <v>4936</v>
      </c>
      <c r="M68" s="285"/>
      <c r="N68" s="282" t="s">
        <v>8194</v>
      </c>
      <c r="O68" s="278" t="s">
        <v>15880</v>
      </c>
      <c r="R68" s="280" t="str">
        <f t="shared" si="1"/>
        <v>Lee County Health Department</v>
      </c>
    </row>
    <row r="69" spans="1:25" ht="15" customHeight="1" x14ac:dyDescent="0.3">
      <c r="A69" s="278">
        <v>443</v>
      </c>
      <c r="B69" s="279">
        <v>39833</v>
      </c>
      <c r="C69" s="278">
        <v>337</v>
      </c>
      <c r="D69" s="278" t="s">
        <v>91</v>
      </c>
      <c r="E69" s="278" t="s">
        <v>3578</v>
      </c>
      <c r="F69" s="278" t="s">
        <v>16147</v>
      </c>
      <c r="G69" s="278" t="s">
        <v>8396</v>
      </c>
      <c r="H69" s="280" t="s">
        <v>8477</v>
      </c>
      <c r="I69" s="295" t="s">
        <v>16148</v>
      </c>
      <c r="J69" s="296" t="s">
        <v>16149</v>
      </c>
      <c r="K69" s="281" t="s">
        <v>14447</v>
      </c>
      <c r="M69" s="285"/>
      <c r="N69" s="282">
        <v>4400</v>
      </c>
      <c r="O69" s="278" t="s">
        <v>15880</v>
      </c>
      <c r="R69" s="280" t="str">
        <f t="shared" si="1"/>
        <v>City of Sanford</v>
      </c>
    </row>
    <row r="70" spans="1:25" ht="15" customHeight="1" x14ac:dyDescent="0.3">
      <c r="A70" s="278">
        <v>444</v>
      </c>
      <c r="B70" s="279">
        <v>39833</v>
      </c>
      <c r="C70" s="278">
        <v>358</v>
      </c>
      <c r="D70" s="278" t="s">
        <v>319</v>
      </c>
      <c r="E70" s="278" t="s">
        <v>3610</v>
      </c>
      <c r="F70" s="278" t="s">
        <v>16150</v>
      </c>
      <c r="G70" s="278" t="s">
        <v>8207</v>
      </c>
      <c r="H70" s="280" t="s">
        <v>8208</v>
      </c>
      <c r="I70" s="295" t="s">
        <v>16151</v>
      </c>
      <c r="J70" s="296" t="s">
        <v>16152</v>
      </c>
      <c r="K70" s="281" t="s">
        <v>11858</v>
      </c>
      <c r="N70" s="282">
        <v>800</v>
      </c>
      <c r="O70" s="278" t="s">
        <v>8142</v>
      </c>
      <c r="P70" s="283">
        <v>0.375</v>
      </c>
      <c r="R70" s="280" t="str">
        <f t="shared" si="1"/>
        <v>City of Tallahassee</v>
      </c>
    </row>
    <row r="71" spans="1:25" ht="15" customHeight="1" x14ac:dyDescent="0.3">
      <c r="A71" s="278">
        <v>464</v>
      </c>
      <c r="B71" s="279">
        <v>39834</v>
      </c>
      <c r="C71" s="278">
        <v>102</v>
      </c>
      <c r="D71" s="278" t="s">
        <v>21</v>
      </c>
      <c r="E71" s="278" t="s">
        <v>3610</v>
      </c>
      <c r="F71" s="278" t="s">
        <v>16153</v>
      </c>
      <c r="G71" s="278" t="s">
        <v>8499</v>
      </c>
      <c r="H71" s="280" t="s">
        <v>8202</v>
      </c>
      <c r="I71" s="295" t="s">
        <v>16154</v>
      </c>
      <c r="J71" s="296" t="s">
        <v>16155</v>
      </c>
      <c r="K71" s="281" t="s">
        <v>16156</v>
      </c>
      <c r="M71" s="285"/>
      <c r="N71" s="282">
        <v>75</v>
      </c>
      <c r="O71" s="278" t="s">
        <v>15880</v>
      </c>
      <c r="R71" s="280" t="str">
        <f t="shared" si="1"/>
        <v>Emerald Coast Utilities</v>
      </c>
    </row>
    <row r="72" spans="1:25" s="286" customFormat="1" ht="15" customHeight="1" x14ac:dyDescent="0.3">
      <c r="A72" s="278">
        <v>474</v>
      </c>
      <c r="B72" s="279">
        <v>39834</v>
      </c>
      <c r="C72" s="278">
        <v>914</v>
      </c>
      <c r="D72" s="278" t="s">
        <v>21</v>
      </c>
      <c r="E72" s="278" t="s">
        <v>3610</v>
      </c>
      <c r="F72" s="278" t="s">
        <v>16157</v>
      </c>
      <c r="G72" s="278" t="s">
        <v>9073</v>
      </c>
      <c r="H72" s="280" t="s">
        <v>14506</v>
      </c>
      <c r="I72" s="295" t="s">
        <v>16158</v>
      </c>
      <c r="J72" s="296" t="s">
        <v>16159</v>
      </c>
      <c r="K72" s="281" t="s">
        <v>16133</v>
      </c>
      <c r="L72" s="281"/>
      <c r="M72" s="285"/>
      <c r="N72" s="282">
        <v>20</v>
      </c>
      <c r="O72" s="278" t="s">
        <v>8273</v>
      </c>
      <c r="P72" s="283"/>
      <c r="Q72" s="278"/>
      <c r="R72" s="280" t="str">
        <f t="shared" si="1"/>
        <v>Emerald Coast Utility Authority</v>
      </c>
      <c r="S72" s="278"/>
      <c r="T72" s="278"/>
      <c r="U72" s="278"/>
      <c r="V72" s="278"/>
      <c r="W72" s="278"/>
      <c r="X72" s="284"/>
      <c r="Y72" s="278"/>
    </row>
    <row r="73" spans="1:25" ht="15" customHeight="1" x14ac:dyDescent="0.3">
      <c r="A73" s="278">
        <v>470</v>
      </c>
      <c r="B73" s="279">
        <v>39834</v>
      </c>
      <c r="C73" s="278">
        <v>417</v>
      </c>
      <c r="D73" s="278" t="s">
        <v>42</v>
      </c>
      <c r="E73" s="278" t="s">
        <v>3582</v>
      </c>
      <c r="F73" s="278" t="s">
        <v>16160</v>
      </c>
      <c r="G73" s="278" t="s">
        <v>16109</v>
      </c>
      <c r="H73" s="280" t="s">
        <v>8270</v>
      </c>
      <c r="I73" s="295" t="s">
        <v>16161</v>
      </c>
      <c r="J73" s="296" t="s">
        <v>16162</v>
      </c>
      <c r="K73" s="281" t="s">
        <v>3566</v>
      </c>
      <c r="M73" s="285" t="s">
        <v>15643</v>
      </c>
      <c r="N73" s="282">
        <v>1000</v>
      </c>
      <c r="O73" s="278" t="s">
        <v>8161</v>
      </c>
      <c r="R73" s="280" t="str">
        <f t="shared" si="1"/>
        <v>Collier Co. Utilities</v>
      </c>
    </row>
    <row r="74" spans="1:25" ht="15" customHeight="1" x14ac:dyDescent="0.3">
      <c r="A74" s="278">
        <v>490</v>
      </c>
      <c r="B74" s="279">
        <v>39835</v>
      </c>
      <c r="C74" s="278">
        <v>200</v>
      </c>
      <c r="D74" s="278" t="s">
        <v>64</v>
      </c>
      <c r="E74" s="278" t="s">
        <v>3578</v>
      </c>
      <c r="F74" s="278" t="s">
        <v>16163</v>
      </c>
      <c r="G74" s="278" t="s">
        <v>10164</v>
      </c>
      <c r="H74" s="280" t="s">
        <v>15940</v>
      </c>
      <c r="I74" s="295" t="s">
        <v>16164</v>
      </c>
      <c r="J74" s="296" t="s">
        <v>16165</v>
      </c>
      <c r="K74" s="281" t="s">
        <v>14447</v>
      </c>
      <c r="M74" s="285"/>
      <c r="N74" s="282">
        <v>1000</v>
      </c>
      <c r="O74" s="278" t="s">
        <v>15880</v>
      </c>
      <c r="R74" s="280" t="str">
        <f t="shared" si="1"/>
        <v>Orange Co. Utilities</v>
      </c>
    </row>
    <row r="75" spans="1:25" ht="15" customHeight="1" x14ac:dyDescent="0.3">
      <c r="A75" s="278">
        <v>494</v>
      </c>
      <c r="B75" s="279">
        <v>39835</v>
      </c>
      <c r="C75" s="278">
        <v>252</v>
      </c>
      <c r="D75" s="278" t="s">
        <v>152</v>
      </c>
      <c r="E75" s="278" t="s">
        <v>3580</v>
      </c>
      <c r="F75" s="278" t="s">
        <v>16166</v>
      </c>
      <c r="G75" s="278" t="s">
        <v>11902</v>
      </c>
      <c r="H75" s="280" t="s">
        <v>16167</v>
      </c>
      <c r="I75" s="295" t="s">
        <v>16168</v>
      </c>
      <c r="J75" s="296" t="s">
        <v>16169</v>
      </c>
      <c r="K75" s="281" t="s">
        <v>16133</v>
      </c>
      <c r="N75" s="282">
        <v>200</v>
      </c>
      <c r="O75" s="278" t="s">
        <v>15880</v>
      </c>
      <c r="R75" s="280" t="str">
        <f t="shared" si="1"/>
        <v>Clay Co. Utilities</v>
      </c>
    </row>
    <row r="76" spans="1:25" ht="15" customHeight="1" x14ac:dyDescent="0.3">
      <c r="A76" s="278">
        <v>492</v>
      </c>
      <c r="B76" s="279">
        <v>39835</v>
      </c>
      <c r="C76" s="278">
        <v>224</v>
      </c>
      <c r="D76" s="278" t="s">
        <v>14591</v>
      </c>
      <c r="E76" s="278" t="s">
        <v>3610</v>
      </c>
      <c r="F76" s="278" t="s">
        <v>16170</v>
      </c>
      <c r="G76" s="278" t="s">
        <v>8207</v>
      </c>
      <c r="H76" s="280" t="s">
        <v>8208</v>
      </c>
      <c r="I76" s="295" t="s">
        <v>16171</v>
      </c>
      <c r="J76" s="296" t="s">
        <v>16172</v>
      </c>
      <c r="K76" s="281" t="s">
        <v>3977</v>
      </c>
      <c r="N76" s="282">
        <v>40</v>
      </c>
      <c r="O76" s="278" t="s">
        <v>15880</v>
      </c>
      <c r="R76" s="280" t="str">
        <f t="shared" si="1"/>
        <v>City of Tallahassee</v>
      </c>
    </row>
    <row r="77" spans="1:25" ht="15" customHeight="1" x14ac:dyDescent="0.3">
      <c r="A77" s="278">
        <v>486</v>
      </c>
      <c r="B77" s="279">
        <v>39835</v>
      </c>
      <c r="C77" s="278">
        <v>1151</v>
      </c>
      <c r="D77" s="278" t="s">
        <v>162</v>
      </c>
      <c r="E77" s="278" t="s">
        <v>3582</v>
      </c>
      <c r="F77" s="278" t="s">
        <v>16173</v>
      </c>
      <c r="G77" s="278" t="s">
        <v>16174</v>
      </c>
      <c r="H77" s="280" t="s">
        <v>16175</v>
      </c>
      <c r="I77" s="295" t="s">
        <v>16176</v>
      </c>
      <c r="J77" s="296" t="s">
        <v>16177</v>
      </c>
      <c r="K77" s="281" t="s">
        <v>3567</v>
      </c>
      <c r="M77" s="285"/>
      <c r="N77" s="282">
        <v>1000</v>
      </c>
      <c r="O77" s="278" t="s">
        <v>8161</v>
      </c>
      <c r="R77" s="280" t="str">
        <f t="shared" si="1"/>
        <v>Severen Trent</v>
      </c>
    </row>
    <row r="78" spans="1:25" ht="15" customHeight="1" x14ac:dyDescent="0.3">
      <c r="A78" s="278">
        <v>493</v>
      </c>
      <c r="B78" s="279">
        <v>39835</v>
      </c>
      <c r="C78" s="278">
        <v>234</v>
      </c>
      <c r="D78" s="278" t="s">
        <v>31</v>
      </c>
      <c r="E78" s="278" t="s">
        <v>3587</v>
      </c>
      <c r="F78" s="278" t="s">
        <v>16178</v>
      </c>
      <c r="G78" s="278" t="s">
        <v>9107</v>
      </c>
      <c r="H78" s="280" t="s">
        <v>16179</v>
      </c>
      <c r="I78" s="295" t="s">
        <v>16180</v>
      </c>
      <c r="J78" s="296" t="s">
        <v>16181</v>
      </c>
      <c r="K78" s="281" t="s">
        <v>3566</v>
      </c>
      <c r="M78" s="285"/>
      <c r="N78" s="282" t="s">
        <v>8194</v>
      </c>
      <c r="O78" s="278" t="s">
        <v>15880</v>
      </c>
      <c r="R78" s="280" t="str">
        <f t="shared" si="1"/>
        <v>City of Boynton Beach Unities</v>
      </c>
    </row>
    <row r="79" spans="1:25" ht="15" customHeight="1" x14ac:dyDescent="0.3">
      <c r="A79" s="278">
        <v>499</v>
      </c>
      <c r="B79" s="279">
        <v>39835</v>
      </c>
      <c r="C79" s="278">
        <v>632</v>
      </c>
      <c r="D79" s="278" t="s">
        <v>46</v>
      </c>
      <c r="E79" s="278" t="s">
        <v>3575</v>
      </c>
      <c r="F79" s="278" t="s">
        <v>16182</v>
      </c>
      <c r="G79" s="278" t="s">
        <v>16183</v>
      </c>
      <c r="H79" s="280" t="s">
        <v>16184</v>
      </c>
      <c r="I79" s="295" t="s">
        <v>16185</v>
      </c>
      <c r="J79" s="296" t="s">
        <v>16186</v>
      </c>
      <c r="K79" s="281" t="s">
        <v>16133</v>
      </c>
      <c r="M79" s="285"/>
      <c r="N79" s="282">
        <v>750</v>
      </c>
      <c r="O79" s="278" t="s">
        <v>8273</v>
      </c>
      <c r="R79" s="280" t="str">
        <f t="shared" si="1"/>
        <v>Hillsborough Co. Utilities</v>
      </c>
    </row>
    <row r="80" spans="1:25" ht="15" customHeight="1" x14ac:dyDescent="0.3">
      <c r="A80" s="278">
        <v>508</v>
      </c>
      <c r="B80" s="279">
        <v>39836</v>
      </c>
      <c r="C80" s="278">
        <v>731</v>
      </c>
      <c r="D80" s="278" t="s">
        <v>130</v>
      </c>
      <c r="E80" s="278" t="s">
        <v>3578</v>
      </c>
      <c r="F80" s="278" t="s">
        <v>16187</v>
      </c>
      <c r="G80" s="278" t="s">
        <v>16188</v>
      </c>
      <c r="H80" s="280" t="s">
        <v>16189</v>
      </c>
      <c r="I80" s="295" t="s">
        <v>16190</v>
      </c>
      <c r="J80" s="296" t="s">
        <v>16191</v>
      </c>
      <c r="K80" s="281" t="s">
        <v>3566</v>
      </c>
      <c r="M80" s="285" t="s">
        <v>15643</v>
      </c>
      <c r="N80" s="282">
        <v>100000</v>
      </c>
      <c r="O80" s="278" t="s">
        <v>15880</v>
      </c>
      <c r="R80" s="280" t="str">
        <f t="shared" si="1"/>
        <v>City of Port Orange</v>
      </c>
    </row>
    <row r="81" spans="1:24" ht="15" customHeight="1" x14ac:dyDescent="0.3">
      <c r="A81" s="278">
        <v>518</v>
      </c>
      <c r="B81" s="279">
        <v>39836</v>
      </c>
      <c r="C81" s="278">
        <v>101</v>
      </c>
      <c r="D81" s="278" t="s">
        <v>162</v>
      </c>
      <c r="E81" s="278" t="s">
        <v>3582</v>
      </c>
      <c r="F81" s="278" t="s">
        <v>16192</v>
      </c>
      <c r="G81" s="278" t="s">
        <v>8157</v>
      </c>
      <c r="H81" s="280" t="s">
        <v>8158</v>
      </c>
      <c r="I81" s="295" t="s">
        <v>16193</v>
      </c>
      <c r="J81" s="296" t="s">
        <v>16194</v>
      </c>
      <c r="K81" s="281" t="s">
        <v>3566</v>
      </c>
      <c r="M81" s="285" t="s">
        <v>15643</v>
      </c>
      <c r="N81" s="282">
        <v>100000</v>
      </c>
      <c r="O81" s="278" t="s">
        <v>8161</v>
      </c>
      <c r="R81" s="280" t="str">
        <f t="shared" si="1"/>
        <v>Bonita Springs Utilities</v>
      </c>
    </row>
    <row r="82" spans="1:24" ht="15" customHeight="1" x14ac:dyDescent="0.3">
      <c r="A82" s="278">
        <v>512</v>
      </c>
      <c r="B82" s="279">
        <v>39836</v>
      </c>
      <c r="C82" s="278">
        <v>1031</v>
      </c>
      <c r="D82" s="278" t="s">
        <v>31</v>
      </c>
      <c r="E82" s="278" t="s">
        <v>3587</v>
      </c>
      <c r="F82" s="278" t="s">
        <v>16195</v>
      </c>
      <c r="G82" s="297" t="s">
        <v>8504</v>
      </c>
      <c r="H82" s="280" t="s">
        <v>16196</v>
      </c>
      <c r="I82" s="295" t="s">
        <v>16197</v>
      </c>
      <c r="J82" s="296" t="s">
        <v>16198</v>
      </c>
      <c r="K82" s="281" t="s">
        <v>16133</v>
      </c>
      <c r="M82" s="285"/>
      <c r="N82" s="282">
        <v>75000</v>
      </c>
      <c r="O82" s="278" t="s">
        <v>8273</v>
      </c>
      <c r="R82" s="280" t="str">
        <f t="shared" si="1"/>
        <v>Palm Beach County Utilities</v>
      </c>
    </row>
    <row r="83" spans="1:24" ht="15" customHeight="1" x14ac:dyDescent="0.3">
      <c r="A83" s="278">
        <v>519</v>
      </c>
      <c r="B83" s="279">
        <v>39836</v>
      </c>
      <c r="C83" s="278">
        <v>1512</v>
      </c>
      <c r="D83" s="278" t="s">
        <v>319</v>
      </c>
      <c r="E83" s="278" t="s">
        <v>3610</v>
      </c>
      <c r="F83" s="278" t="s">
        <v>16199</v>
      </c>
      <c r="G83" s="278" t="s">
        <v>8207</v>
      </c>
      <c r="H83" s="280" t="s">
        <v>8208</v>
      </c>
      <c r="I83" s="280" t="s">
        <v>16200</v>
      </c>
      <c r="J83" s="280" t="s">
        <v>16201</v>
      </c>
      <c r="K83" s="281" t="s">
        <v>16202</v>
      </c>
      <c r="M83" s="285"/>
      <c r="N83" s="282">
        <v>40</v>
      </c>
      <c r="O83" s="278" t="s">
        <v>8178</v>
      </c>
      <c r="Q83" s="278" t="s">
        <v>16203</v>
      </c>
      <c r="R83" s="280" t="str">
        <f t="shared" si="1"/>
        <v>City of Tallahassee</v>
      </c>
    </row>
    <row r="84" spans="1:24" ht="15" customHeight="1" x14ac:dyDescent="0.3">
      <c r="A84" s="278">
        <v>521</v>
      </c>
      <c r="B84" s="279">
        <v>39836</v>
      </c>
      <c r="C84" s="278">
        <v>1634</v>
      </c>
      <c r="D84" s="278" t="s">
        <v>61</v>
      </c>
      <c r="E84" s="278" t="s">
        <v>3575</v>
      </c>
      <c r="F84" s="278" t="s">
        <v>16204</v>
      </c>
      <c r="G84" s="278" t="s">
        <v>9508</v>
      </c>
      <c r="H84" s="280" t="s">
        <v>3596</v>
      </c>
      <c r="I84" s="280" t="s">
        <v>16205</v>
      </c>
      <c r="J84" s="280" t="s">
        <v>16206</v>
      </c>
      <c r="K84" s="281" t="s">
        <v>16207</v>
      </c>
      <c r="M84" s="285"/>
      <c r="N84" s="282">
        <v>1000</v>
      </c>
      <c r="O84" s="278" t="s">
        <v>15880</v>
      </c>
      <c r="Q84" s="278" t="s">
        <v>16208</v>
      </c>
      <c r="R84" s="280" t="str">
        <f t="shared" si="1"/>
        <v>City of Largo</v>
      </c>
    </row>
    <row r="85" spans="1:24" ht="15" customHeight="1" x14ac:dyDescent="0.3">
      <c r="A85" s="278">
        <v>532</v>
      </c>
      <c r="B85" s="279">
        <v>39837</v>
      </c>
      <c r="C85" s="278">
        <v>1453</v>
      </c>
      <c r="D85" s="278" t="s">
        <v>162</v>
      </c>
      <c r="E85" s="278" t="s">
        <v>3582</v>
      </c>
      <c r="F85" s="278" t="s">
        <v>16209</v>
      </c>
      <c r="G85" s="278" t="s">
        <v>16210</v>
      </c>
      <c r="H85" s="280" t="s">
        <v>14450</v>
      </c>
      <c r="I85" s="280" t="s">
        <v>16211</v>
      </c>
      <c r="J85" s="280" t="s">
        <v>16212</v>
      </c>
      <c r="K85" s="281" t="s">
        <v>15908</v>
      </c>
      <c r="M85" s="285"/>
      <c r="N85" s="282">
        <v>7106</v>
      </c>
      <c r="O85" s="278" t="s">
        <v>8161</v>
      </c>
      <c r="R85" s="280" t="str">
        <f t="shared" si="1"/>
        <v>Severn Trent Services</v>
      </c>
    </row>
    <row r="86" spans="1:24" ht="15" customHeight="1" x14ac:dyDescent="0.3">
      <c r="A86" s="278">
        <v>535</v>
      </c>
      <c r="B86" s="279">
        <v>39837</v>
      </c>
      <c r="C86" s="278">
        <v>1839</v>
      </c>
      <c r="D86" s="278" t="s">
        <v>59</v>
      </c>
      <c r="E86" s="278" t="s">
        <v>3580</v>
      </c>
      <c r="F86" s="278" t="s">
        <v>16213</v>
      </c>
      <c r="G86" s="278" t="s">
        <v>15185</v>
      </c>
      <c r="H86" s="280" t="s">
        <v>16214</v>
      </c>
      <c r="I86" s="280" t="s">
        <v>16215</v>
      </c>
      <c r="J86" s="280" t="s">
        <v>16216</v>
      </c>
      <c r="M86" s="285" t="s">
        <v>15643</v>
      </c>
      <c r="N86" s="282">
        <v>1000</v>
      </c>
      <c r="O86" s="278" t="s">
        <v>15880</v>
      </c>
      <c r="R86" s="280" t="str">
        <f t="shared" si="1"/>
        <v>University of FL main campus</v>
      </c>
    </row>
    <row r="87" spans="1:24" ht="15" customHeight="1" x14ac:dyDescent="0.3">
      <c r="A87" s="278">
        <v>544</v>
      </c>
      <c r="B87" s="279">
        <v>39838</v>
      </c>
      <c r="C87" s="278">
        <v>1449</v>
      </c>
      <c r="D87" s="278" t="s">
        <v>64</v>
      </c>
      <c r="E87" s="278" t="s">
        <v>3578</v>
      </c>
      <c r="F87" s="278" t="s">
        <v>16217</v>
      </c>
      <c r="G87" s="278" t="s">
        <v>15900</v>
      </c>
      <c r="H87" s="280" t="s">
        <v>16218</v>
      </c>
      <c r="I87" s="280" t="s">
        <v>16219</v>
      </c>
      <c r="J87" s="280" t="s">
        <v>16220</v>
      </c>
      <c r="M87" s="285"/>
      <c r="N87" s="282">
        <v>2000</v>
      </c>
      <c r="O87" s="278" t="s">
        <v>8335</v>
      </c>
      <c r="R87" s="280" t="str">
        <f t="shared" si="1"/>
        <v>Orange Co. Utilties</v>
      </c>
    </row>
    <row r="88" spans="1:24" ht="15" customHeight="1" x14ac:dyDescent="0.3">
      <c r="A88" s="278">
        <v>548</v>
      </c>
      <c r="B88" s="279">
        <v>39838</v>
      </c>
      <c r="C88" s="278">
        <v>1500</v>
      </c>
      <c r="D88" s="278" t="s">
        <v>319</v>
      </c>
      <c r="E88" s="278" t="s">
        <v>3610</v>
      </c>
      <c r="G88" s="278" t="s">
        <v>8207</v>
      </c>
      <c r="H88" s="280" t="s">
        <v>8208</v>
      </c>
      <c r="I88" s="301" t="s">
        <v>16221</v>
      </c>
      <c r="J88" s="301" t="s">
        <v>16222</v>
      </c>
      <c r="K88" s="281" t="s">
        <v>3566</v>
      </c>
      <c r="M88" s="285"/>
      <c r="N88" s="282">
        <v>50</v>
      </c>
      <c r="O88" s="278" t="s">
        <v>16223</v>
      </c>
      <c r="Q88" s="278" t="s">
        <v>8548</v>
      </c>
      <c r="R88" s="280" t="str">
        <f t="shared" si="1"/>
        <v>City of Tallahassee</v>
      </c>
    </row>
    <row r="89" spans="1:24" ht="15" customHeight="1" x14ac:dyDescent="0.3">
      <c r="A89" s="278">
        <v>550</v>
      </c>
      <c r="B89" s="279">
        <v>39839</v>
      </c>
      <c r="C89" s="278">
        <v>756</v>
      </c>
      <c r="D89" s="278" t="s">
        <v>40</v>
      </c>
      <c r="E89" s="278" t="s">
        <v>3587</v>
      </c>
      <c r="F89" s="278" t="s">
        <v>16224</v>
      </c>
      <c r="G89" s="278" t="s">
        <v>9443</v>
      </c>
      <c r="H89" s="280" t="s">
        <v>11702</v>
      </c>
      <c r="I89" s="280" t="s">
        <v>16225</v>
      </c>
      <c r="J89" s="280" t="s">
        <v>16226</v>
      </c>
      <c r="K89" s="281" t="s">
        <v>16227</v>
      </c>
      <c r="M89" s="285"/>
      <c r="N89" s="282">
        <v>60</v>
      </c>
      <c r="O89" s="278" t="s">
        <v>8142</v>
      </c>
      <c r="R89" s="280" t="str">
        <f t="shared" si="1"/>
        <v>City of Miami Beach</v>
      </c>
    </row>
    <row r="90" spans="1:24" ht="15" customHeight="1" x14ac:dyDescent="0.3">
      <c r="A90" s="278">
        <v>551</v>
      </c>
      <c r="B90" s="279">
        <v>39839</v>
      </c>
      <c r="C90" s="278">
        <v>843</v>
      </c>
      <c r="D90" s="278" t="s">
        <v>319</v>
      </c>
      <c r="E90" s="278" t="s">
        <v>3610</v>
      </c>
      <c r="F90" s="278" t="s">
        <v>16228</v>
      </c>
      <c r="G90" s="278" t="s">
        <v>16229</v>
      </c>
      <c r="H90" s="280" t="s">
        <v>9318</v>
      </c>
      <c r="I90" s="280" t="s">
        <v>16230</v>
      </c>
      <c r="J90" s="280" t="s">
        <v>16231</v>
      </c>
      <c r="K90" s="281" t="s">
        <v>15979</v>
      </c>
      <c r="M90" s="285"/>
      <c r="N90" s="282">
        <v>1000</v>
      </c>
      <c r="O90" s="278" t="s">
        <v>8267</v>
      </c>
      <c r="R90" s="280" t="str">
        <f t="shared" si="1"/>
        <v>Talquin Electric</v>
      </c>
    </row>
    <row r="91" spans="1:24" ht="15" customHeight="1" x14ac:dyDescent="0.3">
      <c r="A91" s="278">
        <v>557</v>
      </c>
      <c r="B91" s="279">
        <v>39839</v>
      </c>
      <c r="C91" s="278">
        <v>1305</v>
      </c>
      <c r="D91" s="278" t="s">
        <v>373</v>
      </c>
      <c r="E91" s="278" t="s">
        <v>3580</v>
      </c>
      <c r="F91" s="278" t="s">
        <v>16232</v>
      </c>
      <c r="G91" s="278" t="s">
        <v>16233</v>
      </c>
      <c r="H91" s="280" t="s">
        <v>16234</v>
      </c>
      <c r="I91" s="280" t="s">
        <v>16235</v>
      </c>
      <c r="J91" s="280" t="s">
        <v>16236</v>
      </c>
      <c r="K91" s="281" t="s">
        <v>6935</v>
      </c>
      <c r="M91" s="285"/>
      <c r="N91" s="282">
        <v>800</v>
      </c>
      <c r="O91" s="278" t="s">
        <v>8178</v>
      </c>
      <c r="R91" s="280" t="str">
        <f t="shared" si="1"/>
        <v>Levy Co Wastewater</v>
      </c>
    </row>
    <row r="92" spans="1:24" ht="15" customHeight="1" x14ac:dyDescent="0.3">
      <c r="A92" s="278">
        <v>561</v>
      </c>
      <c r="B92" s="279">
        <v>39839</v>
      </c>
      <c r="C92" s="278">
        <v>1524</v>
      </c>
      <c r="D92" s="278" t="s">
        <v>70</v>
      </c>
      <c r="E92" s="278" t="s">
        <v>3578</v>
      </c>
      <c r="F92" s="302" t="s">
        <v>16237</v>
      </c>
      <c r="G92" s="302" t="s">
        <v>15096</v>
      </c>
      <c r="H92" s="303" t="s">
        <v>15578</v>
      </c>
      <c r="I92" s="303" t="s">
        <v>16238</v>
      </c>
      <c r="J92" s="303" t="s">
        <v>16239</v>
      </c>
      <c r="K92" s="281" t="s">
        <v>15979</v>
      </c>
      <c r="M92" s="285"/>
      <c r="N92" s="282">
        <v>800</v>
      </c>
      <c r="O92" s="278" t="s">
        <v>8194</v>
      </c>
      <c r="R92" s="280" t="str">
        <f t="shared" si="1"/>
        <v>Poinciana Utilities</v>
      </c>
    </row>
    <row r="93" spans="1:24" ht="15" customHeight="1" x14ac:dyDescent="0.3">
      <c r="A93" s="278">
        <v>563</v>
      </c>
      <c r="B93" s="279">
        <v>39840</v>
      </c>
      <c r="C93" s="278">
        <v>353</v>
      </c>
      <c r="D93" s="278" t="s">
        <v>21</v>
      </c>
      <c r="E93" s="278" t="s">
        <v>3610</v>
      </c>
      <c r="F93" s="278" t="s">
        <v>16240</v>
      </c>
      <c r="G93" s="278" t="s">
        <v>8499</v>
      </c>
      <c r="H93" s="280" t="s">
        <v>8202</v>
      </c>
      <c r="I93" s="280" t="s">
        <v>16241</v>
      </c>
      <c r="J93" s="296" t="s">
        <v>16242</v>
      </c>
      <c r="K93" s="281" t="s">
        <v>16243</v>
      </c>
      <c r="M93" s="285"/>
      <c r="N93" s="282">
        <v>300</v>
      </c>
      <c r="O93" s="278" t="s">
        <v>8142</v>
      </c>
      <c r="R93" s="280" t="str">
        <f t="shared" si="1"/>
        <v>Emerald Coast Utilities</v>
      </c>
    </row>
    <row r="94" spans="1:24" ht="15" customHeight="1" x14ac:dyDescent="0.3">
      <c r="A94" s="278">
        <v>570</v>
      </c>
      <c r="B94" s="279">
        <v>39840</v>
      </c>
      <c r="C94" s="278">
        <v>706</v>
      </c>
      <c r="D94" s="278" t="s">
        <v>91</v>
      </c>
      <c r="E94" s="278" t="s">
        <v>3578</v>
      </c>
      <c r="F94" s="278" t="s">
        <v>16244</v>
      </c>
      <c r="G94" s="278" t="s">
        <v>10380</v>
      </c>
      <c r="H94" s="280" t="s">
        <v>15458</v>
      </c>
      <c r="I94" s="295" t="s">
        <v>16245</v>
      </c>
      <c r="J94" s="296" t="s">
        <v>16246</v>
      </c>
      <c r="K94" s="281" t="s">
        <v>4936</v>
      </c>
      <c r="M94" s="285"/>
      <c r="N94" s="282" t="s">
        <v>8194</v>
      </c>
      <c r="O94" s="278" t="s">
        <v>8194</v>
      </c>
      <c r="R94" s="280" t="str">
        <f t="shared" si="1"/>
        <v>Utilities Inc</v>
      </c>
    </row>
    <row r="95" spans="1:24" ht="15" customHeight="1" x14ac:dyDescent="0.3">
      <c r="A95" s="278">
        <v>571</v>
      </c>
      <c r="B95" s="279">
        <v>39840</v>
      </c>
      <c r="C95" s="278">
        <v>906</v>
      </c>
      <c r="D95" s="278" t="s">
        <v>200</v>
      </c>
      <c r="E95" s="278" t="s">
        <v>3575</v>
      </c>
      <c r="F95" s="278" t="s">
        <v>16247</v>
      </c>
      <c r="G95" s="278" t="s">
        <v>16248</v>
      </c>
      <c r="H95" s="280" t="s">
        <v>13306</v>
      </c>
      <c r="I95" s="295" t="s">
        <v>16249</v>
      </c>
      <c r="J95" s="296" t="s">
        <v>16250</v>
      </c>
      <c r="K95" s="281" t="s">
        <v>11858</v>
      </c>
      <c r="M95" s="285"/>
      <c r="N95" s="282">
        <v>1650</v>
      </c>
      <c r="O95" s="278" t="s">
        <v>8194</v>
      </c>
      <c r="R95" s="280" t="str">
        <f t="shared" si="1"/>
        <v>Pasco Co. Utilities</v>
      </c>
    </row>
    <row r="96" spans="1:24" s="286" customFormat="1" ht="15" customHeight="1" x14ac:dyDescent="0.3">
      <c r="A96" s="286">
        <v>575</v>
      </c>
      <c r="B96" s="288">
        <v>39840</v>
      </c>
      <c r="C96" s="286">
        <v>1145</v>
      </c>
      <c r="D96" s="286" t="s">
        <v>56</v>
      </c>
      <c r="E96" s="286" t="s">
        <v>3587</v>
      </c>
      <c r="F96" s="286" t="s">
        <v>16251</v>
      </c>
      <c r="G96" s="286" t="s">
        <v>16252</v>
      </c>
      <c r="H96" s="290" t="s">
        <v>16253</v>
      </c>
      <c r="I96" s="304" t="s">
        <v>16254</v>
      </c>
      <c r="J96" s="305" t="s">
        <v>16255</v>
      </c>
      <c r="K96" s="291" t="s">
        <v>16256</v>
      </c>
      <c r="L96" s="291"/>
      <c r="M96" s="289"/>
      <c r="N96" s="292">
        <v>25000</v>
      </c>
      <c r="O96" s="286" t="s">
        <v>15880</v>
      </c>
      <c r="P96" s="293"/>
      <c r="R96" s="280" t="str">
        <f t="shared" si="1"/>
        <v>City of Hallandale Beach</v>
      </c>
      <c r="X96" s="294"/>
    </row>
    <row r="97" spans="1:24" ht="15" customHeight="1" x14ac:dyDescent="0.3">
      <c r="A97" s="278">
        <v>578</v>
      </c>
      <c r="B97" s="279">
        <v>39840</v>
      </c>
      <c r="C97" s="278">
        <v>157</v>
      </c>
      <c r="D97" s="278" t="s">
        <v>162</v>
      </c>
      <c r="E97" s="278" t="s">
        <v>3582</v>
      </c>
      <c r="F97" s="278" t="s">
        <v>16257</v>
      </c>
      <c r="G97" s="278" t="s">
        <v>16258</v>
      </c>
      <c r="H97" s="280" t="s">
        <v>8218</v>
      </c>
      <c r="I97" s="295" t="s">
        <v>16259</v>
      </c>
      <c r="J97" s="296" t="s">
        <v>16260</v>
      </c>
      <c r="K97" s="281" t="s">
        <v>3566</v>
      </c>
      <c r="M97" s="285"/>
      <c r="N97" s="282">
        <v>2000</v>
      </c>
      <c r="O97" s="278" t="s">
        <v>8161</v>
      </c>
      <c r="R97" s="280" t="str">
        <f t="shared" si="1"/>
        <v>City of Sanibel</v>
      </c>
    </row>
    <row r="98" spans="1:24" ht="15" customHeight="1" x14ac:dyDescent="0.3">
      <c r="A98" s="278">
        <v>593</v>
      </c>
      <c r="B98" s="279">
        <v>39841</v>
      </c>
      <c r="C98" s="278">
        <v>1107</v>
      </c>
      <c r="D98" s="278" t="s">
        <v>64</v>
      </c>
      <c r="E98" s="278" t="s">
        <v>3578</v>
      </c>
      <c r="F98" s="278" t="s">
        <v>16261</v>
      </c>
      <c r="G98" s="278" t="s">
        <v>8704</v>
      </c>
      <c r="H98" s="280" t="s">
        <v>15901</v>
      </c>
      <c r="I98" s="295" t="s">
        <v>16262</v>
      </c>
      <c r="J98" s="296" t="s">
        <v>16263</v>
      </c>
      <c r="K98" s="281" t="s">
        <v>11858</v>
      </c>
      <c r="M98" s="285"/>
      <c r="N98" s="282">
        <v>1000</v>
      </c>
      <c r="O98" s="278" t="s">
        <v>15880</v>
      </c>
      <c r="R98" s="280" t="str">
        <f t="shared" si="1"/>
        <v>Orange County</v>
      </c>
    </row>
    <row r="99" spans="1:24" ht="15" customHeight="1" x14ac:dyDescent="0.3">
      <c r="A99" s="278">
        <v>595</v>
      </c>
      <c r="B99" s="279">
        <v>39841</v>
      </c>
      <c r="C99" s="278">
        <v>1156</v>
      </c>
      <c r="D99" s="278" t="s">
        <v>35</v>
      </c>
      <c r="E99" s="278" t="s">
        <v>3580</v>
      </c>
      <c r="F99" s="278" t="s">
        <v>16264</v>
      </c>
      <c r="G99" s="297" t="s">
        <v>8737</v>
      </c>
      <c r="H99" s="280" t="s">
        <v>8191</v>
      </c>
      <c r="I99" s="295" t="s">
        <v>16265</v>
      </c>
      <c r="J99" s="296" t="s">
        <v>16266</v>
      </c>
      <c r="K99" s="281" t="s">
        <v>3567</v>
      </c>
      <c r="M99" s="285"/>
      <c r="N99" s="282">
        <v>150</v>
      </c>
      <c r="O99" s="278" t="s">
        <v>8142</v>
      </c>
      <c r="R99" s="280" t="str">
        <f t="shared" si="1"/>
        <v>JEA</v>
      </c>
    </row>
    <row r="100" spans="1:24" ht="15" customHeight="1" x14ac:dyDescent="0.3">
      <c r="A100" s="278">
        <v>596</v>
      </c>
      <c r="B100" s="279">
        <v>39841</v>
      </c>
      <c r="C100" s="278">
        <v>1201</v>
      </c>
      <c r="D100" s="278" t="s">
        <v>21</v>
      </c>
      <c r="E100" s="285" t="s">
        <v>3610</v>
      </c>
      <c r="F100" s="278" t="s">
        <v>16267</v>
      </c>
      <c r="G100" s="278" t="s">
        <v>14981</v>
      </c>
      <c r="H100" s="280" t="s">
        <v>8202</v>
      </c>
      <c r="I100" s="295" t="s">
        <v>16268</v>
      </c>
      <c r="J100" s="296" t="s">
        <v>16269</v>
      </c>
      <c r="K100" s="281" t="s">
        <v>4936</v>
      </c>
      <c r="M100" s="285"/>
      <c r="N100" s="282">
        <v>5000</v>
      </c>
      <c r="O100" s="278" t="s">
        <v>8194</v>
      </c>
      <c r="R100" s="280" t="str">
        <f t="shared" si="1"/>
        <v>Emerald Coast Utilities</v>
      </c>
    </row>
    <row r="101" spans="1:24" ht="15" customHeight="1" x14ac:dyDescent="0.3">
      <c r="A101" s="278">
        <v>599</v>
      </c>
      <c r="B101" s="279">
        <v>39841</v>
      </c>
      <c r="C101" s="278">
        <v>358</v>
      </c>
      <c r="D101" s="278" t="s">
        <v>61</v>
      </c>
      <c r="E101" s="278" t="s">
        <v>3575</v>
      </c>
      <c r="F101" s="278" t="s">
        <v>16270</v>
      </c>
      <c r="G101" s="278" t="s">
        <v>15639</v>
      </c>
      <c r="H101" s="280" t="s">
        <v>8931</v>
      </c>
      <c r="I101" s="295" t="s">
        <v>16271</v>
      </c>
      <c r="J101" s="296" t="s">
        <v>16272</v>
      </c>
      <c r="K101" s="281" t="s">
        <v>16273</v>
      </c>
      <c r="N101" s="282">
        <v>90000</v>
      </c>
      <c r="O101" s="278" t="s">
        <v>8161</v>
      </c>
      <c r="R101" s="280" t="str">
        <f t="shared" si="1"/>
        <v>Pinellas County Utilities</v>
      </c>
    </row>
    <row r="102" spans="1:24" ht="15" customHeight="1" x14ac:dyDescent="0.3">
      <c r="A102" s="278">
        <v>600</v>
      </c>
      <c r="B102" s="279">
        <v>39841</v>
      </c>
      <c r="C102" s="278">
        <v>440</v>
      </c>
      <c r="D102" s="278" t="s">
        <v>132</v>
      </c>
      <c r="E102" s="285" t="s">
        <v>3580</v>
      </c>
      <c r="F102" s="278" t="s">
        <v>16274</v>
      </c>
      <c r="G102" s="278" t="s">
        <v>13286</v>
      </c>
      <c r="H102" s="280" t="s">
        <v>12913</v>
      </c>
      <c r="I102" s="295" t="s">
        <v>16275</v>
      </c>
      <c r="J102" s="296" t="s">
        <v>16276</v>
      </c>
      <c r="K102" s="281" t="s">
        <v>16133</v>
      </c>
      <c r="M102" s="285"/>
      <c r="N102" s="282">
        <v>20</v>
      </c>
      <c r="O102" s="278" t="s">
        <v>8142</v>
      </c>
      <c r="R102" s="280" t="str">
        <f t="shared" si="1"/>
        <v>City of St. Augustine</v>
      </c>
    </row>
    <row r="103" spans="1:24" ht="15" customHeight="1" x14ac:dyDescent="0.3">
      <c r="A103" s="278">
        <v>601</v>
      </c>
      <c r="B103" s="279">
        <v>39841</v>
      </c>
      <c r="C103" s="278">
        <v>559</v>
      </c>
      <c r="D103" s="278" t="s">
        <v>319</v>
      </c>
      <c r="E103" s="285" t="s">
        <v>3610</v>
      </c>
      <c r="F103" s="278" t="s">
        <v>16277</v>
      </c>
      <c r="G103" s="278" t="s">
        <v>15374</v>
      </c>
      <c r="H103" s="280" t="s">
        <v>16278</v>
      </c>
      <c r="I103" s="295" t="s">
        <v>16279</v>
      </c>
      <c r="J103" s="296" t="s">
        <v>16280</v>
      </c>
      <c r="K103" s="302" t="s">
        <v>16281</v>
      </c>
      <c r="M103" s="285"/>
      <c r="N103" s="282">
        <v>100</v>
      </c>
      <c r="O103" s="278" t="s">
        <v>8142</v>
      </c>
      <c r="R103" s="280" t="str">
        <f t="shared" si="1"/>
        <v>City of Tallahassee Utilities</v>
      </c>
    </row>
    <row r="104" spans="1:24" ht="15" customHeight="1" x14ac:dyDescent="0.3">
      <c r="A104" s="278">
        <v>607</v>
      </c>
      <c r="B104" s="279">
        <v>39842</v>
      </c>
      <c r="C104" s="278">
        <v>847</v>
      </c>
      <c r="D104" s="278" t="s">
        <v>162</v>
      </c>
      <c r="E104" s="285" t="s">
        <v>3582</v>
      </c>
      <c r="F104" s="278" t="s">
        <v>16282</v>
      </c>
      <c r="G104" s="278" t="s">
        <v>14809</v>
      </c>
      <c r="H104" s="280" t="s">
        <v>14810</v>
      </c>
      <c r="I104" s="295" t="s">
        <v>16283</v>
      </c>
      <c r="J104" s="296" t="s">
        <v>16284</v>
      </c>
      <c r="K104" s="281" t="s">
        <v>16129</v>
      </c>
      <c r="M104" s="285"/>
      <c r="N104" s="282">
        <v>15000</v>
      </c>
      <c r="O104" s="278" t="s">
        <v>8273</v>
      </c>
      <c r="R104" s="280" t="str">
        <f t="shared" si="1"/>
        <v>Lee County Utilities</v>
      </c>
    </row>
    <row r="105" spans="1:24" ht="15" customHeight="1" x14ac:dyDescent="0.3">
      <c r="A105" s="278">
        <v>608</v>
      </c>
      <c r="B105" s="279">
        <v>39842</v>
      </c>
      <c r="C105" s="278">
        <v>913</v>
      </c>
      <c r="D105" s="278" t="s">
        <v>51</v>
      </c>
      <c r="E105" s="285" t="s">
        <v>3610</v>
      </c>
      <c r="F105" s="278" t="s">
        <v>16285</v>
      </c>
      <c r="G105" s="297" t="s">
        <v>16286</v>
      </c>
      <c r="H105" s="280" t="s">
        <v>16287</v>
      </c>
      <c r="I105" s="295" t="s">
        <v>16288</v>
      </c>
      <c r="J105" s="296" t="s">
        <v>16289</v>
      </c>
      <c r="K105" s="281" t="s">
        <v>16129</v>
      </c>
      <c r="M105" s="285"/>
      <c r="N105" s="282">
        <v>3000</v>
      </c>
      <c r="O105" s="278" t="s">
        <v>8178</v>
      </c>
      <c r="R105" s="280" t="str">
        <f t="shared" si="1"/>
        <v>Tyndall AFB</v>
      </c>
    </row>
    <row r="106" spans="1:24" s="286" customFormat="1" ht="15" customHeight="1" x14ac:dyDescent="0.3">
      <c r="A106" s="286">
        <v>609</v>
      </c>
      <c r="B106" s="288">
        <v>39842</v>
      </c>
      <c r="C106" s="286">
        <v>934</v>
      </c>
      <c r="D106" s="286" t="s">
        <v>141</v>
      </c>
      <c r="E106" s="286" t="s">
        <v>3578</v>
      </c>
      <c r="F106" s="286" t="s">
        <v>16290</v>
      </c>
      <c r="G106" s="286" t="s">
        <v>15096</v>
      </c>
      <c r="H106" s="290" t="s">
        <v>16291</v>
      </c>
      <c r="I106" s="304" t="s">
        <v>16292</v>
      </c>
      <c r="J106" s="305" t="s">
        <v>16293</v>
      </c>
      <c r="K106" s="291" t="s">
        <v>16129</v>
      </c>
      <c r="L106" s="291"/>
      <c r="M106" s="286" t="s">
        <v>15975</v>
      </c>
      <c r="N106" s="292">
        <v>96000</v>
      </c>
      <c r="O106" s="286" t="s">
        <v>15880</v>
      </c>
      <c r="P106" s="293"/>
      <c r="R106" s="280" t="str">
        <f t="shared" si="1"/>
        <v xml:space="preserve">Severn Trent </v>
      </c>
      <c r="X106" s="294"/>
    </row>
    <row r="107" spans="1:24" ht="15" customHeight="1" x14ac:dyDescent="0.3">
      <c r="A107" s="278">
        <v>611</v>
      </c>
      <c r="B107" s="279">
        <v>39842</v>
      </c>
      <c r="C107" s="278">
        <v>1209</v>
      </c>
      <c r="D107" s="278" t="s">
        <v>132</v>
      </c>
      <c r="E107" s="285" t="s">
        <v>3580</v>
      </c>
      <c r="F107" s="278" t="s">
        <v>16294</v>
      </c>
      <c r="G107" s="278" t="s">
        <v>13483</v>
      </c>
      <c r="H107" s="280" t="s">
        <v>12913</v>
      </c>
      <c r="I107" s="295" t="s">
        <v>16295</v>
      </c>
      <c r="J107" s="296" t="s">
        <v>16296</v>
      </c>
      <c r="K107" s="281" t="s">
        <v>16133</v>
      </c>
      <c r="M107" s="285"/>
      <c r="N107" s="282">
        <v>55000</v>
      </c>
      <c r="O107" s="278" t="s">
        <v>15880</v>
      </c>
      <c r="R107" s="280" t="str">
        <f t="shared" si="1"/>
        <v>City of St. Augustine</v>
      </c>
    </row>
    <row r="108" spans="1:24" ht="15" customHeight="1" x14ac:dyDescent="0.3">
      <c r="A108" s="278">
        <v>614</v>
      </c>
      <c r="B108" s="279">
        <v>39842</v>
      </c>
      <c r="C108" s="278">
        <v>229</v>
      </c>
      <c r="D108" s="278" t="s">
        <v>35</v>
      </c>
      <c r="E108" s="285" t="s">
        <v>3580</v>
      </c>
      <c r="F108" s="278" t="s">
        <v>16297</v>
      </c>
      <c r="G108" s="278" t="s">
        <v>8558</v>
      </c>
      <c r="H108" s="280" t="s">
        <v>8191</v>
      </c>
      <c r="I108" s="295" t="s">
        <v>16298</v>
      </c>
      <c r="J108" s="296" t="s">
        <v>16299</v>
      </c>
      <c r="K108" s="281" t="s">
        <v>13179</v>
      </c>
      <c r="M108" s="285"/>
      <c r="N108" s="282">
        <v>300</v>
      </c>
      <c r="O108" s="278" t="s">
        <v>8194</v>
      </c>
      <c r="R108" s="280" t="str">
        <f t="shared" si="1"/>
        <v>JEA</v>
      </c>
    </row>
    <row r="109" spans="1:24" s="286" customFormat="1" ht="15" customHeight="1" x14ac:dyDescent="0.3">
      <c r="A109" s="286">
        <v>621</v>
      </c>
      <c r="B109" s="288">
        <v>39842</v>
      </c>
      <c r="C109" s="286">
        <v>436</v>
      </c>
      <c r="D109" s="286" t="s">
        <v>91</v>
      </c>
      <c r="E109" s="289" t="s">
        <v>3578</v>
      </c>
      <c r="F109" s="286" t="s">
        <v>16300</v>
      </c>
      <c r="G109" s="286" t="s">
        <v>16301</v>
      </c>
      <c r="H109" s="290" t="s">
        <v>16302</v>
      </c>
      <c r="I109" s="304" t="s">
        <v>16303</v>
      </c>
      <c r="J109" s="305" t="s">
        <v>16304</v>
      </c>
      <c r="K109" s="291" t="s">
        <v>4468</v>
      </c>
      <c r="L109" s="291"/>
      <c r="M109" s="289" t="s">
        <v>15643</v>
      </c>
      <c r="N109" s="292">
        <v>1000</v>
      </c>
      <c r="O109" s="286" t="s">
        <v>15880</v>
      </c>
      <c r="P109" s="293"/>
      <c r="R109" s="280" t="str">
        <f t="shared" si="1"/>
        <v>Blue Ox Enterprises</v>
      </c>
      <c r="X109" s="294"/>
    </row>
    <row r="110" spans="1:24" ht="15" customHeight="1" x14ac:dyDescent="0.3">
      <c r="A110" s="278">
        <v>640</v>
      </c>
      <c r="B110" s="279">
        <v>39843</v>
      </c>
      <c r="C110" s="278">
        <v>640</v>
      </c>
      <c r="D110" s="278" t="s">
        <v>21</v>
      </c>
      <c r="E110" s="285" t="s">
        <v>3610</v>
      </c>
      <c r="F110" s="278" t="s">
        <v>16305</v>
      </c>
      <c r="G110" s="278" t="s">
        <v>16306</v>
      </c>
      <c r="H110" s="280" t="s">
        <v>8202</v>
      </c>
      <c r="I110" s="295" t="s">
        <v>16307</v>
      </c>
      <c r="J110" s="296" t="s">
        <v>16308</v>
      </c>
      <c r="K110" s="281" t="s">
        <v>16133</v>
      </c>
      <c r="M110" s="285"/>
      <c r="N110" s="282">
        <v>4000</v>
      </c>
      <c r="O110" s="278" t="s">
        <v>8273</v>
      </c>
      <c r="R110" s="280" t="str">
        <f t="shared" si="1"/>
        <v>Emerald Coast Utilities</v>
      </c>
    </row>
    <row r="111" spans="1:24" ht="15" customHeight="1" x14ac:dyDescent="0.3">
      <c r="A111" s="278">
        <v>646</v>
      </c>
      <c r="B111" s="279">
        <v>39843</v>
      </c>
      <c r="C111" s="278">
        <v>300</v>
      </c>
      <c r="D111" s="278" t="s">
        <v>35</v>
      </c>
      <c r="E111" s="285" t="s">
        <v>3580</v>
      </c>
      <c r="F111" s="278" t="s">
        <v>16309</v>
      </c>
      <c r="G111" s="278" t="s">
        <v>8558</v>
      </c>
      <c r="H111" s="299" t="s">
        <v>8191</v>
      </c>
      <c r="I111" s="295" t="s">
        <v>16310</v>
      </c>
      <c r="J111" s="296" t="s">
        <v>16311</v>
      </c>
      <c r="K111" s="281" t="s">
        <v>4936</v>
      </c>
      <c r="M111" s="285"/>
      <c r="N111" s="282" t="s">
        <v>4936</v>
      </c>
      <c r="O111" s="278" t="s">
        <v>8273</v>
      </c>
      <c r="R111" s="280" t="str">
        <f t="shared" si="1"/>
        <v>JEA</v>
      </c>
    </row>
    <row r="112" spans="1:24" ht="15" customHeight="1" x14ac:dyDescent="0.3">
      <c r="A112" s="278">
        <v>648</v>
      </c>
      <c r="B112" s="279">
        <v>39843</v>
      </c>
      <c r="C112" s="278">
        <v>352</v>
      </c>
      <c r="D112" s="278" t="s">
        <v>162</v>
      </c>
      <c r="E112" s="285" t="s">
        <v>3582</v>
      </c>
      <c r="F112" s="278" t="s">
        <v>16312</v>
      </c>
      <c r="G112" s="278" t="s">
        <v>8217</v>
      </c>
      <c r="H112" s="299" t="s">
        <v>8218</v>
      </c>
      <c r="I112" s="295" t="s">
        <v>16313</v>
      </c>
      <c r="J112" s="296" t="s">
        <v>16314</v>
      </c>
      <c r="K112" s="281" t="s">
        <v>11858</v>
      </c>
      <c r="M112" s="285"/>
      <c r="N112" s="282">
        <v>2000</v>
      </c>
      <c r="O112" s="278" t="s">
        <v>8161</v>
      </c>
      <c r="R112" s="280" t="str">
        <f t="shared" si="1"/>
        <v>City of Sanibel</v>
      </c>
    </row>
    <row r="113" spans="1:24" s="286" customFormat="1" ht="15" customHeight="1" x14ac:dyDescent="0.3">
      <c r="A113" s="286">
        <v>649</v>
      </c>
      <c r="B113" s="288">
        <v>39843</v>
      </c>
      <c r="C113" s="286">
        <v>445</v>
      </c>
      <c r="D113" s="286" t="s">
        <v>200</v>
      </c>
      <c r="E113" s="286" t="s">
        <v>3575</v>
      </c>
      <c r="F113" s="286" t="s">
        <v>16315</v>
      </c>
      <c r="G113" s="286" t="s">
        <v>16316</v>
      </c>
      <c r="H113" s="290" t="s">
        <v>13306</v>
      </c>
      <c r="I113" s="304" t="s">
        <v>16317</v>
      </c>
      <c r="J113" s="305" t="s">
        <v>16318</v>
      </c>
      <c r="K113" s="291" t="s">
        <v>16133</v>
      </c>
      <c r="L113" s="291"/>
      <c r="N113" s="292">
        <v>1430</v>
      </c>
      <c r="O113" s="286" t="s">
        <v>8161</v>
      </c>
      <c r="P113" s="293"/>
      <c r="R113" s="280" t="str">
        <f t="shared" si="1"/>
        <v>Pasco Co. Utilities</v>
      </c>
      <c r="X113" s="294"/>
    </row>
    <row r="114" spans="1:24" ht="15" customHeight="1" x14ac:dyDescent="0.3">
      <c r="A114" s="278">
        <v>658</v>
      </c>
      <c r="B114" s="279">
        <v>39843</v>
      </c>
      <c r="C114" s="278">
        <v>909</v>
      </c>
      <c r="D114" s="278" t="s">
        <v>70</v>
      </c>
      <c r="E114" s="278" t="s">
        <v>3575</v>
      </c>
      <c r="F114" s="278" t="s">
        <v>16319</v>
      </c>
      <c r="G114" s="278" t="s">
        <v>9656</v>
      </c>
      <c r="H114" s="280" t="s">
        <v>16320</v>
      </c>
      <c r="I114" s="295" t="s">
        <v>16321</v>
      </c>
      <c r="J114" s="296" t="s">
        <v>16322</v>
      </c>
      <c r="K114" s="281" t="s">
        <v>16323</v>
      </c>
      <c r="L114" s="281" t="s">
        <v>29</v>
      </c>
      <c r="M114" s="278" t="s">
        <v>8172</v>
      </c>
      <c r="N114" s="282">
        <v>175000</v>
      </c>
      <c r="O114" s="278" t="s">
        <v>15880</v>
      </c>
      <c r="R114" s="280" t="str">
        <f t="shared" si="1"/>
        <v>responsible party</v>
      </c>
    </row>
    <row r="115" spans="1:24" ht="15" customHeight="1" x14ac:dyDescent="0.3">
      <c r="A115" s="278">
        <v>662</v>
      </c>
      <c r="B115" s="279">
        <v>39844</v>
      </c>
      <c r="C115" s="278">
        <v>112</v>
      </c>
      <c r="D115" s="278" t="s">
        <v>61</v>
      </c>
      <c r="E115" s="278" t="s">
        <v>3575</v>
      </c>
      <c r="F115" s="278" t="s">
        <v>16324</v>
      </c>
      <c r="G115" s="278" t="s">
        <v>16325</v>
      </c>
      <c r="H115" s="280" t="s">
        <v>16326</v>
      </c>
      <c r="I115" s="280" t="s">
        <v>16327</v>
      </c>
      <c r="J115" s="296" t="s">
        <v>16328</v>
      </c>
      <c r="K115" s="281" t="s">
        <v>14447</v>
      </c>
      <c r="M115" s="285" t="s">
        <v>8172</v>
      </c>
      <c r="N115" s="282">
        <v>1000</v>
      </c>
      <c r="O115" s="278" t="s">
        <v>15880</v>
      </c>
      <c r="R115" s="280" t="str">
        <f t="shared" si="1"/>
        <v xml:space="preserve">Pinellas County Utilities </v>
      </c>
    </row>
    <row r="116" spans="1:24" ht="15" customHeight="1" x14ac:dyDescent="0.3">
      <c r="A116" s="278">
        <v>670</v>
      </c>
      <c r="B116" s="279">
        <v>39844</v>
      </c>
      <c r="C116" s="278">
        <v>703</v>
      </c>
      <c r="D116" s="278" t="s">
        <v>152</v>
      </c>
      <c r="E116" s="285" t="s">
        <v>3580</v>
      </c>
      <c r="F116" s="278" t="s">
        <v>16329</v>
      </c>
      <c r="G116" s="278" t="s">
        <v>8558</v>
      </c>
      <c r="H116" s="280" t="s">
        <v>8191</v>
      </c>
      <c r="I116" s="295" t="s">
        <v>16330</v>
      </c>
      <c r="J116" s="296" t="s">
        <v>16331</v>
      </c>
      <c r="K116" s="281" t="s">
        <v>3567</v>
      </c>
      <c r="M116" s="285"/>
      <c r="N116" s="282">
        <v>1200</v>
      </c>
      <c r="O116" s="278" t="s">
        <v>8142</v>
      </c>
      <c r="R116" s="280" t="str">
        <f t="shared" si="1"/>
        <v>JEA</v>
      </c>
    </row>
    <row r="117" spans="1:24" ht="15" customHeight="1" x14ac:dyDescent="0.3">
      <c r="A117" s="278">
        <v>676</v>
      </c>
      <c r="B117" s="279">
        <v>39845</v>
      </c>
      <c r="C117" s="278">
        <v>1048</v>
      </c>
      <c r="D117" s="278" t="s">
        <v>59</v>
      </c>
      <c r="E117" s="285" t="s">
        <v>3580</v>
      </c>
      <c r="F117" s="278" t="s">
        <v>16332</v>
      </c>
      <c r="G117" s="297" t="s">
        <v>16333</v>
      </c>
      <c r="H117" s="280" t="s">
        <v>16334</v>
      </c>
      <c r="I117" s="295" t="s">
        <v>16335</v>
      </c>
      <c r="J117" s="296" t="s">
        <v>16336</v>
      </c>
      <c r="K117" s="281" t="s">
        <v>4936</v>
      </c>
      <c r="M117" s="285"/>
      <c r="N117" s="282">
        <v>40</v>
      </c>
      <c r="O117" s="278" t="s">
        <v>10497</v>
      </c>
      <c r="R117" s="280" t="str">
        <f t="shared" si="1"/>
        <v>Alachua Co WP</v>
      </c>
    </row>
    <row r="118" spans="1:24" s="286" customFormat="1" ht="15" customHeight="1" x14ac:dyDescent="0.3">
      <c r="A118" s="286">
        <v>684</v>
      </c>
      <c r="B118" s="288">
        <v>39846</v>
      </c>
      <c r="C118" s="286">
        <v>906</v>
      </c>
      <c r="D118" s="286" t="s">
        <v>141</v>
      </c>
      <c r="E118" s="289" t="s">
        <v>3578</v>
      </c>
      <c r="F118" s="286" t="s">
        <v>16337</v>
      </c>
      <c r="G118" s="286" t="s">
        <v>15096</v>
      </c>
      <c r="H118" s="290" t="s">
        <v>8233</v>
      </c>
      <c r="I118" s="304" t="s">
        <v>16338</v>
      </c>
      <c r="J118" s="305" t="s">
        <v>16339</v>
      </c>
      <c r="K118" s="291" t="s">
        <v>16133</v>
      </c>
      <c r="L118" s="291"/>
      <c r="M118" s="289"/>
      <c r="N118" s="292">
        <v>200000</v>
      </c>
      <c r="O118" s="286" t="s">
        <v>8161</v>
      </c>
      <c r="P118" s="293"/>
      <c r="R118" s="280" t="str">
        <f t="shared" si="1"/>
        <v>Severn Trent</v>
      </c>
      <c r="X118" s="294"/>
    </row>
    <row r="119" spans="1:24" ht="15" customHeight="1" x14ac:dyDescent="0.3">
      <c r="A119" s="278">
        <v>686</v>
      </c>
      <c r="B119" s="279">
        <v>39846</v>
      </c>
      <c r="C119" s="278">
        <v>1010</v>
      </c>
      <c r="D119" s="278" t="s">
        <v>121</v>
      </c>
      <c r="E119" s="278" t="s">
        <v>3582</v>
      </c>
      <c r="F119" s="278" t="s">
        <v>16340</v>
      </c>
      <c r="G119" s="278" t="s">
        <v>11397</v>
      </c>
      <c r="H119" s="280" t="s">
        <v>8181</v>
      </c>
      <c r="I119" s="295" t="s">
        <v>16341</v>
      </c>
      <c r="J119" s="296" t="s">
        <v>16342</v>
      </c>
      <c r="K119" s="281" t="s">
        <v>14447</v>
      </c>
      <c r="M119" s="285" t="s">
        <v>15643</v>
      </c>
      <c r="N119" s="282">
        <v>100000</v>
      </c>
      <c r="O119" s="278" t="s">
        <v>15880</v>
      </c>
      <c r="R119" s="280" t="str">
        <f t="shared" si="1"/>
        <v>Charlotte Co. Utilities</v>
      </c>
    </row>
    <row r="120" spans="1:24" ht="15" customHeight="1" x14ac:dyDescent="0.3">
      <c r="A120" s="278">
        <v>693</v>
      </c>
      <c r="B120" s="279">
        <v>39846</v>
      </c>
      <c r="C120" s="278">
        <v>311</v>
      </c>
      <c r="D120" s="278" t="s">
        <v>68</v>
      </c>
      <c r="E120" s="285" t="s">
        <v>3575</v>
      </c>
      <c r="F120" s="278" t="s">
        <v>16343</v>
      </c>
      <c r="G120" s="278" t="s">
        <v>9120</v>
      </c>
      <c r="H120" s="280" t="s">
        <v>8175</v>
      </c>
      <c r="I120" s="295" t="s">
        <v>16344</v>
      </c>
      <c r="J120" s="296" t="s">
        <v>10739</v>
      </c>
      <c r="K120" s="281" t="s">
        <v>3567</v>
      </c>
      <c r="M120" s="285"/>
      <c r="N120" s="282">
        <v>5000</v>
      </c>
      <c r="O120" s="278" t="s">
        <v>8161</v>
      </c>
      <c r="R120" s="280" t="str">
        <f t="shared" si="1"/>
        <v>Aqua Utilities</v>
      </c>
    </row>
    <row r="121" spans="1:24" ht="15" customHeight="1" x14ac:dyDescent="0.3">
      <c r="A121" s="278">
        <v>701</v>
      </c>
      <c r="B121" s="279">
        <v>39846</v>
      </c>
      <c r="C121" s="278">
        <v>632</v>
      </c>
      <c r="D121" s="278" t="s">
        <v>319</v>
      </c>
      <c r="E121" s="285" t="s">
        <v>3610</v>
      </c>
      <c r="F121" s="278" t="s">
        <v>16345</v>
      </c>
      <c r="G121" s="278" t="s">
        <v>8207</v>
      </c>
      <c r="H121" s="280" t="s">
        <v>16278</v>
      </c>
      <c r="I121" s="295" t="s">
        <v>16346</v>
      </c>
      <c r="J121" s="296" t="s">
        <v>16347</v>
      </c>
      <c r="K121" s="281" t="s">
        <v>3566</v>
      </c>
      <c r="M121" s="285"/>
      <c r="N121" s="282">
        <v>20</v>
      </c>
      <c r="O121" s="278" t="s">
        <v>8142</v>
      </c>
      <c r="R121" s="280" t="str">
        <f t="shared" si="1"/>
        <v>City of Tallahassee Utilities</v>
      </c>
    </row>
    <row r="122" spans="1:24" ht="15" customHeight="1" x14ac:dyDescent="0.3">
      <c r="A122" s="278">
        <v>729</v>
      </c>
      <c r="B122" s="279">
        <v>39847</v>
      </c>
      <c r="C122" s="278">
        <v>948</v>
      </c>
      <c r="D122" s="278" t="s">
        <v>319</v>
      </c>
      <c r="E122" s="285" t="s">
        <v>3610</v>
      </c>
      <c r="F122" s="278" t="s">
        <v>16348</v>
      </c>
      <c r="G122" s="278" t="s">
        <v>8207</v>
      </c>
      <c r="H122" s="280" t="s">
        <v>8208</v>
      </c>
      <c r="I122" s="295" t="s">
        <v>16349</v>
      </c>
      <c r="J122" s="296" t="s">
        <v>16350</v>
      </c>
      <c r="K122" s="281" t="s">
        <v>16133</v>
      </c>
      <c r="M122" s="285"/>
      <c r="N122" s="282">
        <v>300</v>
      </c>
      <c r="O122" s="278" t="s">
        <v>8273</v>
      </c>
      <c r="R122" s="280" t="str">
        <f t="shared" si="1"/>
        <v>City of Tallahassee</v>
      </c>
    </row>
    <row r="123" spans="1:24" s="286" customFormat="1" ht="15" customHeight="1" x14ac:dyDescent="0.3">
      <c r="A123" s="286">
        <v>734</v>
      </c>
      <c r="B123" s="288">
        <v>39847</v>
      </c>
      <c r="C123" s="286">
        <v>1139</v>
      </c>
      <c r="D123" s="286" t="s">
        <v>426</v>
      </c>
      <c r="E123" s="289" t="s">
        <v>3587</v>
      </c>
      <c r="F123" s="286" t="s">
        <v>16351</v>
      </c>
      <c r="G123" s="286" t="s">
        <v>16352</v>
      </c>
      <c r="H123" s="290" t="s">
        <v>13745</v>
      </c>
      <c r="I123" s="304" t="s">
        <v>16353</v>
      </c>
      <c r="J123" s="305" t="s">
        <v>16354</v>
      </c>
      <c r="K123" s="291" t="s">
        <v>16133</v>
      </c>
      <c r="L123" s="291"/>
      <c r="M123" s="289"/>
      <c r="N123" s="292">
        <v>8500</v>
      </c>
      <c r="O123" s="286" t="s">
        <v>8273</v>
      </c>
      <c r="P123" s="293"/>
      <c r="R123" s="280" t="str">
        <f t="shared" si="1"/>
        <v>City of Port St. Lucie Utilities</v>
      </c>
      <c r="X123" s="294"/>
    </row>
    <row r="124" spans="1:24" ht="15" customHeight="1" x14ac:dyDescent="0.3">
      <c r="A124" s="278">
        <v>749</v>
      </c>
      <c r="B124" s="279">
        <v>39847</v>
      </c>
      <c r="C124" s="278">
        <v>351</v>
      </c>
      <c r="D124" s="278" t="s">
        <v>68</v>
      </c>
      <c r="E124" s="285" t="s">
        <v>3575</v>
      </c>
      <c r="F124" s="278" t="s">
        <v>16355</v>
      </c>
      <c r="G124" s="278" t="s">
        <v>10588</v>
      </c>
      <c r="H124" s="280" t="s">
        <v>16356</v>
      </c>
      <c r="I124" s="295" t="s">
        <v>16357</v>
      </c>
      <c r="J124" s="296" t="s">
        <v>16358</v>
      </c>
      <c r="K124" s="281" t="s">
        <v>3567</v>
      </c>
      <c r="M124" s="285"/>
      <c r="N124" s="282">
        <v>10000</v>
      </c>
      <c r="O124" s="278" t="s">
        <v>8161</v>
      </c>
      <c r="R124" s="280" t="str">
        <f t="shared" si="1"/>
        <v>Aqua Utilities of Florida</v>
      </c>
    </row>
    <row r="125" spans="1:24" s="286" customFormat="1" ht="15" customHeight="1" x14ac:dyDescent="0.3">
      <c r="A125" s="286">
        <v>778</v>
      </c>
      <c r="B125" s="288">
        <v>39848</v>
      </c>
      <c r="C125" s="286">
        <v>848</v>
      </c>
      <c r="D125" s="286" t="s">
        <v>56</v>
      </c>
      <c r="E125" s="286" t="s">
        <v>3587</v>
      </c>
      <c r="F125" s="286" t="s">
        <v>16359</v>
      </c>
      <c r="G125" s="286" t="s">
        <v>10008</v>
      </c>
      <c r="H125" s="290" t="s">
        <v>16360</v>
      </c>
      <c r="I125" s="304" t="s">
        <v>16361</v>
      </c>
      <c r="J125" s="305" t="s">
        <v>16362</v>
      </c>
      <c r="K125" s="291" t="s">
        <v>4936</v>
      </c>
      <c r="L125" s="291"/>
      <c r="M125" s="289"/>
      <c r="N125" s="292">
        <v>20000</v>
      </c>
      <c r="O125" s="286" t="s">
        <v>15880</v>
      </c>
      <c r="P125" s="293"/>
      <c r="R125" s="280" t="str">
        <f t="shared" si="1"/>
        <v>City of Margate</v>
      </c>
      <c r="X125" s="294"/>
    </row>
    <row r="126" spans="1:24" ht="15" customHeight="1" x14ac:dyDescent="0.3">
      <c r="A126" s="278">
        <v>790</v>
      </c>
      <c r="B126" s="279">
        <v>39848</v>
      </c>
      <c r="C126" s="278">
        <v>214</v>
      </c>
      <c r="D126" s="278" t="s">
        <v>162</v>
      </c>
      <c r="E126" s="285" t="s">
        <v>3582</v>
      </c>
      <c r="F126" s="278" t="s">
        <v>16363</v>
      </c>
      <c r="G126" s="278" t="s">
        <v>8157</v>
      </c>
      <c r="H126" s="280" t="s">
        <v>8158</v>
      </c>
      <c r="I126" s="295" t="s">
        <v>16364</v>
      </c>
      <c r="J126" s="296" t="s">
        <v>16365</v>
      </c>
      <c r="K126" s="281" t="s">
        <v>16133</v>
      </c>
      <c r="M126" s="285"/>
      <c r="N126" s="282">
        <v>1100</v>
      </c>
      <c r="O126" s="278" t="s">
        <v>8273</v>
      </c>
      <c r="R126" s="280" t="str">
        <f t="shared" si="1"/>
        <v>Bonita Springs Utilities</v>
      </c>
    </row>
    <row r="127" spans="1:24" ht="15" customHeight="1" x14ac:dyDescent="0.3">
      <c r="A127" s="278">
        <v>794</v>
      </c>
      <c r="B127" s="279">
        <v>39848</v>
      </c>
      <c r="C127" s="278">
        <v>434</v>
      </c>
      <c r="D127" s="278" t="s">
        <v>150</v>
      </c>
      <c r="E127" s="285" t="s">
        <v>3575</v>
      </c>
      <c r="F127" s="278" t="s">
        <v>16366</v>
      </c>
      <c r="G127" s="278" t="s">
        <v>11913</v>
      </c>
      <c r="H127" s="299" t="s">
        <v>16367</v>
      </c>
      <c r="I127" s="295" t="s">
        <v>16368</v>
      </c>
      <c r="J127" s="296" t="s">
        <v>16369</v>
      </c>
      <c r="K127" s="281" t="s">
        <v>3567</v>
      </c>
      <c r="M127" s="285"/>
      <c r="N127" s="282">
        <v>5000</v>
      </c>
      <c r="O127" s="278" t="s">
        <v>15880</v>
      </c>
      <c r="R127" s="280" t="str">
        <f t="shared" si="1"/>
        <v>Citrus county Utilities</v>
      </c>
    </row>
    <row r="128" spans="1:24" ht="15" customHeight="1" x14ac:dyDescent="0.3">
      <c r="A128" s="278">
        <v>810</v>
      </c>
      <c r="B128" s="279">
        <v>39849</v>
      </c>
      <c r="C128" s="278">
        <v>948</v>
      </c>
      <c r="D128" s="278" t="s">
        <v>21</v>
      </c>
      <c r="E128" s="285" t="s">
        <v>3610</v>
      </c>
      <c r="F128" s="278" t="s">
        <v>16370</v>
      </c>
      <c r="G128" s="278" t="s">
        <v>8211</v>
      </c>
      <c r="H128" s="280" t="s">
        <v>11133</v>
      </c>
      <c r="I128" s="295" t="s">
        <v>16371</v>
      </c>
      <c r="J128" s="296" t="s">
        <v>16372</v>
      </c>
      <c r="K128" s="281" t="s">
        <v>16373</v>
      </c>
      <c r="M128" s="285"/>
      <c r="N128" s="282">
        <v>90</v>
      </c>
      <c r="O128" s="278" t="s">
        <v>8142</v>
      </c>
      <c r="R128" s="280" t="str">
        <f t="shared" si="1"/>
        <v xml:space="preserve">Emerald Coast Utilities </v>
      </c>
    </row>
    <row r="129" spans="1:18" ht="15" customHeight="1" x14ac:dyDescent="0.3">
      <c r="A129" s="278">
        <v>812</v>
      </c>
      <c r="B129" s="279">
        <v>39849</v>
      </c>
      <c r="C129" s="278">
        <v>1031</v>
      </c>
      <c r="D129" s="278" t="s">
        <v>162</v>
      </c>
      <c r="E129" s="285" t="s">
        <v>3582</v>
      </c>
      <c r="F129" s="278" t="s">
        <v>16374</v>
      </c>
      <c r="G129" s="278" t="s">
        <v>9422</v>
      </c>
      <c r="H129" s="280" t="s">
        <v>16375</v>
      </c>
      <c r="I129" s="295" t="s">
        <v>16376</v>
      </c>
      <c r="J129" s="296" t="s">
        <v>16377</v>
      </c>
      <c r="K129" s="281" t="s">
        <v>3566</v>
      </c>
      <c r="M129" s="285" t="s">
        <v>8172</v>
      </c>
      <c r="N129" s="282">
        <v>30000</v>
      </c>
      <c r="O129" s="278" t="s">
        <v>8161</v>
      </c>
      <c r="R129" s="280" t="str">
        <f t="shared" si="1"/>
        <v>lee County Utilities</v>
      </c>
    </row>
    <row r="130" spans="1:18" ht="15" customHeight="1" x14ac:dyDescent="0.3">
      <c r="A130" s="278">
        <v>815</v>
      </c>
      <c r="B130" s="279">
        <v>39849</v>
      </c>
      <c r="C130" s="278">
        <v>121</v>
      </c>
      <c r="D130" s="278" t="s">
        <v>347</v>
      </c>
      <c r="E130" s="285" t="s">
        <v>3580</v>
      </c>
      <c r="F130" s="278" t="s">
        <v>16378</v>
      </c>
      <c r="G130" s="297" t="s">
        <v>16379</v>
      </c>
      <c r="H130" s="280" t="s">
        <v>16380</v>
      </c>
      <c r="I130" s="295" t="s">
        <v>16381</v>
      </c>
      <c r="J130" s="296" t="s">
        <v>16382</v>
      </c>
      <c r="K130" s="281" t="s">
        <v>16383</v>
      </c>
      <c r="M130" s="285" t="s">
        <v>8172</v>
      </c>
      <c r="N130" s="282">
        <v>300</v>
      </c>
      <c r="O130" s="278" t="s">
        <v>8194</v>
      </c>
      <c r="R130" s="280" t="str">
        <f t="shared" si="1"/>
        <v>City of Crescent City</v>
      </c>
    </row>
    <row r="131" spans="1:18" ht="15" customHeight="1" x14ac:dyDescent="0.3">
      <c r="A131" s="278">
        <v>816</v>
      </c>
      <c r="B131" s="279">
        <v>39849</v>
      </c>
      <c r="C131" s="278">
        <v>220</v>
      </c>
      <c r="D131" s="278" t="s">
        <v>3611</v>
      </c>
      <c r="E131" s="278" t="s">
        <v>3587</v>
      </c>
      <c r="F131" s="278" t="s">
        <v>16384</v>
      </c>
      <c r="G131" s="297" t="s">
        <v>9177</v>
      </c>
      <c r="H131" s="280" t="s">
        <v>14406</v>
      </c>
      <c r="I131" s="295" t="s">
        <v>16385</v>
      </c>
      <c r="J131" s="296" t="s">
        <v>16386</v>
      </c>
      <c r="K131" s="281" t="s">
        <v>3566</v>
      </c>
      <c r="N131" s="282">
        <v>168920</v>
      </c>
      <c r="O131" s="278" t="s">
        <v>8273</v>
      </c>
      <c r="R131" s="280" t="str">
        <f t="shared" ref="R131:R194" si="2">IF(B131&gt;0,H131,"")</f>
        <v>Miami-Dade Water &amp; Sewer</v>
      </c>
    </row>
    <row r="132" spans="1:18" ht="15" customHeight="1" x14ac:dyDescent="0.3">
      <c r="A132" s="278">
        <v>839</v>
      </c>
      <c r="B132" s="279">
        <v>39850</v>
      </c>
      <c r="C132" s="278">
        <v>1055</v>
      </c>
      <c r="D132" s="278" t="s">
        <v>35</v>
      </c>
      <c r="E132" s="278" t="s">
        <v>3580</v>
      </c>
      <c r="F132" s="278" t="s">
        <v>16387</v>
      </c>
      <c r="G132" s="278" t="s">
        <v>16388</v>
      </c>
      <c r="H132" s="280" t="s">
        <v>14210</v>
      </c>
      <c r="I132" s="295" t="s">
        <v>16389</v>
      </c>
      <c r="J132" s="296" t="s">
        <v>16390</v>
      </c>
      <c r="K132" s="281" t="s">
        <v>14447</v>
      </c>
      <c r="N132" s="282">
        <v>1000</v>
      </c>
      <c r="O132" s="278" t="s">
        <v>8161</v>
      </c>
      <c r="R132" s="280" t="str">
        <f t="shared" si="2"/>
        <v>City of Jacksonville</v>
      </c>
    </row>
    <row r="133" spans="1:18" ht="15" customHeight="1" x14ac:dyDescent="0.3">
      <c r="A133" s="278">
        <v>840</v>
      </c>
      <c r="B133" s="279">
        <v>39850</v>
      </c>
      <c r="C133" s="278">
        <v>1101</v>
      </c>
      <c r="D133" s="278" t="s">
        <v>35</v>
      </c>
      <c r="E133" s="285" t="s">
        <v>3580</v>
      </c>
      <c r="F133" s="278" t="s">
        <v>16391</v>
      </c>
      <c r="G133" s="278" t="s">
        <v>16392</v>
      </c>
      <c r="H133" s="280" t="s">
        <v>8191</v>
      </c>
      <c r="I133" s="295" t="s">
        <v>16393</v>
      </c>
      <c r="J133" s="296" t="s">
        <v>16394</v>
      </c>
      <c r="K133" s="281" t="s">
        <v>16133</v>
      </c>
      <c r="M133" s="285"/>
      <c r="N133" s="282">
        <v>1000</v>
      </c>
      <c r="O133" s="278" t="s">
        <v>8161</v>
      </c>
      <c r="R133" s="280" t="str">
        <f t="shared" si="2"/>
        <v>JEA</v>
      </c>
    </row>
    <row r="134" spans="1:18" ht="15" customHeight="1" x14ac:dyDescent="0.3">
      <c r="A134" s="278">
        <v>844</v>
      </c>
      <c r="B134" s="279">
        <v>39850</v>
      </c>
      <c r="C134" s="278">
        <v>1158</v>
      </c>
      <c r="D134" s="278" t="s">
        <v>94</v>
      </c>
      <c r="E134" s="278" t="s">
        <v>3582</v>
      </c>
      <c r="F134" s="278" t="s">
        <v>16395</v>
      </c>
      <c r="G134" s="297" t="s">
        <v>16396</v>
      </c>
      <c r="H134" s="280" t="s">
        <v>16397</v>
      </c>
      <c r="I134" s="295" t="s">
        <v>16398</v>
      </c>
      <c r="J134" s="296" t="s">
        <v>16399</v>
      </c>
      <c r="K134" s="281" t="s">
        <v>4936</v>
      </c>
      <c r="M134" s="285"/>
      <c r="N134" s="282" t="s">
        <v>4936</v>
      </c>
      <c r="O134" s="278" t="s">
        <v>8194</v>
      </c>
      <c r="R134" s="280" t="str">
        <f t="shared" si="2"/>
        <v xml:space="preserve">private citizen </v>
      </c>
    </row>
    <row r="135" spans="1:18" ht="15" customHeight="1" x14ac:dyDescent="0.3">
      <c r="A135" s="278">
        <v>850</v>
      </c>
      <c r="B135" s="279">
        <v>39850</v>
      </c>
      <c r="C135" s="278">
        <v>1531</v>
      </c>
      <c r="D135" s="278" t="s">
        <v>203</v>
      </c>
      <c r="E135" s="278" t="s">
        <v>3610</v>
      </c>
      <c r="F135" s="302" t="s">
        <v>16400</v>
      </c>
      <c r="G135" s="302" t="s">
        <v>8163</v>
      </c>
      <c r="H135" s="303" t="s">
        <v>16401</v>
      </c>
      <c r="I135" s="303" t="s">
        <v>16402</v>
      </c>
      <c r="J135" s="303" t="s">
        <v>16403</v>
      </c>
      <c r="K135" s="281" t="s">
        <v>8225</v>
      </c>
      <c r="M135" s="285"/>
      <c r="N135" s="282">
        <v>1000</v>
      </c>
      <c r="O135" s="278" t="s">
        <v>15880</v>
      </c>
      <c r="R135" s="280" t="str">
        <f t="shared" si="2"/>
        <v>Regional Utilities of Walton County</v>
      </c>
    </row>
    <row r="136" spans="1:18" ht="15" customHeight="1" x14ac:dyDescent="0.3">
      <c r="A136" s="278">
        <v>859</v>
      </c>
      <c r="B136" s="279">
        <v>39851</v>
      </c>
      <c r="C136" s="278">
        <v>100</v>
      </c>
      <c r="D136" s="278" t="s">
        <v>46</v>
      </c>
      <c r="E136" s="278" t="s">
        <v>3575</v>
      </c>
      <c r="F136" s="302" t="s">
        <v>16404</v>
      </c>
      <c r="G136" s="302" t="s">
        <v>16405</v>
      </c>
      <c r="H136" s="303" t="s">
        <v>9039</v>
      </c>
      <c r="I136" s="303" t="s">
        <v>16406</v>
      </c>
      <c r="J136" s="303" t="s">
        <v>16407</v>
      </c>
      <c r="K136" s="281" t="s">
        <v>14447</v>
      </c>
      <c r="M136" s="285"/>
      <c r="N136" s="282">
        <v>50</v>
      </c>
      <c r="O136" s="278" t="s">
        <v>8142</v>
      </c>
      <c r="R136" s="280" t="str">
        <f t="shared" si="2"/>
        <v>City of Temple Terrace</v>
      </c>
    </row>
    <row r="137" spans="1:18" ht="15" customHeight="1" x14ac:dyDescent="0.3">
      <c r="A137" s="278">
        <v>883</v>
      </c>
      <c r="B137" s="279">
        <v>39852</v>
      </c>
      <c r="C137" s="278">
        <v>1800</v>
      </c>
      <c r="D137" s="278" t="s">
        <v>319</v>
      </c>
      <c r="E137" s="278" t="s">
        <v>3610</v>
      </c>
      <c r="F137" s="302"/>
      <c r="G137" s="302" t="s">
        <v>8207</v>
      </c>
      <c r="H137" s="303" t="s">
        <v>8208</v>
      </c>
      <c r="I137" s="303" t="s">
        <v>16408</v>
      </c>
      <c r="J137" s="301" t="s">
        <v>16409</v>
      </c>
      <c r="K137" s="281" t="s">
        <v>8225</v>
      </c>
      <c r="M137" s="285"/>
      <c r="N137" s="282">
        <v>1000</v>
      </c>
      <c r="O137" s="278" t="s">
        <v>8142</v>
      </c>
      <c r="P137" s="283">
        <v>0.4</v>
      </c>
      <c r="Q137" s="278" t="s">
        <v>16410</v>
      </c>
      <c r="R137" s="280" t="str">
        <f t="shared" si="2"/>
        <v>City of Tallahassee</v>
      </c>
    </row>
    <row r="138" spans="1:18" ht="15" customHeight="1" x14ac:dyDescent="0.3">
      <c r="A138" s="278">
        <v>884</v>
      </c>
      <c r="B138" s="279">
        <v>39853</v>
      </c>
      <c r="C138" s="278">
        <v>748</v>
      </c>
      <c r="D138" s="278" t="s">
        <v>35</v>
      </c>
      <c r="E138" s="278" t="s">
        <v>3580</v>
      </c>
      <c r="F138" s="302" t="s">
        <v>16411</v>
      </c>
      <c r="G138" s="302" t="s">
        <v>16412</v>
      </c>
      <c r="H138" s="303" t="s">
        <v>16413</v>
      </c>
      <c r="I138" s="303" t="s">
        <v>16414</v>
      </c>
      <c r="J138" s="303" t="s">
        <v>16415</v>
      </c>
      <c r="K138" s="281" t="s">
        <v>3566</v>
      </c>
      <c r="M138" s="285"/>
      <c r="N138" s="282" t="s">
        <v>4936</v>
      </c>
      <c r="O138" s="278" t="s">
        <v>4936</v>
      </c>
      <c r="Q138" s="278" t="s">
        <v>16416</v>
      </c>
      <c r="R138" s="280" t="str">
        <f t="shared" si="2"/>
        <v>DOH</v>
      </c>
    </row>
    <row r="139" spans="1:18" ht="15" customHeight="1" x14ac:dyDescent="0.3">
      <c r="A139" s="278">
        <v>894</v>
      </c>
      <c r="B139" s="279">
        <v>39853</v>
      </c>
      <c r="C139" s="278">
        <v>1551</v>
      </c>
      <c r="D139" s="278" t="s">
        <v>91</v>
      </c>
      <c r="E139" s="285" t="s">
        <v>3578</v>
      </c>
      <c r="F139" s="302" t="s">
        <v>16417</v>
      </c>
      <c r="G139" s="302" t="s">
        <v>16418</v>
      </c>
      <c r="H139" s="303" t="s">
        <v>16419</v>
      </c>
      <c r="I139" s="303" t="s">
        <v>16420</v>
      </c>
      <c r="J139" s="303" t="s">
        <v>16421</v>
      </c>
      <c r="K139" s="281" t="s">
        <v>14447</v>
      </c>
      <c r="M139" s="285"/>
      <c r="N139" s="282">
        <v>75</v>
      </c>
      <c r="O139" s="278" t="s">
        <v>4936</v>
      </c>
      <c r="R139" s="280" t="str">
        <f t="shared" si="2"/>
        <v>H and H Liquid Disposal</v>
      </c>
    </row>
    <row r="140" spans="1:18" ht="15" customHeight="1" x14ac:dyDescent="0.3">
      <c r="A140" s="278">
        <v>904</v>
      </c>
      <c r="B140" s="279">
        <v>39854</v>
      </c>
      <c r="C140" s="278">
        <v>751</v>
      </c>
      <c r="D140" s="278" t="s">
        <v>64</v>
      </c>
      <c r="E140" s="285" t="s">
        <v>3578</v>
      </c>
      <c r="F140" s="302" t="s">
        <v>16422</v>
      </c>
      <c r="G140" s="302" t="s">
        <v>8472</v>
      </c>
      <c r="H140" s="303" t="s">
        <v>16423</v>
      </c>
      <c r="I140" s="303" t="s">
        <v>16424</v>
      </c>
      <c r="J140" s="303" t="s">
        <v>16425</v>
      </c>
      <c r="K140" s="281" t="s">
        <v>16426</v>
      </c>
      <c r="M140" s="285"/>
      <c r="N140" s="282">
        <v>50000</v>
      </c>
      <c r="O140" s="278" t="s">
        <v>8161</v>
      </c>
      <c r="R140" s="280" t="str">
        <f t="shared" si="2"/>
        <v>Utilities Inc of Florida</v>
      </c>
    </row>
    <row r="141" spans="1:18" ht="15" customHeight="1" x14ac:dyDescent="0.3">
      <c r="A141" s="278">
        <v>905</v>
      </c>
      <c r="B141" s="279">
        <v>39854</v>
      </c>
      <c r="C141" s="278">
        <v>816</v>
      </c>
      <c r="D141" s="278" t="s">
        <v>121</v>
      </c>
      <c r="E141" s="285" t="s">
        <v>3582</v>
      </c>
      <c r="F141" s="302" t="s">
        <v>16427</v>
      </c>
      <c r="G141" s="302" t="s">
        <v>8180</v>
      </c>
      <c r="H141" s="303" t="s">
        <v>8181</v>
      </c>
      <c r="I141" s="306" t="s">
        <v>16428</v>
      </c>
      <c r="J141" s="303" t="s">
        <v>16429</v>
      </c>
      <c r="K141" s="281" t="s">
        <v>8225</v>
      </c>
      <c r="M141" s="285"/>
      <c r="N141" s="282">
        <v>3500</v>
      </c>
      <c r="O141" s="278" t="s">
        <v>15880</v>
      </c>
      <c r="R141" s="280" t="str">
        <f t="shared" si="2"/>
        <v>Charlotte Co. Utilities</v>
      </c>
    </row>
    <row r="142" spans="1:18" ht="15" customHeight="1" x14ac:dyDescent="0.3">
      <c r="A142" s="278">
        <v>909</v>
      </c>
      <c r="B142" s="279">
        <v>39854</v>
      </c>
      <c r="C142" s="278">
        <v>921</v>
      </c>
      <c r="D142" s="278" t="s">
        <v>426</v>
      </c>
      <c r="E142" s="285" t="s">
        <v>3587</v>
      </c>
      <c r="F142" s="302" t="s">
        <v>16430</v>
      </c>
      <c r="G142" s="302" t="s">
        <v>16431</v>
      </c>
      <c r="H142" s="303" t="s">
        <v>16432</v>
      </c>
      <c r="I142" s="303" t="s">
        <v>16433</v>
      </c>
      <c r="J142" s="303" t="s">
        <v>16434</v>
      </c>
      <c r="K142" s="281" t="s">
        <v>8429</v>
      </c>
      <c r="M142" s="285"/>
      <c r="N142" s="282">
        <v>1000</v>
      </c>
      <c r="O142" s="278" t="s">
        <v>8194</v>
      </c>
      <c r="R142" s="280" t="str">
        <f t="shared" si="2"/>
        <v>City of Port St. Lucie Wastewater</v>
      </c>
    </row>
    <row r="143" spans="1:18" ht="15" customHeight="1" x14ac:dyDescent="0.3">
      <c r="A143" s="278">
        <v>910</v>
      </c>
      <c r="B143" s="279">
        <v>39854</v>
      </c>
      <c r="C143" s="278">
        <v>1124</v>
      </c>
      <c r="D143" s="278" t="s">
        <v>42</v>
      </c>
      <c r="E143" s="285" t="s">
        <v>3582</v>
      </c>
      <c r="F143" s="302" t="s">
        <v>16435</v>
      </c>
      <c r="G143" s="302" t="s">
        <v>8553</v>
      </c>
      <c r="H143" s="303" t="s">
        <v>16436</v>
      </c>
      <c r="I143" s="303" t="s">
        <v>16437</v>
      </c>
      <c r="J143" s="303" t="s">
        <v>16438</v>
      </c>
      <c r="K143" s="281" t="s">
        <v>3566</v>
      </c>
      <c r="M143" s="285" t="s">
        <v>12003</v>
      </c>
      <c r="N143" s="282">
        <v>10800</v>
      </c>
      <c r="O143" s="278" t="s">
        <v>15880</v>
      </c>
      <c r="R143" s="280" t="str">
        <f t="shared" si="2"/>
        <v>CH 2M Hill</v>
      </c>
    </row>
    <row r="144" spans="1:18" ht="15" customHeight="1" x14ac:dyDescent="0.3">
      <c r="A144" s="278">
        <v>912</v>
      </c>
      <c r="B144" s="279">
        <v>39854</v>
      </c>
      <c r="C144" s="278">
        <v>1219</v>
      </c>
      <c r="D144" s="278" t="s">
        <v>319</v>
      </c>
      <c r="E144" s="285" t="s">
        <v>3610</v>
      </c>
      <c r="F144" s="302" t="s">
        <v>16439</v>
      </c>
      <c r="G144" s="302" t="s">
        <v>16440</v>
      </c>
      <c r="H144" s="303" t="s">
        <v>6825</v>
      </c>
      <c r="I144" s="303" t="s">
        <v>16441</v>
      </c>
      <c r="J144" s="303" t="s">
        <v>16442</v>
      </c>
      <c r="K144" s="281" t="s">
        <v>8429</v>
      </c>
      <c r="M144" s="285"/>
      <c r="N144" s="282">
        <v>1000</v>
      </c>
      <c r="O144" s="278" t="s">
        <v>8142</v>
      </c>
      <c r="P144" s="283">
        <v>0.4</v>
      </c>
      <c r="Q144" s="278" t="s">
        <v>11475</v>
      </c>
      <c r="R144" s="280" t="str">
        <f t="shared" si="2"/>
        <v>DEP</v>
      </c>
    </row>
    <row r="145" spans="1:24" ht="15" customHeight="1" x14ac:dyDescent="0.3">
      <c r="A145" s="278">
        <v>913</v>
      </c>
      <c r="B145" s="279">
        <v>39854</v>
      </c>
      <c r="C145" s="278">
        <v>1333</v>
      </c>
      <c r="D145" s="278" t="s">
        <v>46</v>
      </c>
      <c r="E145" s="285" t="s">
        <v>3575</v>
      </c>
      <c r="F145" s="302" t="s">
        <v>16443</v>
      </c>
      <c r="G145" s="302" t="s">
        <v>16444</v>
      </c>
      <c r="H145" s="303" t="s">
        <v>16126</v>
      </c>
      <c r="I145" s="303" t="s">
        <v>16445</v>
      </c>
      <c r="J145" s="303" t="s">
        <v>16446</v>
      </c>
      <c r="K145" s="281" t="s">
        <v>8225</v>
      </c>
      <c r="M145" s="285"/>
      <c r="N145" s="282">
        <v>2000</v>
      </c>
      <c r="O145" s="278" t="s">
        <v>8194</v>
      </c>
      <c r="R145" s="280" t="str">
        <f t="shared" si="2"/>
        <v>Hillsborough Co. Water Resource Services</v>
      </c>
    </row>
    <row r="146" spans="1:24" ht="15" customHeight="1" x14ac:dyDescent="0.3">
      <c r="A146" s="278">
        <v>919</v>
      </c>
      <c r="B146" s="279">
        <v>39854</v>
      </c>
      <c r="C146" s="278">
        <v>1522</v>
      </c>
      <c r="D146" s="278" t="s">
        <v>162</v>
      </c>
      <c r="E146" s="278" t="s">
        <v>3582</v>
      </c>
      <c r="F146" s="302" t="s">
        <v>16447</v>
      </c>
      <c r="G146" s="302" t="s">
        <v>14809</v>
      </c>
      <c r="H146" s="303" t="s">
        <v>15887</v>
      </c>
      <c r="I146" s="303" t="s">
        <v>16448</v>
      </c>
      <c r="J146" s="303" t="s">
        <v>16449</v>
      </c>
      <c r="K146" s="281" t="s">
        <v>16450</v>
      </c>
      <c r="M146" s="285"/>
      <c r="N146" s="282">
        <v>8000</v>
      </c>
      <c r="O146" s="278" t="s">
        <v>15880</v>
      </c>
      <c r="R146" s="280" t="str">
        <f t="shared" si="2"/>
        <v>County Utilities</v>
      </c>
    </row>
    <row r="147" spans="1:24" ht="15" customHeight="1" x14ac:dyDescent="0.3">
      <c r="A147" s="278">
        <v>934</v>
      </c>
      <c r="B147" s="279">
        <v>39855</v>
      </c>
      <c r="C147" s="278">
        <v>1051</v>
      </c>
      <c r="D147" s="278" t="s">
        <v>31</v>
      </c>
      <c r="E147" s="278" t="s">
        <v>3587</v>
      </c>
      <c r="F147" s="302" t="s">
        <v>16451</v>
      </c>
      <c r="G147" s="302" t="s">
        <v>16452</v>
      </c>
      <c r="H147" s="307" t="s">
        <v>10347</v>
      </c>
      <c r="I147" s="307" t="s">
        <v>16453</v>
      </c>
      <c r="J147" s="307" t="s">
        <v>16454</v>
      </c>
      <c r="K147" s="281" t="s">
        <v>10604</v>
      </c>
      <c r="M147" s="285"/>
      <c r="N147" s="282">
        <v>9000</v>
      </c>
      <c r="O147" s="278" t="s">
        <v>8161</v>
      </c>
      <c r="Q147" s="278" t="s">
        <v>4936</v>
      </c>
      <c r="R147" s="280" t="str">
        <f t="shared" si="2"/>
        <v>Village of Wellington</v>
      </c>
    </row>
    <row r="148" spans="1:24" ht="15" customHeight="1" x14ac:dyDescent="0.3">
      <c r="A148" s="278">
        <v>935</v>
      </c>
      <c r="B148" s="279">
        <v>39855</v>
      </c>
      <c r="C148" s="278">
        <v>1138</v>
      </c>
      <c r="D148" s="278" t="s">
        <v>1288</v>
      </c>
      <c r="E148" s="285" t="s">
        <v>3575</v>
      </c>
      <c r="F148" s="302" t="s">
        <v>16455</v>
      </c>
      <c r="G148" s="302" t="s">
        <v>16456</v>
      </c>
      <c r="H148" s="307" t="s">
        <v>16457</v>
      </c>
      <c r="I148" s="307" t="s">
        <v>16458</v>
      </c>
      <c r="J148" s="307" t="s">
        <v>16459</v>
      </c>
      <c r="K148" s="281" t="s">
        <v>8429</v>
      </c>
      <c r="M148" s="285"/>
      <c r="N148" s="282" t="s">
        <v>4936</v>
      </c>
      <c r="O148" s="278" t="s">
        <v>8267</v>
      </c>
      <c r="Q148" s="278" t="s">
        <v>4936</v>
      </c>
      <c r="R148" s="280" t="str">
        <f t="shared" si="2"/>
        <v>Co.EM</v>
      </c>
    </row>
    <row r="149" spans="1:24" ht="15" customHeight="1" x14ac:dyDescent="0.3">
      <c r="A149" s="278">
        <v>941</v>
      </c>
      <c r="B149" s="279">
        <v>39855</v>
      </c>
      <c r="C149" s="278">
        <v>1441</v>
      </c>
      <c r="D149" s="278" t="s">
        <v>329</v>
      </c>
      <c r="E149" s="285" t="s">
        <v>3578</v>
      </c>
      <c r="F149" s="302" t="s">
        <v>16460</v>
      </c>
      <c r="G149" s="302" t="s">
        <v>8311</v>
      </c>
      <c r="H149" s="307" t="s">
        <v>15887</v>
      </c>
      <c r="I149" s="307" t="s">
        <v>16461</v>
      </c>
      <c r="J149" s="307" t="s">
        <v>16462</v>
      </c>
      <c r="K149" s="281" t="s">
        <v>8225</v>
      </c>
      <c r="M149" s="285"/>
      <c r="N149" s="282">
        <v>2400</v>
      </c>
      <c r="O149" s="278" t="s">
        <v>8273</v>
      </c>
      <c r="Q149" s="278" t="s">
        <v>4936</v>
      </c>
      <c r="R149" s="280" t="str">
        <f t="shared" si="2"/>
        <v>County Utilities</v>
      </c>
    </row>
    <row r="150" spans="1:24" ht="15" customHeight="1" x14ac:dyDescent="0.3">
      <c r="A150" s="278">
        <v>947</v>
      </c>
      <c r="B150" s="279">
        <v>39855</v>
      </c>
      <c r="C150" s="278">
        <v>1635</v>
      </c>
      <c r="D150" s="278" t="s">
        <v>61</v>
      </c>
      <c r="E150" s="285" t="s">
        <v>3575</v>
      </c>
      <c r="F150" s="302" t="s">
        <v>16463</v>
      </c>
      <c r="G150" s="302" t="s">
        <v>16464</v>
      </c>
      <c r="H150" s="307" t="s">
        <v>16465</v>
      </c>
      <c r="I150" s="307" t="s">
        <v>16466</v>
      </c>
      <c r="J150" s="307" t="s">
        <v>16467</v>
      </c>
      <c r="K150" s="281" t="s">
        <v>16468</v>
      </c>
      <c r="M150" s="285"/>
      <c r="N150" s="282">
        <v>3600</v>
      </c>
      <c r="O150" s="278" t="s">
        <v>15880</v>
      </c>
      <c r="Q150" s="278" t="s">
        <v>16469</v>
      </c>
      <c r="R150" s="280" t="str">
        <f t="shared" si="2"/>
        <v>City of Dunedin</v>
      </c>
    </row>
    <row r="151" spans="1:24" ht="15" customHeight="1" x14ac:dyDescent="0.3">
      <c r="A151" s="278">
        <v>957</v>
      </c>
      <c r="B151" s="279">
        <v>39856</v>
      </c>
      <c r="C151" s="278">
        <v>833</v>
      </c>
      <c r="D151" s="278" t="s">
        <v>26</v>
      </c>
      <c r="E151" s="285" t="s">
        <v>3578</v>
      </c>
      <c r="F151" s="302" t="s">
        <v>16470</v>
      </c>
      <c r="G151" s="302" t="s">
        <v>16471</v>
      </c>
      <c r="H151" s="307" t="s">
        <v>12121</v>
      </c>
      <c r="I151" s="307" t="s">
        <v>16472</v>
      </c>
      <c r="J151" s="307" t="s">
        <v>16473</v>
      </c>
      <c r="K151" s="281" t="s">
        <v>16474</v>
      </c>
      <c r="M151" s="285"/>
      <c r="N151" s="282">
        <v>3500</v>
      </c>
      <c r="O151" s="278" t="s">
        <v>15880</v>
      </c>
      <c r="Q151" s="278" t="s">
        <v>4936</v>
      </c>
      <c r="R151" s="280" t="str">
        <f t="shared" si="2"/>
        <v>City of Cocoa</v>
      </c>
    </row>
    <row r="152" spans="1:24" s="308" customFormat="1" ht="15" customHeight="1" x14ac:dyDescent="0.3">
      <c r="A152" s="308">
        <v>961</v>
      </c>
      <c r="B152" s="309">
        <v>39856</v>
      </c>
      <c r="C152" s="308">
        <v>1033</v>
      </c>
      <c r="D152" s="308" t="s">
        <v>26</v>
      </c>
      <c r="E152" s="310" t="s">
        <v>3578</v>
      </c>
      <c r="F152" s="302" t="s">
        <v>16475</v>
      </c>
      <c r="G152" s="302" t="s">
        <v>12037</v>
      </c>
      <c r="H152" s="307" t="s">
        <v>12038</v>
      </c>
      <c r="I152" s="307" t="s">
        <v>16476</v>
      </c>
      <c r="J152" s="307" t="s">
        <v>16477</v>
      </c>
      <c r="K152" s="311" t="s">
        <v>3566</v>
      </c>
      <c r="L152" s="311"/>
      <c r="M152" s="310" t="s">
        <v>12003</v>
      </c>
      <c r="N152" s="312">
        <v>9500</v>
      </c>
      <c r="O152" s="308" t="s">
        <v>8273</v>
      </c>
      <c r="P152" s="313"/>
      <c r="Q152" s="308" t="s">
        <v>16478</v>
      </c>
      <c r="R152" s="280" t="str">
        <f t="shared" si="2"/>
        <v>City of Melbourne</v>
      </c>
      <c r="X152" s="314"/>
    </row>
    <row r="153" spans="1:24" ht="15" customHeight="1" x14ac:dyDescent="0.3">
      <c r="A153" s="278">
        <v>1018</v>
      </c>
      <c r="B153" s="279">
        <v>39860</v>
      </c>
      <c r="C153" s="278">
        <v>903</v>
      </c>
      <c r="D153" s="278" t="s">
        <v>64</v>
      </c>
      <c r="E153" s="285" t="s">
        <v>3578</v>
      </c>
      <c r="F153" s="278" t="s">
        <v>16479</v>
      </c>
      <c r="G153" s="278" t="s">
        <v>16480</v>
      </c>
      <c r="H153" s="315" t="s">
        <v>12327</v>
      </c>
      <c r="I153" s="315" t="s">
        <v>16481</v>
      </c>
      <c r="J153" s="315" t="s">
        <v>16482</v>
      </c>
      <c r="K153" s="281" t="s">
        <v>16483</v>
      </c>
      <c r="M153" s="285"/>
      <c r="N153" s="282">
        <v>500</v>
      </c>
      <c r="O153" s="278" t="s">
        <v>8142</v>
      </c>
      <c r="R153" s="280" t="str">
        <f t="shared" si="2"/>
        <v>City of Winter Park</v>
      </c>
    </row>
    <row r="154" spans="1:24" ht="15" customHeight="1" x14ac:dyDescent="0.3">
      <c r="A154" s="278">
        <v>1037</v>
      </c>
      <c r="B154" s="279">
        <v>39860</v>
      </c>
      <c r="C154" s="278">
        <v>1753</v>
      </c>
      <c r="D154" s="278" t="s">
        <v>46</v>
      </c>
      <c r="E154" s="285" t="s">
        <v>3575</v>
      </c>
      <c r="F154" s="278" t="s">
        <v>16484</v>
      </c>
      <c r="G154" s="278" t="s">
        <v>16485</v>
      </c>
      <c r="H154" s="315" t="s">
        <v>16486</v>
      </c>
      <c r="I154" s="315" t="s">
        <v>16487</v>
      </c>
      <c r="J154" s="315" t="s">
        <v>16488</v>
      </c>
      <c r="K154" s="281" t="s">
        <v>8225</v>
      </c>
      <c r="M154" s="285"/>
      <c r="N154" s="282">
        <v>2000</v>
      </c>
      <c r="O154" s="278" t="s">
        <v>8142</v>
      </c>
      <c r="R154" s="280" t="str">
        <f t="shared" si="2"/>
        <v>Tampa Water</v>
      </c>
    </row>
    <row r="155" spans="1:24" ht="15" customHeight="1" x14ac:dyDescent="0.3">
      <c r="A155" s="278">
        <v>1042</v>
      </c>
      <c r="B155" s="279">
        <v>39861</v>
      </c>
      <c r="C155" s="278">
        <v>806</v>
      </c>
      <c r="D155" s="278" t="s">
        <v>3168</v>
      </c>
      <c r="E155" s="278" t="s">
        <v>3580</v>
      </c>
      <c r="F155" s="278" t="s">
        <v>16489</v>
      </c>
      <c r="G155" s="278" t="s">
        <v>8436</v>
      </c>
      <c r="H155" s="315" t="s">
        <v>8437</v>
      </c>
      <c r="I155" s="315" t="s">
        <v>16490</v>
      </c>
      <c r="J155" s="315" t="s">
        <v>16491</v>
      </c>
      <c r="K155" s="281" t="s">
        <v>4936</v>
      </c>
      <c r="M155" s="285"/>
      <c r="N155" s="282">
        <v>1000</v>
      </c>
      <c r="O155" s="278" t="s">
        <v>15880</v>
      </c>
      <c r="Q155" s="278" t="s">
        <v>4433</v>
      </c>
      <c r="R155" s="280" t="str">
        <f t="shared" si="2"/>
        <v>City of Live Oak</v>
      </c>
    </row>
    <row r="156" spans="1:24" ht="15" customHeight="1" x14ac:dyDescent="0.3">
      <c r="A156" s="278">
        <v>1047</v>
      </c>
      <c r="B156" s="279">
        <v>39861</v>
      </c>
      <c r="C156" s="278">
        <v>1307</v>
      </c>
      <c r="D156" s="278" t="s">
        <v>70</v>
      </c>
      <c r="E156" s="285" t="s">
        <v>3575</v>
      </c>
      <c r="F156" s="278" t="s">
        <v>16492</v>
      </c>
      <c r="G156" s="278" t="s">
        <v>16493</v>
      </c>
      <c r="H156" s="315" t="s">
        <v>16494</v>
      </c>
      <c r="I156" s="315" t="s">
        <v>16495</v>
      </c>
      <c r="J156" s="315" t="s">
        <v>16496</v>
      </c>
      <c r="K156" s="281" t="s">
        <v>8429</v>
      </c>
      <c r="M156" s="285"/>
      <c r="N156" s="282">
        <v>5000</v>
      </c>
      <c r="O156" s="278" t="s">
        <v>8161</v>
      </c>
      <c r="R156" s="280" t="str">
        <f t="shared" si="2"/>
        <v>City of Winter Haven</v>
      </c>
    </row>
    <row r="157" spans="1:24" s="286" customFormat="1" ht="15" customHeight="1" x14ac:dyDescent="0.3">
      <c r="A157" s="286">
        <v>1054</v>
      </c>
      <c r="B157" s="288">
        <v>39861</v>
      </c>
      <c r="C157" s="286">
        <v>358</v>
      </c>
      <c r="D157" s="286" t="s">
        <v>70</v>
      </c>
      <c r="E157" s="289" t="s">
        <v>3575</v>
      </c>
      <c r="F157" s="286" t="s">
        <v>16497</v>
      </c>
      <c r="G157" s="316" t="s">
        <v>16498</v>
      </c>
      <c r="H157" s="290" t="s">
        <v>16499</v>
      </c>
      <c r="I157" s="304" t="s">
        <v>16500</v>
      </c>
      <c r="J157" s="305" t="s">
        <v>16501</v>
      </c>
      <c r="K157" s="291" t="s">
        <v>4936</v>
      </c>
      <c r="L157" s="291"/>
      <c r="M157" s="289"/>
      <c r="N157" s="292">
        <v>3000</v>
      </c>
      <c r="O157" s="286" t="s">
        <v>15880</v>
      </c>
      <c r="P157" s="293"/>
      <c r="R157" s="280" t="str">
        <f t="shared" si="2"/>
        <v xml:space="preserve">Polk Co. Water </v>
      </c>
      <c r="X157" s="294"/>
    </row>
    <row r="158" spans="1:24" ht="15" customHeight="1" x14ac:dyDescent="0.3">
      <c r="A158" s="278">
        <v>1072</v>
      </c>
      <c r="B158" s="279">
        <v>39862</v>
      </c>
      <c r="C158" s="278">
        <v>1102</v>
      </c>
      <c r="D158" s="278" t="s">
        <v>130</v>
      </c>
      <c r="E158" s="278" t="s">
        <v>3578</v>
      </c>
      <c r="F158" s="278" t="s">
        <v>16502</v>
      </c>
      <c r="G158" s="297" t="s">
        <v>16503</v>
      </c>
      <c r="H158" s="280" t="s">
        <v>16504</v>
      </c>
      <c r="I158" s="295" t="s">
        <v>16505</v>
      </c>
      <c r="J158" s="296" t="s">
        <v>16506</v>
      </c>
      <c r="K158" s="281" t="s">
        <v>16133</v>
      </c>
      <c r="M158" s="285"/>
      <c r="N158" s="282">
        <v>8000</v>
      </c>
      <c r="O158" s="278" t="s">
        <v>8142</v>
      </c>
      <c r="R158" s="280" t="str">
        <f t="shared" si="2"/>
        <v>Ormond Beach Utilities</v>
      </c>
    </row>
    <row r="159" spans="1:24" ht="15" customHeight="1" x14ac:dyDescent="0.3">
      <c r="A159" s="278">
        <v>1078</v>
      </c>
      <c r="B159" s="279">
        <v>39862</v>
      </c>
      <c r="C159" s="278">
        <v>132</v>
      </c>
      <c r="D159" s="278" t="s">
        <v>132</v>
      </c>
      <c r="E159" s="285" t="s">
        <v>3580</v>
      </c>
      <c r="F159" s="278" t="s">
        <v>16507</v>
      </c>
      <c r="G159" s="278" t="s">
        <v>13955</v>
      </c>
      <c r="H159" s="280" t="s">
        <v>15245</v>
      </c>
      <c r="I159" s="295" t="s">
        <v>16508</v>
      </c>
      <c r="J159" s="296" t="s">
        <v>16509</v>
      </c>
      <c r="K159" s="281" t="s">
        <v>3566</v>
      </c>
      <c r="M159" s="285"/>
      <c r="N159" s="282">
        <v>300</v>
      </c>
      <c r="O159" s="278" t="s">
        <v>8194</v>
      </c>
      <c r="R159" s="280" t="str">
        <f t="shared" si="2"/>
        <v>St. Johns Utilities</v>
      </c>
    </row>
    <row r="160" spans="1:24" ht="15" customHeight="1" x14ac:dyDescent="0.3">
      <c r="A160" s="278">
        <v>1080</v>
      </c>
      <c r="B160" s="279">
        <v>39862</v>
      </c>
      <c r="C160" s="278">
        <v>232</v>
      </c>
      <c r="D160" s="278" t="s">
        <v>46</v>
      </c>
      <c r="E160" s="285" t="s">
        <v>3575</v>
      </c>
      <c r="F160" s="278" t="s">
        <v>16510</v>
      </c>
      <c r="G160" s="278" t="s">
        <v>16511</v>
      </c>
      <c r="H160" s="299" t="s">
        <v>16512</v>
      </c>
      <c r="I160" s="295" t="s">
        <v>16513</v>
      </c>
      <c r="J160" s="296" t="s">
        <v>13950</v>
      </c>
      <c r="K160" s="281" t="s">
        <v>3566</v>
      </c>
      <c r="M160" s="285"/>
      <c r="N160" s="282">
        <v>48000</v>
      </c>
      <c r="O160" s="278" t="s">
        <v>8161</v>
      </c>
      <c r="R160" s="280" t="str">
        <f t="shared" si="2"/>
        <v xml:space="preserve">Hillsborough county Water Resources </v>
      </c>
    </row>
    <row r="161" spans="1:24" s="286" customFormat="1" ht="15" customHeight="1" x14ac:dyDescent="0.3">
      <c r="A161" s="286">
        <v>1123</v>
      </c>
      <c r="B161" s="288">
        <v>39863</v>
      </c>
      <c r="C161" s="286">
        <v>339</v>
      </c>
      <c r="D161" s="286" t="s">
        <v>70</v>
      </c>
      <c r="E161" s="289" t="s">
        <v>3575</v>
      </c>
      <c r="F161" s="286" t="s">
        <v>16514</v>
      </c>
      <c r="G161" s="286" t="s">
        <v>9134</v>
      </c>
      <c r="H161" s="317" t="s">
        <v>16515</v>
      </c>
      <c r="I161" s="304" t="s">
        <v>16516</v>
      </c>
      <c r="J161" s="305" t="s">
        <v>16517</v>
      </c>
      <c r="K161" s="291" t="s">
        <v>4468</v>
      </c>
      <c r="L161" s="291"/>
      <c r="M161" s="289" t="s">
        <v>15643</v>
      </c>
      <c r="N161" s="292">
        <v>10000</v>
      </c>
      <c r="O161" s="286" t="s">
        <v>8142</v>
      </c>
      <c r="P161" s="293"/>
      <c r="R161" s="280" t="str">
        <f t="shared" si="2"/>
        <v>Polk Co. Utilities</v>
      </c>
      <c r="X161" s="294"/>
    </row>
    <row r="162" spans="1:24" ht="15" customHeight="1" x14ac:dyDescent="0.3">
      <c r="A162" s="278">
        <v>1125</v>
      </c>
      <c r="B162" s="279">
        <v>39863</v>
      </c>
      <c r="C162" s="278">
        <v>530</v>
      </c>
      <c r="D162" s="278" t="s">
        <v>46</v>
      </c>
      <c r="E162" s="278" t="s">
        <v>3575</v>
      </c>
      <c r="F162" s="278" t="s">
        <v>16518</v>
      </c>
      <c r="G162" s="297" t="s">
        <v>16519</v>
      </c>
      <c r="H162" s="280" t="s">
        <v>11247</v>
      </c>
      <c r="I162" s="295" t="s">
        <v>16520</v>
      </c>
      <c r="J162" s="296" t="s">
        <v>16521</v>
      </c>
      <c r="K162" s="281" t="s">
        <v>4936</v>
      </c>
      <c r="M162" s="285"/>
      <c r="N162" s="282" t="s">
        <v>8194</v>
      </c>
      <c r="O162" s="278" t="s">
        <v>8267</v>
      </c>
      <c r="R162" s="280" t="str">
        <f t="shared" si="2"/>
        <v>private citizen</v>
      </c>
    </row>
    <row r="163" spans="1:24" ht="15" customHeight="1" x14ac:dyDescent="0.3">
      <c r="A163" s="278">
        <v>1129</v>
      </c>
      <c r="B163" s="279">
        <v>39863</v>
      </c>
      <c r="C163" s="278">
        <v>1018</v>
      </c>
      <c r="D163" s="278" t="s">
        <v>141</v>
      </c>
      <c r="E163" s="278" t="s">
        <v>3578</v>
      </c>
      <c r="F163" s="278" t="s">
        <v>16522</v>
      </c>
      <c r="G163" s="297" t="s">
        <v>11308</v>
      </c>
      <c r="H163" s="299" t="s">
        <v>8671</v>
      </c>
      <c r="I163" s="295" t="s">
        <v>16523</v>
      </c>
      <c r="J163" s="296" t="s">
        <v>16524</v>
      </c>
      <c r="K163" s="281" t="s">
        <v>16133</v>
      </c>
      <c r="M163" s="285"/>
      <c r="N163" s="282">
        <v>3000</v>
      </c>
      <c r="O163" s="278" t="s">
        <v>8161</v>
      </c>
      <c r="R163" s="280" t="str">
        <f t="shared" si="2"/>
        <v>Toho Water Authority</v>
      </c>
    </row>
    <row r="164" spans="1:24" ht="15" customHeight="1" x14ac:dyDescent="0.3">
      <c r="A164" s="278">
        <v>1130</v>
      </c>
      <c r="B164" s="279">
        <v>39864</v>
      </c>
      <c r="C164" s="278">
        <v>808</v>
      </c>
      <c r="D164" s="278" t="s">
        <v>64</v>
      </c>
      <c r="E164" s="278" t="s">
        <v>3578</v>
      </c>
      <c r="F164" s="278" t="s">
        <v>16525</v>
      </c>
      <c r="G164" s="278" t="s">
        <v>16526</v>
      </c>
      <c r="H164" s="299" t="s">
        <v>8260</v>
      </c>
      <c r="I164" s="295" t="s">
        <v>16527</v>
      </c>
      <c r="J164" s="296" t="s">
        <v>16528</v>
      </c>
      <c r="K164" s="281" t="s">
        <v>16529</v>
      </c>
      <c r="M164" s="285"/>
      <c r="N164" s="282">
        <v>7000</v>
      </c>
      <c r="O164" s="278" t="s">
        <v>8142</v>
      </c>
      <c r="R164" s="280" t="str">
        <f t="shared" si="2"/>
        <v>City of Orlando</v>
      </c>
    </row>
    <row r="165" spans="1:24" ht="15" customHeight="1" x14ac:dyDescent="0.3">
      <c r="A165" s="278">
        <v>1145</v>
      </c>
      <c r="B165" s="279">
        <v>39864</v>
      </c>
      <c r="C165" s="278">
        <v>1248</v>
      </c>
      <c r="D165" s="278" t="s">
        <v>162</v>
      </c>
      <c r="E165" s="278" t="s">
        <v>3582</v>
      </c>
      <c r="F165" s="278" t="s">
        <v>16530</v>
      </c>
      <c r="G165" s="278" t="s">
        <v>8217</v>
      </c>
      <c r="H165" s="315" t="s">
        <v>8218</v>
      </c>
      <c r="I165" s="315" t="s">
        <v>16531</v>
      </c>
      <c r="J165" s="315" t="s">
        <v>16532</v>
      </c>
      <c r="K165" s="281" t="s">
        <v>16533</v>
      </c>
      <c r="M165" s="285"/>
      <c r="N165" s="282">
        <v>1300</v>
      </c>
      <c r="O165" s="278" t="s">
        <v>15880</v>
      </c>
      <c r="R165" s="280" t="str">
        <f t="shared" si="2"/>
        <v>City of Sanibel</v>
      </c>
    </row>
    <row r="166" spans="1:24" ht="15" customHeight="1" x14ac:dyDescent="0.3">
      <c r="A166" s="278">
        <v>1148</v>
      </c>
      <c r="B166" s="279">
        <v>39864</v>
      </c>
      <c r="C166" s="278">
        <v>1454</v>
      </c>
      <c r="D166" s="278" t="s">
        <v>79</v>
      </c>
      <c r="E166" s="278" t="s">
        <v>3578</v>
      </c>
      <c r="F166" s="278" t="s">
        <v>16534</v>
      </c>
      <c r="G166" s="278" t="s">
        <v>10083</v>
      </c>
      <c r="H166" s="315" t="s">
        <v>11019</v>
      </c>
      <c r="I166" s="315" t="s">
        <v>16535</v>
      </c>
      <c r="J166" s="315" t="s">
        <v>16536</v>
      </c>
      <c r="K166" s="281" t="s">
        <v>16537</v>
      </c>
      <c r="M166" s="285"/>
      <c r="N166" s="282">
        <v>350</v>
      </c>
      <c r="O166" s="278" t="s">
        <v>8178</v>
      </c>
      <c r="R166" s="280" t="str">
        <f t="shared" si="2"/>
        <v>Marion Co. Utilities</v>
      </c>
    </row>
    <row r="167" spans="1:24" ht="15" customHeight="1" x14ac:dyDescent="0.3">
      <c r="A167" s="278">
        <v>1151</v>
      </c>
      <c r="B167" s="279">
        <v>39864</v>
      </c>
      <c r="C167" s="278">
        <v>1528</v>
      </c>
      <c r="D167" s="278" t="s">
        <v>70</v>
      </c>
      <c r="E167" s="278" t="s">
        <v>3575</v>
      </c>
      <c r="F167" s="278" t="s">
        <v>16538</v>
      </c>
      <c r="G167" s="278" t="s">
        <v>10540</v>
      </c>
      <c r="H167" s="315" t="s">
        <v>16539</v>
      </c>
      <c r="I167" s="315" t="s">
        <v>16540</v>
      </c>
      <c r="J167" s="315" t="s">
        <v>16541</v>
      </c>
      <c r="K167" s="281" t="s">
        <v>3566</v>
      </c>
      <c r="M167" s="285" t="s">
        <v>15643</v>
      </c>
      <c r="N167" s="282">
        <v>30000</v>
      </c>
      <c r="O167" s="278" t="s">
        <v>8267</v>
      </c>
      <c r="R167" s="280" t="str">
        <f t="shared" si="2"/>
        <v>Polk County utilities</v>
      </c>
    </row>
    <row r="168" spans="1:24" ht="15" customHeight="1" x14ac:dyDescent="0.3">
      <c r="A168" s="278">
        <v>1165</v>
      </c>
      <c r="B168" s="279">
        <v>39865</v>
      </c>
      <c r="C168" s="278">
        <v>926</v>
      </c>
      <c r="D168" s="278" t="s">
        <v>426</v>
      </c>
      <c r="E168" s="278" t="s">
        <v>3587</v>
      </c>
      <c r="F168" s="278" t="s">
        <v>16542</v>
      </c>
      <c r="G168" s="278" t="s">
        <v>16543</v>
      </c>
      <c r="H168" s="315" t="s">
        <v>16544</v>
      </c>
      <c r="I168" s="315" t="s">
        <v>16545</v>
      </c>
      <c r="J168" s="315" t="s">
        <v>16546</v>
      </c>
      <c r="K168" s="281" t="s">
        <v>16103</v>
      </c>
      <c r="M168" s="285"/>
      <c r="N168" s="282">
        <v>2000</v>
      </c>
      <c r="O168" s="278" t="s">
        <v>8161</v>
      </c>
      <c r="Q168" s="278" t="s">
        <v>16547</v>
      </c>
      <c r="R168" s="280" t="str">
        <f t="shared" si="2"/>
        <v>St. Lucie West Service District</v>
      </c>
    </row>
    <row r="169" spans="1:24" ht="15" customHeight="1" x14ac:dyDescent="0.3">
      <c r="A169" s="278">
        <v>1189</v>
      </c>
      <c r="B169" s="279">
        <v>39866</v>
      </c>
      <c r="C169" s="278">
        <v>1601</v>
      </c>
      <c r="D169" s="278" t="s">
        <v>42</v>
      </c>
      <c r="E169" s="278" t="s">
        <v>3575</v>
      </c>
      <c r="F169" s="278" t="s">
        <v>16548</v>
      </c>
      <c r="G169" s="278" t="s">
        <v>16109</v>
      </c>
      <c r="H169" s="315" t="s">
        <v>16549</v>
      </c>
      <c r="I169" s="315" t="s">
        <v>16550</v>
      </c>
      <c r="J169" s="315" t="s">
        <v>16551</v>
      </c>
      <c r="K169" s="281" t="s">
        <v>3566</v>
      </c>
      <c r="M169" s="285" t="s">
        <v>15643</v>
      </c>
      <c r="N169" s="282">
        <v>50000</v>
      </c>
      <c r="O169" s="278" t="s">
        <v>8194</v>
      </c>
      <c r="R169" s="280" t="str">
        <f t="shared" si="2"/>
        <v>Collier Co. Public Utilities</v>
      </c>
    </row>
    <row r="170" spans="1:24" ht="15" customHeight="1" x14ac:dyDescent="0.3">
      <c r="A170" s="278">
        <v>1198</v>
      </c>
      <c r="B170" s="318">
        <v>39867</v>
      </c>
      <c r="C170" s="319">
        <v>110</v>
      </c>
      <c r="D170" s="278" t="s">
        <v>42</v>
      </c>
      <c r="E170" s="278" t="s">
        <v>3582</v>
      </c>
      <c r="F170" s="278" t="s">
        <v>16552</v>
      </c>
      <c r="G170" s="278" t="s">
        <v>16109</v>
      </c>
      <c r="H170" s="299" t="s">
        <v>16553</v>
      </c>
      <c r="I170" s="320" t="s">
        <v>16554</v>
      </c>
      <c r="J170" s="296" t="s">
        <v>16555</v>
      </c>
      <c r="K170" s="281" t="s">
        <v>4468</v>
      </c>
      <c r="M170" s="285" t="s">
        <v>15643</v>
      </c>
      <c r="N170" s="282">
        <v>1000</v>
      </c>
      <c r="O170" s="278" t="s">
        <v>10799</v>
      </c>
      <c r="R170" s="280" t="str">
        <f t="shared" si="2"/>
        <v>Collier County Public Utilities</v>
      </c>
    </row>
    <row r="171" spans="1:24" s="286" customFormat="1" ht="15" customHeight="1" x14ac:dyDescent="0.3">
      <c r="A171" s="286">
        <v>1213</v>
      </c>
      <c r="B171" s="321">
        <v>39868</v>
      </c>
      <c r="C171" s="322">
        <v>358</v>
      </c>
      <c r="D171" s="322" t="s">
        <v>35</v>
      </c>
      <c r="E171" s="286" t="s">
        <v>3580</v>
      </c>
      <c r="F171" s="286" t="s">
        <v>16556</v>
      </c>
      <c r="G171" s="286" t="s">
        <v>16557</v>
      </c>
      <c r="H171" s="290" t="s">
        <v>16558</v>
      </c>
      <c r="I171" s="323" t="s">
        <v>16559</v>
      </c>
      <c r="J171" s="305" t="s">
        <v>16560</v>
      </c>
      <c r="K171" s="291" t="s">
        <v>3566</v>
      </c>
      <c r="L171" s="291" t="s">
        <v>29</v>
      </c>
      <c r="M171" s="289"/>
      <c r="N171" s="292" t="s">
        <v>8194</v>
      </c>
      <c r="O171" s="286" t="s">
        <v>15880</v>
      </c>
      <c r="P171" s="293"/>
      <c r="R171" s="280" t="str">
        <f t="shared" si="2"/>
        <v>JCI Jones Chemicals</v>
      </c>
      <c r="X171" s="294"/>
    </row>
    <row r="172" spans="1:24" ht="15" customHeight="1" x14ac:dyDescent="0.3">
      <c r="A172" s="278">
        <v>1219</v>
      </c>
      <c r="B172" s="318">
        <v>39869</v>
      </c>
      <c r="C172" s="319">
        <v>1030</v>
      </c>
      <c r="D172" s="319" t="s">
        <v>130</v>
      </c>
      <c r="E172" s="278" t="s">
        <v>3578</v>
      </c>
      <c r="F172" s="278" t="s">
        <v>16561</v>
      </c>
      <c r="G172" s="278" t="s">
        <v>16562</v>
      </c>
      <c r="H172" s="280" t="s">
        <v>16563</v>
      </c>
      <c r="I172" s="320" t="s">
        <v>16564</v>
      </c>
      <c r="J172" s="296" t="s">
        <v>16565</v>
      </c>
      <c r="K172" s="281" t="s">
        <v>3566</v>
      </c>
      <c r="M172" s="285"/>
      <c r="N172" s="282" t="s">
        <v>8194</v>
      </c>
      <c r="O172" s="278" t="s">
        <v>8194</v>
      </c>
      <c r="R172" s="280" t="str">
        <f t="shared" si="2"/>
        <v xml:space="preserve">Transfield Service </v>
      </c>
    </row>
    <row r="173" spans="1:24" ht="15" customHeight="1" x14ac:dyDescent="0.3">
      <c r="A173" s="278">
        <v>1223</v>
      </c>
      <c r="B173" s="318">
        <v>39869</v>
      </c>
      <c r="C173" s="319">
        <v>1109</v>
      </c>
      <c r="D173" s="319" t="s">
        <v>91</v>
      </c>
      <c r="E173" s="278" t="s">
        <v>3578</v>
      </c>
      <c r="F173" s="278" t="s">
        <v>16566</v>
      </c>
      <c r="G173" s="297" t="s">
        <v>16567</v>
      </c>
      <c r="H173" s="280" t="s">
        <v>16568</v>
      </c>
      <c r="I173" s="320" t="s">
        <v>16569</v>
      </c>
      <c r="J173" s="296" t="s">
        <v>16570</v>
      </c>
      <c r="M173" s="285" t="s">
        <v>8172</v>
      </c>
      <c r="N173" s="282">
        <v>180000</v>
      </c>
      <c r="O173" s="278" t="s">
        <v>8161</v>
      </c>
      <c r="R173" s="280" t="str">
        <f t="shared" si="2"/>
        <v>Seminole County Wastewater Treatment Plant</v>
      </c>
    </row>
    <row r="174" spans="1:24" ht="15" customHeight="1" x14ac:dyDescent="0.3">
      <c r="A174" s="278">
        <v>1225</v>
      </c>
      <c r="B174" s="318">
        <v>39869</v>
      </c>
      <c r="C174" s="319">
        <v>252</v>
      </c>
      <c r="D174" s="319" t="s">
        <v>42</v>
      </c>
      <c r="E174" s="278" t="s">
        <v>3582</v>
      </c>
      <c r="F174" s="278" t="s">
        <v>16571</v>
      </c>
      <c r="G174" s="278" t="s">
        <v>16572</v>
      </c>
      <c r="H174" s="280" t="s">
        <v>16573</v>
      </c>
      <c r="I174" s="320" t="s">
        <v>16574</v>
      </c>
      <c r="J174" s="296" t="s">
        <v>16575</v>
      </c>
      <c r="K174" s="281" t="s">
        <v>16129</v>
      </c>
      <c r="M174" s="285"/>
      <c r="N174" s="282">
        <v>1500</v>
      </c>
      <c r="O174" s="278" t="s">
        <v>8335</v>
      </c>
      <c r="R174" s="280" t="str">
        <f t="shared" si="2"/>
        <v>Immokalee Sewer District</v>
      </c>
    </row>
    <row r="175" spans="1:24" ht="15" customHeight="1" x14ac:dyDescent="0.3">
      <c r="A175" s="278">
        <v>1227</v>
      </c>
      <c r="B175" s="318">
        <v>39869</v>
      </c>
      <c r="C175" s="319">
        <v>350</v>
      </c>
      <c r="D175" s="319" t="s">
        <v>319</v>
      </c>
      <c r="E175" s="278" t="s">
        <v>3610</v>
      </c>
      <c r="F175" s="278" t="s">
        <v>16576</v>
      </c>
      <c r="G175" s="278" t="s">
        <v>8207</v>
      </c>
      <c r="H175" s="280" t="s">
        <v>8208</v>
      </c>
      <c r="I175" s="320" t="s">
        <v>16577</v>
      </c>
      <c r="J175" s="296" t="s">
        <v>16578</v>
      </c>
      <c r="K175" s="281" t="s">
        <v>4936</v>
      </c>
      <c r="M175" s="285"/>
      <c r="N175" s="282">
        <v>1620</v>
      </c>
      <c r="O175" s="278" t="s">
        <v>8161</v>
      </c>
      <c r="R175" s="280" t="str">
        <f t="shared" si="2"/>
        <v>City of Tallahassee</v>
      </c>
    </row>
    <row r="176" spans="1:24" ht="15" customHeight="1" x14ac:dyDescent="0.3">
      <c r="A176" s="278">
        <v>1236</v>
      </c>
      <c r="B176" s="318">
        <v>39870</v>
      </c>
      <c r="C176" s="319">
        <v>132</v>
      </c>
      <c r="D176" s="319" t="s">
        <v>64</v>
      </c>
      <c r="E176" s="278" t="s">
        <v>3578</v>
      </c>
      <c r="F176" s="278" t="s">
        <v>16579</v>
      </c>
      <c r="G176" s="278" t="s">
        <v>10164</v>
      </c>
      <c r="H176" s="280" t="s">
        <v>5722</v>
      </c>
      <c r="I176" s="320" t="s">
        <v>16580</v>
      </c>
      <c r="J176" s="296" t="s">
        <v>16581</v>
      </c>
      <c r="K176" s="281" t="s">
        <v>11858</v>
      </c>
      <c r="M176" s="285"/>
      <c r="N176" s="282">
        <v>1000</v>
      </c>
      <c r="O176" s="278" t="s">
        <v>15880</v>
      </c>
      <c r="R176" s="280" t="str">
        <f t="shared" si="2"/>
        <v>Orange County Utilities</v>
      </c>
    </row>
    <row r="177" spans="1:18" ht="15" customHeight="1" x14ac:dyDescent="0.3">
      <c r="A177" s="278">
        <v>1242</v>
      </c>
      <c r="B177" s="318">
        <v>39870</v>
      </c>
      <c r="C177" s="319">
        <v>335</v>
      </c>
      <c r="D177" s="319" t="s">
        <v>42</v>
      </c>
      <c r="E177" s="278" t="s">
        <v>3582</v>
      </c>
      <c r="F177" s="278" t="s">
        <v>16582</v>
      </c>
      <c r="G177" s="319" t="s">
        <v>16583</v>
      </c>
      <c r="H177" s="299" t="s">
        <v>8233</v>
      </c>
      <c r="I177" s="320" t="s">
        <v>16584</v>
      </c>
      <c r="J177" s="296" t="s">
        <v>16585</v>
      </c>
      <c r="K177" s="281" t="s">
        <v>16586</v>
      </c>
      <c r="L177" s="281" t="s">
        <v>29</v>
      </c>
      <c r="M177" s="285"/>
      <c r="N177" s="282">
        <v>1000</v>
      </c>
      <c r="O177" s="278" t="s">
        <v>8273</v>
      </c>
      <c r="R177" s="280" t="str">
        <f t="shared" si="2"/>
        <v>Severn Trent</v>
      </c>
    </row>
    <row r="178" spans="1:18" ht="15" customHeight="1" x14ac:dyDescent="0.3">
      <c r="A178" s="278">
        <v>1247</v>
      </c>
      <c r="B178" s="318">
        <v>39870</v>
      </c>
      <c r="C178" s="319">
        <v>621</v>
      </c>
      <c r="D178" s="319" t="s">
        <v>35</v>
      </c>
      <c r="E178" s="278" t="s">
        <v>3580</v>
      </c>
      <c r="F178" s="278" t="s">
        <v>16587</v>
      </c>
      <c r="G178" s="278" t="s">
        <v>8558</v>
      </c>
      <c r="H178" s="299" t="s">
        <v>16588</v>
      </c>
      <c r="I178" s="320" t="s">
        <v>16589</v>
      </c>
      <c r="J178" s="296" t="s">
        <v>16590</v>
      </c>
      <c r="K178" s="281" t="s">
        <v>11858</v>
      </c>
      <c r="M178" s="285"/>
      <c r="N178" s="282">
        <v>1000</v>
      </c>
      <c r="O178" s="278" t="s">
        <v>8142</v>
      </c>
      <c r="R178" s="280" t="str">
        <f t="shared" si="2"/>
        <v>Jacksonville Electrical Authority (JEA)</v>
      </c>
    </row>
    <row r="179" spans="1:18" ht="15" customHeight="1" x14ac:dyDescent="0.3">
      <c r="A179" s="278">
        <v>1256</v>
      </c>
      <c r="B179" s="318">
        <v>39871</v>
      </c>
      <c r="C179" s="319">
        <v>1018</v>
      </c>
      <c r="D179" s="319" t="s">
        <v>3168</v>
      </c>
      <c r="E179" s="278" t="s">
        <v>3580</v>
      </c>
      <c r="F179" s="278" t="s">
        <v>16591</v>
      </c>
      <c r="G179" s="324" t="s">
        <v>16592</v>
      </c>
      <c r="H179" s="299" t="s">
        <v>14299</v>
      </c>
      <c r="I179" s="320" t="s">
        <v>16593</v>
      </c>
      <c r="J179" s="296" t="s">
        <v>16594</v>
      </c>
      <c r="K179" s="281" t="s">
        <v>3566</v>
      </c>
      <c r="M179" s="285"/>
      <c r="N179" s="282">
        <v>1000</v>
      </c>
      <c r="O179" s="278" t="s">
        <v>8194</v>
      </c>
      <c r="R179" s="280" t="str">
        <f t="shared" si="2"/>
        <v>Suwannee County Utilities</v>
      </c>
    </row>
    <row r="180" spans="1:18" ht="15" customHeight="1" x14ac:dyDescent="0.3">
      <c r="A180" s="278">
        <v>1266</v>
      </c>
      <c r="B180" s="318">
        <v>39871</v>
      </c>
      <c r="C180" s="319">
        <v>1712</v>
      </c>
      <c r="D180" s="319" t="s">
        <v>162</v>
      </c>
      <c r="E180" s="278" t="s">
        <v>3582</v>
      </c>
      <c r="F180" s="302" t="s">
        <v>16595</v>
      </c>
      <c r="G180" s="302" t="s">
        <v>16596</v>
      </c>
      <c r="H180" s="307" t="s">
        <v>14073</v>
      </c>
      <c r="I180" s="307" t="s">
        <v>16597</v>
      </c>
      <c r="J180" s="307" t="s">
        <v>16598</v>
      </c>
      <c r="K180" s="281" t="s">
        <v>14447</v>
      </c>
      <c r="M180" s="285"/>
      <c r="N180" s="282">
        <v>1500</v>
      </c>
      <c r="O180" s="278" t="s">
        <v>8161</v>
      </c>
      <c r="R180" s="280" t="str">
        <f t="shared" si="2"/>
        <v>US Water Services</v>
      </c>
    </row>
    <row r="181" spans="1:18" ht="15" customHeight="1" x14ac:dyDescent="0.3">
      <c r="A181" s="278">
        <v>1268</v>
      </c>
      <c r="B181" s="318">
        <v>39871</v>
      </c>
      <c r="C181" s="319">
        <v>1916</v>
      </c>
      <c r="D181" s="319" t="s">
        <v>319</v>
      </c>
      <c r="E181" s="278" t="s">
        <v>3610</v>
      </c>
      <c r="F181" s="302" t="s">
        <v>16599</v>
      </c>
      <c r="G181" s="302" t="s">
        <v>8207</v>
      </c>
      <c r="H181" s="307" t="s">
        <v>8208</v>
      </c>
      <c r="I181" s="307" t="s">
        <v>16600</v>
      </c>
      <c r="J181" s="307" t="s">
        <v>16601</v>
      </c>
      <c r="K181" s="281" t="s">
        <v>8429</v>
      </c>
      <c r="M181" s="285"/>
      <c r="N181" s="282">
        <v>500</v>
      </c>
      <c r="O181" s="278" t="s">
        <v>15880</v>
      </c>
      <c r="Q181" s="278" t="s">
        <v>8548</v>
      </c>
      <c r="R181" s="280" t="str">
        <f t="shared" si="2"/>
        <v>City of Tallahassee</v>
      </c>
    </row>
    <row r="182" spans="1:18" ht="15" customHeight="1" x14ac:dyDescent="0.3">
      <c r="A182" s="278">
        <v>1271</v>
      </c>
      <c r="B182" s="318">
        <v>39872</v>
      </c>
      <c r="C182" s="319">
        <v>525</v>
      </c>
      <c r="D182" s="319" t="s">
        <v>91</v>
      </c>
      <c r="E182" s="278" t="s">
        <v>3578</v>
      </c>
      <c r="F182" s="302" t="s">
        <v>16602</v>
      </c>
      <c r="G182" s="302" t="s">
        <v>16603</v>
      </c>
      <c r="H182" s="307" t="s">
        <v>16604</v>
      </c>
      <c r="I182" s="307" t="s">
        <v>16605</v>
      </c>
      <c r="J182" s="307" t="s">
        <v>16606</v>
      </c>
      <c r="K182" s="281" t="s">
        <v>3566</v>
      </c>
      <c r="M182" s="285" t="s">
        <v>29</v>
      </c>
      <c r="N182" s="282">
        <v>300000</v>
      </c>
      <c r="O182" s="278" t="s">
        <v>8267</v>
      </c>
      <c r="Q182" s="278" t="s">
        <v>16416</v>
      </c>
      <c r="R182" s="280" t="str">
        <f t="shared" si="2"/>
        <v>Seminole Electric</v>
      </c>
    </row>
    <row r="183" spans="1:18" ht="15" customHeight="1" x14ac:dyDescent="0.3">
      <c r="A183" s="278">
        <v>1312</v>
      </c>
      <c r="B183" s="318">
        <v>39874</v>
      </c>
      <c r="C183" s="319">
        <v>947</v>
      </c>
      <c r="D183" s="319" t="s">
        <v>200</v>
      </c>
      <c r="E183" s="278" t="s">
        <v>3575</v>
      </c>
      <c r="F183" s="302" t="s">
        <v>16607</v>
      </c>
      <c r="G183" s="302" t="s">
        <v>16608</v>
      </c>
      <c r="H183" s="307" t="s">
        <v>13306</v>
      </c>
      <c r="I183" s="307" t="s">
        <v>16609</v>
      </c>
      <c r="J183" s="307" t="s">
        <v>16610</v>
      </c>
      <c r="K183" s="281" t="s">
        <v>16611</v>
      </c>
      <c r="M183" s="285"/>
      <c r="N183" s="282">
        <v>1000</v>
      </c>
      <c r="O183" s="278" t="s">
        <v>15880</v>
      </c>
      <c r="Q183" s="278" t="s">
        <v>16612</v>
      </c>
      <c r="R183" s="280" t="str">
        <f t="shared" si="2"/>
        <v>Pasco Co. Utilities</v>
      </c>
    </row>
    <row r="184" spans="1:18" ht="15" customHeight="1" x14ac:dyDescent="0.3">
      <c r="A184" s="278">
        <v>1313</v>
      </c>
      <c r="B184" s="318">
        <v>39874</v>
      </c>
      <c r="C184" s="319">
        <v>1054</v>
      </c>
      <c r="D184" s="319" t="s">
        <v>319</v>
      </c>
      <c r="E184" s="285" t="s">
        <v>3610</v>
      </c>
      <c r="F184" s="302" t="s">
        <v>16613</v>
      </c>
      <c r="G184" s="278" t="s">
        <v>8207</v>
      </c>
      <c r="H184" s="307" t="s">
        <v>16278</v>
      </c>
      <c r="I184" s="307" t="s">
        <v>16614</v>
      </c>
      <c r="J184" s="307" t="s">
        <v>16615</v>
      </c>
      <c r="K184" s="281" t="s">
        <v>16611</v>
      </c>
      <c r="M184" s="285" t="s">
        <v>12003</v>
      </c>
      <c r="N184" s="282">
        <v>4000</v>
      </c>
      <c r="O184" s="278" t="s">
        <v>8161</v>
      </c>
      <c r="R184" s="280" t="str">
        <f t="shared" si="2"/>
        <v>City of Tallahassee Utilities</v>
      </c>
    </row>
    <row r="185" spans="1:18" ht="15" customHeight="1" x14ac:dyDescent="0.3">
      <c r="A185" s="278">
        <v>1325</v>
      </c>
      <c r="B185" s="318">
        <v>39874</v>
      </c>
      <c r="C185" s="319">
        <v>1450</v>
      </c>
      <c r="D185" s="319" t="s">
        <v>70</v>
      </c>
      <c r="E185" s="285" t="s">
        <v>3575</v>
      </c>
      <c r="F185" s="302" t="s">
        <v>16616</v>
      </c>
      <c r="G185" s="302" t="s">
        <v>16617</v>
      </c>
      <c r="H185" s="307" t="s">
        <v>16618</v>
      </c>
      <c r="I185" s="307" t="s">
        <v>16619</v>
      </c>
      <c r="J185" s="307" t="s">
        <v>16620</v>
      </c>
      <c r="K185" s="281" t="s">
        <v>8429</v>
      </c>
      <c r="M185" s="285"/>
      <c r="N185" s="282">
        <v>4000</v>
      </c>
      <c r="O185" s="278" t="s">
        <v>8161</v>
      </c>
      <c r="R185" s="280" t="str">
        <f t="shared" si="2"/>
        <v>City of Polk City</v>
      </c>
    </row>
    <row r="186" spans="1:18" ht="15" customHeight="1" x14ac:dyDescent="0.3">
      <c r="A186" s="278">
        <v>1326</v>
      </c>
      <c r="B186" s="318">
        <v>39874</v>
      </c>
      <c r="C186" s="319">
        <v>1521</v>
      </c>
      <c r="D186" s="319" t="s">
        <v>347</v>
      </c>
      <c r="E186" s="285" t="s">
        <v>3580</v>
      </c>
      <c r="F186" s="302" t="s">
        <v>16621</v>
      </c>
      <c r="G186" s="302" t="s">
        <v>16622</v>
      </c>
      <c r="H186" s="307" t="s">
        <v>8495</v>
      </c>
      <c r="I186" s="307" t="s">
        <v>16623</v>
      </c>
      <c r="J186" s="307" t="s">
        <v>16624</v>
      </c>
      <c r="K186" s="281" t="s">
        <v>3566</v>
      </c>
      <c r="M186" s="285" t="s">
        <v>12003</v>
      </c>
      <c r="N186" s="282">
        <v>50000</v>
      </c>
      <c r="O186" s="278" t="s">
        <v>15880</v>
      </c>
      <c r="R186" s="280" t="str">
        <f t="shared" si="2"/>
        <v>Sarasota County Utilities</v>
      </c>
    </row>
    <row r="187" spans="1:18" ht="15" customHeight="1" x14ac:dyDescent="0.3">
      <c r="A187" s="278">
        <v>1327</v>
      </c>
      <c r="B187" s="318">
        <v>39874</v>
      </c>
      <c r="C187" s="319">
        <v>1651</v>
      </c>
      <c r="D187" s="319" t="s">
        <v>46</v>
      </c>
      <c r="E187" s="285" t="s">
        <v>3575</v>
      </c>
      <c r="F187" s="302" t="s">
        <v>16625</v>
      </c>
      <c r="G187" s="302" t="s">
        <v>16626</v>
      </c>
      <c r="H187" s="307" t="s">
        <v>16627</v>
      </c>
      <c r="I187" s="307" t="s">
        <v>16628</v>
      </c>
      <c r="J187" s="307" t="s">
        <v>16629</v>
      </c>
      <c r="K187" s="281" t="s">
        <v>3566</v>
      </c>
      <c r="M187" s="285" t="s">
        <v>12003</v>
      </c>
      <c r="N187" s="282">
        <v>500</v>
      </c>
      <c r="O187" s="278" t="s">
        <v>8194</v>
      </c>
      <c r="Q187" s="278" t="s">
        <v>15416</v>
      </c>
      <c r="R187" s="280" t="str">
        <f t="shared" si="2"/>
        <v>Valrito Wastewater Plant</v>
      </c>
    </row>
    <row r="188" spans="1:18" ht="15" customHeight="1" x14ac:dyDescent="0.3">
      <c r="A188" s="278">
        <v>1363</v>
      </c>
      <c r="B188" s="318">
        <v>39875</v>
      </c>
      <c r="C188" s="319">
        <v>1526</v>
      </c>
      <c r="D188" s="319" t="s">
        <v>162</v>
      </c>
      <c r="E188" s="285" t="s">
        <v>3582</v>
      </c>
      <c r="F188" s="302" t="s">
        <v>16630</v>
      </c>
      <c r="G188" s="302" t="s">
        <v>16631</v>
      </c>
      <c r="H188" s="307" t="s">
        <v>14810</v>
      </c>
      <c r="I188" s="307" t="s">
        <v>16632</v>
      </c>
      <c r="J188" s="307" t="s">
        <v>16633</v>
      </c>
      <c r="K188" s="281" t="s">
        <v>16634</v>
      </c>
      <c r="M188" s="285"/>
      <c r="N188" s="282">
        <v>2000</v>
      </c>
      <c r="O188" s="278" t="s">
        <v>15880</v>
      </c>
      <c r="R188" s="280" t="str">
        <f t="shared" si="2"/>
        <v>Lee County Utilities</v>
      </c>
    </row>
    <row r="189" spans="1:18" ht="15" customHeight="1" x14ac:dyDescent="0.3">
      <c r="A189" s="278">
        <v>1377</v>
      </c>
      <c r="B189" s="318">
        <v>39877</v>
      </c>
      <c r="C189" s="319">
        <v>1055</v>
      </c>
      <c r="D189" s="319" t="s">
        <v>61</v>
      </c>
      <c r="E189" s="285" t="s">
        <v>3575</v>
      </c>
      <c r="F189" s="302" t="s">
        <v>16635</v>
      </c>
      <c r="G189" s="302" t="s">
        <v>8930</v>
      </c>
      <c r="H189" s="307" t="s">
        <v>8931</v>
      </c>
      <c r="I189" s="307" t="s">
        <v>16636</v>
      </c>
      <c r="J189" s="307" t="s">
        <v>16637</v>
      </c>
      <c r="K189" s="281" t="s">
        <v>16638</v>
      </c>
      <c r="M189" s="285"/>
      <c r="N189" s="282">
        <v>1600</v>
      </c>
      <c r="O189" s="278" t="s">
        <v>8273</v>
      </c>
      <c r="R189" s="280" t="str">
        <f t="shared" si="2"/>
        <v>Pinellas County Utilities</v>
      </c>
    </row>
    <row r="190" spans="1:18" ht="15" customHeight="1" x14ac:dyDescent="0.3">
      <c r="A190" s="278">
        <v>1388</v>
      </c>
      <c r="B190" s="318">
        <v>39877</v>
      </c>
      <c r="C190" s="319">
        <v>1535</v>
      </c>
      <c r="D190" s="319" t="s">
        <v>35</v>
      </c>
      <c r="E190" s="285" t="s">
        <v>3580</v>
      </c>
      <c r="F190" s="302" t="s">
        <v>16639</v>
      </c>
      <c r="G190" s="302" t="s">
        <v>16640</v>
      </c>
      <c r="H190" s="307" t="s">
        <v>14210</v>
      </c>
      <c r="I190" s="307" t="s">
        <v>16641</v>
      </c>
      <c r="J190" s="307" t="s">
        <v>16642</v>
      </c>
      <c r="K190" s="281" t="s">
        <v>4936</v>
      </c>
      <c r="M190" s="285"/>
      <c r="N190" s="282" t="s">
        <v>8194</v>
      </c>
      <c r="O190" s="278" t="s">
        <v>8267</v>
      </c>
      <c r="Q190" s="278" t="s">
        <v>4936</v>
      </c>
      <c r="R190" s="280" t="str">
        <f t="shared" si="2"/>
        <v>City of Jacksonville</v>
      </c>
    </row>
    <row r="191" spans="1:18" ht="15" customHeight="1" x14ac:dyDescent="0.3">
      <c r="A191" s="278">
        <v>1395</v>
      </c>
      <c r="B191" s="318">
        <v>39877</v>
      </c>
      <c r="C191" s="319">
        <v>1903</v>
      </c>
      <c r="D191" s="319" t="s">
        <v>3168</v>
      </c>
      <c r="E191" s="285" t="s">
        <v>3580</v>
      </c>
      <c r="F191" s="302" t="s">
        <v>16643</v>
      </c>
      <c r="G191" s="302" t="s">
        <v>8436</v>
      </c>
      <c r="H191" s="307" t="s">
        <v>16644</v>
      </c>
      <c r="I191" s="307" t="s">
        <v>16645</v>
      </c>
      <c r="J191" s="307" t="s">
        <v>16646</v>
      </c>
      <c r="K191" s="281" t="s">
        <v>4936</v>
      </c>
      <c r="M191" s="285"/>
      <c r="N191" s="282">
        <v>1000</v>
      </c>
      <c r="O191" s="278" t="s">
        <v>8142</v>
      </c>
      <c r="Q191" s="278" t="s">
        <v>4433</v>
      </c>
      <c r="R191" s="280" t="str">
        <f t="shared" si="2"/>
        <v>2 M. Hill &amp; The City of Live Oak</v>
      </c>
    </row>
    <row r="192" spans="1:18" ht="15" customHeight="1" x14ac:dyDescent="0.3">
      <c r="A192" s="278">
        <v>1399</v>
      </c>
      <c r="B192" s="318">
        <v>39877</v>
      </c>
      <c r="C192" s="319">
        <v>1234</v>
      </c>
      <c r="D192" s="319" t="s">
        <v>21</v>
      </c>
      <c r="E192" s="285" t="s">
        <v>3610</v>
      </c>
      <c r="F192" s="302" t="s">
        <v>16647</v>
      </c>
      <c r="G192" s="302" t="s">
        <v>16648</v>
      </c>
      <c r="H192" s="307" t="s">
        <v>15755</v>
      </c>
      <c r="I192" s="307" t="s">
        <v>16649</v>
      </c>
      <c r="J192" s="307" t="s">
        <v>16650</v>
      </c>
      <c r="K192" s="281" t="s">
        <v>14447</v>
      </c>
      <c r="L192" s="281" t="s">
        <v>29</v>
      </c>
      <c r="M192" s="285"/>
      <c r="N192" s="282">
        <v>400</v>
      </c>
      <c r="O192" s="278" t="s">
        <v>15880</v>
      </c>
      <c r="P192" s="283">
        <v>0.5</v>
      </c>
      <c r="Q192" s="278" t="s">
        <v>16651</v>
      </c>
      <c r="R192" s="280" t="str">
        <f t="shared" si="2"/>
        <v>Gulf Power Company</v>
      </c>
    </row>
    <row r="193" spans="1:24" ht="15" customHeight="1" x14ac:dyDescent="0.3">
      <c r="A193" s="278">
        <v>1401</v>
      </c>
      <c r="B193" s="318">
        <v>39878</v>
      </c>
      <c r="C193" s="319">
        <v>358</v>
      </c>
      <c r="D193" s="319" t="s">
        <v>68</v>
      </c>
      <c r="E193" s="285" t="s">
        <v>3575</v>
      </c>
      <c r="F193" s="302" t="s">
        <v>16652</v>
      </c>
      <c r="G193" s="302" t="s">
        <v>16498</v>
      </c>
      <c r="H193" s="307" t="s">
        <v>8495</v>
      </c>
      <c r="I193" s="307" t="s">
        <v>16653</v>
      </c>
      <c r="J193" s="307" t="s">
        <v>16654</v>
      </c>
      <c r="K193" s="281" t="s">
        <v>3566</v>
      </c>
      <c r="M193" s="285"/>
      <c r="N193" s="282">
        <v>3000</v>
      </c>
      <c r="O193" s="278" t="s">
        <v>8161</v>
      </c>
      <c r="Q193" s="278" t="s">
        <v>16655</v>
      </c>
      <c r="R193" s="280" t="str">
        <f t="shared" si="2"/>
        <v>Sarasota County Utilities</v>
      </c>
    </row>
    <row r="194" spans="1:24" ht="15" customHeight="1" x14ac:dyDescent="0.3">
      <c r="A194" s="278">
        <v>1407</v>
      </c>
      <c r="B194" s="318">
        <v>39878</v>
      </c>
      <c r="C194" s="319">
        <v>829</v>
      </c>
      <c r="D194" s="319" t="s">
        <v>203</v>
      </c>
      <c r="E194" s="285" t="s">
        <v>3610</v>
      </c>
      <c r="F194" s="302" t="s">
        <v>16656</v>
      </c>
      <c r="G194" s="302" t="s">
        <v>8163</v>
      </c>
      <c r="H194" s="307" t="s">
        <v>16657</v>
      </c>
      <c r="I194" s="325" t="s">
        <v>16658</v>
      </c>
      <c r="J194" s="307" t="s">
        <v>16659</v>
      </c>
      <c r="K194" s="281" t="s">
        <v>8225</v>
      </c>
      <c r="M194" s="285"/>
      <c r="N194" s="282">
        <v>3000</v>
      </c>
      <c r="O194" s="278" t="s">
        <v>8267</v>
      </c>
      <c r="R194" s="280" t="str">
        <f t="shared" si="2"/>
        <v xml:space="preserve">Regional Utilities of Walton County </v>
      </c>
    </row>
    <row r="195" spans="1:24" ht="15" customHeight="1" x14ac:dyDescent="0.3">
      <c r="A195" s="278">
        <v>1411</v>
      </c>
      <c r="B195" s="318">
        <v>39878</v>
      </c>
      <c r="C195" s="319">
        <v>1040</v>
      </c>
      <c r="D195" s="319" t="s">
        <v>108</v>
      </c>
      <c r="E195" s="285" t="s">
        <v>3610</v>
      </c>
      <c r="F195" s="302" t="s">
        <v>16660</v>
      </c>
      <c r="G195" s="302" t="s">
        <v>16661</v>
      </c>
      <c r="H195" s="307" t="s">
        <v>14613</v>
      </c>
      <c r="I195" s="307" t="s">
        <v>16662</v>
      </c>
      <c r="J195" s="307" t="s">
        <v>16663</v>
      </c>
      <c r="K195" s="281" t="s">
        <v>14447</v>
      </c>
      <c r="M195" s="285"/>
      <c r="N195" s="282">
        <v>1000</v>
      </c>
      <c r="O195" s="278" t="s">
        <v>14821</v>
      </c>
      <c r="Q195" s="278" t="s">
        <v>16664</v>
      </c>
      <c r="R195" s="280" t="str">
        <f t="shared" ref="R195:R258" si="3">IF(B195&gt;0,H195,"")</f>
        <v>City of Crestview</v>
      </c>
    </row>
    <row r="196" spans="1:24" ht="15" customHeight="1" x14ac:dyDescent="0.3">
      <c r="A196" s="278">
        <v>1420</v>
      </c>
      <c r="B196" s="318">
        <v>39878</v>
      </c>
      <c r="C196" s="319">
        <v>1517</v>
      </c>
      <c r="D196" s="319" t="s">
        <v>56</v>
      </c>
      <c r="E196" s="285" t="s">
        <v>3587</v>
      </c>
      <c r="F196" s="302" t="s">
        <v>16665</v>
      </c>
      <c r="G196" s="302" t="s">
        <v>16666</v>
      </c>
      <c r="H196" s="307" t="s">
        <v>16667</v>
      </c>
      <c r="I196" s="307" t="s">
        <v>16668</v>
      </c>
      <c r="J196" s="307" t="s">
        <v>16669</v>
      </c>
      <c r="K196" s="281" t="s">
        <v>15327</v>
      </c>
      <c r="M196" s="285"/>
      <c r="N196" s="282">
        <v>2000</v>
      </c>
      <c r="O196" s="278" t="s">
        <v>8161</v>
      </c>
      <c r="R196" s="280" t="str">
        <f t="shared" si="3"/>
        <v>Broward County Wastewater Services</v>
      </c>
    </row>
    <row r="197" spans="1:24" ht="15" customHeight="1" x14ac:dyDescent="0.3">
      <c r="A197" s="278">
        <v>1435</v>
      </c>
      <c r="B197" s="318">
        <v>39879</v>
      </c>
      <c r="C197" s="319">
        <v>1030</v>
      </c>
      <c r="D197" s="319" t="s">
        <v>64</v>
      </c>
      <c r="E197" s="285" t="s">
        <v>3578</v>
      </c>
      <c r="F197" s="302" t="s">
        <v>16670</v>
      </c>
      <c r="G197" s="302" t="s">
        <v>8773</v>
      </c>
      <c r="H197" s="307" t="s">
        <v>16671</v>
      </c>
      <c r="I197" s="307" t="s">
        <v>16672</v>
      </c>
      <c r="J197" s="307" t="s">
        <v>16673</v>
      </c>
      <c r="K197" s="281" t="s">
        <v>16674</v>
      </c>
      <c r="M197" s="285"/>
      <c r="N197" s="282">
        <v>2500</v>
      </c>
      <c r="O197" s="278" t="s">
        <v>8178</v>
      </c>
      <c r="Q197" s="278" t="s">
        <v>16675</v>
      </c>
      <c r="R197" s="280" t="str">
        <f t="shared" si="3"/>
        <v>City of Orlando Utilities</v>
      </c>
    </row>
    <row r="198" spans="1:24" s="308" customFormat="1" ht="15" customHeight="1" x14ac:dyDescent="0.3">
      <c r="A198" s="308">
        <v>1441</v>
      </c>
      <c r="B198" s="326">
        <v>39879</v>
      </c>
      <c r="C198" s="327">
        <v>1354</v>
      </c>
      <c r="D198" s="327" t="s">
        <v>200</v>
      </c>
      <c r="E198" s="310" t="s">
        <v>3575</v>
      </c>
      <c r="F198" s="302" t="s">
        <v>16676</v>
      </c>
      <c r="G198" s="302" t="s">
        <v>16677</v>
      </c>
      <c r="H198" s="307" t="s">
        <v>13306</v>
      </c>
      <c r="I198" s="307" t="s">
        <v>16678</v>
      </c>
      <c r="J198" s="307" t="s">
        <v>16679</v>
      </c>
      <c r="K198" s="311" t="s">
        <v>14447</v>
      </c>
      <c r="L198" s="311"/>
      <c r="M198" s="310"/>
      <c r="N198" s="312">
        <v>1000</v>
      </c>
      <c r="O198" s="308" t="s">
        <v>15880</v>
      </c>
      <c r="P198" s="313"/>
      <c r="Q198" s="308" t="s">
        <v>16680</v>
      </c>
      <c r="R198" s="280" t="str">
        <f t="shared" si="3"/>
        <v>Pasco Co. Utilities</v>
      </c>
      <c r="X198" s="314"/>
    </row>
    <row r="199" spans="1:24" ht="15" customHeight="1" x14ac:dyDescent="0.3">
      <c r="A199" s="278">
        <v>1475</v>
      </c>
      <c r="B199" s="318">
        <v>39881</v>
      </c>
      <c r="C199" s="319">
        <v>724</v>
      </c>
      <c r="D199" s="319" t="s">
        <v>91</v>
      </c>
      <c r="E199" s="285" t="s">
        <v>3578</v>
      </c>
      <c r="F199" s="278" t="s">
        <v>16681</v>
      </c>
      <c r="G199" s="278" t="s">
        <v>9427</v>
      </c>
      <c r="H199" s="315" t="s">
        <v>16682</v>
      </c>
      <c r="I199" s="315" t="s">
        <v>16683</v>
      </c>
      <c r="J199" s="315" t="s">
        <v>16684</v>
      </c>
      <c r="K199" s="281" t="s">
        <v>8225</v>
      </c>
      <c r="M199" s="285"/>
      <c r="N199" s="282">
        <v>12000</v>
      </c>
      <c r="O199" s="278" t="s">
        <v>15880</v>
      </c>
      <c r="Q199" s="278" t="s">
        <v>16685</v>
      </c>
      <c r="R199" s="280" t="str">
        <f t="shared" si="3"/>
        <v>Alafaya Utiliteis, Inc.</v>
      </c>
    </row>
    <row r="200" spans="1:24" ht="15" customHeight="1" x14ac:dyDescent="0.3">
      <c r="A200" s="278">
        <v>1479</v>
      </c>
      <c r="B200" s="318">
        <v>39881</v>
      </c>
      <c r="C200" s="319">
        <v>853</v>
      </c>
      <c r="D200" s="319" t="s">
        <v>64</v>
      </c>
      <c r="E200" s="285" t="s">
        <v>3578</v>
      </c>
      <c r="F200" s="278" t="s">
        <v>16686</v>
      </c>
      <c r="G200" s="278" t="s">
        <v>8773</v>
      </c>
      <c r="H200" s="315" t="s">
        <v>16687</v>
      </c>
      <c r="I200" s="315" t="s">
        <v>16688</v>
      </c>
      <c r="J200" s="315" t="s">
        <v>16689</v>
      </c>
      <c r="K200" s="281" t="s">
        <v>16674</v>
      </c>
      <c r="M200" s="285"/>
      <c r="N200" s="282">
        <v>2000</v>
      </c>
      <c r="O200" s="278" t="s">
        <v>16690</v>
      </c>
      <c r="Q200" s="278" t="s">
        <v>11475</v>
      </c>
      <c r="R200" s="280" t="str">
        <f t="shared" si="3"/>
        <v>City of Orlando Wastewater</v>
      </c>
    </row>
    <row r="201" spans="1:24" ht="15" customHeight="1" x14ac:dyDescent="0.3">
      <c r="A201" s="278">
        <v>1481</v>
      </c>
      <c r="B201" s="318">
        <v>39881</v>
      </c>
      <c r="C201" s="319">
        <v>934</v>
      </c>
      <c r="D201" s="319" t="s">
        <v>81</v>
      </c>
      <c r="E201" s="285" t="s">
        <v>3578</v>
      </c>
      <c r="F201" s="278" t="s">
        <v>16686</v>
      </c>
      <c r="G201" s="278" t="s">
        <v>11362</v>
      </c>
      <c r="H201" s="315" t="s">
        <v>16691</v>
      </c>
      <c r="I201" s="315" t="s">
        <v>16692</v>
      </c>
      <c r="J201" s="315" t="s">
        <v>16693</v>
      </c>
      <c r="K201" s="281" t="s">
        <v>3566</v>
      </c>
      <c r="L201" s="281" t="s">
        <v>29</v>
      </c>
      <c r="M201" s="285" t="s">
        <v>8172</v>
      </c>
      <c r="N201" s="282">
        <v>18000</v>
      </c>
      <c r="O201" s="278" t="s">
        <v>15880</v>
      </c>
      <c r="R201" s="280" t="str">
        <f t="shared" si="3"/>
        <v>Catrale Citrus</v>
      </c>
    </row>
    <row r="202" spans="1:24" ht="15" customHeight="1" x14ac:dyDescent="0.3">
      <c r="A202" s="278">
        <v>1505</v>
      </c>
      <c r="B202" s="318">
        <v>39882</v>
      </c>
      <c r="C202" s="319">
        <v>946</v>
      </c>
      <c r="D202" s="319" t="s">
        <v>152</v>
      </c>
      <c r="E202" s="285" t="s">
        <v>3580</v>
      </c>
      <c r="F202" s="278" t="s">
        <v>16694</v>
      </c>
      <c r="G202" s="278" t="s">
        <v>11902</v>
      </c>
      <c r="H202" s="315" t="s">
        <v>16695</v>
      </c>
      <c r="I202" s="315" t="s">
        <v>16696</v>
      </c>
      <c r="J202" s="315" t="s">
        <v>16697</v>
      </c>
      <c r="K202" s="281" t="s">
        <v>8225</v>
      </c>
      <c r="M202" s="285"/>
      <c r="N202" s="282">
        <v>58300</v>
      </c>
      <c r="O202" s="278" t="s">
        <v>15880</v>
      </c>
      <c r="R202" s="280" t="str">
        <f t="shared" si="3"/>
        <v>Clay County Utility Authority</v>
      </c>
    </row>
    <row r="203" spans="1:24" ht="15" customHeight="1" x14ac:dyDescent="0.3">
      <c r="A203" s="278">
        <v>1507</v>
      </c>
      <c r="B203" s="318">
        <v>39882</v>
      </c>
      <c r="C203" s="319">
        <v>1120</v>
      </c>
      <c r="D203" s="278" t="s">
        <v>46</v>
      </c>
      <c r="E203" s="285" t="s">
        <v>3575</v>
      </c>
      <c r="F203" s="278" t="s">
        <v>16698</v>
      </c>
      <c r="G203" s="278" t="s">
        <v>8259</v>
      </c>
      <c r="H203" s="315" t="s">
        <v>16699</v>
      </c>
      <c r="I203" s="315" t="s">
        <v>16700</v>
      </c>
      <c r="J203" s="315" t="s">
        <v>16701</v>
      </c>
      <c r="K203" s="281" t="s">
        <v>3566</v>
      </c>
      <c r="M203" s="285" t="s">
        <v>8172</v>
      </c>
      <c r="N203" s="282">
        <v>2000</v>
      </c>
      <c r="O203" s="278" t="s">
        <v>8267</v>
      </c>
      <c r="R203" s="280" t="str">
        <f t="shared" si="3"/>
        <v>Tampa Electric</v>
      </c>
    </row>
    <row r="204" spans="1:24" s="286" customFormat="1" ht="15" customHeight="1" x14ac:dyDescent="0.3">
      <c r="A204" s="286">
        <v>1517</v>
      </c>
      <c r="B204" s="321">
        <v>39882</v>
      </c>
      <c r="C204" s="322">
        <v>513</v>
      </c>
      <c r="D204" s="286" t="s">
        <v>203</v>
      </c>
      <c r="E204" s="289" t="s">
        <v>3610</v>
      </c>
      <c r="F204" s="286" t="s">
        <v>16702</v>
      </c>
      <c r="G204" s="286" t="s">
        <v>16498</v>
      </c>
      <c r="H204" s="317" t="s">
        <v>16703</v>
      </c>
      <c r="I204" s="323" t="s">
        <v>16704</v>
      </c>
      <c r="J204" s="305" t="s">
        <v>16705</v>
      </c>
      <c r="K204" s="291" t="s">
        <v>16133</v>
      </c>
      <c r="L204" s="291"/>
      <c r="M204" s="289"/>
      <c r="N204" s="292">
        <v>2500</v>
      </c>
      <c r="O204" s="286" t="s">
        <v>8161</v>
      </c>
      <c r="P204" s="293"/>
      <c r="R204" s="280" t="str">
        <f t="shared" si="3"/>
        <v>Walton Co. Regional Utilities</v>
      </c>
      <c r="X204" s="294"/>
    </row>
    <row r="205" spans="1:24" ht="15" customHeight="1" x14ac:dyDescent="0.3">
      <c r="A205" s="278">
        <v>1521</v>
      </c>
      <c r="B205" s="318">
        <v>39882</v>
      </c>
      <c r="C205" s="319">
        <v>713</v>
      </c>
      <c r="D205" s="319" t="s">
        <v>46</v>
      </c>
      <c r="E205" s="285" t="s">
        <v>3575</v>
      </c>
      <c r="F205" s="278" t="s">
        <v>16706</v>
      </c>
      <c r="G205" s="319" t="s">
        <v>16707</v>
      </c>
      <c r="H205" s="299" t="s">
        <v>16708</v>
      </c>
      <c r="I205" s="320" t="s">
        <v>16709</v>
      </c>
      <c r="J205" s="296" t="s">
        <v>16710</v>
      </c>
      <c r="K205" s="281" t="s">
        <v>16133</v>
      </c>
      <c r="M205" s="285"/>
      <c r="N205" s="282">
        <v>1000</v>
      </c>
      <c r="O205" s="278" t="s">
        <v>15880</v>
      </c>
      <c r="R205" s="280" t="str">
        <f t="shared" si="3"/>
        <v>City of Tampa Utilities</v>
      </c>
    </row>
    <row r="206" spans="1:24" s="286" customFormat="1" ht="15" customHeight="1" x14ac:dyDescent="0.3">
      <c r="A206" s="286">
        <v>1531</v>
      </c>
      <c r="B206" s="321">
        <v>39883</v>
      </c>
      <c r="C206" s="322">
        <v>1204</v>
      </c>
      <c r="D206" s="322" t="s">
        <v>141</v>
      </c>
      <c r="E206" s="289" t="s">
        <v>3578</v>
      </c>
      <c r="F206" s="286" t="s">
        <v>16711</v>
      </c>
      <c r="G206" s="286" t="s">
        <v>15096</v>
      </c>
      <c r="H206" s="290" t="s">
        <v>16712</v>
      </c>
      <c r="I206" s="323" t="s">
        <v>16713</v>
      </c>
      <c r="J206" s="305" t="s">
        <v>16714</v>
      </c>
      <c r="K206" s="291" t="s">
        <v>16133</v>
      </c>
      <c r="L206" s="291"/>
      <c r="M206" s="289"/>
      <c r="N206" s="292">
        <v>8000</v>
      </c>
      <c r="O206" s="286" t="s">
        <v>8161</v>
      </c>
      <c r="P206" s="293">
        <v>0.9</v>
      </c>
      <c r="R206" s="280" t="str">
        <f t="shared" si="3"/>
        <v>Severn Trent Environmental Services</v>
      </c>
      <c r="X206" s="294"/>
    </row>
    <row r="207" spans="1:24" ht="15" customHeight="1" x14ac:dyDescent="0.3">
      <c r="A207" s="278">
        <v>1532</v>
      </c>
      <c r="B207" s="318">
        <v>39883</v>
      </c>
      <c r="C207" s="319">
        <v>1207</v>
      </c>
      <c r="D207" s="319" t="s">
        <v>3995</v>
      </c>
      <c r="E207" s="285" t="s">
        <v>3582</v>
      </c>
      <c r="F207" s="278" t="s">
        <v>16715</v>
      </c>
      <c r="G207" s="278" t="s">
        <v>16716</v>
      </c>
      <c r="H207" s="299" t="s">
        <v>16717</v>
      </c>
      <c r="I207" s="320" t="s">
        <v>16718</v>
      </c>
      <c r="J207" s="296" t="s">
        <v>16719</v>
      </c>
      <c r="K207" s="281" t="s">
        <v>16071</v>
      </c>
      <c r="M207" s="285"/>
      <c r="N207" s="282">
        <v>1000</v>
      </c>
      <c r="O207" s="278" t="s">
        <v>8161</v>
      </c>
      <c r="R207" s="280" t="str">
        <f t="shared" si="3"/>
        <v>Whisper Creek RV Park</v>
      </c>
    </row>
    <row r="208" spans="1:24" s="286" customFormat="1" ht="15" customHeight="1" x14ac:dyDescent="0.3">
      <c r="A208" s="286">
        <v>1536</v>
      </c>
      <c r="B208" s="321">
        <v>39883</v>
      </c>
      <c r="C208" s="322">
        <v>228</v>
      </c>
      <c r="D208" s="286" t="s">
        <v>99</v>
      </c>
      <c r="E208" s="289" t="s">
        <v>3610</v>
      </c>
      <c r="F208" s="286" t="s">
        <v>16720</v>
      </c>
      <c r="G208" s="286" t="s">
        <v>8625</v>
      </c>
      <c r="H208" s="317" t="s">
        <v>15916</v>
      </c>
      <c r="I208" s="323" t="s">
        <v>16721</v>
      </c>
      <c r="J208" s="305" t="s">
        <v>16722</v>
      </c>
      <c r="K208" s="291" t="s">
        <v>4936</v>
      </c>
      <c r="L208" s="291"/>
      <c r="M208" s="289"/>
      <c r="N208" s="292">
        <v>400</v>
      </c>
      <c r="O208" s="286" t="s">
        <v>8142</v>
      </c>
      <c r="P208" s="293"/>
      <c r="R208" s="280" t="str">
        <f t="shared" si="3"/>
        <v>City of Milton</v>
      </c>
      <c r="X208" s="294"/>
    </row>
    <row r="209" spans="1:25" s="286" customFormat="1" ht="15" customHeight="1" x14ac:dyDescent="0.3">
      <c r="A209" s="286">
        <v>1547</v>
      </c>
      <c r="B209" s="321">
        <v>39884</v>
      </c>
      <c r="C209" s="322">
        <v>1025</v>
      </c>
      <c r="D209" s="322" t="s">
        <v>319</v>
      </c>
      <c r="E209" s="289" t="s">
        <v>3610</v>
      </c>
      <c r="F209" s="286" t="s">
        <v>16723</v>
      </c>
      <c r="G209" s="286" t="s">
        <v>14558</v>
      </c>
      <c r="H209" s="290" t="s">
        <v>16724</v>
      </c>
      <c r="I209" s="323" t="s">
        <v>16725</v>
      </c>
      <c r="J209" s="305" t="s">
        <v>16726</v>
      </c>
      <c r="K209" s="291" t="s">
        <v>4936</v>
      </c>
      <c r="L209" s="291"/>
      <c r="M209" s="289"/>
      <c r="N209" s="292" t="s">
        <v>4936</v>
      </c>
      <c r="O209" s="286" t="s">
        <v>8273</v>
      </c>
      <c r="P209" s="293"/>
      <c r="R209" s="280" t="str">
        <f t="shared" si="3"/>
        <v>Tallahassee Utilities</v>
      </c>
      <c r="X209" s="294"/>
    </row>
    <row r="210" spans="1:25" ht="15" customHeight="1" x14ac:dyDescent="0.3">
      <c r="A210" s="278">
        <v>1549</v>
      </c>
      <c r="B210" s="318">
        <v>39884</v>
      </c>
      <c r="C210" s="319">
        <v>1138</v>
      </c>
      <c r="D210" s="319" t="s">
        <v>42</v>
      </c>
      <c r="E210" s="285" t="s">
        <v>3582</v>
      </c>
      <c r="F210" s="278" t="s">
        <v>16727</v>
      </c>
      <c r="G210" s="278" t="s">
        <v>16109</v>
      </c>
      <c r="H210" s="280" t="s">
        <v>8270</v>
      </c>
      <c r="I210" s="320" t="s">
        <v>16728</v>
      </c>
      <c r="J210" s="296" t="s">
        <v>16729</v>
      </c>
      <c r="K210" s="281" t="s">
        <v>3566</v>
      </c>
      <c r="M210" s="285" t="s">
        <v>8172</v>
      </c>
      <c r="N210" s="282">
        <v>1500</v>
      </c>
      <c r="O210" s="278" t="s">
        <v>8161</v>
      </c>
      <c r="R210" s="280" t="str">
        <f t="shared" si="3"/>
        <v>Collier Co. Utilities</v>
      </c>
    </row>
    <row r="211" spans="1:25" ht="15" customHeight="1" x14ac:dyDescent="0.3">
      <c r="A211" s="278">
        <v>1553</v>
      </c>
      <c r="B211" s="318">
        <v>39884</v>
      </c>
      <c r="C211" s="319">
        <v>258</v>
      </c>
      <c r="D211" s="319" t="s">
        <v>31</v>
      </c>
      <c r="E211" s="278" t="s">
        <v>3587</v>
      </c>
      <c r="F211" s="278" t="s">
        <v>16730</v>
      </c>
      <c r="G211" s="319" t="s">
        <v>9107</v>
      </c>
      <c r="H211" s="299" t="s">
        <v>16731</v>
      </c>
      <c r="I211" s="320" t="s">
        <v>16732</v>
      </c>
      <c r="J211" s="296" t="s">
        <v>16733</v>
      </c>
      <c r="K211" s="281" t="s">
        <v>3566</v>
      </c>
      <c r="M211" s="285"/>
      <c r="N211" s="282">
        <v>4800</v>
      </c>
      <c r="O211" s="278" t="s">
        <v>15880</v>
      </c>
      <c r="R211" s="280" t="str">
        <f t="shared" si="3"/>
        <v>City of Boynton Beach Water Dept.</v>
      </c>
    </row>
    <row r="212" spans="1:25" s="286" customFormat="1" ht="15" customHeight="1" x14ac:dyDescent="0.3">
      <c r="A212" s="286">
        <v>1566</v>
      </c>
      <c r="B212" s="321">
        <v>39885</v>
      </c>
      <c r="C212" s="322">
        <v>1026</v>
      </c>
      <c r="D212" s="322" t="s">
        <v>1138</v>
      </c>
      <c r="E212" s="289" t="s">
        <v>3610</v>
      </c>
      <c r="F212" s="286" t="s">
        <v>16734</v>
      </c>
      <c r="G212" s="316" t="s">
        <v>11645</v>
      </c>
      <c r="H212" s="290" t="s">
        <v>8995</v>
      </c>
      <c r="I212" s="323" t="s">
        <v>16735</v>
      </c>
      <c r="J212" s="305" t="s">
        <v>16736</v>
      </c>
      <c r="K212" s="291" t="s">
        <v>16737</v>
      </c>
      <c r="L212" s="291"/>
      <c r="M212" s="289"/>
      <c r="N212" s="292">
        <v>3000</v>
      </c>
      <c r="O212" s="286" t="s">
        <v>8178</v>
      </c>
      <c r="P212" s="293"/>
      <c r="R212" s="280" t="str">
        <f t="shared" si="3"/>
        <v>City of Marianna</v>
      </c>
      <c r="X212" s="294"/>
    </row>
    <row r="213" spans="1:25" s="286" customFormat="1" ht="15" customHeight="1" x14ac:dyDescent="0.3">
      <c r="A213" s="286">
        <v>1603</v>
      </c>
      <c r="B213" s="321">
        <v>39887</v>
      </c>
      <c r="C213" s="322">
        <v>419</v>
      </c>
      <c r="D213" s="322" t="s">
        <v>141</v>
      </c>
      <c r="E213" s="289" t="s">
        <v>3578</v>
      </c>
      <c r="F213" s="286" t="s">
        <v>16738</v>
      </c>
      <c r="G213" s="322" t="s">
        <v>11308</v>
      </c>
      <c r="H213" s="317" t="s">
        <v>16739</v>
      </c>
      <c r="I213" s="323" t="s">
        <v>16740</v>
      </c>
      <c r="J213" s="305" t="s">
        <v>16741</v>
      </c>
      <c r="K213" s="291" t="s">
        <v>16133</v>
      </c>
      <c r="L213" s="291"/>
      <c r="M213" s="289"/>
      <c r="N213" s="292">
        <v>6000</v>
      </c>
      <c r="O213" s="286" t="s">
        <v>15880</v>
      </c>
      <c r="P213" s="293"/>
      <c r="R213" s="280" t="str">
        <f t="shared" si="3"/>
        <v>Tohoe Water Authority</v>
      </c>
      <c r="X213" s="294"/>
    </row>
    <row r="214" spans="1:25" s="286" customFormat="1" ht="15" customHeight="1" x14ac:dyDescent="0.3">
      <c r="A214" s="286">
        <v>1613</v>
      </c>
      <c r="B214" s="321">
        <v>39888</v>
      </c>
      <c r="C214" s="322">
        <v>1015</v>
      </c>
      <c r="D214" s="322" t="s">
        <v>99</v>
      </c>
      <c r="E214" s="286" t="s">
        <v>3610</v>
      </c>
      <c r="F214" s="286" t="s">
        <v>16742</v>
      </c>
      <c r="G214" s="316" t="s">
        <v>16743</v>
      </c>
      <c r="H214" s="317" t="s">
        <v>15916</v>
      </c>
      <c r="I214" s="323" t="s">
        <v>16744</v>
      </c>
      <c r="J214" s="305" t="s">
        <v>16745</v>
      </c>
      <c r="K214" s="291" t="s">
        <v>16746</v>
      </c>
      <c r="L214" s="291"/>
      <c r="M214" s="289"/>
      <c r="N214" s="292">
        <v>200</v>
      </c>
      <c r="O214" s="286" t="s">
        <v>8142</v>
      </c>
      <c r="P214" s="293"/>
      <c r="R214" s="280" t="str">
        <f t="shared" si="3"/>
        <v>City of Milton</v>
      </c>
      <c r="X214" s="294"/>
    </row>
    <row r="215" spans="1:25" ht="15" customHeight="1" x14ac:dyDescent="0.3">
      <c r="A215" s="278">
        <v>1617</v>
      </c>
      <c r="B215" s="318">
        <v>39888</v>
      </c>
      <c r="C215" s="319">
        <v>1123</v>
      </c>
      <c r="D215" s="319" t="s">
        <v>391</v>
      </c>
      <c r="E215" s="285" t="s">
        <v>3582</v>
      </c>
      <c r="F215" s="278" t="s">
        <v>16747</v>
      </c>
      <c r="G215" s="278" t="s">
        <v>8400</v>
      </c>
      <c r="H215" s="280" t="s">
        <v>8401</v>
      </c>
      <c r="I215" s="320" t="s">
        <v>16748</v>
      </c>
      <c r="J215" s="296" t="s">
        <v>16749</v>
      </c>
      <c r="K215" s="281" t="s">
        <v>4468</v>
      </c>
      <c r="M215" s="285"/>
      <c r="N215" s="282">
        <v>3000</v>
      </c>
      <c r="O215" s="278" t="s">
        <v>8142</v>
      </c>
      <c r="R215" s="280" t="str">
        <f t="shared" si="3"/>
        <v>Department of Corrections</v>
      </c>
    </row>
    <row r="216" spans="1:25" s="286" customFormat="1" ht="15" customHeight="1" x14ac:dyDescent="0.3">
      <c r="A216" s="286">
        <v>1625</v>
      </c>
      <c r="B216" s="321">
        <v>39888</v>
      </c>
      <c r="C216" s="322">
        <v>239</v>
      </c>
      <c r="D216" s="322" t="s">
        <v>64</v>
      </c>
      <c r="E216" s="286" t="s">
        <v>3578</v>
      </c>
      <c r="F216" s="286" t="s">
        <v>16750</v>
      </c>
      <c r="G216" s="286" t="s">
        <v>16751</v>
      </c>
      <c r="H216" s="290" t="s">
        <v>16671</v>
      </c>
      <c r="I216" s="323" t="s">
        <v>16752</v>
      </c>
      <c r="J216" s="305" t="s">
        <v>16753</v>
      </c>
      <c r="K216" s="291" t="s">
        <v>16133</v>
      </c>
      <c r="L216" s="291"/>
      <c r="M216" s="289"/>
      <c r="N216" s="292">
        <v>1000</v>
      </c>
      <c r="O216" s="286" t="s">
        <v>8142</v>
      </c>
      <c r="P216" s="293"/>
      <c r="R216" s="280" t="str">
        <f t="shared" si="3"/>
        <v>City of Orlando Utilities</v>
      </c>
      <c r="X216" s="294"/>
    </row>
    <row r="217" spans="1:25" s="286" customFormat="1" ht="15" customHeight="1" x14ac:dyDescent="0.3">
      <c r="A217" s="286">
        <v>1645</v>
      </c>
      <c r="B217" s="321">
        <v>39889</v>
      </c>
      <c r="C217" s="322">
        <v>1014</v>
      </c>
      <c r="D217" s="322" t="s">
        <v>141</v>
      </c>
      <c r="E217" s="286" t="s">
        <v>3578</v>
      </c>
      <c r="F217" s="286" t="s">
        <v>16754</v>
      </c>
      <c r="G217" s="316" t="s">
        <v>14013</v>
      </c>
      <c r="H217" s="290" t="s">
        <v>16755</v>
      </c>
      <c r="I217" s="323" t="s">
        <v>16756</v>
      </c>
      <c r="J217" s="305" t="s">
        <v>16757</v>
      </c>
      <c r="K217" s="291" t="s">
        <v>16758</v>
      </c>
      <c r="L217" s="291"/>
      <c r="M217" s="289" t="s">
        <v>15993</v>
      </c>
      <c r="N217" s="292">
        <v>40</v>
      </c>
      <c r="O217" s="286" t="s">
        <v>8161</v>
      </c>
      <c r="P217" s="293"/>
      <c r="R217" s="280" t="str">
        <f t="shared" si="3"/>
        <v>Shelly's Environmental</v>
      </c>
      <c r="X217" s="294"/>
    </row>
    <row r="218" spans="1:25" s="286" customFormat="1" ht="15" customHeight="1" x14ac:dyDescent="0.3">
      <c r="A218" s="286">
        <v>1652</v>
      </c>
      <c r="B218" s="321">
        <v>39889</v>
      </c>
      <c r="C218" s="322">
        <v>103</v>
      </c>
      <c r="D218" s="322" t="s">
        <v>51</v>
      </c>
      <c r="E218" s="286" t="s">
        <v>3610</v>
      </c>
      <c r="F218" s="286" t="s">
        <v>16759</v>
      </c>
      <c r="G218" s="286" t="s">
        <v>15156</v>
      </c>
      <c r="H218" s="317" t="s">
        <v>15157</v>
      </c>
      <c r="I218" s="323" t="s">
        <v>16760</v>
      </c>
      <c r="J218" s="305" t="s">
        <v>16761</v>
      </c>
      <c r="K218" s="291" t="s">
        <v>16133</v>
      </c>
      <c r="L218" s="291"/>
      <c r="M218" s="289"/>
      <c r="N218" s="292">
        <v>10000</v>
      </c>
      <c r="O218" s="286" t="s">
        <v>15880</v>
      </c>
      <c r="P218" s="293"/>
      <c r="R218" s="280" t="str">
        <f t="shared" si="3"/>
        <v>Bay Co. Utilities</v>
      </c>
      <c r="X218" s="294"/>
    </row>
    <row r="219" spans="1:25" s="286" customFormat="1" ht="15" customHeight="1" x14ac:dyDescent="0.3">
      <c r="A219" s="286">
        <v>1659</v>
      </c>
      <c r="B219" s="321">
        <v>39889</v>
      </c>
      <c r="C219" s="322">
        <v>1127</v>
      </c>
      <c r="D219" s="322" t="s">
        <v>56</v>
      </c>
      <c r="E219" s="286" t="s">
        <v>3587</v>
      </c>
      <c r="F219" s="286" t="s">
        <v>16762</v>
      </c>
      <c r="G219" s="286" t="s">
        <v>16763</v>
      </c>
      <c r="H219" s="290" t="s">
        <v>8596</v>
      </c>
      <c r="I219" s="323" t="s">
        <v>16764</v>
      </c>
      <c r="J219" s="305" t="s">
        <v>16765</v>
      </c>
      <c r="K219" s="291" t="s">
        <v>14447</v>
      </c>
      <c r="L219" s="291"/>
      <c r="M219" s="289"/>
      <c r="N219" s="292">
        <v>250</v>
      </c>
      <c r="O219" s="286" t="s">
        <v>8335</v>
      </c>
      <c r="P219" s="293"/>
      <c r="R219" s="280" t="str">
        <f t="shared" si="3"/>
        <v>City of Ft. Lauderdale</v>
      </c>
      <c r="X219" s="294"/>
    </row>
    <row r="220" spans="1:25" s="286" customFormat="1" ht="15" customHeight="1" x14ac:dyDescent="0.3">
      <c r="A220" s="286">
        <v>1660</v>
      </c>
      <c r="B220" s="321">
        <v>39890</v>
      </c>
      <c r="C220" s="322">
        <v>142</v>
      </c>
      <c r="D220" s="286" t="s">
        <v>56</v>
      </c>
      <c r="E220" s="289" t="s">
        <v>3587</v>
      </c>
      <c r="F220" s="286" t="s">
        <v>16766</v>
      </c>
      <c r="G220" s="286" t="s">
        <v>16058</v>
      </c>
      <c r="H220" s="290" t="s">
        <v>16767</v>
      </c>
      <c r="I220" s="323" t="s">
        <v>16768</v>
      </c>
      <c r="J220" s="305" t="s">
        <v>16769</v>
      </c>
      <c r="K220" s="291" t="s">
        <v>11640</v>
      </c>
      <c r="L220" s="291"/>
      <c r="M220" s="289"/>
      <c r="N220" s="292">
        <v>3000</v>
      </c>
      <c r="O220" s="286" t="s">
        <v>15880</v>
      </c>
      <c r="P220" s="293"/>
      <c r="R220" s="280" t="str">
        <f t="shared" si="3"/>
        <v xml:space="preserve">Broward Co. Wastewater </v>
      </c>
      <c r="Y220" s="294"/>
    </row>
    <row r="221" spans="1:25" s="286" customFormat="1" ht="15" customHeight="1" x14ac:dyDescent="0.3">
      <c r="A221" s="286">
        <v>1664</v>
      </c>
      <c r="B221" s="321">
        <v>39890</v>
      </c>
      <c r="C221" s="322">
        <v>744</v>
      </c>
      <c r="D221" s="322" t="s">
        <v>79</v>
      </c>
      <c r="E221" s="289" t="s">
        <v>3610</v>
      </c>
      <c r="F221" s="286" t="s">
        <v>16770</v>
      </c>
      <c r="G221" s="286" t="s">
        <v>16771</v>
      </c>
      <c r="H221" s="290" t="s">
        <v>15887</v>
      </c>
      <c r="I221" s="323" t="s">
        <v>16772</v>
      </c>
      <c r="J221" s="305" t="s">
        <v>16773</v>
      </c>
      <c r="K221" s="291" t="s">
        <v>16774</v>
      </c>
      <c r="L221" s="291"/>
      <c r="M221" s="289" t="s">
        <v>8172</v>
      </c>
      <c r="N221" s="292">
        <v>20000</v>
      </c>
      <c r="O221" s="286" t="s">
        <v>8178</v>
      </c>
      <c r="P221" s="293"/>
      <c r="R221" s="280" t="str">
        <f t="shared" si="3"/>
        <v>County Utilities</v>
      </c>
      <c r="Y221" s="294"/>
    </row>
    <row r="222" spans="1:25" s="286" customFormat="1" ht="15" customHeight="1" x14ac:dyDescent="0.3">
      <c r="A222" s="286">
        <v>1684</v>
      </c>
      <c r="B222" s="321">
        <v>39890</v>
      </c>
      <c r="C222" s="322">
        <v>1149</v>
      </c>
      <c r="D222" s="322" t="s">
        <v>141</v>
      </c>
      <c r="E222" s="289" t="s">
        <v>3578</v>
      </c>
      <c r="F222" s="286" t="s">
        <v>16775</v>
      </c>
      <c r="G222" s="328" t="s">
        <v>16776</v>
      </c>
      <c r="H222" s="317" t="s">
        <v>16777</v>
      </c>
      <c r="I222" s="323" t="s">
        <v>16778</v>
      </c>
      <c r="J222" s="305" t="s">
        <v>16779</v>
      </c>
      <c r="K222" s="291" t="s">
        <v>14447</v>
      </c>
      <c r="L222" s="291"/>
      <c r="M222" s="289" t="s">
        <v>15993</v>
      </c>
      <c r="N222" s="292">
        <v>55</v>
      </c>
      <c r="O222" s="286" t="s">
        <v>10497</v>
      </c>
      <c r="P222" s="293"/>
      <c r="R222" s="280" t="str">
        <f t="shared" si="3"/>
        <v>Shelly Environmental</v>
      </c>
      <c r="Y222" s="294"/>
    </row>
    <row r="223" spans="1:25" s="286" customFormat="1" ht="13.5" customHeight="1" x14ac:dyDescent="0.3">
      <c r="A223" s="286">
        <v>1687</v>
      </c>
      <c r="B223" s="321">
        <v>39890</v>
      </c>
      <c r="C223" s="322">
        <v>1206</v>
      </c>
      <c r="D223" s="322" t="s">
        <v>248</v>
      </c>
      <c r="E223" s="289" t="s">
        <v>3610</v>
      </c>
      <c r="F223" s="286" t="s">
        <v>16780</v>
      </c>
      <c r="G223" s="286" t="s">
        <v>16781</v>
      </c>
      <c r="H223" s="290" t="s">
        <v>16782</v>
      </c>
      <c r="I223" s="323" t="s">
        <v>16783</v>
      </c>
      <c r="J223" s="305" t="s">
        <v>16784</v>
      </c>
      <c r="K223" s="291" t="s">
        <v>14447</v>
      </c>
      <c r="L223" s="291"/>
      <c r="M223" s="289"/>
      <c r="N223" s="292" t="s">
        <v>4936</v>
      </c>
      <c r="O223" s="286" t="s">
        <v>8161</v>
      </c>
      <c r="P223" s="293"/>
      <c r="R223" s="280" t="str">
        <f t="shared" si="3"/>
        <v>Flying J Travel</v>
      </c>
      <c r="Y223" s="294"/>
    </row>
    <row r="224" spans="1:25" s="286" customFormat="1" ht="15" customHeight="1" x14ac:dyDescent="0.3">
      <c r="A224" s="286">
        <v>1696</v>
      </c>
      <c r="B224" s="321">
        <v>39890</v>
      </c>
      <c r="C224" s="322">
        <v>202</v>
      </c>
      <c r="D224" s="322" t="s">
        <v>72</v>
      </c>
      <c r="E224" s="286" t="s">
        <v>3575</v>
      </c>
      <c r="F224" s="286" t="s">
        <v>16785</v>
      </c>
      <c r="G224" s="322" t="s">
        <v>16786</v>
      </c>
      <c r="H224" s="317" t="s">
        <v>14174</v>
      </c>
      <c r="I224" s="323" t="s">
        <v>16787</v>
      </c>
      <c r="J224" s="305" t="s">
        <v>16788</v>
      </c>
      <c r="K224" s="291" t="s">
        <v>16133</v>
      </c>
      <c r="L224" s="291"/>
      <c r="M224" s="289"/>
      <c r="N224" s="292">
        <v>2500</v>
      </c>
      <c r="O224" s="286" t="s">
        <v>8142</v>
      </c>
      <c r="P224" s="293"/>
      <c r="R224" s="280" t="str">
        <f t="shared" si="3"/>
        <v>Manatee County Utilities</v>
      </c>
      <c r="Y224" s="294"/>
    </row>
    <row r="225" spans="1:25" s="286" customFormat="1" ht="15" customHeight="1" x14ac:dyDescent="0.3">
      <c r="A225" s="286">
        <v>1715</v>
      </c>
      <c r="B225" s="321">
        <v>39891</v>
      </c>
      <c r="C225" s="322">
        <v>958</v>
      </c>
      <c r="D225" s="286" t="s">
        <v>64</v>
      </c>
      <c r="E225" s="289" t="s">
        <v>3578</v>
      </c>
      <c r="F225" s="286" t="s">
        <v>16789</v>
      </c>
      <c r="G225" s="286" t="s">
        <v>10164</v>
      </c>
      <c r="H225" s="317" t="s">
        <v>5722</v>
      </c>
      <c r="I225" s="323" t="s">
        <v>16790</v>
      </c>
      <c r="J225" s="305" t="s">
        <v>16791</v>
      </c>
      <c r="K225" s="291" t="s">
        <v>14447</v>
      </c>
      <c r="L225" s="291"/>
      <c r="M225" s="289"/>
      <c r="N225" s="292">
        <v>1000</v>
      </c>
      <c r="O225" s="286" t="s">
        <v>8273</v>
      </c>
      <c r="P225" s="293"/>
      <c r="R225" s="280" t="str">
        <f t="shared" si="3"/>
        <v>Orange County Utilities</v>
      </c>
      <c r="Y225" s="294"/>
    </row>
    <row r="226" spans="1:25" s="286" customFormat="1" ht="15" customHeight="1" x14ac:dyDescent="0.3">
      <c r="A226" s="286">
        <v>1716</v>
      </c>
      <c r="B226" s="321">
        <v>39891</v>
      </c>
      <c r="C226" s="322">
        <v>1019</v>
      </c>
      <c r="D226" s="322" t="s">
        <v>319</v>
      </c>
      <c r="E226" s="289" t="s">
        <v>3610</v>
      </c>
      <c r="F226" s="286" t="s">
        <v>16792</v>
      </c>
      <c r="G226" s="286" t="s">
        <v>8207</v>
      </c>
      <c r="H226" s="290" t="s">
        <v>16278</v>
      </c>
      <c r="I226" s="323" t="s">
        <v>16793</v>
      </c>
      <c r="J226" s="305" t="s">
        <v>16794</v>
      </c>
      <c r="K226" s="291" t="s">
        <v>3566</v>
      </c>
      <c r="L226" s="291"/>
      <c r="M226" s="289"/>
      <c r="N226" s="292">
        <v>2340</v>
      </c>
      <c r="O226" s="286" t="s">
        <v>15880</v>
      </c>
      <c r="P226" s="293"/>
      <c r="R226" s="280" t="str">
        <f t="shared" si="3"/>
        <v>City of Tallahassee Utilities</v>
      </c>
      <c r="Y226" s="294"/>
    </row>
    <row r="227" spans="1:25" ht="15" customHeight="1" x14ac:dyDescent="0.3">
      <c r="A227" s="278">
        <v>1728</v>
      </c>
      <c r="B227" s="318">
        <v>39891</v>
      </c>
      <c r="C227" s="319">
        <v>622</v>
      </c>
      <c r="D227" s="319" t="s">
        <v>56</v>
      </c>
      <c r="E227" s="278" t="s">
        <v>3587</v>
      </c>
      <c r="F227" s="278" t="s">
        <v>16795</v>
      </c>
      <c r="G227" s="278" t="s">
        <v>16067</v>
      </c>
      <c r="H227" s="299" t="s">
        <v>16796</v>
      </c>
      <c r="I227" s="320" t="s">
        <v>16797</v>
      </c>
      <c r="J227" s="296" t="s">
        <v>16798</v>
      </c>
      <c r="K227" s="281" t="s">
        <v>14447</v>
      </c>
      <c r="M227" s="285"/>
      <c r="N227" s="282">
        <v>1000</v>
      </c>
      <c r="O227" s="278" t="s">
        <v>15880</v>
      </c>
      <c r="R227" s="280" t="str">
        <f t="shared" si="3"/>
        <v>The City of Pompano Beach</v>
      </c>
      <c r="X227" s="278"/>
      <c r="Y227" s="284"/>
    </row>
    <row r="228" spans="1:25" ht="15" customHeight="1" x14ac:dyDescent="0.3">
      <c r="A228" s="278">
        <v>1734</v>
      </c>
      <c r="B228" s="318">
        <v>39892</v>
      </c>
      <c r="C228" s="319">
        <v>712</v>
      </c>
      <c r="D228" s="319" t="s">
        <v>35</v>
      </c>
      <c r="E228" s="285" t="s">
        <v>3580</v>
      </c>
      <c r="F228" s="278" t="s">
        <v>16799</v>
      </c>
      <c r="G228" s="319" t="s">
        <v>8190</v>
      </c>
      <c r="H228" s="299" t="s">
        <v>8191</v>
      </c>
      <c r="I228" s="320" t="s">
        <v>16800</v>
      </c>
      <c r="J228" s="296" t="s">
        <v>16801</v>
      </c>
      <c r="K228" s="281" t="s">
        <v>3566</v>
      </c>
      <c r="M228" s="285"/>
      <c r="N228" s="282">
        <v>600</v>
      </c>
      <c r="O228" s="278" t="s">
        <v>15880</v>
      </c>
      <c r="R228" s="280" t="str">
        <f t="shared" si="3"/>
        <v>JEA</v>
      </c>
      <c r="X228" s="278"/>
      <c r="Y228" s="284"/>
    </row>
    <row r="229" spans="1:25" ht="15" customHeight="1" x14ac:dyDescent="0.3">
      <c r="A229" s="278">
        <v>1748</v>
      </c>
      <c r="B229" s="318">
        <v>39892</v>
      </c>
      <c r="C229" s="319">
        <v>150</v>
      </c>
      <c r="D229" s="319" t="s">
        <v>61</v>
      </c>
      <c r="E229" s="278" t="s">
        <v>3575</v>
      </c>
      <c r="F229" s="278" t="s">
        <v>16802</v>
      </c>
      <c r="G229" s="324" t="s">
        <v>8930</v>
      </c>
      <c r="H229" s="299" t="s">
        <v>13750</v>
      </c>
      <c r="I229" s="320" t="s">
        <v>16803</v>
      </c>
      <c r="J229" s="296" t="s">
        <v>16804</v>
      </c>
      <c r="K229" s="281" t="s">
        <v>16805</v>
      </c>
      <c r="M229" s="285"/>
      <c r="N229" s="282">
        <v>250</v>
      </c>
      <c r="O229" s="278" t="s">
        <v>8161</v>
      </c>
      <c r="R229" s="280" t="str">
        <f t="shared" si="3"/>
        <v>Pinellas Co. Utilities</v>
      </c>
      <c r="X229" s="278"/>
      <c r="Y229" s="284"/>
    </row>
    <row r="230" spans="1:25" ht="15" customHeight="1" x14ac:dyDescent="0.3">
      <c r="A230" s="278">
        <v>1782</v>
      </c>
      <c r="B230" s="318">
        <v>39894</v>
      </c>
      <c r="C230" s="319">
        <v>352</v>
      </c>
      <c r="D230" s="319" t="s">
        <v>121</v>
      </c>
      <c r="E230" s="278" t="s">
        <v>3582</v>
      </c>
      <c r="F230" s="278" t="s">
        <v>16806</v>
      </c>
      <c r="G230" s="297" t="s">
        <v>16807</v>
      </c>
      <c r="H230" s="299" t="s">
        <v>16712</v>
      </c>
      <c r="I230" s="320" t="s">
        <v>16808</v>
      </c>
      <c r="J230" s="296" t="s">
        <v>16809</v>
      </c>
      <c r="K230" s="281" t="s">
        <v>3567</v>
      </c>
      <c r="M230" s="285"/>
      <c r="N230" s="282">
        <v>5000</v>
      </c>
      <c r="O230" s="278" t="s">
        <v>8161</v>
      </c>
      <c r="R230" s="280" t="str">
        <f t="shared" si="3"/>
        <v>Severn Trent Environmental Services</v>
      </c>
      <c r="X230" s="278"/>
      <c r="Y230" s="284"/>
    </row>
    <row r="231" spans="1:25" ht="15" customHeight="1" x14ac:dyDescent="0.3">
      <c r="A231" s="278">
        <v>1797</v>
      </c>
      <c r="B231" s="318">
        <v>39895</v>
      </c>
      <c r="C231" s="319">
        <v>1259</v>
      </c>
      <c r="D231" s="319" t="s">
        <v>81</v>
      </c>
      <c r="E231" s="278" t="s">
        <v>3578</v>
      </c>
      <c r="F231" s="302" t="s">
        <v>16810</v>
      </c>
      <c r="G231" s="302" t="s">
        <v>16811</v>
      </c>
      <c r="H231" s="307" t="s">
        <v>16812</v>
      </c>
      <c r="I231" s="325" t="s">
        <v>16813</v>
      </c>
      <c r="J231" s="307" t="s">
        <v>16814</v>
      </c>
      <c r="K231" s="281" t="s">
        <v>4936</v>
      </c>
      <c r="M231" s="285" t="s">
        <v>15993</v>
      </c>
      <c r="N231" s="282">
        <v>1800</v>
      </c>
      <c r="O231" s="278" t="s">
        <v>8194</v>
      </c>
      <c r="R231" s="280" t="str">
        <f t="shared" si="3"/>
        <v>Tavares Woodlea Rd Water Reclamation Facility</v>
      </c>
      <c r="X231" s="278"/>
      <c r="Y231" s="284"/>
    </row>
    <row r="232" spans="1:25" ht="15" customHeight="1" x14ac:dyDescent="0.3">
      <c r="A232" s="278">
        <v>1801</v>
      </c>
      <c r="B232" s="318">
        <v>39895</v>
      </c>
      <c r="C232" s="319">
        <v>1438</v>
      </c>
      <c r="D232" s="319" t="s">
        <v>46</v>
      </c>
      <c r="E232" s="278" t="s">
        <v>3575</v>
      </c>
      <c r="F232" s="302" t="s">
        <v>16815</v>
      </c>
      <c r="G232" s="302" t="s">
        <v>16816</v>
      </c>
      <c r="H232" s="307" t="s">
        <v>16817</v>
      </c>
      <c r="I232" s="307" t="s">
        <v>16818</v>
      </c>
      <c r="J232" s="307" t="s">
        <v>16819</v>
      </c>
      <c r="K232" s="281" t="s">
        <v>4936</v>
      </c>
      <c r="M232" s="285" t="s">
        <v>12003</v>
      </c>
      <c r="N232" s="282">
        <v>2000</v>
      </c>
      <c r="O232" s="278" t="s">
        <v>8273</v>
      </c>
      <c r="R232" s="280" t="str">
        <f t="shared" si="3"/>
        <v>Wastewater Management</v>
      </c>
      <c r="X232" s="278"/>
      <c r="Y232" s="284"/>
    </row>
    <row r="233" spans="1:25" ht="15" customHeight="1" x14ac:dyDescent="0.3">
      <c r="A233" s="278">
        <v>1803</v>
      </c>
      <c r="B233" s="318">
        <v>39895</v>
      </c>
      <c r="C233" s="319">
        <v>1518</v>
      </c>
      <c r="D233" s="319" t="s">
        <v>59</v>
      </c>
      <c r="E233" s="278" t="s">
        <v>3580</v>
      </c>
      <c r="F233" s="302" t="s">
        <v>16820</v>
      </c>
      <c r="G233" s="302" t="s">
        <v>12498</v>
      </c>
      <c r="H233" s="307" t="s">
        <v>16821</v>
      </c>
      <c r="I233" s="307" t="s">
        <v>16822</v>
      </c>
      <c r="J233" s="307" t="s">
        <v>16823</v>
      </c>
      <c r="K233" s="281" t="s">
        <v>14447</v>
      </c>
      <c r="M233" s="285"/>
      <c r="N233" s="282">
        <v>4000</v>
      </c>
      <c r="O233" s="278" t="s">
        <v>8161</v>
      </c>
      <c r="R233" s="280" t="str">
        <f t="shared" si="3"/>
        <v>Gainesville Regional Utilities</v>
      </c>
      <c r="X233" s="278"/>
      <c r="Y233" s="284"/>
    </row>
    <row r="234" spans="1:25" ht="15" customHeight="1" x14ac:dyDescent="0.3">
      <c r="A234" s="278">
        <v>1805</v>
      </c>
      <c r="B234" s="318">
        <v>39895</v>
      </c>
      <c r="C234" s="319">
        <v>1550</v>
      </c>
      <c r="D234" s="319" t="s">
        <v>108</v>
      </c>
      <c r="E234" s="278" t="s">
        <v>3610</v>
      </c>
      <c r="F234" s="302" t="s">
        <v>16824</v>
      </c>
      <c r="G234" s="302" t="s">
        <v>15370</v>
      </c>
      <c r="H234" s="307" t="s">
        <v>12884</v>
      </c>
      <c r="I234" s="307" t="s">
        <v>16825</v>
      </c>
      <c r="J234" s="307" t="s">
        <v>16826</v>
      </c>
      <c r="K234" s="281" t="s">
        <v>8225</v>
      </c>
      <c r="M234" s="285"/>
      <c r="N234" s="282">
        <v>1000</v>
      </c>
      <c r="O234" s="278" t="s">
        <v>8273</v>
      </c>
      <c r="R234" s="280" t="str">
        <f t="shared" si="3"/>
        <v>Destin Water Users</v>
      </c>
      <c r="X234" s="278"/>
      <c r="Y234" s="284"/>
    </row>
    <row r="235" spans="1:25" ht="15" customHeight="1" x14ac:dyDescent="0.3">
      <c r="A235" s="278">
        <v>1809</v>
      </c>
      <c r="B235" s="318">
        <v>39895</v>
      </c>
      <c r="C235" s="319">
        <v>1758</v>
      </c>
      <c r="D235" s="319" t="s">
        <v>319</v>
      </c>
      <c r="E235" s="285" t="s">
        <v>3610</v>
      </c>
      <c r="F235" s="302" t="s">
        <v>16827</v>
      </c>
      <c r="G235" s="302" t="s">
        <v>16828</v>
      </c>
      <c r="H235" s="307" t="s">
        <v>8208</v>
      </c>
      <c r="I235" s="325" t="s">
        <v>16829</v>
      </c>
      <c r="J235" s="307" t="s">
        <v>16830</v>
      </c>
      <c r="K235" s="281" t="s">
        <v>14447</v>
      </c>
      <c r="M235" s="285"/>
      <c r="N235" s="282">
        <v>50</v>
      </c>
      <c r="O235" s="278" t="s">
        <v>8267</v>
      </c>
      <c r="R235" s="280" t="str">
        <f t="shared" si="3"/>
        <v>City of Tallahassee</v>
      </c>
      <c r="X235" s="278"/>
      <c r="Y235" s="284"/>
    </row>
    <row r="236" spans="1:25" ht="15" customHeight="1" x14ac:dyDescent="0.3">
      <c r="A236" s="278">
        <v>1815</v>
      </c>
      <c r="B236" s="318">
        <v>39896</v>
      </c>
      <c r="C236" s="319">
        <v>838</v>
      </c>
      <c r="D236" s="319" t="s">
        <v>121</v>
      </c>
      <c r="E236" s="285" t="s">
        <v>3582</v>
      </c>
      <c r="F236" s="302" t="s">
        <v>16831</v>
      </c>
      <c r="G236" s="302" t="s">
        <v>12259</v>
      </c>
      <c r="H236" s="307" t="s">
        <v>16712</v>
      </c>
      <c r="I236" s="307" t="s">
        <v>16832</v>
      </c>
      <c r="J236" s="307" t="s">
        <v>16833</v>
      </c>
      <c r="K236" s="281" t="s">
        <v>8225</v>
      </c>
      <c r="M236" s="285"/>
      <c r="N236" s="282">
        <v>5000</v>
      </c>
      <c r="O236" s="278" t="s">
        <v>8142</v>
      </c>
      <c r="R236" s="280" t="str">
        <f t="shared" si="3"/>
        <v>Severn Trent Environmental Services</v>
      </c>
      <c r="X236" s="278"/>
      <c r="Y236" s="284"/>
    </row>
    <row r="237" spans="1:25" ht="15" customHeight="1" x14ac:dyDescent="0.3">
      <c r="A237" s="278">
        <v>1818</v>
      </c>
      <c r="B237" s="318">
        <v>39896</v>
      </c>
      <c r="C237" s="319">
        <v>1126</v>
      </c>
      <c r="D237" s="319" t="s">
        <v>35</v>
      </c>
      <c r="E237" s="285" t="s">
        <v>3580</v>
      </c>
      <c r="F237" s="302" t="s">
        <v>16834</v>
      </c>
      <c r="G237" s="302" t="s">
        <v>16835</v>
      </c>
      <c r="H237" s="307" t="s">
        <v>16836</v>
      </c>
      <c r="I237" s="307" t="s">
        <v>16837</v>
      </c>
      <c r="J237" s="307" t="s">
        <v>16838</v>
      </c>
      <c r="K237" s="281" t="s">
        <v>16839</v>
      </c>
      <c r="L237" s="281" t="s">
        <v>4936</v>
      </c>
      <c r="M237" s="285"/>
      <c r="N237" s="282" t="s">
        <v>4936</v>
      </c>
      <c r="O237" s="278" t="s">
        <v>15880</v>
      </c>
      <c r="Q237" s="278" t="s">
        <v>11008</v>
      </c>
      <c r="R237" s="280" t="str">
        <f t="shared" si="3"/>
        <v>City of Baldwin</v>
      </c>
      <c r="X237" s="278"/>
      <c r="Y237" s="284"/>
    </row>
    <row r="238" spans="1:25" ht="15" customHeight="1" x14ac:dyDescent="0.3">
      <c r="A238" s="278">
        <v>1825</v>
      </c>
      <c r="B238" s="318">
        <v>39896</v>
      </c>
      <c r="C238" s="319">
        <v>1407</v>
      </c>
      <c r="D238" s="319" t="s">
        <v>56</v>
      </c>
      <c r="E238" s="285" t="s">
        <v>3587</v>
      </c>
      <c r="F238" s="302" t="s">
        <v>16840</v>
      </c>
      <c r="G238" s="302" t="s">
        <v>16841</v>
      </c>
      <c r="H238" s="307" t="s">
        <v>14624</v>
      </c>
      <c r="I238" s="325" t="s">
        <v>16842</v>
      </c>
      <c r="J238" s="307" t="s">
        <v>16843</v>
      </c>
      <c r="K238" s="281" t="s">
        <v>3566</v>
      </c>
      <c r="M238" s="285" t="s">
        <v>12003</v>
      </c>
      <c r="N238" s="282">
        <v>200000</v>
      </c>
      <c r="O238" s="278" t="s">
        <v>15880</v>
      </c>
      <c r="R238" s="280" t="str">
        <f t="shared" si="3"/>
        <v>City of Hollywood</v>
      </c>
      <c r="X238" s="278"/>
      <c r="Y238" s="284"/>
    </row>
    <row r="239" spans="1:25" ht="15" customHeight="1" x14ac:dyDescent="0.3">
      <c r="A239" s="278">
        <v>1830</v>
      </c>
      <c r="B239" s="318">
        <v>39896</v>
      </c>
      <c r="C239" s="319">
        <v>1858</v>
      </c>
      <c r="D239" s="319" t="s">
        <v>319</v>
      </c>
      <c r="E239" s="285" t="s">
        <v>3610</v>
      </c>
      <c r="F239" s="302" t="s">
        <v>16844</v>
      </c>
      <c r="G239" s="302" t="s">
        <v>14558</v>
      </c>
      <c r="H239" s="307" t="s">
        <v>8208</v>
      </c>
      <c r="I239" s="307" t="s">
        <v>16845</v>
      </c>
      <c r="J239" s="307" t="s">
        <v>16846</v>
      </c>
      <c r="K239" s="281" t="s">
        <v>14447</v>
      </c>
      <c r="M239" s="285"/>
      <c r="N239" s="282">
        <v>100</v>
      </c>
      <c r="O239" s="278" t="s">
        <v>8142</v>
      </c>
      <c r="P239" s="283">
        <v>0</v>
      </c>
      <c r="R239" s="280" t="str">
        <f t="shared" si="3"/>
        <v>City of Tallahassee</v>
      </c>
      <c r="X239" s="278"/>
      <c r="Y239" s="284"/>
    </row>
    <row r="240" spans="1:25" ht="15" customHeight="1" x14ac:dyDescent="0.3">
      <c r="A240" s="278">
        <v>1832</v>
      </c>
      <c r="B240" s="318">
        <v>39896</v>
      </c>
      <c r="C240" s="319">
        <v>2003</v>
      </c>
      <c r="D240" s="319" t="s">
        <v>46</v>
      </c>
      <c r="E240" s="285" t="s">
        <v>3575</v>
      </c>
      <c r="F240" s="302" t="s">
        <v>16847</v>
      </c>
      <c r="G240" s="302" t="s">
        <v>16848</v>
      </c>
      <c r="H240" s="307" t="s">
        <v>16849</v>
      </c>
      <c r="I240" s="307" t="s">
        <v>16850</v>
      </c>
      <c r="J240" s="307" t="s">
        <v>16851</v>
      </c>
      <c r="K240" s="281" t="s">
        <v>4936</v>
      </c>
      <c r="M240" s="285"/>
      <c r="N240" s="282" t="s">
        <v>4936</v>
      </c>
      <c r="O240" s="278" t="s">
        <v>8161</v>
      </c>
      <c r="Q240" s="278" t="s">
        <v>16852</v>
      </c>
      <c r="R240" s="280" t="str">
        <f t="shared" si="3"/>
        <v>Sector - St. Petersburg</v>
      </c>
      <c r="X240" s="278"/>
      <c r="Y240" s="284"/>
    </row>
    <row r="241" spans="1:25" ht="15" customHeight="1" x14ac:dyDescent="0.3">
      <c r="A241" s="278">
        <v>1836</v>
      </c>
      <c r="B241" s="318">
        <v>39897</v>
      </c>
      <c r="C241" s="319">
        <v>754</v>
      </c>
      <c r="D241" s="319" t="s">
        <v>26</v>
      </c>
      <c r="E241" s="285" t="s">
        <v>3578</v>
      </c>
      <c r="F241" s="302" t="s">
        <v>16853</v>
      </c>
      <c r="G241" s="302" t="s">
        <v>9899</v>
      </c>
      <c r="H241" s="307" t="s">
        <v>16854</v>
      </c>
      <c r="I241" s="307" t="s">
        <v>16855</v>
      </c>
      <c r="J241" s="307" t="s">
        <v>16856</v>
      </c>
      <c r="K241" s="281" t="s">
        <v>16450</v>
      </c>
      <c r="M241" s="285"/>
      <c r="N241" s="282">
        <v>30000</v>
      </c>
      <c r="O241" s="278" t="s">
        <v>15880</v>
      </c>
      <c r="R241" s="280" t="str">
        <f t="shared" si="3"/>
        <v>Brevard Co. Utilities Service</v>
      </c>
      <c r="X241" s="278"/>
      <c r="Y241" s="284"/>
    </row>
    <row r="242" spans="1:25" ht="15" customHeight="1" x14ac:dyDescent="0.3">
      <c r="A242" s="278">
        <v>1837</v>
      </c>
      <c r="B242" s="318">
        <v>39897</v>
      </c>
      <c r="C242" s="319">
        <v>819</v>
      </c>
      <c r="D242" s="319" t="s">
        <v>70</v>
      </c>
      <c r="E242" s="285" t="s">
        <v>3575</v>
      </c>
      <c r="F242" s="302" t="s">
        <v>16857</v>
      </c>
      <c r="G242" s="302" t="s">
        <v>16858</v>
      </c>
      <c r="H242" s="307" t="s">
        <v>16859</v>
      </c>
      <c r="I242" s="307" t="s">
        <v>16860</v>
      </c>
      <c r="J242" s="307" t="s">
        <v>16861</v>
      </c>
      <c r="K242" s="281" t="s">
        <v>3566</v>
      </c>
      <c r="L242" s="281" t="s">
        <v>29</v>
      </c>
      <c r="M242" s="285" t="s">
        <v>12003</v>
      </c>
      <c r="N242" s="282">
        <v>2100</v>
      </c>
      <c r="O242" s="278" t="s">
        <v>4936</v>
      </c>
      <c r="R242" s="280" t="str">
        <f t="shared" si="3"/>
        <v>Coca-Cola North America</v>
      </c>
      <c r="X242" s="278"/>
      <c r="Y242" s="284"/>
    </row>
    <row r="243" spans="1:25" ht="15" customHeight="1" x14ac:dyDescent="0.3">
      <c r="A243" s="278">
        <v>1847</v>
      </c>
      <c r="B243" s="318">
        <v>39897</v>
      </c>
      <c r="C243" s="319">
        <v>1438</v>
      </c>
      <c r="D243" s="319" t="s">
        <v>46</v>
      </c>
      <c r="E243" s="285" t="s">
        <v>3575</v>
      </c>
      <c r="F243" s="302" t="s">
        <v>16862</v>
      </c>
      <c r="G243" s="302" t="s">
        <v>8316</v>
      </c>
      <c r="H243" s="307" t="s">
        <v>16863</v>
      </c>
      <c r="I243" s="325" t="s">
        <v>16864</v>
      </c>
      <c r="J243" s="307" t="s">
        <v>10891</v>
      </c>
      <c r="K243" s="281" t="s">
        <v>3566</v>
      </c>
      <c r="M243" s="285" t="s">
        <v>12003</v>
      </c>
      <c r="N243" s="282">
        <v>1000</v>
      </c>
      <c r="O243" s="278" t="s">
        <v>15880</v>
      </c>
      <c r="R243" s="280" t="str">
        <f t="shared" si="3"/>
        <v>Hillsborough Co. Water Department</v>
      </c>
      <c r="X243" s="278"/>
      <c r="Y243" s="284"/>
    </row>
    <row r="244" spans="1:25" ht="15" customHeight="1" x14ac:dyDescent="0.3">
      <c r="A244" s="278">
        <v>1874</v>
      </c>
      <c r="B244" s="318">
        <v>39898</v>
      </c>
      <c r="C244" s="319">
        <v>1024</v>
      </c>
      <c r="D244" s="319" t="s">
        <v>46</v>
      </c>
      <c r="E244" s="285" t="s">
        <v>3575</v>
      </c>
      <c r="F244" s="302" t="s">
        <v>16865</v>
      </c>
      <c r="G244" s="302" t="s">
        <v>9473</v>
      </c>
      <c r="H244" s="307" t="s">
        <v>16866</v>
      </c>
      <c r="I244" s="307" t="s">
        <v>16867</v>
      </c>
      <c r="J244" s="307" t="s">
        <v>16868</v>
      </c>
      <c r="K244" s="281" t="s">
        <v>16869</v>
      </c>
      <c r="M244" s="285"/>
      <c r="N244" s="282">
        <v>460000</v>
      </c>
      <c r="O244" s="278" t="s">
        <v>15880</v>
      </c>
      <c r="Q244" s="278" t="s">
        <v>16870</v>
      </c>
      <c r="R244" s="280" t="str">
        <f t="shared" si="3"/>
        <v>Hillsborough Co. Water Treatment</v>
      </c>
      <c r="X244" s="278"/>
      <c r="Y244" s="284"/>
    </row>
    <row r="245" spans="1:25" ht="15" customHeight="1" x14ac:dyDescent="0.3">
      <c r="A245" s="278">
        <v>1882</v>
      </c>
      <c r="B245" s="318">
        <v>39898</v>
      </c>
      <c r="C245" s="319">
        <v>1139</v>
      </c>
      <c r="D245" s="319" t="s">
        <v>64</v>
      </c>
      <c r="E245" s="278" t="s">
        <v>3578</v>
      </c>
      <c r="F245" s="302" t="s">
        <v>16871</v>
      </c>
      <c r="G245" s="302" t="s">
        <v>9411</v>
      </c>
      <c r="H245" s="307" t="s">
        <v>15940</v>
      </c>
      <c r="I245" s="307" t="s">
        <v>16872</v>
      </c>
      <c r="J245" s="307" t="s">
        <v>16873</v>
      </c>
      <c r="K245" s="281" t="s">
        <v>4936</v>
      </c>
      <c r="M245" s="285"/>
      <c r="N245" s="282">
        <v>1000</v>
      </c>
      <c r="O245" s="278" t="s">
        <v>15880</v>
      </c>
      <c r="R245" s="280" t="str">
        <f t="shared" si="3"/>
        <v>Orange Co. Utilities</v>
      </c>
      <c r="X245" s="278"/>
      <c r="Y245" s="284"/>
    </row>
    <row r="246" spans="1:25" ht="15" customHeight="1" x14ac:dyDescent="0.3">
      <c r="A246" s="278">
        <v>1892</v>
      </c>
      <c r="B246" s="318">
        <v>39898</v>
      </c>
      <c r="C246" s="319">
        <v>1436</v>
      </c>
      <c r="D246" s="319" t="s">
        <v>56</v>
      </c>
      <c r="E246" s="285" t="s">
        <v>3587</v>
      </c>
      <c r="F246" s="302" t="s">
        <v>16874</v>
      </c>
      <c r="G246" s="302" t="s">
        <v>16058</v>
      </c>
      <c r="H246" s="307" t="s">
        <v>16875</v>
      </c>
      <c r="I246" s="307" t="s">
        <v>16876</v>
      </c>
      <c r="J246" s="307" t="s">
        <v>16877</v>
      </c>
      <c r="K246" s="281" t="s">
        <v>16878</v>
      </c>
      <c r="M246" s="285"/>
      <c r="N246" s="282">
        <v>100</v>
      </c>
      <c r="O246" s="278" t="s">
        <v>8161</v>
      </c>
      <c r="R246" s="280" t="str">
        <f t="shared" si="3"/>
        <v>Broward Co. Wastewater Services</v>
      </c>
      <c r="X246" s="278"/>
      <c r="Y246" s="284"/>
    </row>
    <row r="247" spans="1:25" ht="15" customHeight="1" x14ac:dyDescent="0.3">
      <c r="A247" s="278">
        <v>1895</v>
      </c>
      <c r="B247" s="279">
        <v>39898</v>
      </c>
      <c r="C247" s="278">
        <v>1635</v>
      </c>
      <c r="D247" s="278" t="s">
        <v>59</v>
      </c>
      <c r="E247" s="285" t="s">
        <v>3580</v>
      </c>
      <c r="F247" s="302" t="s">
        <v>16879</v>
      </c>
      <c r="G247" s="302" t="s">
        <v>15185</v>
      </c>
      <c r="H247" s="307" t="s">
        <v>9305</v>
      </c>
      <c r="I247" s="307" t="s">
        <v>16880</v>
      </c>
      <c r="J247" s="307" t="s">
        <v>16216</v>
      </c>
      <c r="K247" s="281" t="s">
        <v>3566</v>
      </c>
      <c r="M247" s="285" t="s">
        <v>12003</v>
      </c>
      <c r="N247" s="282">
        <v>67000</v>
      </c>
      <c r="O247" s="278" t="s">
        <v>15880</v>
      </c>
      <c r="R247" s="280" t="str">
        <f t="shared" si="3"/>
        <v>University of Florida</v>
      </c>
      <c r="X247" s="278"/>
      <c r="Y247" s="284"/>
    </row>
    <row r="248" spans="1:25" ht="15" customHeight="1" x14ac:dyDescent="0.3">
      <c r="A248" s="278">
        <v>1961</v>
      </c>
      <c r="B248" s="318">
        <v>39899</v>
      </c>
      <c r="C248" s="319">
        <v>1912</v>
      </c>
      <c r="D248" s="319" t="s">
        <v>35</v>
      </c>
      <c r="E248" s="285" t="s">
        <v>3580</v>
      </c>
      <c r="F248" s="302" t="s">
        <v>16881</v>
      </c>
      <c r="G248" s="302" t="s">
        <v>8190</v>
      </c>
      <c r="H248" s="307" t="s">
        <v>8191</v>
      </c>
      <c r="I248" s="325" t="s">
        <v>16882</v>
      </c>
      <c r="J248" s="307" t="s">
        <v>16883</v>
      </c>
      <c r="K248" s="281" t="s">
        <v>8429</v>
      </c>
      <c r="M248" s="285"/>
      <c r="N248" s="282">
        <v>1500</v>
      </c>
      <c r="O248" s="278" t="s">
        <v>8161</v>
      </c>
      <c r="Q248" s="278" t="s">
        <v>16884</v>
      </c>
      <c r="R248" s="280" t="str">
        <f t="shared" si="3"/>
        <v>JEA</v>
      </c>
    </row>
    <row r="249" spans="1:25" ht="15" customHeight="1" x14ac:dyDescent="0.3">
      <c r="A249" s="278">
        <v>2013</v>
      </c>
      <c r="B249" s="318">
        <v>39900</v>
      </c>
      <c r="C249" s="319">
        <v>1048</v>
      </c>
      <c r="D249" s="319" t="s">
        <v>68</v>
      </c>
      <c r="E249" s="285" t="s">
        <v>3575</v>
      </c>
      <c r="F249" s="302" t="s">
        <v>16885</v>
      </c>
      <c r="G249" s="302" t="s">
        <v>15298</v>
      </c>
      <c r="H249" s="307" t="s">
        <v>8554</v>
      </c>
      <c r="I249" s="307" t="s">
        <v>16886</v>
      </c>
      <c r="J249" s="307" t="s">
        <v>16887</v>
      </c>
      <c r="K249" s="281" t="s">
        <v>16450</v>
      </c>
      <c r="M249" s="285" t="s">
        <v>12003</v>
      </c>
      <c r="N249" s="282">
        <v>5000</v>
      </c>
      <c r="O249" s="278" t="s">
        <v>15880</v>
      </c>
      <c r="P249" s="283">
        <v>0.4</v>
      </c>
      <c r="Q249" s="278" t="s">
        <v>8548</v>
      </c>
      <c r="R249" s="280" t="str">
        <f t="shared" si="3"/>
        <v>City of Venice</v>
      </c>
    </row>
    <row r="250" spans="1:25" ht="15" customHeight="1" x14ac:dyDescent="0.3">
      <c r="A250" s="278">
        <v>2024</v>
      </c>
      <c r="B250" s="318">
        <v>39900</v>
      </c>
      <c r="C250" s="319">
        <v>1230</v>
      </c>
      <c r="D250" s="319" t="s">
        <v>143</v>
      </c>
      <c r="E250" s="285" t="s">
        <v>3575</v>
      </c>
      <c r="F250" s="302" t="s">
        <v>16888</v>
      </c>
      <c r="G250" s="302" t="s">
        <v>16889</v>
      </c>
      <c r="H250" s="307" t="s">
        <v>16890</v>
      </c>
      <c r="I250" s="307" t="s">
        <v>16891</v>
      </c>
      <c r="J250" s="307" t="s">
        <v>16892</v>
      </c>
      <c r="K250" s="281" t="s">
        <v>8429</v>
      </c>
      <c r="M250" s="285"/>
      <c r="N250" s="282">
        <v>2000</v>
      </c>
      <c r="O250" s="278" t="s">
        <v>10497</v>
      </c>
      <c r="R250" s="280" t="str">
        <f t="shared" si="3"/>
        <v>City of Brooksville Wastewater Department</v>
      </c>
    </row>
    <row r="251" spans="1:25" ht="15" customHeight="1" x14ac:dyDescent="0.3">
      <c r="A251" s="278">
        <v>2036</v>
      </c>
      <c r="B251" s="318">
        <v>39901</v>
      </c>
      <c r="C251" s="319">
        <v>1414</v>
      </c>
      <c r="D251" s="319" t="s">
        <v>40</v>
      </c>
      <c r="E251" s="285" t="s">
        <v>3587</v>
      </c>
      <c r="F251" s="302" t="s">
        <v>16893</v>
      </c>
      <c r="G251" s="302" t="s">
        <v>16894</v>
      </c>
      <c r="H251" s="307" t="s">
        <v>13279</v>
      </c>
      <c r="I251" s="307" t="s">
        <v>16895</v>
      </c>
      <c r="J251" s="307" t="s">
        <v>16896</v>
      </c>
      <c r="K251" s="281" t="s">
        <v>3566</v>
      </c>
      <c r="M251" s="285"/>
      <c r="N251" s="282">
        <v>30</v>
      </c>
      <c r="O251" s="278" t="s">
        <v>4936</v>
      </c>
      <c r="R251" s="280" t="str">
        <f t="shared" si="3"/>
        <v>Private citizen</v>
      </c>
    </row>
    <row r="252" spans="1:25" ht="15" customHeight="1" x14ac:dyDescent="0.3">
      <c r="A252" s="278">
        <v>2055</v>
      </c>
      <c r="B252" s="318">
        <v>39900</v>
      </c>
      <c r="C252" s="319">
        <v>1852</v>
      </c>
      <c r="D252" s="319" t="s">
        <v>46</v>
      </c>
      <c r="E252" s="285" t="s">
        <v>3575</v>
      </c>
      <c r="F252" s="302" t="s">
        <v>16897</v>
      </c>
      <c r="G252" s="302" t="s">
        <v>13327</v>
      </c>
      <c r="H252" s="307" t="s">
        <v>16184</v>
      </c>
      <c r="I252" s="307" t="s">
        <v>16898</v>
      </c>
      <c r="J252" s="307" t="s">
        <v>16899</v>
      </c>
      <c r="K252" s="281" t="s">
        <v>16900</v>
      </c>
      <c r="N252" s="282">
        <v>479000</v>
      </c>
      <c r="O252" s="278" t="s">
        <v>15880</v>
      </c>
      <c r="Q252" s="278" t="s">
        <v>16901</v>
      </c>
      <c r="R252" s="280" t="str">
        <f t="shared" si="3"/>
        <v>Hillsborough Co. Utilities</v>
      </c>
    </row>
    <row r="253" spans="1:25" ht="15" customHeight="1" x14ac:dyDescent="0.3">
      <c r="A253" s="278">
        <v>2058</v>
      </c>
      <c r="B253" s="318">
        <v>39900</v>
      </c>
      <c r="C253" s="319">
        <v>1056</v>
      </c>
      <c r="D253" s="319" t="s">
        <v>203</v>
      </c>
      <c r="E253" s="285" t="s">
        <v>3610</v>
      </c>
      <c r="F253" s="302" t="s">
        <v>16902</v>
      </c>
      <c r="G253" s="302" t="s">
        <v>8163</v>
      </c>
      <c r="H253" s="307" t="s">
        <v>16903</v>
      </c>
      <c r="I253" s="325" t="s">
        <v>16904</v>
      </c>
      <c r="J253" s="307" t="s">
        <v>16905</v>
      </c>
      <c r="K253" s="281" t="s">
        <v>8225</v>
      </c>
      <c r="M253" s="285"/>
      <c r="N253" s="282">
        <v>2000</v>
      </c>
      <c r="O253" s="278" t="s">
        <v>8161</v>
      </c>
      <c r="R253" s="280" t="str">
        <f t="shared" si="3"/>
        <v>Regional Utilities of Walton</v>
      </c>
    </row>
    <row r="254" spans="1:25" ht="15" customHeight="1" x14ac:dyDescent="0.3">
      <c r="A254" s="278">
        <v>2082</v>
      </c>
      <c r="B254" s="318">
        <v>39902</v>
      </c>
      <c r="C254" s="319">
        <v>727</v>
      </c>
      <c r="D254" s="319" t="s">
        <v>42</v>
      </c>
      <c r="E254" s="285" t="s">
        <v>3582</v>
      </c>
      <c r="F254" s="302" t="s">
        <v>16906</v>
      </c>
      <c r="G254" s="302" t="s">
        <v>16907</v>
      </c>
      <c r="H254" s="307" t="s">
        <v>16908</v>
      </c>
      <c r="I254" s="307" t="s">
        <v>16909</v>
      </c>
      <c r="J254" s="307" t="s">
        <v>16910</v>
      </c>
      <c r="K254" s="281" t="s">
        <v>8225</v>
      </c>
      <c r="M254" s="285"/>
      <c r="N254" s="282">
        <v>3000</v>
      </c>
      <c r="O254" s="278" t="s">
        <v>8142</v>
      </c>
      <c r="Q254" s="278" t="s">
        <v>11008</v>
      </c>
      <c r="R254" s="280" t="str">
        <f t="shared" si="3"/>
        <v>Collier Co. Wastewater Department</v>
      </c>
    </row>
    <row r="255" spans="1:25" ht="15" customHeight="1" x14ac:dyDescent="0.3">
      <c r="A255" s="278">
        <v>2085</v>
      </c>
      <c r="B255" s="318">
        <v>39902</v>
      </c>
      <c r="C255" s="319">
        <v>1022</v>
      </c>
      <c r="D255" s="319" t="s">
        <v>59</v>
      </c>
      <c r="E255" s="285" t="s">
        <v>3580</v>
      </c>
      <c r="F255" s="302" t="s">
        <v>16911</v>
      </c>
      <c r="G255" s="302" t="s">
        <v>15185</v>
      </c>
      <c r="H255" s="307" t="s">
        <v>16912</v>
      </c>
      <c r="I255" s="307" t="s">
        <v>16913</v>
      </c>
      <c r="J255" s="307" t="s">
        <v>16914</v>
      </c>
      <c r="K255" s="281" t="s">
        <v>16026</v>
      </c>
      <c r="M255" s="285"/>
      <c r="N255" s="282">
        <v>9700</v>
      </c>
      <c r="O255" s="278" t="s">
        <v>10651</v>
      </c>
      <c r="R255" s="280" t="str">
        <f t="shared" si="3"/>
        <v>University of Florida Water Reclamation</v>
      </c>
    </row>
    <row r="256" spans="1:25" ht="15" customHeight="1" x14ac:dyDescent="0.3">
      <c r="A256" s="278">
        <v>2090</v>
      </c>
      <c r="B256" s="318">
        <v>39902</v>
      </c>
      <c r="C256" s="319">
        <v>1327</v>
      </c>
      <c r="D256" s="319" t="s">
        <v>61</v>
      </c>
      <c r="E256" s="285" t="s">
        <v>3575</v>
      </c>
      <c r="F256" s="302" t="s">
        <v>16915</v>
      </c>
      <c r="G256" s="302" t="s">
        <v>10903</v>
      </c>
      <c r="H256" s="307" t="s">
        <v>16916</v>
      </c>
      <c r="I256" s="307" t="s">
        <v>16917</v>
      </c>
      <c r="J256" s="307" t="s">
        <v>16918</v>
      </c>
      <c r="K256" s="281" t="s">
        <v>8225</v>
      </c>
      <c r="M256" s="285"/>
      <c r="N256" s="282">
        <v>1750</v>
      </c>
      <c r="O256" s="278" t="s">
        <v>8178</v>
      </c>
      <c r="Q256" s="278" t="s">
        <v>8548</v>
      </c>
      <c r="R256" s="280" t="str">
        <f t="shared" si="3"/>
        <v xml:space="preserve">City of Tarpon Springs </v>
      </c>
    </row>
    <row r="257" spans="1:18" ht="15" customHeight="1" x14ac:dyDescent="0.3">
      <c r="A257" s="278">
        <v>2092</v>
      </c>
      <c r="B257" s="318">
        <v>39902</v>
      </c>
      <c r="C257" s="319">
        <v>1421</v>
      </c>
      <c r="D257" s="319" t="s">
        <v>21</v>
      </c>
      <c r="E257" s="285" t="s">
        <v>3610</v>
      </c>
      <c r="F257" s="302" t="s">
        <v>16919</v>
      </c>
      <c r="G257" s="302" t="s">
        <v>14981</v>
      </c>
      <c r="H257" s="307" t="s">
        <v>8202</v>
      </c>
      <c r="I257" s="307" t="s">
        <v>16920</v>
      </c>
      <c r="J257" s="307" t="s">
        <v>16921</v>
      </c>
      <c r="K257" s="281" t="s">
        <v>16922</v>
      </c>
      <c r="M257" s="285"/>
      <c r="N257" s="282">
        <v>1200</v>
      </c>
      <c r="O257" s="278" t="s">
        <v>15880</v>
      </c>
      <c r="Q257" s="278" t="s">
        <v>16923</v>
      </c>
      <c r="R257" s="280" t="str">
        <f t="shared" si="3"/>
        <v>Emerald Coast Utilities</v>
      </c>
    </row>
    <row r="258" spans="1:18" ht="15" customHeight="1" x14ac:dyDescent="0.3">
      <c r="A258" s="278">
        <v>2094</v>
      </c>
      <c r="B258" s="318">
        <v>39902</v>
      </c>
      <c r="C258" s="319">
        <v>1455</v>
      </c>
      <c r="D258" s="319" t="s">
        <v>203</v>
      </c>
      <c r="E258" s="285" t="s">
        <v>3610</v>
      </c>
      <c r="F258" s="302" t="s">
        <v>16924</v>
      </c>
      <c r="G258" s="302" t="s">
        <v>8163</v>
      </c>
      <c r="H258" s="307" t="s">
        <v>8164</v>
      </c>
      <c r="I258" s="325" t="s">
        <v>16925</v>
      </c>
      <c r="J258" s="307" t="s">
        <v>16926</v>
      </c>
      <c r="K258" s="281" t="s">
        <v>8225</v>
      </c>
      <c r="M258" s="285"/>
      <c r="N258" s="282">
        <v>300</v>
      </c>
      <c r="O258" s="278" t="s">
        <v>8335</v>
      </c>
      <c r="R258" s="280" t="str">
        <f t="shared" si="3"/>
        <v>Regional Utilities of Walton Co.</v>
      </c>
    </row>
    <row r="259" spans="1:18" ht="15" customHeight="1" x14ac:dyDescent="0.3">
      <c r="A259" s="278">
        <v>2097</v>
      </c>
      <c r="B259" s="318">
        <v>39902</v>
      </c>
      <c r="C259" s="319">
        <v>1621</v>
      </c>
      <c r="D259" s="319" t="s">
        <v>91</v>
      </c>
      <c r="E259" s="285" t="s">
        <v>3578</v>
      </c>
      <c r="F259" s="302" t="s">
        <v>16927</v>
      </c>
      <c r="G259" s="302" t="s">
        <v>11806</v>
      </c>
      <c r="H259" s="307" t="s">
        <v>16928</v>
      </c>
      <c r="I259" s="307" t="s">
        <v>16929</v>
      </c>
      <c r="J259" s="307" t="s">
        <v>16930</v>
      </c>
      <c r="K259" s="281" t="s">
        <v>10604</v>
      </c>
      <c r="M259" s="285"/>
      <c r="N259" s="282">
        <v>1500</v>
      </c>
      <c r="O259" s="278" t="s">
        <v>15880</v>
      </c>
      <c r="Q259" s="278" t="s">
        <v>4936</v>
      </c>
      <c r="R259" s="280" t="str">
        <f t="shared" ref="R259:R322" si="4">IF(B259&gt;0,H259,"")</f>
        <v>Co.WP</v>
      </c>
    </row>
    <row r="260" spans="1:18" ht="15" customHeight="1" x14ac:dyDescent="0.3">
      <c r="A260" s="278">
        <v>2110</v>
      </c>
      <c r="B260" s="318">
        <v>39903</v>
      </c>
      <c r="C260" s="319">
        <v>618</v>
      </c>
      <c r="D260" s="319" t="s">
        <v>35</v>
      </c>
      <c r="E260" s="285" t="s">
        <v>3580</v>
      </c>
      <c r="F260" s="302" t="s">
        <v>16931</v>
      </c>
      <c r="G260" s="302" t="s">
        <v>8190</v>
      </c>
      <c r="H260" s="307" t="s">
        <v>8191</v>
      </c>
      <c r="I260" s="307" t="s">
        <v>16932</v>
      </c>
      <c r="J260" s="307" t="s">
        <v>16933</v>
      </c>
      <c r="K260" s="281" t="s">
        <v>14447</v>
      </c>
      <c r="M260" s="285"/>
      <c r="N260" s="282">
        <v>5000</v>
      </c>
      <c r="O260" s="278" t="s">
        <v>8161</v>
      </c>
      <c r="Q260" s="307" t="s">
        <v>16934</v>
      </c>
      <c r="R260" s="280" t="str">
        <f t="shared" si="4"/>
        <v>JEA</v>
      </c>
    </row>
    <row r="261" spans="1:18" ht="15" customHeight="1" x14ac:dyDescent="0.3">
      <c r="A261" s="278">
        <v>2112</v>
      </c>
      <c r="B261" s="318">
        <v>39903</v>
      </c>
      <c r="C261" s="319">
        <v>828</v>
      </c>
      <c r="D261" s="319" t="s">
        <v>99</v>
      </c>
      <c r="E261" s="285" t="s">
        <v>3610</v>
      </c>
      <c r="F261" s="302" t="s">
        <v>16935</v>
      </c>
      <c r="G261" s="302" t="s">
        <v>8625</v>
      </c>
      <c r="H261" s="307" t="s">
        <v>15916</v>
      </c>
      <c r="I261" s="325" t="s">
        <v>16936</v>
      </c>
      <c r="J261" s="307" t="s">
        <v>16937</v>
      </c>
      <c r="K261" s="281" t="s">
        <v>3566</v>
      </c>
      <c r="M261" s="285"/>
      <c r="N261" s="282">
        <v>500</v>
      </c>
      <c r="O261" s="278" t="s">
        <v>8142</v>
      </c>
      <c r="Q261" s="278" t="s">
        <v>16938</v>
      </c>
      <c r="R261" s="280" t="str">
        <f t="shared" si="4"/>
        <v>City of Milton</v>
      </c>
    </row>
    <row r="262" spans="1:18" ht="15" customHeight="1" x14ac:dyDescent="0.3">
      <c r="A262" s="278">
        <v>2115</v>
      </c>
      <c r="B262" s="318">
        <v>39903</v>
      </c>
      <c r="C262" s="319">
        <v>1015</v>
      </c>
      <c r="D262" s="319" t="s">
        <v>162</v>
      </c>
      <c r="E262" s="285" t="s">
        <v>3582</v>
      </c>
      <c r="F262" s="302" t="s">
        <v>16939</v>
      </c>
      <c r="G262" s="302" t="s">
        <v>16940</v>
      </c>
      <c r="H262" s="307" t="s">
        <v>14450</v>
      </c>
      <c r="I262" s="307" t="s">
        <v>16941</v>
      </c>
      <c r="J262" s="307" t="s">
        <v>16942</v>
      </c>
      <c r="K262" s="281" t="s">
        <v>8225</v>
      </c>
      <c r="M262" s="285"/>
      <c r="N262" s="282">
        <v>3500</v>
      </c>
      <c r="O262" s="278" t="s">
        <v>10651</v>
      </c>
      <c r="Q262" s="278" t="s">
        <v>8548</v>
      </c>
      <c r="R262" s="280" t="str">
        <f t="shared" si="4"/>
        <v>Severn Trent Services</v>
      </c>
    </row>
    <row r="263" spans="1:18" ht="15" customHeight="1" x14ac:dyDescent="0.3">
      <c r="A263" s="278">
        <v>2118</v>
      </c>
      <c r="B263" s="318">
        <v>39903</v>
      </c>
      <c r="C263" s="319">
        <v>1139</v>
      </c>
      <c r="D263" s="319" t="s">
        <v>64</v>
      </c>
      <c r="E263" s="285" t="s">
        <v>3578</v>
      </c>
      <c r="F263" s="302" t="s">
        <v>16943</v>
      </c>
      <c r="G263" s="302" t="s">
        <v>10346</v>
      </c>
      <c r="H263" s="307" t="s">
        <v>9125</v>
      </c>
      <c r="I263" s="307" t="s">
        <v>16944</v>
      </c>
      <c r="J263" s="307" t="s">
        <v>16945</v>
      </c>
      <c r="K263" s="281" t="s">
        <v>8429</v>
      </c>
      <c r="M263" s="285"/>
      <c r="N263" s="282">
        <v>2000</v>
      </c>
      <c r="O263" s="278" t="s">
        <v>8178</v>
      </c>
      <c r="R263" s="280" t="str">
        <f t="shared" si="4"/>
        <v>City of Apopka</v>
      </c>
    </row>
    <row r="264" spans="1:18" ht="15" customHeight="1" x14ac:dyDescent="0.3">
      <c r="A264" s="278">
        <v>2121</v>
      </c>
      <c r="B264" s="318">
        <v>39903</v>
      </c>
      <c r="C264" s="319">
        <v>1318</v>
      </c>
      <c r="D264" s="319" t="s">
        <v>132</v>
      </c>
      <c r="E264" s="278" t="s">
        <v>3580</v>
      </c>
      <c r="F264" s="302" t="s">
        <v>16946</v>
      </c>
      <c r="G264" s="302" t="s">
        <v>13286</v>
      </c>
      <c r="H264" s="307" t="s">
        <v>12913</v>
      </c>
      <c r="I264" s="325" t="s">
        <v>16947</v>
      </c>
      <c r="J264" s="307" t="s">
        <v>16948</v>
      </c>
      <c r="K264" s="281" t="s">
        <v>8225</v>
      </c>
      <c r="M264" s="285"/>
      <c r="N264" s="282">
        <v>2000</v>
      </c>
      <c r="O264" s="278" t="s">
        <v>8161</v>
      </c>
      <c r="R264" s="280" t="str">
        <f t="shared" si="4"/>
        <v>City of St. Augustine</v>
      </c>
    </row>
    <row r="265" spans="1:18" ht="15" customHeight="1" x14ac:dyDescent="0.3">
      <c r="A265" s="278">
        <v>2134</v>
      </c>
      <c r="B265" s="318">
        <v>39903</v>
      </c>
      <c r="C265" s="319">
        <v>1558</v>
      </c>
      <c r="D265" s="319" t="s">
        <v>141</v>
      </c>
      <c r="E265" s="285" t="s">
        <v>3578</v>
      </c>
      <c r="F265" s="302" t="s">
        <v>16949</v>
      </c>
      <c r="G265" s="302" t="s">
        <v>16950</v>
      </c>
      <c r="H265" s="307" t="s">
        <v>16951</v>
      </c>
      <c r="I265" s="307" t="s">
        <v>16952</v>
      </c>
      <c r="J265" s="307" t="s">
        <v>16953</v>
      </c>
      <c r="K265" s="281" t="s">
        <v>14447</v>
      </c>
      <c r="M265" s="285" t="s">
        <v>15993</v>
      </c>
      <c r="N265" s="282" t="s">
        <v>16954</v>
      </c>
      <c r="O265" s="278" t="s">
        <v>8194</v>
      </c>
      <c r="R265" s="280" t="str">
        <f t="shared" si="4"/>
        <v>Shelley Environmental R/P</v>
      </c>
    </row>
    <row r="266" spans="1:18" ht="15" customHeight="1" x14ac:dyDescent="0.3">
      <c r="A266" s="278">
        <v>2172</v>
      </c>
      <c r="B266" s="318">
        <v>39904</v>
      </c>
      <c r="C266" s="319">
        <v>812</v>
      </c>
      <c r="D266" s="319" t="s">
        <v>7069</v>
      </c>
      <c r="E266" s="285" t="s">
        <v>3580</v>
      </c>
      <c r="F266" s="302" t="s">
        <v>16955</v>
      </c>
      <c r="G266" s="302" t="s">
        <v>16956</v>
      </c>
      <c r="H266" s="307" t="s">
        <v>16957</v>
      </c>
      <c r="I266" s="307" t="s">
        <v>16958</v>
      </c>
      <c r="J266" s="307" t="s">
        <v>16959</v>
      </c>
      <c r="K266" s="281" t="s">
        <v>8225</v>
      </c>
      <c r="M266" s="285" t="s">
        <v>15993</v>
      </c>
      <c r="N266" s="282">
        <v>15000</v>
      </c>
      <c r="O266" s="278" t="s">
        <v>10651</v>
      </c>
      <c r="R266" s="280" t="str">
        <f t="shared" si="4"/>
        <v>City of Perry</v>
      </c>
    </row>
    <row r="267" spans="1:18" ht="15" customHeight="1" x14ac:dyDescent="0.3">
      <c r="A267" s="278">
        <v>2182</v>
      </c>
      <c r="B267" s="318">
        <v>39904</v>
      </c>
      <c r="C267" s="319">
        <v>1244</v>
      </c>
      <c r="D267" s="319" t="s">
        <v>947</v>
      </c>
      <c r="E267" s="285" t="s">
        <v>3575</v>
      </c>
      <c r="F267" s="302" t="s">
        <v>16960</v>
      </c>
      <c r="G267" s="302" t="s">
        <v>16961</v>
      </c>
      <c r="H267" s="307" t="s">
        <v>16962</v>
      </c>
      <c r="I267" s="307" t="s">
        <v>16963</v>
      </c>
      <c r="J267" s="307" t="s">
        <v>16964</v>
      </c>
      <c r="K267" s="281" t="s">
        <v>8225</v>
      </c>
      <c r="M267" s="285"/>
      <c r="N267" s="282">
        <v>1200</v>
      </c>
      <c r="O267" s="278" t="s">
        <v>8178</v>
      </c>
      <c r="R267" s="280" t="str">
        <f t="shared" si="4"/>
        <v>Lake Suzy Waste Plant</v>
      </c>
    </row>
    <row r="268" spans="1:18" ht="15" customHeight="1" x14ac:dyDescent="0.3">
      <c r="A268" s="278">
        <v>2191</v>
      </c>
      <c r="B268" s="318">
        <v>39904</v>
      </c>
      <c r="C268" s="319">
        <v>1433</v>
      </c>
      <c r="D268" s="319" t="s">
        <v>46</v>
      </c>
      <c r="E268" s="285" t="s">
        <v>3575</v>
      </c>
      <c r="F268" s="302" t="s">
        <v>16965</v>
      </c>
      <c r="G268" s="302" t="s">
        <v>11595</v>
      </c>
      <c r="H268" s="307" t="s">
        <v>16126</v>
      </c>
      <c r="I268" s="307" t="s">
        <v>16966</v>
      </c>
      <c r="J268" s="307" t="s">
        <v>16967</v>
      </c>
      <c r="K268" s="281" t="s">
        <v>3566</v>
      </c>
      <c r="M268" s="285" t="s">
        <v>12003</v>
      </c>
      <c r="N268" s="282">
        <v>2000</v>
      </c>
      <c r="O268" s="278" t="s">
        <v>15880</v>
      </c>
      <c r="R268" s="280" t="str">
        <f t="shared" si="4"/>
        <v>Hillsborough Co. Water Resource Services</v>
      </c>
    </row>
    <row r="269" spans="1:18" ht="15" customHeight="1" x14ac:dyDescent="0.3">
      <c r="A269" s="278">
        <v>2198</v>
      </c>
      <c r="B269" s="318">
        <v>39904</v>
      </c>
      <c r="C269" s="319">
        <v>1612</v>
      </c>
      <c r="D269" s="278" t="s">
        <v>143</v>
      </c>
      <c r="E269" s="285" t="s">
        <v>3575</v>
      </c>
      <c r="H269" s="299"/>
      <c r="I269" s="320"/>
      <c r="M269" s="285"/>
      <c r="R269" s="280">
        <f t="shared" si="4"/>
        <v>0</v>
      </c>
    </row>
    <row r="270" spans="1:18" ht="15" customHeight="1" x14ac:dyDescent="0.3">
      <c r="A270" s="278">
        <v>2208</v>
      </c>
      <c r="B270" s="318">
        <v>39905</v>
      </c>
      <c r="C270" s="319">
        <v>642</v>
      </c>
      <c r="D270" s="319" t="s">
        <v>91</v>
      </c>
      <c r="E270" s="285" t="s">
        <v>3578</v>
      </c>
      <c r="F270" s="302" t="s">
        <v>16968</v>
      </c>
      <c r="G270" s="302" t="s">
        <v>16969</v>
      </c>
      <c r="H270" s="307" t="s">
        <v>16084</v>
      </c>
      <c r="I270" s="325" t="s">
        <v>16970</v>
      </c>
      <c r="J270" s="307" t="s">
        <v>16971</v>
      </c>
      <c r="K270" s="281" t="s">
        <v>10571</v>
      </c>
      <c r="M270" s="285" t="s">
        <v>12003</v>
      </c>
      <c r="N270" s="282">
        <v>18000</v>
      </c>
      <c r="O270" s="278" t="s">
        <v>4936</v>
      </c>
      <c r="R270" s="280" t="str">
        <f t="shared" si="4"/>
        <v>Seminole Co. Utilities</v>
      </c>
    </row>
    <row r="271" spans="1:18" ht="15" customHeight="1" x14ac:dyDescent="0.3">
      <c r="A271" s="278">
        <v>2219</v>
      </c>
      <c r="B271" s="318">
        <v>39905</v>
      </c>
      <c r="C271" s="319">
        <v>924</v>
      </c>
      <c r="D271" s="278" t="s">
        <v>40</v>
      </c>
      <c r="E271" s="285" t="s">
        <v>3587</v>
      </c>
      <c r="F271" s="302" t="s">
        <v>16972</v>
      </c>
      <c r="G271" s="302" t="s">
        <v>16973</v>
      </c>
      <c r="H271" s="307" t="s">
        <v>16974</v>
      </c>
      <c r="I271" s="307" t="s">
        <v>16975</v>
      </c>
      <c r="J271" s="307" t="s">
        <v>16976</v>
      </c>
      <c r="K271" s="281" t="s">
        <v>4936</v>
      </c>
      <c r="M271" s="285"/>
      <c r="N271" s="282">
        <v>5000</v>
      </c>
      <c r="O271" s="278" t="s">
        <v>8215</v>
      </c>
      <c r="R271" s="280" t="str">
        <f t="shared" si="4"/>
        <v>Miami Dade Water and Sewer</v>
      </c>
    </row>
    <row r="272" spans="1:18" ht="15" customHeight="1" x14ac:dyDescent="0.3">
      <c r="A272" s="278">
        <v>2237</v>
      </c>
      <c r="B272" s="318">
        <v>39905</v>
      </c>
      <c r="C272" s="319">
        <v>1328</v>
      </c>
      <c r="D272" s="319" t="s">
        <v>68</v>
      </c>
      <c r="E272" s="285" t="s">
        <v>3575</v>
      </c>
      <c r="F272" s="302" t="s">
        <v>16977</v>
      </c>
      <c r="G272" s="302" t="s">
        <v>10003</v>
      </c>
      <c r="H272" s="307" t="s">
        <v>8835</v>
      </c>
      <c r="I272" s="307" t="s">
        <v>16978</v>
      </c>
      <c r="J272" s="307" t="s">
        <v>16979</v>
      </c>
      <c r="K272" s="281" t="s">
        <v>3566</v>
      </c>
      <c r="M272" s="285" t="s">
        <v>12003</v>
      </c>
      <c r="N272" s="282">
        <v>18000</v>
      </c>
      <c r="O272" s="278" t="s">
        <v>8215</v>
      </c>
      <c r="R272" s="280" t="str">
        <f t="shared" si="4"/>
        <v>City of Sarasota</v>
      </c>
    </row>
    <row r="273" spans="1:18" ht="15" customHeight="1" x14ac:dyDescent="0.3">
      <c r="A273" s="278">
        <v>2246</v>
      </c>
      <c r="B273" s="318">
        <v>39905</v>
      </c>
      <c r="C273" s="319">
        <v>1359</v>
      </c>
      <c r="D273" s="319" t="s">
        <v>248</v>
      </c>
      <c r="E273" s="285" t="s">
        <v>3610</v>
      </c>
      <c r="F273" s="302" t="s">
        <v>16980</v>
      </c>
      <c r="G273" s="302" t="s">
        <v>16981</v>
      </c>
      <c r="H273" s="307" t="s">
        <v>16982</v>
      </c>
      <c r="I273" s="307" t="s">
        <v>16983</v>
      </c>
      <c r="J273" s="296" t="s">
        <v>16984</v>
      </c>
      <c r="K273" s="281" t="s">
        <v>4936</v>
      </c>
      <c r="M273" s="285"/>
      <c r="N273" s="282" t="s">
        <v>4936</v>
      </c>
      <c r="O273" s="278" t="s">
        <v>16985</v>
      </c>
      <c r="Q273" s="278" t="s">
        <v>4936</v>
      </c>
      <c r="R273" s="280" t="str">
        <f t="shared" si="4"/>
        <v>Gadsden Co. Water and Sewer</v>
      </c>
    </row>
    <row r="274" spans="1:18" ht="15" customHeight="1" x14ac:dyDescent="0.3">
      <c r="A274" s="278">
        <v>2248</v>
      </c>
      <c r="B274" s="318">
        <v>39905</v>
      </c>
      <c r="C274" s="319">
        <v>1406</v>
      </c>
      <c r="D274" s="319" t="s">
        <v>1138</v>
      </c>
      <c r="E274" s="285" t="s">
        <v>3610</v>
      </c>
      <c r="F274" s="302" t="s">
        <v>16986</v>
      </c>
      <c r="G274" s="302" t="s">
        <v>9473</v>
      </c>
      <c r="H274" s="307" t="s">
        <v>16987</v>
      </c>
      <c r="I274" s="325" t="s">
        <v>16988</v>
      </c>
      <c r="J274" s="307" t="s">
        <v>16989</v>
      </c>
      <c r="K274" s="281" t="s">
        <v>4936</v>
      </c>
      <c r="M274" s="285"/>
      <c r="N274" s="282" t="s">
        <v>4936</v>
      </c>
      <c r="O274" s="278" t="s">
        <v>16985</v>
      </c>
      <c r="Q274" s="278" t="s">
        <v>4936</v>
      </c>
      <c r="R274" s="280" t="str">
        <f t="shared" si="4"/>
        <v>City of Cottondale</v>
      </c>
    </row>
    <row r="275" spans="1:18" ht="15" customHeight="1" x14ac:dyDescent="0.3">
      <c r="A275" s="278">
        <v>2255</v>
      </c>
      <c r="B275" s="318">
        <v>39905</v>
      </c>
      <c r="C275" s="319">
        <v>1510</v>
      </c>
      <c r="D275" s="319" t="s">
        <v>1138</v>
      </c>
      <c r="E275" s="285" t="s">
        <v>3610</v>
      </c>
      <c r="F275" s="302" t="s">
        <v>16990</v>
      </c>
      <c r="G275" s="302" t="s">
        <v>9068</v>
      </c>
      <c r="H275" s="307" t="s">
        <v>16991</v>
      </c>
      <c r="I275" s="307" t="s">
        <v>16992</v>
      </c>
      <c r="J275" s="307" t="s">
        <v>16993</v>
      </c>
      <c r="K275" s="281" t="s">
        <v>16994</v>
      </c>
      <c r="M275" s="285"/>
      <c r="N275" s="282" t="s">
        <v>16995</v>
      </c>
      <c r="O275" s="278" t="s">
        <v>16985</v>
      </c>
      <c r="Q275" s="278" t="s">
        <v>4936</v>
      </c>
      <c r="R275" s="280" t="str">
        <f t="shared" si="4"/>
        <v xml:space="preserve">City of Marianna </v>
      </c>
    </row>
    <row r="276" spans="1:18" ht="15" customHeight="1" x14ac:dyDescent="0.3">
      <c r="A276" s="278">
        <v>2265</v>
      </c>
      <c r="B276" s="318">
        <v>39905</v>
      </c>
      <c r="C276" s="319">
        <v>1629</v>
      </c>
      <c r="D276" s="319" t="s">
        <v>61</v>
      </c>
      <c r="E276" s="285" t="s">
        <v>3575</v>
      </c>
      <c r="F276" s="302" t="s">
        <v>16996</v>
      </c>
      <c r="G276" s="302" t="s">
        <v>16997</v>
      </c>
      <c r="H276" s="307" t="s">
        <v>8931</v>
      </c>
      <c r="I276" s="325" t="s">
        <v>16998</v>
      </c>
      <c r="J276" s="307" t="s">
        <v>16999</v>
      </c>
      <c r="K276" s="281" t="s">
        <v>16638</v>
      </c>
      <c r="M276" s="285"/>
      <c r="N276" s="282" t="s">
        <v>17000</v>
      </c>
      <c r="O276" s="278" t="s">
        <v>8215</v>
      </c>
      <c r="R276" s="280" t="str">
        <f t="shared" si="4"/>
        <v>Pinellas County Utilities</v>
      </c>
    </row>
    <row r="277" spans="1:18" ht="15" customHeight="1" x14ac:dyDescent="0.3">
      <c r="A277" s="278">
        <v>2268</v>
      </c>
      <c r="B277" s="318">
        <v>39905</v>
      </c>
      <c r="C277" s="319">
        <v>1657</v>
      </c>
      <c r="D277" s="319" t="s">
        <v>51</v>
      </c>
      <c r="E277" s="285" t="s">
        <v>3610</v>
      </c>
      <c r="F277" s="302" t="s">
        <v>17001</v>
      </c>
      <c r="G277" s="302" t="s">
        <v>17002</v>
      </c>
      <c r="H277" s="307" t="s">
        <v>17003</v>
      </c>
      <c r="I277" s="307" t="s">
        <v>17004</v>
      </c>
      <c r="J277" s="307" t="s">
        <v>17005</v>
      </c>
      <c r="K277" s="281" t="s">
        <v>4936</v>
      </c>
      <c r="M277" s="285"/>
      <c r="N277" s="282" t="s">
        <v>4936</v>
      </c>
      <c r="O277" s="278" t="s">
        <v>16985</v>
      </c>
      <c r="Q277" s="278" t="s">
        <v>4936</v>
      </c>
      <c r="R277" s="280" t="str">
        <f t="shared" si="4"/>
        <v>Bay County</v>
      </c>
    </row>
    <row r="278" spans="1:18" ht="15" customHeight="1" x14ac:dyDescent="0.3">
      <c r="A278" s="278">
        <v>2292</v>
      </c>
      <c r="B278" s="318">
        <v>39905</v>
      </c>
      <c r="C278" s="319">
        <v>1944</v>
      </c>
      <c r="D278" s="319" t="s">
        <v>319</v>
      </c>
      <c r="E278" s="285" t="s">
        <v>3610</v>
      </c>
      <c r="F278" s="302" t="s">
        <v>17006</v>
      </c>
      <c r="G278" s="302" t="s">
        <v>14558</v>
      </c>
      <c r="H278" s="307" t="s">
        <v>8208</v>
      </c>
      <c r="I278" s="307" t="s">
        <v>17007</v>
      </c>
      <c r="J278" s="307" t="s">
        <v>17008</v>
      </c>
      <c r="K278" s="281" t="s">
        <v>4936</v>
      </c>
      <c r="M278" s="285"/>
      <c r="N278" s="282" t="s">
        <v>16839</v>
      </c>
      <c r="O278" s="278" t="s">
        <v>16985</v>
      </c>
      <c r="Q278" s="278" t="s">
        <v>4936</v>
      </c>
      <c r="R278" s="280" t="str">
        <f t="shared" si="4"/>
        <v>City of Tallahassee</v>
      </c>
    </row>
    <row r="279" spans="1:18" ht="15" customHeight="1" x14ac:dyDescent="0.3">
      <c r="A279" s="278">
        <v>2292</v>
      </c>
      <c r="B279" s="318">
        <v>39905</v>
      </c>
      <c r="C279" s="319">
        <v>1944</v>
      </c>
      <c r="D279" s="319" t="s">
        <v>319</v>
      </c>
      <c r="E279" s="285" t="s">
        <v>3610</v>
      </c>
      <c r="F279" s="302" t="s">
        <v>17006</v>
      </c>
      <c r="G279" s="302" t="s">
        <v>14558</v>
      </c>
      <c r="H279" s="307" t="s">
        <v>8208</v>
      </c>
      <c r="I279" s="307" t="s">
        <v>17009</v>
      </c>
      <c r="J279" s="307" t="s">
        <v>17010</v>
      </c>
      <c r="K279" s="281" t="s">
        <v>4936</v>
      </c>
      <c r="M279" s="285"/>
      <c r="N279" s="282">
        <v>30</v>
      </c>
      <c r="O279" s="278" t="s">
        <v>8142</v>
      </c>
      <c r="Q279" s="278" t="s">
        <v>4936</v>
      </c>
      <c r="R279" s="280" t="str">
        <f t="shared" si="4"/>
        <v>City of Tallahassee</v>
      </c>
    </row>
    <row r="280" spans="1:18" ht="15" customHeight="1" x14ac:dyDescent="0.3">
      <c r="A280" s="278">
        <v>2292</v>
      </c>
      <c r="B280" s="318">
        <v>39905</v>
      </c>
      <c r="C280" s="319">
        <v>1944</v>
      </c>
      <c r="D280" s="319" t="s">
        <v>319</v>
      </c>
      <c r="E280" s="285" t="s">
        <v>3610</v>
      </c>
      <c r="F280" s="302" t="s">
        <v>17006</v>
      </c>
      <c r="G280" s="302" t="s">
        <v>14558</v>
      </c>
      <c r="H280" s="307" t="s">
        <v>8208</v>
      </c>
      <c r="I280" s="307" t="s">
        <v>17011</v>
      </c>
      <c r="J280" s="307" t="s">
        <v>17012</v>
      </c>
      <c r="K280" s="281" t="s">
        <v>4936</v>
      </c>
      <c r="M280" s="285"/>
      <c r="N280" s="282" t="s">
        <v>16839</v>
      </c>
      <c r="O280" s="278" t="s">
        <v>16985</v>
      </c>
      <c r="Q280" s="278" t="s">
        <v>4936</v>
      </c>
      <c r="R280" s="280" t="str">
        <f t="shared" si="4"/>
        <v>City of Tallahassee</v>
      </c>
    </row>
    <row r="281" spans="1:18" ht="15" customHeight="1" x14ac:dyDescent="0.3">
      <c r="A281" s="278">
        <v>2292</v>
      </c>
      <c r="B281" s="318">
        <v>39905</v>
      </c>
      <c r="C281" s="319">
        <v>1944</v>
      </c>
      <c r="D281" s="319" t="s">
        <v>319</v>
      </c>
      <c r="E281" s="285" t="s">
        <v>3610</v>
      </c>
      <c r="F281" s="302" t="s">
        <v>17006</v>
      </c>
      <c r="G281" s="302" t="s">
        <v>14558</v>
      </c>
      <c r="H281" s="307" t="s">
        <v>8208</v>
      </c>
      <c r="I281" s="307" t="s">
        <v>17013</v>
      </c>
      <c r="J281" s="307" t="s">
        <v>17014</v>
      </c>
      <c r="K281" s="281" t="s">
        <v>4936</v>
      </c>
      <c r="M281" s="285"/>
      <c r="N281" s="282">
        <v>1000</v>
      </c>
      <c r="O281" s="278" t="s">
        <v>10651</v>
      </c>
      <c r="Q281" s="278" t="s">
        <v>4936</v>
      </c>
      <c r="R281" s="280" t="str">
        <f t="shared" si="4"/>
        <v>City of Tallahassee</v>
      </c>
    </row>
    <row r="282" spans="1:18" ht="15" customHeight="1" x14ac:dyDescent="0.3">
      <c r="A282" s="278">
        <v>2318</v>
      </c>
      <c r="B282" s="318">
        <v>39906</v>
      </c>
      <c r="C282" s="319">
        <v>457</v>
      </c>
      <c r="D282" s="319" t="s">
        <v>3168</v>
      </c>
      <c r="E282" s="285" t="s">
        <v>3580</v>
      </c>
      <c r="F282" s="302" t="s">
        <v>17015</v>
      </c>
      <c r="G282" s="302" t="s">
        <v>8436</v>
      </c>
      <c r="H282" s="307" t="s">
        <v>17016</v>
      </c>
      <c r="I282" s="307" t="s">
        <v>17017</v>
      </c>
      <c r="J282" s="307" t="s">
        <v>17018</v>
      </c>
      <c r="K282" s="281" t="s">
        <v>5347</v>
      </c>
      <c r="M282" s="285"/>
      <c r="N282" s="282" t="s">
        <v>3566</v>
      </c>
      <c r="O282" s="278" t="s">
        <v>5347</v>
      </c>
      <c r="R282" s="280" t="str">
        <f t="shared" si="4"/>
        <v>CH2M Hill</v>
      </c>
    </row>
    <row r="283" spans="1:18" ht="15" customHeight="1" x14ac:dyDescent="0.3">
      <c r="A283" s="278">
        <v>2322</v>
      </c>
      <c r="B283" s="318">
        <v>39906</v>
      </c>
      <c r="C283" s="319">
        <v>913</v>
      </c>
      <c r="D283" s="319" t="s">
        <v>3231</v>
      </c>
      <c r="E283" s="278" t="s">
        <v>3610</v>
      </c>
      <c r="F283" s="302" t="s">
        <v>17019</v>
      </c>
      <c r="G283" s="302" t="s">
        <v>12444</v>
      </c>
      <c r="H283" s="307" t="s">
        <v>9008</v>
      </c>
      <c r="I283" s="325" t="s">
        <v>17020</v>
      </c>
      <c r="J283" s="307" t="s">
        <v>17021</v>
      </c>
      <c r="K283" s="281" t="s">
        <v>4936</v>
      </c>
      <c r="M283" s="285"/>
      <c r="N283" s="282" t="s">
        <v>4936</v>
      </c>
      <c r="O283" s="278" t="s">
        <v>16985</v>
      </c>
      <c r="Q283" s="278" t="s">
        <v>4936</v>
      </c>
      <c r="R283" s="280" t="str">
        <f t="shared" si="4"/>
        <v>City of Monticello</v>
      </c>
    </row>
    <row r="284" spans="1:18" ht="15" customHeight="1" x14ac:dyDescent="0.3">
      <c r="A284" s="278">
        <v>2323</v>
      </c>
      <c r="B284" s="318">
        <v>39906</v>
      </c>
      <c r="C284" s="319">
        <v>929</v>
      </c>
      <c r="D284" s="319" t="s">
        <v>1138</v>
      </c>
      <c r="E284" s="285" t="s">
        <v>3610</v>
      </c>
      <c r="F284" s="302" t="s">
        <v>17022</v>
      </c>
      <c r="G284" s="302" t="s">
        <v>17023</v>
      </c>
      <c r="H284" s="307" t="s">
        <v>17024</v>
      </c>
      <c r="I284" s="325" t="s">
        <v>17025</v>
      </c>
      <c r="J284" s="307" t="s">
        <v>17026</v>
      </c>
      <c r="K284" s="281" t="s">
        <v>4936</v>
      </c>
      <c r="M284" s="285"/>
      <c r="N284" s="282">
        <v>500000</v>
      </c>
      <c r="O284" s="278" t="s">
        <v>16985</v>
      </c>
      <c r="Q284" s="278" t="s">
        <v>4936</v>
      </c>
      <c r="R284" s="280" t="str">
        <f t="shared" si="4"/>
        <v>City of Sneads</v>
      </c>
    </row>
    <row r="285" spans="1:18" ht="15" customHeight="1" x14ac:dyDescent="0.3">
      <c r="A285" s="278">
        <v>2327</v>
      </c>
      <c r="B285" s="318">
        <v>39906</v>
      </c>
      <c r="C285" s="319">
        <v>1034</v>
      </c>
      <c r="D285" s="319" t="s">
        <v>319</v>
      </c>
      <c r="E285" s="285" t="s">
        <v>3610</v>
      </c>
      <c r="F285" s="302" t="s">
        <v>17027</v>
      </c>
      <c r="G285" s="302" t="s">
        <v>8207</v>
      </c>
      <c r="H285" s="307" t="s">
        <v>8208</v>
      </c>
      <c r="I285" s="307" t="s">
        <v>17028</v>
      </c>
      <c r="J285" s="296" t="s">
        <v>17029</v>
      </c>
      <c r="K285" s="281" t="s">
        <v>4936</v>
      </c>
      <c r="M285" s="285"/>
      <c r="N285" s="282" t="s">
        <v>4936</v>
      </c>
      <c r="O285" s="278" t="s">
        <v>16985</v>
      </c>
      <c r="Q285" s="278" t="s">
        <v>4936</v>
      </c>
      <c r="R285" s="280" t="str">
        <f t="shared" si="4"/>
        <v>City of Tallahassee</v>
      </c>
    </row>
    <row r="286" spans="1:18" ht="15" customHeight="1" x14ac:dyDescent="0.3">
      <c r="A286" s="278">
        <v>2334</v>
      </c>
      <c r="B286" s="318">
        <v>39906</v>
      </c>
      <c r="C286" s="319">
        <v>1141</v>
      </c>
      <c r="D286" s="319" t="s">
        <v>319</v>
      </c>
      <c r="E286" s="285" t="s">
        <v>3610</v>
      </c>
      <c r="F286" s="302" t="s">
        <v>17030</v>
      </c>
      <c r="G286" s="302" t="s">
        <v>8207</v>
      </c>
      <c r="H286" s="307" t="s">
        <v>8208</v>
      </c>
      <c r="I286" s="307" t="s">
        <v>17031</v>
      </c>
      <c r="J286" s="307" t="s">
        <v>17032</v>
      </c>
      <c r="K286" s="281" t="s">
        <v>4936</v>
      </c>
      <c r="M286" s="285"/>
      <c r="N286" s="282" t="s">
        <v>4936</v>
      </c>
      <c r="O286" s="278" t="s">
        <v>16985</v>
      </c>
      <c r="R286" s="280" t="str">
        <f t="shared" si="4"/>
        <v>City of Tallahassee</v>
      </c>
    </row>
    <row r="287" spans="1:18" ht="15" customHeight="1" x14ac:dyDescent="0.3">
      <c r="A287" s="278">
        <v>2335</v>
      </c>
      <c r="B287" s="318">
        <v>39906</v>
      </c>
      <c r="C287" s="319">
        <v>1144</v>
      </c>
      <c r="D287" s="319" t="s">
        <v>319</v>
      </c>
      <c r="E287" s="285" t="s">
        <v>3610</v>
      </c>
      <c r="F287" s="302" t="s">
        <v>17033</v>
      </c>
      <c r="G287" s="302" t="s">
        <v>8207</v>
      </c>
      <c r="H287" s="307" t="s">
        <v>8208</v>
      </c>
      <c r="I287" s="325" t="s">
        <v>17034</v>
      </c>
      <c r="J287" s="307" t="s">
        <v>17035</v>
      </c>
      <c r="K287" s="281" t="s">
        <v>4936</v>
      </c>
      <c r="M287" s="285"/>
      <c r="N287" s="282" t="s">
        <v>4936</v>
      </c>
      <c r="O287" s="278" t="s">
        <v>16985</v>
      </c>
      <c r="Q287" s="278" t="s">
        <v>4936</v>
      </c>
      <c r="R287" s="280" t="str">
        <f t="shared" si="4"/>
        <v>City of Tallahassee</v>
      </c>
    </row>
    <row r="288" spans="1:18" ht="15" customHeight="1" x14ac:dyDescent="0.3">
      <c r="A288" s="278">
        <v>2338</v>
      </c>
      <c r="B288" s="318">
        <v>39906</v>
      </c>
      <c r="C288" s="319">
        <v>1231</v>
      </c>
      <c r="D288" s="319" t="s">
        <v>248</v>
      </c>
      <c r="E288" s="278" t="s">
        <v>3610</v>
      </c>
      <c r="F288" s="302" t="s">
        <v>17036</v>
      </c>
      <c r="G288" s="302" t="s">
        <v>8275</v>
      </c>
      <c r="H288" s="307" t="s">
        <v>16982</v>
      </c>
      <c r="I288" s="307" t="s">
        <v>17037</v>
      </c>
      <c r="J288" s="307" t="s">
        <v>17038</v>
      </c>
      <c r="K288" s="281" t="s">
        <v>4936</v>
      </c>
      <c r="M288" s="285"/>
      <c r="N288" s="282" t="s">
        <v>4936</v>
      </c>
      <c r="O288" s="278" t="s">
        <v>16985</v>
      </c>
      <c r="Q288" s="278" t="s">
        <v>4936</v>
      </c>
      <c r="R288" s="280" t="str">
        <f t="shared" si="4"/>
        <v>Gadsden Co. Water and Sewer</v>
      </c>
    </row>
    <row r="289" spans="1:24" s="286" customFormat="1" ht="15" customHeight="1" x14ac:dyDescent="0.3">
      <c r="A289" s="286">
        <v>2341</v>
      </c>
      <c r="B289" s="321">
        <v>39906</v>
      </c>
      <c r="C289" s="322">
        <v>207</v>
      </c>
      <c r="D289" s="322" t="s">
        <v>1138</v>
      </c>
      <c r="E289" s="289" t="s">
        <v>3610</v>
      </c>
      <c r="F289" s="286" t="s">
        <v>17039</v>
      </c>
      <c r="G289" s="322" t="s">
        <v>11645</v>
      </c>
      <c r="H289" s="317" t="s">
        <v>17040</v>
      </c>
      <c r="I289" s="329" t="s">
        <v>17041</v>
      </c>
      <c r="J289" s="305" t="s">
        <v>17042</v>
      </c>
      <c r="K289" s="291" t="s">
        <v>4936</v>
      </c>
      <c r="L289" s="291"/>
      <c r="M289" s="289"/>
      <c r="N289" s="292" t="s">
        <v>4936</v>
      </c>
      <c r="O289" s="286" t="s">
        <v>16985</v>
      </c>
      <c r="P289" s="293"/>
      <c r="R289" s="280" t="str">
        <f t="shared" si="4"/>
        <v>Marianna Water and Sewer</v>
      </c>
      <c r="X289" s="294"/>
    </row>
    <row r="290" spans="1:24" s="286" customFormat="1" ht="15" customHeight="1" x14ac:dyDescent="0.3">
      <c r="A290" s="286">
        <v>2342</v>
      </c>
      <c r="B290" s="321">
        <v>39906</v>
      </c>
      <c r="C290" s="322">
        <v>1541</v>
      </c>
      <c r="D290" s="322" t="s">
        <v>7069</v>
      </c>
      <c r="E290" s="289" t="s">
        <v>3580</v>
      </c>
      <c r="F290" s="302" t="s">
        <v>17043</v>
      </c>
      <c r="G290" s="302" t="s">
        <v>17044</v>
      </c>
      <c r="H290" s="307" t="s">
        <v>14599</v>
      </c>
      <c r="I290" s="307" t="s">
        <v>17045</v>
      </c>
      <c r="J290" s="307" t="s">
        <v>17046</v>
      </c>
      <c r="K290" s="291" t="s">
        <v>8429</v>
      </c>
      <c r="L290" s="291"/>
      <c r="M290" s="289"/>
      <c r="N290" s="292">
        <v>1000</v>
      </c>
      <c r="O290" s="286" t="s">
        <v>15880</v>
      </c>
      <c r="P290" s="293"/>
      <c r="R290" s="280" t="str">
        <f t="shared" si="4"/>
        <v>Taylor Coastal Water and Sewer District</v>
      </c>
      <c r="X290" s="294"/>
    </row>
    <row r="291" spans="1:24" ht="15" customHeight="1" x14ac:dyDescent="0.3">
      <c r="A291" s="278">
        <v>2343</v>
      </c>
      <c r="B291" s="318">
        <v>39906</v>
      </c>
      <c r="C291" s="319">
        <v>525</v>
      </c>
      <c r="D291" s="319" t="s">
        <v>31</v>
      </c>
      <c r="E291" s="278" t="s">
        <v>3587</v>
      </c>
      <c r="F291" s="278" t="s">
        <v>17047</v>
      </c>
      <c r="G291" s="278" t="s">
        <v>9789</v>
      </c>
      <c r="H291" s="280" t="s">
        <v>17048</v>
      </c>
      <c r="I291" s="320" t="s">
        <v>17049</v>
      </c>
      <c r="J291" s="296" t="s">
        <v>17050</v>
      </c>
      <c r="K291" s="281" t="s">
        <v>14447</v>
      </c>
      <c r="M291" s="285"/>
      <c r="N291" s="282">
        <v>10000</v>
      </c>
      <c r="O291" s="278" t="s">
        <v>8142</v>
      </c>
      <c r="R291" s="280" t="str">
        <f t="shared" si="4"/>
        <v xml:space="preserve">City of Boynton Beach </v>
      </c>
    </row>
    <row r="292" spans="1:24" ht="15" customHeight="1" x14ac:dyDescent="0.3">
      <c r="A292" s="278">
        <v>2350</v>
      </c>
      <c r="B292" s="318">
        <v>39907</v>
      </c>
      <c r="C292" s="319">
        <v>904</v>
      </c>
      <c r="D292" s="319" t="s">
        <v>42</v>
      </c>
      <c r="E292" s="285" t="s">
        <v>3582</v>
      </c>
      <c r="F292" s="278" t="s">
        <v>17051</v>
      </c>
      <c r="G292" s="324" t="s">
        <v>17052</v>
      </c>
      <c r="H292" s="299" t="s">
        <v>17053</v>
      </c>
      <c r="I292" s="320" t="s">
        <v>17054</v>
      </c>
      <c r="J292" s="296" t="s">
        <v>17055</v>
      </c>
      <c r="K292" s="281" t="s">
        <v>3566</v>
      </c>
      <c r="M292" s="285" t="s">
        <v>17056</v>
      </c>
      <c r="N292" s="282">
        <v>1500</v>
      </c>
      <c r="O292" s="278" t="s">
        <v>17057</v>
      </c>
      <c r="R292" s="280" t="str">
        <f t="shared" si="4"/>
        <v>Collier Co. Water and Sewer</v>
      </c>
    </row>
    <row r="293" spans="1:24" s="286" customFormat="1" ht="15" customHeight="1" x14ac:dyDescent="0.3">
      <c r="A293" s="286">
        <v>2358</v>
      </c>
      <c r="B293" s="321">
        <v>39906</v>
      </c>
      <c r="C293" s="322">
        <v>302</v>
      </c>
      <c r="D293" s="322" t="s">
        <v>319</v>
      </c>
      <c r="E293" s="289" t="s">
        <v>3610</v>
      </c>
      <c r="F293" s="286" t="s">
        <v>17058</v>
      </c>
      <c r="G293" s="286" t="s">
        <v>8207</v>
      </c>
      <c r="H293" s="317" t="s">
        <v>8208</v>
      </c>
      <c r="I293" s="323" t="s">
        <v>17059</v>
      </c>
      <c r="J293" s="305" t="s">
        <v>17060</v>
      </c>
      <c r="K293" s="291" t="s">
        <v>12936</v>
      </c>
      <c r="L293" s="291"/>
      <c r="M293" s="289"/>
      <c r="N293" s="292">
        <v>25200</v>
      </c>
      <c r="O293" s="286" t="s">
        <v>8215</v>
      </c>
      <c r="P293" s="293"/>
      <c r="R293" s="280" t="str">
        <f t="shared" si="4"/>
        <v>City of Tallahassee</v>
      </c>
      <c r="X293" s="294"/>
    </row>
    <row r="294" spans="1:24" s="286" customFormat="1" ht="15" customHeight="1" x14ac:dyDescent="0.3">
      <c r="A294" s="286">
        <v>2358</v>
      </c>
      <c r="B294" s="321">
        <v>39906</v>
      </c>
      <c r="C294" s="322">
        <v>302</v>
      </c>
      <c r="D294" s="322" t="s">
        <v>319</v>
      </c>
      <c r="E294" s="289" t="s">
        <v>3610</v>
      </c>
      <c r="F294" s="286" t="s">
        <v>17058</v>
      </c>
      <c r="G294" s="286" t="s">
        <v>8207</v>
      </c>
      <c r="H294" s="317" t="s">
        <v>8208</v>
      </c>
      <c r="I294" s="323" t="s">
        <v>17061</v>
      </c>
      <c r="J294" s="305" t="s">
        <v>17060</v>
      </c>
      <c r="K294" s="291" t="s">
        <v>12936</v>
      </c>
      <c r="L294" s="291"/>
      <c r="M294" s="289"/>
      <c r="N294" s="292">
        <v>13000</v>
      </c>
      <c r="O294" s="286" t="s">
        <v>8215</v>
      </c>
      <c r="P294" s="293"/>
      <c r="R294" s="280" t="str">
        <f t="shared" si="4"/>
        <v>City of Tallahassee</v>
      </c>
      <c r="X294" s="294"/>
    </row>
    <row r="295" spans="1:24" s="286" customFormat="1" ht="15" customHeight="1" x14ac:dyDescent="0.3">
      <c r="A295" s="286">
        <v>2358</v>
      </c>
      <c r="B295" s="321">
        <v>39907</v>
      </c>
      <c r="C295" s="322">
        <v>302</v>
      </c>
      <c r="D295" s="322" t="s">
        <v>319</v>
      </c>
      <c r="E295" s="289" t="s">
        <v>3610</v>
      </c>
      <c r="F295" s="286" t="s">
        <v>17058</v>
      </c>
      <c r="G295" s="286" t="s">
        <v>8207</v>
      </c>
      <c r="H295" s="317" t="s">
        <v>8208</v>
      </c>
      <c r="I295" s="323" t="s">
        <v>17062</v>
      </c>
      <c r="J295" s="305" t="s">
        <v>17063</v>
      </c>
      <c r="K295" s="291" t="s">
        <v>12936</v>
      </c>
      <c r="L295" s="291"/>
      <c r="M295" s="289"/>
      <c r="N295" s="292">
        <v>288000</v>
      </c>
      <c r="O295" s="286" t="s">
        <v>8215</v>
      </c>
      <c r="P295" s="293"/>
      <c r="R295" s="280" t="str">
        <f t="shared" si="4"/>
        <v>City of Tallahassee</v>
      </c>
      <c r="X295" s="294"/>
    </row>
    <row r="296" spans="1:24" s="286" customFormat="1" ht="15" customHeight="1" x14ac:dyDescent="0.3">
      <c r="A296" s="286">
        <v>2362</v>
      </c>
      <c r="B296" s="321">
        <v>39907</v>
      </c>
      <c r="C296" s="322">
        <v>709</v>
      </c>
      <c r="D296" s="322" t="s">
        <v>319</v>
      </c>
      <c r="E296" s="289" t="s">
        <v>3610</v>
      </c>
      <c r="F296" s="286" t="s">
        <v>17064</v>
      </c>
      <c r="G296" s="286" t="s">
        <v>8207</v>
      </c>
      <c r="H296" s="317" t="s">
        <v>8208</v>
      </c>
      <c r="I296" s="323" t="s">
        <v>17065</v>
      </c>
      <c r="J296" s="305" t="s">
        <v>17066</v>
      </c>
      <c r="K296" s="291" t="s">
        <v>3566</v>
      </c>
      <c r="L296" s="291"/>
      <c r="M296" s="289"/>
      <c r="N296" s="292">
        <v>50000</v>
      </c>
      <c r="O296" s="286" t="s">
        <v>16985</v>
      </c>
      <c r="P296" s="293"/>
      <c r="R296" s="280" t="str">
        <f t="shared" si="4"/>
        <v>City of Tallahassee</v>
      </c>
      <c r="X296" s="294"/>
    </row>
    <row r="297" spans="1:24" s="286" customFormat="1" ht="15" customHeight="1" x14ac:dyDescent="0.3">
      <c r="A297" s="286">
        <v>2368</v>
      </c>
      <c r="B297" s="321">
        <v>39908</v>
      </c>
      <c r="C297" s="322">
        <v>934</v>
      </c>
      <c r="D297" s="322" t="s">
        <v>81</v>
      </c>
      <c r="E297" s="289" t="s">
        <v>3578</v>
      </c>
      <c r="F297" s="286" t="s">
        <v>17067</v>
      </c>
      <c r="G297" s="286" t="s">
        <v>8665</v>
      </c>
      <c r="H297" s="317" t="s">
        <v>17068</v>
      </c>
      <c r="I297" s="323" t="s">
        <v>17069</v>
      </c>
      <c r="J297" s="305" t="s">
        <v>17070</v>
      </c>
      <c r="K297" s="291" t="s">
        <v>14447</v>
      </c>
      <c r="L297" s="291"/>
      <c r="M297" s="289"/>
      <c r="N297" s="292">
        <v>1000</v>
      </c>
      <c r="O297" s="286" t="s">
        <v>17057</v>
      </c>
      <c r="P297" s="293"/>
      <c r="R297" s="280" t="str">
        <f t="shared" si="4"/>
        <v>City of Tavares</v>
      </c>
      <c r="X297" s="294"/>
    </row>
    <row r="298" spans="1:24" s="286" customFormat="1" ht="15" customHeight="1" x14ac:dyDescent="0.3">
      <c r="A298" s="286">
        <v>2371</v>
      </c>
      <c r="B298" s="321">
        <v>39908</v>
      </c>
      <c r="C298" s="322">
        <v>105</v>
      </c>
      <c r="D298" s="286" t="s">
        <v>319</v>
      </c>
      <c r="E298" s="286" t="s">
        <v>3610</v>
      </c>
      <c r="F298" s="286" t="s">
        <v>17064</v>
      </c>
      <c r="G298" s="286" t="s">
        <v>17071</v>
      </c>
      <c r="H298" s="317" t="s">
        <v>8208</v>
      </c>
      <c r="I298" s="323" t="s">
        <v>17072</v>
      </c>
      <c r="J298" s="305" t="s">
        <v>17073</v>
      </c>
      <c r="K298" s="291" t="s">
        <v>3567</v>
      </c>
      <c r="L298" s="291"/>
      <c r="M298" s="289"/>
      <c r="N298" s="292">
        <v>72000</v>
      </c>
      <c r="O298" s="286" t="s">
        <v>16985</v>
      </c>
      <c r="P298" s="293"/>
      <c r="R298" s="280" t="str">
        <f t="shared" si="4"/>
        <v>City of Tallahassee</v>
      </c>
      <c r="X298" s="294"/>
    </row>
    <row r="299" spans="1:24" s="286" customFormat="1" ht="15" customHeight="1" x14ac:dyDescent="0.3">
      <c r="A299" s="286">
        <v>2377</v>
      </c>
      <c r="B299" s="321">
        <v>39908</v>
      </c>
      <c r="C299" s="322">
        <v>808</v>
      </c>
      <c r="D299" s="322" t="s">
        <v>26</v>
      </c>
      <c r="E299" s="289" t="s">
        <v>3578</v>
      </c>
      <c r="F299" s="286" t="s">
        <v>17074</v>
      </c>
      <c r="G299" s="286" t="s">
        <v>9134</v>
      </c>
      <c r="H299" s="290" t="s">
        <v>15887</v>
      </c>
      <c r="I299" s="323" t="s">
        <v>17075</v>
      </c>
      <c r="J299" s="305" t="s">
        <v>17076</v>
      </c>
      <c r="K299" s="291" t="s">
        <v>3567</v>
      </c>
      <c r="L299" s="291"/>
      <c r="M299" s="289"/>
      <c r="N299" s="292">
        <v>4000</v>
      </c>
      <c r="O299" s="286" t="s">
        <v>17057</v>
      </c>
      <c r="P299" s="293"/>
      <c r="R299" s="280" t="str">
        <f t="shared" si="4"/>
        <v>County Utilities</v>
      </c>
      <c r="X299" s="294"/>
    </row>
    <row r="300" spans="1:24" s="286" customFormat="1" ht="15" customHeight="1" x14ac:dyDescent="0.3">
      <c r="A300" s="286">
        <v>2378</v>
      </c>
      <c r="B300" s="321">
        <v>39908</v>
      </c>
      <c r="C300" s="322">
        <v>1145</v>
      </c>
      <c r="D300" s="322" t="s">
        <v>64</v>
      </c>
      <c r="E300" s="289" t="s">
        <v>3578</v>
      </c>
      <c r="F300" s="286" t="s">
        <v>17077</v>
      </c>
      <c r="G300" s="286" t="s">
        <v>17078</v>
      </c>
      <c r="H300" s="290" t="s">
        <v>5722</v>
      </c>
      <c r="I300" s="323" t="s">
        <v>17079</v>
      </c>
      <c r="J300" s="305" t="s">
        <v>17080</v>
      </c>
      <c r="K300" s="291" t="s">
        <v>14447</v>
      </c>
      <c r="L300" s="291"/>
      <c r="M300" s="289"/>
      <c r="N300" s="292">
        <v>3000</v>
      </c>
      <c r="O300" s="286" t="s">
        <v>17057</v>
      </c>
      <c r="P300" s="293"/>
      <c r="R300" s="280" t="str">
        <f t="shared" si="4"/>
        <v>Orange County Utilities</v>
      </c>
      <c r="X300" s="294"/>
    </row>
    <row r="301" spans="1:24" ht="15" customHeight="1" x14ac:dyDescent="0.3">
      <c r="A301" s="278">
        <v>2384</v>
      </c>
      <c r="B301" s="318">
        <v>39909</v>
      </c>
      <c r="C301" s="319">
        <v>1156</v>
      </c>
      <c r="D301" s="278" t="s">
        <v>59</v>
      </c>
      <c r="E301" s="285" t="s">
        <v>3580</v>
      </c>
      <c r="F301" s="278" t="s">
        <v>17081</v>
      </c>
      <c r="G301" s="278" t="s">
        <v>17082</v>
      </c>
      <c r="H301" s="299" t="s">
        <v>16821</v>
      </c>
      <c r="I301" s="320" t="s">
        <v>17083</v>
      </c>
      <c r="J301" s="330" t="s">
        <v>17084</v>
      </c>
      <c r="K301" s="281" t="s">
        <v>16133</v>
      </c>
      <c r="M301" s="285"/>
      <c r="N301" s="282">
        <v>3000</v>
      </c>
      <c r="O301" s="278" t="s">
        <v>8142</v>
      </c>
      <c r="R301" s="280" t="str">
        <f t="shared" si="4"/>
        <v>Gainesville Regional Utilities</v>
      </c>
    </row>
    <row r="302" spans="1:24" ht="15" customHeight="1" x14ac:dyDescent="0.3">
      <c r="A302" s="278">
        <v>2389</v>
      </c>
      <c r="B302" s="318">
        <v>39909</v>
      </c>
      <c r="C302" s="319">
        <v>333</v>
      </c>
      <c r="D302" s="319" t="s">
        <v>162</v>
      </c>
      <c r="E302" s="285" t="s">
        <v>3582</v>
      </c>
      <c r="F302" s="278" t="s">
        <v>17085</v>
      </c>
      <c r="G302" s="278" t="s">
        <v>14809</v>
      </c>
      <c r="H302" s="280" t="s">
        <v>14810</v>
      </c>
      <c r="I302" s="320" t="s">
        <v>17086</v>
      </c>
      <c r="J302" s="296" t="s">
        <v>17087</v>
      </c>
      <c r="K302" s="281" t="s">
        <v>17088</v>
      </c>
      <c r="M302" s="285"/>
      <c r="N302" s="282">
        <v>2000</v>
      </c>
      <c r="O302" s="278" t="s">
        <v>4936</v>
      </c>
      <c r="R302" s="280" t="str">
        <f t="shared" si="4"/>
        <v>Lee County Utilities</v>
      </c>
    </row>
    <row r="303" spans="1:24" ht="15" customHeight="1" x14ac:dyDescent="0.3">
      <c r="A303" s="278">
        <v>2390</v>
      </c>
      <c r="B303" s="318">
        <v>39909</v>
      </c>
      <c r="C303" s="319">
        <v>333</v>
      </c>
      <c r="D303" s="319" t="s">
        <v>162</v>
      </c>
      <c r="E303" s="285" t="s">
        <v>3582</v>
      </c>
      <c r="F303" s="278" t="s">
        <v>17085</v>
      </c>
      <c r="G303" s="319" t="s">
        <v>14809</v>
      </c>
      <c r="H303" s="299" t="s">
        <v>14810</v>
      </c>
      <c r="I303" s="320" t="s">
        <v>17089</v>
      </c>
      <c r="J303" s="296" t="s">
        <v>17090</v>
      </c>
      <c r="K303" s="281" t="s">
        <v>17088</v>
      </c>
      <c r="M303" s="285"/>
      <c r="N303" s="282">
        <v>5000</v>
      </c>
      <c r="O303" s="278" t="s">
        <v>17057</v>
      </c>
      <c r="R303" s="280" t="str">
        <f t="shared" si="4"/>
        <v>Lee County Utilities</v>
      </c>
    </row>
    <row r="304" spans="1:24" ht="15" customHeight="1" x14ac:dyDescent="0.3">
      <c r="A304" s="278">
        <v>2396</v>
      </c>
      <c r="B304" s="318">
        <v>39910</v>
      </c>
      <c r="C304" s="319">
        <v>1207</v>
      </c>
      <c r="D304" s="319" t="s">
        <v>31</v>
      </c>
      <c r="E304" s="285" t="s">
        <v>3587</v>
      </c>
      <c r="F304" s="278" t="s">
        <v>17091</v>
      </c>
      <c r="G304" s="319" t="s">
        <v>12372</v>
      </c>
      <c r="H304" s="299" t="s">
        <v>17092</v>
      </c>
      <c r="I304" s="320" t="s">
        <v>17093</v>
      </c>
      <c r="J304" s="296" t="s">
        <v>17094</v>
      </c>
      <c r="K304" s="281" t="s">
        <v>4936</v>
      </c>
      <c r="M304" s="285"/>
      <c r="N304" s="282" t="s">
        <v>4936</v>
      </c>
      <c r="O304" s="278" t="s">
        <v>10651</v>
      </c>
      <c r="R304" s="280" t="str">
        <f t="shared" si="4"/>
        <v>City of Delray Beach, FL</v>
      </c>
    </row>
    <row r="305" spans="1:24" ht="15" customHeight="1" x14ac:dyDescent="0.3">
      <c r="A305" s="278">
        <v>2406</v>
      </c>
      <c r="B305" s="318">
        <v>39910</v>
      </c>
      <c r="C305" s="319">
        <v>1152</v>
      </c>
      <c r="D305" s="319" t="s">
        <v>51</v>
      </c>
      <c r="E305" s="278" t="s">
        <v>3610</v>
      </c>
      <c r="F305" s="278" t="s">
        <v>17095</v>
      </c>
      <c r="G305" s="278" t="s">
        <v>8566</v>
      </c>
      <c r="H305" s="315" t="s">
        <v>8468</v>
      </c>
      <c r="I305" s="315" t="s">
        <v>17096</v>
      </c>
      <c r="J305" s="315" t="s">
        <v>17097</v>
      </c>
      <c r="K305" s="281" t="s">
        <v>4936</v>
      </c>
      <c r="M305" s="285"/>
      <c r="N305" s="282">
        <v>35000</v>
      </c>
      <c r="O305" s="278" t="s">
        <v>8215</v>
      </c>
      <c r="Q305" s="315" t="s">
        <v>17098</v>
      </c>
      <c r="R305" s="280" t="str">
        <f t="shared" si="4"/>
        <v>City of Panama City</v>
      </c>
    </row>
    <row r="306" spans="1:24" ht="15" customHeight="1" x14ac:dyDescent="0.3">
      <c r="A306" s="278">
        <v>2414</v>
      </c>
      <c r="B306" s="318">
        <v>39910</v>
      </c>
      <c r="C306" s="319">
        <v>1456</v>
      </c>
      <c r="D306" s="319" t="s">
        <v>81</v>
      </c>
      <c r="E306" s="285" t="s">
        <v>3578</v>
      </c>
      <c r="F306" s="278" t="s">
        <v>17099</v>
      </c>
      <c r="G306" s="278" t="s">
        <v>11362</v>
      </c>
      <c r="H306" s="315" t="s">
        <v>17100</v>
      </c>
      <c r="I306" s="315" t="s">
        <v>17101</v>
      </c>
      <c r="J306" s="315" t="s">
        <v>17102</v>
      </c>
      <c r="K306" s="281" t="s">
        <v>3566</v>
      </c>
      <c r="L306" s="281" t="s">
        <v>29</v>
      </c>
      <c r="M306" s="285"/>
      <c r="N306" s="282">
        <v>1000</v>
      </c>
      <c r="O306" s="278" t="s">
        <v>17057</v>
      </c>
      <c r="R306" s="280" t="str">
        <f t="shared" si="4"/>
        <v>Cutrale Citrus Juices USA</v>
      </c>
    </row>
    <row r="307" spans="1:24" ht="15" customHeight="1" x14ac:dyDescent="0.3">
      <c r="A307" s="278">
        <v>2421</v>
      </c>
      <c r="B307" s="318">
        <v>39910</v>
      </c>
      <c r="C307" s="319">
        <v>1746</v>
      </c>
      <c r="D307" s="319" t="s">
        <v>3168</v>
      </c>
      <c r="E307" s="285" t="s">
        <v>3580</v>
      </c>
      <c r="F307" s="278" t="s">
        <v>17103</v>
      </c>
      <c r="G307" s="278" t="s">
        <v>8436</v>
      </c>
      <c r="H307" s="315" t="s">
        <v>17104</v>
      </c>
      <c r="I307" s="315" t="s">
        <v>17105</v>
      </c>
      <c r="J307" s="315" t="s">
        <v>17106</v>
      </c>
      <c r="K307" s="281" t="s">
        <v>3566</v>
      </c>
      <c r="M307" s="285" t="s">
        <v>8172</v>
      </c>
      <c r="N307" s="282">
        <v>5000</v>
      </c>
      <c r="O307" s="278" t="s">
        <v>8267</v>
      </c>
      <c r="R307" s="280" t="str">
        <f t="shared" si="4"/>
        <v>OMI City of Live Oak</v>
      </c>
    </row>
    <row r="308" spans="1:24" ht="15" customHeight="1" x14ac:dyDescent="0.3">
      <c r="A308" s="278">
        <v>2428</v>
      </c>
      <c r="B308" s="318">
        <v>39911</v>
      </c>
      <c r="C308" s="319">
        <v>816</v>
      </c>
      <c r="D308" s="319" t="s">
        <v>64</v>
      </c>
      <c r="E308" s="285" t="s">
        <v>3578</v>
      </c>
      <c r="F308" s="278" t="s">
        <v>17107</v>
      </c>
      <c r="G308" s="278" t="s">
        <v>17108</v>
      </c>
      <c r="H308" s="315" t="s">
        <v>17109</v>
      </c>
      <c r="I308" s="315" t="s">
        <v>17110</v>
      </c>
      <c r="J308" s="315" t="s">
        <v>17111</v>
      </c>
      <c r="K308" s="281" t="s">
        <v>4936</v>
      </c>
      <c r="M308" s="285"/>
      <c r="N308" s="282">
        <v>3000</v>
      </c>
      <c r="O308" s="278" t="s">
        <v>10497</v>
      </c>
      <c r="R308" s="280" t="str">
        <f t="shared" si="4"/>
        <v>Lapin Services</v>
      </c>
    </row>
    <row r="309" spans="1:24" ht="15" customHeight="1" x14ac:dyDescent="0.3">
      <c r="A309" s="278">
        <v>2358</v>
      </c>
      <c r="B309" s="318">
        <v>39911</v>
      </c>
      <c r="C309" s="319">
        <v>1550</v>
      </c>
      <c r="D309" s="319" t="s">
        <v>46</v>
      </c>
      <c r="E309" s="285" t="s">
        <v>3575</v>
      </c>
      <c r="F309" s="302" t="s">
        <v>17112</v>
      </c>
      <c r="G309" s="302" t="s">
        <v>17113</v>
      </c>
      <c r="H309" s="307" t="s">
        <v>17114</v>
      </c>
      <c r="I309" s="307" t="s">
        <v>17115</v>
      </c>
      <c r="J309" s="307" t="s">
        <v>17116</v>
      </c>
      <c r="K309" s="281" t="s">
        <v>14447</v>
      </c>
      <c r="M309" s="285"/>
      <c r="N309" s="282">
        <v>1000</v>
      </c>
      <c r="O309" s="278" t="s">
        <v>8142</v>
      </c>
      <c r="Q309" s="278" t="s">
        <v>15416</v>
      </c>
      <c r="R309" s="280" t="str">
        <f t="shared" si="4"/>
        <v>Tamp Utilities</v>
      </c>
    </row>
    <row r="310" spans="1:24" ht="15" customHeight="1" x14ac:dyDescent="0.3">
      <c r="A310" s="278">
        <v>2449</v>
      </c>
      <c r="B310" s="318">
        <v>39912</v>
      </c>
      <c r="C310" s="319">
        <v>608</v>
      </c>
      <c r="D310" s="319" t="s">
        <v>61</v>
      </c>
      <c r="E310" s="285" t="s">
        <v>3575</v>
      </c>
      <c r="F310" s="302" t="s">
        <v>17117</v>
      </c>
      <c r="G310" s="302" t="s">
        <v>8763</v>
      </c>
      <c r="H310" s="307" t="s">
        <v>8764</v>
      </c>
      <c r="I310" s="325" t="s">
        <v>17118</v>
      </c>
      <c r="J310" s="307" t="s">
        <v>17119</v>
      </c>
      <c r="K310" s="281" t="s">
        <v>3566</v>
      </c>
      <c r="M310" s="285" t="s">
        <v>12003</v>
      </c>
      <c r="N310" s="282">
        <v>900000</v>
      </c>
      <c r="O310" s="278" t="s">
        <v>8161</v>
      </c>
      <c r="R310" s="280" t="str">
        <f t="shared" si="4"/>
        <v>City of St. Petersburg</v>
      </c>
    </row>
    <row r="311" spans="1:24" ht="15" customHeight="1" x14ac:dyDescent="0.3">
      <c r="A311" s="278">
        <v>2451</v>
      </c>
      <c r="B311" s="318">
        <v>39912</v>
      </c>
      <c r="C311" s="319">
        <v>931</v>
      </c>
      <c r="D311" s="319" t="s">
        <v>64</v>
      </c>
      <c r="E311" s="285" t="s">
        <v>3578</v>
      </c>
      <c r="F311" s="302" t="s">
        <v>17120</v>
      </c>
      <c r="G311" s="302" t="s">
        <v>17121</v>
      </c>
      <c r="H311" s="307" t="s">
        <v>17122</v>
      </c>
      <c r="I311" s="307" t="s">
        <v>17123</v>
      </c>
      <c r="J311" s="307" t="s">
        <v>12988</v>
      </c>
      <c r="K311" s="281" t="s">
        <v>14447</v>
      </c>
      <c r="M311" s="285"/>
      <c r="N311" s="282">
        <v>1000</v>
      </c>
      <c r="O311" s="278" t="s">
        <v>14821</v>
      </c>
      <c r="Q311" s="278" t="s">
        <v>8548</v>
      </c>
      <c r="R311" s="280" t="str">
        <f t="shared" si="4"/>
        <v>Manorcare Health</v>
      </c>
    </row>
    <row r="312" spans="1:24" ht="15" customHeight="1" x14ac:dyDescent="0.3">
      <c r="A312" s="278">
        <v>2453</v>
      </c>
      <c r="B312" s="318">
        <v>39547</v>
      </c>
      <c r="C312" s="319">
        <v>944</v>
      </c>
      <c r="D312" s="319" t="s">
        <v>64</v>
      </c>
      <c r="E312" s="285" t="s">
        <v>3578</v>
      </c>
      <c r="F312" s="302" t="s">
        <v>17124</v>
      </c>
      <c r="G312" s="302" t="s">
        <v>17125</v>
      </c>
      <c r="H312" s="307" t="s">
        <v>17126</v>
      </c>
      <c r="I312" s="307" t="s">
        <v>17127</v>
      </c>
      <c r="J312" s="307" t="s">
        <v>17128</v>
      </c>
      <c r="K312" s="281" t="s">
        <v>16900</v>
      </c>
      <c r="M312" s="285"/>
      <c r="N312" s="282">
        <v>1000</v>
      </c>
      <c r="O312" s="278" t="s">
        <v>8142</v>
      </c>
      <c r="R312" s="280" t="str">
        <f t="shared" si="4"/>
        <v>Lapin Septic Tank Service</v>
      </c>
    </row>
    <row r="313" spans="1:24" ht="15" customHeight="1" x14ac:dyDescent="0.3">
      <c r="A313" s="278">
        <v>2454</v>
      </c>
      <c r="B313" s="318">
        <v>39912</v>
      </c>
      <c r="C313" s="319">
        <v>951</v>
      </c>
      <c r="D313" s="319" t="s">
        <v>448</v>
      </c>
      <c r="E313" s="285" t="s">
        <v>3575</v>
      </c>
      <c r="F313" s="302" t="s">
        <v>17129</v>
      </c>
      <c r="G313" s="302" t="s">
        <v>11225</v>
      </c>
      <c r="H313" s="307" t="s">
        <v>17130</v>
      </c>
      <c r="I313" s="307" t="s">
        <v>17131</v>
      </c>
      <c r="J313" s="307" t="s">
        <v>17132</v>
      </c>
      <c r="K313" s="281" t="s">
        <v>8225</v>
      </c>
      <c r="M313" s="285"/>
      <c r="N313" s="282">
        <v>2000</v>
      </c>
      <c r="O313" s="278" t="s">
        <v>8161</v>
      </c>
      <c r="R313" s="280" t="str">
        <f t="shared" si="4"/>
        <v>CH2ML OMI</v>
      </c>
    </row>
    <row r="314" spans="1:24" ht="15" customHeight="1" x14ac:dyDescent="0.3">
      <c r="A314" s="278">
        <v>2458</v>
      </c>
      <c r="B314" s="318">
        <v>39912</v>
      </c>
      <c r="C314" s="319">
        <v>1506</v>
      </c>
      <c r="D314" s="319" t="s">
        <v>947</v>
      </c>
      <c r="E314" s="285" t="s">
        <v>3575</v>
      </c>
      <c r="F314" s="302" t="s">
        <v>17133</v>
      </c>
      <c r="G314" s="302" t="s">
        <v>17134</v>
      </c>
      <c r="H314" s="307" t="s">
        <v>8175</v>
      </c>
      <c r="I314" s="307" t="s">
        <v>17135</v>
      </c>
      <c r="J314" s="307" t="s">
        <v>17136</v>
      </c>
      <c r="K314" s="281" t="s">
        <v>8429</v>
      </c>
      <c r="M314" s="285"/>
      <c r="N314" s="282">
        <v>500</v>
      </c>
      <c r="O314" s="278" t="s">
        <v>15880</v>
      </c>
      <c r="R314" s="280" t="str">
        <f t="shared" si="4"/>
        <v>Aqua Utilities</v>
      </c>
    </row>
    <row r="315" spans="1:24" ht="15" customHeight="1" x14ac:dyDescent="0.3">
      <c r="A315" s="278">
        <v>2462</v>
      </c>
      <c r="B315" s="318">
        <v>39912</v>
      </c>
      <c r="C315" s="319">
        <v>1615</v>
      </c>
      <c r="D315" s="319" t="s">
        <v>46</v>
      </c>
      <c r="E315" s="285" t="s">
        <v>3575</v>
      </c>
      <c r="F315" s="302" t="s">
        <v>17137</v>
      </c>
      <c r="G315" s="302" t="s">
        <v>17138</v>
      </c>
      <c r="H315" s="307" t="s">
        <v>17139</v>
      </c>
      <c r="I315" s="307" t="s">
        <v>17140</v>
      </c>
      <c r="J315" s="307" t="s">
        <v>17141</v>
      </c>
      <c r="K315" s="281" t="s">
        <v>8225</v>
      </c>
      <c r="M315" s="285"/>
      <c r="N315" s="282">
        <v>5000</v>
      </c>
      <c r="O315" s="278" t="s">
        <v>15880</v>
      </c>
      <c r="R315" s="280" t="str">
        <f t="shared" si="4"/>
        <v>Hillsborough Water Co.</v>
      </c>
    </row>
    <row r="316" spans="1:24" ht="15" customHeight="1" x14ac:dyDescent="0.3">
      <c r="A316" s="278">
        <v>2465</v>
      </c>
      <c r="B316" s="318">
        <v>39912</v>
      </c>
      <c r="C316" s="319">
        <v>1730</v>
      </c>
      <c r="D316" s="319" t="s">
        <v>35</v>
      </c>
      <c r="E316" s="285" t="s">
        <v>3580</v>
      </c>
      <c r="F316" s="302" t="s">
        <v>17142</v>
      </c>
      <c r="G316" s="302" t="s">
        <v>8190</v>
      </c>
      <c r="H316" s="307" t="s">
        <v>8191</v>
      </c>
      <c r="I316" s="325" t="s">
        <v>17143</v>
      </c>
      <c r="J316" s="307" t="s">
        <v>17144</v>
      </c>
      <c r="K316" s="281" t="s">
        <v>17145</v>
      </c>
      <c r="M316" s="285"/>
      <c r="N316" s="282">
        <v>100</v>
      </c>
      <c r="O316" s="278" t="s">
        <v>8142</v>
      </c>
      <c r="R316" s="280" t="str">
        <f t="shared" si="4"/>
        <v>JEA</v>
      </c>
    </row>
    <row r="317" spans="1:24" s="308" customFormat="1" ht="15" customHeight="1" x14ac:dyDescent="0.3">
      <c r="A317" s="308">
        <v>2477</v>
      </c>
      <c r="B317" s="326">
        <v>39912</v>
      </c>
      <c r="C317" s="327">
        <v>919</v>
      </c>
      <c r="D317" s="327" t="s">
        <v>99</v>
      </c>
      <c r="E317" s="310" t="s">
        <v>3610</v>
      </c>
      <c r="F317" s="302" t="s">
        <v>17146</v>
      </c>
      <c r="G317" s="302" t="s">
        <v>8625</v>
      </c>
      <c r="H317" s="307" t="s">
        <v>15916</v>
      </c>
      <c r="I317" s="331" t="s">
        <v>17147</v>
      </c>
      <c r="J317" s="307" t="s">
        <v>17148</v>
      </c>
      <c r="K317" s="311" t="s">
        <v>4936</v>
      </c>
      <c r="L317" s="311"/>
      <c r="M317" s="310"/>
      <c r="N317" s="312">
        <v>1000</v>
      </c>
      <c r="O317" s="308" t="s">
        <v>8142</v>
      </c>
      <c r="P317" s="313"/>
      <c r="R317" s="280" t="str">
        <f t="shared" si="4"/>
        <v>City of Milton</v>
      </c>
      <c r="X317" s="314"/>
    </row>
    <row r="318" spans="1:24" ht="15" customHeight="1" x14ac:dyDescent="0.3">
      <c r="A318" s="278">
        <v>2482</v>
      </c>
      <c r="B318" s="318">
        <v>39913</v>
      </c>
      <c r="C318" s="319">
        <v>1405</v>
      </c>
      <c r="D318" s="319" t="s">
        <v>35</v>
      </c>
      <c r="E318" s="285" t="s">
        <v>3580</v>
      </c>
      <c r="F318" s="278" t="s">
        <v>17149</v>
      </c>
      <c r="G318" s="278" t="s">
        <v>8558</v>
      </c>
      <c r="H318" s="299" t="s">
        <v>8191</v>
      </c>
      <c r="I318" s="315" t="s">
        <v>17150</v>
      </c>
      <c r="J318" s="315" t="s">
        <v>17151</v>
      </c>
      <c r="K318" s="281" t="s">
        <v>4936</v>
      </c>
      <c r="M318" s="285"/>
      <c r="N318" s="282">
        <v>300</v>
      </c>
      <c r="O318" s="278" t="s">
        <v>15880</v>
      </c>
      <c r="Q318" s="315" t="s">
        <v>17152</v>
      </c>
      <c r="R318" s="280" t="str">
        <f t="shared" si="4"/>
        <v>JEA</v>
      </c>
    </row>
    <row r="319" spans="1:24" ht="15" customHeight="1" x14ac:dyDescent="0.3">
      <c r="A319" s="278">
        <v>2484</v>
      </c>
      <c r="B319" s="318">
        <v>39913</v>
      </c>
      <c r="C319" s="319">
        <v>1630</v>
      </c>
      <c r="D319" s="319" t="s">
        <v>70</v>
      </c>
      <c r="E319" s="278" t="s">
        <v>3575</v>
      </c>
      <c r="F319" s="278" t="s">
        <v>17153</v>
      </c>
      <c r="G319" s="278" t="s">
        <v>9793</v>
      </c>
      <c r="H319" s="315" t="s">
        <v>3044</v>
      </c>
      <c r="I319" s="315" t="s">
        <v>17154</v>
      </c>
      <c r="J319" s="315" t="s">
        <v>17155</v>
      </c>
      <c r="K319" s="281" t="s">
        <v>3566</v>
      </c>
      <c r="M319" s="285" t="s">
        <v>8172</v>
      </c>
      <c r="N319" s="282">
        <v>1000</v>
      </c>
      <c r="O319" s="278" t="s">
        <v>8194</v>
      </c>
      <c r="R319" s="280" t="str">
        <f t="shared" si="4"/>
        <v>County</v>
      </c>
    </row>
    <row r="320" spans="1:24" ht="15" customHeight="1" x14ac:dyDescent="0.3">
      <c r="A320" s="278">
        <v>2491</v>
      </c>
      <c r="B320" s="318">
        <v>39913</v>
      </c>
      <c r="C320" s="319">
        <v>2359</v>
      </c>
      <c r="D320" s="319" t="s">
        <v>64</v>
      </c>
      <c r="E320" s="285" t="s">
        <v>3578</v>
      </c>
      <c r="F320" s="278" t="s">
        <v>17156</v>
      </c>
      <c r="G320" s="278" t="s">
        <v>8259</v>
      </c>
      <c r="H320" s="315" t="s">
        <v>15905</v>
      </c>
      <c r="I320" s="315" t="s">
        <v>17157</v>
      </c>
      <c r="J320" s="315" t="s">
        <v>17158</v>
      </c>
      <c r="K320" s="281" t="s">
        <v>4936</v>
      </c>
      <c r="M320" s="285" t="s">
        <v>8172</v>
      </c>
      <c r="N320" s="282">
        <v>18000</v>
      </c>
      <c r="O320" s="278" t="s">
        <v>15880</v>
      </c>
      <c r="Q320" s="278" t="s">
        <v>15416</v>
      </c>
      <c r="R320" s="280" t="str">
        <f t="shared" si="4"/>
        <v>City of Orlando Wastewater Department</v>
      </c>
    </row>
    <row r="321" spans="1:24" ht="15" customHeight="1" x14ac:dyDescent="0.3">
      <c r="A321" s="278">
        <v>2493</v>
      </c>
      <c r="B321" s="318">
        <v>39914</v>
      </c>
      <c r="C321" s="319">
        <v>402</v>
      </c>
      <c r="D321" s="319" t="s">
        <v>31</v>
      </c>
      <c r="E321" s="285" t="s">
        <v>3587</v>
      </c>
      <c r="F321" s="278" t="s">
        <v>17159</v>
      </c>
      <c r="G321" s="278" t="s">
        <v>17160</v>
      </c>
      <c r="H321" s="315" t="s">
        <v>13663</v>
      </c>
      <c r="I321" s="315" t="s">
        <v>17161</v>
      </c>
      <c r="J321" s="315" t="s">
        <v>17162</v>
      </c>
      <c r="K321" s="281" t="s">
        <v>8225</v>
      </c>
      <c r="M321" s="285"/>
      <c r="N321" s="282">
        <v>2000</v>
      </c>
      <c r="O321" s="278" t="s">
        <v>15880</v>
      </c>
      <c r="R321" s="280" t="str">
        <f t="shared" si="4"/>
        <v>Palm Beach Co. Water</v>
      </c>
    </row>
    <row r="322" spans="1:24" ht="15" customHeight="1" x14ac:dyDescent="0.3">
      <c r="A322" s="278">
        <v>2509</v>
      </c>
      <c r="B322" s="318">
        <v>39915</v>
      </c>
      <c r="C322" s="319">
        <v>1124</v>
      </c>
      <c r="D322" s="319" t="s">
        <v>68</v>
      </c>
      <c r="E322" s="285" t="s">
        <v>3575</v>
      </c>
      <c r="F322" s="278" t="s">
        <v>17163</v>
      </c>
      <c r="G322" s="278" t="s">
        <v>17164</v>
      </c>
      <c r="H322" s="315" t="s">
        <v>17165</v>
      </c>
      <c r="I322" s="315" t="s">
        <v>17166</v>
      </c>
      <c r="J322" s="315" t="s">
        <v>17167</v>
      </c>
      <c r="K322" s="281" t="s">
        <v>3566</v>
      </c>
      <c r="M322" s="285"/>
      <c r="N322" s="282">
        <v>3500</v>
      </c>
      <c r="O322" s="278" t="s">
        <v>15880</v>
      </c>
      <c r="Q322" s="278" t="s">
        <v>15416</v>
      </c>
      <c r="R322" s="280" t="str">
        <f t="shared" si="4"/>
        <v>C.H. 2 Hill</v>
      </c>
    </row>
    <row r="323" spans="1:24" ht="15" customHeight="1" x14ac:dyDescent="0.3">
      <c r="A323" s="278">
        <v>2558</v>
      </c>
      <c r="B323" s="318">
        <v>39916</v>
      </c>
      <c r="C323" s="319">
        <v>1734</v>
      </c>
      <c r="D323" s="319" t="s">
        <v>99</v>
      </c>
      <c r="E323" s="278" t="s">
        <v>3610</v>
      </c>
      <c r="F323" s="278" t="s">
        <v>17168</v>
      </c>
      <c r="G323" s="278" t="s">
        <v>8625</v>
      </c>
      <c r="H323" s="315" t="s">
        <v>15916</v>
      </c>
      <c r="I323" s="315" t="s">
        <v>17169</v>
      </c>
      <c r="J323" s="315" t="s">
        <v>17170</v>
      </c>
      <c r="K323" s="281" t="s">
        <v>4936</v>
      </c>
      <c r="M323" s="285"/>
      <c r="N323" s="282">
        <v>1000</v>
      </c>
      <c r="O323" s="278" t="s">
        <v>8142</v>
      </c>
      <c r="Q323" s="278" t="s">
        <v>9461</v>
      </c>
      <c r="R323" s="280" t="str">
        <f t="shared" ref="R323:R386" si="5">IF(B323&gt;0,H323,"")</f>
        <v>City of Milton</v>
      </c>
    </row>
    <row r="324" spans="1:24" ht="15" customHeight="1" x14ac:dyDescent="0.3">
      <c r="A324" s="278">
        <v>2571</v>
      </c>
      <c r="B324" s="318">
        <v>39916</v>
      </c>
      <c r="C324" s="319">
        <v>1800</v>
      </c>
      <c r="D324" s="319" t="s">
        <v>51</v>
      </c>
      <c r="E324" s="285" t="s">
        <v>3610</v>
      </c>
      <c r="F324" s="278" t="s">
        <v>17171</v>
      </c>
      <c r="G324" s="278" t="s">
        <v>17172</v>
      </c>
      <c r="H324" s="315" t="s">
        <v>8979</v>
      </c>
      <c r="I324" s="315" t="s">
        <v>17173</v>
      </c>
      <c r="J324" s="315" t="s">
        <v>17174</v>
      </c>
      <c r="K324" s="281" t="s">
        <v>4936</v>
      </c>
      <c r="M324" s="285"/>
      <c r="N324" s="282" t="s">
        <v>4936</v>
      </c>
      <c r="O324" s="278" t="s">
        <v>16985</v>
      </c>
      <c r="R324" s="280" t="str">
        <f t="shared" si="5"/>
        <v>City of Callaway</v>
      </c>
    </row>
    <row r="325" spans="1:24" ht="15" customHeight="1" x14ac:dyDescent="0.3">
      <c r="A325" s="278">
        <v>2583</v>
      </c>
      <c r="B325" s="318">
        <v>39916</v>
      </c>
      <c r="C325" s="319">
        <v>1859</v>
      </c>
      <c r="D325" s="319" t="s">
        <v>132</v>
      </c>
      <c r="E325" s="285" t="s">
        <v>3580</v>
      </c>
      <c r="F325" s="278" t="s">
        <v>17175</v>
      </c>
      <c r="G325" s="278" t="s">
        <v>8558</v>
      </c>
      <c r="H325" s="315" t="s">
        <v>8191</v>
      </c>
      <c r="I325" s="315" t="s">
        <v>17176</v>
      </c>
      <c r="J325" s="315" t="s">
        <v>17177</v>
      </c>
      <c r="K325" s="281" t="s">
        <v>3566</v>
      </c>
      <c r="M325" s="285"/>
      <c r="N325" s="282">
        <v>10</v>
      </c>
      <c r="O325" s="278" t="s">
        <v>8194</v>
      </c>
      <c r="Q325" s="278" t="s">
        <v>17178</v>
      </c>
      <c r="R325" s="280" t="str">
        <f t="shared" si="5"/>
        <v>JEA</v>
      </c>
    </row>
    <row r="326" spans="1:24" ht="15" customHeight="1" x14ac:dyDescent="0.3">
      <c r="A326" s="278">
        <v>2609</v>
      </c>
      <c r="B326" s="318">
        <v>39917</v>
      </c>
      <c r="C326" s="319">
        <v>912</v>
      </c>
      <c r="D326" s="319" t="s">
        <v>51</v>
      </c>
      <c r="E326" s="285" t="s">
        <v>3610</v>
      </c>
      <c r="F326" s="278" t="s">
        <v>17179</v>
      </c>
      <c r="G326" s="278" t="s">
        <v>17180</v>
      </c>
      <c r="H326" s="315" t="s">
        <v>17181</v>
      </c>
      <c r="I326" s="315" t="s">
        <v>17182</v>
      </c>
      <c r="J326" s="315" t="s">
        <v>17183</v>
      </c>
      <c r="K326" s="281" t="s">
        <v>8429</v>
      </c>
      <c r="M326" s="285"/>
      <c r="N326" s="282">
        <v>2000</v>
      </c>
      <c r="O326" s="278" t="s">
        <v>16985</v>
      </c>
      <c r="R326" s="280" t="str">
        <f t="shared" si="5"/>
        <v>City of Lynnhaven</v>
      </c>
    </row>
    <row r="327" spans="1:24" ht="15" customHeight="1" x14ac:dyDescent="0.3">
      <c r="A327" s="278">
        <v>2636</v>
      </c>
      <c r="B327" s="318">
        <v>39917</v>
      </c>
      <c r="C327" s="319">
        <v>1448</v>
      </c>
      <c r="D327" s="319" t="s">
        <v>46</v>
      </c>
      <c r="E327" s="285" t="s">
        <v>3575</v>
      </c>
      <c r="F327" s="278" t="s">
        <v>17184</v>
      </c>
      <c r="G327" s="278" t="s">
        <v>13238</v>
      </c>
      <c r="H327" s="315" t="s">
        <v>17185</v>
      </c>
      <c r="I327" s="315" t="s">
        <v>17186</v>
      </c>
      <c r="J327" s="315" t="s">
        <v>17187</v>
      </c>
      <c r="K327" s="281" t="s">
        <v>4936</v>
      </c>
      <c r="M327" s="285" t="s">
        <v>12003</v>
      </c>
      <c r="N327" s="282">
        <v>10000</v>
      </c>
      <c r="O327" s="278" t="s">
        <v>8194</v>
      </c>
      <c r="R327" s="280" t="str">
        <f t="shared" si="5"/>
        <v>Hillsborough County Water Resources</v>
      </c>
    </row>
    <row r="328" spans="1:24" ht="15" customHeight="1" x14ac:dyDescent="0.3">
      <c r="A328" s="278">
        <v>2638</v>
      </c>
      <c r="B328" s="318">
        <v>39917</v>
      </c>
      <c r="C328" s="319">
        <v>1458</v>
      </c>
      <c r="D328" s="319" t="s">
        <v>31</v>
      </c>
      <c r="E328" s="285" t="s">
        <v>3587</v>
      </c>
      <c r="F328" s="278" t="s">
        <v>17188</v>
      </c>
      <c r="G328" s="278" t="s">
        <v>17189</v>
      </c>
      <c r="H328" s="315" t="s">
        <v>17190</v>
      </c>
      <c r="I328" s="315" t="s">
        <v>17191</v>
      </c>
      <c r="J328" s="315" t="s">
        <v>17192</v>
      </c>
      <c r="K328" s="281" t="s">
        <v>16450</v>
      </c>
      <c r="M328" s="285"/>
      <c r="N328" s="282">
        <v>1000</v>
      </c>
      <c r="O328" s="278" t="s">
        <v>15880</v>
      </c>
      <c r="Q328" s="278" t="s">
        <v>14331</v>
      </c>
      <c r="R328" s="280" t="str">
        <f t="shared" si="5"/>
        <v>Atriums of Palm Beach</v>
      </c>
    </row>
    <row r="329" spans="1:24" ht="15" customHeight="1" x14ac:dyDescent="0.3">
      <c r="A329" s="278">
        <v>2654</v>
      </c>
      <c r="B329" s="318">
        <v>39918</v>
      </c>
      <c r="C329" s="319">
        <v>1122</v>
      </c>
      <c r="D329" s="319" t="s">
        <v>81</v>
      </c>
      <c r="E329" s="278" t="s">
        <v>3578</v>
      </c>
      <c r="F329" s="278" t="s">
        <v>17193</v>
      </c>
      <c r="G329" s="278" t="s">
        <v>17194</v>
      </c>
      <c r="H329" s="315" t="s">
        <v>17195</v>
      </c>
      <c r="I329" s="332" t="s">
        <v>17196</v>
      </c>
      <c r="J329" s="315" t="s">
        <v>17197</v>
      </c>
      <c r="K329" s="281" t="s">
        <v>4936</v>
      </c>
      <c r="M329" s="285"/>
      <c r="N329" s="282">
        <v>300</v>
      </c>
      <c r="O329" s="278" t="s">
        <v>15880</v>
      </c>
      <c r="R329" s="280" t="str">
        <f t="shared" si="5"/>
        <v>City of Taveres</v>
      </c>
    </row>
    <row r="330" spans="1:24" ht="15" customHeight="1" x14ac:dyDescent="0.3">
      <c r="A330" s="278">
        <v>2657</v>
      </c>
      <c r="B330" s="318">
        <v>39918</v>
      </c>
      <c r="C330" s="319">
        <v>1205</v>
      </c>
      <c r="D330" s="319" t="s">
        <v>68</v>
      </c>
      <c r="E330" s="285" t="s">
        <v>3575</v>
      </c>
      <c r="F330" s="278" t="s">
        <v>17198</v>
      </c>
      <c r="G330" s="278" t="s">
        <v>17199</v>
      </c>
      <c r="H330" s="315" t="s">
        <v>8835</v>
      </c>
      <c r="I330" s="315" t="s">
        <v>17200</v>
      </c>
      <c r="J330" s="315" t="s">
        <v>17201</v>
      </c>
      <c r="K330" s="281" t="s">
        <v>4936</v>
      </c>
      <c r="M330" s="285"/>
      <c r="N330" s="282">
        <v>8000</v>
      </c>
      <c r="O330" s="278" t="s">
        <v>15880</v>
      </c>
      <c r="Q330" s="278" t="s">
        <v>17202</v>
      </c>
      <c r="R330" s="280" t="str">
        <f t="shared" si="5"/>
        <v>City of Sarasota</v>
      </c>
    </row>
    <row r="331" spans="1:24" ht="15" customHeight="1" x14ac:dyDescent="0.3">
      <c r="A331" s="278">
        <v>2658</v>
      </c>
      <c r="B331" s="318">
        <v>39918</v>
      </c>
      <c r="C331" s="319">
        <v>1328</v>
      </c>
      <c r="D331" s="319" t="s">
        <v>51</v>
      </c>
      <c r="E331" s="285" t="s">
        <v>3610</v>
      </c>
      <c r="F331" s="278" t="s">
        <v>17203</v>
      </c>
      <c r="G331" s="278" t="s">
        <v>16286</v>
      </c>
      <c r="H331" s="315" t="s">
        <v>17204</v>
      </c>
      <c r="I331" s="332" t="s">
        <v>17205</v>
      </c>
      <c r="J331" s="315" t="s">
        <v>17206</v>
      </c>
      <c r="K331" s="281" t="s">
        <v>4936</v>
      </c>
      <c r="M331" s="285"/>
      <c r="N331" s="282">
        <v>150</v>
      </c>
      <c r="O331" s="278" t="s">
        <v>8161</v>
      </c>
      <c r="Q331" s="315" t="s">
        <v>17207</v>
      </c>
      <c r="R331" s="280" t="str">
        <f t="shared" si="5"/>
        <v>Tyndal AFB</v>
      </c>
    </row>
    <row r="332" spans="1:24" ht="15" customHeight="1" x14ac:dyDescent="0.3">
      <c r="A332" s="278">
        <v>2670</v>
      </c>
      <c r="B332" s="318">
        <v>39919</v>
      </c>
      <c r="C332" s="319">
        <v>937</v>
      </c>
      <c r="D332" s="319" t="s">
        <v>17208</v>
      </c>
      <c r="E332" s="285" t="s">
        <v>3575</v>
      </c>
      <c r="F332" s="278" t="s">
        <v>17209</v>
      </c>
      <c r="G332" s="278" t="s">
        <v>8574</v>
      </c>
      <c r="H332" s="315" t="s">
        <v>17210</v>
      </c>
      <c r="I332" s="315" t="s">
        <v>17211</v>
      </c>
      <c r="J332" s="315" t="s">
        <v>17212</v>
      </c>
      <c r="K332" s="281" t="s">
        <v>4936</v>
      </c>
      <c r="M332" s="285"/>
      <c r="N332" s="282" t="s">
        <v>4936</v>
      </c>
      <c r="O332" s="278" t="s">
        <v>8194</v>
      </c>
      <c r="Q332" s="278" t="s">
        <v>17213</v>
      </c>
      <c r="R332" s="280" t="str">
        <f t="shared" si="5"/>
        <v>NRC fax# 902827</v>
      </c>
    </row>
    <row r="333" spans="1:24" ht="15" customHeight="1" x14ac:dyDescent="0.3">
      <c r="A333" s="278">
        <v>2676</v>
      </c>
      <c r="B333" s="318">
        <v>39919</v>
      </c>
      <c r="C333" s="319">
        <v>1722</v>
      </c>
      <c r="D333" s="319" t="s">
        <v>108</v>
      </c>
      <c r="E333" s="285" t="s">
        <v>3610</v>
      </c>
      <c r="F333" s="278" t="s">
        <v>17214</v>
      </c>
      <c r="G333" s="278" t="s">
        <v>15370</v>
      </c>
      <c r="H333" s="315" t="s">
        <v>12884</v>
      </c>
      <c r="I333" s="315" t="s">
        <v>17215</v>
      </c>
      <c r="J333" s="315" t="s">
        <v>17216</v>
      </c>
      <c r="K333" s="281" t="s">
        <v>3566</v>
      </c>
      <c r="M333" s="285" t="s">
        <v>12003</v>
      </c>
      <c r="N333" s="282">
        <v>28000</v>
      </c>
      <c r="O333" s="278" t="s">
        <v>10651</v>
      </c>
      <c r="R333" s="280" t="str">
        <f t="shared" si="5"/>
        <v>Destin Water Users</v>
      </c>
    </row>
    <row r="334" spans="1:24" ht="15" customHeight="1" x14ac:dyDescent="0.3">
      <c r="A334" s="278">
        <v>2685</v>
      </c>
      <c r="B334" s="318">
        <v>39919</v>
      </c>
      <c r="C334" s="319">
        <v>2203</v>
      </c>
      <c r="D334" s="319" t="s">
        <v>319</v>
      </c>
      <c r="E334" s="285" t="s">
        <v>3610</v>
      </c>
      <c r="F334" s="278" t="s">
        <v>17217</v>
      </c>
      <c r="G334" s="278" t="s">
        <v>8207</v>
      </c>
      <c r="H334" s="315" t="s">
        <v>16724</v>
      </c>
      <c r="I334" s="332" t="s">
        <v>17218</v>
      </c>
      <c r="J334" s="315" t="s">
        <v>17219</v>
      </c>
      <c r="K334" s="281" t="s">
        <v>3566</v>
      </c>
      <c r="M334" s="285"/>
      <c r="N334" s="282">
        <v>25</v>
      </c>
      <c r="O334" s="278" t="s">
        <v>8142</v>
      </c>
      <c r="Q334" s="278" t="s">
        <v>11475</v>
      </c>
      <c r="R334" s="280" t="str">
        <f t="shared" si="5"/>
        <v>Tallahassee Utilities</v>
      </c>
    </row>
    <row r="335" spans="1:24" s="333" customFormat="1" ht="15" customHeight="1" x14ac:dyDescent="0.3">
      <c r="A335" s="333">
        <v>2687</v>
      </c>
      <c r="B335" s="334">
        <v>39920</v>
      </c>
      <c r="C335" s="335">
        <v>441</v>
      </c>
      <c r="D335" s="335" t="s">
        <v>141</v>
      </c>
      <c r="E335" s="336" t="s">
        <v>3578</v>
      </c>
      <c r="F335" s="337" t="s">
        <v>17220</v>
      </c>
      <c r="G335" s="338" t="s">
        <v>10346</v>
      </c>
      <c r="H335" s="339" t="s">
        <v>17221</v>
      </c>
      <c r="I335" s="329" t="s">
        <v>17222</v>
      </c>
      <c r="J335" s="339" t="s">
        <v>17223</v>
      </c>
      <c r="K335" s="340" t="s">
        <v>14447</v>
      </c>
      <c r="L335" s="340"/>
      <c r="M335" s="336" t="s">
        <v>15993</v>
      </c>
      <c r="N335" s="341">
        <v>3566</v>
      </c>
      <c r="O335" s="333" t="s">
        <v>10497</v>
      </c>
      <c r="P335" s="342"/>
      <c r="R335" s="280" t="str">
        <f t="shared" si="5"/>
        <v>County WP</v>
      </c>
      <c r="X335" s="343"/>
    </row>
    <row r="336" spans="1:24" ht="15" customHeight="1" x14ac:dyDescent="0.3">
      <c r="A336" s="278">
        <v>2691</v>
      </c>
      <c r="B336" s="318">
        <v>39920</v>
      </c>
      <c r="C336" s="319">
        <v>1105</v>
      </c>
      <c r="D336" s="319" t="s">
        <v>132</v>
      </c>
      <c r="E336" s="285" t="s">
        <v>3580</v>
      </c>
      <c r="F336" s="278" t="s">
        <v>17224</v>
      </c>
      <c r="G336" s="324" t="s">
        <v>13955</v>
      </c>
      <c r="H336" s="299" t="s">
        <v>14132</v>
      </c>
      <c r="I336" s="320" t="s">
        <v>17225</v>
      </c>
      <c r="J336" s="296" t="s">
        <v>17226</v>
      </c>
      <c r="K336" s="281" t="s">
        <v>3567</v>
      </c>
      <c r="M336" s="285"/>
      <c r="N336" s="282">
        <v>300</v>
      </c>
      <c r="O336" s="278" t="s">
        <v>15880</v>
      </c>
      <c r="R336" s="280" t="str">
        <f t="shared" si="5"/>
        <v>St. Johns Co. Utilities</v>
      </c>
    </row>
    <row r="337" spans="1:24" ht="15" customHeight="1" x14ac:dyDescent="0.3">
      <c r="A337" s="278">
        <v>2715</v>
      </c>
      <c r="B337" s="318">
        <v>39921</v>
      </c>
      <c r="C337" s="319">
        <v>229</v>
      </c>
      <c r="D337" s="319" t="s">
        <v>46</v>
      </c>
      <c r="E337" s="278" t="s">
        <v>3575</v>
      </c>
      <c r="F337" s="278" t="s">
        <v>17227</v>
      </c>
      <c r="G337" s="319" t="s">
        <v>17228</v>
      </c>
      <c r="H337" s="299" t="s">
        <v>17229</v>
      </c>
      <c r="I337" s="320" t="s">
        <v>17230</v>
      </c>
      <c r="J337" s="296" t="s">
        <v>17231</v>
      </c>
      <c r="K337" s="281" t="s">
        <v>17232</v>
      </c>
      <c r="L337" s="281" t="s">
        <v>29</v>
      </c>
      <c r="N337" s="282">
        <v>15000</v>
      </c>
      <c r="O337" s="278" t="s">
        <v>4936</v>
      </c>
      <c r="R337" s="280" t="str">
        <f t="shared" si="5"/>
        <v xml:space="preserve"> American Water </v>
      </c>
    </row>
    <row r="338" spans="1:24" ht="15" customHeight="1" x14ac:dyDescent="0.3">
      <c r="A338" s="278">
        <v>2724</v>
      </c>
      <c r="B338" s="318">
        <v>39921</v>
      </c>
      <c r="C338" s="319">
        <v>1128</v>
      </c>
      <c r="D338" s="319" t="s">
        <v>141</v>
      </c>
      <c r="E338" s="285" t="s">
        <v>3578</v>
      </c>
      <c r="F338" s="344" t="s">
        <v>17233</v>
      </c>
      <c r="G338" s="319" t="s">
        <v>17234</v>
      </c>
      <c r="H338" s="280" t="s">
        <v>17235</v>
      </c>
      <c r="I338" s="320" t="s">
        <v>17236</v>
      </c>
      <c r="J338" s="296" t="s">
        <v>17237</v>
      </c>
      <c r="K338" s="281" t="s">
        <v>17238</v>
      </c>
      <c r="M338" s="285"/>
      <c r="N338" s="282">
        <v>7000</v>
      </c>
      <c r="O338" s="278" t="s">
        <v>8161</v>
      </c>
      <c r="R338" s="280" t="str">
        <f t="shared" si="5"/>
        <v>City of Kissimmee</v>
      </c>
    </row>
    <row r="339" spans="1:24" ht="15" customHeight="1" x14ac:dyDescent="0.3">
      <c r="A339" s="278">
        <v>2731</v>
      </c>
      <c r="B339" s="318">
        <v>39922</v>
      </c>
      <c r="C339" s="319">
        <v>338</v>
      </c>
      <c r="D339" s="319" t="s">
        <v>94</v>
      </c>
      <c r="E339" s="278" t="s">
        <v>3582</v>
      </c>
      <c r="F339" s="278" t="s">
        <v>17239</v>
      </c>
      <c r="G339" s="319" t="s">
        <v>17240</v>
      </c>
      <c r="H339" s="280" t="s">
        <v>5268</v>
      </c>
      <c r="I339" s="320" t="s">
        <v>17241</v>
      </c>
      <c r="J339" s="296" t="s">
        <v>17242</v>
      </c>
      <c r="K339" s="281" t="s">
        <v>4936</v>
      </c>
      <c r="N339" s="282" t="s">
        <v>4936</v>
      </c>
      <c r="O339" s="278" t="s">
        <v>4936</v>
      </c>
      <c r="R339" s="280" t="str">
        <f t="shared" si="5"/>
        <v>unk</v>
      </c>
    </row>
    <row r="340" spans="1:24" ht="15" customHeight="1" x14ac:dyDescent="0.3">
      <c r="A340" s="278">
        <v>2742</v>
      </c>
      <c r="B340" s="318">
        <v>39923</v>
      </c>
      <c r="C340" s="319">
        <v>1010</v>
      </c>
      <c r="D340" s="319" t="s">
        <v>64</v>
      </c>
      <c r="E340" s="278" t="s">
        <v>3578</v>
      </c>
      <c r="F340" s="278" t="s">
        <v>17243</v>
      </c>
      <c r="G340" s="324" t="s">
        <v>17244</v>
      </c>
      <c r="H340" s="299" t="s">
        <v>17245</v>
      </c>
      <c r="I340" s="320" t="s">
        <v>17246</v>
      </c>
      <c r="J340" s="296" t="s">
        <v>17247</v>
      </c>
      <c r="K340" s="281" t="s">
        <v>14447</v>
      </c>
      <c r="N340" s="282">
        <v>50</v>
      </c>
      <c r="O340" s="278" t="s">
        <v>10497</v>
      </c>
      <c r="R340" s="280" t="str">
        <f t="shared" si="5"/>
        <v>Orange Co. Fire</v>
      </c>
    </row>
    <row r="341" spans="1:24" ht="15" customHeight="1" x14ac:dyDescent="0.3">
      <c r="A341" s="278">
        <v>2747</v>
      </c>
      <c r="B341" s="318">
        <v>39923</v>
      </c>
      <c r="C341" s="319">
        <v>1210</v>
      </c>
      <c r="D341" s="319" t="s">
        <v>319</v>
      </c>
      <c r="E341" s="278" t="s">
        <v>3610</v>
      </c>
      <c r="F341" s="278" t="s">
        <v>17248</v>
      </c>
      <c r="G341" s="319" t="s">
        <v>8574</v>
      </c>
      <c r="H341" s="299" t="s">
        <v>11247</v>
      </c>
      <c r="I341" s="320" t="s">
        <v>17249</v>
      </c>
      <c r="J341" s="296" t="s">
        <v>17250</v>
      </c>
      <c r="K341" s="281" t="s">
        <v>4936</v>
      </c>
      <c r="M341" s="285"/>
      <c r="N341" s="282" t="s">
        <v>4936</v>
      </c>
      <c r="O341" s="278" t="s">
        <v>4936</v>
      </c>
      <c r="R341" s="280" t="str">
        <f t="shared" si="5"/>
        <v>private citizen</v>
      </c>
    </row>
    <row r="342" spans="1:24" s="286" customFormat="1" ht="15" customHeight="1" x14ac:dyDescent="0.3">
      <c r="A342" s="286">
        <v>2758</v>
      </c>
      <c r="B342" s="321">
        <v>39923</v>
      </c>
      <c r="C342" s="322">
        <v>530</v>
      </c>
      <c r="D342" s="322" t="s">
        <v>46</v>
      </c>
      <c r="E342" s="286" t="s">
        <v>3575</v>
      </c>
      <c r="F342" s="286" t="s">
        <v>17251</v>
      </c>
      <c r="G342" s="322" t="s">
        <v>16707</v>
      </c>
      <c r="H342" s="317" t="s">
        <v>17252</v>
      </c>
      <c r="I342" s="323" t="s">
        <v>17253</v>
      </c>
      <c r="J342" s="305" t="s">
        <v>17254</v>
      </c>
      <c r="K342" s="291" t="s">
        <v>17255</v>
      </c>
      <c r="L342" s="291"/>
      <c r="M342" s="289"/>
      <c r="N342" s="292">
        <v>10000</v>
      </c>
      <c r="O342" s="286" t="s">
        <v>4936</v>
      </c>
      <c r="P342" s="293"/>
      <c r="R342" s="280" t="str">
        <f t="shared" si="5"/>
        <v>Tampa Wastewater</v>
      </c>
      <c r="X342" s="294"/>
    </row>
    <row r="343" spans="1:24" ht="15" customHeight="1" x14ac:dyDescent="0.3">
      <c r="A343" s="278">
        <v>2764</v>
      </c>
      <c r="B343" s="318">
        <v>39924</v>
      </c>
      <c r="C343" s="319">
        <v>823</v>
      </c>
      <c r="D343" s="319" t="s">
        <v>200</v>
      </c>
      <c r="E343" s="278" t="s">
        <v>3575</v>
      </c>
      <c r="F343" s="278" t="s">
        <v>17256</v>
      </c>
      <c r="G343" s="297" t="s">
        <v>16608</v>
      </c>
      <c r="H343" s="299" t="s">
        <v>13306</v>
      </c>
      <c r="I343" s="320" t="s">
        <v>17257</v>
      </c>
      <c r="J343" s="296" t="s">
        <v>17258</v>
      </c>
      <c r="K343" s="281" t="s">
        <v>14447</v>
      </c>
      <c r="M343" s="285"/>
      <c r="N343" s="282">
        <v>6000</v>
      </c>
      <c r="O343" s="278" t="s">
        <v>8161</v>
      </c>
      <c r="R343" s="280" t="str">
        <f t="shared" si="5"/>
        <v>Pasco Co. Utilities</v>
      </c>
    </row>
    <row r="344" spans="1:24" ht="15" customHeight="1" x14ac:dyDescent="0.3">
      <c r="A344" s="278">
        <v>2766</v>
      </c>
      <c r="B344" s="318">
        <v>39924</v>
      </c>
      <c r="C344" s="319">
        <v>904</v>
      </c>
      <c r="D344" s="319" t="s">
        <v>81</v>
      </c>
      <c r="E344" s="278" t="s">
        <v>3578</v>
      </c>
      <c r="F344" s="278" t="s">
        <v>17259</v>
      </c>
      <c r="G344" s="278" t="s">
        <v>17260</v>
      </c>
      <c r="H344" s="299" t="s">
        <v>8175</v>
      </c>
      <c r="I344" s="320" t="s">
        <v>17261</v>
      </c>
      <c r="J344" s="296" t="s">
        <v>17262</v>
      </c>
      <c r="K344" s="281" t="s">
        <v>3567</v>
      </c>
      <c r="M344" s="285" t="s">
        <v>12003</v>
      </c>
      <c r="N344" s="282">
        <v>3000</v>
      </c>
      <c r="O344" s="278" t="s">
        <v>8161</v>
      </c>
      <c r="R344" s="280" t="str">
        <f t="shared" si="5"/>
        <v>Aqua Utilities</v>
      </c>
    </row>
    <row r="345" spans="1:24" ht="15" customHeight="1" x14ac:dyDescent="0.3">
      <c r="A345" s="278">
        <v>2767</v>
      </c>
      <c r="B345" s="318">
        <v>39924</v>
      </c>
      <c r="C345" s="319">
        <v>927</v>
      </c>
      <c r="D345" s="319" t="s">
        <v>64</v>
      </c>
      <c r="E345" s="278" t="s">
        <v>3578</v>
      </c>
      <c r="F345" s="278" t="s">
        <v>17263</v>
      </c>
      <c r="G345" s="319" t="s">
        <v>10164</v>
      </c>
      <c r="H345" s="299" t="s">
        <v>15940</v>
      </c>
      <c r="I345" s="320" t="s">
        <v>17264</v>
      </c>
      <c r="J345" s="296" t="s">
        <v>17265</v>
      </c>
      <c r="K345" s="281" t="s">
        <v>14447</v>
      </c>
      <c r="M345" s="285"/>
      <c r="N345" s="282">
        <v>29613</v>
      </c>
      <c r="O345" s="278" t="s">
        <v>8161</v>
      </c>
      <c r="R345" s="280" t="str">
        <f t="shared" si="5"/>
        <v>Orange Co. Utilities</v>
      </c>
    </row>
    <row r="346" spans="1:24" ht="15" customHeight="1" x14ac:dyDescent="0.3">
      <c r="A346" s="278">
        <v>2768</v>
      </c>
      <c r="B346" s="318">
        <v>39924</v>
      </c>
      <c r="C346" s="319">
        <v>1013</v>
      </c>
      <c r="D346" s="319" t="s">
        <v>152</v>
      </c>
      <c r="E346" s="285" t="s">
        <v>3580</v>
      </c>
      <c r="F346" s="278" t="s">
        <v>17266</v>
      </c>
      <c r="G346" s="278" t="s">
        <v>11902</v>
      </c>
      <c r="H346" s="280" t="s">
        <v>8827</v>
      </c>
      <c r="I346" s="320" t="s">
        <v>17267</v>
      </c>
      <c r="J346" s="296" t="s">
        <v>17268</v>
      </c>
      <c r="K346" s="281" t="s">
        <v>14447</v>
      </c>
      <c r="M346" s="285"/>
      <c r="N346" s="282">
        <v>20</v>
      </c>
      <c r="O346" s="278" t="s">
        <v>15880</v>
      </c>
      <c r="R346" s="280" t="str">
        <f t="shared" si="5"/>
        <v>Clay County Utilities</v>
      </c>
    </row>
    <row r="347" spans="1:24" s="286" customFormat="1" ht="15" customHeight="1" x14ac:dyDescent="0.3">
      <c r="A347" s="286">
        <v>2771</v>
      </c>
      <c r="B347" s="321">
        <v>39924</v>
      </c>
      <c r="C347" s="322">
        <v>1114</v>
      </c>
      <c r="D347" s="322" t="s">
        <v>64</v>
      </c>
      <c r="E347" s="286" t="s">
        <v>3578</v>
      </c>
      <c r="F347" s="286" t="s">
        <v>17269</v>
      </c>
      <c r="G347" s="286" t="s">
        <v>17270</v>
      </c>
      <c r="H347" s="290" t="s">
        <v>8260</v>
      </c>
      <c r="I347" s="323" t="s">
        <v>17271</v>
      </c>
      <c r="J347" s="305" t="s">
        <v>17272</v>
      </c>
      <c r="K347" s="291" t="s">
        <v>16129</v>
      </c>
      <c r="L347" s="291"/>
      <c r="M347" s="289"/>
      <c r="N347" s="292">
        <v>5000</v>
      </c>
      <c r="O347" s="286" t="s">
        <v>4936</v>
      </c>
      <c r="P347" s="293"/>
      <c r="R347" s="280" t="str">
        <f t="shared" si="5"/>
        <v>City of Orlando</v>
      </c>
      <c r="X347" s="294"/>
    </row>
    <row r="348" spans="1:24" ht="15" customHeight="1" x14ac:dyDescent="0.3">
      <c r="A348" s="278">
        <v>2773</v>
      </c>
      <c r="B348" s="318">
        <v>39924</v>
      </c>
      <c r="C348" s="319">
        <v>1203</v>
      </c>
      <c r="D348" s="319" t="s">
        <v>26</v>
      </c>
      <c r="E348" s="285" t="s">
        <v>3578</v>
      </c>
      <c r="F348" s="278" t="s">
        <v>17273</v>
      </c>
      <c r="G348" s="319" t="s">
        <v>11108</v>
      </c>
      <c r="H348" s="280" t="s">
        <v>8510</v>
      </c>
      <c r="I348" s="320" t="s">
        <v>17274</v>
      </c>
      <c r="J348" s="296" t="s">
        <v>17275</v>
      </c>
      <c r="K348" s="281" t="s">
        <v>4936</v>
      </c>
      <c r="M348" s="285"/>
      <c r="N348" s="282">
        <v>15000</v>
      </c>
      <c r="O348" s="278" t="s">
        <v>8273</v>
      </c>
      <c r="R348" s="280" t="str">
        <f t="shared" si="5"/>
        <v>City of West Melbourne</v>
      </c>
    </row>
    <row r="349" spans="1:24" ht="15" customHeight="1" x14ac:dyDescent="0.3">
      <c r="A349" s="278">
        <v>2782</v>
      </c>
      <c r="B349" s="318">
        <v>39924</v>
      </c>
      <c r="C349" s="319">
        <v>246</v>
      </c>
      <c r="D349" s="319" t="s">
        <v>132</v>
      </c>
      <c r="E349" s="285" t="s">
        <v>3580</v>
      </c>
      <c r="F349" s="278" t="s">
        <v>17276</v>
      </c>
      <c r="G349" s="319" t="s">
        <v>8558</v>
      </c>
      <c r="H349" s="299" t="s">
        <v>8191</v>
      </c>
      <c r="I349" s="320" t="s">
        <v>17277</v>
      </c>
      <c r="J349" s="296" t="s">
        <v>17278</v>
      </c>
      <c r="K349" s="281" t="s">
        <v>4936</v>
      </c>
      <c r="M349" s="285" t="s">
        <v>12003</v>
      </c>
      <c r="N349" s="282">
        <v>2000</v>
      </c>
      <c r="O349" s="278" t="s">
        <v>15880</v>
      </c>
      <c r="R349" s="280" t="str">
        <f t="shared" si="5"/>
        <v>JEA</v>
      </c>
    </row>
    <row r="350" spans="1:24" ht="15" customHeight="1" x14ac:dyDescent="0.3">
      <c r="A350" s="278">
        <v>2786</v>
      </c>
      <c r="B350" s="318">
        <v>39924</v>
      </c>
      <c r="C350" s="319">
        <v>409</v>
      </c>
      <c r="D350" s="319" t="s">
        <v>91</v>
      </c>
      <c r="E350" s="285" t="s">
        <v>3578</v>
      </c>
      <c r="F350" s="319" t="s">
        <v>17279</v>
      </c>
      <c r="G350" s="319" t="s">
        <v>8396</v>
      </c>
      <c r="H350" s="299" t="s">
        <v>8477</v>
      </c>
      <c r="I350" s="320" t="s">
        <v>17280</v>
      </c>
      <c r="J350" s="296" t="s">
        <v>17281</v>
      </c>
      <c r="K350" s="281" t="s">
        <v>4936</v>
      </c>
      <c r="M350" s="285"/>
      <c r="N350" s="282">
        <v>90</v>
      </c>
      <c r="O350" s="278" t="s">
        <v>13539</v>
      </c>
      <c r="R350" s="280" t="str">
        <f t="shared" si="5"/>
        <v>City of Sanford</v>
      </c>
    </row>
    <row r="351" spans="1:24" ht="15" customHeight="1" x14ac:dyDescent="0.3">
      <c r="A351" s="278">
        <v>2787</v>
      </c>
      <c r="B351" s="318">
        <v>39924</v>
      </c>
      <c r="C351" s="319">
        <v>423</v>
      </c>
      <c r="D351" s="319" t="s">
        <v>108</v>
      </c>
      <c r="E351" s="285" t="s">
        <v>3610</v>
      </c>
      <c r="F351" s="278" t="s">
        <v>17282</v>
      </c>
      <c r="G351" s="324" t="s">
        <v>17283</v>
      </c>
      <c r="H351" s="299" t="s">
        <v>14613</v>
      </c>
      <c r="I351" s="320" t="s">
        <v>17284</v>
      </c>
      <c r="J351" s="296" t="s">
        <v>17285</v>
      </c>
      <c r="K351" s="281" t="s">
        <v>16133</v>
      </c>
      <c r="M351" s="285"/>
      <c r="N351" s="282">
        <v>500</v>
      </c>
      <c r="O351" s="278" t="s">
        <v>15880</v>
      </c>
      <c r="R351" s="280" t="str">
        <f t="shared" si="5"/>
        <v>City of Crestview</v>
      </c>
    </row>
    <row r="352" spans="1:24" ht="15" customHeight="1" x14ac:dyDescent="0.3">
      <c r="A352" s="278">
        <v>2796</v>
      </c>
      <c r="B352" s="318">
        <v>39925</v>
      </c>
      <c r="C352" s="319">
        <v>822</v>
      </c>
      <c r="D352" s="319" t="s">
        <v>35</v>
      </c>
      <c r="E352" s="285" t="s">
        <v>3580</v>
      </c>
      <c r="F352" s="278" t="s">
        <v>17286</v>
      </c>
      <c r="G352" s="278" t="s">
        <v>16596</v>
      </c>
      <c r="H352" s="280" t="s">
        <v>14073</v>
      </c>
      <c r="I352" s="320" t="s">
        <v>17287</v>
      </c>
      <c r="J352" s="296" t="s">
        <v>17288</v>
      </c>
      <c r="K352" s="281" t="s">
        <v>3567</v>
      </c>
      <c r="M352" s="285"/>
      <c r="N352" s="282">
        <v>1000</v>
      </c>
      <c r="O352" s="278" t="s">
        <v>4936</v>
      </c>
      <c r="R352" s="280" t="str">
        <f t="shared" si="5"/>
        <v>US Water Services</v>
      </c>
    </row>
    <row r="353" spans="1:18" ht="15" customHeight="1" x14ac:dyDescent="0.3">
      <c r="A353" s="278">
        <v>2798</v>
      </c>
      <c r="B353" s="318">
        <v>39925</v>
      </c>
      <c r="C353" s="319">
        <v>1218</v>
      </c>
      <c r="D353" s="319" t="s">
        <v>329</v>
      </c>
      <c r="E353" s="285" t="s">
        <v>3578</v>
      </c>
      <c r="F353" s="278" t="s">
        <v>17289</v>
      </c>
      <c r="G353" s="278" t="s">
        <v>8405</v>
      </c>
      <c r="H353" s="280" t="s">
        <v>14048</v>
      </c>
      <c r="I353" s="320" t="s">
        <v>17290</v>
      </c>
      <c r="J353" s="296" t="s">
        <v>17291</v>
      </c>
      <c r="K353" s="281" t="s">
        <v>17292</v>
      </c>
      <c r="M353" s="285"/>
      <c r="N353" s="282">
        <v>15000</v>
      </c>
      <c r="O353" s="278" t="s">
        <v>8273</v>
      </c>
      <c r="R353" s="280" t="str">
        <f t="shared" si="5"/>
        <v>Indian River Co. Utilities</v>
      </c>
    </row>
    <row r="354" spans="1:18" ht="15" customHeight="1" x14ac:dyDescent="0.3">
      <c r="A354" s="278">
        <v>2800</v>
      </c>
      <c r="B354" s="318">
        <v>39925</v>
      </c>
      <c r="C354" s="319">
        <v>201</v>
      </c>
      <c r="D354" s="319" t="s">
        <v>3611</v>
      </c>
      <c r="E354" s="285" t="s">
        <v>3587</v>
      </c>
      <c r="F354" s="278" t="s">
        <v>17293</v>
      </c>
      <c r="G354" s="319" t="s">
        <v>9443</v>
      </c>
      <c r="H354" s="280" t="s">
        <v>17294</v>
      </c>
      <c r="I354" s="320" t="s">
        <v>17295</v>
      </c>
      <c r="J354" s="296" t="s">
        <v>17296</v>
      </c>
      <c r="K354" s="281" t="s">
        <v>17297</v>
      </c>
      <c r="M354" s="285"/>
      <c r="N354" s="282">
        <v>8370</v>
      </c>
      <c r="O354" s="278" t="s">
        <v>8161</v>
      </c>
      <c r="R354" s="280" t="str">
        <f t="shared" si="5"/>
        <v>Miami Dade Water</v>
      </c>
    </row>
    <row r="355" spans="1:18" ht="15" customHeight="1" x14ac:dyDescent="0.3">
      <c r="A355" s="278">
        <v>2806</v>
      </c>
      <c r="B355" s="318">
        <v>39926</v>
      </c>
      <c r="C355" s="319">
        <v>859</v>
      </c>
      <c r="D355" s="319" t="s">
        <v>200</v>
      </c>
      <c r="E355" s="285" t="s">
        <v>3575</v>
      </c>
      <c r="F355" s="278" t="s">
        <v>17298</v>
      </c>
      <c r="G355" s="278" t="s">
        <v>12099</v>
      </c>
      <c r="H355" s="280" t="s">
        <v>13306</v>
      </c>
      <c r="I355" s="320" t="s">
        <v>17299</v>
      </c>
      <c r="J355" s="296" t="s">
        <v>17300</v>
      </c>
      <c r="K355" s="281" t="s">
        <v>17297</v>
      </c>
      <c r="M355" s="285"/>
      <c r="N355" s="282">
        <v>4000</v>
      </c>
      <c r="O355" s="278" t="s">
        <v>8161</v>
      </c>
      <c r="R355" s="280" t="str">
        <f t="shared" si="5"/>
        <v>Pasco Co. Utilities</v>
      </c>
    </row>
    <row r="356" spans="1:18" ht="15" customHeight="1" x14ac:dyDescent="0.3">
      <c r="A356" s="278">
        <v>2816</v>
      </c>
      <c r="B356" s="318">
        <v>39926</v>
      </c>
      <c r="C356" s="319">
        <v>445</v>
      </c>
      <c r="D356" s="319" t="s">
        <v>59</v>
      </c>
      <c r="E356" s="285" t="s">
        <v>3580</v>
      </c>
      <c r="F356" s="278" t="s">
        <v>17301</v>
      </c>
      <c r="G356" s="319" t="s">
        <v>15185</v>
      </c>
      <c r="H356" s="299" t="s">
        <v>9305</v>
      </c>
      <c r="I356" s="320" t="s">
        <v>17302</v>
      </c>
      <c r="J356" s="296" t="s">
        <v>9305</v>
      </c>
      <c r="K356" s="281" t="s">
        <v>4936</v>
      </c>
      <c r="M356" s="285" t="s">
        <v>17056</v>
      </c>
      <c r="N356" s="282">
        <v>92000</v>
      </c>
      <c r="O356" s="278" t="s">
        <v>8194</v>
      </c>
      <c r="R356" s="280" t="str">
        <f t="shared" si="5"/>
        <v>University of Florida</v>
      </c>
    </row>
    <row r="357" spans="1:18" ht="15" customHeight="1" x14ac:dyDescent="0.3">
      <c r="A357" s="278">
        <v>2845</v>
      </c>
      <c r="B357" s="318">
        <v>39928</v>
      </c>
      <c r="C357" s="319">
        <v>1305</v>
      </c>
      <c r="D357" s="319" t="s">
        <v>132</v>
      </c>
      <c r="E357" s="285" t="s">
        <v>3580</v>
      </c>
      <c r="F357" s="302" t="s">
        <v>17303</v>
      </c>
      <c r="G357" s="302" t="s">
        <v>8558</v>
      </c>
      <c r="H357" s="307" t="s">
        <v>16588</v>
      </c>
      <c r="I357" s="307" t="s">
        <v>17304</v>
      </c>
      <c r="J357" s="307" t="s">
        <v>17305</v>
      </c>
      <c r="K357" s="281" t="s">
        <v>8429</v>
      </c>
      <c r="M357" s="285"/>
      <c r="N357" s="282" t="s">
        <v>4936</v>
      </c>
      <c r="O357" s="278" t="s">
        <v>15880</v>
      </c>
      <c r="Q357" s="278" t="s">
        <v>3860</v>
      </c>
      <c r="R357" s="280" t="str">
        <f t="shared" si="5"/>
        <v>Jacksonville Electrical Authority (JEA)</v>
      </c>
    </row>
    <row r="358" spans="1:18" ht="15" customHeight="1" x14ac:dyDescent="0.3">
      <c r="A358" s="278">
        <v>2851</v>
      </c>
      <c r="B358" s="318">
        <v>39928</v>
      </c>
      <c r="C358" s="319">
        <v>1507</v>
      </c>
      <c r="D358" s="319" t="s">
        <v>56</v>
      </c>
      <c r="E358" s="285" t="s">
        <v>3587</v>
      </c>
      <c r="F358" s="302" t="s">
        <v>17306</v>
      </c>
      <c r="G358" s="302" t="s">
        <v>17307</v>
      </c>
      <c r="H358" s="307" t="s">
        <v>17308</v>
      </c>
      <c r="I358" s="307" t="s">
        <v>17309</v>
      </c>
      <c r="J358" s="307" t="s">
        <v>17310</v>
      </c>
      <c r="K358" s="281" t="s">
        <v>14447</v>
      </c>
      <c r="M358" s="285"/>
      <c r="N358" s="282">
        <v>500</v>
      </c>
      <c r="O358" s="278" t="s">
        <v>8142</v>
      </c>
      <c r="R358" s="280" t="str">
        <f t="shared" si="5"/>
        <v>North Spring Improvement District</v>
      </c>
    </row>
    <row r="359" spans="1:18" ht="15" customHeight="1" x14ac:dyDescent="0.3">
      <c r="A359" s="278">
        <v>2852</v>
      </c>
      <c r="B359" s="318">
        <v>39928</v>
      </c>
      <c r="C359" s="319">
        <v>1514</v>
      </c>
      <c r="D359" s="319" t="s">
        <v>319</v>
      </c>
      <c r="E359" s="285" t="s">
        <v>3610</v>
      </c>
      <c r="F359" s="302" t="s">
        <v>17311</v>
      </c>
      <c r="G359" s="302" t="s">
        <v>15374</v>
      </c>
      <c r="H359" s="307" t="s">
        <v>8208</v>
      </c>
      <c r="I359" s="307" t="s">
        <v>17312</v>
      </c>
      <c r="J359" s="307" t="s">
        <v>17313</v>
      </c>
      <c r="K359" s="281" t="s">
        <v>15773</v>
      </c>
      <c r="M359" s="285"/>
      <c r="N359" s="282">
        <v>150</v>
      </c>
      <c r="O359" s="278" t="s">
        <v>8142</v>
      </c>
      <c r="Q359" s="278" t="s">
        <v>11008</v>
      </c>
      <c r="R359" s="280" t="str">
        <f t="shared" si="5"/>
        <v>City of Tallahassee</v>
      </c>
    </row>
    <row r="360" spans="1:18" ht="15" customHeight="1" x14ac:dyDescent="0.3">
      <c r="A360" s="278">
        <v>2870</v>
      </c>
      <c r="B360" s="318">
        <v>39929</v>
      </c>
      <c r="C360" s="319">
        <v>1704</v>
      </c>
      <c r="D360" s="319" t="s">
        <v>21</v>
      </c>
      <c r="E360" s="278" t="s">
        <v>3610</v>
      </c>
      <c r="F360" s="302" t="s">
        <v>17314</v>
      </c>
      <c r="G360" s="302" t="s">
        <v>17315</v>
      </c>
      <c r="H360" s="307" t="s">
        <v>8202</v>
      </c>
      <c r="I360" s="307" t="s">
        <v>17316</v>
      </c>
      <c r="J360" s="307" t="s">
        <v>17317</v>
      </c>
      <c r="K360" s="281" t="s">
        <v>16450</v>
      </c>
      <c r="M360" s="285"/>
      <c r="N360" s="282">
        <v>6000</v>
      </c>
      <c r="O360" s="278" t="s">
        <v>15880</v>
      </c>
      <c r="R360" s="280" t="str">
        <f t="shared" si="5"/>
        <v>Emerald Coast Utilities</v>
      </c>
    </row>
    <row r="361" spans="1:18" ht="15" customHeight="1" x14ac:dyDescent="0.3">
      <c r="A361" s="278">
        <v>2876</v>
      </c>
      <c r="B361" s="318">
        <v>39930</v>
      </c>
      <c r="C361" s="319">
        <v>846</v>
      </c>
      <c r="D361" s="319" t="s">
        <v>91</v>
      </c>
      <c r="E361" s="285" t="s">
        <v>3578</v>
      </c>
      <c r="F361" s="302" t="s">
        <v>17318</v>
      </c>
      <c r="G361" s="302" t="s">
        <v>11875</v>
      </c>
      <c r="H361" s="307" t="s">
        <v>17319</v>
      </c>
      <c r="I361" s="307" t="s">
        <v>17320</v>
      </c>
      <c r="J361" s="307" t="s">
        <v>16570</v>
      </c>
      <c r="K361" s="281" t="s">
        <v>3566</v>
      </c>
      <c r="M361" s="285" t="s">
        <v>12003</v>
      </c>
      <c r="N361" s="282">
        <v>3000</v>
      </c>
      <c r="O361" s="278" t="s">
        <v>8161</v>
      </c>
      <c r="R361" s="280" t="str">
        <f t="shared" si="5"/>
        <v>Seminole County Environmental</v>
      </c>
    </row>
    <row r="362" spans="1:18" ht="15" customHeight="1" x14ac:dyDescent="0.3">
      <c r="A362" s="278">
        <v>2884</v>
      </c>
      <c r="B362" s="318">
        <v>39930</v>
      </c>
      <c r="C362" s="319">
        <v>1301</v>
      </c>
      <c r="D362" s="319" t="s">
        <v>59</v>
      </c>
      <c r="E362" s="285" t="s">
        <v>3580</v>
      </c>
      <c r="F362" s="302" t="s">
        <v>17321</v>
      </c>
      <c r="G362" s="302" t="s">
        <v>9134</v>
      </c>
      <c r="H362" s="307" t="s">
        <v>17322</v>
      </c>
      <c r="I362" s="325" t="s">
        <v>17323</v>
      </c>
      <c r="J362" s="307" t="s">
        <v>17324</v>
      </c>
      <c r="K362" s="281" t="s">
        <v>8225</v>
      </c>
      <c r="M362" s="285"/>
      <c r="N362" s="282">
        <v>250000</v>
      </c>
      <c r="O362" s="278" t="s">
        <v>15880</v>
      </c>
      <c r="R362" s="280" t="str">
        <f t="shared" si="5"/>
        <v>City of Alachua</v>
      </c>
    </row>
    <row r="363" spans="1:18" ht="15" customHeight="1" x14ac:dyDescent="0.3">
      <c r="A363" s="278">
        <v>2890</v>
      </c>
      <c r="B363" s="318">
        <v>39931</v>
      </c>
      <c r="C363" s="319">
        <v>757</v>
      </c>
      <c r="D363" s="319" t="s">
        <v>31</v>
      </c>
      <c r="E363" s="278" t="s">
        <v>3587</v>
      </c>
      <c r="F363" s="302" t="s">
        <v>17325</v>
      </c>
      <c r="G363" s="302" t="s">
        <v>17326</v>
      </c>
      <c r="H363" s="307" t="s">
        <v>17327</v>
      </c>
      <c r="I363" s="325" t="s">
        <v>17328</v>
      </c>
      <c r="J363" s="307" t="s">
        <v>17329</v>
      </c>
      <c r="K363" s="281" t="s">
        <v>3566</v>
      </c>
      <c r="L363" s="281" t="s">
        <v>29</v>
      </c>
      <c r="M363" s="285" t="s">
        <v>12003</v>
      </c>
      <c r="N363" s="282">
        <v>800</v>
      </c>
      <c r="O363" s="278" t="s">
        <v>8161</v>
      </c>
      <c r="R363" s="280" t="str">
        <f t="shared" si="5"/>
        <v>Beeline Community Development District</v>
      </c>
    </row>
    <row r="364" spans="1:18" ht="15" customHeight="1" x14ac:dyDescent="0.3">
      <c r="A364" s="278">
        <v>2894</v>
      </c>
      <c r="B364" s="318">
        <v>39931</v>
      </c>
      <c r="C364" s="319">
        <v>1023</v>
      </c>
      <c r="D364" s="319" t="s">
        <v>31</v>
      </c>
      <c r="E364" s="278" t="s">
        <v>3587</v>
      </c>
      <c r="F364" s="302" t="s">
        <v>17330</v>
      </c>
      <c r="G364" s="302" t="s">
        <v>17331</v>
      </c>
      <c r="H364" s="307" t="s">
        <v>10720</v>
      </c>
      <c r="I364" s="325" t="s">
        <v>17332</v>
      </c>
      <c r="J364" s="307" t="s">
        <v>17333</v>
      </c>
      <c r="K364" s="281" t="s">
        <v>16674</v>
      </c>
      <c r="M364" s="285" t="s">
        <v>9493</v>
      </c>
      <c r="N364" s="282">
        <v>5000</v>
      </c>
      <c r="O364" s="278" t="s">
        <v>8194</v>
      </c>
      <c r="R364" s="280" t="str">
        <f t="shared" si="5"/>
        <v>Palm Beach Co. Water Utilities</v>
      </c>
    </row>
    <row r="365" spans="1:18" ht="15" customHeight="1" x14ac:dyDescent="0.3">
      <c r="A365" s="278">
        <v>2899</v>
      </c>
      <c r="B365" s="318">
        <v>39931</v>
      </c>
      <c r="C365" s="319">
        <v>1130</v>
      </c>
      <c r="D365" s="319" t="s">
        <v>426</v>
      </c>
      <c r="E365" s="278" t="s">
        <v>3587</v>
      </c>
      <c r="F365" s="302" t="s">
        <v>17334</v>
      </c>
      <c r="G365" s="302" t="s">
        <v>17335</v>
      </c>
      <c r="H365" s="307" t="s">
        <v>9805</v>
      </c>
      <c r="I365" s="307" t="s">
        <v>17336</v>
      </c>
      <c r="J365" s="307" t="s">
        <v>17337</v>
      </c>
      <c r="K365" s="281" t="s">
        <v>8225</v>
      </c>
      <c r="M365" s="285"/>
      <c r="N365" s="282">
        <v>800</v>
      </c>
      <c r="O365" s="278" t="s">
        <v>10651</v>
      </c>
      <c r="Q365" s="278" t="s">
        <v>17338</v>
      </c>
      <c r="R365" s="280" t="str">
        <f t="shared" si="5"/>
        <v>City of Port St. Lucie</v>
      </c>
    </row>
    <row r="366" spans="1:18" ht="15" customHeight="1" x14ac:dyDescent="0.3">
      <c r="A366" s="278">
        <v>2916</v>
      </c>
      <c r="B366" s="318">
        <v>39932</v>
      </c>
      <c r="C366" s="319">
        <v>812</v>
      </c>
      <c r="D366" s="319" t="s">
        <v>64</v>
      </c>
      <c r="E366" s="278" t="s">
        <v>3578</v>
      </c>
      <c r="F366" s="302" t="s">
        <v>17339</v>
      </c>
      <c r="G366" s="302" t="s">
        <v>17340</v>
      </c>
      <c r="H366" s="307" t="s">
        <v>8260</v>
      </c>
      <c r="I366" s="325" t="s">
        <v>17341</v>
      </c>
      <c r="J366" s="307" t="s">
        <v>17342</v>
      </c>
      <c r="K366" s="281" t="s">
        <v>3566</v>
      </c>
      <c r="M366" s="285" t="s">
        <v>12003</v>
      </c>
      <c r="N366" s="282">
        <v>72000</v>
      </c>
      <c r="O366" s="278" t="s">
        <v>15880</v>
      </c>
      <c r="Q366" s="278" t="s">
        <v>17343</v>
      </c>
      <c r="R366" s="280" t="str">
        <f t="shared" si="5"/>
        <v>City of Orlando</v>
      </c>
    </row>
    <row r="367" spans="1:18" ht="15" customHeight="1" x14ac:dyDescent="0.3">
      <c r="A367" s="278">
        <v>2917</v>
      </c>
      <c r="B367" s="318">
        <v>39932</v>
      </c>
      <c r="C367" s="319">
        <v>952</v>
      </c>
      <c r="D367" s="319" t="s">
        <v>130</v>
      </c>
      <c r="E367" s="278" t="s">
        <v>3578</v>
      </c>
      <c r="F367" s="302" t="s">
        <v>17344</v>
      </c>
      <c r="G367" s="302" t="s">
        <v>12409</v>
      </c>
      <c r="H367" s="307" t="s">
        <v>12410</v>
      </c>
      <c r="I367" s="307" t="s">
        <v>17345</v>
      </c>
      <c r="J367" s="307" t="s">
        <v>12412</v>
      </c>
      <c r="K367" s="281" t="s">
        <v>17346</v>
      </c>
      <c r="M367" s="285"/>
      <c r="N367" s="282">
        <v>2000</v>
      </c>
      <c r="O367" s="278" t="s">
        <v>8215</v>
      </c>
      <c r="R367" s="280" t="str">
        <f t="shared" si="5"/>
        <v>City of Ormond Beach</v>
      </c>
    </row>
    <row r="368" spans="1:18" ht="15" customHeight="1" x14ac:dyDescent="0.3">
      <c r="A368" s="278">
        <v>2918</v>
      </c>
      <c r="B368" s="318">
        <v>39932</v>
      </c>
      <c r="C368" s="319">
        <v>1016</v>
      </c>
      <c r="D368" s="319" t="s">
        <v>448</v>
      </c>
      <c r="E368" s="278" t="s">
        <v>3575</v>
      </c>
      <c r="F368" s="302" t="s">
        <v>17347</v>
      </c>
      <c r="G368" s="302" t="s">
        <v>17348</v>
      </c>
      <c r="H368" s="307" t="s">
        <v>8601</v>
      </c>
      <c r="I368" s="307" t="s">
        <v>17349</v>
      </c>
      <c r="J368" s="307" t="s">
        <v>17350</v>
      </c>
      <c r="K368" s="281" t="s">
        <v>4936</v>
      </c>
      <c r="M368" s="285"/>
      <c r="N368" s="282">
        <v>25000</v>
      </c>
      <c r="O368" s="278" t="s">
        <v>15880</v>
      </c>
      <c r="R368" s="280" t="str">
        <f t="shared" si="5"/>
        <v>City of Wildwood</v>
      </c>
    </row>
    <row r="369" spans="1:18" ht="15" customHeight="1" x14ac:dyDescent="0.3">
      <c r="A369" s="278">
        <v>2945</v>
      </c>
      <c r="B369" s="318">
        <v>39934</v>
      </c>
      <c r="C369" s="319">
        <v>913</v>
      </c>
      <c r="D369" s="319" t="s">
        <v>31</v>
      </c>
      <c r="E369" s="278" t="s">
        <v>3587</v>
      </c>
      <c r="F369" s="302" t="s">
        <v>17351</v>
      </c>
      <c r="G369" s="302" t="s">
        <v>17352</v>
      </c>
      <c r="H369" s="307" t="s">
        <v>11459</v>
      </c>
      <c r="I369" s="307" t="s">
        <v>17353</v>
      </c>
      <c r="J369" s="307" t="s">
        <v>17354</v>
      </c>
      <c r="K369" s="281" t="s">
        <v>14447</v>
      </c>
      <c r="M369" s="285"/>
      <c r="N369" s="282">
        <v>4000</v>
      </c>
      <c r="O369" s="278" t="s">
        <v>8273</v>
      </c>
      <c r="R369" s="280" t="str">
        <f t="shared" si="5"/>
        <v>City of West Palm Beach</v>
      </c>
    </row>
    <row r="370" spans="1:18" ht="15" customHeight="1" x14ac:dyDescent="0.3">
      <c r="A370" s="278">
        <v>2949</v>
      </c>
      <c r="B370" s="318">
        <v>39934</v>
      </c>
      <c r="C370" s="319">
        <v>1131</v>
      </c>
      <c r="D370" s="319" t="s">
        <v>64</v>
      </c>
      <c r="E370" s="278" t="s">
        <v>3578</v>
      </c>
      <c r="F370" s="302" t="s">
        <v>17355</v>
      </c>
      <c r="G370" s="302" t="s">
        <v>8259</v>
      </c>
      <c r="H370" s="307" t="s">
        <v>8260</v>
      </c>
      <c r="I370" s="307" t="s">
        <v>17356</v>
      </c>
      <c r="J370" s="307" t="s">
        <v>17357</v>
      </c>
      <c r="K370" s="281" t="s">
        <v>3566</v>
      </c>
      <c r="M370" s="285" t="s">
        <v>12003</v>
      </c>
      <c r="N370" s="282">
        <v>2600000</v>
      </c>
      <c r="O370" s="278" t="s">
        <v>8215</v>
      </c>
      <c r="Q370" s="278" t="s">
        <v>17343</v>
      </c>
      <c r="R370" s="280" t="str">
        <f t="shared" si="5"/>
        <v>City of Orlando</v>
      </c>
    </row>
    <row r="371" spans="1:18" ht="15" customHeight="1" x14ac:dyDescent="0.3">
      <c r="A371" s="278">
        <v>2952</v>
      </c>
      <c r="B371" s="318">
        <v>39934</v>
      </c>
      <c r="C371" s="319">
        <v>1249</v>
      </c>
      <c r="D371" s="319" t="s">
        <v>26</v>
      </c>
      <c r="E371" s="278" t="s">
        <v>3578</v>
      </c>
      <c r="F371" s="302" t="s">
        <v>17358</v>
      </c>
      <c r="G371" s="302" t="s">
        <v>17359</v>
      </c>
      <c r="H371" s="307" t="s">
        <v>12038</v>
      </c>
      <c r="I371" s="307" t="s">
        <v>17360</v>
      </c>
      <c r="J371" s="307" t="s">
        <v>17361</v>
      </c>
      <c r="K371" s="281" t="s">
        <v>3566</v>
      </c>
      <c r="M371" s="285" t="s">
        <v>12003</v>
      </c>
      <c r="N371" s="282">
        <v>22000</v>
      </c>
      <c r="O371" s="278" t="s">
        <v>8273</v>
      </c>
      <c r="Q371" s="278" t="s">
        <v>17362</v>
      </c>
      <c r="R371" s="280" t="str">
        <f t="shared" si="5"/>
        <v>City of Melbourne</v>
      </c>
    </row>
    <row r="372" spans="1:18" ht="15" customHeight="1" x14ac:dyDescent="0.3">
      <c r="A372" s="278">
        <v>2956</v>
      </c>
      <c r="B372" s="318">
        <v>39934</v>
      </c>
      <c r="C372" s="319">
        <v>1518</v>
      </c>
      <c r="D372" s="319" t="s">
        <v>46</v>
      </c>
      <c r="E372" s="278" t="s">
        <v>3575</v>
      </c>
      <c r="F372" s="302" t="s">
        <v>17363</v>
      </c>
      <c r="G372" s="302" t="s">
        <v>13327</v>
      </c>
      <c r="H372" s="307" t="s">
        <v>17364</v>
      </c>
      <c r="I372" s="307" t="s">
        <v>17365</v>
      </c>
      <c r="J372" s="307" t="s">
        <v>17366</v>
      </c>
      <c r="K372" s="281" t="s">
        <v>16611</v>
      </c>
      <c r="M372" s="285"/>
      <c r="N372" s="282">
        <v>3500</v>
      </c>
      <c r="O372" s="278" t="s">
        <v>15880</v>
      </c>
      <c r="R372" s="280" t="str">
        <f t="shared" si="5"/>
        <v>Hillsborough Water &amp; Sewer</v>
      </c>
    </row>
    <row r="373" spans="1:18" ht="15" customHeight="1" x14ac:dyDescent="0.3">
      <c r="A373" s="278">
        <v>2961</v>
      </c>
      <c r="B373" s="318">
        <v>39934</v>
      </c>
      <c r="C373" s="319">
        <v>2316</v>
      </c>
      <c r="D373" s="319" t="s">
        <v>200</v>
      </c>
      <c r="E373" s="278" t="s">
        <v>3575</v>
      </c>
      <c r="F373" s="302" t="s">
        <v>17367</v>
      </c>
      <c r="G373" s="302" t="s">
        <v>17368</v>
      </c>
      <c r="H373" s="307" t="s">
        <v>17369</v>
      </c>
      <c r="I373" s="325" t="s">
        <v>17370</v>
      </c>
      <c r="J373" s="307" t="s">
        <v>17371</v>
      </c>
      <c r="K373" s="281" t="s">
        <v>16611</v>
      </c>
      <c r="M373" s="285"/>
      <c r="N373" s="282" t="s">
        <v>4936</v>
      </c>
      <c r="O373" s="278" t="s">
        <v>15880</v>
      </c>
      <c r="Q373" s="278" t="s">
        <v>9056</v>
      </c>
      <c r="R373" s="280" t="str">
        <f t="shared" si="5"/>
        <v>Florida Utilities</v>
      </c>
    </row>
    <row r="374" spans="1:18" ht="15" customHeight="1" x14ac:dyDescent="0.3">
      <c r="A374" s="278">
        <v>2969</v>
      </c>
      <c r="B374" s="318">
        <v>39935</v>
      </c>
      <c r="C374" s="319">
        <v>1352</v>
      </c>
      <c r="D374" s="319" t="s">
        <v>46</v>
      </c>
      <c r="E374" s="278" t="s">
        <v>3575</v>
      </c>
      <c r="F374" s="302" t="s">
        <v>17372</v>
      </c>
      <c r="G374" s="302" t="s">
        <v>17373</v>
      </c>
      <c r="H374" s="307" t="s">
        <v>11247</v>
      </c>
      <c r="I374" s="307" t="s">
        <v>17374</v>
      </c>
      <c r="J374" s="307" t="s">
        <v>17375</v>
      </c>
      <c r="K374" s="281" t="s">
        <v>16839</v>
      </c>
      <c r="M374" s="285"/>
      <c r="N374" s="282" t="s">
        <v>16839</v>
      </c>
      <c r="O374" s="278" t="s">
        <v>4936</v>
      </c>
      <c r="Q374" s="278" t="s">
        <v>4936</v>
      </c>
      <c r="R374" s="280" t="str">
        <f t="shared" si="5"/>
        <v>private citizen</v>
      </c>
    </row>
    <row r="375" spans="1:18" ht="15" customHeight="1" x14ac:dyDescent="0.3">
      <c r="A375" s="278">
        <v>2975</v>
      </c>
      <c r="B375" s="318">
        <v>39935</v>
      </c>
      <c r="C375" s="319">
        <v>1741</v>
      </c>
      <c r="D375" s="319" t="s">
        <v>91</v>
      </c>
      <c r="E375" s="278" t="s">
        <v>3578</v>
      </c>
      <c r="F375" s="302" t="s">
        <v>17376</v>
      </c>
      <c r="G375" s="302" t="s">
        <v>17377</v>
      </c>
      <c r="H375" s="307" t="s">
        <v>8379</v>
      </c>
      <c r="I375" s="307" t="s">
        <v>17378</v>
      </c>
      <c r="J375" s="307" t="s">
        <v>17379</v>
      </c>
      <c r="K375" s="281" t="s">
        <v>8225</v>
      </c>
      <c r="M375" s="285"/>
      <c r="N375" s="282">
        <v>5000</v>
      </c>
      <c r="O375" s="278" t="s">
        <v>10651</v>
      </c>
      <c r="R375" s="280" t="str">
        <f t="shared" si="5"/>
        <v>Utilities Inc.</v>
      </c>
    </row>
    <row r="376" spans="1:18" ht="15" customHeight="1" x14ac:dyDescent="0.3">
      <c r="A376" s="278">
        <v>2987</v>
      </c>
      <c r="B376" s="318">
        <v>39936</v>
      </c>
      <c r="C376" s="319">
        <v>1602</v>
      </c>
      <c r="D376" s="319" t="s">
        <v>26</v>
      </c>
      <c r="E376" s="278" t="s">
        <v>3578</v>
      </c>
      <c r="F376" s="278" t="s">
        <v>17380</v>
      </c>
      <c r="G376" s="302" t="s">
        <v>9134</v>
      </c>
      <c r="H376" s="307" t="s">
        <v>8510</v>
      </c>
      <c r="I376" s="307" t="s">
        <v>17381</v>
      </c>
      <c r="J376" s="307" t="s">
        <v>17382</v>
      </c>
      <c r="K376" s="281" t="s">
        <v>8225</v>
      </c>
      <c r="M376" s="285"/>
      <c r="N376" s="282">
        <v>5000</v>
      </c>
      <c r="O376" s="278" t="s">
        <v>17383</v>
      </c>
      <c r="R376" s="280" t="str">
        <f t="shared" si="5"/>
        <v>City of West Melbourne</v>
      </c>
    </row>
    <row r="377" spans="1:18" ht="15" customHeight="1" x14ac:dyDescent="0.3">
      <c r="A377" s="278">
        <v>2996</v>
      </c>
      <c r="B377" s="318">
        <v>39937</v>
      </c>
      <c r="C377" s="319">
        <v>902</v>
      </c>
      <c r="D377" s="319" t="s">
        <v>26</v>
      </c>
      <c r="E377" s="278" t="s">
        <v>3578</v>
      </c>
      <c r="F377" s="302" t="s">
        <v>17384</v>
      </c>
      <c r="G377" s="302" t="s">
        <v>17385</v>
      </c>
      <c r="H377" s="307" t="s">
        <v>9641</v>
      </c>
      <c r="I377" s="307" t="s">
        <v>17386</v>
      </c>
      <c r="J377" s="307" t="s">
        <v>9643</v>
      </c>
      <c r="K377" s="281" t="s">
        <v>16900</v>
      </c>
      <c r="M377" s="285" t="s">
        <v>9493</v>
      </c>
      <c r="N377" s="282">
        <v>2000</v>
      </c>
      <c r="O377" s="278" t="s">
        <v>4936</v>
      </c>
      <c r="R377" s="280" t="str">
        <f t="shared" si="5"/>
        <v>City of Titusville</v>
      </c>
    </row>
    <row r="378" spans="1:18" ht="15" customHeight="1" x14ac:dyDescent="0.3">
      <c r="A378" s="278">
        <v>3001</v>
      </c>
      <c r="B378" s="318">
        <v>39937</v>
      </c>
      <c r="C378" s="319">
        <v>1042</v>
      </c>
      <c r="D378" s="319" t="s">
        <v>68</v>
      </c>
      <c r="E378" s="278" t="s">
        <v>3575</v>
      </c>
      <c r="F378" s="302" t="s">
        <v>17387</v>
      </c>
      <c r="G378" s="302" t="s">
        <v>9120</v>
      </c>
      <c r="H378" s="307" t="s">
        <v>8175</v>
      </c>
      <c r="I378" s="307" t="s">
        <v>17388</v>
      </c>
      <c r="J378" s="307" t="s">
        <v>17389</v>
      </c>
      <c r="K378" s="281" t="s">
        <v>8429</v>
      </c>
      <c r="M378" s="285"/>
      <c r="N378" s="282">
        <v>65000</v>
      </c>
      <c r="O378" s="278" t="s">
        <v>8215</v>
      </c>
      <c r="Q378" s="278" t="s">
        <v>17390</v>
      </c>
      <c r="R378" s="280" t="str">
        <f t="shared" si="5"/>
        <v>Aqua Utilities</v>
      </c>
    </row>
    <row r="379" spans="1:18" ht="15" customHeight="1" x14ac:dyDescent="0.3">
      <c r="A379" s="278">
        <v>3007</v>
      </c>
      <c r="B379" s="318">
        <v>39937</v>
      </c>
      <c r="C379" s="319">
        <v>1156</v>
      </c>
      <c r="D379" s="319" t="s">
        <v>162</v>
      </c>
      <c r="E379" s="278" t="s">
        <v>3582</v>
      </c>
      <c r="F379" s="302" t="s">
        <v>17391</v>
      </c>
      <c r="G379" s="302" t="s">
        <v>17392</v>
      </c>
      <c r="H379" s="307" t="s">
        <v>8175</v>
      </c>
      <c r="I379" s="325" t="s">
        <v>17393</v>
      </c>
      <c r="J379" s="307" t="s">
        <v>17394</v>
      </c>
      <c r="K379" s="281" t="s">
        <v>3566</v>
      </c>
      <c r="M379" s="285" t="s">
        <v>12003</v>
      </c>
      <c r="N379" s="282">
        <v>36000</v>
      </c>
      <c r="O379" s="278" t="s">
        <v>8215</v>
      </c>
      <c r="R379" s="280" t="str">
        <f t="shared" si="5"/>
        <v>Aqua Utilities</v>
      </c>
    </row>
    <row r="380" spans="1:18" ht="15" customHeight="1" x14ac:dyDescent="0.3">
      <c r="A380" s="278">
        <v>3008</v>
      </c>
      <c r="B380" s="318">
        <v>39937</v>
      </c>
      <c r="C380" s="319">
        <v>1233</v>
      </c>
      <c r="D380" s="319" t="s">
        <v>132</v>
      </c>
      <c r="E380" s="278" t="s">
        <v>3580</v>
      </c>
      <c r="F380" s="302" t="s">
        <v>17395</v>
      </c>
      <c r="G380" s="302" t="s">
        <v>17396</v>
      </c>
      <c r="H380" s="307" t="s">
        <v>17397</v>
      </c>
      <c r="I380" s="307" t="s">
        <v>17398</v>
      </c>
      <c r="J380" s="307" t="s">
        <v>17399</v>
      </c>
      <c r="K380" s="281" t="s">
        <v>4936</v>
      </c>
      <c r="M380" s="285"/>
      <c r="N380" s="282">
        <v>250</v>
      </c>
      <c r="O380" s="278" t="s">
        <v>4936</v>
      </c>
      <c r="Q380" s="278" t="s">
        <v>17400</v>
      </c>
      <c r="R380" s="280" t="str">
        <f t="shared" si="5"/>
        <v>St Johns County Utilities</v>
      </c>
    </row>
    <row r="381" spans="1:18" ht="15" customHeight="1" x14ac:dyDescent="0.3">
      <c r="A381" s="278">
        <v>3018</v>
      </c>
      <c r="B381" s="318">
        <v>39937</v>
      </c>
      <c r="C381" s="319">
        <v>1725</v>
      </c>
      <c r="D381" s="319" t="s">
        <v>68</v>
      </c>
      <c r="E381" s="278" t="s">
        <v>3575</v>
      </c>
      <c r="F381" s="302" t="s">
        <v>17401</v>
      </c>
      <c r="G381" s="302" t="s">
        <v>10051</v>
      </c>
      <c r="H381" s="307" t="s">
        <v>8175</v>
      </c>
      <c r="I381" s="307" t="s">
        <v>17402</v>
      </c>
      <c r="J381" s="307" t="s">
        <v>17403</v>
      </c>
      <c r="K381" s="281" t="s">
        <v>16026</v>
      </c>
      <c r="M381" s="285"/>
      <c r="N381" s="282">
        <v>300</v>
      </c>
      <c r="O381" s="278" t="s">
        <v>15880</v>
      </c>
      <c r="R381" s="280" t="str">
        <f t="shared" si="5"/>
        <v>Aqua Utilities</v>
      </c>
    </row>
    <row r="382" spans="1:18" ht="15" customHeight="1" x14ac:dyDescent="0.3">
      <c r="A382" s="278">
        <v>3023</v>
      </c>
      <c r="B382" s="318">
        <v>39938</v>
      </c>
      <c r="C382" s="319">
        <v>156</v>
      </c>
      <c r="D382" s="319" t="s">
        <v>91</v>
      </c>
      <c r="E382" s="278" t="s">
        <v>3578</v>
      </c>
      <c r="F382" s="302" t="s">
        <v>17404</v>
      </c>
      <c r="G382" s="302" t="s">
        <v>10402</v>
      </c>
      <c r="H382" s="307" t="s">
        <v>3044</v>
      </c>
      <c r="I382" s="307" t="s">
        <v>17405</v>
      </c>
      <c r="J382" s="307" t="s">
        <v>17406</v>
      </c>
      <c r="K382" s="281" t="s">
        <v>10604</v>
      </c>
      <c r="M382" s="285"/>
      <c r="N382" s="282">
        <v>4000</v>
      </c>
      <c r="O382" s="278" t="s">
        <v>8215</v>
      </c>
      <c r="Q382" s="278" t="s">
        <v>4936</v>
      </c>
      <c r="R382" s="280" t="str">
        <f t="shared" si="5"/>
        <v>County</v>
      </c>
    </row>
    <row r="383" spans="1:18" ht="15" customHeight="1" x14ac:dyDescent="0.3">
      <c r="A383" s="286">
        <v>3046</v>
      </c>
      <c r="B383" s="318">
        <v>39938</v>
      </c>
      <c r="C383" s="319">
        <v>757</v>
      </c>
      <c r="D383" s="319" t="s">
        <v>3611</v>
      </c>
      <c r="E383" s="278" t="s">
        <v>3587</v>
      </c>
      <c r="F383" s="278" t="s">
        <v>17407</v>
      </c>
      <c r="G383" s="278" t="s">
        <v>17408</v>
      </c>
      <c r="H383" s="280" t="s">
        <v>17409</v>
      </c>
      <c r="I383" s="320" t="s">
        <v>17410</v>
      </c>
      <c r="J383" s="296" t="s">
        <v>17411</v>
      </c>
      <c r="K383" s="281" t="s">
        <v>17412</v>
      </c>
      <c r="M383" s="285"/>
      <c r="N383" s="282">
        <v>7830</v>
      </c>
      <c r="O383" s="278" t="s">
        <v>8215</v>
      </c>
      <c r="R383" s="280" t="str">
        <f t="shared" si="5"/>
        <v>Miami-Dade Water and Sewer</v>
      </c>
    </row>
    <row r="384" spans="1:18" ht="15" customHeight="1" x14ac:dyDescent="0.3">
      <c r="A384" s="278">
        <v>3060</v>
      </c>
      <c r="B384" s="318">
        <v>39939</v>
      </c>
      <c r="C384" s="319">
        <v>455</v>
      </c>
      <c r="D384" s="319" t="s">
        <v>108</v>
      </c>
      <c r="E384" s="278" t="s">
        <v>3610</v>
      </c>
      <c r="F384" s="278" t="s">
        <v>17413</v>
      </c>
      <c r="G384" s="278" t="s">
        <v>9816</v>
      </c>
      <c r="H384" s="280" t="s">
        <v>9817</v>
      </c>
      <c r="I384" s="320" t="s">
        <v>17414</v>
      </c>
      <c r="J384" s="296" t="s">
        <v>17415</v>
      </c>
      <c r="K384" s="281" t="s">
        <v>4936</v>
      </c>
      <c r="M384" s="285" t="s">
        <v>8172</v>
      </c>
      <c r="N384" s="282">
        <v>1200</v>
      </c>
      <c r="O384" s="278" t="s">
        <v>8273</v>
      </c>
      <c r="R384" s="280" t="str">
        <f t="shared" si="5"/>
        <v>Eglin AFB</v>
      </c>
    </row>
    <row r="385" spans="1:18" ht="15" customHeight="1" x14ac:dyDescent="0.3">
      <c r="A385" s="278">
        <v>3061</v>
      </c>
      <c r="B385" s="318">
        <v>39939</v>
      </c>
      <c r="C385" s="319">
        <v>518</v>
      </c>
      <c r="D385" s="319" t="s">
        <v>319</v>
      </c>
      <c r="E385" s="278" t="s">
        <v>3610</v>
      </c>
      <c r="F385" s="278" t="s">
        <v>17416</v>
      </c>
      <c r="G385" s="319" t="s">
        <v>15202</v>
      </c>
      <c r="H385" s="280" t="s">
        <v>8208</v>
      </c>
      <c r="I385" s="320" t="s">
        <v>17417</v>
      </c>
      <c r="J385" s="296" t="s">
        <v>17418</v>
      </c>
      <c r="K385" s="281" t="s">
        <v>14447</v>
      </c>
      <c r="M385" s="285"/>
      <c r="N385" s="282">
        <v>50</v>
      </c>
      <c r="O385" s="278" t="s">
        <v>17383</v>
      </c>
      <c r="R385" s="280" t="str">
        <f t="shared" si="5"/>
        <v>City of Tallahassee</v>
      </c>
    </row>
    <row r="386" spans="1:18" ht="15" customHeight="1" x14ac:dyDescent="0.3">
      <c r="A386" s="278">
        <v>3066</v>
      </c>
      <c r="B386" s="318">
        <v>39939</v>
      </c>
      <c r="C386" s="319">
        <v>727</v>
      </c>
      <c r="D386" s="319" t="s">
        <v>46</v>
      </c>
      <c r="E386" s="278" t="s">
        <v>3575</v>
      </c>
      <c r="F386" s="278" t="s">
        <v>17419</v>
      </c>
      <c r="G386" s="278" t="s">
        <v>10098</v>
      </c>
      <c r="H386" s="280" t="s">
        <v>9039</v>
      </c>
      <c r="I386" s="320" t="s">
        <v>17420</v>
      </c>
      <c r="J386" s="296" t="s">
        <v>17421</v>
      </c>
      <c r="K386" s="281" t="s">
        <v>14447</v>
      </c>
      <c r="M386" s="285"/>
      <c r="N386" s="282">
        <v>500</v>
      </c>
      <c r="O386" s="278" t="s">
        <v>15880</v>
      </c>
      <c r="R386" s="280" t="str">
        <f t="shared" si="5"/>
        <v>City of Temple Terrace</v>
      </c>
    </row>
    <row r="387" spans="1:18" ht="15" customHeight="1" x14ac:dyDescent="0.3">
      <c r="A387" s="278">
        <v>3068</v>
      </c>
      <c r="B387" s="318">
        <v>39939</v>
      </c>
      <c r="C387" s="319">
        <v>810</v>
      </c>
      <c r="D387" s="319" t="s">
        <v>91</v>
      </c>
      <c r="E387" s="278" t="s">
        <v>3578</v>
      </c>
      <c r="F387" s="278" t="s">
        <v>17422</v>
      </c>
      <c r="G387" s="297" t="s">
        <v>17423</v>
      </c>
      <c r="H387" s="280" t="s">
        <v>17424</v>
      </c>
      <c r="I387" s="320" t="s">
        <v>17425</v>
      </c>
      <c r="J387" s="296" t="s">
        <v>17426</v>
      </c>
      <c r="K387" s="281" t="s">
        <v>4936</v>
      </c>
      <c r="M387" s="285"/>
      <c r="N387" s="282">
        <v>1500</v>
      </c>
      <c r="O387" s="278" t="s">
        <v>8142</v>
      </c>
      <c r="R387" s="280" t="str">
        <f t="shared" ref="R387:R450" si="6">IF(B387&gt;0,H387,"")</f>
        <v>Seminole County Warning Point</v>
      </c>
    </row>
    <row r="388" spans="1:18" ht="15" customHeight="1" x14ac:dyDescent="0.3">
      <c r="A388" s="278">
        <v>3071</v>
      </c>
      <c r="B388" s="318">
        <v>39939</v>
      </c>
      <c r="C388" s="319">
        <v>932</v>
      </c>
      <c r="D388" s="319" t="s">
        <v>46</v>
      </c>
      <c r="E388" s="278" t="s">
        <v>3575</v>
      </c>
      <c r="F388" s="278" t="s">
        <v>17427</v>
      </c>
      <c r="G388" s="278" t="s">
        <v>11221</v>
      </c>
      <c r="H388" s="280" t="s">
        <v>15973</v>
      </c>
      <c r="I388" s="320" t="s">
        <v>17428</v>
      </c>
      <c r="J388" s="296" t="s">
        <v>17429</v>
      </c>
      <c r="K388" s="281" t="s">
        <v>14447</v>
      </c>
      <c r="M388" s="285"/>
      <c r="N388" s="282">
        <v>2000</v>
      </c>
      <c r="O388" s="278" t="s">
        <v>8215</v>
      </c>
      <c r="R388" s="280" t="str">
        <f t="shared" si="6"/>
        <v>Hillsborough County Water Resource Services</v>
      </c>
    </row>
    <row r="389" spans="1:18" ht="15" customHeight="1" x14ac:dyDescent="0.3">
      <c r="A389" s="278">
        <v>3076</v>
      </c>
      <c r="B389" s="318">
        <v>39940</v>
      </c>
      <c r="C389" s="319">
        <v>1629</v>
      </c>
      <c r="D389" s="319" t="s">
        <v>81</v>
      </c>
      <c r="E389" s="278" t="s">
        <v>3578</v>
      </c>
      <c r="F389" s="278" t="s">
        <v>17430</v>
      </c>
      <c r="G389" s="278" t="s">
        <v>9767</v>
      </c>
      <c r="H389" s="315" t="s">
        <v>17431</v>
      </c>
      <c r="I389" s="315" t="s">
        <v>17432</v>
      </c>
      <c r="J389" s="315" t="s">
        <v>17433</v>
      </c>
      <c r="K389" s="281" t="s">
        <v>3566</v>
      </c>
      <c r="M389" s="285"/>
      <c r="N389" s="282">
        <v>7800</v>
      </c>
      <c r="O389" s="278" t="s">
        <v>10651</v>
      </c>
      <c r="R389" s="280" t="str">
        <f t="shared" si="6"/>
        <v>Lake Co. Correctional Wastewater Treatment Plan</v>
      </c>
    </row>
    <row r="390" spans="1:18" ht="15" customHeight="1" x14ac:dyDescent="0.3">
      <c r="A390" s="278">
        <v>3078</v>
      </c>
      <c r="B390" s="318">
        <v>39940</v>
      </c>
      <c r="C390" s="319">
        <v>1802</v>
      </c>
      <c r="D390" s="319" t="s">
        <v>94</v>
      </c>
      <c r="E390" s="278" t="s">
        <v>3582</v>
      </c>
      <c r="F390" s="278" t="s">
        <v>17434</v>
      </c>
      <c r="G390" s="278" t="s">
        <v>8574</v>
      </c>
      <c r="H390" s="315" t="s">
        <v>11247</v>
      </c>
      <c r="I390" s="315" t="s">
        <v>17435</v>
      </c>
      <c r="J390" s="315" t="s">
        <v>17436</v>
      </c>
      <c r="K390" s="281" t="s">
        <v>4936</v>
      </c>
      <c r="N390" s="282" t="s">
        <v>4936</v>
      </c>
      <c r="O390" s="278" t="s">
        <v>4936</v>
      </c>
      <c r="Q390" s="278" t="s">
        <v>17437</v>
      </c>
      <c r="R390" s="280" t="str">
        <f t="shared" si="6"/>
        <v>private citizen</v>
      </c>
    </row>
    <row r="391" spans="1:18" ht="15" customHeight="1" x14ac:dyDescent="0.3">
      <c r="A391" s="278">
        <v>3091</v>
      </c>
      <c r="B391" s="318">
        <v>39941</v>
      </c>
      <c r="C391" s="319">
        <v>1404</v>
      </c>
      <c r="D391" s="319" t="s">
        <v>56</v>
      </c>
      <c r="E391" s="278" t="s">
        <v>3587</v>
      </c>
      <c r="F391" s="278" t="s">
        <v>17438</v>
      </c>
      <c r="G391" s="278" t="s">
        <v>17439</v>
      </c>
      <c r="H391" s="315" t="s">
        <v>17440</v>
      </c>
      <c r="I391" s="315" t="s">
        <v>17441</v>
      </c>
      <c r="J391" s="315" t="s">
        <v>17442</v>
      </c>
      <c r="K391" s="281" t="s">
        <v>17443</v>
      </c>
      <c r="M391" s="285"/>
      <c r="N391" s="282">
        <v>900</v>
      </c>
      <c r="O391" s="278" t="s">
        <v>10651</v>
      </c>
      <c r="Q391" s="278" t="s">
        <v>17444</v>
      </c>
      <c r="R391" s="280" t="str">
        <f t="shared" si="6"/>
        <v>City of Oakland Park</v>
      </c>
    </row>
    <row r="392" spans="1:18" ht="15" customHeight="1" x14ac:dyDescent="0.3">
      <c r="A392" s="278">
        <v>3096</v>
      </c>
      <c r="B392" s="318">
        <v>39941</v>
      </c>
      <c r="C392" s="319">
        <v>1615</v>
      </c>
      <c r="D392" s="319" t="s">
        <v>26</v>
      </c>
      <c r="E392" s="278" t="s">
        <v>3578</v>
      </c>
      <c r="F392" s="278" t="s">
        <v>17445</v>
      </c>
      <c r="G392" s="278" t="s">
        <v>11978</v>
      </c>
      <c r="H392" s="315" t="s">
        <v>17446</v>
      </c>
      <c r="I392" s="315" t="s">
        <v>17447</v>
      </c>
      <c r="J392" s="315" t="s">
        <v>17448</v>
      </c>
      <c r="K392" s="281" t="s">
        <v>3566</v>
      </c>
      <c r="M392" s="285"/>
      <c r="N392" s="282">
        <v>1000</v>
      </c>
      <c r="O392" s="278" t="s">
        <v>8273</v>
      </c>
      <c r="Q392" s="278" t="s">
        <v>17449</v>
      </c>
      <c r="R392" s="280" t="str">
        <f t="shared" si="6"/>
        <v>Brevard Co. Utilities</v>
      </c>
    </row>
    <row r="393" spans="1:18" ht="15" customHeight="1" x14ac:dyDescent="0.3">
      <c r="A393" s="278">
        <v>3097</v>
      </c>
      <c r="B393" s="318">
        <v>39941</v>
      </c>
      <c r="C393" s="319">
        <v>1723</v>
      </c>
      <c r="D393" s="319" t="s">
        <v>79</v>
      </c>
      <c r="E393" s="278" t="s">
        <v>3578</v>
      </c>
      <c r="F393" s="278" t="s">
        <v>17450</v>
      </c>
      <c r="G393" s="278" t="s">
        <v>17451</v>
      </c>
      <c r="H393" s="315" t="s">
        <v>11019</v>
      </c>
      <c r="I393" s="315" t="s">
        <v>17452</v>
      </c>
      <c r="J393" s="315" t="s">
        <v>17453</v>
      </c>
      <c r="K393" s="281" t="s">
        <v>3567</v>
      </c>
      <c r="M393" s="285"/>
      <c r="N393" s="282">
        <v>2000</v>
      </c>
      <c r="O393" s="278" t="s">
        <v>8215</v>
      </c>
      <c r="R393" s="280" t="str">
        <f t="shared" si="6"/>
        <v>Marion Co. Utilities</v>
      </c>
    </row>
    <row r="394" spans="1:18" ht="15" customHeight="1" x14ac:dyDescent="0.3">
      <c r="A394" s="278">
        <v>3098</v>
      </c>
      <c r="B394" s="318">
        <v>39941</v>
      </c>
      <c r="C394" s="319">
        <v>1746</v>
      </c>
      <c r="D394" s="319" t="s">
        <v>79</v>
      </c>
      <c r="E394" s="278" t="s">
        <v>3578</v>
      </c>
      <c r="F394" s="278" t="s">
        <v>17454</v>
      </c>
      <c r="G394" s="278" t="s">
        <v>17455</v>
      </c>
      <c r="H394" s="315" t="s">
        <v>11019</v>
      </c>
      <c r="I394" s="315" t="s">
        <v>17456</v>
      </c>
      <c r="J394" s="315" t="s">
        <v>17457</v>
      </c>
      <c r="K394" s="281" t="s">
        <v>4936</v>
      </c>
      <c r="M394" s="285"/>
      <c r="N394" s="282">
        <v>2000</v>
      </c>
      <c r="O394" s="278" t="s">
        <v>8273</v>
      </c>
      <c r="R394" s="280" t="str">
        <f t="shared" si="6"/>
        <v>Marion Co. Utilities</v>
      </c>
    </row>
    <row r="395" spans="1:18" ht="15" customHeight="1" x14ac:dyDescent="0.3">
      <c r="A395" s="278">
        <v>3109</v>
      </c>
      <c r="B395" s="318">
        <v>39942</v>
      </c>
      <c r="C395" s="319">
        <v>1121</v>
      </c>
      <c r="D395" s="319" t="s">
        <v>26</v>
      </c>
      <c r="E395" s="278" t="s">
        <v>3578</v>
      </c>
      <c r="F395" s="278" t="s">
        <v>17458</v>
      </c>
      <c r="G395" s="278" t="s">
        <v>17459</v>
      </c>
      <c r="H395" s="315" t="s">
        <v>11247</v>
      </c>
      <c r="I395" s="315" t="s">
        <v>17460</v>
      </c>
      <c r="J395" s="315" t="s">
        <v>17461</v>
      </c>
      <c r="K395" s="281" t="s">
        <v>4936</v>
      </c>
      <c r="M395" s="285"/>
      <c r="N395" s="282">
        <v>1000</v>
      </c>
      <c r="O395" s="278" t="s">
        <v>17057</v>
      </c>
      <c r="R395" s="280" t="str">
        <f t="shared" si="6"/>
        <v>private citizen</v>
      </c>
    </row>
    <row r="396" spans="1:18" ht="15" customHeight="1" x14ac:dyDescent="0.3">
      <c r="A396" s="278">
        <v>3121</v>
      </c>
      <c r="B396" s="318">
        <v>39942</v>
      </c>
      <c r="C396" s="319">
        <v>1818</v>
      </c>
      <c r="D396" s="319" t="s">
        <v>40</v>
      </c>
      <c r="E396" s="278" t="s">
        <v>3587</v>
      </c>
      <c r="F396" s="278" t="s">
        <v>17462</v>
      </c>
      <c r="G396" s="278" t="s">
        <v>17463</v>
      </c>
      <c r="H396" s="315" t="s">
        <v>17409</v>
      </c>
      <c r="I396" s="332" t="s">
        <v>17464</v>
      </c>
      <c r="J396" s="315" t="s">
        <v>17465</v>
      </c>
      <c r="K396" s="281" t="s">
        <v>17466</v>
      </c>
      <c r="M396" s="285"/>
      <c r="N396" s="282">
        <v>1000</v>
      </c>
      <c r="O396" s="278" t="s">
        <v>14821</v>
      </c>
      <c r="R396" s="280" t="str">
        <f t="shared" si="6"/>
        <v>Miami-Dade Water and Sewer</v>
      </c>
    </row>
    <row r="397" spans="1:18" ht="15" customHeight="1" x14ac:dyDescent="0.3">
      <c r="A397" s="278">
        <v>3154</v>
      </c>
      <c r="B397" s="318">
        <v>39944</v>
      </c>
      <c r="C397" s="319">
        <v>1611</v>
      </c>
      <c r="D397" s="319" t="s">
        <v>46</v>
      </c>
      <c r="E397" s="278" t="s">
        <v>3575</v>
      </c>
      <c r="F397" s="278" t="s">
        <v>17467</v>
      </c>
      <c r="G397" s="278" t="s">
        <v>17468</v>
      </c>
      <c r="H397" s="315" t="s">
        <v>17469</v>
      </c>
      <c r="I397" s="315" t="s">
        <v>17470</v>
      </c>
      <c r="J397" s="315" t="s">
        <v>17471</v>
      </c>
      <c r="K397" s="281" t="s">
        <v>4936</v>
      </c>
      <c r="M397" s="285"/>
      <c r="N397" s="282">
        <v>15000</v>
      </c>
      <c r="O397" s="278" t="s">
        <v>17057</v>
      </c>
      <c r="R397" s="280" t="str">
        <f t="shared" si="6"/>
        <v>Ripa and Associates</v>
      </c>
    </row>
    <row r="398" spans="1:18" ht="15" customHeight="1" x14ac:dyDescent="0.3">
      <c r="A398" s="278">
        <v>3159</v>
      </c>
      <c r="B398" s="318">
        <v>39944</v>
      </c>
      <c r="C398" s="319">
        <v>1728</v>
      </c>
      <c r="D398" s="319" t="s">
        <v>35</v>
      </c>
      <c r="E398" s="278" t="s">
        <v>3580</v>
      </c>
      <c r="F398" s="278" t="s">
        <v>17472</v>
      </c>
      <c r="G398" s="278" t="s">
        <v>17473</v>
      </c>
      <c r="H398" s="315" t="s">
        <v>13466</v>
      </c>
      <c r="I398" s="315" t="s">
        <v>17474</v>
      </c>
      <c r="J398" s="315" t="s">
        <v>17475</v>
      </c>
      <c r="K398" s="281" t="s">
        <v>17476</v>
      </c>
      <c r="M398" s="285"/>
      <c r="N398" s="282">
        <v>200</v>
      </c>
      <c r="O398" s="278" t="s">
        <v>8142</v>
      </c>
      <c r="Q398" s="278" t="s">
        <v>16077</v>
      </c>
      <c r="R398" s="280" t="str">
        <f t="shared" si="6"/>
        <v>City of Atlantic Beach</v>
      </c>
    </row>
    <row r="399" spans="1:18" ht="15" customHeight="1" x14ac:dyDescent="0.3">
      <c r="A399" s="278">
        <v>3167</v>
      </c>
      <c r="B399" s="279">
        <v>39945</v>
      </c>
      <c r="C399" s="278">
        <v>1239</v>
      </c>
      <c r="D399" s="278" t="s">
        <v>132</v>
      </c>
      <c r="E399" s="278" t="s">
        <v>3580</v>
      </c>
      <c r="F399" s="278" t="s">
        <v>17477</v>
      </c>
      <c r="G399" s="278" t="s">
        <v>8190</v>
      </c>
      <c r="H399" s="280" t="s">
        <v>8191</v>
      </c>
      <c r="I399" s="315" t="s">
        <v>17478</v>
      </c>
      <c r="J399" s="315" t="s">
        <v>17479</v>
      </c>
      <c r="K399" s="281" t="s">
        <v>15979</v>
      </c>
      <c r="M399" s="285"/>
      <c r="N399" s="282">
        <v>5000</v>
      </c>
      <c r="O399" s="278" t="s">
        <v>10651</v>
      </c>
      <c r="R399" s="280" t="str">
        <f t="shared" si="6"/>
        <v>JEA</v>
      </c>
    </row>
    <row r="400" spans="1:18" ht="15" customHeight="1" x14ac:dyDescent="0.3">
      <c r="A400" s="278">
        <v>3173</v>
      </c>
      <c r="B400" s="279">
        <v>39945</v>
      </c>
      <c r="C400" s="278">
        <v>1026</v>
      </c>
      <c r="D400" s="278" t="s">
        <v>51</v>
      </c>
      <c r="E400" s="278" t="s">
        <v>3610</v>
      </c>
      <c r="F400" s="278" t="s">
        <v>17480</v>
      </c>
      <c r="G400" s="278" t="s">
        <v>15156</v>
      </c>
      <c r="H400" s="315" t="s">
        <v>17481</v>
      </c>
      <c r="I400" s="315" t="s">
        <v>17482</v>
      </c>
      <c r="J400" s="315" t="s">
        <v>17483</v>
      </c>
      <c r="K400" s="281" t="s">
        <v>16450</v>
      </c>
      <c r="M400" s="285"/>
      <c r="N400" s="282">
        <v>3000</v>
      </c>
      <c r="O400" s="278" t="s">
        <v>8215</v>
      </c>
      <c r="Q400" s="278" t="s">
        <v>15416</v>
      </c>
      <c r="R400" s="280" t="str">
        <f t="shared" si="6"/>
        <v>Bay Co Utilities</v>
      </c>
    </row>
    <row r="401" spans="1:24" ht="15" customHeight="1" x14ac:dyDescent="0.3">
      <c r="A401" s="278">
        <v>3176</v>
      </c>
      <c r="B401" s="279">
        <v>39945</v>
      </c>
      <c r="C401" s="278">
        <v>1130</v>
      </c>
      <c r="D401" s="278" t="s">
        <v>51</v>
      </c>
      <c r="E401" s="278" t="s">
        <v>3610</v>
      </c>
      <c r="F401" s="278" t="s">
        <v>17484</v>
      </c>
      <c r="G401" s="278" t="s">
        <v>17485</v>
      </c>
      <c r="H401" s="315" t="s">
        <v>17486</v>
      </c>
      <c r="I401" s="315" t="s">
        <v>17487</v>
      </c>
      <c r="J401" s="315" t="s">
        <v>17488</v>
      </c>
      <c r="K401" s="281" t="s">
        <v>15979</v>
      </c>
      <c r="M401" s="285"/>
      <c r="N401" s="282">
        <v>60000</v>
      </c>
      <c r="O401" s="278" t="s">
        <v>14821</v>
      </c>
      <c r="R401" s="280" t="str">
        <f t="shared" si="6"/>
        <v>Tyndall Air Force Base</v>
      </c>
    </row>
    <row r="402" spans="1:24" ht="15" customHeight="1" x14ac:dyDescent="0.3">
      <c r="A402" s="278">
        <v>3181</v>
      </c>
      <c r="B402" s="279">
        <v>39945</v>
      </c>
      <c r="C402" s="278">
        <v>1444</v>
      </c>
      <c r="D402" s="278" t="s">
        <v>130</v>
      </c>
      <c r="E402" s="278" t="s">
        <v>3578</v>
      </c>
      <c r="F402" s="278" t="s">
        <v>17489</v>
      </c>
      <c r="G402" s="278" t="s">
        <v>16188</v>
      </c>
      <c r="H402" s="315" t="s">
        <v>17490</v>
      </c>
      <c r="I402" s="315" t="s">
        <v>17491</v>
      </c>
      <c r="J402" s="315" t="s">
        <v>17492</v>
      </c>
      <c r="K402" s="281" t="s">
        <v>3566</v>
      </c>
      <c r="M402" s="285" t="s">
        <v>17056</v>
      </c>
      <c r="N402" s="282">
        <v>4000</v>
      </c>
      <c r="O402" s="278" t="s">
        <v>4936</v>
      </c>
      <c r="Q402" s="278" t="s">
        <v>17493</v>
      </c>
      <c r="R402" s="280" t="str">
        <f t="shared" si="6"/>
        <v xml:space="preserve">Port Orange Utilities </v>
      </c>
    </row>
    <row r="403" spans="1:24" ht="15" customHeight="1" x14ac:dyDescent="0.3">
      <c r="A403" s="278">
        <v>3182</v>
      </c>
      <c r="B403" s="279">
        <v>39945</v>
      </c>
      <c r="C403" s="278">
        <v>1501</v>
      </c>
      <c r="D403" s="278" t="s">
        <v>64</v>
      </c>
      <c r="E403" s="278" t="s">
        <v>3578</v>
      </c>
      <c r="F403" s="278" t="s">
        <v>17494</v>
      </c>
      <c r="G403" s="278" t="s">
        <v>17495</v>
      </c>
      <c r="H403" s="315" t="s">
        <v>8260</v>
      </c>
      <c r="I403" s="315" t="s">
        <v>17496</v>
      </c>
      <c r="J403" s="315" t="s">
        <v>17497</v>
      </c>
      <c r="K403" s="281" t="s">
        <v>16450</v>
      </c>
      <c r="M403" s="285"/>
      <c r="N403" s="282">
        <v>5000</v>
      </c>
      <c r="O403" s="278" t="s">
        <v>17057</v>
      </c>
      <c r="Q403" s="278" t="s">
        <v>15416</v>
      </c>
      <c r="R403" s="280" t="str">
        <f t="shared" si="6"/>
        <v>City of Orlando</v>
      </c>
    </row>
    <row r="404" spans="1:24" ht="15" customHeight="1" x14ac:dyDescent="0.3">
      <c r="A404" s="278">
        <v>3223</v>
      </c>
      <c r="B404" s="279">
        <v>39945</v>
      </c>
      <c r="C404" s="278">
        <v>1643</v>
      </c>
      <c r="D404" s="278" t="s">
        <v>64</v>
      </c>
      <c r="E404" s="278" t="s">
        <v>3578</v>
      </c>
      <c r="F404" s="278" t="s">
        <v>17498</v>
      </c>
      <c r="G404" s="278" t="s">
        <v>13454</v>
      </c>
      <c r="H404" s="315" t="s">
        <v>5722</v>
      </c>
      <c r="I404" s="315" t="s">
        <v>17499</v>
      </c>
      <c r="J404" s="315" t="s">
        <v>17500</v>
      </c>
      <c r="K404" s="281" t="s">
        <v>15773</v>
      </c>
      <c r="M404" s="285"/>
      <c r="N404" s="282">
        <v>1000</v>
      </c>
      <c r="O404" s="278" t="s">
        <v>10651</v>
      </c>
      <c r="R404" s="280" t="str">
        <f t="shared" si="6"/>
        <v>Orange County Utilities</v>
      </c>
    </row>
    <row r="405" spans="1:24" ht="15" customHeight="1" x14ac:dyDescent="0.3">
      <c r="A405" s="278">
        <v>3227</v>
      </c>
      <c r="B405" s="279">
        <v>39946</v>
      </c>
      <c r="C405" s="345">
        <v>1144</v>
      </c>
      <c r="D405" s="278" t="s">
        <v>203</v>
      </c>
      <c r="E405" s="278" t="s">
        <v>3610</v>
      </c>
      <c r="F405" s="278" t="s">
        <v>17501</v>
      </c>
      <c r="G405" s="278" t="s">
        <v>17502</v>
      </c>
      <c r="H405" s="315" t="s">
        <v>13160</v>
      </c>
      <c r="I405" s="315" t="s">
        <v>17503</v>
      </c>
      <c r="J405" s="315" t="s">
        <v>17504</v>
      </c>
      <c r="K405" s="281" t="s">
        <v>15979</v>
      </c>
      <c r="M405" s="285"/>
      <c r="N405" s="282">
        <v>1500</v>
      </c>
      <c r="O405" s="278" t="s">
        <v>8194</v>
      </c>
      <c r="Q405" s="278" t="s">
        <v>10019</v>
      </c>
      <c r="R405" s="280" t="str">
        <f t="shared" si="6"/>
        <v>South Walton Utilities</v>
      </c>
    </row>
    <row r="406" spans="1:24" ht="15" customHeight="1" x14ac:dyDescent="0.3">
      <c r="A406" s="278">
        <v>3228</v>
      </c>
      <c r="B406" s="279">
        <v>39946</v>
      </c>
      <c r="C406" s="278">
        <v>1202</v>
      </c>
      <c r="D406" s="278" t="s">
        <v>64</v>
      </c>
      <c r="E406" s="278" t="s">
        <v>3578</v>
      </c>
      <c r="F406" s="278" t="s">
        <v>17505</v>
      </c>
      <c r="G406" s="278" t="s">
        <v>8704</v>
      </c>
      <c r="H406" s="315" t="s">
        <v>17506</v>
      </c>
      <c r="I406" s="315" t="s">
        <v>17507</v>
      </c>
      <c r="J406" s="315" t="s">
        <v>17508</v>
      </c>
      <c r="K406" s="281" t="s">
        <v>4936</v>
      </c>
      <c r="M406" s="285"/>
      <c r="N406" s="282">
        <v>1000</v>
      </c>
      <c r="O406" s="278" t="s">
        <v>8273</v>
      </c>
      <c r="R406" s="280" t="str">
        <f t="shared" si="6"/>
        <v>Orange Co Utilities</v>
      </c>
    </row>
    <row r="407" spans="1:24" ht="15" customHeight="1" x14ac:dyDescent="0.3">
      <c r="A407" s="278">
        <v>3252</v>
      </c>
      <c r="B407" s="279">
        <v>39947</v>
      </c>
      <c r="C407" s="278">
        <v>1055</v>
      </c>
      <c r="D407" s="278" t="s">
        <v>319</v>
      </c>
      <c r="E407" s="278" t="s">
        <v>3610</v>
      </c>
      <c r="F407" s="278" t="s">
        <v>17509</v>
      </c>
      <c r="G407" s="278" t="s">
        <v>8207</v>
      </c>
      <c r="H407" s="315" t="s">
        <v>16278</v>
      </c>
      <c r="I407" s="315" t="s">
        <v>17510</v>
      </c>
      <c r="J407" s="315" t="s">
        <v>17511</v>
      </c>
      <c r="K407" s="281" t="s">
        <v>15773</v>
      </c>
      <c r="M407" s="285"/>
      <c r="N407" s="282">
        <v>50</v>
      </c>
      <c r="O407" s="278" t="s">
        <v>8161</v>
      </c>
      <c r="Q407" s="278" t="s">
        <v>11475</v>
      </c>
      <c r="R407" s="280" t="str">
        <f t="shared" si="6"/>
        <v>City of Tallahassee Utilities</v>
      </c>
    </row>
    <row r="408" spans="1:24" s="286" customFormat="1" ht="15" customHeight="1" x14ac:dyDescent="0.3">
      <c r="A408" s="286">
        <v>3269</v>
      </c>
      <c r="B408" s="288">
        <v>39947</v>
      </c>
      <c r="C408" s="286">
        <v>549</v>
      </c>
      <c r="D408" s="286" t="s">
        <v>46</v>
      </c>
      <c r="E408" s="286" t="s">
        <v>3575</v>
      </c>
      <c r="F408" s="286" t="s">
        <v>17512</v>
      </c>
      <c r="G408" s="286" t="s">
        <v>17513</v>
      </c>
      <c r="H408" s="317" t="s">
        <v>17514</v>
      </c>
      <c r="I408" s="304" t="s">
        <v>17515</v>
      </c>
      <c r="J408" s="305" t="s">
        <v>17254</v>
      </c>
      <c r="K408" s="291" t="s">
        <v>14447</v>
      </c>
      <c r="L408" s="291"/>
      <c r="M408" s="289" t="s">
        <v>8172</v>
      </c>
      <c r="N408" s="292">
        <v>10000</v>
      </c>
      <c r="O408" s="286" t="s">
        <v>15880</v>
      </c>
      <c r="P408" s="293"/>
      <c r="R408" s="280" t="str">
        <f t="shared" si="6"/>
        <v xml:space="preserve">City of Tampa Wastewater Department </v>
      </c>
      <c r="X408" s="294"/>
    </row>
    <row r="409" spans="1:24" ht="15" customHeight="1" x14ac:dyDescent="0.3">
      <c r="A409" s="278">
        <v>3270</v>
      </c>
      <c r="B409" s="279">
        <v>39947</v>
      </c>
      <c r="C409" s="278">
        <v>737</v>
      </c>
      <c r="D409" s="278" t="s">
        <v>200</v>
      </c>
      <c r="E409" s="278" t="s">
        <v>3575</v>
      </c>
      <c r="F409" s="278" t="s">
        <v>17516</v>
      </c>
      <c r="G409" s="278" t="s">
        <v>8574</v>
      </c>
      <c r="I409" s="295" t="s">
        <v>17517</v>
      </c>
      <c r="J409" s="296" t="s">
        <v>17518</v>
      </c>
      <c r="K409" s="281" t="s">
        <v>4936</v>
      </c>
      <c r="M409" s="285"/>
      <c r="N409" s="282" t="s">
        <v>4936</v>
      </c>
      <c r="O409" s="278" t="s">
        <v>8194</v>
      </c>
      <c r="R409" s="280">
        <f t="shared" si="6"/>
        <v>0</v>
      </c>
    </row>
    <row r="410" spans="1:24" ht="15" customHeight="1" x14ac:dyDescent="0.3">
      <c r="A410" s="278">
        <v>3273</v>
      </c>
      <c r="B410" s="279">
        <v>39947</v>
      </c>
      <c r="C410" s="278">
        <v>925</v>
      </c>
      <c r="D410" s="278" t="s">
        <v>1337</v>
      </c>
      <c r="E410" s="278" t="s">
        <v>3580</v>
      </c>
      <c r="F410" s="278" t="s">
        <v>17519</v>
      </c>
      <c r="G410" s="278" t="s">
        <v>17520</v>
      </c>
      <c r="H410" s="280" t="s">
        <v>17521</v>
      </c>
      <c r="I410" s="295" t="s">
        <v>17522</v>
      </c>
      <c r="J410" s="296" t="s">
        <v>17523</v>
      </c>
      <c r="K410" s="281" t="s">
        <v>3567</v>
      </c>
      <c r="M410" s="285"/>
      <c r="N410" s="282">
        <v>1000</v>
      </c>
      <c r="O410" s="278" t="s">
        <v>10651</v>
      </c>
      <c r="R410" s="280" t="str">
        <f t="shared" si="6"/>
        <v>Florida Department of Corrections</v>
      </c>
    </row>
    <row r="411" spans="1:24" s="286" customFormat="1" ht="15" customHeight="1" x14ac:dyDescent="0.3">
      <c r="A411" s="286">
        <v>3276</v>
      </c>
      <c r="B411" s="288">
        <v>39948</v>
      </c>
      <c r="C411" s="286">
        <v>744</v>
      </c>
      <c r="D411" s="286" t="s">
        <v>64</v>
      </c>
      <c r="E411" s="286" t="s">
        <v>3578</v>
      </c>
      <c r="F411" s="286" t="s">
        <v>17524</v>
      </c>
      <c r="G411" s="286" t="s">
        <v>8704</v>
      </c>
      <c r="H411" s="290" t="s">
        <v>5722</v>
      </c>
      <c r="I411" s="304" t="s">
        <v>17525</v>
      </c>
      <c r="J411" s="305" t="s">
        <v>17526</v>
      </c>
      <c r="K411" s="291" t="s">
        <v>14447</v>
      </c>
      <c r="L411" s="291"/>
      <c r="M411" s="289"/>
      <c r="N411" s="292">
        <v>1000</v>
      </c>
      <c r="O411" s="286" t="s">
        <v>15880</v>
      </c>
      <c r="P411" s="293"/>
      <c r="R411" s="280" t="str">
        <f t="shared" si="6"/>
        <v>Orange County Utilities</v>
      </c>
      <c r="X411" s="294"/>
    </row>
    <row r="412" spans="1:24" s="286" customFormat="1" ht="15" customHeight="1" x14ac:dyDescent="0.3">
      <c r="A412" s="286">
        <v>3286</v>
      </c>
      <c r="B412" s="288">
        <v>39948</v>
      </c>
      <c r="C412" s="286">
        <v>125</v>
      </c>
      <c r="D412" s="286" t="s">
        <v>64</v>
      </c>
      <c r="E412" s="286" t="s">
        <v>3578</v>
      </c>
      <c r="F412" s="286" t="s">
        <v>17527</v>
      </c>
      <c r="G412" s="286" t="s">
        <v>8259</v>
      </c>
      <c r="H412" s="290" t="s">
        <v>16671</v>
      </c>
      <c r="I412" s="304" t="s">
        <v>17528</v>
      </c>
      <c r="J412" s="305" t="s">
        <v>17529</v>
      </c>
      <c r="K412" s="291" t="s">
        <v>3977</v>
      </c>
      <c r="L412" s="291"/>
      <c r="M412" s="289"/>
      <c r="N412" s="292">
        <v>54000</v>
      </c>
      <c r="O412" s="286" t="s">
        <v>8273</v>
      </c>
      <c r="P412" s="293"/>
      <c r="R412" s="280" t="str">
        <f t="shared" si="6"/>
        <v>City of Orlando Utilities</v>
      </c>
      <c r="X412" s="294"/>
    </row>
    <row r="413" spans="1:24" ht="15" customHeight="1" x14ac:dyDescent="0.3">
      <c r="A413" s="278">
        <v>3289</v>
      </c>
      <c r="B413" s="279">
        <v>39948</v>
      </c>
      <c r="C413" s="278">
        <v>314</v>
      </c>
      <c r="D413" s="278" t="s">
        <v>1288</v>
      </c>
      <c r="E413" s="278" t="s">
        <v>3575</v>
      </c>
      <c r="F413" s="278" t="s">
        <v>17530</v>
      </c>
      <c r="G413" s="297" t="s">
        <v>17531</v>
      </c>
      <c r="H413" s="299" t="s">
        <v>17532</v>
      </c>
      <c r="I413" s="295" t="s">
        <v>17533</v>
      </c>
      <c r="J413" s="296" t="s">
        <v>17534</v>
      </c>
      <c r="K413" s="281" t="s">
        <v>14447</v>
      </c>
      <c r="M413" s="285"/>
      <c r="N413" s="282">
        <v>500</v>
      </c>
      <c r="O413" s="278" t="s">
        <v>15880</v>
      </c>
      <c r="R413" s="280" t="str">
        <f t="shared" si="6"/>
        <v>Hardee County Utilities</v>
      </c>
    </row>
    <row r="414" spans="1:24" s="286" customFormat="1" ht="15" customHeight="1" x14ac:dyDescent="0.3">
      <c r="A414" s="286">
        <v>3296</v>
      </c>
      <c r="B414" s="288">
        <v>39949</v>
      </c>
      <c r="C414" s="286">
        <v>1028</v>
      </c>
      <c r="D414" s="286" t="s">
        <v>64</v>
      </c>
      <c r="E414" s="286" t="s">
        <v>3578</v>
      </c>
      <c r="F414" s="286" t="s">
        <v>17535</v>
      </c>
      <c r="G414" s="286" t="s">
        <v>8259</v>
      </c>
      <c r="H414" s="290" t="s">
        <v>8260</v>
      </c>
      <c r="I414" s="304" t="s">
        <v>17536</v>
      </c>
      <c r="J414" s="305" t="s">
        <v>17537</v>
      </c>
      <c r="K414" s="291" t="s">
        <v>3566</v>
      </c>
      <c r="L414" s="291"/>
      <c r="M414" s="289" t="s">
        <v>17056</v>
      </c>
      <c r="N414" s="292">
        <v>168000</v>
      </c>
      <c r="O414" s="286" t="s">
        <v>8273</v>
      </c>
      <c r="P414" s="293"/>
      <c r="R414" s="280" t="str">
        <f t="shared" si="6"/>
        <v>City of Orlando</v>
      </c>
      <c r="X414" s="294"/>
    </row>
    <row r="415" spans="1:24" ht="15" customHeight="1" x14ac:dyDescent="0.3">
      <c r="A415" s="278">
        <v>3328</v>
      </c>
      <c r="B415" s="279">
        <v>39950</v>
      </c>
      <c r="C415" s="278">
        <v>1048</v>
      </c>
      <c r="D415" s="278" t="s">
        <v>35</v>
      </c>
      <c r="E415" s="278" t="s">
        <v>3580</v>
      </c>
      <c r="F415" s="278" t="s">
        <v>17538</v>
      </c>
      <c r="G415" s="278" t="s">
        <v>8190</v>
      </c>
      <c r="H415" s="280" t="s">
        <v>8191</v>
      </c>
      <c r="I415" s="295" t="s">
        <v>17539</v>
      </c>
      <c r="J415" s="296" t="s">
        <v>17540</v>
      </c>
      <c r="K415" s="281" t="s">
        <v>3567</v>
      </c>
      <c r="M415" s="285"/>
      <c r="N415" s="282">
        <v>45000</v>
      </c>
      <c r="O415" s="278" t="s">
        <v>8194</v>
      </c>
      <c r="R415" s="280" t="str">
        <f t="shared" si="6"/>
        <v>JEA</v>
      </c>
    </row>
    <row r="416" spans="1:24" ht="15" customHeight="1" x14ac:dyDescent="0.3">
      <c r="A416" s="278">
        <v>3332</v>
      </c>
      <c r="B416" s="279">
        <v>39951</v>
      </c>
      <c r="C416" s="278">
        <v>821</v>
      </c>
      <c r="D416" s="278" t="s">
        <v>35</v>
      </c>
      <c r="E416" s="278" t="s">
        <v>3580</v>
      </c>
      <c r="F416" s="278" t="s">
        <v>17541</v>
      </c>
      <c r="G416" s="278" t="s">
        <v>8190</v>
      </c>
      <c r="H416" s="280" t="s">
        <v>8191</v>
      </c>
      <c r="I416" s="295" t="s">
        <v>17542</v>
      </c>
      <c r="J416" s="296" t="s">
        <v>17543</v>
      </c>
      <c r="K416" s="281" t="s">
        <v>3566</v>
      </c>
      <c r="M416" s="285"/>
      <c r="N416" s="282">
        <v>700</v>
      </c>
      <c r="O416" s="278" t="s">
        <v>16985</v>
      </c>
      <c r="R416" s="280" t="str">
        <f t="shared" si="6"/>
        <v>JEA</v>
      </c>
    </row>
    <row r="417" spans="1:24" ht="15" customHeight="1" x14ac:dyDescent="0.3">
      <c r="A417" s="278">
        <v>3337</v>
      </c>
      <c r="B417" s="279">
        <v>39951</v>
      </c>
      <c r="C417" s="278">
        <v>1152</v>
      </c>
      <c r="D417" s="278" t="s">
        <v>56</v>
      </c>
      <c r="E417" s="278" t="s">
        <v>3587</v>
      </c>
      <c r="F417" s="278" t="s">
        <v>17544</v>
      </c>
      <c r="G417" s="278" t="s">
        <v>17545</v>
      </c>
      <c r="H417" s="280" t="s">
        <v>9399</v>
      </c>
      <c r="I417" s="295" t="s">
        <v>17546</v>
      </c>
      <c r="J417" s="296" t="s">
        <v>17547</v>
      </c>
      <c r="K417" s="281" t="s">
        <v>3566</v>
      </c>
      <c r="M417" s="285" t="s">
        <v>8172</v>
      </c>
      <c r="N417" s="282">
        <v>1000</v>
      </c>
      <c r="O417" s="278" t="s">
        <v>8161</v>
      </c>
      <c r="R417" s="280" t="str">
        <f t="shared" si="6"/>
        <v>City of Plantation</v>
      </c>
    </row>
    <row r="418" spans="1:24" ht="15" customHeight="1" x14ac:dyDescent="0.3">
      <c r="A418" s="278">
        <v>3338</v>
      </c>
      <c r="B418" s="279">
        <v>39951</v>
      </c>
      <c r="C418" s="278">
        <v>1250</v>
      </c>
      <c r="D418" s="278" t="s">
        <v>61</v>
      </c>
      <c r="E418" s="278" t="s">
        <v>3575</v>
      </c>
      <c r="F418" s="278" t="s">
        <v>17548</v>
      </c>
      <c r="G418" s="278" t="s">
        <v>17549</v>
      </c>
      <c r="H418" s="280" t="s">
        <v>13756</v>
      </c>
      <c r="I418" s="295" t="s">
        <v>17550</v>
      </c>
      <c r="J418" s="296" t="s">
        <v>17551</v>
      </c>
      <c r="K418" s="281" t="s">
        <v>13179</v>
      </c>
      <c r="M418" s="285"/>
      <c r="N418" s="282">
        <v>675</v>
      </c>
      <c r="O418" s="278" t="s">
        <v>15880</v>
      </c>
      <c r="R418" s="280" t="str">
        <f t="shared" si="6"/>
        <v>Pinellas County</v>
      </c>
    </row>
    <row r="419" spans="1:24" ht="15" customHeight="1" x14ac:dyDescent="0.3">
      <c r="A419" s="278">
        <v>3365</v>
      </c>
      <c r="B419" s="279">
        <v>39952</v>
      </c>
      <c r="C419" s="278">
        <v>944</v>
      </c>
      <c r="D419" s="278" t="s">
        <v>143</v>
      </c>
      <c r="E419" s="278" t="s">
        <v>3575</v>
      </c>
      <c r="F419" s="278" t="s">
        <v>17552</v>
      </c>
      <c r="G419" s="297" t="s">
        <v>17553</v>
      </c>
      <c r="H419" s="299" t="s">
        <v>17554</v>
      </c>
      <c r="I419" s="295" t="s">
        <v>17555</v>
      </c>
      <c r="J419" s="296" t="s">
        <v>17556</v>
      </c>
      <c r="K419" s="281" t="s">
        <v>4936</v>
      </c>
      <c r="M419" s="285"/>
      <c r="N419" s="282">
        <v>200000</v>
      </c>
      <c r="O419" s="278" t="s">
        <v>15880</v>
      </c>
      <c r="R419" s="280" t="str">
        <f t="shared" si="6"/>
        <v>City of Brooksville</v>
      </c>
    </row>
    <row r="420" spans="1:24" s="286" customFormat="1" ht="15" customHeight="1" x14ac:dyDescent="0.3">
      <c r="A420" s="286">
        <v>3366</v>
      </c>
      <c r="B420" s="288">
        <v>39952</v>
      </c>
      <c r="C420" s="286">
        <v>950</v>
      </c>
      <c r="D420" s="286" t="s">
        <v>81</v>
      </c>
      <c r="E420" s="286" t="s">
        <v>3578</v>
      </c>
      <c r="F420" s="286" t="s">
        <v>17557</v>
      </c>
      <c r="G420" s="286" t="s">
        <v>17558</v>
      </c>
      <c r="H420" s="290" t="s">
        <v>17559</v>
      </c>
      <c r="I420" s="304" t="s">
        <v>17560</v>
      </c>
      <c r="J420" s="305" t="s">
        <v>17561</v>
      </c>
      <c r="K420" s="291" t="s">
        <v>14447</v>
      </c>
      <c r="L420" s="291"/>
      <c r="M420" s="289"/>
      <c r="N420" s="292">
        <v>300</v>
      </c>
      <c r="O420" s="286" t="s">
        <v>10497</v>
      </c>
      <c r="P420" s="293"/>
      <c r="R420" s="280" t="str">
        <f t="shared" si="6"/>
        <v>Co.WP / Lake-Sumter EMS</v>
      </c>
      <c r="X420" s="294"/>
    </row>
    <row r="421" spans="1:24" ht="15" customHeight="1" x14ac:dyDescent="0.3">
      <c r="A421" s="278">
        <v>3374</v>
      </c>
      <c r="B421" s="279">
        <v>39952</v>
      </c>
      <c r="C421" s="278">
        <v>303</v>
      </c>
      <c r="D421" s="278" t="s">
        <v>3611</v>
      </c>
      <c r="E421" s="278" t="s">
        <v>3587</v>
      </c>
      <c r="F421" s="278" t="s">
        <v>17562</v>
      </c>
      <c r="G421" s="278" t="s">
        <v>17563</v>
      </c>
      <c r="H421" s="299" t="s">
        <v>17564</v>
      </c>
      <c r="I421" s="295" t="s">
        <v>17565</v>
      </c>
      <c r="J421" s="296" t="s">
        <v>17566</v>
      </c>
      <c r="K421" s="281" t="s">
        <v>14447</v>
      </c>
      <c r="M421" s="285"/>
      <c r="N421" s="282">
        <v>5000</v>
      </c>
      <c r="O421" s="278" t="s">
        <v>15880</v>
      </c>
      <c r="R421" s="280" t="str">
        <f t="shared" si="6"/>
        <v>City of Coral Gables Public Works</v>
      </c>
    </row>
    <row r="422" spans="1:24" ht="15" customHeight="1" x14ac:dyDescent="0.3">
      <c r="A422" s="278">
        <v>3375</v>
      </c>
      <c r="B422" s="279">
        <v>39952</v>
      </c>
      <c r="C422" s="278">
        <v>308</v>
      </c>
      <c r="D422" s="278" t="s">
        <v>42</v>
      </c>
      <c r="E422" s="278" t="s">
        <v>3582</v>
      </c>
      <c r="F422" s="278" t="s">
        <v>17567</v>
      </c>
      <c r="G422" s="278" t="s">
        <v>16109</v>
      </c>
      <c r="H422" s="280" t="s">
        <v>17568</v>
      </c>
      <c r="I422" s="295" t="s">
        <v>17569</v>
      </c>
      <c r="J422" s="296" t="s">
        <v>17570</v>
      </c>
      <c r="K422" s="281" t="s">
        <v>3566</v>
      </c>
      <c r="M422" s="285" t="s">
        <v>12003</v>
      </c>
      <c r="N422" s="282">
        <v>1000</v>
      </c>
      <c r="O422" s="278" t="s">
        <v>15880</v>
      </c>
      <c r="R422" s="280" t="str">
        <f t="shared" si="6"/>
        <v>Collier County</v>
      </c>
    </row>
    <row r="423" spans="1:24" s="286" customFormat="1" ht="15" customHeight="1" x14ac:dyDescent="0.3">
      <c r="A423" s="286">
        <v>3393</v>
      </c>
      <c r="B423" s="288">
        <v>39953</v>
      </c>
      <c r="C423" s="286">
        <v>803</v>
      </c>
      <c r="D423" s="286" t="s">
        <v>64</v>
      </c>
      <c r="E423" s="286" t="s">
        <v>3578</v>
      </c>
      <c r="F423" s="286" t="s">
        <v>17571</v>
      </c>
      <c r="G423" s="286" t="s">
        <v>8704</v>
      </c>
      <c r="H423" s="290" t="s">
        <v>17221</v>
      </c>
      <c r="I423" s="304" t="s">
        <v>17572</v>
      </c>
      <c r="J423" s="305" t="s">
        <v>17573</v>
      </c>
      <c r="K423" s="291" t="s">
        <v>14447</v>
      </c>
      <c r="L423" s="291"/>
      <c r="M423" s="289"/>
      <c r="N423" s="292">
        <v>1000</v>
      </c>
      <c r="O423" s="286" t="s">
        <v>15880</v>
      </c>
      <c r="P423" s="293"/>
      <c r="R423" s="280" t="str">
        <f t="shared" si="6"/>
        <v>County WP</v>
      </c>
      <c r="X423" s="294"/>
    </row>
    <row r="424" spans="1:24" s="286" customFormat="1" ht="15" customHeight="1" x14ac:dyDescent="0.3">
      <c r="A424" s="286">
        <v>3394</v>
      </c>
      <c r="B424" s="288">
        <v>39953</v>
      </c>
      <c r="C424" s="286">
        <v>3394</v>
      </c>
      <c r="D424" s="286" t="s">
        <v>21</v>
      </c>
      <c r="E424" s="286" t="s">
        <v>3610</v>
      </c>
      <c r="F424" s="286" t="s">
        <v>17574</v>
      </c>
      <c r="G424" s="286" t="s">
        <v>8611</v>
      </c>
      <c r="H424" s="290" t="s">
        <v>8202</v>
      </c>
      <c r="I424" s="304" t="s">
        <v>17575</v>
      </c>
      <c r="J424" s="305" t="s">
        <v>17576</v>
      </c>
      <c r="K424" s="291" t="s">
        <v>4936</v>
      </c>
      <c r="L424" s="291"/>
      <c r="M424" s="289" t="s">
        <v>5268</v>
      </c>
      <c r="N424" s="292" t="s">
        <v>4936</v>
      </c>
      <c r="O424" s="286" t="s">
        <v>8194</v>
      </c>
      <c r="P424" s="293"/>
      <c r="R424" s="280" t="str">
        <f t="shared" si="6"/>
        <v>Emerald Coast Utilities</v>
      </c>
      <c r="X424" s="294"/>
    </row>
    <row r="425" spans="1:24" s="286" customFormat="1" ht="15" customHeight="1" x14ac:dyDescent="0.3">
      <c r="A425" s="286">
        <v>3398</v>
      </c>
      <c r="B425" s="288">
        <v>39953</v>
      </c>
      <c r="C425" s="286">
        <v>938</v>
      </c>
      <c r="D425" s="286" t="s">
        <v>130</v>
      </c>
      <c r="E425" s="286" t="s">
        <v>3578</v>
      </c>
      <c r="F425" s="286" t="s">
        <v>17577</v>
      </c>
      <c r="G425" s="286" t="s">
        <v>9260</v>
      </c>
      <c r="H425" s="290" t="s">
        <v>15887</v>
      </c>
      <c r="I425" s="304" t="s">
        <v>17578</v>
      </c>
      <c r="J425" s="305" t="s">
        <v>13720</v>
      </c>
      <c r="K425" s="291" t="s">
        <v>14447</v>
      </c>
      <c r="L425" s="291"/>
      <c r="M425" s="289"/>
      <c r="N425" s="292">
        <v>5000</v>
      </c>
      <c r="O425" s="286" t="s">
        <v>16985</v>
      </c>
      <c r="P425" s="293"/>
      <c r="R425" s="280" t="str">
        <f t="shared" si="6"/>
        <v>County Utilities</v>
      </c>
      <c r="X425" s="294"/>
    </row>
    <row r="426" spans="1:24" s="286" customFormat="1" ht="15" customHeight="1" x14ac:dyDescent="0.3">
      <c r="A426" s="286">
        <v>3398</v>
      </c>
      <c r="B426" s="288">
        <v>39953</v>
      </c>
      <c r="C426" s="286">
        <v>938</v>
      </c>
      <c r="D426" s="286" t="s">
        <v>130</v>
      </c>
      <c r="E426" s="286" t="s">
        <v>3578</v>
      </c>
      <c r="F426" s="286" t="s">
        <v>17577</v>
      </c>
      <c r="G426" s="286" t="s">
        <v>9260</v>
      </c>
      <c r="H426" s="290" t="s">
        <v>15887</v>
      </c>
      <c r="I426" s="304" t="s">
        <v>17578</v>
      </c>
      <c r="J426" s="305" t="s">
        <v>17579</v>
      </c>
      <c r="K426" s="291" t="s">
        <v>14447</v>
      </c>
      <c r="L426" s="291"/>
      <c r="M426" s="289"/>
      <c r="N426" s="292">
        <v>50000</v>
      </c>
      <c r="O426" s="286" t="s">
        <v>16985</v>
      </c>
      <c r="P426" s="293"/>
      <c r="R426" s="280" t="str">
        <f t="shared" si="6"/>
        <v>County Utilities</v>
      </c>
      <c r="X426" s="294"/>
    </row>
    <row r="427" spans="1:24" s="286" customFormat="1" ht="15" customHeight="1" x14ac:dyDescent="0.3">
      <c r="A427" s="286">
        <v>3406</v>
      </c>
      <c r="B427" s="288">
        <v>39953</v>
      </c>
      <c r="C427" s="286">
        <v>1151</v>
      </c>
      <c r="D427" s="286" t="s">
        <v>130</v>
      </c>
      <c r="E427" s="286" t="s">
        <v>3578</v>
      </c>
      <c r="F427" s="286" t="s">
        <v>17580</v>
      </c>
      <c r="G427" s="286" t="s">
        <v>14920</v>
      </c>
      <c r="H427" s="290" t="s">
        <v>11140</v>
      </c>
      <c r="I427" s="304" t="s">
        <v>17581</v>
      </c>
      <c r="J427" s="305" t="s">
        <v>17582</v>
      </c>
      <c r="K427" s="291" t="s">
        <v>4936</v>
      </c>
      <c r="L427" s="291"/>
      <c r="M427" s="289"/>
      <c r="N427" s="292" t="s">
        <v>4936</v>
      </c>
      <c r="O427" s="286" t="s">
        <v>16985</v>
      </c>
      <c r="P427" s="293"/>
      <c r="R427" s="280" t="str">
        <f t="shared" si="6"/>
        <v>county</v>
      </c>
      <c r="X427" s="294"/>
    </row>
    <row r="428" spans="1:24" s="286" customFormat="1" ht="15" customHeight="1" x14ac:dyDescent="0.3">
      <c r="A428" s="286">
        <v>3410</v>
      </c>
      <c r="B428" s="288">
        <v>39953</v>
      </c>
      <c r="C428" s="286">
        <v>1212</v>
      </c>
      <c r="D428" s="286" t="s">
        <v>130</v>
      </c>
      <c r="E428" s="286" t="s">
        <v>3578</v>
      </c>
      <c r="F428" s="286" t="s">
        <v>17583</v>
      </c>
      <c r="G428" s="286" t="s">
        <v>17584</v>
      </c>
      <c r="H428" s="317" t="s">
        <v>11140</v>
      </c>
      <c r="I428" s="304" t="s">
        <v>17585</v>
      </c>
      <c r="J428" s="305" t="s">
        <v>17586</v>
      </c>
      <c r="K428" s="291" t="s">
        <v>3566</v>
      </c>
      <c r="L428" s="291"/>
      <c r="M428" s="289"/>
      <c r="N428" s="292" t="s">
        <v>4936</v>
      </c>
      <c r="O428" s="286" t="s">
        <v>16985</v>
      </c>
      <c r="P428" s="293"/>
      <c r="R428" s="280" t="str">
        <f t="shared" si="6"/>
        <v>county</v>
      </c>
      <c r="X428" s="294"/>
    </row>
    <row r="429" spans="1:24" s="286" customFormat="1" ht="15" customHeight="1" x14ac:dyDescent="0.3">
      <c r="A429" s="286">
        <v>3419</v>
      </c>
      <c r="B429" s="288">
        <v>39953</v>
      </c>
      <c r="C429" s="286">
        <v>152</v>
      </c>
      <c r="D429" s="286" t="s">
        <v>130</v>
      </c>
      <c r="E429" s="286" t="s">
        <v>3578</v>
      </c>
      <c r="F429" s="286" t="s">
        <v>17587</v>
      </c>
      <c r="G429" s="286" t="s">
        <v>12409</v>
      </c>
      <c r="H429" s="290" t="s">
        <v>12410</v>
      </c>
      <c r="I429" s="304" t="s">
        <v>17588</v>
      </c>
      <c r="J429" s="305" t="s">
        <v>17589</v>
      </c>
      <c r="K429" s="291" t="s">
        <v>3566</v>
      </c>
      <c r="L429" s="291"/>
      <c r="M429" s="289"/>
      <c r="N429" s="292" t="s">
        <v>4936</v>
      </c>
      <c r="O429" s="286" t="s">
        <v>16985</v>
      </c>
      <c r="P429" s="293"/>
      <c r="R429" s="280" t="str">
        <f t="shared" si="6"/>
        <v>City of Ormond Beach</v>
      </c>
      <c r="X429" s="294"/>
    </row>
    <row r="430" spans="1:24" ht="15" customHeight="1" x14ac:dyDescent="0.3">
      <c r="A430" s="278">
        <v>3436</v>
      </c>
      <c r="B430" s="279">
        <v>39953</v>
      </c>
      <c r="C430" s="278">
        <v>326</v>
      </c>
      <c r="D430" s="278" t="s">
        <v>35</v>
      </c>
      <c r="E430" s="278" t="s">
        <v>3580</v>
      </c>
      <c r="F430" s="278" t="s">
        <v>17583</v>
      </c>
      <c r="G430" s="297" t="s">
        <v>17590</v>
      </c>
      <c r="H430" s="280" t="s">
        <v>12189</v>
      </c>
      <c r="I430" s="295" t="s">
        <v>17591</v>
      </c>
      <c r="J430" s="296" t="s">
        <v>17592</v>
      </c>
      <c r="K430" s="281" t="s">
        <v>4936</v>
      </c>
      <c r="M430" s="285"/>
      <c r="N430" s="282" t="s">
        <v>16839</v>
      </c>
      <c r="O430" s="278" t="s">
        <v>16985</v>
      </c>
      <c r="R430" s="280" t="str">
        <f t="shared" si="6"/>
        <v>City of Jacksonville Beach</v>
      </c>
    </row>
    <row r="431" spans="1:24" ht="15" customHeight="1" x14ac:dyDescent="0.3">
      <c r="A431" s="278">
        <v>3438</v>
      </c>
      <c r="B431" s="279">
        <v>39953</v>
      </c>
      <c r="C431" s="278">
        <v>332</v>
      </c>
      <c r="D431" s="278" t="s">
        <v>46</v>
      </c>
      <c r="E431" s="278" t="s">
        <v>3575</v>
      </c>
      <c r="F431" s="278" t="s">
        <v>17593</v>
      </c>
      <c r="G431" s="278" t="s">
        <v>10227</v>
      </c>
      <c r="H431" s="280" t="s">
        <v>17185</v>
      </c>
      <c r="I431" s="295" t="s">
        <v>17594</v>
      </c>
      <c r="J431" s="296" t="s">
        <v>13950</v>
      </c>
      <c r="K431" s="281" t="s">
        <v>4936</v>
      </c>
      <c r="M431" s="285" t="s">
        <v>12003</v>
      </c>
      <c r="N431" s="282">
        <v>60000</v>
      </c>
      <c r="O431" s="278" t="s">
        <v>8161</v>
      </c>
      <c r="R431" s="280" t="str">
        <f t="shared" si="6"/>
        <v>Hillsborough County Water Resources</v>
      </c>
    </row>
    <row r="432" spans="1:24" ht="15" customHeight="1" x14ac:dyDescent="0.3">
      <c r="A432" s="278">
        <v>3440</v>
      </c>
      <c r="B432" s="279">
        <v>39953</v>
      </c>
      <c r="C432" s="278">
        <v>401</v>
      </c>
      <c r="D432" s="278" t="s">
        <v>526</v>
      </c>
      <c r="E432" s="278" t="s">
        <v>3580</v>
      </c>
      <c r="F432" s="278" t="s">
        <v>17595</v>
      </c>
      <c r="G432" s="278" t="s">
        <v>11102</v>
      </c>
      <c r="H432" s="280" t="s">
        <v>11103</v>
      </c>
      <c r="I432" s="295" t="s">
        <v>17596</v>
      </c>
      <c r="J432" s="296" t="s">
        <v>17597</v>
      </c>
      <c r="K432" s="281" t="s">
        <v>16133</v>
      </c>
      <c r="M432" s="285"/>
      <c r="N432" s="282" t="s">
        <v>4936</v>
      </c>
      <c r="O432" s="278" t="s">
        <v>16985</v>
      </c>
      <c r="R432" s="280" t="str">
        <f t="shared" si="6"/>
        <v>City of Palm Coast</v>
      </c>
    </row>
    <row r="433" spans="1:24" ht="15" customHeight="1" x14ac:dyDescent="0.3">
      <c r="A433" s="278">
        <v>3443</v>
      </c>
      <c r="B433" s="279">
        <v>39953</v>
      </c>
      <c r="C433" s="278">
        <v>438</v>
      </c>
      <c r="D433" s="278" t="s">
        <v>35</v>
      </c>
      <c r="E433" s="278" t="s">
        <v>3580</v>
      </c>
      <c r="F433" s="278" t="s">
        <v>17598</v>
      </c>
      <c r="G433" s="278" t="s">
        <v>8558</v>
      </c>
      <c r="H433" s="280" t="s">
        <v>8191</v>
      </c>
      <c r="I433" s="295" t="s">
        <v>17599</v>
      </c>
      <c r="J433" s="296" t="s">
        <v>17600</v>
      </c>
      <c r="K433" s="281" t="s">
        <v>3566</v>
      </c>
      <c r="M433" s="285"/>
      <c r="N433" s="282">
        <v>15</v>
      </c>
      <c r="O433" s="278" t="s">
        <v>8142</v>
      </c>
      <c r="R433" s="280" t="str">
        <f t="shared" si="6"/>
        <v>JEA</v>
      </c>
    </row>
    <row r="434" spans="1:24" s="286" customFormat="1" ht="15" customHeight="1" x14ac:dyDescent="0.3">
      <c r="A434" s="286">
        <v>3445</v>
      </c>
      <c r="B434" s="288">
        <v>39953</v>
      </c>
      <c r="C434" s="286">
        <v>528</v>
      </c>
      <c r="D434" s="286" t="s">
        <v>51</v>
      </c>
      <c r="E434" s="286" t="s">
        <v>3610</v>
      </c>
      <c r="F434" s="286" t="s">
        <v>17601</v>
      </c>
      <c r="G434" s="316" t="s">
        <v>17602</v>
      </c>
      <c r="H434" s="290" t="s">
        <v>17603</v>
      </c>
      <c r="I434" s="304" t="s">
        <v>17604</v>
      </c>
      <c r="J434" s="305" t="s">
        <v>17605</v>
      </c>
      <c r="K434" s="291" t="s">
        <v>14447</v>
      </c>
      <c r="L434" s="291"/>
      <c r="M434" s="289"/>
      <c r="N434" s="292">
        <v>2000</v>
      </c>
      <c r="O434" s="286" t="s">
        <v>4936</v>
      </c>
      <c r="P434" s="293"/>
      <c r="R434" s="280" t="str">
        <f t="shared" si="6"/>
        <v>City of Panama City Beach</v>
      </c>
      <c r="X434" s="294"/>
    </row>
    <row r="435" spans="1:24" ht="15" customHeight="1" x14ac:dyDescent="0.3">
      <c r="A435" s="278">
        <v>3448</v>
      </c>
      <c r="B435" s="279">
        <v>39953</v>
      </c>
      <c r="C435" s="278">
        <v>544</v>
      </c>
      <c r="D435" s="278" t="s">
        <v>35</v>
      </c>
      <c r="E435" s="278" t="s">
        <v>3580</v>
      </c>
      <c r="F435" s="278" t="s">
        <v>17606</v>
      </c>
      <c r="G435" s="278" t="s">
        <v>8558</v>
      </c>
      <c r="H435" s="280" t="s">
        <v>8191</v>
      </c>
      <c r="I435" s="295" t="s">
        <v>17607</v>
      </c>
      <c r="J435" s="296" t="s">
        <v>17608</v>
      </c>
      <c r="K435" s="281" t="s">
        <v>4936</v>
      </c>
      <c r="M435" s="285"/>
      <c r="N435" s="282" t="s">
        <v>4936</v>
      </c>
      <c r="O435" s="278" t="s">
        <v>16985</v>
      </c>
      <c r="R435" s="280" t="str">
        <f t="shared" si="6"/>
        <v>JEA</v>
      </c>
    </row>
    <row r="436" spans="1:24" s="286" customFormat="1" ht="15" customHeight="1" x14ac:dyDescent="0.3">
      <c r="A436" s="286">
        <v>3452</v>
      </c>
      <c r="B436" s="288">
        <v>39953</v>
      </c>
      <c r="C436" s="286">
        <v>1037</v>
      </c>
      <c r="D436" s="286" t="s">
        <v>64</v>
      </c>
      <c r="E436" s="286" t="s">
        <v>3578</v>
      </c>
      <c r="F436" s="286" t="s">
        <v>17609</v>
      </c>
      <c r="G436" s="286" t="s">
        <v>10560</v>
      </c>
      <c r="H436" s="290" t="s">
        <v>15940</v>
      </c>
      <c r="I436" s="304" t="s">
        <v>17610</v>
      </c>
      <c r="J436" s="305" t="s">
        <v>17611</v>
      </c>
      <c r="K436" s="291" t="s">
        <v>4936</v>
      </c>
      <c r="L436" s="291"/>
      <c r="M436" s="289"/>
      <c r="N436" s="292">
        <v>80000</v>
      </c>
      <c r="O436" s="286" t="s">
        <v>10651</v>
      </c>
      <c r="P436" s="293"/>
      <c r="R436" s="280" t="str">
        <f t="shared" si="6"/>
        <v>Orange Co. Utilities</v>
      </c>
      <c r="X436" s="294"/>
    </row>
    <row r="437" spans="1:24" s="286" customFormat="1" ht="15" customHeight="1" x14ac:dyDescent="0.3">
      <c r="A437" s="286">
        <v>3456</v>
      </c>
      <c r="B437" s="288">
        <v>39954</v>
      </c>
      <c r="C437" s="286">
        <v>843</v>
      </c>
      <c r="D437" s="286" t="s">
        <v>64</v>
      </c>
      <c r="E437" s="286" t="s">
        <v>3578</v>
      </c>
      <c r="F437" s="286" t="s">
        <v>17612</v>
      </c>
      <c r="G437" s="316" t="s">
        <v>14722</v>
      </c>
      <c r="H437" s="290" t="s">
        <v>17613</v>
      </c>
      <c r="I437" s="304" t="s">
        <v>17614</v>
      </c>
      <c r="J437" s="305" t="s">
        <v>17615</v>
      </c>
      <c r="K437" s="291" t="s">
        <v>3566</v>
      </c>
      <c r="L437" s="291"/>
      <c r="M437" s="289"/>
      <c r="N437" s="292">
        <v>5000</v>
      </c>
      <c r="O437" s="286" t="s">
        <v>16985</v>
      </c>
      <c r="P437" s="293"/>
      <c r="R437" s="280" t="str">
        <f t="shared" si="6"/>
        <v>Woodard and Currin Inc.</v>
      </c>
      <c r="X437" s="294"/>
    </row>
    <row r="438" spans="1:24" ht="15" customHeight="1" x14ac:dyDescent="0.3">
      <c r="A438" s="278">
        <v>3460</v>
      </c>
      <c r="B438" s="279">
        <v>39954</v>
      </c>
      <c r="C438" s="278">
        <v>214</v>
      </c>
      <c r="D438" s="278" t="s">
        <v>68</v>
      </c>
      <c r="E438" s="278" t="s">
        <v>3575</v>
      </c>
      <c r="F438" s="278" t="s">
        <v>17601</v>
      </c>
      <c r="G438" s="278" t="s">
        <v>8903</v>
      </c>
      <c r="H438" s="296" t="s">
        <v>8495</v>
      </c>
      <c r="I438" s="295" t="s">
        <v>17616</v>
      </c>
      <c r="J438" s="296" t="s">
        <v>17617</v>
      </c>
      <c r="K438" s="281" t="s">
        <v>16133</v>
      </c>
      <c r="M438" s="285"/>
      <c r="N438" s="282">
        <v>2000</v>
      </c>
      <c r="O438" s="278" t="s">
        <v>15880</v>
      </c>
      <c r="R438" s="280" t="str">
        <f t="shared" si="6"/>
        <v>Sarasota County Utilities</v>
      </c>
    </row>
    <row r="439" spans="1:24" ht="15" customHeight="1" x14ac:dyDescent="0.3">
      <c r="A439" s="278">
        <v>3466</v>
      </c>
      <c r="B439" s="279">
        <v>39954</v>
      </c>
      <c r="C439" s="278">
        <v>357</v>
      </c>
      <c r="D439" s="278" t="s">
        <v>132</v>
      </c>
      <c r="E439" s="278" t="s">
        <v>3580</v>
      </c>
      <c r="F439" s="278" t="s">
        <v>17618</v>
      </c>
      <c r="G439" s="278" t="s">
        <v>14206</v>
      </c>
      <c r="H439" s="299" t="s">
        <v>17619</v>
      </c>
      <c r="I439" s="295" t="s">
        <v>17620</v>
      </c>
      <c r="J439" s="296" t="s">
        <v>17621</v>
      </c>
      <c r="K439" s="281" t="s">
        <v>14447</v>
      </c>
      <c r="M439" s="285"/>
      <c r="N439" s="282">
        <v>7000</v>
      </c>
      <c r="O439" s="278" t="s">
        <v>16985</v>
      </c>
      <c r="R439" s="280" t="str">
        <f t="shared" si="6"/>
        <v>St. Johns County Utility Department</v>
      </c>
    </row>
    <row r="440" spans="1:24" ht="15" customHeight="1" x14ac:dyDescent="0.3">
      <c r="A440" s="278">
        <v>3468</v>
      </c>
      <c r="B440" s="279">
        <v>39954</v>
      </c>
      <c r="C440" s="278">
        <v>404</v>
      </c>
      <c r="D440" s="278" t="s">
        <v>132</v>
      </c>
      <c r="E440" s="278" t="s">
        <v>3580</v>
      </c>
      <c r="F440" s="278" t="s">
        <v>17622</v>
      </c>
      <c r="G440" s="278" t="s">
        <v>13286</v>
      </c>
      <c r="H440" s="299" t="s">
        <v>12913</v>
      </c>
      <c r="I440" s="295" t="s">
        <v>17623</v>
      </c>
      <c r="J440" s="296" t="s">
        <v>17624</v>
      </c>
      <c r="K440" s="281" t="s">
        <v>4936</v>
      </c>
      <c r="M440" s="285"/>
      <c r="N440" s="282">
        <v>750</v>
      </c>
      <c r="O440" s="278" t="s">
        <v>16985</v>
      </c>
      <c r="R440" s="280" t="str">
        <f t="shared" si="6"/>
        <v>City of St. Augustine</v>
      </c>
    </row>
    <row r="441" spans="1:24" ht="15" customHeight="1" x14ac:dyDescent="0.3">
      <c r="A441" s="278">
        <v>3468</v>
      </c>
      <c r="B441" s="279">
        <v>39954</v>
      </c>
      <c r="C441" s="278">
        <v>404</v>
      </c>
      <c r="D441" s="278" t="s">
        <v>132</v>
      </c>
      <c r="E441" s="278" t="s">
        <v>3580</v>
      </c>
      <c r="F441" s="278" t="s">
        <v>17622</v>
      </c>
      <c r="G441" s="278" t="s">
        <v>13286</v>
      </c>
      <c r="H441" s="299" t="s">
        <v>12913</v>
      </c>
      <c r="I441" s="295" t="s">
        <v>17625</v>
      </c>
      <c r="J441" s="296" t="s">
        <v>17626</v>
      </c>
      <c r="K441" s="281" t="s">
        <v>4936</v>
      </c>
      <c r="M441" s="285"/>
      <c r="N441" s="282">
        <v>750</v>
      </c>
      <c r="O441" s="278" t="s">
        <v>16985</v>
      </c>
      <c r="R441" s="280" t="str">
        <f t="shared" si="6"/>
        <v>City of St. Augustine</v>
      </c>
    </row>
    <row r="442" spans="1:24" ht="15" customHeight="1" x14ac:dyDescent="0.3">
      <c r="A442" s="278">
        <v>3468</v>
      </c>
      <c r="B442" s="279">
        <v>39954</v>
      </c>
      <c r="C442" s="278">
        <v>404</v>
      </c>
      <c r="D442" s="278" t="s">
        <v>132</v>
      </c>
      <c r="E442" s="278" t="s">
        <v>3580</v>
      </c>
      <c r="F442" s="278" t="s">
        <v>17622</v>
      </c>
      <c r="G442" s="278" t="s">
        <v>13286</v>
      </c>
      <c r="H442" s="299" t="s">
        <v>12913</v>
      </c>
      <c r="I442" s="295" t="s">
        <v>17625</v>
      </c>
      <c r="J442" s="296" t="s">
        <v>17627</v>
      </c>
      <c r="K442" s="281" t="s">
        <v>4936</v>
      </c>
      <c r="M442" s="285"/>
      <c r="N442" s="282">
        <v>500</v>
      </c>
      <c r="O442" s="278" t="s">
        <v>16985</v>
      </c>
      <c r="R442" s="280" t="str">
        <f t="shared" si="6"/>
        <v>City of St. Augustine</v>
      </c>
    </row>
    <row r="443" spans="1:24" ht="15" customHeight="1" x14ac:dyDescent="0.3">
      <c r="A443" s="278">
        <v>3468</v>
      </c>
      <c r="B443" s="279">
        <v>39954</v>
      </c>
      <c r="C443" s="278">
        <v>404</v>
      </c>
      <c r="D443" s="278" t="s">
        <v>132</v>
      </c>
      <c r="E443" s="278" t="s">
        <v>3580</v>
      </c>
      <c r="F443" s="278" t="s">
        <v>17622</v>
      </c>
      <c r="G443" s="278" t="s">
        <v>13286</v>
      </c>
      <c r="H443" s="299" t="s">
        <v>12913</v>
      </c>
      <c r="I443" s="295" t="s">
        <v>17625</v>
      </c>
      <c r="J443" s="296" t="s">
        <v>17628</v>
      </c>
      <c r="K443" s="281" t="s">
        <v>4936</v>
      </c>
      <c r="M443" s="285"/>
      <c r="N443" s="282">
        <v>500</v>
      </c>
      <c r="O443" s="278" t="s">
        <v>16985</v>
      </c>
      <c r="R443" s="280" t="str">
        <f t="shared" si="6"/>
        <v>City of St. Augustine</v>
      </c>
    </row>
    <row r="444" spans="1:24" s="286" customFormat="1" ht="15" customHeight="1" x14ac:dyDescent="0.3">
      <c r="A444" s="286">
        <v>3486</v>
      </c>
      <c r="B444" s="288">
        <v>39955</v>
      </c>
      <c r="C444" s="286">
        <v>809</v>
      </c>
      <c r="D444" s="286" t="s">
        <v>130</v>
      </c>
      <c r="E444" s="286" t="s">
        <v>3578</v>
      </c>
      <c r="F444" s="286" t="s">
        <v>17629</v>
      </c>
      <c r="G444" s="286" t="s">
        <v>12402</v>
      </c>
      <c r="H444" s="290" t="s">
        <v>15887</v>
      </c>
      <c r="I444" s="304" t="s">
        <v>17630</v>
      </c>
      <c r="J444" s="305" t="s">
        <v>17631</v>
      </c>
      <c r="K444" s="291" t="s">
        <v>4936</v>
      </c>
      <c r="L444" s="291"/>
      <c r="M444" s="289"/>
      <c r="N444" s="292">
        <v>600</v>
      </c>
      <c r="O444" s="286" t="s">
        <v>16985</v>
      </c>
      <c r="P444" s="293"/>
      <c r="R444" s="280" t="str">
        <f t="shared" si="6"/>
        <v>County Utilities</v>
      </c>
      <c r="X444" s="294"/>
    </row>
    <row r="445" spans="1:24" s="286" customFormat="1" ht="15" customHeight="1" x14ac:dyDescent="0.3">
      <c r="A445" s="286">
        <v>3486</v>
      </c>
      <c r="B445" s="288">
        <v>39955</v>
      </c>
      <c r="C445" s="286">
        <v>809</v>
      </c>
      <c r="D445" s="286" t="s">
        <v>130</v>
      </c>
      <c r="E445" s="286" t="s">
        <v>3578</v>
      </c>
      <c r="F445" s="286" t="s">
        <v>17629</v>
      </c>
      <c r="G445" s="286" t="s">
        <v>12402</v>
      </c>
      <c r="H445" s="290" t="s">
        <v>15887</v>
      </c>
      <c r="I445" s="304" t="s">
        <v>17630</v>
      </c>
      <c r="J445" s="305" t="s">
        <v>17632</v>
      </c>
      <c r="K445" s="291" t="s">
        <v>4936</v>
      </c>
      <c r="L445" s="291"/>
      <c r="M445" s="289"/>
      <c r="N445" s="292">
        <v>200</v>
      </c>
      <c r="O445" s="286" t="s">
        <v>16985</v>
      </c>
      <c r="P445" s="293"/>
      <c r="R445" s="280" t="str">
        <f t="shared" si="6"/>
        <v>County Utilities</v>
      </c>
      <c r="X445" s="294"/>
    </row>
    <row r="446" spans="1:24" s="286" customFormat="1" ht="15" customHeight="1" x14ac:dyDescent="0.3">
      <c r="A446" s="286">
        <v>3486</v>
      </c>
      <c r="B446" s="288">
        <v>39955</v>
      </c>
      <c r="C446" s="286">
        <v>809</v>
      </c>
      <c r="D446" s="286" t="s">
        <v>130</v>
      </c>
      <c r="E446" s="286" t="s">
        <v>3578</v>
      </c>
      <c r="F446" s="286" t="s">
        <v>17629</v>
      </c>
      <c r="G446" s="286" t="s">
        <v>12402</v>
      </c>
      <c r="H446" s="290" t="s">
        <v>15887</v>
      </c>
      <c r="I446" s="304" t="s">
        <v>17630</v>
      </c>
      <c r="J446" s="305" t="s">
        <v>17633</v>
      </c>
      <c r="K446" s="291" t="s">
        <v>4936</v>
      </c>
      <c r="L446" s="291"/>
      <c r="M446" s="289"/>
      <c r="N446" s="292">
        <v>600</v>
      </c>
      <c r="O446" s="286" t="s">
        <v>16985</v>
      </c>
      <c r="P446" s="293"/>
      <c r="R446" s="280" t="str">
        <f t="shared" si="6"/>
        <v>County Utilities</v>
      </c>
      <c r="X446" s="294"/>
    </row>
    <row r="447" spans="1:24" s="286" customFormat="1" ht="15" customHeight="1" x14ac:dyDescent="0.3">
      <c r="A447" s="286">
        <v>3491</v>
      </c>
      <c r="B447" s="288">
        <v>39955</v>
      </c>
      <c r="C447" s="286">
        <v>1108</v>
      </c>
      <c r="D447" s="286" t="s">
        <v>81</v>
      </c>
      <c r="E447" s="286" t="s">
        <v>3578</v>
      </c>
      <c r="F447" s="286" t="s">
        <v>17634</v>
      </c>
      <c r="G447" s="286" t="s">
        <v>17635</v>
      </c>
      <c r="H447" s="290" t="s">
        <v>17636</v>
      </c>
      <c r="I447" s="304" t="s">
        <v>17637</v>
      </c>
      <c r="J447" s="305" t="s">
        <v>17638</v>
      </c>
      <c r="K447" s="291" t="s">
        <v>3567</v>
      </c>
      <c r="L447" s="291"/>
      <c r="M447" s="289"/>
      <c r="N447" s="292">
        <v>25000</v>
      </c>
      <c r="O447" s="286" t="s">
        <v>16985</v>
      </c>
      <c r="P447" s="293"/>
      <c r="R447" s="280" t="str">
        <f t="shared" si="6"/>
        <v>City of Umatilla Utilities</v>
      </c>
      <c r="X447" s="294"/>
    </row>
    <row r="448" spans="1:24" ht="15" customHeight="1" x14ac:dyDescent="0.3">
      <c r="A448" s="278">
        <v>3496</v>
      </c>
      <c r="B448" s="279">
        <v>39955</v>
      </c>
      <c r="C448" s="278">
        <v>1132</v>
      </c>
      <c r="D448" s="278" t="s">
        <v>3611</v>
      </c>
      <c r="E448" s="278" t="s">
        <v>3587</v>
      </c>
      <c r="F448" s="278" t="s">
        <v>17639</v>
      </c>
      <c r="G448" s="278" t="s">
        <v>9177</v>
      </c>
      <c r="H448" s="280" t="s">
        <v>17640</v>
      </c>
      <c r="I448" s="296" t="s">
        <v>17641</v>
      </c>
      <c r="J448" s="296" t="s">
        <v>17642</v>
      </c>
      <c r="K448" s="281" t="s">
        <v>16133</v>
      </c>
      <c r="M448" s="285"/>
      <c r="N448" s="282">
        <v>10920</v>
      </c>
      <c r="O448" s="278" t="s">
        <v>10651</v>
      </c>
      <c r="R448" s="280" t="str">
        <f t="shared" si="6"/>
        <v>Miami-Dade County</v>
      </c>
    </row>
    <row r="449" spans="1:24" s="286" customFormat="1" ht="15" customHeight="1" x14ac:dyDescent="0.3">
      <c r="A449" s="286">
        <v>3500</v>
      </c>
      <c r="B449" s="288">
        <v>39955</v>
      </c>
      <c r="C449" s="286">
        <v>1224</v>
      </c>
      <c r="D449" s="286" t="s">
        <v>64</v>
      </c>
      <c r="E449" s="286" t="s">
        <v>3578</v>
      </c>
      <c r="F449" s="286" t="s">
        <v>17643</v>
      </c>
      <c r="G449" s="286" t="s">
        <v>8704</v>
      </c>
      <c r="H449" s="290" t="s">
        <v>15940</v>
      </c>
      <c r="I449" s="304" t="s">
        <v>17644</v>
      </c>
      <c r="J449" s="305" t="s">
        <v>17645</v>
      </c>
      <c r="K449" s="291" t="s">
        <v>14447</v>
      </c>
      <c r="L449" s="291"/>
      <c r="M449" s="289"/>
      <c r="N449" s="292">
        <v>1000</v>
      </c>
      <c r="O449" s="286" t="s">
        <v>8273</v>
      </c>
      <c r="P449" s="293"/>
      <c r="R449" s="280" t="str">
        <f t="shared" si="6"/>
        <v>Orange Co. Utilities</v>
      </c>
      <c r="X449" s="294"/>
    </row>
    <row r="450" spans="1:24" s="286" customFormat="1" ht="15" customHeight="1" x14ac:dyDescent="0.3">
      <c r="A450" s="286">
        <v>3502</v>
      </c>
      <c r="B450" s="288">
        <v>39955</v>
      </c>
      <c r="C450" s="286">
        <v>1235</v>
      </c>
      <c r="D450" s="286" t="s">
        <v>130</v>
      </c>
      <c r="E450" s="286" t="s">
        <v>3578</v>
      </c>
      <c r="F450" s="286" t="s">
        <v>17646</v>
      </c>
      <c r="G450" s="286" t="s">
        <v>17647</v>
      </c>
      <c r="H450" s="290" t="s">
        <v>5268</v>
      </c>
      <c r="I450" s="304" t="s">
        <v>17648</v>
      </c>
      <c r="J450" s="305" t="s">
        <v>17649</v>
      </c>
      <c r="K450" s="291" t="s">
        <v>3566</v>
      </c>
      <c r="L450" s="291"/>
      <c r="M450" s="289" t="s">
        <v>12003</v>
      </c>
      <c r="N450" s="292">
        <v>1000</v>
      </c>
      <c r="O450" s="286" t="s">
        <v>16985</v>
      </c>
      <c r="P450" s="293"/>
      <c r="R450" s="280" t="str">
        <f t="shared" si="6"/>
        <v>unk</v>
      </c>
      <c r="X450" s="294"/>
    </row>
    <row r="451" spans="1:24" ht="15" customHeight="1" x14ac:dyDescent="0.3">
      <c r="A451" s="278">
        <v>3509</v>
      </c>
      <c r="B451" s="279">
        <v>39955</v>
      </c>
      <c r="C451" s="278">
        <v>235</v>
      </c>
      <c r="D451" s="278" t="s">
        <v>121</v>
      </c>
      <c r="E451" s="278" t="s">
        <v>3582</v>
      </c>
      <c r="F451" s="278" t="s">
        <v>17650</v>
      </c>
      <c r="G451" s="278" t="s">
        <v>17651</v>
      </c>
      <c r="H451" s="280" t="s">
        <v>17652</v>
      </c>
      <c r="I451" s="295" t="s">
        <v>17653</v>
      </c>
      <c r="J451" s="296" t="s">
        <v>17654</v>
      </c>
      <c r="K451" s="281" t="s">
        <v>16133</v>
      </c>
      <c r="M451" s="285"/>
      <c r="N451" s="282">
        <v>1500</v>
      </c>
      <c r="O451" s="278" t="s">
        <v>15880</v>
      </c>
      <c r="R451" s="280" t="str">
        <f t="shared" ref="R451:R514" si="7">IF(B451&gt;0,H451,"")</f>
        <v>charlotte Co. Utilties</v>
      </c>
    </row>
    <row r="452" spans="1:24" ht="15" customHeight="1" x14ac:dyDescent="0.3">
      <c r="A452" s="278">
        <v>3514</v>
      </c>
      <c r="B452" s="279">
        <v>39955</v>
      </c>
      <c r="C452" s="278">
        <v>1630</v>
      </c>
      <c r="D452" s="278" t="s">
        <v>64</v>
      </c>
      <c r="E452" s="278" t="s">
        <v>3578</v>
      </c>
      <c r="F452" s="278" t="s">
        <v>17655</v>
      </c>
      <c r="G452" s="278" t="s">
        <v>17656</v>
      </c>
      <c r="H452" s="315" t="s">
        <v>15940</v>
      </c>
      <c r="I452" s="315" t="s">
        <v>17657</v>
      </c>
      <c r="J452" s="315" t="s">
        <v>17658</v>
      </c>
      <c r="K452" s="281" t="s">
        <v>5347</v>
      </c>
      <c r="M452" s="285"/>
      <c r="N452" s="282">
        <v>30000</v>
      </c>
      <c r="O452" s="278" t="s">
        <v>8161</v>
      </c>
      <c r="R452" s="280" t="str">
        <f t="shared" si="7"/>
        <v>Orange Co. Utilities</v>
      </c>
    </row>
    <row r="453" spans="1:24" ht="15" customHeight="1" x14ac:dyDescent="0.3">
      <c r="A453" s="278">
        <v>3515</v>
      </c>
      <c r="B453" s="279">
        <v>39955</v>
      </c>
      <c r="C453" s="278">
        <v>1650</v>
      </c>
      <c r="D453" s="278" t="s">
        <v>70</v>
      </c>
      <c r="E453" s="278" t="s">
        <v>3575</v>
      </c>
      <c r="F453" s="278" t="s">
        <v>17659</v>
      </c>
      <c r="G453" s="278" t="s">
        <v>17660</v>
      </c>
      <c r="H453" s="315" t="s">
        <v>17661</v>
      </c>
      <c r="I453" s="315" t="s">
        <v>17662</v>
      </c>
      <c r="J453" s="315" t="s">
        <v>14452</v>
      </c>
      <c r="K453" s="281" t="s">
        <v>17443</v>
      </c>
      <c r="M453" s="285"/>
      <c r="N453" s="282">
        <v>17000</v>
      </c>
      <c r="O453" s="278" t="s">
        <v>16985</v>
      </c>
      <c r="R453" s="280" t="str">
        <f t="shared" si="7"/>
        <v>Severen Trent Services</v>
      </c>
    </row>
    <row r="454" spans="1:24" ht="15" customHeight="1" x14ac:dyDescent="0.3">
      <c r="A454" s="278">
        <v>3532</v>
      </c>
      <c r="B454" s="279">
        <v>39956</v>
      </c>
      <c r="C454" s="278">
        <v>1250</v>
      </c>
      <c r="D454" s="278" t="s">
        <v>64</v>
      </c>
      <c r="E454" s="278" t="s">
        <v>3578</v>
      </c>
      <c r="F454" s="278" t="s">
        <v>17663</v>
      </c>
      <c r="G454" s="278" t="s">
        <v>17664</v>
      </c>
      <c r="H454" s="315" t="s">
        <v>16928</v>
      </c>
      <c r="I454" s="315" t="s">
        <v>17665</v>
      </c>
      <c r="J454" s="315" t="s">
        <v>17666</v>
      </c>
      <c r="K454" s="281" t="s">
        <v>17667</v>
      </c>
      <c r="M454" s="285"/>
      <c r="N454" s="282">
        <v>2000</v>
      </c>
      <c r="O454" s="278" t="s">
        <v>16985</v>
      </c>
      <c r="R454" s="280" t="str">
        <f t="shared" si="7"/>
        <v>Co.WP</v>
      </c>
    </row>
    <row r="455" spans="1:24" ht="15" customHeight="1" x14ac:dyDescent="0.3">
      <c r="A455" s="278">
        <v>3534</v>
      </c>
      <c r="B455" s="279">
        <v>39956</v>
      </c>
      <c r="C455" s="278">
        <v>1320</v>
      </c>
      <c r="D455" s="278" t="s">
        <v>141</v>
      </c>
      <c r="E455" s="278" t="s">
        <v>3578</v>
      </c>
      <c r="F455" s="278" t="s">
        <v>17668</v>
      </c>
      <c r="G455" s="278" t="s">
        <v>17669</v>
      </c>
      <c r="H455" s="315" t="s">
        <v>16712</v>
      </c>
      <c r="I455" s="315" t="s">
        <v>17670</v>
      </c>
      <c r="J455" s="315" t="s">
        <v>17671</v>
      </c>
      <c r="K455" s="281" t="s">
        <v>8429</v>
      </c>
      <c r="M455" s="285"/>
      <c r="N455" s="282">
        <v>4000</v>
      </c>
      <c r="O455" s="278" t="s">
        <v>16985</v>
      </c>
      <c r="R455" s="280" t="str">
        <f t="shared" si="7"/>
        <v>Severn Trent Environmental Services</v>
      </c>
    </row>
    <row r="456" spans="1:24" ht="15" customHeight="1" x14ac:dyDescent="0.3">
      <c r="A456" s="278">
        <v>3540</v>
      </c>
      <c r="B456" s="279">
        <v>39956</v>
      </c>
      <c r="C456" s="278">
        <v>1729</v>
      </c>
      <c r="D456" s="278" t="s">
        <v>31</v>
      </c>
      <c r="E456" s="278" t="s">
        <v>3587</v>
      </c>
      <c r="F456" s="278" t="s">
        <v>17672</v>
      </c>
      <c r="G456" s="278" t="s">
        <v>17673</v>
      </c>
      <c r="H456" s="315" t="s">
        <v>17674</v>
      </c>
      <c r="I456" s="315" t="s">
        <v>17675</v>
      </c>
      <c r="J456" s="315" t="s">
        <v>17676</v>
      </c>
      <c r="K456" s="281" t="s">
        <v>3566</v>
      </c>
      <c r="M456" s="285"/>
      <c r="N456" s="282">
        <v>1500</v>
      </c>
      <c r="O456" s="278" t="s">
        <v>10651</v>
      </c>
      <c r="Q456" s="278" t="s">
        <v>4936</v>
      </c>
      <c r="R456" s="280" t="str">
        <f t="shared" si="7"/>
        <v>City of Boynton Beach Water</v>
      </c>
    </row>
    <row r="457" spans="1:24" ht="15" customHeight="1" x14ac:dyDescent="0.3">
      <c r="A457" s="278">
        <v>3542</v>
      </c>
      <c r="B457" s="279">
        <v>39956</v>
      </c>
      <c r="C457" s="278">
        <v>1759</v>
      </c>
      <c r="D457" s="278" t="s">
        <v>31</v>
      </c>
      <c r="E457" s="278" t="s">
        <v>3587</v>
      </c>
      <c r="F457" s="278" t="s">
        <v>17677</v>
      </c>
      <c r="G457" s="278" t="s">
        <v>10026</v>
      </c>
      <c r="H457" s="315" t="s">
        <v>8505</v>
      </c>
      <c r="I457" s="315" t="s">
        <v>17678</v>
      </c>
      <c r="J457" s="315" t="s">
        <v>17679</v>
      </c>
      <c r="K457" s="281" t="s">
        <v>4936</v>
      </c>
      <c r="M457" s="285"/>
      <c r="N457" s="282">
        <v>10000</v>
      </c>
      <c r="O457" s="278" t="s">
        <v>8194</v>
      </c>
      <c r="Q457" s="280" t="s">
        <v>17680</v>
      </c>
      <c r="R457" s="280" t="str">
        <f t="shared" si="7"/>
        <v>Palm Beach Co. Utilities</v>
      </c>
    </row>
    <row r="458" spans="1:24" ht="15" customHeight="1" x14ac:dyDescent="0.3">
      <c r="A458" s="278">
        <v>3555</v>
      </c>
      <c r="B458" s="279">
        <v>39956</v>
      </c>
      <c r="C458" s="278">
        <v>2245</v>
      </c>
      <c r="D458" s="278" t="s">
        <v>132</v>
      </c>
      <c r="E458" s="278" t="s">
        <v>3580</v>
      </c>
      <c r="F458" s="278" t="s">
        <v>17681</v>
      </c>
      <c r="G458" s="278" t="s">
        <v>12773</v>
      </c>
      <c r="H458" s="315" t="s">
        <v>6825</v>
      </c>
      <c r="I458" s="332" t="s">
        <v>17682</v>
      </c>
      <c r="J458" s="315" t="s">
        <v>17683</v>
      </c>
      <c r="K458" s="281" t="s">
        <v>4936</v>
      </c>
      <c r="M458" s="285"/>
      <c r="N458" s="282" t="s">
        <v>4936</v>
      </c>
      <c r="O458" s="278" t="s">
        <v>8194</v>
      </c>
      <c r="Q458" s="278" t="s">
        <v>4936</v>
      </c>
      <c r="R458" s="280" t="str">
        <f t="shared" si="7"/>
        <v>DEP</v>
      </c>
    </row>
    <row r="459" spans="1:24" ht="15" customHeight="1" x14ac:dyDescent="0.3">
      <c r="A459" s="278">
        <v>3556</v>
      </c>
      <c r="B459" s="279">
        <v>39957</v>
      </c>
      <c r="C459" s="278">
        <v>1153</v>
      </c>
      <c r="D459" s="278" t="s">
        <v>17684</v>
      </c>
      <c r="E459" s="278" t="s">
        <v>17685</v>
      </c>
      <c r="F459" s="278" t="s">
        <v>17686</v>
      </c>
      <c r="G459" s="278" t="s">
        <v>17687</v>
      </c>
      <c r="H459" s="315" t="s">
        <v>15887</v>
      </c>
      <c r="I459" s="315" t="s">
        <v>17688</v>
      </c>
      <c r="J459" s="315" t="s">
        <v>17689</v>
      </c>
      <c r="K459" s="281" t="s">
        <v>4936</v>
      </c>
      <c r="M459" s="285"/>
      <c r="N459" s="282">
        <v>2000</v>
      </c>
      <c r="O459" s="278" t="s">
        <v>16985</v>
      </c>
      <c r="R459" s="280" t="str">
        <f t="shared" si="7"/>
        <v>County Utilities</v>
      </c>
    </row>
    <row r="460" spans="1:24" ht="15" customHeight="1" x14ac:dyDescent="0.3">
      <c r="A460" s="278">
        <v>3568</v>
      </c>
      <c r="B460" s="279">
        <v>39957</v>
      </c>
      <c r="C460" s="278">
        <v>1337</v>
      </c>
      <c r="D460" s="278" t="s">
        <v>17690</v>
      </c>
      <c r="E460" s="278" t="s">
        <v>17691</v>
      </c>
      <c r="F460" s="278" t="s">
        <v>17692</v>
      </c>
      <c r="G460" s="278" t="s">
        <v>10869</v>
      </c>
      <c r="H460" s="299" t="s">
        <v>8515</v>
      </c>
      <c r="I460" s="315" t="s">
        <v>17693</v>
      </c>
      <c r="J460" s="315" t="s">
        <v>17694</v>
      </c>
      <c r="K460" s="281" t="s">
        <v>3566</v>
      </c>
      <c r="M460" s="285"/>
      <c r="N460" s="282">
        <v>2600</v>
      </c>
      <c r="O460" s="278" t="s">
        <v>16985</v>
      </c>
      <c r="R460" s="280" t="str">
        <f t="shared" si="7"/>
        <v>OMI</v>
      </c>
    </row>
    <row r="461" spans="1:24" ht="15" customHeight="1" x14ac:dyDescent="0.3">
      <c r="A461" s="278">
        <v>3573</v>
      </c>
      <c r="B461" s="279">
        <v>39957</v>
      </c>
      <c r="C461" s="278">
        <v>1625</v>
      </c>
      <c r="D461" s="278" t="s">
        <v>132</v>
      </c>
      <c r="E461" s="278" t="s">
        <v>3580</v>
      </c>
      <c r="F461" s="278" t="s">
        <v>17695</v>
      </c>
      <c r="G461" s="278" t="s">
        <v>13955</v>
      </c>
      <c r="H461" s="315" t="s">
        <v>9092</v>
      </c>
      <c r="I461" s="332" t="s">
        <v>17696</v>
      </c>
      <c r="J461" s="315" t="s">
        <v>17697</v>
      </c>
      <c r="K461" s="281" t="s">
        <v>4936</v>
      </c>
      <c r="M461" s="285"/>
      <c r="N461" s="282">
        <v>8600</v>
      </c>
      <c r="O461" s="278" t="s">
        <v>10651</v>
      </c>
      <c r="Q461" s="278" t="s">
        <v>11475</v>
      </c>
      <c r="R461" s="280" t="str">
        <f t="shared" si="7"/>
        <v>St. Johns County Utilities</v>
      </c>
    </row>
    <row r="462" spans="1:24" ht="15" customHeight="1" x14ac:dyDescent="0.3">
      <c r="A462" s="278">
        <v>3596</v>
      </c>
      <c r="B462" s="279">
        <v>39957</v>
      </c>
      <c r="C462" s="278">
        <v>2237</v>
      </c>
      <c r="D462" s="278" t="s">
        <v>203</v>
      </c>
      <c r="E462" s="278" t="s">
        <v>3610</v>
      </c>
      <c r="F462" s="278" t="s">
        <v>17698</v>
      </c>
      <c r="G462" s="278" t="s">
        <v>8163</v>
      </c>
      <c r="H462" s="315" t="s">
        <v>16401</v>
      </c>
      <c r="I462" s="315" t="s">
        <v>17699</v>
      </c>
      <c r="J462" s="315" t="s">
        <v>17700</v>
      </c>
      <c r="K462" s="281" t="s">
        <v>4936</v>
      </c>
      <c r="M462" s="285"/>
      <c r="N462" s="282">
        <v>800</v>
      </c>
      <c r="O462" s="278" t="s">
        <v>8194</v>
      </c>
      <c r="Q462" s="278" t="s">
        <v>4936</v>
      </c>
      <c r="R462" s="280" t="str">
        <f t="shared" si="7"/>
        <v>Regional Utilities of Walton County</v>
      </c>
    </row>
    <row r="463" spans="1:24" ht="15" customHeight="1" x14ac:dyDescent="0.3">
      <c r="A463" s="278">
        <v>3600</v>
      </c>
      <c r="B463" s="279">
        <v>39958</v>
      </c>
      <c r="C463" s="278">
        <v>137</v>
      </c>
      <c r="D463" s="278" t="s">
        <v>64</v>
      </c>
      <c r="E463" s="278" t="s">
        <v>3578</v>
      </c>
      <c r="F463" s="278" t="s">
        <v>17701</v>
      </c>
      <c r="G463" s="278" t="s">
        <v>17078</v>
      </c>
      <c r="H463" s="315" t="s">
        <v>5722</v>
      </c>
      <c r="I463" s="315" t="s">
        <v>17702</v>
      </c>
      <c r="J463" s="315" t="s">
        <v>17703</v>
      </c>
      <c r="K463" s="281" t="s">
        <v>4936</v>
      </c>
      <c r="M463" s="285"/>
      <c r="N463" s="282">
        <v>1000</v>
      </c>
      <c r="O463" s="278" t="s">
        <v>8142</v>
      </c>
      <c r="Q463" s="280" t="s">
        <v>17704</v>
      </c>
      <c r="R463" s="280" t="str">
        <f t="shared" si="7"/>
        <v>Orange County Utilities</v>
      </c>
    </row>
    <row r="464" spans="1:24" ht="15" customHeight="1" x14ac:dyDescent="0.3">
      <c r="A464" s="278">
        <v>3601</v>
      </c>
      <c r="B464" s="318">
        <v>39958</v>
      </c>
      <c r="C464" s="319">
        <v>850</v>
      </c>
      <c r="D464" s="319" t="s">
        <v>17705</v>
      </c>
      <c r="E464" s="278" t="s">
        <v>3578</v>
      </c>
      <c r="F464" s="278" t="s">
        <v>17706</v>
      </c>
      <c r="G464" s="278" t="s">
        <v>17707</v>
      </c>
      <c r="H464" s="315" t="s">
        <v>10788</v>
      </c>
      <c r="I464" s="315" t="s">
        <v>17708</v>
      </c>
      <c r="J464" s="315" t="s">
        <v>17709</v>
      </c>
      <c r="K464" s="281" t="s">
        <v>4936</v>
      </c>
      <c r="M464" s="285"/>
      <c r="N464" s="282">
        <v>8000</v>
      </c>
      <c r="O464" s="278" t="s">
        <v>16985</v>
      </c>
      <c r="R464" s="280" t="str">
        <f t="shared" si="7"/>
        <v>City of Umatilla</v>
      </c>
    </row>
    <row r="465" spans="1:18" ht="15" customHeight="1" x14ac:dyDescent="0.3">
      <c r="A465" s="278">
        <v>3603</v>
      </c>
      <c r="B465" s="318">
        <v>39958</v>
      </c>
      <c r="C465" s="319">
        <v>937</v>
      </c>
      <c r="D465" s="319" t="s">
        <v>56</v>
      </c>
      <c r="E465" s="278" t="s">
        <v>3587</v>
      </c>
      <c r="F465" s="278" t="s">
        <v>17706</v>
      </c>
      <c r="G465" s="278" t="s">
        <v>9082</v>
      </c>
      <c r="H465" s="315" t="s">
        <v>9083</v>
      </c>
      <c r="I465" s="315" t="s">
        <v>17710</v>
      </c>
      <c r="J465" s="315" t="s">
        <v>17711</v>
      </c>
      <c r="K465" s="281" t="s">
        <v>4936</v>
      </c>
      <c r="M465" s="285"/>
      <c r="N465" s="282">
        <v>20000</v>
      </c>
      <c r="O465" s="278" t="s">
        <v>15880</v>
      </c>
      <c r="R465" s="280" t="str">
        <f t="shared" si="7"/>
        <v>City of Miramar</v>
      </c>
    </row>
    <row r="466" spans="1:18" ht="15" customHeight="1" x14ac:dyDescent="0.3">
      <c r="A466" s="278">
        <v>3604</v>
      </c>
      <c r="B466" s="318">
        <v>39958</v>
      </c>
      <c r="C466" s="319">
        <v>941</v>
      </c>
      <c r="D466" s="319" t="s">
        <v>17705</v>
      </c>
      <c r="E466" s="278" t="s">
        <v>3578</v>
      </c>
      <c r="F466" s="278" t="s">
        <v>17712</v>
      </c>
      <c r="G466" s="278" t="s">
        <v>17647</v>
      </c>
      <c r="H466" s="315" t="s">
        <v>16320</v>
      </c>
      <c r="I466" s="315" t="s">
        <v>17713</v>
      </c>
      <c r="J466" s="315" t="s">
        <v>17714</v>
      </c>
      <c r="K466" s="281" t="s">
        <v>3566</v>
      </c>
      <c r="M466" s="285" t="s">
        <v>12003</v>
      </c>
      <c r="N466" s="282">
        <v>1500</v>
      </c>
      <c r="O466" s="278" t="s">
        <v>16985</v>
      </c>
      <c r="R466" s="280" t="str">
        <f t="shared" si="7"/>
        <v>responsible party</v>
      </c>
    </row>
    <row r="467" spans="1:18" ht="15" customHeight="1" x14ac:dyDescent="0.3">
      <c r="A467" s="278">
        <v>3605</v>
      </c>
      <c r="B467" s="318">
        <v>39958</v>
      </c>
      <c r="C467" s="319">
        <v>1104</v>
      </c>
      <c r="D467" s="319" t="s">
        <v>59</v>
      </c>
      <c r="E467" s="278" t="s">
        <v>3580</v>
      </c>
      <c r="F467" s="278" t="s">
        <v>17715</v>
      </c>
      <c r="G467" s="278" t="s">
        <v>12485</v>
      </c>
      <c r="H467" s="315" t="s">
        <v>17716</v>
      </c>
      <c r="I467" s="315" t="s">
        <v>17717</v>
      </c>
      <c r="J467" s="315" t="s">
        <v>12488</v>
      </c>
      <c r="K467" s="281" t="s">
        <v>8429</v>
      </c>
      <c r="M467" s="285"/>
      <c r="N467" s="282">
        <v>5000</v>
      </c>
      <c r="O467" s="278" t="s">
        <v>16985</v>
      </c>
      <c r="R467" s="280" t="str">
        <f t="shared" si="7"/>
        <v>Alachua Co. Utilities</v>
      </c>
    </row>
    <row r="468" spans="1:18" ht="15" customHeight="1" x14ac:dyDescent="0.3">
      <c r="A468" s="278">
        <v>3612</v>
      </c>
      <c r="B468" s="318">
        <v>39958</v>
      </c>
      <c r="C468" s="319">
        <v>1425</v>
      </c>
      <c r="D468" s="319" t="s">
        <v>64</v>
      </c>
      <c r="E468" s="278" t="s">
        <v>17718</v>
      </c>
      <c r="F468" s="278" t="s">
        <v>17719</v>
      </c>
      <c r="G468" s="278" t="s">
        <v>17720</v>
      </c>
      <c r="H468" s="315" t="s">
        <v>15940</v>
      </c>
      <c r="I468" s="315" t="s">
        <v>17721</v>
      </c>
      <c r="J468" s="315" t="s">
        <v>17722</v>
      </c>
      <c r="K468" s="281" t="s">
        <v>3566</v>
      </c>
      <c r="M468" s="285" t="s">
        <v>17056</v>
      </c>
      <c r="N468" s="282">
        <v>300000</v>
      </c>
      <c r="O468" s="278" t="s">
        <v>15880</v>
      </c>
      <c r="R468" s="280" t="str">
        <f t="shared" si="7"/>
        <v>Orange Co. Utilities</v>
      </c>
    </row>
    <row r="469" spans="1:18" ht="15" customHeight="1" x14ac:dyDescent="0.3">
      <c r="A469" s="278">
        <v>3634</v>
      </c>
      <c r="B469" s="318">
        <v>39958</v>
      </c>
      <c r="C469" s="319">
        <v>1130</v>
      </c>
      <c r="D469" s="319" t="s">
        <v>6884</v>
      </c>
      <c r="E469" s="278" t="s">
        <v>17723</v>
      </c>
      <c r="F469" s="278" t="s">
        <v>17724</v>
      </c>
      <c r="G469" s="278" t="s">
        <v>17725</v>
      </c>
      <c r="H469" s="315" t="s">
        <v>17726</v>
      </c>
      <c r="I469" s="315" t="s">
        <v>17727</v>
      </c>
      <c r="J469" s="315" t="s">
        <v>17728</v>
      </c>
      <c r="K469" s="281" t="s">
        <v>4936</v>
      </c>
      <c r="M469" s="285"/>
      <c r="N469" s="282">
        <v>1000</v>
      </c>
      <c r="O469" s="278" t="s">
        <v>8215</v>
      </c>
      <c r="R469" s="280" t="str">
        <f t="shared" si="7"/>
        <v>City of Ft. Myers Utility Department</v>
      </c>
    </row>
    <row r="470" spans="1:18" ht="15" customHeight="1" x14ac:dyDescent="0.3">
      <c r="A470" s="278">
        <v>3637</v>
      </c>
      <c r="B470" s="318">
        <v>39959</v>
      </c>
      <c r="C470" s="319">
        <v>858</v>
      </c>
      <c r="D470" s="319" t="s">
        <v>64</v>
      </c>
      <c r="E470" s="278" t="s">
        <v>3578</v>
      </c>
      <c r="F470" s="302" t="s">
        <v>17729</v>
      </c>
      <c r="G470" s="302" t="s">
        <v>17730</v>
      </c>
      <c r="H470" s="307" t="s">
        <v>15940</v>
      </c>
      <c r="I470" s="325" t="s">
        <v>17731</v>
      </c>
      <c r="J470" s="307" t="s">
        <v>17732</v>
      </c>
      <c r="K470" s="281" t="s">
        <v>3566</v>
      </c>
      <c r="M470" s="285" t="s">
        <v>12003</v>
      </c>
      <c r="N470" s="282">
        <v>10000</v>
      </c>
      <c r="O470" s="278" t="s">
        <v>4936</v>
      </c>
      <c r="Q470" s="278" t="s">
        <v>11475</v>
      </c>
      <c r="R470" s="280" t="str">
        <f t="shared" si="7"/>
        <v>Orange Co. Utilities</v>
      </c>
    </row>
    <row r="471" spans="1:18" ht="15" customHeight="1" x14ac:dyDescent="0.3">
      <c r="A471" s="278">
        <v>3638</v>
      </c>
      <c r="B471" s="318">
        <v>39959</v>
      </c>
      <c r="C471" s="319">
        <v>924</v>
      </c>
      <c r="D471" s="319" t="s">
        <v>81</v>
      </c>
      <c r="E471" s="278" t="s">
        <v>3578</v>
      </c>
      <c r="F471" s="302" t="s">
        <v>17733</v>
      </c>
      <c r="G471" s="302" t="s">
        <v>17734</v>
      </c>
      <c r="H471" s="307" t="s">
        <v>9435</v>
      </c>
      <c r="I471" s="325" t="s">
        <v>17735</v>
      </c>
      <c r="J471" s="307" t="s">
        <v>17736</v>
      </c>
      <c r="K471" s="281" t="s">
        <v>3566</v>
      </c>
      <c r="M471" s="285" t="s">
        <v>12003</v>
      </c>
      <c r="N471" s="282">
        <v>5000</v>
      </c>
      <c r="O471" s="278" t="s">
        <v>8215</v>
      </c>
      <c r="R471" s="280" t="str">
        <f t="shared" si="7"/>
        <v>City of Leesburg</v>
      </c>
    </row>
    <row r="472" spans="1:18" ht="15" customHeight="1" x14ac:dyDescent="0.3">
      <c r="A472" s="278">
        <v>3640</v>
      </c>
      <c r="B472" s="318">
        <v>39959</v>
      </c>
      <c r="C472" s="319">
        <v>1153</v>
      </c>
      <c r="D472" s="319" t="s">
        <v>64</v>
      </c>
      <c r="E472" s="278" t="s">
        <v>3578</v>
      </c>
      <c r="F472" s="302" t="s">
        <v>17737</v>
      </c>
      <c r="G472" s="302" t="s">
        <v>9411</v>
      </c>
      <c r="H472" s="307" t="s">
        <v>15940</v>
      </c>
      <c r="I472" s="307" t="s">
        <v>17738</v>
      </c>
      <c r="J472" s="307" t="s">
        <v>17739</v>
      </c>
      <c r="K472" s="281" t="s">
        <v>16450</v>
      </c>
      <c r="M472" s="285"/>
      <c r="N472" s="282">
        <v>5000</v>
      </c>
      <c r="O472" s="278" t="s">
        <v>15880</v>
      </c>
      <c r="Q472" s="278" t="s">
        <v>9748</v>
      </c>
      <c r="R472" s="280" t="str">
        <f t="shared" si="7"/>
        <v>Orange Co. Utilities</v>
      </c>
    </row>
    <row r="473" spans="1:18" ht="15" customHeight="1" x14ac:dyDescent="0.3">
      <c r="A473" s="278">
        <v>3671</v>
      </c>
      <c r="B473" s="318">
        <v>39959</v>
      </c>
      <c r="C473" s="319">
        <v>2212</v>
      </c>
      <c r="D473" s="319" t="s">
        <v>319</v>
      </c>
      <c r="E473" s="278" t="s">
        <v>3610</v>
      </c>
      <c r="F473" s="302" t="s">
        <v>17740</v>
      </c>
      <c r="G473" s="302" t="s">
        <v>8207</v>
      </c>
      <c r="H473" s="307" t="s">
        <v>8208</v>
      </c>
      <c r="I473" s="307" t="s">
        <v>17741</v>
      </c>
      <c r="J473" s="307" t="s">
        <v>17742</v>
      </c>
      <c r="K473" s="281" t="s">
        <v>14447</v>
      </c>
      <c r="M473" s="285"/>
      <c r="N473" s="282">
        <v>1250</v>
      </c>
      <c r="O473" s="278" t="s">
        <v>8215</v>
      </c>
      <c r="Q473" s="278" t="s">
        <v>17743</v>
      </c>
      <c r="R473" s="280" t="str">
        <f t="shared" si="7"/>
        <v>City of Tallahassee</v>
      </c>
    </row>
    <row r="474" spans="1:18" ht="15" customHeight="1" x14ac:dyDescent="0.3">
      <c r="A474" s="278">
        <v>3679</v>
      </c>
      <c r="B474" s="318">
        <v>39960</v>
      </c>
      <c r="C474" s="319">
        <v>1031</v>
      </c>
      <c r="D474" s="319" t="s">
        <v>31</v>
      </c>
      <c r="E474" s="278" t="s">
        <v>3587</v>
      </c>
      <c r="F474" s="302" t="s">
        <v>17744</v>
      </c>
      <c r="G474" s="302" t="s">
        <v>8504</v>
      </c>
      <c r="H474" s="307" t="s">
        <v>13663</v>
      </c>
      <c r="I474" s="307" t="s">
        <v>17745</v>
      </c>
      <c r="J474" s="307" t="s">
        <v>17746</v>
      </c>
      <c r="K474" s="281" t="s">
        <v>3566</v>
      </c>
      <c r="M474" s="285"/>
      <c r="N474" s="282">
        <v>1100</v>
      </c>
      <c r="O474" s="278" t="s">
        <v>4936</v>
      </c>
      <c r="R474" s="280" t="str">
        <f t="shared" si="7"/>
        <v>Palm Beach Co. Water</v>
      </c>
    </row>
    <row r="475" spans="1:18" ht="15" customHeight="1" x14ac:dyDescent="0.3">
      <c r="A475" s="278">
        <v>3687</v>
      </c>
      <c r="B475" s="318">
        <v>39960</v>
      </c>
      <c r="C475" s="319">
        <v>1340</v>
      </c>
      <c r="D475" s="319" t="s">
        <v>31</v>
      </c>
      <c r="E475" s="278" t="s">
        <v>3587</v>
      </c>
      <c r="F475" s="302" t="s">
        <v>17747</v>
      </c>
      <c r="G475" s="302" t="s">
        <v>8504</v>
      </c>
      <c r="H475" s="307" t="s">
        <v>17748</v>
      </c>
      <c r="I475" s="307" t="s">
        <v>17749</v>
      </c>
      <c r="J475" s="307" t="s">
        <v>17750</v>
      </c>
      <c r="K475" s="281" t="s">
        <v>4936</v>
      </c>
      <c r="M475" s="285"/>
      <c r="N475" s="282">
        <v>2000</v>
      </c>
      <c r="O475" s="278" t="s">
        <v>8215</v>
      </c>
      <c r="Q475" s="278" t="s">
        <v>8548</v>
      </c>
      <c r="R475" s="280" t="str">
        <f t="shared" si="7"/>
        <v>Palm Beach Co. Waste</v>
      </c>
    </row>
    <row r="476" spans="1:18" ht="15" customHeight="1" x14ac:dyDescent="0.3">
      <c r="A476" s="278">
        <v>3690</v>
      </c>
      <c r="B476" s="318">
        <v>39960</v>
      </c>
      <c r="C476" s="319">
        <v>1406</v>
      </c>
      <c r="D476" s="319" t="s">
        <v>132</v>
      </c>
      <c r="E476" s="278" t="s">
        <v>3580</v>
      </c>
      <c r="F476" s="302" t="s">
        <v>17751</v>
      </c>
      <c r="G476" s="302" t="s">
        <v>13955</v>
      </c>
      <c r="H476" s="307" t="s">
        <v>14132</v>
      </c>
      <c r="I476" s="307" t="s">
        <v>17752</v>
      </c>
      <c r="J476" s="307" t="s">
        <v>17753</v>
      </c>
      <c r="K476" s="281" t="s">
        <v>8429</v>
      </c>
      <c r="M476" s="285"/>
      <c r="N476" s="282">
        <v>20000</v>
      </c>
      <c r="O476" s="278" t="s">
        <v>10651</v>
      </c>
      <c r="R476" s="280" t="str">
        <f t="shared" si="7"/>
        <v>St. Johns Co. Utilities</v>
      </c>
    </row>
    <row r="477" spans="1:18" ht="15" customHeight="1" x14ac:dyDescent="0.3">
      <c r="A477" s="278">
        <v>3691</v>
      </c>
      <c r="B477" s="318">
        <v>39960</v>
      </c>
      <c r="C477" s="319">
        <v>1417</v>
      </c>
      <c r="D477" s="319" t="s">
        <v>64</v>
      </c>
      <c r="E477" s="278" t="s">
        <v>3578</v>
      </c>
      <c r="F477" s="302" t="s">
        <v>17754</v>
      </c>
      <c r="G477" s="302" t="s">
        <v>15939</v>
      </c>
      <c r="H477" s="307" t="s">
        <v>15940</v>
      </c>
      <c r="I477" s="307" t="s">
        <v>17755</v>
      </c>
      <c r="J477" s="307" t="s">
        <v>17756</v>
      </c>
      <c r="K477" s="297" t="s">
        <v>3566</v>
      </c>
      <c r="L477" s="297"/>
      <c r="M477" s="285"/>
      <c r="N477" s="282">
        <v>10000</v>
      </c>
      <c r="O477" s="278" t="s">
        <v>15880</v>
      </c>
      <c r="R477" s="280" t="str">
        <f t="shared" si="7"/>
        <v>Orange Co. Utilities</v>
      </c>
    </row>
    <row r="478" spans="1:18" ht="15" customHeight="1" x14ac:dyDescent="0.3">
      <c r="A478" s="278">
        <v>3696</v>
      </c>
      <c r="B478" s="318">
        <v>39960</v>
      </c>
      <c r="C478" s="278">
        <v>1618</v>
      </c>
      <c r="D478" s="278" t="s">
        <v>141</v>
      </c>
      <c r="E478" s="278" t="s">
        <v>3578</v>
      </c>
      <c r="F478" s="302" t="s">
        <v>17757</v>
      </c>
      <c r="G478" s="302" t="s">
        <v>12743</v>
      </c>
      <c r="H478" s="307" t="s">
        <v>17758</v>
      </c>
      <c r="I478" s="307" t="s">
        <v>17759</v>
      </c>
      <c r="J478" s="307" t="s">
        <v>17760</v>
      </c>
      <c r="K478" s="281" t="s">
        <v>14447</v>
      </c>
      <c r="M478" s="285"/>
      <c r="N478" s="282">
        <v>7000</v>
      </c>
      <c r="O478" s="278" t="s">
        <v>8215</v>
      </c>
      <c r="R478" s="280" t="str">
        <f t="shared" si="7"/>
        <v>Severn-Trent</v>
      </c>
    </row>
    <row r="479" spans="1:18" ht="15" customHeight="1" x14ac:dyDescent="0.3">
      <c r="A479" s="278">
        <v>3702</v>
      </c>
      <c r="B479" s="279">
        <v>39960</v>
      </c>
      <c r="C479" s="278">
        <v>2140</v>
      </c>
      <c r="D479" s="278" t="s">
        <v>64</v>
      </c>
      <c r="E479" s="278" t="s">
        <v>3578</v>
      </c>
      <c r="F479" s="302" t="s">
        <v>17761</v>
      </c>
      <c r="G479" s="302" t="s">
        <v>10795</v>
      </c>
      <c r="H479" s="307" t="s">
        <v>5722</v>
      </c>
      <c r="I479" s="307" t="s">
        <v>17762</v>
      </c>
      <c r="J479" s="307" t="s">
        <v>17763</v>
      </c>
      <c r="K479" s="281" t="s">
        <v>4936</v>
      </c>
      <c r="M479" s="285"/>
      <c r="N479" s="282">
        <v>1000</v>
      </c>
      <c r="O479" s="278" t="s">
        <v>15880</v>
      </c>
      <c r="Q479" s="278" t="s">
        <v>4936</v>
      </c>
      <c r="R479" s="280" t="str">
        <f t="shared" si="7"/>
        <v>Orange County Utilities</v>
      </c>
    </row>
    <row r="480" spans="1:18" ht="15" customHeight="1" x14ac:dyDescent="0.3">
      <c r="A480" s="278">
        <v>3708</v>
      </c>
      <c r="B480" s="279">
        <v>39961</v>
      </c>
      <c r="C480" s="278">
        <v>1000</v>
      </c>
      <c r="D480" s="278" t="s">
        <v>121</v>
      </c>
      <c r="E480" s="278" t="s">
        <v>3582</v>
      </c>
      <c r="F480" s="302" t="s">
        <v>17764</v>
      </c>
      <c r="G480" s="302" t="s">
        <v>8180</v>
      </c>
      <c r="H480" s="307" t="s">
        <v>3044</v>
      </c>
      <c r="I480" s="307" t="s">
        <v>17765</v>
      </c>
      <c r="J480" s="307" t="s">
        <v>17766</v>
      </c>
      <c r="K480" s="281" t="s">
        <v>14447</v>
      </c>
      <c r="M480" s="285"/>
      <c r="N480" s="282">
        <v>1000</v>
      </c>
      <c r="O480" s="278" t="s">
        <v>15880</v>
      </c>
      <c r="R480" s="280" t="str">
        <f t="shared" si="7"/>
        <v>County</v>
      </c>
    </row>
    <row r="481" spans="1:25" ht="15" customHeight="1" x14ac:dyDescent="0.3">
      <c r="A481" s="278">
        <v>3709</v>
      </c>
      <c r="B481" s="279">
        <v>39961</v>
      </c>
      <c r="C481" s="278">
        <v>1008</v>
      </c>
      <c r="D481" s="278" t="s">
        <v>132</v>
      </c>
      <c r="E481" s="278" t="s">
        <v>3580</v>
      </c>
      <c r="F481" s="302" t="s">
        <v>17767</v>
      </c>
      <c r="G481" s="302" t="s">
        <v>13955</v>
      </c>
      <c r="H481" s="307" t="s">
        <v>15887</v>
      </c>
      <c r="I481" s="307" t="s">
        <v>17768</v>
      </c>
      <c r="J481" s="307" t="s">
        <v>17769</v>
      </c>
      <c r="K481" s="281" t="s">
        <v>8429</v>
      </c>
      <c r="M481" s="285"/>
      <c r="N481" s="282">
        <v>50</v>
      </c>
      <c r="O481" s="278" t="s">
        <v>4936</v>
      </c>
      <c r="Q481" s="278" t="s">
        <v>17770</v>
      </c>
      <c r="R481" s="280" t="str">
        <f t="shared" si="7"/>
        <v>County Utilities</v>
      </c>
    </row>
    <row r="482" spans="1:25" ht="15" customHeight="1" x14ac:dyDescent="0.3">
      <c r="A482" s="278">
        <v>3714</v>
      </c>
      <c r="B482" s="279">
        <v>39961</v>
      </c>
      <c r="C482" s="278">
        <v>1312</v>
      </c>
      <c r="D482" s="278" t="s">
        <v>130</v>
      </c>
      <c r="E482" s="278" t="s">
        <v>3578</v>
      </c>
      <c r="F482" s="302" t="s">
        <v>17771</v>
      </c>
      <c r="G482" s="302" t="s">
        <v>17772</v>
      </c>
      <c r="H482" s="307" t="s">
        <v>17773</v>
      </c>
      <c r="I482" s="307" t="s">
        <v>17774</v>
      </c>
      <c r="J482" s="296" t="s">
        <v>17775</v>
      </c>
      <c r="K482" s="297" t="s">
        <v>3566</v>
      </c>
      <c r="L482" s="297"/>
      <c r="M482" s="285" t="s">
        <v>12003</v>
      </c>
      <c r="N482" s="282">
        <v>3200</v>
      </c>
      <c r="O482" s="278" t="s">
        <v>16985</v>
      </c>
      <c r="R482" s="280" t="str">
        <f t="shared" si="7"/>
        <v>Volusia Co. Wastewater</v>
      </c>
    </row>
    <row r="483" spans="1:25" ht="15" customHeight="1" x14ac:dyDescent="0.3">
      <c r="A483" s="278">
        <v>3719</v>
      </c>
      <c r="B483" s="279">
        <v>39961</v>
      </c>
      <c r="C483" s="278">
        <v>1511</v>
      </c>
      <c r="D483" s="278" t="s">
        <v>68</v>
      </c>
      <c r="E483" s="278" t="s">
        <v>3575</v>
      </c>
      <c r="F483" s="302" t="s">
        <v>17776</v>
      </c>
      <c r="G483" s="302" t="s">
        <v>17777</v>
      </c>
      <c r="H483" s="307" t="s">
        <v>17778</v>
      </c>
      <c r="I483" s="307" t="s">
        <v>17779</v>
      </c>
      <c r="J483" s="307" t="s">
        <v>17780</v>
      </c>
      <c r="K483" s="297" t="s">
        <v>16450</v>
      </c>
      <c r="L483" s="297"/>
      <c r="M483" s="285"/>
      <c r="N483" s="282">
        <v>2000</v>
      </c>
      <c r="O483" s="278" t="s">
        <v>15880</v>
      </c>
      <c r="R483" s="280" t="str">
        <f t="shared" si="7"/>
        <v>City of Northport</v>
      </c>
    </row>
    <row r="484" spans="1:25" ht="15" customHeight="1" x14ac:dyDescent="0.3">
      <c r="A484" s="278">
        <v>3720</v>
      </c>
      <c r="B484" s="279">
        <v>39961</v>
      </c>
      <c r="C484" s="278">
        <v>1529</v>
      </c>
      <c r="D484" s="278" t="s">
        <v>162</v>
      </c>
      <c r="E484" s="278" t="s">
        <v>3582</v>
      </c>
      <c r="F484" s="302" t="s">
        <v>17781</v>
      </c>
      <c r="G484" s="302" t="s">
        <v>14809</v>
      </c>
      <c r="H484" s="307" t="s">
        <v>3044</v>
      </c>
      <c r="I484" s="307" t="s">
        <v>17782</v>
      </c>
      <c r="J484" s="307" t="s">
        <v>17783</v>
      </c>
      <c r="K484" s="281" t="s">
        <v>16450</v>
      </c>
      <c r="M484" s="285"/>
      <c r="N484" s="282">
        <v>5000</v>
      </c>
      <c r="O484" s="278" t="s">
        <v>8227</v>
      </c>
      <c r="R484" s="280" t="str">
        <f t="shared" si="7"/>
        <v>County</v>
      </c>
    </row>
    <row r="485" spans="1:25" ht="15" customHeight="1" x14ac:dyDescent="0.3">
      <c r="A485" s="278">
        <v>3726</v>
      </c>
      <c r="B485" s="279">
        <v>39962</v>
      </c>
      <c r="C485" s="278">
        <v>808</v>
      </c>
      <c r="D485" s="278" t="s">
        <v>81</v>
      </c>
      <c r="E485" s="278" t="s">
        <v>3578</v>
      </c>
      <c r="F485" s="302" t="s">
        <v>17784</v>
      </c>
      <c r="G485" s="302" t="s">
        <v>10059</v>
      </c>
      <c r="H485" s="307" t="s">
        <v>15479</v>
      </c>
      <c r="I485" s="307" t="s">
        <v>17785</v>
      </c>
      <c r="J485" s="307" t="s">
        <v>17786</v>
      </c>
      <c r="K485" s="297" t="s">
        <v>8429</v>
      </c>
      <c r="L485" s="297"/>
      <c r="M485" s="285"/>
      <c r="N485" s="282">
        <v>5000</v>
      </c>
      <c r="O485" s="278" t="s">
        <v>15880</v>
      </c>
      <c r="Q485" s="278" t="s">
        <v>15416</v>
      </c>
      <c r="R485" s="280" t="str">
        <f t="shared" si="7"/>
        <v>City of Mt. Dora</v>
      </c>
    </row>
    <row r="486" spans="1:25" ht="15" customHeight="1" x14ac:dyDescent="0.3">
      <c r="A486" s="278">
        <v>3729</v>
      </c>
      <c r="B486" s="279">
        <v>39962</v>
      </c>
      <c r="C486" s="278">
        <v>1112</v>
      </c>
      <c r="D486" s="278" t="s">
        <v>31</v>
      </c>
      <c r="E486" s="278" t="s">
        <v>3587</v>
      </c>
      <c r="F486" s="302" t="s">
        <v>17787</v>
      </c>
      <c r="G486" s="302" t="s">
        <v>17788</v>
      </c>
      <c r="H486" s="307" t="s">
        <v>17789</v>
      </c>
      <c r="I486" s="307" t="s">
        <v>17790</v>
      </c>
      <c r="J486" s="307" t="s">
        <v>17791</v>
      </c>
      <c r="K486" s="281" t="s">
        <v>8225</v>
      </c>
      <c r="M486" s="285"/>
      <c r="N486" s="282">
        <v>2000</v>
      </c>
      <c r="O486" s="278" t="s">
        <v>8161</v>
      </c>
      <c r="Q486" s="278" t="s">
        <v>15416</v>
      </c>
      <c r="R486" s="280" t="str">
        <f t="shared" si="7"/>
        <v>Loxahatchee River District</v>
      </c>
    </row>
    <row r="487" spans="1:25" ht="15" customHeight="1" x14ac:dyDescent="0.3">
      <c r="A487" s="278">
        <v>3731</v>
      </c>
      <c r="B487" s="279">
        <v>39962</v>
      </c>
      <c r="C487" s="278">
        <v>1159</v>
      </c>
      <c r="D487" s="278" t="s">
        <v>426</v>
      </c>
      <c r="E487" s="282" t="s">
        <v>3587</v>
      </c>
      <c r="F487" s="302" t="s">
        <v>17792</v>
      </c>
      <c r="G487" s="302" t="s">
        <v>17793</v>
      </c>
      <c r="H487" s="307" t="s">
        <v>9805</v>
      </c>
      <c r="I487" s="325" t="s">
        <v>17794</v>
      </c>
      <c r="J487" s="307" t="s">
        <v>17795</v>
      </c>
      <c r="K487" s="281" t="s">
        <v>3566</v>
      </c>
      <c r="M487" s="285" t="s">
        <v>12003</v>
      </c>
      <c r="N487" s="282">
        <v>1000</v>
      </c>
      <c r="O487" s="278" t="s">
        <v>15880</v>
      </c>
      <c r="R487" s="280" t="str">
        <f t="shared" si="7"/>
        <v>City of Port St. Lucie</v>
      </c>
    </row>
    <row r="488" spans="1:25" ht="15" customHeight="1" x14ac:dyDescent="0.3">
      <c r="A488" s="278">
        <v>3734</v>
      </c>
      <c r="B488" s="279">
        <v>39962</v>
      </c>
      <c r="C488" s="278">
        <v>1300</v>
      </c>
      <c r="D488" s="278" t="s">
        <v>141</v>
      </c>
      <c r="E488" s="282" t="s">
        <v>3578</v>
      </c>
      <c r="F488" s="302" t="s">
        <v>17796</v>
      </c>
      <c r="G488" s="302" t="s">
        <v>11645</v>
      </c>
      <c r="H488" s="307" t="s">
        <v>8233</v>
      </c>
      <c r="I488" s="325" t="s">
        <v>17797</v>
      </c>
      <c r="J488" s="307" t="s">
        <v>17798</v>
      </c>
      <c r="K488" s="281" t="s">
        <v>3566</v>
      </c>
      <c r="M488" s="285" t="s">
        <v>12003</v>
      </c>
      <c r="N488" s="282">
        <v>139790</v>
      </c>
      <c r="O488" s="278" t="s">
        <v>8194</v>
      </c>
      <c r="Q488" s="278" t="s">
        <v>3860</v>
      </c>
      <c r="R488" s="280" t="str">
        <f t="shared" si="7"/>
        <v>Severn Trent</v>
      </c>
    </row>
    <row r="489" spans="1:25" ht="15" customHeight="1" x14ac:dyDescent="0.3">
      <c r="A489" s="278">
        <v>3735</v>
      </c>
      <c r="B489" s="279">
        <v>39962</v>
      </c>
      <c r="C489" s="278">
        <v>1312</v>
      </c>
      <c r="D489" s="278" t="s">
        <v>162</v>
      </c>
      <c r="E489" s="282" t="s">
        <v>3582</v>
      </c>
      <c r="F489" s="302" t="s">
        <v>17799</v>
      </c>
      <c r="G489" s="302" t="s">
        <v>17800</v>
      </c>
      <c r="H489" s="307" t="s">
        <v>8175</v>
      </c>
      <c r="I489" s="307" t="s">
        <v>17801</v>
      </c>
      <c r="J489" s="296" t="s">
        <v>17802</v>
      </c>
      <c r="K489" s="297" t="s">
        <v>8429</v>
      </c>
      <c r="L489" s="297"/>
      <c r="M489" s="285"/>
      <c r="N489" s="282">
        <v>20000</v>
      </c>
      <c r="O489" s="278" t="s">
        <v>8161</v>
      </c>
      <c r="Q489" s="346"/>
      <c r="R489" s="280" t="str">
        <f t="shared" si="7"/>
        <v>Aqua Utilities</v>
      </c>
      <c r="X489" s="278"/>
      <c r="Y489" s="284"/>
    </row>
    <row r="490" spans="1:25" ht="15" customHeight="1" x14ac:dyDescent="0.3">
      <c r="A490" s="278">
        <v>3737</v>
      </c>
      <c r="B490" s="279">
        <v>39962</v>
      </c>
      <c r="C490" s="278">
        <v>1412</v>
      </c>
      <c r="D490" s="278" t="s">
        <v>68</v>
      </c>
      <c r="E490" s="282" t="s">
        <v>3575</v>
      </c>
      <c r="F490" s="302" t="s">
        <v>17803</v>
      </c>
      <c r="G490" s="302" t="s">
        <v>17804</v>
      </c>
      <c r="H490" s="307" t="s">
        <v>8554</v>
      </c>
      <c r="I490" s="307" t="s">
        <v>17805</v>
      </c>
      <c r="J490" s="307" t="s">
        <v>17806</v>
      </c>
      <c r="K490" s="281" t="s">
        <v>3566</v>
      </c>
      <c r="M490" s="285" t="s">
        <v>12003</v>
      </c>
      <c r="N490" s="282">
        <v>2000</v>
      </c>
      <c r="O490" s="278" t="s">
        <v>8194</v>
      </c>
      <c r="R490" s="280" t="str">
        <f t="shared" si="7"/>
        <v>City of Venice</v>
      </c>
    </row>
    <row r="491" spans="1:25" ht="15" customHeight="1" x14ac:dyDescent="0.3">
      <c r="A491" s="278">
        <v>3739</v>
      </c>
      <c r="B491" s="279">
        <v>39962</v>
      </c>
      <c r="C491" s="278">
        <v>1527</v>
      </c>
      <c r="D491" s="278" t="s">
        <v>56</v>
      </c>
      <c r="E491" s="282" t="s">
        <v>3587</v>
      </c>
      <c r="F491" s="302" t="s">
        <v>17807</v>
      </c>
      <c r="G491" s="302" t="s">
        <v>17808</v>
      </c>
      <c r="H491" s="307" t="s">
        <v>16360</v>
      </c>
      <c r="I491" s="307" t="s">
        <v>17809</v>
      </c>
      <c r="J491" s="307" t="s">
        <v>17810</v>
      </c>
      <c r="K491" s="297" t="s">
        <v>3566</v>
      </c>
      <c r="L491" s="297"/>
      <c r="M491" s="285" t="s">
        <v>12003</v>
      </c>
      <c r="N491" s="282">
        <v>110000</v>
      </c>
      <c r="O491" s="278" t="s">
        <v>8194</v>
      </c>
      <c r="Q491" s="278" t="s">
        <v>17811</v>
      </c>
      <c r="R491" s="280" t="str">
        <f t="shared" si="7"/>
        <v>City of Margate</v>
      </c>
    </row>
    <row r="492" spans="1:25" ht="15" customHeight="1" x14ac:dyDescent="0.3">
      <c r="A492" s="278">
        <v>3742</v>
      </c>
      <c r="B492" s="279">
        <v>39962</v>
      </c>
      <c r="C492" s="278">
        <v>1612</v>
      </c>
      <c r="D492" s="278" t="s">
        <v>108</v>
      </c>
      <c r="E492" s="282" t="s">
        <v>3610</v>
      </c>
      <c r="F492" s="302" t="s">
        <v>17812</v>
      </c>
      <c r="G492" s="302" t="s">
        <v>8170</v>
      </c>
      <c r="H492" s="307" t="s">
        <v>17813</v>
      </c>
      <c r="I492" s="307" t="s">
        <v>17814</v>
      </c>
      <c r="J492" s="307" t="s">
        <v>17815</v>
      </c>
      <c r="K492" s="297" t="s">
        <v>8225</v>
      </c>
      <c r="L492" s="297"/>
      <c r="M492" s="285"/>
      <c r="N492" s="282">
        <v>6500</v>
      </c>
      <c r="O492" s="278" t="s">
        <v>15880</v>
      </c>
      <c r="Q492" s="278" t="s">
        <v>17816</v>
      </c>
      <c r="R492" s="280" t="str">
        <f t="shared" si="7"/>
        <v>Destin Water Users Inc.</v>
      </c>
    </row>
    <row r="493" spans="1:25" ht="15" customHeight="1" x14ac:dyDescent="0.3">
      <c r="A493" s="278">
        <v>3747</v>
      </c>
      <c r="B493" s="279">
        <v>39962</v>
      </c>
      <c r="C493" s="278">
        <v>1830</v>
      </c>
      <c r="D493" s="278" t="s">
        <v>70</v>
      </c>
      <c r="E493" s="302" t="s">
        <v>3575</v>
      </c>
      <c r="F493" s="302" t="s">
        <v>17817</v>
      </c>
      <c r="G493" s="302" t="s">
        <v>10540</v>
      </c>
      <c r="H493" s="307" t="s">
        <v>17818</v>
      </c>
      <c r="I493" s="307" t="s">
        <v>17819</v>
      </c>
      <c r="J493" s="307" t="s">
        <v>16121</v>
      </c>
      <c r="K493" s="281" t="s">
        <v>4936</v>
      </c>
      <c r="M493" s="285"/>
      <c r="N493" s="282">
        <v>3000</v>
      </c>
      <c r="O493" s="278" t="s">
        <v>8194</v>
      </c>
      <c r="Q493" s="278" t="s">
        <v>4936</v>
      </c>
      <c r="R493" s="280" t="str">
        <f t="shared" si="7"/>
        <v>Polk Co. Water</v>
      </c>
    </row>
    <row r="494" spans="1:25" ht="15" customHeight="1" x14ac:dyDescent="0.3">
      <c r="A494" s="278">
        <v>3759</v>
      </c>
      <c r="B494" s="279">
        <v>39963</v>
      </c>
      <c r="C494" s="278">
        <v>1421</v>
      </c>
      <c r="D494" s="278" t="s">
        <v>319</v>
      </c>
      <c r="E494" s="278" t="s">
        <v>3610</v>
      </c>
      <c r="F494" s="302" t="s">
        <v>17820</v>
      </c>
      <c r="G494" s="302" t="s">
        <v>16828</v>
      </c>
      <c r="H494" s="307" t="s">
        <v>8208</v>
      </c>
      <c r="I494" s="307" t="s">
        <v>17821</v>
      </c>
      <c r="J494" s="307" t="s">
        <v>17822</v>
      </c>
      <c r="K494" s="297" t="s">
        <v>8429</v>
      </c>
      <c r="L494" s="297"/>
      <c r="M494" s="285"/>
      <c r="N494" s="282">
        <v>3600</v>
      </c>
      <c r="O494" s="278" t="s">
        <v>10651</v>
      </c>
      <c r="Q494" s="278" t="s">
        <v>8682</v>
      </c>
      <c r="R494" s="280" t="str">
        <f t="shared" si="7"/>
        <v>City of Tallahassee</v>
      </c>
    </row>
    <row r="495" spans="1:25" ht="15" customHeight="1" x14ac:dyDescent="0.3">
      <c r="A495" s="278">
        <v>3761</v>
      </c>
      <c r="B495" s="279">
        <v>39963</v>
      </c>
      <c r="C495" s="278">
        <v>1923</v>
      </c>
      <c r="D495" s="278" t="s">
        <v>132</v>
      </c>
      <c r="E495" s="278" t="s">
        <v>3580</v>
      </c>
      <c r="F495" s="302" t="s">
        <v>17823</v>
      </c>
      <c r="G495" s="302" t="s">
        <v>17824</v>
      </c>
      <c r="H495" s="307" t="s">
        <v>12913</v>
      </c>
      <c r="I495" s="347" t="s">
        <v>17825</v>
      </c>
      <c r="J495" s="307" t="s">
        <v>17826</v>
      </c>
      <c r="K495" s="297" t="s">
        <v>16839</v>
      </c>
      <c r="L495" s="297"/>
      <c r="M495" s="285"/>
      <c r="N495" s="282" t="s">
        <v>16839</v>
      </c>
      <c r="O495" s="278" t="s">
        <v>15880</v>
      </c>
      <c r="Q495" s="278" t="s">
        <v>17827</v>
      </c>
      <c r="R495" s="280" t="str">
        <f t="shared" si="7"/>
        <v>City of St. Augustine</v>
      </c>
    </row>
    <row r="496" spans="1:25" ht="15" customHeight="1" x14ac:dyDescent="0.3">
      <c r="A496" s="278">
        <v>3772</v>
      </c>
      <c r="B496" s="279">
        <v>39964</v>
      </c>
      <c r="C496" s="278">
        <v>1517</v>
      </c>
      <c r="D496" s="278" t="s">
        <v>141</v>
      </c>
      <c r="E496" s="282" t="s">
        <v>3578</v>
      </c>
      <c r="F496" s="302" t="s">
        <v>17828</v>
      </c>
      <c r="G496" s="302" t="s">
        <v>17829</v>
      </c>
      <c r="H496" s="307" t="s">
        <v>9341</v>
      </c>
      <c r="I496" s="307" t="s">
        <v>17830</v>
      </c>
      <c r="J496" s="307" t="s">
        <v>17831</v>
      </c>
      <c r="K496" s="281" t="s">
        <v>17832</v>
      </c>
      <c r="M496" s="285"/>
      <c r="N496" s="282" t="s">
        <v>16839</v>
      </c>
      <c r="O496" s="278" t="s">
        <v>15880</v>
      </c>
      <c r="Q496" s="346" t="s">
        <v>4936</v>
      </c>
      <c r="R496" s="280" t="str">
        <f t="shared" si="7"/>
        <v>ToHo Water Authority</v>
      </c>
      <c r="X496" s="278"/>
      <c r="Y496" s="284"/>
    </row>
    <row r="497" spans="1:25" ht="15" customHeight="1" x14ac:dyDescent="0.3">
      <c r="A497" s="278">
        <v>3776</v>
      </c>
      <c r="B497" s="279">
        <v>39964</v>
      </c>
      <c r="C497" s="278">
        <v>1924</v>
      </c>
      <c r="D497" s="278" t="s">
        <v>152</v>
      </c>
      <c r="E497" s="282" t="s">
        <v>3580</v>
      </c>
      <c r="F497" s="302" t="s">
        <v>17833</v>
      </c>
      <c r="G497" s="302" t="s">
        <v>9539</v>
      </c>
      <c r="H497" s="307" t="s">
        <v>17834</v>
      </c>
      <c r="I497" s="307" t="s">
        <v>17835</v>
      </c>
      <c r="J497" s="307" t="s">
        <v>17836</v>
      </c>
      <c r="K497" s="297" t="s">
        <v>8429</v>
      </c>
      <c r="L497" s="297"/>
      <c r="M497" s="285"/>
      <c r="N497" s="282">
        <v>9000</v>
      </c>
      <c r="O497" s="278" t="s">
        <v>8161</v>
      </c>
      <c r="Q497" s="346"/>
      <c r="R497" s="280" t="str">
        <f t="shared" si="7"/>
        <v>Clay Co. Utility Authority</v>
      </c>
      <c r="X497" s="278"/>
      <c r="Y497" s="284"/>
    </row>
    <row r="498" spans="1:25" ht="15" customHeight="1" x14ac:dyDescent="0.3">
      <c r="A498" s="278">
        <v>3785</v>
      </c>
      <c r="B498" s="318">
        <v>39965</v>
      </c>
      <c r="C498" s="319">
        <v>1231</v>
      </c>
      <c r="D498" s="319" t="s">
        <v>21</v>
      </c>
      <c r="E498" s="278" t="s">
        <v>3610</v>
      </c>
      <c r="F498" s="302" t="s">
        <v>17837</v>
      </c>
      <c r="G498" s="302" t="s">
        <v>14981</v>
      </c>
      <c r="H498" s="307" t="s">
        <v>14506</v>
      </c>
      <c r="I498" s="307" t="s">
        <v>17838</v>
      </c>
      <c r="J498" s="307" t="s">
        <v>17839</v>
      </c>
      <c r="K498" s="281" t="s">
        <v>17840</v>
      </c>
      <c r="M498" s="285"/>
      <c r="N498" s="282">
        <v>1000</v>
      </c>
      <c r="O498" s="278" t="s">
        <v>8161</v>
      </c>
      <c r="R498" s="280" t="str">
        <f t="shared" si="7"/>
        <v>Emerald Coast Utility Authority</v>
      </c>
    </row>
    <row r="499" spans="1:25" s="286" customFormat="1" ht="15" customHeight="1" x14ac:dyDescent="0.3">
      <c r="A499" s="286">
        <v>3793</v>
      </c>
      <c r="B499" s="321">
        <v>39966</v>
      </c>
      <c r="C499" s="322">
        <v>854</v>
      </c>
      <c r="D499" s="322" t="s">
        <v>70</v>
      </c>
      <c r="E499" s="286" t="s">
        <v>3575</v>
      </c>
      <c r="F499" s="286" t="s">
        <v>17841</v>
      </c>
      <c r="G499" s="286" t="s">
        <v>17842</v>
      </c>
      <c r="H499" s="290" t="s">
        <v>17843</v>
      </c>
      <c r="I499" s="304" t="s">
        <v>17844</v>
      </c>
      <c r="J499" s="305" t="s">
        <v>17845</v>
      </c>
      <c r="K499" s="291" t="s">
        <v>3567</v>
      </c>
      <c r="L499" s="291"/>
      <c r="M499" s="289"/>
      <c r="N499" s="292">
        <v>600</v>
      </c>
      <c r="O499" s="286" t="s">
        <v>14821</v>
      </c>
      <c r="P499" s="293"/>
      <c r="R499" s="290" t="str">
        <f t="shared" si="7"/>
        <v>City of Auburndale</v>
      </c>
      <c r="X499" s="294"/>
    </row>
    <row r="500" spans="1:25" ht="15" customHeight="1" x14ac:dyDescent="0.3">
      <c r="A500" s="278">
        <v>3798</v>
      </c>
      <c r="B500" s="318">
        <v>39966</v>
      </c>
      <c r="C500" s="319">
        <v>140</v>
      </c>
      <c r="D500" s="319" t="s">
        <v>31</v>
      </c>
      <c r="E500" s="278" t="s">
        <v>3587</v>
      </c>
      <c r="F500" s="278" t="s">
        <v>17846</v>
      </c>
      <c r="G500" s="319" t="s">
        <v>17847</v>
      </c>
      <c r="H500" s="299" t="s">
        <v>10647</v>
      </c>
      <c r="I500" s="295" t="s">
        <v>17848</v>
      </c>
      <c r="J500" s="296" t="s">
        <v>17849</v>
      </c>
      <c r="K500" s="281" t="s">
        <v>16129</v>
      </c>
      <c r="M500" s="285"/>
      <c r="N500" s="282">
        <v>10000</v>
      </c>
      <c r="O500" s="278" t="s">
        <v>15880</v>
      </c>
      <c r="R500" s="280" t="str">
        <f t="shared" si="7"/>
        <v>City of Delray Beach</v>
      </c>
    </row>
    <row r="501" spans="1:25" ht="15" customHeight="1" x14ac:dyDescent="0.3">
      <c r="A501" s="278">
        <v>3808</v>
      </c>
      <c r="B501" s="318">
        <v>39967</v>
      </c>
      <c r="C501" s="319">
        <v>830</v>
      </c>
      <c r="D501" s="319" t="s">
        <v>200</v>
      </c>
      <c r="E501" s="278" t="s">
        <v>3575</v>
      </c>
      <c r="F501" s="278" t="s">
        <v>17850</v>
      </c>
      <c r="G501" s="319" t="s">
        <v>16677</v>
      </c>
      <c r="H501" s="280" t="s">
        <v>13306</v>
      </c>
      <c r="I501" s="295" t="s">
        <v>17851</v>
      </c>
      <c r="J501" s="296" t="s">
        <v>17852</v>
      </c>
      <c r="K501" s="281" t="s">
        <v>16133</v>
      </c>
      <c r="M501" s="285"/>
      <c r="N501" s="282">
        <v>14800</v>
      </c>
      <c r="O501" s="278" t="s">
        <v>15880</v>
      </c>
      <c r="R501" s="280" t="str">
        <f t="shared" si="7"/>
        <v>Pasco Co. Utilities</v>
      </c>
    </row>
    <row r="502" spans="1:25" ht="15" customHeight="1" x14ac:dyDescent="0.3">
      <c r="A502" s="278">
        <v>3809</v>
      </c>
      <c r="B502" s="318">
        <v>39967</v>
      </c>
      <c r="C502" s="319">
        <v>831</v>
      </c>
      <c r="D502" s="319" t="s">
        <v>200</v>
      </c>
      <c r="E502" s="278" t="s">
        <v>3575</v>
      </c>
      <c r="F502" s="278" t="s">
        <v>17853</v>
      </c>
      <c r="G502" s="278" t="s">
        <v>16677</v>
      </c>
      <c r="H502" s="299" t="s">
        <v>13306</v>
      </c>
      <c r="I502" s="295" t="s">
        <v>17854</v>
      </c>
      <c r="J502" s="296" t="s">
        <v>17855</v>
      </c>
      <c r="K502" s="281" t="s">
        <v>16133</v>
      </c>
      <c r="M502" s="285"/>
      <c r="N502" s="282">
        <v>10300</v>
      </c>
      <c r="O502" s="278" t="s">
        <v>15880</v>
      </c>
      <c r="R502" s="280" t="str">
        <f t="shared" si="7"/>
        <v>Pasco Co. Utilities</v>
      </c>
    </row>
    <row r="503" spans="1:25" ht="15" customHeight="1" x14ac:dyDescent="0.3">
      <c r="A503" s="278">
        <v>3810</v>
      </c>
      <c r="B503" s="318">
        <v>39967</v>
      </c>
      <c r="C503" s="319">
        <v>841</v>
      </c>
      <c r="D503" s="319" t="s">
        <v>152</v>
      </c>
      <c r="E503" s="278" t="s">
        <v>3580</v>
      </c>
      <c r="F503" s="278" t="s">
        <v>17856</v>
      </c>
      <c r="G503" s="278" t="s">
        <v>17857</v>
      </c>
      <c r="H503" s="280" t="s">
        <v>17834</v>
      </c>
      <c r="I503" s="295" t="s">
        <v>17858</v>
      </c>
      <c r="J503" s="296" t="s">
        <v>17859</v>
      </c>
      <c r="K503" s="281" t="s">
        <v>17860</v>
      </c>
      <c r="M503" s="285"/>
      <c r="N503" s="282">
        <v>900</v>
      </c>
      <c r="O503" s="278" t="s">
        <v>14821</v>
      </c>
      <c r="R503" s="280" t="str">
        <f t="shared" si="7"/>
        <v>Clay Co. Utility Authority</v>
      </c>
    </row>
    <row r="504" spans="1:25" s="286" customFormat="1" ht="15" customHeight="1" x14ac:dyDescent="0.3">
      <c r="A504" s="286">
        <v>3820</v>
      </c>
      <c r="B504" s="321">
        <v>39967</v>
      </c>
      <c r="C504" s="322">
        <v>303</v>
      </c>
      <c r="D504" s="322" t="s">
        <v>130</v>
      </c>
      <c r="E504" s="286" t="s">
        <v>3578</v>
      </c>
      <c r="F504" s="286" t="s">
        <v>17861</v>
      </c>
      <c r="G504" s="286" t="s">
        <v>15815</v>
      </c>
      <c r="H504" s="290" t="s">
        <v>12239</v>
      </c>
      <c r="I504" s="290" t="s">
        <v>17862</v>
      </c>
      <c r="J504" s="305" t="s">
        <v>17863</v>
      </c>
      <c r="K504" s="291" t="s">
        <v>3567</v>
      </c>
      <c r="L504" s="291"/>
      <c r="M504" s="289"/>
      <c r="N504" s="292">
        <v>3000</v>
      </c>
      <c r="O504" s="286" t="s">
        <v>15880</v>
      </c>
      <c r="P504" s="293"/>
      <c r="R504" s="290" t="str">
        <f t="shared" si="7"/>
        <v>City of Deltona</v>
      </c>
      <c r="X504" s="294"/>
    </row>
    <row r="505" spans="1:25" ht="15" customHeight="1" x14ac:dyDescent="0.3">
      <c r="A505" s="278">
        <v>3822</v>
      </c>
      <c r="B505" s="318">
        <v>39967</v>
      </c>
      <c r="C505" s="319">
        <v>346</v>
      </c>
      <c r="D505" s="319" t="s">
        <v>46</v>
      </c>
      <c r="E505" s="278" t="s">
        <v>3575</v>
      </c>
      <c r="F505" s="278" t="s">
        <v>17864</v>
      </c>
      <c r="G505" s="278" t="s">
        <v>17865</v>
      </c>
      <c r="H505" s="280" t="s">
        <v>8243</v>
      </c>
      <c r="I505" s="280" t="s">
        <v>17866</v>
      </c>
      <c r="J505" s="296" t="s">
        <v>17867</v>
      </c>
      <c r="K505" s="281" t="s">
        <v>14447</v>
      </c>
      <c r="M505" s="285"/>
      <c r="N505" s="282">
        <v>1364</v>
      </c>
      <c r="O505" s="278" t="s">
        <v>8142</v>
      </c>
      <c r="R505" s="280" t="str">
        <f t="shared" si="7"/>
        <v>City of Tampa</v>
      </c>
    </row>
    <row r="506" spans="1:25" ht="15" customHeight="1" x14ac:dyDescent="0.3">
      <c r="A506" s="278">
        <v>3831</v>
      </c>
      <c r="B506" s="318">
        <v>39968</v>
      </c>
      <c r="C506" s="319">
        <v>840</v>
      </c>
      <c r="D506" s="319" t="s">
        <v>162</v>
      </c>
      <c r="E506" s="278" t="s">
        <v>3582</v>
      </c>
      <c r="F506" s="278" t="s">
        <v>17868</v>
      </c>
      <c r="G506" s="319" t="s">
        <v>17869</v>
      </c>
      <c r="H506" s="280" t="s">
        <v>17870</v>
      </c>
      <c r="I506" s="296" t="s">
        <v>17871</v>
      </c>
      <c r="J506" s="296" t="s">
        <v>17872</v>
      </c>
      <c r="K506" s="281" t="s">
        <v>16133</v>
      </c>
      <c r="M506" s="285"/>
      <c r="N506" s="282">
        <v>1070000</v>
      </c>
      <c r="O506" s="278" t="s">
        <v>15880</v>
      </c>
      <c r="R506" s="280" t="str">
        <f t="shared" si="7"/>
        <v>City of Cape Coral</v>
      </c>
    </row>
    <row r="507" spans="1:25" ht="15" customHeight="1" x14ac:dyDescent="0.3">
      <c r="A507" s="278">
        <v>3832</v>
      </c>
      <c r="B507" s="318">
        <v>39968</v>
      </c>
      <c r="C507" s="319">
        <v>840</v>
      </c>
      <c r="D507" s="319" t="s">
        <v>162</v>
      </c>
      <c r="E507" s="278" t="s">
        <v>3582</v>
      </c>
      <c r="F507" s="278" t="s">
        <v>17873</v>
      </c>
      <c r="G507" s="319" t="s">
        <v>17869</v>
      </c>
      <c r="H507" s="299" t="s">
        <v>17870</v>
      </c>
      <c r="I507" s="280" t="s">
        <v>17874</v>
      </c>
      <c r="J507" s="296" t="s">
        <v>17875</v>
      </c>
      <c r="K507" s="281" t="s">
        <v>3566</v>
      </c>
      <c r="M507" s="285" t="s">
        <v>17056</v>
      </c>
      <c r="N507" s="282">
        <v>4000</v>
      </c>
      <c r="O507" s="278" t="s">
        <v>15880</v>
      </c>
      <c r="R507" s="280" t="str">
        <f t="shared" si="7"/>
        <v>City of Cape Coral</v>
      </c>
    </row>
    <row r="508" spans="1:25" s="286" customFormat="1" ht="15" customHeight="1" x14ac:dyDescent="0.3">
      <c r="A508" s="286">
        <v>3843</v>
      </c>
      <c r="B508" s="321">
        <v>39968</v>
      </c>
      <c r="C508" s="322">
        <v>203</v>
      </c>
      <c r="D508" s="322" t="s">
        <v>51</v>
      </c>
      <c r="E508" s="286" t="s">
        <v>3610</v>
      </c>
      <c r="F508" s="286" t="s">
        <v>17876</v>
      </c>
      <c r="G508" s="286" t="s">
        <v>17877</v>
      </c>
      <c r="H508" s="290" t="s">
        <v>9002</v>
      </c>
      <c r="I508" s="290" t="s">
        <v>17878</v>
      </c>
      <c r="J508" s="305" t="s">
        <v>17879</v>
      </c>
      <c r="K508" s="291" t="s">
        <v>3567</v>
      </c>
      <c r="L508" s="291"/>
      <c r="M508" s="289"/>
      <c r="N508" s="292">
        <v>2400</v>
      </c>
      <c r="O508" s="286" t="s">
        <v>10497</v>
      </c>
      <c r="P508" s="293"/>
      <c r="R508" s="290" t="str">
        <f t="shared" si="7"/>
        <v>City of Lynn Haven</v>
      </c>
      <c r="X508" s="294"/>
    </row>
    <row r="509" spans="1:25" s="286" customFormat="1" ht="15" customHeight="1" x14ac:dyDescent="0.3">
      <c r="A509" s="286">
        <v>3863</v>
      </c>
      <c r="B509" s="321">
        <v>39969</v>
      </c>
      <c r="C509" s="322">
        <v>725</v>
      </c>
      <c r="D509" s="322" t="s">
        <v>141</v>
      </c>
      <c r="E509" s="286" t="s">
        <v>3578</v>
      </c>
      <c r="F509" s="286" t="s">
        <v>17880</v>
      </c>
      <c r="G509" s="316" t="s">
        <v>17244</v>
      </c>
      <c r="H509" s="290" t="s">
        <v>17881</v>
      </c>
      <c r="I509" s="290" t="s">
        <v>17882</v>
      </c>
      <c r="J509" s="305" t="s">
        <v>17883</v>
      </c>
      <c r="K509" s="291" t="s">
        <v>16133</v>
      </c>
      <c r="L509" s="291"/>
      <c r="M509" s="289"/>
      <c r="N509" s="292">
        <v>4050</v>
      </c>
      <c r="O509" s="286" t="s">
        <v>14821</v>
      </c>
      <c r="P509" s="293"/>
      <c r="R509" s="290" t="str">
        <f t="shared" si="7"/>
        <v>City of St. Cloud Utilities</v>
      </c>
      <c r="X509" s="294"/>
    </row>
    <row r="510" spans="1:25" s="286" customFormat="1" ht="15" customHeight="1" x14ac:dyDescent="0.3">
      <c r="A510" s="286">
        <v>3872</v>
      </c>
      <c r="B510" s="321">
        <v>39969</v>
      </c>
      <c r="C510" s="322">
        <v>240</v>
      </c>
      <c r="D510" s="322" t="s">
        <v>203</v>
      </c>
      <c r="E510" s="286" t="s">
        <v>3610</v>
      </c>
      <c r="F510" s="286" t="s">
        <v>17884</v>
      </c>
      <c r="G510" s="322" t="s">
        <v>8163</v>
      </c>
      <c r="H510" s="290" t="s">
        <v>17885</v>
      </c>
      <c r="I510" s="290" t="s">
        <v>17886</v>
      </c>
      <c r="J510" s="305" t="s">
        <v>17887</v>
      </c>
      <c r="K510" s="291" t="s">
        <v>16133</v>
      </c>
      <c r="L510" s="291"/>
      <c r="M510" s="289"/>
      <c r="N510" s="292">
        <v>600</v>
      </c>
      <c r="O510" s="286" t="s">
        <v>15880</v>
      </c>
      <c r="P510" s="293"/>
      <c r="R510" s="290" t="str">
        <f t="shared" si="7"/>
        <v>Regional Utilities</v>
      </c>
      <c r="X510" s="294"/>
    </row>
    <row r="511" spans="1:25" s="286" customFormat="1" ht="15" customHeight="1" x14ac:dyDescent="0.3">
      <c r="A511" s="286">
        <v>3881</v>
      </c>
      <c r="B511" s="321">
        <v>39969</v>
      </c>
      <c r="C511" s="322">
        <v>354</v>
      </c>
      <c r="D511" s="322" t="s">
        <v>319</v>
      </c>
      <c r="E511" s="286" t="s">
        <v>3610</v>
      </c>
      <c r="F511" s="286" t="s">
        <v>17888</v>
      </c>
      <c r="G511" s="286" t="s">
        <v>14558</v>
      </c>
      <c r="H511" s="317" t="s">
        <v>8208</v>
      </c>
      <c r="I511" s="305" t="s">
        <v>17889</v>
      </c>
      <c r="J511" s="305" t="s">
        <v>17890</v>
      </c>
      <c r="K511" s="291" t="s">
        <v>3566</v>
      </c>
      <c r="L511" s="291"/>
      <c r="M511" s="289"/>
      <c r="N511" s="292">
        <v>18000</v>
      </c>
      <c r="O511" s="286" t="s">
        <v>15880</v>
      </c>
      <c r="P511" s="293"/>
      <c r="R511" s="290" t="str">
        <f t="shared" si="7"/>
        <v>City of Tallahassee</v>
      </c>
      <c r="X511" s="294"/>
    </row>
    <row r="512" spans="1:25" s="286" customFormat="1" ht="15" customHeight="1" x14ac:dyDescent="0.3">
      <c r="A512" s="286">
        <v>3885</v>
      </c>
      <c r="B512" s="321">
        <v>39969</v>
      </c>
      <c r="C512" s="322">
        <v>554</v>
      </c>
      <c r="D512" s="322" t="s">
        <v>64</v>
      </c>
      <c r="E512" s="286" t="s">
        <v>3578</v>
      </c>
      <c r="F512" s="286" t="s">
        <v>17891</v>
      </c>
      <c r="G512" s="286" t="s">
        <v>13454</v>
      </c>
      <c r="H512" s="290" t="s">
        <v>15901</v>
      </c>
      <c r="I512" s="305" t="s">
        <v>17892</v>
      </c>
      <c r="J512" s="305" t="s">
        <v>17893</v>
      </c>
      <c r="K512" s="291" t="s">
        <v>14447</v>
      </c>
      <c r="L512" s="291"/>
      <c r="M512" s="289"/>
      <c r="N512" s="292">
        <v>32000</v>
      </c>
      <c r="O512" s="286" t="s">
        <v>8227</v>
      </c>
      <c r="P512" s="293"/>
      <c r="R512" s="290" t="str">
        <f t="shared" si="7"/>
        <v>Orange County</v>
      </c>
      <c r="X512" s="294"/>
    </row>
    <row r="513" spans="1:24" ht="15" customHeight="1" x14ac:dyDescent="0.3">
      <c r="A513" s="278">
        <v>3920</v>
      </c>
      <c r="B513" s="318">
        <v>39970</v>
      </c>
      <c r="C513" s="319">
        <v>559</v>
      </c>
      <c r="D513" s="319" t="s">
        <v>70</v>
      </c>
      <c r="E513" s="278" t="s">
        <v>3575</v>
      </c>
      <c r="F513" s="281" t="s">
        <v>17894</v>
      </c>
      <c r="G513" s="319" t="s">
        <v>17895</v>
      </c>
      <c r="H513" s="295" t="s">
        <v>3044</v>
      </c>
      <c r="I513" s="295" t="s">
        <v>17896</v>
      </c>
      <c r="J513" s="295" t="s">
        <v>17897</v>
      </c>
      <c r="K513" s="281" t="s">
        <v>14447</v>
      </c>
      <c r="M513" s="285" t="s">
        <v>15993</v>
      </c>
      <c r="N513" s="282">
        <v>1000</v>
      </c>
      <c r="O513" s="278" t="s">
        <v>8215</v>
      </c>
      <c r="R513" s="280" t="str">
        <f t="shared" si="7"/>
        <v>County</v>
      </c>
    </row>
    <row r="514" spans="1:24" ht="15" customHeight="1" x14ac:dyDescent="0.3">
      <c r="A514" s="278">
        <v>3930</v>
      </c>
      <c r="B514" s="318">
        <v>39971</v>
      </c>
      <c r="C514" s="319">
        <v>1259</v>
      </c>
      <c r="D514" s="319" t="s">
        <v>35</v>
      </c>
      <c r="E514" s="278" t="s">
        <v>3580</v>
      </c>
      <c r="F514" s="281" t="s">
        <v>17898</v>
      </c>
      <c r="G514" s="319" t="s">
        <v>8558</v>
      </c>
      <c r="H514" s="299" t="s">
        <v>8191</v>
      </c>
      <c r="I514" s="295" t="s">
        <v>17899</v>
      </c>
      <c r="J514" s="295" t="s">
        <v>17900</v>
      </c>
      <c r="K514" s="281" t="s">
        <v>4936</v>
      </c>
      <c r="M514" s="285"/>
      <c r="N514" s="282">
        <v>1000</v>
      </c>
      <c r="O514" s="278" t="s">
        <v>14821</v>
      </c>
      <c r="R514" s="280" t="str">
        <f t="shared" si="7"/>
        <v>JEA</v>
      </c>
    </row>
    <row r="515" spans="1:24" ht="15" customHeight="1" x14ac:dyDescent="0.3">
      <c r="A515" s="278">
        <v>3948</v>
      </c>
      <c r="B515" s="318">
        <v>39972</v>
      </c>
      <c r="C515" s="319">
        <v>838</v>
      </c>
      <c r="D515" s="319" t="s">
        <v>31</v>
      </c>
      <c r="E515" s="278" t="s">
        <v>3587</v>
      </c>
      <c r="F515" s="281" t="s">
        <v>17901</v>
      </c>
      <c r="G515" s="281" t="s">
        <v>17902</v>
      </c>
      <c r="H515" s="295" t="s">
        <v>17903</v>
      </c>
      <c r="I515" s="295" t="s">
        <v>17904</v>
      </c>
      <c r="J515" s="295" t="s">
        <v>17905</v>
      </c>
      <c r="K515" s="281" t="s">
        <v>16129</v>
      </c>
      <c r="M515" s="285"/>
      <c r="N515" s="282">
        <v>100000</v>
      </c>
      <c r="O515" s="278" t="s">
        <v>8227</v>
      </c>
      <c r="R515" s="280" t="str">
        <f t="shared" ref="R515:R578" si="8">IF(B515&gt;0,H515,"")</f>
        <v>Palm Beach Co. WP</v>
      </c>
    </row>
    <row r="516" spans="1:24" ht="15" customHeight="1" x14ac:dyDescent="0.3">
      <c r="A516" s="278">
        <v>3956</v>
      </c>
      <c r="B516" s="318">
        <v>39973</v>
      </c>
      <c r="C516" s="319">
        <v>1055</v>
      </c>
      <c r="D516" s="319" t="s">
        <v>373</v>
      </c>
      <c r="E516" s="278" t="s">
        <v>3580</v>
      </c>
      <c r="F516" s="281" t="s">
        <v>17906</v>
      </c>
      <c r="G516" s="281" t="s">
        <v>17907</v>
      </c>
      <c r="H516" s="295" t="s">
        <v>17908</v>
      </c>
      <c r="I516" s="295" t="s">
        <v>17909</v>
      </c>
      <c r="J516" s="295" t="s">
        <v>17910</v>
      </c>
      <c r="K516" s="281" t="s">
        <v>17911</v>
      </c>
      <c r="M516" s="285" t="s">
        <v>12003</v>
      </c>
      <c r="N516" s="282">
        <v>2000</v>
      </c>
      <c r="O516" s="278" t="s">
        <v>17912</v>
      </c>
      <c r="R516" s="280" t="str">
        <f t="shared" si="8"/>
        <v>City of Chiefland</v>
      </c>
    </row>
    <row r="517" spans="1:24" ht="15" customHeight="1" x14ac:dyDescent="0.3">
      <c r="A517" s="278">
        <v>3964</v>
      </c>
      <c r="B517" s="318">
        <v>39973</v>
      </c>
      <c r="C517" s="319">
        <v>1023</v>
      </c>
      <c r="D517" s="319" t="s">
        <v>319</v>
      </c>
      <c r="E517" s="278" t="s">
        <v>3610</v>
      </c>
      <c r="F517" s="281" t="s">
        <v>17913</v>
      </c>
      <c r="G517" s="319" t="s">
        <v>14558</v>
      </c>
      <c r="H517" s="299" t="s">
        <v>8208</v>
      </c>
      <c r="I517" s="295" t="s">
        <v>17914</v>
      </c>
      <c r="J517" s="295" t="s">
        <v>17915</v>
      </c>
      <c r="K517" s="281" t="s">
        <v>4936</v>
      </c>
      <c r="M517" s="285"/>
      <c r="N517" s="282">
        <v>1000</v>
      </c>
      <c r="O517" s="278" t="s">
        <v>13539</v>
      </c>
      <c r="Q517" s="281"/>
      <c r="R517" s="280" t="str">
        <f t="shared" si="8"/>
        <v>City of Tallahassee</v>
      </c>
    </row>
    <row r="518" spans="1:24" ht="15" customHeight="1" x14ac:dyDescent="0.3">
      <c r="A518" s="278">
        <v>3974</v>
      </c>
      <c r="B518" s="318">
        <v>39974</v>
      </c>
      <c r="C518" s="319">
        <v>1401</v>
      </c>
      <c r="D518" s="319" t="s">
        <v>59</v>
      </c>
      <c r="E518" s="278" t="s">
        <v>3580</v>
      </c>
      <c r="F518" s="302" t="s">
        <v>17916</v>
      </c>
      <c r="G518" s="302" t="s">
        <v>17917</v>
      </c>
      <c r="H518" s="307" t="s">
        <v>17918</v>
      </c>
      <c r="I518" s="307" t="s">
        <v>17919</v>
      </c>
      <c r="J518" s="307" t="s">
        <v>17920</v>
      </c>
      <c r="K518" s="281" t="s">
        <v>3566</v>
      </c>
      <c r="M518" s="285" t="s">
        <v>12003</v>
      </c>
      <c r="N518" s="282">
        <v>250000</v>
      </c>
      <c r="O518" s="278" t="s">
        <v>4936</v>
      </c>
      <c r="R518" s="280" t="str">
        <f t="shared" si="8"/>
        <v>Univ. of Florida Water Reclamation Facility</v>
      </c>
    </row>
    <row r="519" spans="1:24" ht="15" customHeight="1" x14ac:dyDescent="0.3">
      <c r="A519" s="278">
        <v>3975</v>
      </c>
      <c r="B519" s="318">
        <v>39974</v>
      </c>
      <c r="C519" s="319">
        <v>1428</v>
      </c>
      <c r="D519" s="319" t="s">
        <v>40</v>
      </c>
      <c r="E519" s="278" t="s">
        <v>3587</v>
      </c>
      <c r="F519" s="302" t="s">
        <v>17921</v>
      </c>
      <c r="G519" s="302" t="s">
        <v>17922</v>
      </c>
      <c r="H519" s="307" t="s">
        <v>17923</v>
      </c>
      <c r="I519" s="307" t="s">
        <v>17924</v>
      </c>
      <c r="J519" s="307" t="s">
        <v>17925</v>
      </c>
      <c r="K519" s="281" t="s">
        <v>14447</v>
      </c>
      <c r="M519" s="281"/>
      <c r="N519" s="282">
        <v>50</v>
      </c>
      <c r="O519" s="278" t="s">
        <v>17926</v>
      </c>
      <c r="P519" s="278"/>
      <c r="R519" s="280" t="str">
        <f t="shared" si="8"/>
        <v>FDOT</v>
      </c>
      <c r="W519" s="284"/>
      <c r="X519" s="278"/>
    </row>
    <row r="520" spans="1:24" ht="15" customHeight="1" x14ac:dyDescent="0.3">
      <c r="A520" s="278">
        <v>3980</v>
      </c>
      <c r="B520" s="318">
        <v>39974</v>
      </c>
      <c r="C520" s="319">
        <v>1704</v>
      </c>
      <c r="D520" s="319" t="s">
        <v>121</v>
      </c>
      <c r="E520" s="278" t="s">
        <v>3582</v>
      </c>
      <c r="F520" s="302" t="s">
        <v>17927</v>
      </c>
      <c r="G520" s="302" t="s">
        <v>9077</v>
      </c>
      <c r="H520" s="307" t="s">
        <v>9078</v>
      </c>
      <c r="I520" s="307" t="s">
        <v>17928</v>
      </c>
      <c r="J520" s="307" t="s">
        <v>17929</v>
      </c>
      <c r="K520" s="281" t="s">
        <v>16450</v>
      </c>
      <c r="M520" s="281"/>
      <c r="N520" s="282">
        <v>5000</v>
      </c>
      <c r="O520" s="278" t="s">
        <v>8227</v>
      </c>
      <c r="P520" s="278"/>
      <c r="R520" s="280" t="str">
        <f t="shared" si="8"/>
        <v>Englewood Water District</v>
      </c>
      <c r="W520" s="284"/>
      <c r="X520" s="278"/>
    </row>
    <row r="521" spans="1:24" ht="15" customHeight="1" x14ac:dyDescent="0.3">
      <c r="A521" s="278">
        <v>3988</v>
      </c>
      <c r="B521" s="318">
        <v>39975</v>
      </c>
      <c r="C521" s="319">
        <v>929</v>
      </c>
      <c r="D521" s="319" t="s">
        <v>203</v>
      </c>
      <c r="E521" s="278" t="s">
        <v>3610</v>
      </c>
      <c r="F521" s="302" t="s">
        <v>17930</v>
      </c>
      <c r="G521" s="302" t="s">
        <v>9490</v>
      </c>
      <c r="H521" s="307" t="s">
        <v>17931</v>
      </c>
      <c r="I521" s="307" t="s">
        <v>17932</v>
      </c>
      <c r="J521" s="307" t="s">
        <v>17933</v>
      </c>
      <c r="K521" s="281" t="s">
        <v>3566</v>
      </c>
      <c r="M521" s="281" t="s">
        <v>12003</v>
      </c>
      <c r="N521" s="282">
        <v>1000</v>
      </c>
      <c r="O521" s="278" t="s">
        <v>10651</v>
      </c>
      <c r="P521" s="278"/>
      <c r="R521" s="280" t="str">
        <f t="shared" si="8"/>
        <v>Walton Prison</v>
      </c>
      <c r="W521" s="284"/>
      <c r="X521" s="278"/>
    </row>
    <row r="522" spans="1:24" ht="15" customHeight="1" x14ac:dyDescent="0.3">
      <c r="A522" s="278">
        <v>3995</v>
      </c>
      <c r="B522" s="318">
        <v>39975</v>
      </c>
      <c r="C522" s="319">
        <v>1349</v>
      </c>
      <c r="D522" s="319" t="s">
        <v>46</v>
      </c>
      <c r="E522" s="278" t="s">
        <v>3575</v>
      </c>
      <c r="F522" s="302" t="s">
        <v>17934</v>
      </c>
      <c r="G522" s="302" t="s">
        <v>13935</v>
      </c>
      <c r="H522" s="307" t="s">
        <v>17935</v>
      </c>
      <c r="I522" s="307" t="s">
        <v>17936</v>
      </c>
      <c r="J522" s="307" t="s">
        <v>17937</v>
      </c>
      <c r="K522" s="281" t="s">
        <v>8225</v>
      </c>
      <c r="M522" s="282"/>
      <c r="N522" s="282">
        <v>2000</v>
      </c>
      <c r="O522" s="283" t="s">
        <v>8227</v>
      </c>
      <c r="P522" s="278"/>
      <c r="R522" s="280" t="str">
        <f t="shared" si="8"/>
        <v>Prince Contracting</v>
      </c>
      <c r="W522" s="284"/>
      <c r="X522" s="278"/>
    </row>
    <row r="523" spans="1:24" ht="15.6" x14ac:dyDescent="0.3">
      <c r="A523" s="278">
        <v>4016</v>
      </c>
      <c r="B523" s="318">
        <v>39976</v>
      </c>
      <c r="C523" s="319">
        <v>1528</v>
      </c>
      <c r="D523" s="319" t="s">
        <v>121</v>
      </c>
      <c r="E523" s="278" t="s">
        <v>3582</v>
      </c>
      <c r="F523" s="302" t="s">
        <v>17938</v>
      </c>
      <c r="G523" s="302" t="s">
        <v>17939</v>
      </c>
      <c r="H523" s="307" t="s">
        <v>17940</v>
      </c>
      <c r="I523" s="307" t="s">
        <v>17941</v>
      </c>
      <c r="J523" s="307" t="s">
        <v>17942</v>
      </c>
      <c r="K523" s="278" t="s">
        <v>3566</v>
      </c>
      <c r="L523" s="278"/>
      <c r="M523" s="281" t="s">
        <v>17943</v>
      </c>
      <c r="N523" s="282" t="s">
        <v>4936</v>
      </c>
      <c r="O523" s="278" t="s">
        <v>4936</v>
      </c>
      <c r="P523" s="278"/>
      <c r="Q523" s="278" t="s">
        <v>17944</v>
      </c>
      <c r="R523" s="280" t="str">
        <f t="shared" si="8"/>
        <v>Charlotte Co. DOH</v>
      </c>
      <c r="W523" s="284"/>
      <c r="X523" s="278"/>
    </row>
    <row r="524" spans="1:24" ht="15" customHeight="1" x14ac:dyDescent="0.3">
      <c r="A524" s="278">
        <v>4024</v>
      </c>
      <c r="B524" s="279">
        <v>39977</v>
      </c>
      <c r="C524" s="348">
        <v>804</v>
      </c>
      <c r="D524" s="278" t="s">
        <v>150</v>
      </c>
      <c r="E524" s="278" t="s">
        <v>3575</v>
      </c>
      <c r="F524" s="302" t="s">
        <v>17945</v>
      </c>
      <c r="G524" s="302" t="s">
        <v>17946</v>
      </c>
      <c r="H524" s="307" t="s">
        <v>17947</v>
      </c>
      <c r="I524" s="307" t="s">
        <v>17948</v>
      </c>
      <c r="J524" s="307" t="s">
        <v>17949</v>
      </c>
      <c r="K524" s="281" t="s">
        <v>8429</v>
      </c>
      <c r="M524" s="285"/>
      <c r="N524" s="282">
        <v>300</v>
      </c>
      <c r="O524" s="283" t="s">
        <v>10651</v>
      </c>
      <c r="P524" s="278"/>
      <c r="R524" s="280" t="str">
        <f t="shared" si="8"/>
        <v>Woodyard &amp; Curran</v>
      </c>
      <c r="W524" s="284"/>
      <c r="X524" s="278"/>
    </row>
    <row r="525" spans="1:24" ht="15.6" x14ac:dyDescent="0.3">
      <c r="A525" s="278">
        <v>4025</v>
      </c>
      <c r="B525" s="318">
        <v>39977</v>
      </c>
      <c r="C525" s="319">
        <v>827</v>
      </c>
      <c r="D525" s="319" t="s">
        <v>162</v>
      </c>
      <c r="E525" s="278" t="s">
        <v>3582</v>
      </c>
      <c r="F525" s="302" t="s">
        <v>17950</v>
      </c>
      <c r="G525" s="302" t="s">
        <v>17951</v>
      </c>
      <c r="H525" s="307" t="s">
        <v>8158</v>
      </c>
      <c r="I525" s="307" t="s">
        <v>17952</v>
      </c>
      <c r="J525" s="307" t="s">
        <v>17953</v>
      </c>
      <c r="K525" s="281" t="s">
        <v>8225</v>
      </c>
      <c r="M525" s="285"/>
      <c r="N525" s="278">
        <v>30000</v>
      </c>
      <c r="O525" s="283" t="s">
        <v>8215</v>
      </c>
      <c r="P525" s="278"/>
      <c r="R525" s="280" t="str">
        <f t="shared" si="8"/>
        <v>Bonita Springs Utilities</v>
      </c>
      <c r="W525" s="284"/>
      <c r="X525" s="278"/>
    </row>
    <row r="526" spans="1:24" ht="15" customHeight="1" x14ac:dyDescent="0.3">
      <c r="A526" s="278">
        <v>4030</v>
      </c>
      <c r="B526" s="279">
        <v>39977</v>
      </c>
      <c r="C526" s="348">
        <v>1142</v>
      </c>
      <c r="D526" s="278" t="s">
        <v>203</v>
      </c>
      <c r="E526" s="278" t="s">
        <v>3610</v>
      </c>
      <c r="F526" s="302" t="s">
        <v>17954</v>
      </c>
      <c r="G526" s="302" t="s">
        <v>10869</v>
      </c>
      <c r="H526" s="307" t="s">
        <v>8515</v>
      </c>
      <c r="I526" s="307" t="s">
        <v>17955</v>
      </c>
      <c r="J526" s="307" t="s">
        <v>17956</v>
      </c>
      <c r="K526" s="281" t="s">
        <v>8429</v>
      </c>
      <c r="N526" s="282">
        <v>5000</v>
      </c>
      <c r="O526" s="278" t="s">
        <v>8215</v>
      </c>
      <c r="P526" s="346"/>
      <c r="Q526" s="346"/>
      <c r="R526" s="280" t="str">
        <f t="shared" si="8"/>
        <v>OMI</v>
      </c>
    </row>
    <row r="527" spans="1:24" ht="15" customHeight="1" x14ac:dyDescent="0.3">
      <c r="A527" s="278">
        <v>4059</v>
      </c>
      <c r="B527" s="279">
        <v>39978</v>
      </c>
      <c r="C527" s="348">
        <v>929</v>
      </c>
      <c r="D527" s="278" t="s">
        <v>81</v>
      </c>
      <c r="E527" s="278" t="s">
        <v>3578</v>
      </c>
      <c r="F527" s="302" t="s">
        <v>17957</v>
      </c>
      <c r="G527" s="302" t="s">
        <v>12457</v>
      </c>
      <c r="H527" s="307" t="s">
        <v>9435</v>
      </c>
      <c r="I527" s="307" t="s">
        <v>17958</v>
      </c>
      <c r="J527" s="307" t="s">
        <v>17959</v>
      </c>
      <c r="K527" s="281" t="s">
        <v>17667</v>
      </c>
      <c r="M527" s="278" t="s">
        <v>17960</v>
      </c>
      <c r="N527" s="278">
        <v>800</v>
      </c>
      <c r="O527" s="278" t="s">
        <v>17912</v>
      </c>
      <c r="P527" s="278"/>
      <c r="Q527" s="278" t="s">
        <v>17961</v>
      </c>
      <c r="R527" s="280" t="str">
        <f t="shared" si="8"/>
        <v>City of Leesburg</v>
      </c>
      <c r="W527" s="284"/>
      <c r="X527" s="278"/>
    </row>
    <row r="528" spans="1:24" ht="16.5" customHeight="1" x14ac:dyDescent="0.3">
      <c r="A528" s="278">
        <v>4072</v>
      </c>
      <c r="B528" s="318">
        <v>39978</v>
      </c>
      <c r="C528" s="319">
        <v>1925</v>
      </c>
      <c r="D528" s="319" t="s">
        <v>42</v>
      </c>
      <c r="E528" s="278" t="s">
        <v>3582</v>
      </c>
      <c r="F528" s="302" t="s">
        <v>17962</v>
      </c>
      <c r="G528" s="302" t="s">
        <v>16109</v>
      </c>
      <c r="H528" s="307" t="s">
        <v>16110</v>
      </c>
      <c r="I528" s="325" t="s">
        <v>17963</v>
      </c>
      <c r="J528" s="307" t="s">
        <v>17964</v>
      </c>
      <c r="K528" s="281" t="s">
        <v>3566</v>
      </c>
      <c r="M528" s="285" t="s">
        <v>12003</v>
      </c>
      <c r="N528" s="282">
        <v>5000</v>
      </c>
      <c r="O528" s="283" t="s">
        <v>15880</v>
      </c>
      <c r="P528" s="278"/>
      <c r="R528" s="280" t="str">
        <f t="shared" si="8"/>
        <v>Collier County Utilities</v>
      </c>
      <c r="W528" s="284"/>
      <c r="X528" s="278"/>
    </row>
    <row r="529" spans="1:25" ht="15" customHeight="1" x14ac:dyDescent="0.3">
      <c r="A529" s="278">
        <v>4078</v>
      </c>
      <c r="B529" s="279">
        <v>39979</v>
      </c>
      <c r="C529" s="348">
        <v>804</v>
      </c>
      <c r="D529" s="278" t="s">
        <v>81</v>
      </c>
      <c r="E529" s="278" t="s">
        <v>3578</v>
      </c>
      <c r="F529" s="302" t="s">
        <v>17965</v>
      </c>
      <c r="G529" s="302" t="s">
        <v>17966</v>
      </c>
      <c r="H529" s="307" t="s">
        <v>9435</v>
      </c>
      <c r="I529" s="325" t="s">
        <v>17967</v>
      </c>
      <c r="J529" s="307" t="s">
        <v>17968</v>
      </c>
      <c r="K529" s="281" t="s">
        <v>17969</v>
      </c>
      <c r="N529" s="282">
        <v>4000</v>
      </c>
      <c r="O529" s="278" t="s">
        <v>15880</v>
      </c>
      <c r="P529" s="278">
        <v>75</v>
      </c>
      <c r="Q529" s="278" t="s">
        <v>17770</v>
      </c>
      <c r="R529" s="280" t="str">
        <f t="shared" si="8"/>
        <v>City of Leesburg</v>
      </c>
      <c r="W529" s="284"/>
      <c r="X529" s="278"/>
    </row>
    <row r="530" spans="1:25" ht="15" customHeight="1" x14ac:dyDescent="0.3">
      <c r="A530" s="278">
        <v>4086</v>
      </c>
      <c r="B530" s="318">
        <v>39979</v>
      </c>
      <c r="C530" s="319">
        <v>1620</v>
      </c>
      <c r="D530" s="319" t="s">
        <v>21</v>
      </c>
      <c r="E530" s="278" t="s">
        <v>3610</v>
      </c>
      <c r="F530" s="302" t="s">
        <v>17970</v>
      </c>
      <c r="G530" s="302" t="s">
        <v>8211</v>
      </c>
      <c r="H530" s="307" t="s">
        <v>8202</v>
      </c>
      <c r="I530" s="307" t="s">
        <v>17971</v>
      </c>
      <c r="J530" s="307" t="s">
        <v>17972</v>
      </c>
      <c r="K530" s="307" t="s">
        <v>17973</v>
      </c>
      <c r="M530" s="285"/>
      <c r="N530" s="278">
        <v>900</v>
      </c>
      <c r="O530" s="283" t="s">
        <v>8227</v>
      </c>
      <c r="P530" s="278"/>
      <c r="Q530" s="278" t="s">
        <v>17974</v>
      </c>
      <c r="R530" s="280" t="str">
        <f t="shared" si="8"/>
        <v>Emerald Coast Utilities</v>
      </c>
      <c r="W530" s="284"/>
      <c r="X530" s="278"/>
    </row>
    <row r="531" spans="1:25" ht="15" customHeight="1" x14ac:dyDescent="0.3">
      <c r="A531" s="278">
        <v>4097</v>
      </c>
      <c r="B531" s="318">
        <v>39980</v>
      </c>
      <c r="C531" s="319">
        <v>817</v>
      </c>
      <c r="D531" s="319" t="s">
        <v>26</v>
      </c>
      <c r="E531" s="283" t="s">
        <v>3578</v>
      </c>
      <c r="F531" s="302" t="s">
        <v>17975</v>
      </c>
      <c r="G531" s="302" t="s">
        <v>17976</v>
      </c>
      <c r="H531" s="307" t="s">
        <v>12038</v>
      </c>
      <c r="I531" s="307" t="s">
        <v>17977</v>
      </c>
      <c r="J531" s="307" t="s">
        <v>17978</v>
      </c>
      <c r="K531" s="281" t="s">
        <v>17979</v>
      </c>
      <c r="M531" s="285"/>
      <c r="N531" s="282">
        <v>1000</v>
      </c>
      <c r="O531" s="283" t="s">
        <v>8161</v>
      </c>
      <c r="Q531" s="278" t="s">
        <v>17811</v>
      </c>
      <c r="R531" s="280" t="str">
        <f t="shared" si="8"/>
        <v>City of Melbourne</v>
      </c>
    </row>
    <row r="532" spans="1:25" ht="15" customHeight="1" x14ac:dyDescent="0.3">
      <c r="A532" s="278">
        <v>4098</v>
      </c>
      <c r="B532" s="318">
        <v>39980</v>
      </c>
      <c r="C532" s="319">
        <v>828</v>
      </c>
      <c r="D532" s="319" t="s">
        <v>56</v>
      </c>
      <c r="E532" s="278" t="s">
        <v>3587</v>
      </c>
      <c r="F532" s="302" t="s">
        <v>17980</v>
      </c>
      <c r="G532" s="302" t="s">
        <v>17981</v>
      </c>
      <c r="H532" s="307" t="s">
        <v>17982</v>
      </c>
      <c r="I532" s="307" t="s">
        <v>17983</v>
      </c>
      <c r="J532" s="307" t="s">
        <v>17984</v>
      </c>
      <c r="K532" s="278" t="s">
        <v>16839</v>
      </c>
      <c r="L532" s="278"/>
      <c r="M532" s="281"/>
      <c r="N532" s="282" t="s">
        <v>4936</v>
      </c>
      <c r="O532" s="278" t="s">
        <v>14821</v>
      </c>
      <c r="Q532" s="278" t="s">
        <v>4936</v>
      </c>
      <c r="R532" s="280" t="str">
        <f t="shared" si="8"/>
        <v>private</v>
      </c>
    </row>
    <row r="533" spans="1:25" ht="15" customHeight="1" x14ac:dyDescent="0.3">
      <c r="A533" s="278">
        <v>4106</v>
      </c>
      <c r="B533" s="279">
        <v>39980</v>
      </c>
      <c r="C533" s="348">
        <v>1425</v>
      </c>
      <c r="D533" s="278" t="s">
        <v>46</v>
      </c>
      <c r="E533" s="278" t="s">
        <v>3575</v>
      </c>
      <c r="F533" s="302" t="s">
        <v>17985</v>
      </c>
      <c r="G533" s="302" t="s">
        <v>13327</v>
      </c>
      <c r="H533" s="307" t="s">
        <v>16863</v>
      </c>
      <c r="I533" s="307" t="s">
        <v>17986</v>
      </c>
      <c r="J533" s="307" t="s">
        <v>17987</v>
      </c>
      <c r="K533" s="281" t="s">
        <v>4936</v>
      </c>
      <c r="N533" s="278">
        <v>14900</v>
      </c>
      <c r="O533" s="278" t="s">
        <v>8227</v>
      </c>
      <c r="Q533" s="278" t="s">
        <v>4936</v>
      </c>
      <c r="R533" s="280" t="str">
        <f t="shared" si="8"/>
        <v>Hillsborough Co. Water Department</v>
      </c>
      <c r="Y533" s="284"/>
    </row>
    <row r="534" spans="1:25" ht="15" customHeight="1" x14ac:dyDescent="0.3">
      <c r="A534" s="278">
        <v>4147</v>
      </c>
      <c r="B534" s="279">
        <v>39981</v>
      </c>
      <c r="C534" s="348">
        <v>1519</v>
      </c>
      <c r="D534" s="278" t="s">
        <v>72</v>
      </c>
      <c r="E534" s="278" t="s">
        <v>3575</v>
      </c>
      <c r="F534" s="302" t="s">
        <v>17988</v>
      </c>
      <c r="G534" s="302" t="s">
        <v>17989</v>
      </c>
      <c r="H534" s="307" t="s">
        <v>17990</v>
      </c>
      <c r="I534" s="307" t="s">
        <v>17991</v>
      </c>
      <c r="J534" s="307" t="s">
        <v>17992</v>
      </c>
      <c r="K534" s="281" t="s">
        <v>8429</v>
      </c>
      <c r="N534" s="282">
        <v>1000</v>
      </c>
      <c r="O534" s="278" t="s">
        <v>15880</v>
      </c>
      <c r="Q534" s="307" t="s">
        <v>17993</v>
      </c>
      <c r="R534" s="280" t="str">
        <f t="shared" si="8"/>
        <v>City of Bradenton</v>
      </c>
      <c r="Y534" s="284"/>
    </row>
    <row r="535" spans="1:25" ht="15" customHeight="1" x14ac:dyDescent="0.3">
      <c r="A535" s="278">
        <v>4151</v>
      </c>
      <c r="B535" s="318">
        <v>39981</v>
      </c>
      <c r="C535" s="319">
        <v>1630</v>
      </c>
      <c r="D535" s="319" t="s">
        <v>141</v>
      </c>
      <c r="E535" s="278" t="s">
        <v>3578</v>
      </c>
      <c r="F535" s="302" t="s">
        <v>17994</v>
      </c>
      <c r="G535" s="302" t="s">
        <v>17995</v>
      </c>
      <c r="H535" s="307" t="s">
        <v>14450</v>
      </c>
      <c r="I535" s="307" t="s">
        <v>17996</v>
      </c>
      <c r="J535" s="307" t="s">
        <v>17997</v>
      </c>
      <c r="K535" s="281" t="s">
        <v>3566</v>
      </c>
      <c r="M535" s="285" t="s">
        <v>12003</v>
      </c>
      <c r="N535" s="282">
        <v>30000</v>
      </c>
      <c r="O535" s="283" t="s">
        <v>16985</v>
      </c>
      <c r="Q535" s="278" t="s">
        <v>15191</v>
      </c>
      <c r="R535" s="280" t="str">
        <f t="shared" si="8"/>
        <v>Severn Trent Services</v>
      </c>
    </row>
    <row r="536" spans="1:25" ht="15" customHeight="1" x14ac:dyDescent="0.3">
      <c r="A536" s="278">
        <v>4168</v>
      </c>
      <c r="B536" s="279">
        <v>39982</v>
      </c>
      <c r="C536" s="348">
        <v>856</v>
      </c>
      <c r="D536" s="278" t="s">
        <v>200</v>
      </c>
      <c r="E536" s="278" t="s">
        <v>3575</v>
      </c>
      <c r="F536" s="302" t="s">
        <v>17998</v>
      </c>
      <c r="G536" s="302" t="s">
        <v>16608</v>
      </c>
      <c r="H536" s="307" t="s">
        <v>13306</v>
      </c>
      <c r="I536" s="307" t="s">
        <v>17999</v>
      </c>
      <c r="J536" s="307" t="s">
        <v>18000</v>
      </c>
      <c r="K536" s="281" t="s">
        <v>16450</v>
      </c>
      <c r="N536" s="282">
        <v>3000</v>
      </c>
      <c r="O536" s="278" t="s">
        <v>8227</v>
      </c>
      <c r="P536" s="283">
        <v>1</v>
      </c>
      <c r="R536" s="280" t="str">
        <f t="shared" si="8"/>
        <v>Pasco Co. Utilities</v>
      </c>
      <c r="Y536" s="284"/>
    </row>
    <row r="537" spans="1:25" ht="15" customHeight="1" x14ac:dyDescent="0.3">
      <c r="A537" s="278">
        <v>4172</v>
      </c>
      <c r="B537" s="279">
        <v>39982</v>
      </c>
      <c r="C537" s="348">
        <v>1001</v>
      </c>
      <c r="D537" s="278" t="s">
        <v>70</v>
      </c>
      <c r="E537" s="278" t="s">
        <v>3575</v>
      </c>
      <c r="F537" s="302" t="s">
        <v>18001</v>
      </c>
      <c r="G537" s="302" t="s">
        <v>10540</v>
      </c>
      <c r="H537" s="307" t="s">
        <v>16515</v>
      </c>
      <c r="I537" s="307" t="s">
        <v>18002</v>
      </c>
      <c r="J537" s="307" t="s">
        <v>18003</v>
      </c>
      <c r="K537" s="281" t="s">
        <v>3566</v>
      </c>
      <c r="M537" s="278" t="s">
        <v>12003</v>
      </c>
      <c r="N537" s="278">
        <v>29000</v>
      </c>
      <c r="O537" s="278" t="s">
        <v>17912</v>
      </c>
      <c r="R537" s="280" t="str">
        <f t="shared" si="8"/>
        <v>Polk Co. Utilities</v>
      </c>
    </row>
    <row r="538" spans="1:25" ht="15" customHeight="1" x14ac:dyDescent="0.3">
      <c r="A538" s="278">
        <v>4174</v>
      </c>
      <c r="B538" s="279">
        <v>39982</v>
      </c>
      <c r="C538" s="348">
        <v>1108</v>
      </c>
      <c r="D538" s="278" t="s">
        <v>21</v>
      </c>
      <c r="E538" s="278" t="s">
        <v>3610</v>
      </c>
      <c r="F538" s="302" t="s">
        <v>18004</v>
      </c>
      <c r="G538" s="302" t="s">
        <v>8611</v>
      </c>
      <c r="H538" s="307" t="s">
        <v>8202</v>
      </c>
      <c r="I538" s="307" t="s">
        <v>18005</v>
      </c>
      <c r="J538" s="307" t="s">
        <v>18006</v>
      </c>
      <c r="K538" s="281" t="s">
        <v>4936</v>
      </c>
      <c r="M538" s="282"/>
      <c r="N538" s="282">
        <v>125000</v>
      </c>
      <c r="O538" s="278" t="s">
        <v>15880</v>
      </c>
      <c r="R538" s="280" t="str">
        <f t="shared" si="8"/>
        <v>Emerald Coast Utilities</v>
      </c>
    </row>
    <row r="539" spans="1:25" ht="15" customHeight="1" x14ac:dyDescent="0.3">
      <c r="A539" s="278">
        <v>4194</v>
      </c>
      <c r="B539" s="279">
        <v>39982</v>
      </c>
      <c r="C539" s="348">
        <v>1550</v>
      </c>
      <c r="D539" s="278" t="s">
        <v>81</v>
      </c>
      <c r="E539" s="278" t="s">
        <v>3578</v>
      </c>
      <c r="F539" s="302" t="s">
        <v>18007</v>
      </c>
      <c r="G539" s="302" t="s">
        <v>18008</v>
      </c>
      <c r="H539" s="307" t="s">
        <v>18009</v>
      </c>
      <c r="I539" s="307" t="s">
        <v>18010</v>
      </c>
      <c r="J539" s="307" t="s">
        <v>18011</v>
      </c>
      <c r="K539" s="281" t="s">
        <v>3566</v>
      </c>
      <c r="N539" s="278">
        <v>30000</v>
      </c>
      <c r="O539" s="278" t="s">
        <v>14821</v>
      </c>
      <c r="R539" s="280" t="str">
        <f t="shared" si="8"/>
        <v>Lake Correctional Institution</v>
      </c>
      <c r="Y539" s="284"/>
    </row>
    <row r="540" spans="1:25" s="308" customFormat="1" ht="15" customHeight="1" x14ac:dyDescent="0.3">
      <c r="A540" s="308">
        <v>4225</v>
      </c>
      <c r="B540" s="326">
        <v>39983</v>
      </c>
      <c r="C540" s="327">
        <v>944</v>
      </c>
      <c r="D540" s="327" t="s">
        <v>40</v>
      </c>
      <c r="E540" s="308" t="s">
        <v>3587</v>
      </c>
      <c r="F540" s="302" t="s">
        <v>18012</v>
      </c>
      <c r="G540" s="302" t="s">
        <v>10673</v>
      </c>
      <c r="H540" s="307" t="s">
        <v>17409</v>
      </c>
      <c r="I540" s="307" t="s">
        <v>18013</v>
      </c>
      <c r="J540" s="307" t="s">
        <v>18014</v>
      </c>
      <c r="K540" s="311" t="s">
        <v>14447</v>
      </c>
      <c r="L540" s="311"/>
      <c r="M540" s="310"/>
      <c r="N540" s="312">
        <v>1992</v>
      </c>
      <c r="O540" s="313" t="s">
        <v>15880</v>
      </c>
      <c r="P540" s="313"/>
      <c r="Q540" s="349" t="s">
        <v>4936</v>
      </c>
      <c r="R540" s="350" t="str">
        <f t="shared" si="8"/>
        <v>Miami-Dade Water and Sewer</v>
      </c>
      <c r="Y540" s="314"/>
    </row>
    <row r="541" spans="1:25" ht="15" customHeight="1" x14ac:dyDescent="0.3">
      <c r="A541" s="278">
        <v>4254</v>
      </c>
      <c r="B541" s="279">
        <v>39984</v>
      </c>
      <c r="C541" s="348">
        <v>2154</v>
      </c>
      <c r="D541" s="278" t="s">
        <v>56</v>
      </c>
      <c r="E541" s="278" t="s">
        <v>3587</v>
      </c>
      <c r="F541" s="278" t="s">
        <v>18015</v>
      </c>
      <c r="G541" s="278" t="s">
        <v>18016</v>
      </c>
      <c r="H541" s="315" t="s">
        <v>8596</v>
      </c>
      <c r="I541" s="315"/>
      <c r="R541" s="280" t="str">
        <f t="shared" si="8"/>
        <v>City of Ft. Lauderdale</v>
      </c>
      <c r="Y541" s="284"/>
    </row>
    <row r="542" spans="1:25" ht="15" customHeight="1" x14ac:dyDescent="0.3">
      <c r="A542" s="278">
        <v>4273</v>
      </c>
      <c r="B542" s="279">
        <v>39986</v>
      </c>
      <c r="C542" s="348">
        <v>948</v>
      </c>
      <c r="D542" s="278" t="s">
        <v>203</v>
      </c>
      <c r="E542" s="278" t="s">
        <v>3610</v>
      </c>
      <c r="F542" s="278" t="s">
        <v>18017</v>
      </c>
      <c r="G542" s="278" t="s">
        <v>8163</v>
      </c>
      <c r="H542" s="315" t="s">
        <v>8164</v>
      </c>
      <c r="I542" s="332" t="s">
        <v>18018</v>
      </c>
      <c r="J542" s="315" t="s">
        <v>18019</v>
      </c>
      <c r="K542" s="281" t="s">
        <v>15979</v>
      </c>
      <c r="M542" s="282"/>
      <c r="N542" s="282">
        <v>400</v>
      </c>
      <c r="O542" s="278" t="s">
        <v>10651</v>
      </c>
      <c r="R542" s="280" t="str">
        <f t="shared" si="8"/>
        <v>Regional Utilities of Walton Co.</v>
      </c>
    </row>
    <row r="543" spans="1:25" ht="15" customHeight="1" x14ac:dyDescent="0.3">
      <c r="A543" s="278">
        <v>4332</v>
      </c>
      <c r="B543" s="279">
        <v>39987</v>
      </c>
      <c r="C543" s="348">
        <v>1705</v>
      </c>
      <c r="D543" s="278" t="s">
        <v>46</v>
      </c>
      <c r="E543" s="278" t="s">
        <v>3575</v>
      </c>
      <c r="F543" s="278" t="s">
        <v>18020</v>
      </c>
      <c r="G543" s="278" t="s">
        <v>18021</v>
      </c>
      <c r="H543" s="315" t="s">
        <v>8243</v>
      </c>
      <c r="I543" s="315" t="s">
        <v>18022</v>
      </c>
      <c r="J543" s="315" t="s">
        <v>18023</v>
      </c>
      <c r="K543" s="281" t="s">
        <v>4936</v>
      </c>
      <c r="N543" s="278">
        <v>1000</v>
      </c>
      <c r="O543" s="278" t="s">
        <v>17057</v>
      </c>
      <c r="R543" s="280" t="str">
        <f t="shared" si="8"/>
        <v>City of Tampa</v>
      </c>
    </row>
    <row r="544" spans="1:25" ht="15" customHeight="1" x14ac:dyDescent="0.3">
      <c r="A544" s="278">
        <v>4350</v>
      </c>
      <c r="B544" s="318">
        <v>39988</v>
      </c>
      <c r="C544" s="319">
        <v>802</v>
      </c>
      <c r="D544" s="319" t="s">
        <v>64</v>
      </c>
      <c r="E544" s="278" t="s">
        <v>3578</v>
      </c>
      <c r="F544" s="278" t="s">
        <v>18024</v>
      </c>
      <c r="G544" s="278" t="s">
        <v>10122</v>
      </c>
      <c r="H544" s="315" t="s">
        <v>18025</v>
      </c>
      <c r="I544" s="315" t="s">
        <v>18026</v>
      </c>
      <c r="J544" s="315" t="s">
        <v>18027</v>
      </c>
      <c r="K544" s="281" t="s">
        <v>15773</v>
      </c>
      <c r="M544" s="282" t="s">
        <v>17056</v>
      </c>
      <c r="N544" s="282">
        <v>19000</v>
      </c>
      <c r="O544" s="278" t="s">
        <v>10651</v>
      </c>
      <c r="Q544" s="346"/>
      <c r="R544" s="280" t="str">
        <f t="shared" si="8"/>
        <v>Orange county Utilities</v>
      </c>
      <c r="X544" s="278"/>
    </row>
    <row r="545" spans="1:25" ht="15" customHeight="1" x14ac:dyDescent="0.3">
      <c r="A545" s="278">
        <v>4353</v>
      </c>
      <c r="B545" s="318">
        <v>39988</v>
      </c>
      <c r="C545" s="319">
        <v>928</v>
      </c>
      <c r="D545" s="319" t="s">
        <v>18028</v>
      </c>
      <c r="E545" s="278" t="s">
        <v>3610</v>
      </c>
      <c r="F545" s="278" t="s">
        <v>18029</v>
      </c>
      <c r="G545" s="278" t="s">
        <v>18030</v>
      </c>
      <c r="H545" s="315" t="s">
        <v>18031</v>
      </c>
      <c r="I545" s="315" t="s">
        <v>18032</v>
      </c>
      <c r="J545" s="315" t="s">
        <v>18033</v>
      </c>
      <c r="K545" s="281" t="s">
        <v>8429</v>
      </c>
      <c r="M545" s="282"/>
      <c r="N545" s="282">
        <v>850</v>
      </c>
      <c r="O545" s="278" t="s">
        <v>8215</v>
      </c>
      <c r="R545" s="280" t="str">
        <f t="shared" si="8"/>
        <v>City of Springfield</v>
      </c>
    </row>
    <row r="546" spans="1:25" ht="15" customHeight="1" x14ac:dyDescent="0.3">
      <c r="A546" s="278">
        <v>4354</v>
      </c>
      <c r="B546" s="318">
        <v>39988</v>
      </c>
      <c r="C546" s="319">
        <v>1040</v>
      </c>
      <c r="D546" s="319" t="s">
        <v>46</v>
      </c>
      <c r="E546" s="278" t="s">
        <v>3575</v>
      </c>
      <c r="F546" s="278" t="s">
        <v>18034</v>
      </c>
      <c r="G546" s="278" t="s">
        <v>18035</v>
      </c>
      <c r="H546" s="315" t="s">
        <v>18036</v>
      </c>
      <c r="I546" s="315" t="s">
        <v>18037</v>
      </c>
      <c r="J546" s="315" t="s">
        <v>18038</v>
      </c>
      <c r="K546" s="281" t="s">
        <v>3566</v>
      </c>
      <c r="M546" s="282" t="s">
        <v>17056</v>
      </c>
      <c r="N546" s="282">
        <v>2760000</v>
      </c>
      <c r="O546" s="282" t="s">
        <v>8227</v>
      </c>
      <c r="Q546" s="346" t="s">
        <v>18039</v>
      </c>
      <c r="R546" s="280" t="str">
        <f t="shared" si="8"/>
        <v>Hillsborough County Water Dept.</v>
      </c>
      <c r="X546" s="278"/>
    </row>
    <row r="547" spans="1:25" ht="15" customHeight="1" x14ac:dyDescent="0.3">
      <c r="A547" s="278">
        <v>4358</v>
      </c>
      <c r="B547" s="318">
        <v>39988</v>
      </c>
      <c r="C547" s="319">
        <v>1341</v>
      </c>
      <c r="D547" s="319" t="s">
        <v>18040</v>
      </c>
      <c r="E547" s="278" t="s">
        <v>3575</v>
      </c>
      <c r="F547" s="278" t="s">
        <v>18041</v>
      </c>
      <c r="G547" s="278" t="s">
        <v>10540</v>
      </c>
      <c r="H547" s="315" t="s">
        <v>16515</v>
      </c>
      <c r="I547" s="315" t="s">
        <v>18042</v>
      </c>
      <c r="J547" s="315" t="s">
        <v>18043</v>
      </c>
      <c r="K547" s="281" t="s">
        <v>15979</v>
      </c>
      <c r="M547" s="282"/>
      <c r="N547" s="282">
        <v>12500</v>
      </c>
      <c r="O547" s="278" t="s">
        <v>10651</v>
      </c>
      <c r="R547" s="280" t="str">
        <f t="shared" si="8"/>
        <v>Polk Co. Utilities</v>
      </c>
    </row>
    <row r="548" spans="1:25" ht="15" customHeight="1" x14ac:dyDescent="0.3">
      <c r="A548" s="278">
        <v>4360</v>
      </c>
      <c r="B548" s="318">
        <v>39988</v>
      </c>
      <c r="C548" s="319">
        <v>1540</v>
      </c>
      <c r="D548" s="319" t="s">
        <v>51</v>
      </c>
      <c r="E548" s="278" t="s">
        <v>3610</v>
      </c>
      <c r="F548" s="278" t="s">
        <v>18044</v>
      </c>
      <c r="G548" s="278" t="s">
        <v>18045</v>
      </c>
      <c r="H548" s="315" t="s">
        <v>18046</v>
      </c>
      <c r="I548" s="315" t="s">
        <v>18047</v>
      </c>
      <c r="J548" s="315" t="s">
        <v>18048</v>
      </c>
      <c r="K548" s="281" t="s">
        <v>3566</v>
      </c>
      <c r="M548" s="285"/>
      <c r="N548" s="278">
        <v>8000</v>
      </c>
      <c r="O548" s="278" t="s">
        <v>8215</v>
      </c>
      <c r="R548" s="280" t="str">
        <f t="shared" si="8"/>
        <v>Parthenon Prints</v>
      </c>
    </row>
    <row r="549" spans="1:25" ht="15" customHeight="1" x14ac:dyDescent="0.3">
      <c r="A549" s="278">
        <v>4361</v>
      </c>
      <c r="B549" s="318">
        <v>39988</v>
      </c>
      <c r="C549" s="319">
        <v>1638</v>
      </c>
      <c r="D549" s="319" t="s">
        <v>64</v>
      </c>
      <c r="E549" s="278" t="s">
        <v>17718</v>
      </c>
      <c r="F549" s="278" t="s">
        <v>18049</v>
      </c>
      <c r="G549" s="278" t="s">
        <v>18050</v>
      </c>
      <c r="H549" s="315" t="s">
        <v>8260</v>
      </c>
      <c r="I549" s="315" t="s">
        <v>18051</v>
      </c>
      <c r="J549" s="315" t="s">
        <v>18052</v>
      </c>
      <c r="K549" s="281" t="s">
        <v>18053</v>
      </c>
      <c r="M549" s="282"/>
      <c r="N549" s="282">
        <v>60000</v>
      </c>
      <c r="O549" s="278" t="s">
        <v>18054</v>
      </c>
      <c r="R549" s="280" t="str">
        <f t="shared" si="8"/>
        <v>City of Orlando</v>
      </c>
    </row>
    <row r="550" spans="1:25" ht="15" customHeight="1" x14ac:dyDescent="0.3">
      <c r="A550" s="278">
        <v>4363</v>
      </c>
      <c r="B550" s="318">
        <v>39988</v>
      </c>
      <c r="C550" s="319">
        <v>1711</v>
      </c>
      <c r="D550" s="319" t="s">
        <v>200</v>
      </c>
      <c r="E550" s="278" t="s">
        <v>3575</v>
      </c>
      <c r="F550" s="278" t="s">
        <v>18055</v>
      </c>
      <c r="G550" s="278" t="s">
        <v>15656</v>
      </c>
      <c r="H550" s="315" t="s">
        <v>3044</v>
      </c>
      <c r="I550" s="315" t="s">
        <v>18056</v>
      </c>
      <c r="J550" s="315" t="s">
        <v>18057</v>
      </c>
      <c r="K550" s="281" t="s">
        <v>18058</v>
      </c>
      <c r="M550" s="282" t="s">
        <v>17056</v>
      </c>
      <c r="N550" s="282">
        <v>50000</v>
      </c>
      <c r="O550" s="282" t="s">
        <v>8227</v>
      </c>
      <c r="Q550" s="346"/>
      <c r="R550" s="280" t="str">
        <f t="shared" si="8"/>
        <v>County</v>
      </c>
      <c r="X550" s="278"/>
      <c r="Y550" s="284"/>
    </row>
    <row r="551" spans="1:25" ht="15" customHeight="1" x14ac:dyDescent="0.3">
      <c r="A551" s="278">
        <v>4377</v>
      </c>
      <c r="B551" s="279">
        <v>39989</v>
      </c>
      <c r="C551" s="348">
        <v>1629</v>
      </c>
      <c r="D551" s="278" t="s">
        <v>200</v>
      </c>
      <c r="E551" s="278" t="s">
        <v>3575</v>
      </c>
      <c r="F551" s="278" t="s">
        <v>18059</v>
      </c>
      <c r="G551" s="278" t="s">
        <v>16677</v>
      </c>
      <c r="H551" s="315" t="s">
        <v>3044</v>
      </c>
      <c r="I551" s="315" t="s">
        <v>18060</v>
      </c>
      <c r="J551" s="315" t="s">
        <v>18061</v>
      </c>
      <c r="K551" s="281" t="s">
        <v>18058</v>
      </c>
      <c r="N551" s="282">
        <v>4000</v>
      </c>
      <c r="O551" s="278" t="s">
        <v>17057</v>
      </c>
      <c r="P551" s="346"/>
      <c r="Q551" s="346"/>
      <c r="R551" s="280" t="str">
        <f t="shared" si="8"/>
        <v>County</v>
      </c>
    </row>
    <row r="552" spans="1:25" ht="15" customHeight="1" x14ac:dyDescent="0.3">
      <c r="A552" s="278">
        <v>4382</v>
      </c>
      <c r="B552" s="318">
        <v>39989</v>
      </c>
      <c r="C552" s="319">
        <v>1921</v>
      </c>
      <c r="D552" s="319" t="s">
        <v>46</v>
      </c>
      <c r="E552" s="278" t="s">
        <v>3575</v>
      </c>
      <c r="F552" s="278" t="s">
        <v>18062</v>
      </c>
      <c r="G552" s="278" t="s">
        <v>8259</v>
      </c>
      <c r="H552" s="315" t="s">
        <v>18063</v>
      </c>
      <c r="I552" s="315" t="s">
        <v>18064</v>
      </c>
      <c r="J552" s="315" t="s">
        <v>18065</v>
      </c>
      <c r="K552" s="281" t="s">
        <v>3566</v>
      </c>
      <c r="L552" s="281" t="s">
        <v>29</v>
      </c>
      <c r="M552" s="282"/>
      <c r="N552" s="282">
        <v>3000</v>
      </c>
      <c r="O552" s="283" t="s">
        <v>15880</v>
      </c>
      <c r="P552" s="278"/>
      <c r="Q552" s="278" t="s">
        <v>18066</v>
      </c>
      <c r="R552" s="280" t="str">
        <f t="shared" si="8"/>
        <v>Tampa Electric Authority</v>
      </c>
      <c r="W552" s="284"/>
      <c r="X552" s="278"/>
    </row>
    <row r="553" spans="1:25" ht="15" customHeight="1" x14ac:dyDescent="0.3">
      <c r="A553" s="278">
        <v>4394</v>
      </c>
      <c r="B553" s="318">
        <v>39990</v>
      </c>
      <c r="C553" s="319">
        <v>1155</v>
      </c>
      <c r="D553" s="319" t="s">
        <v>46</v>
      </c>
      <c r="E553" s="278" t="s">
        <v>3575</v>
      </c>
      <c r="F553" s="278" t="s">
        <v>18067</v>
      </c>
      <c r="G553" s="278" t="s">
        <v>9473</v>
      </c>
      <c r="H553" s="315" t="s">
        <v>18068</v>
      </c>
      <c r="I553" s="315" t="s">
        <v>18069</v>
      </c>
      <c r="J553" s="315" t="s">
        <v>18070</v>
      </c>
      <c r="K553" s="281" t="s">
        <v>3566</v>
      </c>
      <c r="M553" s="282" t="s">
        <v>12003</v>
      </c>
      <c r="N553" s="282">
        <v>35000</v>
      </c>
      <c r="O553" s="283" t="s">
        <v>10651</v>
      </c>
      <c r="P553" s="278"/>
      <c r="R553" s="280" t="str">
        <f t="shared" si="8"/>
        <v>Hillsborough Water</v>
      </c>
      <c r="W553" s="284"/>
      <c r="X553" s="278"/>
    </row>
    <row r="554" spans="1:25" ht="15" customHeight="1" x14ac:dyDescent="0.3">
      <c r="A554" s="278">
        <v>4397</v>
      </c>
      <c r="B554" s="318">
        <v>39990</v>
      </c>
      <c r="C554" s="319">
        <v>1454</v>
      </c>
      <c r="D554" s="319" t="s">
        <v>46</v>
      </c>
      <c r="E554" s="278" t="s">
        <v>3575</v>
      </c>
      <c r="F554" s="278" t="s">
        <v>18071</v>
      </c>
      <c r="G554" s="278" t="s">
        <v>9038</v>
      </c>
      <c r="H554" s="315" t="s">
        <v>9039</v>
      </c>
      <c r="I554" s="315" t="s">
        <v>18072</v>
      </c>
      <c r="J554" s="315" t="s">
        <v>18073</v>
      </c>
      <c r="K554" s="278" t="s">
        <v>16483</v>
      </c>
      <c r="L554" s="278"/>
      <c r="M554" s="285"/>
      <c r="N554" s="282">
        <v>3000</v>
      </c>
      <c r="O554" s="283" t="s">
        <v>15880</v>
      </c>
      <c r="P554" s="278"/>
      <c r="Q554" s="278" t="s">
        <v>11475</v>
      </c>
      <c r="R554" s="280" t="str">
        <f t="shared" si="8"/>
        <v>City of Temple Terrace</v>
      </c>
      <c r="W554" s="284"/>
      <c r="X554" s="278"/>
    </row>
    <row r="555" spans="1:25" ht="15" customHeight="1" x14ac:dyDescent="0.3">
      <c r="A555" s="278">
        <v>4400</v>
      </c>
      <c r="B555" s="318">
        <v>39990</v>
      </c>
      <c r="C555" s="319">
        <v>1516</v>
      </c>
      <c r="D555" s="319" t="s">
        <v>46</v>
      </c>
      <c r="E555" s="278" t="s">
        <v>3575</v>
      </c>
      <c r="F555" s="278" t="s">
        <v>18074</v>
      </c>
      <c r="G555" s="278" t="s">
        <v>18075</v>
      </c>
      <c r="H555" s="315" t="s">
        <v>18076</v>
      </c>
      <c r="I555" s="315" t="s">
        <v>18077</v>
      </c>
      <c r="J555" s="315" t="s">
        <v>18070</v>
      </c>
      <c r="K555" s="281" t="s">
        <v>18058</v>
      </c>
      <c r="M555" s="285"/>
      <c r="N555" s="282">
        <v>2000</v>
      </c>
      <c r="O555" s="278" t="s">
        <v>14821</v>
      </c>
      <c r="P555" s="278"/>
      <c r="R555" s="280" t="str">
        <f t="shared" si="8"/>
        <v xml:space="preserve">Hillsborough Co. Water </v>
      </c>
      <c r="W555" s="284"/>
      <c r="X555" s="278"/>
    </row>
    <row r="556" spans="1:25" ht="15" customHeight="1" x14ac:dyDescent="0.3">
      <c r="A556" s="278">
        <v>4401</v>
      </c>
      <c r="B556" s="318">
        <v>39990</v>
      </c>
      <c r="C556" s="319">
        <v>1548</v>
      </c>
      <c r="D556" s="319" t="s">
        <v>319</v>
      </c>
      <c r="E556" s="278" t="s">
        <v>3610</v>
      </c>
      <c r="F556" s="278" t="s">
        <v>18078</v>
      </c>
      <c r="G556" s="319" t="s">
        <v>18079</v>
      </c>
      <c r="H556" s="280" t="s">
        <v>6799</v>
      </c>
      <c r="I556" s="332" t="s">
        <v>18080</v>
      </c>
      <c r="J556" s="315" t="s">
        <v>18081</v>
      </c>
      <c r="K556" s="281" t="s">
        <v>4936</v>
      </c>
      <c r="M556" s="285"/>
      <c r="N556" s="282" t="s">
        <v>4936</v>
      </c>
      <c r="O556" s="283" t="s">
        <v>8227</v>
      </c>
      <c r="P556" s="278"/>
      <c r="Q556" s="278" t="s">
        <v>4433</v>
      </c>
      <c r="R556" s="280" t="str">
        <f t="shared" si="8"/>
        <v>FDEP</v>
      </c>
      <c r="W556" s="284"/>
      <c r="X556" s="278"/>
    </row>
    <row r="557" spans="1:25" s="286" customFormat="1" ht="15" customHeight="1" x14ac:dyDescent="0.3">
      <c r="A557" s="286">
        <v>4413</v>
      </c>
      <c r="B557" s="321">
        <v>39990</v>
      </c>
      <c r="C557" s="322">
        <v>1059</v>
      </c>
      <c r="D557" s="322" t="s">
        <v>64</v>
      </c>
      <c r="E557" s="286" t="s">
        <v>3578</v>
      </c>
      <c r="F557" s="286" t="s">
        <v>18082</v>
      </c>
      <c r="G557" s="322" t="s">
        <v>18083</v>
      </c>
      <c r="H557" s="317" t="s">
        <v>18084</v>
      </c>
      <c r="I557" s="290" t="s">
        <v>18085</v>
      </c>
      <c r="J557" s="290" t="s">
        <v>18086</v>
      </c>
      <c r="K557" s="291" t="s">
        <v>14447</v>
      </c>
      <c r="L557" s="291"/>
      <c r="M557" s="289"/>
      <c r="N557" s="292">
        <v>2000</v>
      </c>
      <c r="O557" s="293" t="s">
        <v>15880</v>
      </c>
      <c r="R557" s="290" t="str">
        <f t="shared" si="8"/>
        <v>Reddy Creek Energy Services</v>
      </c>
      <c r="W557" s="294"/>
    </row>
    <row r="558" spans="1:25" ht="15" customHeight="1" x14ac:dyDescent="0.3">
      <c r="A558" s="278">
        <v>4414</v>
      </c>
      <c r="B558" s="318">
        <v>39991</v>
      </c>
      <c r="C558" s="319">
        <v>1215</v>
      </c>
      <c r="D558" s="319" t="s">
        <v>21</v>
      </c>
      <c r="E558" s="278" t="s">
        <v>3610</v>
      </c>
      <c r="F558" s="278" t="s">
        <v>18082</v>
      </c>
      <c r="G558" s="319" t="s">
        <v>18087</v>
      </c>
      <c r="H558" s="280" t="s">
        <v>8202</v>
      </c>
      <c r="I558" s="280" t="s">
        <v>18088</v>
      </c>
      <c r="J558" s="280" t="s">
        <v>18089</v>
      </c>
      <c r="K558" s="281" t="s">
        <v>14447</v>
      </c>
      <c r="M558" s="285"/>
      <c r="N558" s="278">
        <v>15000</v>
      </c>
      <c r="O558" s="283" t="s">
        <v>15880</v>
      </c>
      <c r="P558" s="346"/>
      <c r="Q558" s="346"/>
      <c r="R558" s="280" t="str">
        <f t="shared" si="8"/>
        <v>Emerald Coast Utilities</v>
      </c>
    </row>
    <row r="559" spans="1:25" ht="15" customHeight="1" x14ac:dyDescent="0.3">
      <c r="A559" s="278">
        <v>4417</v>
      </c>
      <c r="B559" s="318">
        <v>39991</v>
      </c>
      <c r="C559" s="319">
        <v>1049</v>
      </c>
      <c r="D559" s="319" t="s">
        <v>79</v>
      </c>
      <c r="E559" s="278" t="s">
        <v>3578</v>
      </c>
      <c r="F559" s="278" t="s">
        <v>18090</v>
      </c>
      <c r="G559" s="319" t="s">
        <v>17244</v>
      </c>
      <c r="H559" s="299" t="s">
        <v>18091</v>
      </c>
      <c r="I559" s="320" t="s">
        <v>18092</v>
      </c>
      <c r="J559" s="330" t="s">
        <v>18093</v>
      </c>
      <c r="K559" s="297" t="s">
        <v>3567</v>
      </c>
      <c r="L559" s="297"/>
      <c r="M559" s="285"/>
      <c r="N559" s="282">
        <v>200</v>
      </c>
      <c r="O559" s="283" t="s">
        <v>14821</v>
      </c>
      <c r="P559" s="346"/>
      <c r="Q559" s="346"/>
      <c r="R559" s="280" t="str">
        <f t="shared" si="8"/>
        <v>Marion Co. Water</v>
      </c>
    </row>
    <row r="560" spans="1:25" s="355" customFormat="1" ht="15" customHeight="1" x14ac:dyDescent="0.3">
      <c r="A560" s="278">
        <v>4421</v>
      </c>
      <c r="B560" s="318">
        <v>39991</v>
      </c>
      <c r="C560" s="319">
        <v>445</v>
      </c>
      <c r="D560" s="319" t="s">
        <v>42</v>
      </c>
      <c r="E560" s="282" t="s">
        <v>3582</v>
      </c>
      <c r="F560" s="278" t="s">
        <v>18094</v>
      </c>
      <c r="G560" s="278" t="s">
        <v>16109</v>
      </c>
      <c r="H560" s="280" t="s">
        <v>17568</v>
      </c>
      <c r="I560" s="320" t="s">
        <v>18095</v>
      </c>
      <c r="J560" s="280" t="s">
        <v>18096</v>
      </c>
      <c r="K560" s="278" t="s">
        <v>3566</v>
      </c>
      <c r="L560" s="278"/>
      <c r="M560" s="285" t="s">
        <v>17056</v>
      </c>
      <c r="N560" s="282">
        <v>20000</v>
      </c>
      <c r="O560" s="278" t="s">
        <v>8215</v>
      </c>
      <c r="P560" s="351"/>
      <c r="Q560" s="352"/>
      <c r="R560" s="280" t="str">
        <f t="shared" si="8"/>
        <v>Collier County</v>
      </c>
      <c r="S560" s="353"/>
      <c r="T560" s="353"/>
      <c r="U560" s="353"/>
      <c r="V560" s="353"/>
      <c r="W560" s="353"/>
      <c r="X560" s="353"/>
      <c r="Y560" s="354"/>
    </row>
    <row r="561" spans="1:25" s="355" customFormat="1" ht="15" customHeight="1" x14ac:dyDescent="0.3">
      <c r="A561" s="278">
        <v>4424</v>
      </c>
      <c r="B561" s="318">
        <v>39991</v>
      </c>
      <c r="C561" s="319">
        <v>709</v>
      </c>
      <c r="D561" s="319" t="s">
        <v>64</v>
      </c>
      <c r="E561" s="278" t="s">
        <v>3578</v>
      </c>
      <c r="F561" s="278" t="s">
        <v>18097</v>
      </c>
      <c r="G561" s="278" t="s">
        <v>15900</v>
      </c>
      <c r="H561" s="280" t="s">
        <v>18025</v>
      </c>
      <c r="I561" s="280" t="s">
        <v>18098</v>
      </c>
      <c r="J561" s="330" t="s">
        <v>18099</v>
      </c>
      <c r="K561" s="281" t="s">
        <v>13179</v>
      </c>
      <c r="L561" s="281"/>
      <c r="M561" s="285"/>
      <c r="N561" s="282">
        <v>1000</v>
      </c>
      <c r="O561" s="278" t="s">
        <v>8215</v>
      </c>
      <c r="P561" s="351"/>
      <c r="Q561" s="353"/>
      <c r="R561" s="280" t="str">
        <f t="shared" si="8"/>
        <v>Orange county Utilities</v>
      </c>
      <c r="S561" s="353"/>
      <c r="T561" s="353"/>
      <c r="U561" s="353"/>
      <c r="V561" s="353"/>
      <c r="W561" s="353"/>
      <c r="X561" s="356"/>
    </row>
    <row r="562" spans="1:25" s="355" customFormat="1" ht="15" customHeight="1" x14ac:dyDescent="0.3">
      <c r="A562" s="278">
        <v>4451</v>
      </c>
      <c r="B562" s="318">
        <v>39993</v>
      </c>
      <c r="C562" s="319">
        <v>742</v>
      </c>
      <c r="D562" s="319" t="s">
        <v>46</v>
      </c>
      <c r="E562" s="278" t="s">
        <v>3575</v>
      </c>
      <c r="F562" s="278" t="s">
        <v>18100</v>
      </c>
      <c r="G562" s="278" t="s">
        <v>13331</v>
      </c>
      <c r="H562" s="280" t="s">
        <v>13981</v>
      </c>
      <c r="I562" s="280" t="s">
        <v>18101</v>
      </c>
      <c r="J562" s="280" t="s">
        <v>18102</v>
      </c>
      <c r="K562" s="278" t="s">
        <v>16805</v>
      </c>
      <c r="L562" s="278"/>
      <c r="M562" s="285"/>
      <c r="N562" s="282">
        <v>1100</v>
      </c>
      <c r="O562" s="278" t="s">
        <v>8215</v>
      </c>
      <c r="P562" s="351"/>
      <c r="Q562" s="353"/>
      <c r="R562" s="280" t="str">
        <f t="shared" si="8"/>
        <v>Hillsborough Co. Water Resources</v>
      </c>
      <c r="S562" s="353"/>
      <c r="T562" s="353"/>
      <c r="U562" s="353"/>
      <c r="V562" s="353"/>
      <c r="W562" s="353"/>
      <c r="X562" s="356"/>
    </row>
    <row r="563" spans="1:25" s="355" customFormat="1" ht="15" customHeight="1" x14ac:dyDescent="0.3">
      <c r="A563" s="278">
        <v>4452</v>
      </c>
      <c r="B563" s="318">
        <v>39993</v>
      </c>
      <c r="C563" s="319">
        <v>755</v>
      </c>
      <c r="D563" s="319" t="s">
        <v>46</v>
      </c>
      <c r="E563" s="278" t="s">
        <v>3575</v>
      </c>
      <c r="F563" s="278" t="s">
        <v>18103</v>
      </c>
      <c r="G563" s="278" t="s">
        <v>13331</v>
      </c>
      <c r="H563" s="299" t="s">
        <v>13981</v>
      </c>
      <c r="I563" s="295" t="s">
        <v>18104</v>
      </c>
      <c r="J563" s="280" t="s">
        <v>18105</v>
      </c>
      <c r="K563" s="281" t="s">
        <v>16805</v>
      </c>
      <c r="L563" s="281"/>
      <c r="M563" s="285"/>
      <c r="N563" s="282">
        <v>5000</v>
      </c>
      <c r="O563" s="278" t="s">
        <v>10651</v>
      </c>
      <c r="P563" s="351"/>
      <c r="Q563" s="353"/>
      <c r="R563" s="280" t="str">
        <f t="shared" si="8"/>
        <v>Hillsborough Co. Water Resources</v>
      </c>
      <c r="S563" s="353"/>
      <c r="T563" s="353"/>
      <c r="U563" s="353"/>
      <c r="V563" s="353"/>
      <c r="W563" s="353"/>
      <c r="X563" s="356"/>
    </row>
    <row r="564" spans="1:25" s="286" customFormat="1" ht="15" customHeight="1" x14ac:dyDescent="0.3">
      <c r="A564" s="286">
        <v>4458</v>
      </c>
      <c r="B564" s="321">
        <v>39993</v>
      </c>
      <c r="C564" s="322">
        <v>1109</v>
      </c>
      <c r="D564" s="322" t="s">
        <v>64</v>
      </c>
      <c r="E564" s="286" t="s">
        <v>3578</v>
      </c>
      <c r="F564" s="286" t="s">
        <v>18106</v>
      </c>
      <c r="G564" s="286" t="s">
        <v>8773</v>
      </c>
      <c r="H564" s="317" t="s">
        <v>18107</v>
      </c>
      <c r="I564" s="290" t="s">
        <v>18108</v>
      </c>
      <c r="J564" s="290" t="s">
        <v>18109</v>
      </c>
      <c r="K564" s="286" t="s">
        <v>16129</v>
      </c>
      <c r="M564" s="289"/>
      <c r="N564" s="292">
        <v>1000</v>
      </c>
      <c r="O564" s="286" t="s">
        <v>14821</v>
      </c>
      <c r="P564" s="293"/>
      <c r="R564" s="290" t="str">
        <f t="shared" si="8"/>
        <v>City of Orlando Wastewater Dept.</v>
      </c>
      <c r="X564" s="294"/>
    </row>
    <row r="565" spans="1:25" s="355" customFormat="1" ht="15" customHeight="1" x14ac:dyDescent="0.3">
      <c r="A565" s="278">
        <v>4463</v>
      </c>
      <c r="B565" s="318">
        <v>39993</v>
      </c>
      <c r="C565" s="319">
        <v>1247</v>
      </c>
      <c r="D565" s="319" t="s">
        <v>56</v>
      </c>
      <c r="E565" s="278" t="s">
        <v>3587</v>
      </c>
      <c r="F565" s="278" t="s">
        <v>18110</v>
      </c>
      <c r="G565" s="278" t="s">
        <v>14933</v>
      </c>
      <c r="H565" s="280" t="s">
        <v>14934</v>
      </c>
      <c r="I565" s="295" t="s">
        <v>18111</v>
      </c>
      <c r="J565" s="280" t="s">
        <v>18112</v>
      </c>
      <c r="K565" s="278" t="s">
        <v>18113</v>
      </c>
      <c r="L565" s="278"/>
      <c r="M565" s="285"/>
      <c r="N565" s="282">
        <v>10000</v>
      </c>
      <c r="O565" s="278" t="s">
        <v>8227</v>
      </c>
      <c r="P565" s="351"/>
      <c r="Q565" s="353"/>
      <c r="R565" s="280" t="str">
        <f t="shared" si="8"/>
        <v>City of Deerfield Beach</v>
      </c>
      <c r="S565" s="353"/>
      <c r="T565" s="353"/>
      <c r="U565" s="353"/>
      <c r="V565" s="353"/>
      <c r="W565" s="353"/>
      <c r="X565" s="356"/>
    </row>
    <row r="566" spans="1:25" ht="15" customHeight="1" x14ac:dyDescent="0.3">
      <c r="A566" s="278">
        <v>4469</v>
      </c>
      <c r="B566" s="318">
        <v>39993</v>
      </c>
      <c r="C566" s="319">
        <v>235</v>
      </c>
      <c r="D566" s="319" t="s">
        <v>141</v>
      </c>
      <c r="E566" s="278" t="s">
        <v>3578</v>
      </c>
      <c r="F566" s="278" t="s">
        <v>18114</v>
      </c>
      <c r="G566" s="278" t="s">
        <v>15933</v>
      </c>
      <c r="H566" s="299" t="s">
        <v>12282</v>
      </c>
      <c r="I566" s="280" t="s">
        <v>18115</v>
      </c>
      <c r="J566" s="280" t="s">
        <v>18116</v>
      </c>
      <c r="K566" s="278" t="s">
        <v>3567</v>
      </c>
      <c r="L566" s="278"/>
      <c r="M566" s="281" t="s">
        <v>17960</v>
      </c>
      <c r="N566" s="285">
        <v>10000</v>
      </c>
      <c r="O566" s="282" t="s">
        <v>17912</v>
      </c>
      <c r="R566" s="280" t="str">
        <f t="shared" si="8"/>
        <v>Absolute Water</v>
      </c>
      <c r="X566" s="278"/>
      <c r="Y566" s="284"/>
    </row>
    <row r="567" spans="1:25" ht="15" customHeight="1" x14ac:dyDescent="0.3">
      <c r="A567" s="278">
        <v>4474</v>
      </c>
      <c r="B567" s="318">
        <v>39993</v>
      </c>
      <c r="C567" s="319">
        <v>409</v>
      </c>
      <c r="D567" s="319" t="s">
        <v>319</v>
      </c>
      <c r="E567" s="278" t="s">
        <v>3610</v>
      </c>
      <c r="F567" s="278" t="s">
        <v>18117</v>
      </c>
      <c r="G567" s="278" t="s">
        <v>14558</v>
      </c>
      <c r="H567" s="280" t="s">
        <v>8208</v>
      </c>
      <c r="I567" s="280" t="s">
        <v>18118</v>
      </c>
      <c r="J567" s="280" t="s">
        <v>18119</v>
      </c>
      <c r="K567" s="278" t="s">
        <v>14447</v>
      </c>
      <c r="L567" s="278"/>
      <c r="M567" s="281"/>
      <c r="N567" s="285">
        <v>500</v>
      </c>
      <c r="O567" s="282" t="s">
        <v>8142</v>
      </c>
      <c r="R567" s="280" t="str">
        <f t="shared" si="8"/>
        <v>City of Tallahassee</v>
      </c>
    </row>
    <row r="568" spans="1:25" ht="15" customHeight="1" x14ac:dyDescent="0.3">
      <c r="A568" s="278">
        <v>4496</v>
      </c>
      <c r="B568" s="279">
        <v>39994</v>
      </c>
      <c r="C568" s="348">
        <v>1232</v>
      </c>
      <c r="D568" s="278" t="s">
        <v>72</v>
      </c>
      <c r="E568" s="278" t="s">
        <v>3575</v>
      </c>
      <c r="F568" s="278" t="s">
        <v>18120</v>
      </c>
      <c r="G568" s="278" t="s">
        <v>18121</v>
      </c>
      <c r="H568" s="280" t="s">
        <v>18122</v>
      </c>
      <c r="I568" s="280" t="s">
        <v>18123</v>
      </c>
      <c r="J568" s="280" t="s">
        <v>18124</v>
      </c>
      <c r="K568" s="278" t="s">
        <v>16133</v>
      </c>
      <c r="L568" s="278"/>
      <c r="M568" s="281"/>
      <c r="N568" s="278">
        <v>1500</v>
      </c>
      <c r="O568" s="282" t="s">
        <v>8227</v>
      </c>
      <c r="R568" s="280" t="str">
        <f t="shared" si="8"/>
        <v xml:space="preserve">Manatee Co. </v>
      </c>
    </row>
    <row r="569" spans="1:25" ht="15" customHeight="1" x14ac:dyDescent="0.3">
      <c r="A569" s="278">
        <v>4517</v>
      </c>
      <c r="B569" s="318">
        <v>39995</v>
      </c>
      <c r="C569" s="319">
        <v>1015</v>
      </c>
      <c r="D569" s="319" t="s">
        <v>56</v>
      </c>
      <c r="E569" s="278" t="s">
        <v>3587</v>
      </c>
      <c r="F569" s="302" t="s">
        <v>18125</v>
      </c>
      <c r="G569" s="302" t="s">
        <v>18126</v>
      </c>
      <c r="H569" s="307" t="s">
        <v>9833</v>
      </c>
      <c r="I569" s="307" t="s">
        <v>18127</v>
      </c>
      <c r="J569" s="307" t="s">
        <v>18128</v>
      </c>
      <c r="K569" s="278" t="s">
        <v>4936</v>
      </c>
      <c r="L569" s="278"/>
      <c r="M569" s="285" t="s">
        <v>12003</v>
      </c>
      <c r="N569" s="278" t="s">
        <v>4936</v>
      </c>
      <c r="O569" s="278" t="s">
        <v>16985</v>
      </c>
      <c r="R569" s="280" t="str">
        <f t="shared" si="8"/>
        <v>City of Sunrise</v>
      </c>
    </row>
    <row r="570" spans="1:25" ht="15" customHeight="1" x14ac:dyDescent="0.3">
      <c r="A570" s="278">
        <v>4520</v>
      </c>
      <c r="B570" s="318">
        <v>39995</v>
      </c>
      <c r="C570" s="319">
        <v>1108</v>
      </c>
      <c r="D570" s="278" t="s">
        <v>70</v>
      </c>
      <c r="E570" s="278" t="s">
        <v>3575</v>
      </c>
      <c r="F570" s="302" t="s">
        <v>18129</v>
      </c>
      <c r="G570" s="302" t="s">
        <v>18130</v>
      </c>
      <c r="H570" s="307" t="s">
        <v>16080</v>
      </c>
      <c r="I570" s="307" t="s">
        <v>18131</v>
      </c>
      <c r="J570" s="307" t="s">
        <v>18132</v>
      </c>
      <c r="K570" s="278" t="s">
        <v>18133</v>
      </c>
      <c r="L570" s="278"/>
      <c r="M570" s="285"/>
      <c r="N570" s="278">
        <v>14000</v>
      </c>
      <c r="O570" s="278" t="s">
        <v>10651</v>
      </c>
      <c r="R570" s="280" t="str">
        <f t="shared" si="8"/>
        <v>Consta Flow Inc.</v>
      </c>
    </row>
    <row r="571" spans="1:25" ht="15" customHeight="1" x14ac:dyDescent="0.3">
      <c r="A571" s="278">
        <v>4521</v>
      </c>
      <c r="B571" s="318">
        <v>39995</v>
      </c>
      <c r="C571" s="319">
        <v>1115</v>
      </c>
      <c r="D571" s="319" t="s">
        <v>68</v>
      </c>
      <c r="E571" s="278" t="s">
        <v>3575</v>
      </c>
      <c r="F571" s="302" t="s">
        <v>18134</v>
      </c>
      <c r="G571" s="302" t="s">
        <v>15067</v>
      </c>
      <c r="H571" s="307" t="s">
        <v>9078</v>
      </c>
      <c r="I571" s="307" t="s">
        <v>18135</v>
      </c>
      <c r="J571" s="307" t="s">
        <v>18136</v>
      </c>
      <c r="K571" s="278" t="s">
        <v>8225</v>
      </c>
      <c r="L571" s="278"/>
      <c r="M571" s="285"/>
      <c r="N571" s="282">
        <v>8000</v>
      </c>
      <c r="O571" s="278" t="s">
        <v>15880</v>
      </c>
      <c r="R571" s="280" t="str">
        <f t="shared" si="8"/>
        <v>Englewood Water District</v>
      </c>
    </row>
    <row r="572" spans="1:25" ht="15" customHeight="1" x14ac:dyDescent="0.3">
      <c r="A572" s="278">
        <v>4525</v>
      </c>
      <c r="B572" s="318">
        <v>39995</v>
      </c>
      <c r="C572" s="319">
        <v>1141</v>
      </c>
      <c r="D572" s="319" t="s">
        <v>21</v>
      </c>
      <c r="E572" s="278" t="s">
        <v>3610</v>
      </c>
      <c r="F572" s="302" t="s">
        <v>18137</v>
      </c>
      <c r="G572" s="302" t="s">
        <v>14981</v>
      </c>
      <c r="H572" s="307" t="s">
        <v>14506</v>
      </c>
      <c r="I572" s="307" t="s">
        <v>18138</v>
      </c>
      <c r="J572" s="307" t="s">
        <v>18139</v>
      </c>
      <c r="K572" s="281" t="s">
        <v>8225</v>
      </c>
      <c r="M572" s="285"/>
      <c r="N572" s="278">
        <v>1000</v>
      </c>
      <c r="O572" s="278" t="s">
        <v>15880</v>
      </c>
      <c r="R572" s="280" t="str">
        <f t="shared" si="8"/>
        <v>Emerald Coast Utility Authority</v>
      </c>
    </row>
    <row r="573" spans="1:25" ht="15" customHeight="1" x14ac:dyDescent="0.3">
      <c r="A573" s="278">
        <v>4543</v>
      </c>
      <c r="B573" s="318">
        <v>39996</v>
      </c>
      <c r="C573" s="319">
        <v>938</v>
      </c>
      <c r="D573" s="319" t="s">
        <v>150</v>
      </c>
      <c r="E573" s="278" t="s">
        <v>3575</v>
      </c>
      <c r="F573" s="302" t="s">
        <v>18140</v>
      </c>
      <c r="G573" s="302" t="s">
        <v>18141</v>
      </c>
      <c r="H573" s="307" t="s">
        <v>18142</v>
      </c>
      <c r="I573" s="307" t="s">
        <v>18143</v>
      </c>
      <c r="J573" s="307" t="s">
        <v>18144</v>
      </c>
      <c r="K573" s="278" t="s">
        <v>14447</v>
      </c>
      <c r="L573" s="278"/>
      <c r="M573" s="285" t="s">
        <v>12003</v>
      </c>
      <c r="N573" s="278">
        <v>2000</v>
      </c>
      <c r="O573" s="278" t="s">
        <v>16985</v>
      </c>
      <c r="R573" s="280" t="str">
        <f t="shared" si="8"/>
        <v>Enviro Masters</v>
      </c>
    </row>
    <row r="574" spans="1:25" ht="15" customHeight="1" x14ac:dyDescent="0.3">
      <c r="A574" s="278">
        <v>4546</v>
      </c>
      <c r="B574" s="318">
        <v>39996</v>
      </c>
      <c r="C574" s="319">
        <v>1052</v>
      </c>
      <c r="D574" s="319" t="s">
        <v>40</v>
      </c>
      <c r="E574" s="278" t="s">
        <v>3587</v>
      </c>
      <c r="F574" s="302" t="s">
        <v>18145</v>
      </c>
      <c r="G574" s="302" t="s">
        <v>8449</v>
      </c>
      <c r="H574" s="307" t="s">
        <v>17409</v>
      </c>
      <c r="I574" s="307" t="s">
        <v>18146</v>
      </c>
      <c r="J574" s="307" t="s">
        <v>18147</v>
      </c>
      <c r="K574" s="278" t="s">
        <v>8225</v>
      </c>
      <c r="L574" s="278"/>
      <c r="M574" s="282"/>
      <c r="N574" s="282">
        <v>1500</v>
      </c>
      <c r="O574" s="278" t="s">
        <v>8142</v>
      </c>
      <c r="R574" s="280" t="str">
        <f t="shared" si="8"/>
        <v>Miami-Dade Water and Sewer</v>
      </c>
    </row>
    <row r="575" spans="1:25" ht="15" customHeight="1" x14ac:dyDescent="0.3">
      <c r="A575" s="278">
        <v>4548</v>
      </c>
      <c r="B575" s="318">
        <v>39996</v>
      </c>
      <c r="C575" s="319">
        <v>1143</v>
      </c>
      <c r="D575" s="278" t="s">
        <v>46</v>
      </c>
      <c r="E575" s="278" t="s">
        <v>3575</v>
      </c>
      <c r="F575" s="302" t="s">
        <v>18148</v>
      </c>
      <c r="G575" s="302" t="s">
        <v>18149</v>
      </c>
      <c r="H575" s="307" t="s">
        <v>18150</v>
      </c>
      <c r="I575" s="325" t="s">
        <v>18151</v>
      </c>
      <c r="J575" s="307" t="s">
        <v>18152</v>
      </c>
      <c r="K575" s="278" t="s">
        <v>8225</v>
      </c>
      <c r="L575" s="278"/>
      <c r="M575" s="285"/>
      <c r="N575" s="282">
        <v>1000</v>
      </c>
      <c r="O575" s="278" t="s">
        <v>13539</v>
      </c>
      <c r="R575" s="280" t="str">
        <f t="shared" si="8"/>
        <v>City of Tampa Wastewater Treatment Plant</v>
      </c>
    </row>
    <row r="576" spans="1:25" ht="15" customHeight="1" x14ac:dyDescent="0.3">
      <c r="A576" s="278">
        <v>4549</v>
      </c>
      <c r="B576" s="318">
        <v>39996</v>
      </c>
      <c r="C576" s="319">
        <v>1155</v>
      </c>
      <c r="D576" s="278" t="s">
        <v>46</v>
      </c>
      <c r="E576" s="278" t="s">
        <v>3575</v>
      </c>
      <c r="F576" s="302" t="s">
        <v>18153</v>
      </c>
      <c r="G576" s="302" t="s">
        <v>18149</v>
      </c>
      <c r="H576" s="307" t="s">
        <v>18150</v>
      </c>
      <c r="I576" s="307" t="s">
        <v>18154</v>
      </c>
      <c r="J576" s="307" t="s">
        <v>18155</v>
      </c>
      <c r="K576" s="278" t="s">
        <v>3566</v>
      </c>
      <c r="L576" s="278"/>
      <c r="M576" s="285"/>
      <c r="N576" s="278">
        <v>1000</v>
      </c>
      <c r="O576" s="278" t="s">
        <v>16985</v>
      </c>
      <c r="P576" s="283">
        <v>0</v>
      </c>
      <c r="Q576" s="278" t="s">
        <v>18156</v>
      </c>
      <c r="R576" s="280" t="str">
        <f t="shared" si="8"/>
        <v>City of Tampa Wastewater Treatment Plant</v>
      </c>
    </row>
    <row r="577" spans="1:25" ht="15" customHeight="1" x14ac:dyDescent="0.3">
      <c r="A577" s="278">
        <v>4551</v>
      </c>
      <c r="B577" s="318">
        <v>39996</v>
      </c>
      <c r="C577" s="319">
        <v>1242</v>
      </c>
      <c r="D577" s="319" t="s">
        <v>61</v>
      </c>
      <c r="E577" s="278" t="s">
        <v>3575</v>
      </c>
      <c r="F577" s="302" t="s">
        <v>18157</v>
      </c>
      <c r="G577" s="302" t="s">
        <v>18158</v>
      </c>
      <c r="H577" s="307" t="s">
        <v>3596</v>
      </c>
      <c r="I577" s="325" t="s">
        <v>18159</v>
      </c>
      <c r="J577" s="307" t="s">
        <v>14575</v>
      </c>
      <c r="K577" s="281" t="s">
        <v>3566</v>
      </c>
      <c r="M577" s="285" t="s">
        <v>12003</v>
      </c>
      <c r="N577" s="282">
        <v>300000</v>
      </c>
      <c r="O577" s="278" t="s">
        <v>8161</v>
      </c>
      <c r="Q577" s="278" t="s">
        <v>14579</v>
      </c>
      <c r="R577" s="280" t="str">
        <f t="shared" si="8"/>
        <v>City of Largo</v>
      </c>
    </row>
    <row r="578" spans="1:25" ht="15" customHeight="1" x14ac:dyDescent="0.3">
      <c r="A578" s="278">
        <v>4556</v>
      </c>
      <c r="B578" s="318">
        <v>39996</v>
      </c>
      <c r="C578" s="319">
        <v>1456</v>
      </c>
      <c r="D578" s="319" t="s">
        <v>61</v>
      </c>
      <c r="E578" s="278" t="s">
        <v>3575</v>
      </c>
      <c r="F578" s="302" t="s">
        <v>18160</v>
      </c>
      <c r="G578" s="302" t="s">
        <v>18161</v>
      </c>
      <c r="H578" s="307" t="s">
        <v>13750</v>
      </c>
      <c r="I578" s="307" t="s">
        <v>18162</v>
      </c>
      <c r="J578" s="307" t="s">
        <v>18163</v>
      </c>
      <c r="K578" s="281" t="s">
        <v>18164</v>
      </c>
      <c r="M578" s="282"/>
      <c r="N578" s="282">
        <v>2000</v>
      </c>
      <c r="O578" s="282" t="s">
        <v>8142</v>
      </c>
      <c r="Q578" s="346" t="s">
        <v>18165</v>
      </c>
      <c r="R578" s="280" t="str">
        <f t="shared" si="8"/>
        <v>Pinellas Co. Utilities</v>
      </c>
      <c r="X578" s="278"/>
      <c r="Y578" s="284"/>
    </row>
    <row r="579" spans="1:25" ht="15" customHeight="1" x14ac:dyDescent="0.3">
      <c r="A579" s="278">
        <v>4560</v>
      </c>
      <c r="B579" s="318">
        <v>39996</v>
      </c>
      <c r="C579" s="319">
        <v>1652</v>
      </c>
      <c r="D579" s="319" t="s">
        <v>70</v>
      </c>
      <c r="E579" s="278" t="s">
        <v>3575</v>
      </c>
      <c r="F579" s="302" t="s">
        <v>18166</v>
      </c>
      <c r="G579" s="302" t="s">
        <v>9793</v>
      </c>
      <c r="H579" s="307" t="s">
        <v>18167</v>
      </c>
      <c r="I579" s="307" t="s">
        <v>18168</v>
      </c>
      <c r="J579" s="307" t="s">
        <v>18169</v>
      </c>
      <c r="K579" s="281" t="s">
        <v>14447</v>
      </c>
      <c r="M579" s="282"/>
      <c r="N579" s="278">
        <v>1000</v>
      </c>
      <c r="O579" s="282" t="s">
        <v>15880</v>
      </c>
      <c r="Q579" s="346"/>
      <c r="R579" s="280" t="str">
        <f t="shared" ref="R579:R642" si="9">IF(B579&gt;0,H579,"")</f>
        <v>Polk Co. Utilties</v>
      </c>
      <c r="X579" s="278"/>
      <c r="Y579" s="284"/>
    </row>
    <row r="580" spans="1:25" ht="15" customHeight="1" x14ac:dyDescent="0.3">
      <c r="A580" s="278">
        <v>4576</v>
      </c>
      <c r="B580" s="318">
        <v>39996</v>
      </c>
      <c r="C580" s="319">
        <v>2115</v>
      </c>
      <c r="D580" s="319" t="s">
        <v>319</v>
      </c>
      <c r="E580" s="278" t="s">
        <v>3610</v>
      </c>
      <c r="F580" s="302" t="s">
        <v>18170</v>
      </c>
      <c r="G580" s="302" t="s">
        <v>14558</v>
      </c>
      <c r="H580" s="307" t="s">
        <v>8208</v>
      </c>
      <c r="I580" s="307" t="s">
        <v>18171</v>
      </c>
      <c r="J580" s="307" t="s">
        <v>18172</v>
      </c>
      <c r="K580" s="281" t="s">
        <v>3566</v>
      </c>
      <c r="M580" s="282"/>
      <c r="N580" s="282">
        <v>500</v>
      </c>
      <c r="O580" s="278" t="s">
        <v>8142</v>
      </c>
      <c r="R580" s="280" t="str">
        <f t="shared" si="9"/>
        <v>City of Tallahassee</v>
      </c>
    </row>
    <row r="581" spans="1:25" ht="15" customHeight="1" x14ac:dyDescent="0.3">
      <c r="A581" s="278">
        <v>4578</v>
      </c>
      <c r="B581" s="318">
        <v>39996</v>
      </c>
      <c r="C581" s="319">
        <v>2159</v>
      </c>
      <c r="D581" s="319" t="s">
        <v>203</v>
      </c>
      <c r="E581" s="278" t="s">
        <v>3610</v>
      </c>
      <c r="F581" s="302" t="s">
        <v>18173</v>
      </c>
      <c r="G581" s="302" t="s">
        <v>8163</v>
      </c>
      <c r="H581" s="307" t="s">
        <v>17885</v>
      </c>
      <c r="I581" s="307" t="s">
        <v>18174</v>
      </c>
      <c r="J581" s="307" t="s">
        <v>18175</v>
      </c>
      <c r="K581" s="281" t="s">
        <v>8225</v>
      </c>
      <c r="M581" s="282"/>
      <c r="N581" s="282">
        <v>1000</v>
      </c>
      <c r="O581" s="278" t="s">
        <v>10651</v>
      </c>
      <c r="R581" s="280" t="str">
        <f t="shared" si="9"/>
        <v>Regional Utilities</v>
      </c>
    </row>
    <row r="582" spans="1:25" ht="15" customHeight="1" x14ac:dyDescent="0.3">
      <c r="A582" s="278">
        <v>4589</v>
      </c>
      <c r="B582" s="318">
        <v>39997</v>
      </c>
      <c r="C582" s="319">
        <v>1009</v>
      </c>
      <c r="D582" s="319" t="s">
        <v>141</v>
      </c>
      <c r="E582" s="278" t="s">
        <v>3578</v>
      </c>
      <c r="F582" s="302" t="s">
        <v>18176</v>
      </c>
      <c r="G582" s="302" t="s">
        <v>18177</v>
      </c>
      <c r="H582" s="307" t="s">
        <v>14450</v>
      </c>
      <c r="I582" s="307" t="s">
        <v>18178</v>
      </c>
      <c r="J582" s="307" t="s">
        <v>18179</v>
      </c>
      <c r="K582" s="281" t="s">
        <v>3566</v>
      </c>
      <c r="M582" s="282" t="s">
        <v>12003</v>
      </c>
      <c r="N582" s="282">
        <v>180000</v>
      </c>
      <c r="O582" s="278" t="s">
        <v>17912</v>
      </c>
      <c r="R582" s="280" t="str">
        <f t="shared" si="9"/>
        <v>Severn Trent Services</v>
      </c>
    </row>
    <row r="583" spans="1:25" ht="15" customHeight="1" x14ac:dyDescent="0.3">
      <c r="A583" s="278">
        <v>4595</v>
      </c>
      <c r="B583" s="318">
        <v>39997</v>
      </c>
      <c r="C583" s="319">
        <v>1633</v>
      </c>
      <c r="D583" s="319" t="s">
        <v>94</v>
      </c>
      <c r="E583" s="278" t="s">
        <v>3582</v>
      </c>
      <c r="F583" s="302" t="s">
        <v>18180</v>
      </c>
      <c r="G583" s="302" t="s">
        <v>18181</v>
      </c>
      <c r="H583" s="307" t="s">
        <v>13846</v>
      </c>
      <c r="I583" s="307" t="s">
        <v>18182</v>
      </c>
      <c r="J583" s="307" t="s">
        <v>18183</v>
      </c>
      <c r="K583" s="281" t="s">
        <v>4936</v>
      </c>
      <c r="M583" s="282"/>
      <c r="N583" s="278" t="s">
        <v>4936</v>
      </c>
      <c r="O583" s="278" t="s">
        <v>4936</v>
      </c>
      <c r="Q583" s="278" t="s">
        <v>4936</v>
      </c>
      <c r="R583" s="280" t="str">
        <f t="shared" si="9"/>
        <v>Resident</v>
      </c>
    </row>
    <row r="584" spans="1:25" ht="15" customHeight="1" x14ac:dyDescent="0.3">
      <c r="A584" s="278">
        <v>4597</v>
      </c>
      <c r="B584" s="318">
        <v>39997</v>
      </c>
      <c r="C584" s="319">
        <v>1643</v>
      </c>
      <c r="D584" s="319" t="s">
        <v>56</v>
      </c>
      <c r="E584" s="278" t="s">
        <v>3587</v>
      </c>
      <c r="F584" s="302" t="s">
        <v>18184</v>
      </c>
      <c r="G584" s="302" t="s">
        <v>18185</v>
      </c>
      <c r="H584" s="307" t="s">
        <v>8596</v>
      </c>
      <c r="I584" s="307" t="s">
        <v>18186</v>
      </c>
      <c r="J584" s="307" t="s">
        <v>18187</v>
      </c>
      <c r="K584" s="281" t="s">
        <v>16450</v>
      </c>
      <c r="M584" s="285"/>
      <c r="N584" s="282">
        <v>5000</v>
      </c>
      <c r="O584" s="282" t="s">
        <v>15880</v>
      </c>
      <c r="Q584" s="346" t="s">
        <v>17811</v>
      </c>
      <c r="R584" s="280" t="str">
        <f t="shared" si="9"/>
        <v>City of Ft. Lauderdale</v>
      </c>
      <c r="X584" s="278"/>
      <c r="Y584" s="284"/>
    </row>
    <row r="585" spans="1:25" ht="15" customHeight="1" x14ac:dyDescent="0.3">
      <c r="A585" s="278">
        <v>4625</v>
      </c>
      <c r="B585" s="318">
        <v>39999</v>
      </c>
      <c r="C585" s="319">
        <v>2013</v>
      </c>
      <c r="D585" s="319" t="s">
        <v>46</v>
      </c>
      <c r="E585" s="278" t="s">
        <v>3575</v>
      </c>
      <c r="F585" s="302" t="s">
        <v>18188</v>
      </c>
      <c r="G585" s="302" t="s">
        <v>18189</v>
      </c>
      <c r="H585" s="307" t="s">
        <v>16928</v>
      </c>
      <c r="I585" s="307" t="s">
        <v>18190</v>
      </c>
      <c r="J585" s="307" t="s">
        <v>18191</v>
      </c>
      <c r="K585" s="281" t="s">
        <v>4936</v>
      </c>
      <c r="M585" s="282"/>
      <c r="N585" s="282" t="s">
        <v>4936</v>
      </c>
      <c r="O585" s="278" t="s">
        <v>4936</v>
      </c>
      <c r="Q585" s="278" t="s">
        <v>4936</v>
      </c>
      <c r="R585" s="280" t="str">
        <f t="shared" si="9"/>
        <v>Co.WP</v>
      </c>
    </row>
    <row r="586" spans="1:25" ht="15" customHeight="1" x14ac:dyDescent="0.3">
      <c r="A586" s="278">
        <v>4626</v>
      </c>
      <c r="B586" s="318">
        <v>39999</v>
      </c>
      <c r="C586" s="319">
        <v>2047</v>
      </c>
      <c r="D586" s="319" t="s">
        <v>347</v>
      </c>
      <c r="E586" s="278" t="s">
        <v>3580</v>
      </c>
      <c r="F586" s="302" t="s">
        <v>18192</v>
      </c>
      <c r="G586" s="302" t="s">
        <v>18193</v>
      </c>
      <c r="H586" s="307" t="s">
        <v>18194</v>
      </c>
      <c r="I586" s="307" t="s">
        <v>18195</v>
      </c>
      <c r="J586" s="307" t="s">
        <v>18196</v>
      </c>
      <c r="K586" s="281" t="s">
        <v>4936</v>
      </c>
      <c r="M586" s="282"/>
      <c r="N586" s="282" t="s">
        <v>4936</v>
      </c>
      <c r="O586" s="278" t="s">
        <v>18197</v>
      </c>
      <c r="Q586" s="278" t="s">
        <v>18198</v>
      </c>
      <c r="R586" s="280" t="str">
        <f t="shared" si="9"/>
        <v>Putnam Co.WP</v>
      </c>
    </row>
    <row r="587" spans="1:25" ht="15" customHeight="1" x14ac:dyDescent="0.3">
      <c r="A587" s="278">
        <v>4628</v>
      </c>
      <c r="B587" s="318">
        <v>40000</v>
      </c>
      <c r="C587" s="319">
        <v>337</v>
      </c>
      <c r="D587" s="319" t="s">
        <v>141</v>
      </c>
      <c r="E587" s="278" t="s">
        <v>3578</v>
      </c>
      <c r="F587" s="302" t="s">
        <v>18199</v>
      </c>
      <c r="G587" s="302" t="s">
        <v>12334</v>
      </c>
      <c r="H587" s="307" t="s">
        <v>16050</v>
      </c>
      <c r="I587" s="307" t="s">
        <v>18200</v>
      </c>
      <c r="J587" s="307" t="s">
        <v>18201</v>
      </c>
      <c r="K587" s="281" t="s">
        <v>16450</v>
      </c>
      <c r="M587" s="285"/>
      <c r="N587" s="278">
        <v>1000</v>
      </c>
      <c r="O587" s="278" t="s">
        <v>8215</v>
      </c>
      <c r="R587" s="280" t="str">
        <f t="shared" si="9"/>
        <v>TOHO Water Authority</v>
      </c>
    </row>
    <row r="588" spans="1:25" ht="15" customHeight="1" x14ac:dyDescent="0.3">
      <c r="A588" s="278">
        <v>4643</v>
      </c>
      <c r="B588" s="318">
        <v>40000</v>
      </c>
      <c r="C588" s="319">
        <v>1321</v>
      </c>
      <c r="D588" s="319" t="s">
        <v>40</v>
      </c>
      <c r="E588" s="278" t="s">
        <v>3587</v>
      </c>
      <c r="F588" s="302" t="s">
        <v>18202</v>
      </c>
      <c r="G588" s="302" t="s">
        <v>8449</v>
      </c>
      <c r="H588" s="307" t="s">
        <v>17409</v>
      </c>
      <c r="I588" s="307" t="s">
        <v>18203</v>
      </c>
      <c r="J588" s="307" t="s">
        <v>18204</v>
      </c>
      <c r="K588" s="281" t="s">
        <v>8225</v>
      </c>
      <c r="M588" s="285"/>
      <c r="N588" s="282">
        <v>1000</v>
      </c>
      <c r="O588" s="278" t="s">
        <v>13539</v>
      </c>
      <c r="R588" s="280" t="str">
        <f t="shared" si="9"/>
        <v>Miami-Dade Water and Sewer</v>
      </c>
    </row>
    <row r="589" spans="1:25" ht="15" customHeight="1" x14ac:dyDescent="0.3">
      <c r="A589" s="278">
        <v>4647</v>
      </c>
      <c r="B589" s="318">
        <v>40000</v>
      </c>
      <c r="C589" s="319">
        <v>1450</v>
      </c>
      <c r="D589" s="319" t="s">
        <v>42</v>
      </c>
      <c r="E589" s="278" t="s">
        <v>3582</v>
      </c>
      <c r="F589" s="302" t="s">
        <v>18205</v>
      </c>
      <c r="G589" s="302" t="s">
        <v>9957</v>
      </c>
      <c r="H589" s="307" t="s">
        <v>18206</v>
      </c>
      <c r="I589" s="307" t="s">
        <v>18207</v>
      </c>
      <c r="J589" s="307" t="s">
        <v>18208</v>
      </c>
      <c r="K589" s="281" t="s">
        <v>8225</v>
      </c>
      <c r="M589" s="282"/>
      <c r="N589" s="282">
        <v>1500</v>
      </c>
      <c r="O589" s="278" t="s">
        <v>10651</v>
      </c>
      <c r="Q589" s="278" t="s">
        <v>15416</v>
      </c>
      <c r="R589" s="280" t="str">
        <f t="shared" si="9"/>
        <v>Immokalee Water District</v>
      </c>
    </row>
    <row r="590" spans="1:25" ht="15" customHeight="1" x14ac:dyDescent="0.3">
      <c r="A590" s="278">
        <v>4648</v>
      </c>
      <c r="B590" s="318">
        <v>40000</v>
      </c>
      <c r="C590" s="319">
        <v>1453</v>
      </c>
      <c r="D590" s="319" t="s">
        <v>35</v>
      </c>
      <c r="E590" s="278" t="s">
        <v>3580</v>
      </c>
      <c r="F590" s="302" t="s">
        <v>18209</v>
      </c>
      <c r="G590" s="302" t="s">
        <v>18210</v>
      </c>
      <c r="H590" s="307" t="s">
        <v>8191</v>
      </c>
      <c r="I590" s="307" t="s">
        <v>18211</v>
      </c>
      <c r="J590" s="307" t="s">
        <v>18212</v>
      </c>
      <c r="K590" s="281" t="s">
        <v>8225</v>
      </c>
      <c r="M590" s="282"/>
      <c r="N590" s="282">
        <v>360</v>
      </c>
      <c r="O590" s="278" t="s">
        <v>14821</v>
      </c>
      <c r="Q590" s="278" t="s">
        <v>15416</v>
      </c>
      <c r="R590" s="280" t="str">
        <f t="shared" si="9"/>
        <v>JEA</v>
      </c>
    </row>
    <row r="591" spans="1:25" ht="15" customHeight="1" x14ac:dyDescent="0.3">
      <c r="A591" s="278">
        <v>4656</v>
      </c>
      <c r="B591" s="318">
        <v>40001</v>
      </c>
      <c r="C591" s="319">
        <v>750</v>
      </c>
      <c r="D591" s="319" t="s">
        <v>59</v>
      </c>
      <c r="E591" s="278" t="s">
        <v>3580</v>
      </c>
      <c r="F591" s="302" t="s">
        <v>18213</v>
      </c>
      <c r="G591" s="302" t="s">
        <v>17917</v>
      </c>
      <c r="H591" s="307" t="s">
        <v>18214</v>
      </c>
      <c r="I591" s="307" t="s">
        <v>18215</v>
      </c>
      <c r="J591" s="307" t="s">
        <v>18216</v>
      </c>
      <c r="K591" s="281" t="s">
        <v>3566</v>
      </c>
      <c r="M591" s="282" t="s">
        <v>12003</v>
      </c>
      <c r="N591" s="282">
        <v>30000</v>
      </c>
      <c r="O591" s="278" t="s">
        <v>17057</v>
      </c>
      <c r="Q591" s="278" t="s">
        <v>18217</v>
      </c>
      <c r="R591" s="280" t="str">
        <f t="shared" si="9"/>
        <v>University of Florida Physical Plant Division</v>
      </c>
    </row>
    <row r="592" spans="1:25" ht="15" customHeight="1" x14ac:dyDescent="0.3">
      <c r="A592" s="278">
        <v>4658</v>
      </c>
      <c r="B592" s="318">
        <v>40001</v>
      </c>
      <c r="C592" s="319">
        <v>943</v>
      </c>
      <c r="D592" s="319" t="s">
        <v>64</v>
      </c>
      <c r="E592" s="278" t="s">
        <v>3578</v>
      </c>
      <c r="F592" s="302" t="s">
        <v>18218</v>
      </c>
      <c r="G592" s="302" t="s">
        <v>9124</v>
      </c>
      <c r="H592" s="307" t="s">
        <v>9125</v>
      </c>
      <c r="I592" s="307" t="s">
        <v>18219</v>
      </c>
      <c r="J592" s="307" t="s">
        <v>18220</v>
      </c>
      <c r="K592" s="281" t="s">
        <v>8225</v>
      </c>
      <c r="M592" s="282"/>
      <c r="N592" s="282">
        <v>3000</v>
      </c>
      <c r="O592" s="278" t="s">
        <v>17057</v>
      </c>
      <c r="R592" s="280" t="str">
        <f t="shared" si="9"/>
        <v>City of Apopka</v>
      </c>
    </row>
    <row r="593" spans="1:25" ht="15" customHeight="1" x14ac:dyDescent="0.3">
      <c r="A593" s="278">
        <v>4659</v>
      </c>
      <c r="B593" s="318">
        <v>40001</v>
      </c>
      <c r="C593" s="319">
        <v>1049</v>
      </c>
      <c r="D593" s="319" t="s">
        <v>200</v>
      </c>
      <c r="E593" s="278" t="s">
        <v>3575</v>
      </c>
      <c r="F593" s="302" t="s">
        <v>18221</v>
      </c>
      <c r="G593" s="302" t="s">
        <v>18222</v>
      </c>
      <c r="H593" s="307" t="s">
        <v>15252</v>
      </c>
      <c r="I593" s="307" t="s">
        <v>18223</v>
      </c>
      <c r="J593" s="307" t="s">
        <v>18224</v>
      </c>
      <c r="K593" s="281" t="s">
        <v>3566</v>
      </c>
      <c r="M593" s="282" t="s">
        <v>12003</v>
      </c>
      <c r="N593" s="282">
        <v>25000</v>
      </c>
      <c r="O593" s="278" t="s">
        <v>16985</v>
      </c>
      <c r="Q593" s="278" t="s">
        <v>18225</v>
      </c>
      <c r="R593" s="280" t="str">
        <f t="shared" si="9"/>
        <v>Aqua Utilities Florida</v>
      </c>
    </row>
    <row r="594" spans="1:25" ht="15" customHeight="1" x14ac:dyDescent="0.3">
      <c r="A594" s="278">
        <v>4665</v>
      </c>
      <c r="B594" s="318">
        <v>40001</v>
      </c>
      <c r="C594" s="319">
        <v>1526</v>
      </c>
      <c r="D594" s="319" t="s">
        <v>162</v>
      </c>
      <c r="E594" s="278" t="s">
        <v>3582</v>
      </c>
      <c r="F594" s="302" t="s">
        <v>18226</v>
      </c>
      <c r="G594" s="302" t="s">
        <v>14809</v>
      </c>
      <c r="H594" s="307" t="s">
        <v>3044</v>
      </c>
      <c r="I594" s="307" t="s">
        <v>18227</v>
      </c>
      <c r="J594" s="307" t="s">
        <v>18228</v>
      </c>
      <c r="K594" s="281" t="s">
        <v>8225</v>
      </c>
      <c r="M594" s="282"/>
      <c r="N594" s="282">
        <v>2000</v>
      </c>
      <c r="O594" s="278" t="s">
        <v>4936</v>
      </c>
      <c r="R594" s="280" t="str">
        <f t="shared" si="9"/>
        <v>County</v>
      </c>
    </row>
    <row r="595" spans="1:25" ht="15" customHeight="1" x14ac:dyDescent="0.3">
      <c r="A595" s="278">
        <v>4680</v>
      </c>
      <c r="B595" s="318">
        <v>40002</v>
      </c>
      <c r="C595" s="319">
        <v>1448</v>
      </c>
      <c r="D595" s="319" t="s">
        <v>46</v>
      </c>
      <c r="E595" s="278" t="s">
        <v>3575</v>
      </c>
      <c r="F595" s="302" t="s">
        <v>18229</v>
      </c>
      <c r="G595" s="302" t="s">
        <v>18230</v>
      </c>
      <c r="H595" s="307" t="s">
        <v>18231</v>
      </c>
      <c r="I595" s="307" t="s">
        <v>18232</v>
      </c>
      <c r="J595" s="307" t="s">
        <v>18233</v>
      </c>
      <c r="K595" s="281" t="s">
        <v>4936</v>
      </c>
      <c r="M595" s="282"/>
      <c r="N595" s="282" t="s">
        <v>16839</v>
      </c>
      <c r="O595" s="278" t="s">
        <v>8227</v>
      </c>
      <c r="Q595" s="278" t="s">
        <v>11008</v>
      </c>
      <c r="R595" s="280" t="str">
        <f t="shared" si="9"/>
        <v>CH2MIL Hill</v>
      </c>
    </row>
    <row r="596" spans="1:25" ht="15" customHeight="1" x14ac:dyDescent="0.3">
      <c r="A596" s="278">
        <v>4681</v>
      </c>
      <c r="B596" s="318">
        <v>40002</v>
      </c>
      <c r="C596" s="319">
        <v>1452</v>
      </c>
      <c r="D596" s="319" t="s">
        <v>31</v>
      </c>
      <c r="E596" s="278" t="s">
        <v>3587</v>
      </c>
      <c r="F596" s="302" t="s">
        <v>18234</v>
      </c>
      <c r="G596" s="302" t="s">
        <v>13691</v>
      </c>
      <c r="H596" s="307" t="s">
        <v>11459</v>
      </c>
      <c r="I596" s="307" t="s">
        <v>18235</v>
      </c>
      <c r="J596" s="307" t="s">
        <v>18236</v>
      </c>
      <c r="K596" s="281" t="s">
        <v>3566</v>
      </c>
      <c r="M596" s="285" t="s">
        <v>12003</v>
      </c>
      <c r="N596" s="282">
        <v>10000</v>
      </c>
      <c r="O596" s="278" t="s">
        <v>17057</v>
      </c>
      <c r="R596" s="280" t="str">
        <f t="shared" si="9"/>
        <v>City of West Palm Beach</v>
      </c>
    </row>
    <row r="597" spans="1:25" ht="15" customHeight="1" x14ac:dyDescent="0.3">
      <c r="A597" s="278">
        <v>4690</v>
      </c>
      <c r="B597" s="318">
        <v>40002</v>
      </c>
      <c r="C597" s="319">
        <v>1941</v>
      </c>
      <c r="D597" s="319" t="s">
        <v>40</v>
      </c>
      <c r="E597" s="278" t="s">
        <v>3587</v>
      </c>
      <c r="F597" s="302" t="s">
        <v>18237</v>
      </c>
      <c r="G597" s="302" t="s">
        <v>11645</v>
      </c>
      <c r="H597" s="307" t="s">
        <v>15887</v>
      </c>
      <c r="I597" s="307" t="s">
        <v>18238</v>
      </c>
      <c r="J597" s="307" t="s">
        <v>18239</v>
      </c>
      <c r="K597" s="281" t="s">
        <v>8225</v>
      </c>
      <c r="M597" s="282"/>
      <c r="N597" s="282">
        <v>4680</v>
      </c>
      <c r="O597" s="278" t="s">
        <v>17057</v>
      </c>
      <c r="R597" s="280" t="str">
        <f t="shared" si="9"/>
        <v>County Utilities</v>
      </c>
    </row>
    <row r="598" spans="1:25" ht="15" customHeight="1" x14ac:dyDescent="0.3">
      <c r="A598" s="278">
        <v>4691</v>
      </c>
      <c r="B598" s="318">
        <v>40003</v>
      </c>
      <c r="C598" s="319">
        <v>107</v>
      </c>
      <c r="D598" s="319" t="s">
        <v>31</v>
      </c>
      <c r="E598" s="278" t="s">
        <v>3587</v>
      </c>
      <c r="F598" s="302" t="s">
        <v>18240</v>
      </c>
      <c r="G598" s="302" t="s">
        <v>9107</v>
      </c>
      <c r="H598" s="307" t="s">
        <v>18241</v>
      </c>
      <c r="I598" s="307" t="s">
        <v>18242</v>
      </c>
      <c r="J598" s="307" t="s">
        <v>18243</v>
      </c>
      <c r="K598" s="281" t="s">
        <v>18244</v>
      </c>
      <c r="M598" s="285"/>
      <c r="N598" s="282" t="s">
        <v>16839</v>
      </c>
      <c r="O598" s="278" t="s">
        <v>8215</v>
      </c>
      <c r="Q598" s="278" t="s">
        <v>18245</v>
      </c>
      <c r="R598" s="280" t="str">
        <f t="shared" si="9"/>
        <v>City of Boynton Beach</v>
      </c>
    </row>
    <row r="599" spans="1:25" ht="15" customHeight="1" x14ac:dyDescent="0.3">
      <c r="A599" s="278">
        <v>4695</v>
      </c>
      <c r="B599" s="318">
        <v>40003</v>
      </c>
      <c r="C599" s="319">
        <v>719</v>
      </c>
      <c r="D599" s="319" t="s">
        <v>132</v>
      </c>
      <c r="E599" s="278" t="s">
        <v>3580</v>
      </c>
      <c r="F599" s="302" t="s">
        <v>18246</v>
      </c>
      <c r="G599" s="302" t="s">
        <v>12773</v>
      </c>
      <c r="H599" s="307" t="s">
        <v>6825</v>
      </c>
      <c r="I599" s="307" t="s">
        <v>18247</v>
      </c>
      <c r="J599" s="307" t="s">
        <v>18248</v>
      </c>
      <c r="K599" s="281" t="s">
        <v>8429</v>
      </c>
      <c r="M599" s="285"/>
      <c r="N599" s="282" t="s">
        <v>16839</v>
      </c>
      <c r="O599" s="278" t="s">
        <v>17057</v>
      </c>
      <c r="Q599" s="278" t="s">
        <v>16077</v>
      </c>
      <c r="R599" s="280" t="str">
        <f t="shared" si="9"/>
        <v>DEP</v>
      </c>
    </row>
    <row r="600" spans="1:25" s="286" customFormat="1" ht="15" customHeight="1" x14ac:dyDescent="0.3">
      <c r="A600" s="286">
        <v>4714</v>
      </c>
      <c r="B600" s="321">
        <v>40003</v>
      </c>
      <c r="C600" s="322">
        <v>549</v>
      </c>
      <c r="D600" s="322" t="s">
        <v>46</v>
      </c>
      <c r="E600" s="286" t="s">
        <v>3575</v>
      </c>
      <c r="F600" s="322" t="s">
        <v>18249</v>
      </c>
      <c r="G600" s="328" t="s">
        <v>18250</v>
      </c>
      <c r="H600" s="317" t="s">
        <v>18251</v>
      </c>
      <c r="I600" s="323" t="s">
        <v>18252</v>
      </c>
      <c r="J600" s="357" t="s">
        <v>18253</v>
      </c>
      <c r="K600" s="291" t="s">
        <v>18254</v>
      </c>
      <c r="L600" s="291" t="s">
        <v>29</v>
      </c>
      <c r="M600" s="289"/>
      <c r="N600" s="292">
        <v>5000</v>
      </c>
      <c r="O600" s="286" t="s">
        <v>17057</v>
      </c>
      <c r="P600" s="293"/>
      <c r="R600" s="290" t="str">
        <f t="shared" si="9"/>
        <v>CSX Transportation</v>
      </c>
      <c r="X600" s="294"/>
    </row>
    <row r="601" spans="1:25" ht="15" customHeight="1" x14ac:dyDescent="0.3">
      <c r="A601" s="278">
        <v>4719</v>
      </c>
      <c r="B601" s="318">
        <v>40003</v>
      </c>
      <c r="C601" s="319">
        <v>1026</v>
      </c>
      <c r="D601" s="319" t="s">
        <v>35</v>
      </c>
      <c r="E601" s="278" t="s">
        <v>3580</v>
      </c>
      <c r="F601" s="319" t="s">
        <v>18255</v>
      </c>
      <c r="G601" s="319" t="s">
        <v>8190</v>
      </c>
      <c r="H601" s="280" t="s">
        <v>8191</v>
      </c>
      <c r="I601" s="320" t="s">
        <v>18256</v>
      </c>
      <c r="J601" s="330" t="s">
        <v>18257</v>
      </c>
      <c r="K601" s="281" t="s">
        <v>14447</v>
      </c>
      <c r="M601" s="285"/>
      <c r="N601" s="282">
        <v>1500</v>
      </c>
      <c r="O601" s="278" t="s">
        <v>17912</v>
      </c>
      <c r="R601" s="280" t="str">
        <f t="shared" si="9"/>
        <v>JEA</v>
      </c>
    </row>
    <row r="602" spans="1:25" ht="15" customHeight="1" x14ac:dyDescent="0.3">
      <c r="A602" s="278">
        <v>4736</v>
      </c>
      <c r="B602" s="318">
        <v>40004</v>
      </c>
      <c r="C602" s="319">
        <v>418</v>
      </c>
      <c r="D602" s="319" t="s">
        <v>56</v>
      </c>
      <c r="E602" s="282" t="s">
        <v>3587</v>
      </c>
      <c r="F602" s="319" t="s">
        <v>18258</v>
      </c>
      <c r="G602" s="319" t="s">
        <v>10008</v>
      </c>
      <c r="H602" s="280" t="s">
        <v>16360</v>
      </c>
      <c r="I602" s="320" t="s">
        <v>18259</v>
      </c>
      <c r="J602" s="330" t="s">
        <v>18260</v>
      </c>
      <c r="K602" s="281" t="s">
        <v>4936</v>
      </c>
      <c r="M602" s="285"/>
      <c r="N602" s="282">
        <v>50</v>
      </c>
      <c r="O602" s="278" t="s">
        <v>15880</v>
      </c>
      <c r="Q602" s="346"/>
      <c r="R602" s="280" t="str">
        <f t="shared" si="9"/>
        <v>City of Margate</v>
      </c>
      <c r="X602" s="278"/>
      <c r="Y602" s="284"/>
    </row>
    <row r="603" spans="1:25" ht="15" customHeight="1" x14ac:dyDescent="0.3">
      <c r="A603" s="278">
        <v>4737</v>
      </c>
      <c r="B603" s="318">
        <v>40004</v>
      </c>
      <c r="C603" s="319">
        <v>455</v>
      </c>
      <c r="D603" s="319" t="s">
        <v>56</v>
      </c>
      <c r="E603" s="278" t="s">
        <v>3587</v>
      </c>
      <c r="F603" s="319" t="s">
        <v>18261</v>
      </c>
      <c r="G603" s="324" t="s">
        <v>16252</v>
      </c>
      <c r="H603" s="299" t="s">
        <v>16253</v>
      </c>
      <c r="I603" s="320" t="s">
        <v>18262</v>
      </c>
      <c r="J603" s="330" t="s">
        <v>18263</v>
      </c>
      <c r="K603" s="281" t="s">
        <v>16737</v>
      </c>
      <c r="M603" s="285"/>
      <c r="N603" s="282">
        <v>8000</v>
      </c>
      <c r="O603" s="278" t="s">
        <v>4936</v>
      </c>
      <c r="R603" s="280" t="str">
        <f t="shared" si="9"/>
        <v>City of Hallandale Beach</v>
      </c>
    </row>
    <row r="604" spans="1:25" ht="15" customHeight="1" x14ac:dyDescent="0.3">
      <c r="A604" s="278">
        <v>4755</v>
      </c>
      <c r="B604" s="318">
        <v>40005</v>
      </c>
      <c r="C604" s="319">
        <v>1127</v>
      </c>
      <c r="D604" s="319" t="s">
        <v>46</v>
      </c>
      <c r="E604" s="278" t="s">
        <v>3575</v>
      </c>
      <c r="F604" s="319" t="s">
        <v>18264</v>
      </c>
      <c r="G604" s="324" t="s">
        <v>11645</v>
      </c>
      <c r="H604" s="299" t="s">
        <v>18265</v>
      </c>
      <c r="I604" s="320" t="s">
        <v>18266</v>
      </c>
      <c r="J604" s="330" t="s">
        <v>18267</v>
      </c>
      <c r="K604" s="281" t="s">
        <v>4936</v>
      </c>
      <c r="M604" s="285"/>
      <c r="N604" s="282" t="s">
        <v>4936</v>
      </c>
      <c r="O604" s="278" t="s">
        <v>14821</v>
      </c>
      <c r="R604" s="280" t="str">
        <f t="shared" si="9"/>
        <v>Hillsborough Co. WP</v>
      </c>
    </row>
    <row r="605" spans="1:25" ht="15" customHeight="1" x14ac:dyDescent="0.3">
      <c r="A605" s="278">
        <v>4757</v>
      </c>
      <c r="B605" s="318">
        <v>40005</v>
      </c>
      <c r="C605" s="319">
        <v>143</v>
      </c>
      <c r="D605" s="319" t="s">
        <v>132</v>
      </c>
      <c r="E605" s="282" t="s">
        <v>3580</v>
      </c>
      <c r="F605" s="319" t="s">
        <v>18268</v>
      </c>
      <c r="G605" s="324" t="s">
        <v>18269</v>
      </c>
      <c r="H605" s="299" t="s">
        <v>18270</v>
      </c>
      <c r="I605" s="320" t="s">
        <v>18271</v>
      </c>
      <c r="J605" s="330" t="s">
        <v>18272</v>
      </c>
      <c r="K605" s="281" t="s">
        <v>16133</v>
      </c>
      <c r="M605" s="285"/>
      <c r="N605" s="282">
        <v>8000</v>
      </c>
      <c r="O605" s="278" t="s">
        <v>15880</v>
      </c>
      <c r="Q605" s="346"/>
      <c r="R605" s="280" t="str">
        <f t="shared" si="9"/>
        <v>St. Johns Water Utilities</v>
      </c>
      <c r="X605" s="278"/>
      <c r="Y605" s="284"/>
    </row>
    <row r="606" spans="1:25" ht="15" customHeight="1" x14ac:dyDescent="0.3">
      <c r="A606" s="278">
        <v>4761</v>
      </c>
      <c r="B606" s="318">
        <v>40005</v>
      </c>
      <c r="C606" s="319">
        <v>133</v>
      </c>
      <c r="D606" s="319" t="s">
        <v>141</v>
      </c>
      <c r="E606" s="278" t="s">
        <v>3578</v>
      </c>
      <c r="F606" s="319" t="s">
        <v>18273</v>
      </c>
      <c r="G606" s="319" t="s">
        <v>12334</v>
      </c>
      <c r="H606" s="299" t="s">
        <v>18274</v>
      </c>
      <c r="I606" s="320" t="s">
        <v>18275</v>
      </c>
      <c r="J606" s="330" t="s">
        <v>18276</v>
      </c>
      <c r="K606" s="281" t="s">
        <v>3566</v>
      </c>
      <c r="M606" s="285"/>
      <c r="N606" s="282">
        <v>1000</v>
      </c>
      <c r="O606" s="278" t="s">
        <v>16985</v>
      </c>
      <c r="R606" s="280" t="str">
        <f t="shared" si="9"/>
        <v>Toho Water</v>
      </c>
    </row>
    <row r="607" spans="1:25" ht="15" customHeight="1" x14ac:dyDescent="0.3">
      <c r="A607" s="278">
        <v>4773</v>
      </c>
      <c r="B607" s="318">
        <v>40007</v>
      </c>
      <c r="C607" s="319">
        <v>919</v>
      </c>
      <c r="D607" s="319" t="s">
        <v>79</v>
      </c>
      <c r="E607" s="278" t="s">
        <v>3610</v>
      </c>
      <c r="F607" s="278" t="s">
        <v>18277</v>
      </c>
      <c r="G607" s="319" t="s">
        <v>10083</v>
      </c>
      <c r="H607" s="299" t="s">
        <v>11019</v>
      </c>
      <c r="I607" s="280" t="s">
        <v>18278</v>
      </c>
      <c r="J607" s="280" t="s">
        <v>18279</v>
      </c>
      <c r="K607" s="278" t="s">
        <v>3567</v>
      </c>
      <c r="L607" s="278"/>
      <c r="N607" s="282">
        <v>150</v>
      </c>
      <c r="O607" s="278" t="s">
        <v>10651</v>
      </c>
      <c r="R607" s="280" t="str">
        <f t="shared" si="9"/>
        <v>Marion Co. Utilities</v>
      </c>
    </row>
    <row r="608" spans="1:25" ht="15" customHeight="1" x14ac:dyDescent="0.3">
      <c r="A608" s="278">
        <v>4780</v>
      </c>
      <c r="B608" s="318">
        <v>40007</v>
      </c>
      <c r="C608" s="319">
        <v>117</v>
      </c>
      <c r="D608" s="319" t="s">
        <v>21</v>
      </c>
      <c r="E608" s="278" t="s">
        <v>3610</v>
      </c>
      <c r="F608" s="278" t="s">
        <v>18280</v>
      </c>
      <c r="G608" s="278" t="s">
        <v>18281</v>
      </c>
      <c r="H608" s="299" t="s">
        <v>18282</v>
      </c>
      <c r="I608" s="296" t="s">
        <v>18283</v>
      </c>
      <c r="J608" s="280" t="s">
        <v>18284</v>
      </c>
      <c r="K608" s="278" t="s">
        <v>3567</v>
      </c>
      <c r="L608" s="278"/>
      <c r="M608" s="281"/>
      <c r="N608" s="282">
        <v>1000</v>
      </c>
      <c r="O608" s="278" t="s">
        <v>8215</v>
      </c>
      <c r="R608" s="280" t="str">
        <f t="shared" si="9"/>
        <v>Villas at Jasmine Fields</v>
      </c>
    </row>
    <row r="609" spans="1:24" s="286" customFormat="1" ht="15" customHeight="1" x14ac:dyDescent="0.3">
      <c r="A609" s="286">
        <v>4788</v>
      </c>
      <c r="B609" s="321">
        <v>40007</v>
      </c>
      <c r="C609" s="322">
        <v>434</v>
      </c>
      <c r="D609" s="322" t="s">
        <v>46</v>
      </c>
      <c r="E609" s="286" t="s">
        <v>3575</v>
      </c>
      <c r="F609" s="322" t="s">
        <v>18285</v>
      </c>
      <c r="G609" s="322" t="s">
        <v>18075</v>
      </c>
      <c r="H609" s="317" t="s">
        <v>18286</v>
      </c>
      <c r="I609" s="323" t="s">
        <v>18287</v>
      </c>
      <c r="J609" s="357" t="s">
        <v>18288</v>
      </c>
      <c r="K609" s="291" t="s">
        <v>16373</v>
      </c>
      <c r="L609" s="291"/>
      <c r="M609" s="289"/>
      <c r="N609" s="292">
        <v>1500</v>
      </c>
      <c r="O609" s="286" t="s">
        <v>15880</v>
      </c>
      <c r="P609" s="293"/>
      <c r="R609" s="290" t="str">
        <f t="shared" si="9"/>
        <v>Hillsborough Co. Wastewater</v>
      </c>
      <c r="X609" s="294"/>
    </row>
    <row r="610" spans="1:24" s="286" customFormat="1" ht="15" customHeight="1" x14ac:dyDescent="0.3">
      <c r="A610" s="286">
        <v>4805</v>
      </c>
      <c r="B610" s="321">
        <v>40008</v>
      </c>
      <c r="C610" s="322">
        <v>1004</v>
      </c>
      <c r="D610" s="322" t="s">
        <v>64</v>
      </c>
      <c r="E610" s="286" t="s">
        <v>3578</v>
      </c>
      <c r="F610" s="322" t="s">
        <v>18289</v>
      </c>
      <c r="G610" s="322" t="s">
        <v>15549</v>
      </c>
      <c r="H610" s="317" t="s">
        <v>18290</v>
      </c>
      <c r="I610" s="323" t="s">
        <v>18291</v>
      </c>
      <c r="J610" s="357" t="s">
        <v>18292</v>
      </c>
      <c r="K610" s="291" t="s">
        <v>3566</v>
      </c>
      <c r="L610" s="291"/>
      <c r="M610" s="292" t="s">
        <v>12003</v>
      </c>
      <c r="N610" s="292">
        <v>5500</v>
      </c>
      <c r="O610" s="286" t="s">
        <v>4936</v>
      </c>
      <c r="P610" s="293"/>
      <c r="R610" s="290" t="str">
        <f t="shared" si="9"/>
        <v xml:space="preserve">Orange Co. Water Utilities </v>
      </c>
      <c r="X610" s="294"/>
    </row>
    <row r="611" spans="1:24" s="286" customFormat="1" ht="15" customHeight="1" x14ac:dyDescent="0.3">
      <c r="A611" s="286">
        <v>4810</v>
      </c>
      <c r="B611" s="321">
        <v>40008</v>
      </c>
      <c r="C611" s="322">
        <v>109</v>
      </c>
      <c r="D611" s="322" t="s">
        <v>141</v>
      </c>
      <c r="E611" s="286" t="s">
        <v>3578</v>
      </c>
      <c r="F611" s="322" t="s">
        <v>18293</v>
      </c>
      <c r="G611" s="322" t="s">
        <v>12749</v>
      </c>
      <c r="H611" s="317" t="s">
        <v>8671</v>
      </c>
      <c r="I611" s="323" t="s">
        <v>18294</v>
      </c>
      <c r="J611" s="357" t="s">
        <v>18295</v>
      </c>
      <c r="K611" s="291" t="s">
        <v>14447</v>
      </c>
      <c r="L611" s="291"/>
      <c r="M611" s="292"/>
      <c r="N611" s="292">
        <v>10000</v>
      </c>
      <c r="O611" s="286" t="s">
        <v>15880</v>
      </c>
      <c r="P611" s="293"/>
      <c r="R611" s="290" t="str">
        <f t="shared" si="9"/>
        <v>Toho Water Authority</v>
      </c>
      <c r="X611" s="294"/>
    </row>
    <row r="612" spans="1:24" s="286" customFormat="1" ht="15" customHeight="1" x14ac:dyDescent="0.3">
      <c r="A612" s="286">
        <v>4816</v>
      </c>
      <c r="B612" s="321">
        <v>40008</v>
      </c>
      <c r="C612" s="322">
        <v>400</v>
      </c>
      <c r="D612" s="322" t="s">
        <v>35</v>
      </c>
      <c r="E612" s="286" t="s">
        <v>3580</v>
      </c>
      <c r="F612" s="322" t="s">
        <v>18296</v>
      </c>
      <c r="G612" s="322" t="s">
        <v>18297</v>
      </c>
      <c r="H612" s="317" t="s">
        <v>18298</v>
      </c>
      <c r="I612" s="323" t="s">
        <v>18299</v>
      </c>
      <c r="J612" s="357" t="s">
        <v>18300</v>
      </c>
      <c r="K612" s="291" t="s">
        <v>3977</v>
      </c>
      <c r="L612" s="291"/>
      <c r="M612" s="289"/>
      <c r="N612" s="292">
        <v>1000</v>
      </c>
      <c r="O612" s="286" t="s">
        <v>8215</v>
      </c>
      <c r="P612" s="293"/>
      <c r="R612" s="290" t="str">
        <f t="shared" si="9"/>
        <v>city utilities</v>
      </c>
      <c r="X612" s="294"/>
    </row>
    <row r="613" spans="1:24" s="286" customFormat="1" ht="15" customHeight="1" x14ac:dyDescent="0.3">
      <c r="A613" s="286">
        <v>4821</v>
      </c>
      <c r="B613" s="321">
        <v>40009</v>
      </c>
      <c r="C613" s="322">
        <v>723</v>
      </c>
      <c r="D613" s="322" t="s">
        <v>64</v>
      </c>
      <c r="E613" s="286" t="s">
        <v>3578</v>
      </c>
      <c r="F613" s="322" t="s">
        <v>18301</v>
      </c>
      <c r="G613" s="322" t="s">
        <v>11263</v>
      </c>
      <c r="H613" s="317" t="s">
        <v>18302</v>
      </c>
      <c r="I613" s="323" t="s">
        <v>18303</v>
      </c>
      <c r="J613" s="357" t="s">
        <v>18304</v>
      </c>
      <c r="K613" s="291" t="s">
        <v>18305</v>
      </c>
      <c r="L613" s="291"/>
      <c r="M613" s="289"/>
      <c r="N613" s="292">
        <v>2000</v>
      </c>
      <c r="O613" s="286" t="s">
        <v>15880</v>
      </c>
      <c r="P613" s="293"/>
      <c r="R613" s="290" t="str">
        <f t="shared" si="9"/>
        <v>Orlando Wastewater Division</v>
      </c>
      <c r="X613" s="294"/>
    </row>
    <row r="614" spans="1:24" s="286" customFormat="1" ht="15" customHeight="1" x14ac:dyDescent="0.3">
      <c r="A614" s="286">
        <v>4824</v>
      </c>
      <c r="B614" s="321">
        <v>40009</v>
      </c>
      <c r="C614" s="322">
        <v>804</v>
      </c>
      <c r="D614" s="322" t="s">
        <v>59</v>
      </c>
      <c r="E614" s="286" t="s">
        <v>3580</v>
      </c>
      <c r="F614" s="322" t="s">
        <v>18306</v>
      </c>
      <c r="G614" s="322" t="s">
        <v>17917</v>
      </c>
      <c r="H614" s="317" t="s">
        <v>18307</v>
      </c>
      <c r="I614" s="323" t="s">
        <v>18308</v>
      </c>
      <c r="J614" s="357" t="s">
        <v>18309</v>
      </c>
      <c r="K614" s="291" t="s">
        <v>3566</v>
      </c>
      <c r="L614" s="291"/>
      <c r="M614" s="289" t="s">
        <v>17056</v>
      </c>
      <c r="N614" s="292">
        <v>500000</v>
      </c>
      <c r="O614" s="293" t="s">
        <v>15880</v>
      </c>
      <c r="P614" s="293"/>
      <c r="R614" s="290" t="str">
        <f t="shared" si="9"/>
        <v>University of Florida Wastewater Dept.</v>
      </c>
      <c r="X614" s="294"/>
    </row>
    <row r="615" spans="1:24" s="286" customFormat="1" ht="15" customHeight="1" x14ac:dyDescent="0.3">
      <c r="A615" s="286">
        <v>4825</v>
      </c>
      <c r="B615" s="321">
        <v>40009</v>
      </c>
      <c r="C615" s="322">
        <v>818</v>
      </c>
      <c r="D615" s="322" t="s">
        <v>200</v>
      </c>
      <c r="E615" s="286" t="s">
        <v>3575</v>
      </c>
      <c r="F615" s="322" t="s">
        <v>18310</v>
      </c>
      <c r="G615" s="328" t="s">
        <v>16608</v>
      </c>
      <c r="H615" s="317" t="s">
        <v>13306</v>
      </c>
      <c r="I615" s="323" t="s">
        <v>18311</v>
      </c>
      <c r="J615" s="357" t="s">
        <v>18312</v>
      </c>
      <c r="K615" s="291" t="s">
        <v>18305</v>
      </c>
      <c r="L615" s="291"/>
      <c r="M615" s="292"/>
      <c r="N615" s="292">
        <v>10125</v>
      </c>
      <c r="O615" s="286" t="s">
        <v>8161</v>
      </c>
      <c r="P615" s="293"/>
      <c r="R615" s="290" t="str">
        <f t="shared" si="9"/>
        <v>Pasco Co. Utilities</v>
      </c>
      <c r="X615" s="294"/>
    </row>
    <row r="616" spans="1:24" s="286" customFormat="1" ht="15" customHeight="1" x14ac:dyDescent="0.3">
      <c r="A616" s="286">
        <v>4833</v>
      </c>
      <c r="B616" s="321">
        <v>40009</v>
      </c>
      <c r="C616" s="322">
        <v>134</v>
      </c>
      <c r="D616" s="322" t="s">
        <v>56</v>
      </c>
      <c r="E616" s="286" t="s">
        <v>3587</v>
      </c>
      <c r="F616" s="322" t="s">
        <v>18313</v>
      </c>
      <c r="G616" s="322" t="s">
        <v>16058</v>
      </c>
      <c r="H616" s="358" t="s">
        <v>18314</v>
      </c>
      <c r="I616" s="323" t="s">
        <v>18315</v>
      </c>
      <c r="J616" s="357" t="s">
        <v>18316</v>
      </c>
      <c r="K616" s="291" t="s">
        <v>18305</v>
      </c>
      <c r="L616" s="291"/>
      <c r="M616" s="292"/>
      <c r="N616" s="292">
        <v>100</v>
      </c>
      <c r="O616" s="286" t="s">
        <v>15880</v>
      </c>
      <c r="P616" s="293"/>
      <c r="R616" s="290" t="str">
        <f t="shared" si="9"/>
        <v>Broward Co. Wastewater Dept.</v>
      </c>
      <c r="X616" s="294"/>
    </row>
    <row r="617" spans="1:24" s="286" customFormat="1" ht="15" customHeight="1" x14ac:dyDescent="0.3">
      <c r="A617" s="286">
        <v>4837</v>
      </c>
      <c r="B617" s="321">
        <v>40009</v>
      </c>
      <c r="C617" s="322">
        <v>249</v>
      </c>
      <c r="D617" s="322" t="s">
        <v>64</v>
      </c>
      <c r="E617" s="286" t="s">
        <v>3578</v>
      </c>
      <c r="F617" s="322" t="s">
        <v>18317</v>
      </c>
      <c r="G617" s="322" t="s">
        <v>8773</v>
      </c>
      <c r="H617" s="317" t="s">
        <v>8260</v>
      </c>
      <c r="I617" s="323" t="s">
        <v>18318</v>
      </c>
      <c r="J617" s="359" t="s">
        <v>18319</v>
      </c>
      <c r="K617" s="291" t="s">
        <v>18305</v>
      </c>
      <c r="L617" s="291"/>
      <c r="M617" s="292"/>
      <c r="N617" s="292">
        <v>6000</v>
      </c>
      <c r="O617" s="286" t="s">
        <v>8161</v>
      </c>
      <c r="P617" s="293"/>
      <c r="R617" s="290" t="str">
        <f t="shared" si="9"/>
        <v>City of Orlando</v>
      </c>
      <c r="X617" s="294"/>
    </row>
    <row r="618" spans="1:24" s="286" customFormat="1" ht="15" customHeight="1" x14ac:dyDescent="0.3">
      <c r="A618" s="286">
        <v>4839</v>
      </c>
      <c r="B618" s="321">
        <v>40009</v>
      </c>
      <c r="C618" s="322">
        <v>329</v>
      </c>
      <c r="D618" s="322" t="s">
        <v>35</v>
      </c>
      <c r="E618" s="286" t="s">
        <v>3580</v>
      </c>
      <c r="F618" s="322" t="s">
        <v>18320</v>
      </c>
      <c r="G618" s="322" t="s">
        <v>18321</v>
      </c>
      <c r="H618" s="317" t="s">
        <v>16320</v>
      </c>
      <c r="I618" s="323" t="s">
        <v>18322</v>
      </c>
      <c r="J618" s="357" t="s">
        <v>18300</v>
      </c>
      <c r="K618" s="289" t="s">
        <v>14447</v>
      </c>
      <c r="L618" s="289"/>
      <c r="N618" s="292">
        <v>50</v>
      </c>
      <c r="O618" s="293" t="s">
        <v>8161</v>
      </c>
      <c r="P618" s="293"/>
      <c r="R618" s="290" t="str">
        <f t="shared" si="9"/>
        <v>responsible party</v>
      </c>
      <c r="X618" s="294"/>
    </row>
    <row r="619" spans="1:24" s="286" customFormat="1" ht="15" customHeight="1" x14ac:dyDescent="0.3">
      <c r="A619" s="286">
        <v>4842</v>
      </c>
      <c r="B619" s="321">
        <v>40009</v>
      </c>
      <c r="C619" s="322">
        <v>427</v>
      </c>
      <c r="D619" s="322" t="s">
        <v>35</v>
      </c>
      <c r="E619" s="286" t="s">
        <v>3580</v>
      </c>
      <c r="F619" s="322" t="s">
        <v>18323</v>
      </c>
      <c r="G619" s="322" t="s">
        <v>8190</v>
      </c>
      <c r="H619" s="317" t="s">
        <v>8191</v>
      </c>
      <c r="I619" s="323" t="s">
        <v>18324</v>
      </c>
      <c r="J619" s="304" t="s">
        <v>18325</v>
      </c>
      <c r="K619" s="289" t="s">
        <v>16133</v>
      </c>
      <c r="L619" s="289"/>
      <c r="N619" s="292">
        <v>1000</v>
      </c>
      <c r="O619" s="286" t="s">
        <v>15880</v>
      </c>
      <c r="P619" s="293"/>
      <c r="R619" s="290" t="str">
        <f t="shared" si="9"/>
        <v>JEA</v>
      </c>
      <c r="X619" s="294"/>
    </row>
    <row r="620" spans="1:24" s="286" customFormat="1" ht="15" customHeight="1" x14ac:dyDescent="0.3">
      <c r="A620" s="286">
        <v>4844</v>
      </c>
      <c r="B620" s="321">
        <v>40009</v>
      </c>
      <c r="C620" s="322">
        <v>530</v>
      </c>
      <c r="D620" s="322" t="s">
        <v>56</v>
      </c>
      <c r="E620" s="286" t="s">
        <v>3587</v>
      </c>
      <c r="F620" s="286" t="s">
        <v>18326</v>
      </c>
      <c r="G620" s="322" t="s">
        <v>18327</v>
      </c>
      <c r="H620" s="290" t="s">
        <v>9083</v>
      </c>
      <c r="I620" s="305" t="s">
        <v>18328</v>
      </c>
      <c r="J620" s="290" t="s">
        <v>18329</v>
      </c>
      <c r="K620" s="291" t="s">
        <v>18330</v>
      </c>
      <c r="L620" s="291"/>
      <c r="M620" s="289"/>
      <c r="N620" s="286">
        <v>15000</v>
      </c>
      <c r="O620" s="286" t="s">
        <v>8161</v>
      </c>
      <c r="P620" s="293"/>
      <c r="R620" s="290" t="str">
        <f t="shared" si="9"/>
        <v>City of Miramar</v>
      </c>
      <c r="X620" s="294"/>
    </row>
    <row r="621" spans="1:24" s="286" customFormat="1" ht="15" customHeight="1" x14ac:dyDescent="0.3">
      <c r="A621" s="286">
        <v>4850</v>
      </c>
      <c r="B621" s="321">
        <v>40010</v>
      </c>
      <c r="C621" s="322">
        <v>728</v>
      </c>
      <c r="D621" s="322" t="s">
        <v>64</v>
      </c>
      <c r="E621" s="286" t="s">
        <v>3578</v>
      </c>
      <c r="F621" s="286" t="s">
        <v>18331</v>
      </c>
      <c r="G621" s="286" t="s">
        <v>18332</v>
      </c>
      <c r="H621" s="290" t="s">
        <v>12327</v>
      </c>
      <c r="I621" s="290" t="s">
        <v>18333</v>
      </c>
      <c r="J621" s="290" t="s">
        <v>4936</v>
      </c>
      <c r="K621" s="286" t="s">
        <v>4936</v>
      </c>
      <c r="M621" s="289"/>
      <c r="N621" s="286">
        <v>15000</v>
      </c>
      <c r="O621" s="286" t="s">
        <v>16985</v>
      </c>
      <c r="P621" s="293"/>
      <c r="R621" s="290" t="str">
        <f t="shared" si="9"/>
        <v>City of Winter Park</v>
      </c>
      <c r="X621" s="294"/>
    </row>
    <row r="622" spans="1:24" s="286" customFormat="1" ht="15" customHeight="1" x14ac:dyDescent="0.3">
      <c r="A622" s="286">
        <v>4853</v>
      </c>
      <c r="B622" s="321">
        <v>40010</v>
      </c>
      <c r="C622" s="322">
        <v>1033</v>
      </c>
      <c r="D622" s="322" t="s">
        <v>6884</v>
      </c>
      <c r="E622" s="286" t="s">
        <v>3582</v>
      </c>
      <c r="F622" s="286" t="s">
        <v>18334</v>
      </c>
      <c r="G622" s="286" t="s">
        <v>18335</v>
      </c>
      <c r="H622" s="317" t="s">
        <v>9423</v>
      </c>
      <c r="I622" s="290" t="s">
        <v>18336</v>
      </c>
      <c r="J622" s="290" t="s">
        <v>18337</v>
      </c>
      <c r="K622" s="286" t="s">
        <v>16133</v>
      </c>
      <c r="M622" s="289"/>
      <c r="N622" s="292">
        <v>1000</v>
      </c>
      <c r="O622" s="286" t="s">
        <v>15880</v>
      </c>
      <c r="P622" s="293"/>
      <c r="R622" s="290" t="str">
        <f t="shared" si="9"/>
        <v>Lee Co. Utilities</v>
      </c>
      <c r="X622" s="294"/>
    </row>
    <row r="623" spans="1:24" s="286" customFormat="1" ht="15" customHeight="1" x14ac:dyDescent="0.3">
      <c r="A623" s="286">
        <v>4856</v>
      </c>
      <c r="B623" s="321">
        <v>40010</v>
      </c>
      <c r="C623" s="322">
        <v>1254</v>
      </c>
      <c r="D623" s="322" t="s">
        <v>3611</v>
      </c>
      <c r="E623" s="286" t="s">
        <v>3587</v>
      </c>
      <c r="F623" s="286" t="s">
        <v>18338</v>
      </c>
      <c r="G623" s="286" t="s">
        <v>18339</v>
      </c>
      <c r="H623" s="290" t="s">
        <v>18340</v>
      </c>
      <c r="I623" s="305" t="s">
        <v>18341</v>
      </c>
      <c r="J623" s="290" t="s">
        <v>18342</v>
      </c>
      <c r="K623" s="291" t="s">
        <v>3567</v>
      </c>
      <c r="L623" s="291"/>
      <c r="M623" s="289"/>
      <c r="N623" s="292">
        <v>30270</v>
      </c>
      <c r="O623" s="286" t="s">
        <v>8227</v>
      </c>
      <c r="P623" s="293"/>
      <c r="R623" s="290" t="str">
        <f t="shared" si="9"/>
        <v>Miami Water Sewer</v>
      </c>
      <c r="X623" s="294"/>
    </row>
    <row r="624" spans="1:24" s="286" customFormat="1" ht="15" customHeight="1" x14ac:dyDescent="0.3">
      <c r="A624" s="286">
        <v>4858</v>
      </c>
      <c r="B624" s="321">
        <v>40010</v>
      </c>
      <c r="C624" s="322">
        <v>157</v>
      </c>
      <c r="D624" s="322" t="s">
        <v>68</v>
      </c>
      <c r="E624" s="286" t="s">
        <v>3575</v>
      </c>
      <c r="F624" s="286" t="s">
        <v>18343</v>
      </c>
      <c r="G624" s="286" t="s">
        <v>18344</v>
      </c>
      <c r="H624" s="290" t="s">
        <v>14153</v>
      </c>
      <c r="I624" s="290" t="s">
        <v>18345</v>
      </c>
      <c r="J624" s="290" t="s">
        <v>18346</v>
      </c>
      <c r="K624" s="291" t="s">
        <v>3566</v>
      </c>
      <c r="L624" s="291"/>
      <c r="M624" s="289" t="s">
        <v>17056</v>
      </c>
      <c r="N624" s="292">
        <v>4000</v>
      </c>
      <c r="O624" s="286" t="s">
        <v>14821</v>
      </c>
      <c r="P624" s="293"/>
      <c r="R624" s="290" t="str">
        <f t="shared" si="9"/>
        <v>Sarasota Co. Utilities</v>
      </c>
      <c r="X624" s="294"/>
    </row>
    <row r="625" spans="1:24" s="286" customFormat="1" ht="15" customHeight="1" x14ac:dyDescent="0.3">
      <c r="A625" s="286">
        <v>4864</v>
      </c>
      <c r="B625" s="321">
        <v>40010</v>
      </c>
      <c r="C625" s="322">
        <v>454</v>
      </c>
      <c r="D625" s="322" t="s">
        <v>99</v>
      </c>
      <c r="E625" s="286" t="s">
        <v>3610</v>
      </c>
      <c r="F625" s="286" t="s">
        <v>18347</v>
      </c>
      <c r="G625" s="286" t="s">
        <v>15916</v>
      </c>
      <c r="H625" s="305" t="s">
        <v>15916</v>
      </c>
      <c r="I625" s="360" t="s">
        <v>18348</v>
      </c>
      <c r="J625" s="290" t="s">
        <v>18349</v>
      </c>
      <c r="K625" s="291" t="s">
        <v>14447</v>
      </c>
      <c r="L625" s="291"/>
      <c r="M625" s="289"/>
      <c r="N625" s="292">
        <v>2000</v>
      </c>
      <c r="O625" s="286" t="s">
        <v>8161</v>
      </c>
      <c r="P625" s="293"/>
      <c r="R625" s="290" t="str">
        <f t="shared" si="9"/>
        <v>City of Milton</v>
      </c>
      <c r="X625" s="294"/>
    </row>
    <row r="626" spans="1:24" s="286" customFormat="1" ht="15" customHeight="1" x14ac:dyDescent="0.3">
      <c r="A626" s="286">
        <v>4869</v>
      </c>
      <c r="B626" s="321">
        <v>40011</v>
      </c>
      <c r="C626" s="322">
        <v>836</v>
      </c>
      <c r="D626" s="322" t="s">
        <v>18350</v>
      </c>
      <c r="E626" s="286" t="s">
        <v>3610</v>
      </c>
      <c r="F626" s="286" t="s">
        <v>18351</v>
      </c>
      <c r="G626" s="286" t="s">
        <v>14309</v>
      </c>
      <c r="H626" s="290" t="s">
        <v>18352</v>
      </c>
      <c r="I626" s="305" t="s">
        <v>18353</v>
      </c>
      <c r="J626" s="290" t="s">
        <v>18354</v>
      </c>
      <c r="K626" s="291" t="s">
        <v>14447</v>
      </c>
      <c r="L626" s="291"/>
      <c r="M626" s="289"/>
      <c r="N626" s="292" t="s">
        <v>4936</v>
      </c>
      <c r="O626" s="286" t="s">
        <v>8161</v>
      </c>
      <c r="P626" s="293"/>
      <c r="R626" s="290" t="str">
        <f t="shared" si="9"/>
        <v>Wakulla County</v>
      </c>
      <c r="X626" s="294"/>
    </row>
    <row r="627" spans="1:24" s="286" customFormat="1" ht="15" customHeight="1" x14ac:dyDescent="0.3">
      <c r="A627" s="286">
        <v>4872</v>
      </c>
      <c r="B627" s="321">
        <v>40011</v>
      </c>
      <c r="C627" s="322">
        <v>1046</v>
      </c>
      <c r="D627" s="322" t="s">
        <v>56</v>
      </c>
      <c r="E627" s="286" t="s">
        <v>3587</v>
      </c>
      <c r="F627" s="286" t="s">
        <v>18355</v>
      </c>
      <c r="G627" s="286" t="s">
        <v>16058</v>
      </c>
      <c r="H627" s="290" t="s">
        <v>16667</v>
      </c>
      <c r="I627" s="290" t="s">
        <v>18356</v>
      </c>
      <c r="J627" s="361" t="s">
        <v>18357</v>
      </c>
      <c r="K627" s="286" t="s">
        <v>14447</v>
      </c>
      <c r="M627" s="289"/>
      <c r="N627" s="291">
        <v>50</v>
      </c>
      <c r="O627" s="286" t="s">
        <v>15880</v>
      </c>
      <c r="P627" s="293"/>
      <c r="R627" s="290" t="str">
        <f t="shared" si="9"/>
        <v>Broward County Wastewater Services</v>
      </c>
      <c r="X627" s="294"/>
    </row>
    <row r="628" spans="1:24" s="286" customFormat="1" ht="15" customHeight="1" x14ac:dyDescent="0.3">
      <c r="A628" s="286">
        <v>4873</v>
      </c>
      <c r="B628" s="321">
        <v>40011</v>
      </c>
      <c r="C628" s="322">
        <v>1114</v>
      </c>
      <c r="D628" s="322" t="s">
        <v>68</v>
      </c>
      <c r="E628" s="286" t="s">
        <v>3575</v>
      </c>
      <c r="F628" s="322" t="s">
        <v>18358</v>
      </c>
      <c r="G628" s="328" t="s">
        <v>18359</v>
      </c>
      <c r="H628" s="317" t="s">
        <v>18360</v>
      </c>
      <c r="I628" s="323" t="s">
        <v>18361</v>
      </c>
      <c r="J628" s="357" t="s">
        <v>18362</v>
      </c>
      <c r="K628" s="291" t="s">
        <v>16129</v>
      </c>
      <c r="L628" s="291"/>
      <c r="M628" s="292"/>
      <c r="N628" s="286">
        <v>5000</v>
      </c>
      <c r="O628" s="286" t="s">
        <v>8215</v>
      </c>
      <c r="P628" s="293"/>
      <c r="R628" s="290" t="str">
        <f t="shared" si="9"/>
        <v>Sarasota Co.</v>
      </c>
      <c r="X628" s="294"/>
    </row>
    <row r="629" spans="1:24" ht="15" customHeight="1" x14ac:dyDescent="0.3">
      <c r="A629" s="278">
        <v>4880</v>
      </c>
      <c r="B629" s="318">
        <v>40011</v>
      </c>
      <c r="C629" s="319">
        <v>1657</v>
      </c>
      <c r="D629" s="319" t="s">
        <v>21</v>
      </c>
      <c r="E629" s="278" t="s">
        <v>3610</v>
      </c>
      <c r="F629" s="278" t="s">
        <v>18363</v>
      </c>
      <c r="G629" s="278" t="s">
        <v>10858</v>
      </c>
      <c r="H629" s="315" t="s">
        <v>14506</v>
      </c>
      <c r="I629" s="315" t="s">
        <v>18364</v>
      </c>
      <c r="J629" s="315" t="s">
        <v>18365</v>
      </c>
      <c r="K629" s="281" t="s">
        <v>4936</v>
      </c>
      <c r="M629" s="282"/>
      <c r="N629" s="278">
        <v>250</v>
      </c>
      <c r="O629" s="278" t="s">
        <v>4936</v>
      </c>
      <c r="Q629" s="278" t="s">
        <v>8548</v>
      </c>
      <c r="R629" s="280" t="str">
        <f t="shared" si="9"/>
        <v>Emerald Coast Utility Authority</v>
      </c>
    </row>
    <row r="630" spans="1:24" ht="15" customHeight="1" x14ac:dyDescent="0.3">
      <c r="A630" s="278">
        <v>4881</v>
      </c>
      <c r="B630" s="318">
        <v>40011</v>
      </c>
      <c r="C630" s="319">
        <v>2332</v>
      </c>
      <c r="D630" s="319" t="s">
        <v>64</v>
      </c>
      <c r="E630" s="278" t="s">
        <v>3578</v>
      </c>
      <c r="F630" s="278" t="s">
        <v>18366</v>
      </c>
      <c r="G630" s="278" t="s">
        <v>11935</v>
      </c>
      <c r="H630" s="315" t="s">
        <v>15901</v>
      </c>
      <c r="I630" s="315" t="s">
        <v>18367</v>
      </c>
      <c r="J630" s="315" t="s">
        <v>18368</v>
      </c>
      <c r="K630" s="281" t="s">
        <v>4936</v>
      </c>
      <c r="M630" s="282"/>
      <c r="N630" s="282">
        <v>4000</v>
      </c>
      <c r="O630" s="278" t="s">
        <v>15880</v>
      </c>
      <c r="Q630" s="278" t="s">
        <v>18369</v>
      </c>
      <c r="R630" s="280" t="str">
        <f t="shared" si="9"/>
        <v>Orange County</v>
      </c>
    </row>
    <row r="631" spans="1:24" ht="15" customHeight="1" x14ac:dyDescent="0.3">
      <c r="A631" s="278">
        <v>4903</v>
      </c>
      <c r="B631" s="318">
        <v>40013</v>
      </c>
      <c r="C631" s="319">
        <v>2408</v>
      </c>
      <c r="D631" s="319" t="s">
        <v>108</v>
      </c>
      <c r="E631" s="278" t="s">
        <v>3610</v>
      </c>
      <c r="F631" s="278" t="s">
        <v>18370</v>
      </c>
      <c r="G631" s="278" t="s">
        <v>18371</v>
      </c>
      <c r="H631" s="315" t="s">
        <v>13279</v>
      </c>
      <c r="I631" s="315" t="s">
        <v>18372</v>
      </c>
      <c r="J631" s="315" t="s">
        <v>18373</v>
      </c>
      <c r="K631" s="281" t="s">
        <v>4936</v>
      </c>
      <c r="M631" s="282"/>
      <c r="N631" s="282" t="s">
        <v>4936</v>
      </c>
      <c r="O631" s="278" t="s">
        <v>4936</v>
      </c>
      <c r="Q631" s="278" t="s">
        <v>16077</v>
      </c>
      <c r="R631" s="280" t="str">
        <f t="shared" si="9"/>
        <v>Private citizen</v>
      </c>
    </row>
    <row r="632" spans="1:24" ht="15" customHeight="1" x14ac:dyDescent="0.3">
      <c r="A632" s="278">
        <v>4904</v>
      </c>
      <c r="B632" s="318">
        <v>40013</v>
      </c>
      <c r="C632" s="319">
        <v>1357</v>
      </c>
      <c r="D632" s="319" t="s">
        <v>64</v>
      </c>
      <c r="E632" s="285" t="s">
        <v>17718</v>
      </c>
      <c r="F632" s="278" t="s">
        <v>18374</v>
      </c>
      <c r="G632" s="278" t="s">
        <v>10560</v>
      </c>
      <c r="H632" s="315" t="s">
        <v>15940</v>
      </c>
      <c r="I632" s="315" t="s">
        <v>18375</v>
      </c>
      <c r="J632" s="315" t="s">
        <v>18376</v>
      </c>
      <c r="K632" s="281" t="s">
        <v>4936</v>
      </c>
      <c r="M632" s="282"/>
      <c r="N632" s="282">
        <v>1000</v>
      </c>
      <c r="O632" s="285" t="s">
        <v>15880</v>
      </c>
      <c r="R632" s="280" t="str">
        <f t="shared" si="9"/>
        <v>Orange Co. Utilities</v>
      </c>
    </row>
    <row r="633" spans="1:24" ht="15" customHeight="1" x14ac:dyDescent="0.3">
      <c r="A633" s="278">
        <v>4921</v>
      </c>
      <c r="B633" s="318">
        <v>40014</v>
      </c>
      <c r="C633" s="319">
        <v>741</v>
      </c>
      <c r="D633" s="319" t="s">
        <v>347</v>
      </c>
      <c r="E633" s="278" t="s">
        <v>3580</v>
      </c>
      <c r="F633" s="278" t="s">
        <v>18377</v>
      </c>
      <c r="G633" s="278" t="s">
        <v>18378</v>
      </c>
      <c r="H633" s="315" t="s">
        <v>8175</v>
      </c>
      <c r="I633" s="315" t="s">
        <v>18379</v>
      </c>
      <c r="J633" s="315" t="s">
        <v>18380</v>
      </c>
      <c r="K633" s="281" t="s">
        <v>3566</v>
      </c>
      <c r="M633" s="282" t="s">
        <v>12003</v>
      </c>
      <c r="N633" s="282">
        <v>35000</v>
      </c>
      <c r="O633" s="278" t="s">
        <v>15880</v>
      </c>
      <c r="Q633" s="278" t="s">
        <v>3860</v>
      </c>
      <c r="R633" s="280" t="str">
        <f t="shared" si="9"/>
        <v>Aqua Utilities</v>
      </c>
    </row>
    <row r="634" spans="1:24" ht="15" customHeight="1" x14ac:dyDescent="0.3">
      <c r="A634" s="278">
        <v>4933</v>
      </c>
      <c r="B634" s="318">
        <v>40014</v>
      </c>
      <c r="C634" s="319">
        <v>1434</v>
      </c>
      <c r="D634" s="319" t="s">
        <v>18040</v>
      </c>
      <c r="E634" s="278" t="s">
        <v>3575</v>
      </c>
      <c r="F634" s="278" t="s">
        <v>18381</v>
      </c>
      <c r="G634" s="278" t="s">
        <v>10540</v>
      </c>
      <c r="H634" s="315" t="s">
        <v>16515</v>
      </c>
      <c r="I634" s="315" t="s">
        <v>18382</v>
      </c>
      <c r="J634" s="315" t="s">
        <v>18383</v>
      </c>
      <c r="K634" s="281" t="s">
        <v>3566</v>
      </c>
      <c r="M634" s="282" t="s">
        <v>17056</v>
      </c>
      <c r="N634" s="282">
        <v>10000</v>
      </c>
      <c r="O634" s="278" t="s">
        <v>15880</v>
      </c>
      <c r="R634" s="280" t="str">
        <f t="shared" si="9"/>
        <v>Polk Co. Utilities</v>
      </c>
    </row>
    <row r="635" spans="1:24" ht="15" customHeight="1" x14ac:dyDescent="0.3">
      <c r="A635" s="278">
        <v>4940</v>
      </c>
      <c r="B635" s="318">
        <v>40014</v>
      </c>
      <c r="C635" s="319">
        <v>1715</v>
      </c>
      <c r="D635" s="319" t="s">
        <v>31</v>
      </c>
      <c r="E635" s="278" t="s">
        <v>3587</v>
      </c>
      <c r="F635" s="278" t="s">
        <v>18384</v>
      </c>
      <c r="G635" s="278" t="s">
        <v>18385</v>
      </c>
      <c r="H635" s="299" t="s">
        <v>6825</v>
      </c>
      <c r="I635" s="332" t="s">
        <v>18386</v>
      </c>
      <c r="J635" s="315" t="s">
        <v>18387</v>
      </c>
      <c r="K635" s="281" t="s">
        <v>4936</v>
      </c>
      <c r="M635" s="282"/>
      <c r="N635" s="282">
        <v>20</v>
      </c>
      <c r="O635" s="278" t="s">
        <v>10497</v>
      </c>
      <c r="R635" s="280" t="str">
        <f t="shared" si="9"/>
        <v>DEP</v>
      </c>
    </row>
    <row r="636" spans="1:24" ht="15" customHeight="1" x14ac:dyDescent="0.3">
      <c r="A636" s="278">
        <v>4943</v>
      </c>
      <c r="B636" s="318">
        <v>40014</v>
      </c>
      <c r="C636" s="319">
        <v>1606</v>
      </c>
      <c r="D636" s="319" t="s">
        <v>141</v>
      </c>
      <c r="E636" s="278" t="s">
        <v>3578</v>
      </c>
      <c r="F636" s="278" t="s">
        <v>18388</v>
      </c>
      <c r="G636" s="278" t="s">
        <v>18389</v>
      </c>
      <c r="H636" s="315" t="s">
        <v>8671</v>
      </c>
      <c r="I636" s="315" t="s">
        <v>18390</v>
      </c>
      <c r="J636" s="315" t="s">
        <v>18391</v>
      </c>
      <c r="K636" s="281" t="s">
        <v>15979</v>
      </c>
      <c r="M636" s="285"/>
      <c r="N636" s="278">
        <v>3600</v>
      </c>
      <c r="O636" s="278" t="s">
        <v>16985</v>
      </c>
      <c r="R636" s="280" t="str">
        <f t="shared" si="9"/>
        <v>Toho Water Authority</v>
      </c>
    </row>
    <row r="637" spans="1:24" ht="15" customHeight="1" x14ac:dyDescent="0.3">
      <c r="A637" s="278">
        <v>4952</v>
      </c>
      <c r="B637" s="318">
        <v>40015</v>
      </c>
      <c r="C637" s="319">
        <v>923</v>
      </c>
      <c r="D637" s="319" t="s">
        <v>26</v>
      </c>
      <c r="E637" s="278" t="s">
        <v>3578</v>
      </c>
      <c r="F637" s="278" t="s">
        <v>18392</v>
      </c>
      <c r="G637" s="278" t="s">
        <v>18393</v>
      </c>
      <c r="H637" s="315" t="s">
        <v>12062</v>
      </c>
      <c r="I637" s="315" t="s">
        <v>18394</v>
      </c>
      <c r="J637" s="315" t="s">
        <v>18395</v>
      </c>
      <c r="K637" s="281" t="s">
        <v>18396</v>
      </c>
      <c r="M637" s="282"/>
      <c r="N637" s="282">
        <v>50000</v>
      </c>
      <c r="O637" s="278" t="s">
        <v>8227</v>
      </c>
      <c r="Q637" s="278" t="s">
        <v>8548</v>
      </c>
      <c r="R637" s="280" t="str">
        <f t="shared" si="9"/>
        <v>City of Palm Bay</v>
      </c>
    </row>
    <row r="638" spans="1:24" ht="15" customHeight="1" x14ac:dyDescent="0.3">
      <c r="A638" s="278">
        <v>4953</v>
      </c>
      <c r="B638" s="318">
        <v>40015</v>
      </c>
      <c r="C638" s="319">
        <v>933</v>
      </c>
      <c r="D638" s="319" t="s">
        <v>35</v>
      </c>
      <c r="E638" s="278" t="s">
        <v>3580</v>
      </c>
      <c r="F638" s="278" t="s">
        <v>18397</v>
      </c>
      <c r="G638" s="278" t="s">
        <v>9313</v>
      </c>
      <c r="H638" s="315" t="s">
        <v>9196</v>
      </c>
      <c r="I638" s="315" t="s">
        <v>18398</v>
      </c>
      <c r="J638" s="315" t="s">
        <v>18399</v>
      </c>
      <c r="K638" s="281" t="s">
        <v>4936</v>
      </c>
      <c r="M638" s="282"/>
      <c r="N638" s="282">
        <v>1500</v>
      </c>
      <c r="O638" s="278" t="s">
        <v>14821</v>
      </c>
      <c r="R638" s="280" t="s">
        <v>18400</v>
      </c>
    </row>
    <row r="639" spans="1:24" ht="15" customHeight="1" x14ac:dyDescent="0.3">
      <c r="A639" s="278">
        <v>4954</v>
      </c>
      <c r="B639" s="318">
        <v>40015</v>
      </c>
      <c r="C639" s="319">
        <v>1024</v>
      </c>
      <c r="D639" s="319" t="s">
        <v>64</v>
      </c>
      <c r="E639" s="278" t="s">
        <v>3578</v>
      </c>
      <c r="F639" s="278" t="s">
        <v>18401</v>
      </c>
      <c r="G639" s="278" t="s">
        <v>15639</v>
      </c>
      <c r="H639" s="280" t="s">
        <v>8260</v>
      </c>
      <c r="I639" s="332" t="s">
        <v>18402</v>
      </c>
      <c r="J639" s="315" t="s">
        <v>18403</v>
      </c>
      <c r="K639" s="281" t="s">
        <v>4936</v>
      </c>
      <c r="M639" s="282"/>
      <c r="N639" s="282">
        <v>7000</v>
      </c>
      <c r="O639" s="278" t="s">
        <v>8227</v>
      </c>
      <c r="Q639" s="278" t="s">
        <v>16680</v>
      </c>
      <c r="R639" s="280" t="str">
        <f t="shared" si="9"/>
        <v>City of Orlando</v>
      </c>
    </row>
    <row r="640" spans="1:24" ht="15" customHeight="1" x14ac:dyDescent="0.3">
      <c r="A640" s="278">
        <v>4968</v>
      </c>
      <c r="B640" s="318">
        <v>40015</v>
      </c>
      <c r="C640" s="319">
        <v>1556</v>
      </c>
      <c r="D640" s="319" t="s">
        <v>56</v>
      </c>
      <c r="E640" s="278" t="s">
        <v>3587</v>
      </c>
      <c r="F640" s="278" t="s">
        <v>18404</v>
      </c>
      <c r="G640" s="278" t="s">
        <v>14933</v>
      </c>
      <c r="H640" s="315" t="s">
        <v>14934</v>
      </c>
      <c r="I640" s="315" t="s">
        <v>18405</v>
      </c>
      <c r="J640" s="315" t="s">
        <v>18406</v>
      </c>
      <c r="K640" s="281" t="s">
        <v>15979</v>
      </c>
      <c r="N640" s="282">
        <v>600</v>
      </c>
      <c r="O640" s="283" t="s">
        <v>17057</v>
      </c>
      <c r="Q640" s="278" t="s">
        <v>18407</v>
      </c>
      <c r="R640" s="280" t="str">
        <f t="shared" si="9"/>
        <v>City of Deerfield Beach</v>
      </c>
    </row>
    <row r="641" spans="1:18" ht="15" customHeight="1" x14ac:dyDescent="0.3">
      <c r="A641" s="278">
        <v>4972</v>
      </c>
      <c r="B641" s="318">
        <v>40016</v>
      </c>
      <c r="C641" s="319">
        <v>922</v>
      </c>
      <c r="D641" s="319" t="s">
        <v>40</v>
      </c>
      <c r="E641" s="278" t="s">
        <v>3587</v>
      </c>
      <c r="F641" s="278" t="s">
        <v>18408</v>
      </c>
      <c r="G641" s="278" t="s">
        <v>14938</v>
      </c>
      <c r="H641" s="315" t="s">
        <v>18409</v>
      </c>
      <c r="I641" s="315" t="s">
        <v>18410</v>
      </c>
      <c r="J641" s="315" t="s">
        <v>18411</v>
      </c>
      <c r="K641" s="281" t="s">
        <v>18396</v>
      </c>
      <c r="M641" s="282"/>
      <c r="N641" s="278">
        <v>3000</v>
      </c>
      <c r="O641" s="278" t="s">
        <v>17057</v>
      </c>
      <c r="R641" s="280" t="str">
        <f t="shared" si="9"/>
        <v>Coral Gables</v>
      </c>
    </row>
    <row r="642" spans="1:18" ht="15" customHeight="1" x14ac:dyDescent="0.3">
      <c r="A642" s="278">
        <v>4975</v>
      </c>
      <c r="B642" s="318">
        <v>40016</v>
      </c>
      <c r="C642" s="319">
        <v>1304</v>
      </c>
      <c r="D642" s="319" t="s">
        <v>18412</v>
      </c>
      <c r="E642" s="278" t="s">
        <v>3580</v>
      </c>
      <c r="F642" s="278" t="s">
        <v>18413</v>
      </c>
      <c r="G642" s="278" t="s">
        <v>18414</v>
      </c>
      <c r="H642" s="315" t="s">
        <v>18415</v>
      </c>
      <c r="I642" s="315" t="s">
        <v>18416</v>
      </c>
      <c r="J642" s="315" t="s">
        <v>18417</v>
      </c>
      <c r="K642" s="281" t="s">
        <v>4936</v>
      </c>
      <c r="M642" s="282"/>
      <c r="N642" s="282" t="s">
        <v>4936</v>
      </c>
      <c r="O642" s="278" t="s">
        <v>8215</v>
      </c>
      <c r="Q642" s="315" t="s">
        <v>18418</v>
      </c>
      <c r="R642" s="280" t="str">
        <f t="shared" si="9"/>
        <v>Clay Co. Utility</v>
      </c>
    </row>
    <row r="643" spans="1:18" ht="15" customHeight="1" x14ac:dyDescent="0.3">
      <c r="A643" s="278">
        <v>4978</v>
      </c>
      <c r="B643" s="318">
        <v>40016</v>
      </c>
      <c r="C643" s="319">
        <v>1456</v>
      </c>
      <c r="D643" s="319" t="s">
        <v>6884</v>
      </c>
      <c r="E643" s="278" t="s">
        <v>3582</v>
      </c>
      <c r="F643" s="278" t="s">
        <v>18419</v>
      </c>
      <c r="G643" s="278" t="s">
        <v>18420</v>
      </c>
      <c r="H643" s="315" t="s">
        <v>8233</v>
      </c>
      <c r="I643" s="315" t="s">
        <v>18421</v>
      </c>
      <c r="J643" s="315" t="s">
        <v>18422</v>
      </c>
      <c r="K643" s="281" t="s">
        <v>4936</v>
      </c>
      <c r="M643" s="282"/>
      <c r="N643" s="282">
        <v>1000</v>
      </c>
      <c r="O643" s="278" t="s">
        <v>17057</v>
      </c>
      <c r="R643" s="280" t="str">
        <f t="shared" ref="R643:R714" si="10">IF(B643&gt;0,H643,"")</f>
        <v>Severn Trent</v>
      </c>
    </row>
    <row r="644" spans="1:18" ht="15" customHeight="1" x14ac:dyDescent="0.3">
      <c r="A644" s="278">
        <v>4991</v>
      </c>
      <c r="B644" s="318">
        <v>40017</v>
      </c>
      <c r="C644" s="319">
        <v>921</v>
      </c>
      <c r="D644" s="319" t="s">
        <v>64</v>
      </c>
      <c r="E644" s="278" t="s">
        <v>3578</v>
      </c>
      <c r="F644" s="278" t="s">
        <v>18423</v>
      </c>
      <c r="G644" s="278" t="s">
        <v>8773</v>
      </c>
      <c r="H644" s="315" t="s">
        <v>16687</v>
      </c>
      <c r="I644" s="315" t="s">
        <v>18424</v>
      </c>
      <c r="J644" s="315" t="s">
        <v>18425</v>
      </c>
      <c r="K644" s="281" t="s">
        <v>15979</v>
      </c>
      <c r="M644" s="282"/>
      <c r="N644" s="278">
        <v>100</v>
      </c>
      <c r="O644" s="278" t="s">
        <v>14821</v>
      </c>
      <c r="Q644" s="278" t="s">
        <v>8548</v>
      </c>
      <c r="R644" s="280" t="str">
        <f t="shared" si="10"/>
        <v>City of Orlando Wastewater</v>
      </c>
    </row>
    <row r="645" spans="1:18" ht="15" customHeight="1" x14ac:dyDescent="0.3">
      <c r="A645" s="278">
        <v>5001</v>
      </c>
      <c r="B645" s="318">
        <v>40017</v>
      </c>
      <c r="C645" s="319">
        <v>1631</v>
      </c>
      <c r="D645" s="319" t="s">
        <v>79</v>
      </c>
      <c r="E645" s="278" t="s">
        <v>3578</v>
      </c>
      <c r="F645" s="278" t="s">
        <v>18426</v>
      </c>
      <c r="G645" s="278" t="s">
        <v>9825</v>
      </c>
      <c r="H645" s="315" t="s">
        <v>14244</v>
      </c>
      <c r="I645" s="315" t="s">
        <v>18427</v>
      </c>
      <c r="J645" s="315" t="s">
        <v>18428</v>
      </c>
      <c r="K645" s="281" t="s">
        <v>4936</v>
      </c>
      <c r="M645" s="282"/>
      <c r="N645" s="282">
        <v>5000</v>
      </c>
      <c r="O645" s="278" t="s">
        <v>4936</v>
      </c>
      <c r="R645" s="280" t="str">
        <f t="shared" si="10"/>
        <v>Florida Utilities Group</v>
      </c>
    </row>
    <row r="646" spans="1:18" ht="15" customHeight="1" x14ac:dyDescent="0.3">
      <c r="A646" s="278">
        <v>5015</v>
      </c>
      <c r="B646" s="318">
        <v>40018</v>
      </c>
      <c r="C646" s="319">
        <v>1244</v>
      </c>
      <c r="D646" s="319" t="s">
        <v>35</v>
      </c>
      <c r="E646" s="278" t="s">
        <v>3580</v>
      </c>
      <c r="F646" s="278" t="s">
        <v>18429</v>
      </c>
      <c r="G646" s="278" t="s">
        <v>16596</v>
      </c>
      <c r="H646" s="315" t="s">
        <v>9196</v>
      </c>
      <c r="I646" s="315" t="s">
        <v>18430</v>
      </c>
      <c r="J646" s="315" t="s">
        <v>18431</v>
      </c>
      <c r="K646" s="281" t="s">
        <v>18432</v>
      </c>
      <c r="M646" s="282"/>
      <c r="N646" s="278">
        <v>2000</v>
      </c>
      <c r="O646" s="278" t="s">
        <v>17057</v>
      </c>
      <c r="Q646" s="278" t="s">
        <v>15416</v>
      </c>
      <c r="R646" s="280" t="str">
        <f t="shared" si="10"/>
        <v>US Water</v>
      </c>
    </row>
    <row r="647" spans="1:18" ht="15" customHeight="1" x14ac:dyDescent="0.3">
      <c r="A647" s="278">
        <v>5018</v>
      </c>
      <c r="B647" s="318">
        <v>40018</v>
      </c>
      <c r="C647" s="319">
        <v>1406</v>
      </c>
      <c r="D647" s="319" t="s">
        <v>132</v>
      </c>
      <c r="E647" s="278" t="s">
        <v>3580</v>
      </c>
      <c r="F647" s="278" t="s">
        <v>18433</v>
      </c>
      <c r="G647" s="278" t="s">
        <v>18434</v>
      </c>
      <c r="H647" s="315" t="s">
        <v>15674</v>
      </c>
      <c r="I647" s="315" t="s">
        <v>18435</v>
      </c>
      <c r="J647" s="315" t="s">
        <v>18436</v>
      </c>
      <c r="K647" s="281" t="s">
        <v>17443</v>
      </c>
      <c r="M647" s="282"/>
      <c r="N647" s="278">
        <v>75</v>
      </c>
      <c r="O647" s="278" t="s">
        <v>8215</v>
      </c>
      <c r="Q647" s="278" t="s">
        <v>11475</v>
      </c>
      <c r="R647" s="280" t="str">
        <f t="shared" si="10"/>
        <v>St. Augustine</v>
      </c>
    </row>
    <row r="648" spans="1:18" ht="15" customHeight="1" x14ac:dyDescent="0.3">
      <c r="A648" s="278">
        <v>5041</v>
      </c>
      <c r="B648" s="318">
        <v>40019</v>
      </c>
      <c r="C648" s="319">
        <v>946</v>
      </c>
      <c r="D648" s="319" t="s">
        <v>35</v>
      </c>
      <c r="E648" s="278" t="s">
        <v>3580</v>
      </c>
      <c r="F648" s="302" t="s">
        <v>18437</v>
      </c>
      <c r="G648" s="302" t="s">
        <v>15092</v>
      </c>
      <c r="H648" s="307" t="s">
        <v>8191</v>
      </c>
      <c r="I648" s="307" t="s">
        <v>18438</v>
      </c>
      <c r="J648" s="307" t="s">
        <v>18439</v>
      </c>
      <c r="K648" s="281" t="s">
        <v>8429</v>
      </c>
      <c r="M648" s="282"/>
      <c r="N648" s="278">
        <v>5000</v>
      </c>
      <c r="O648" s="278" t="s">
        <v>17057</v>
      </c>
      <c r="R648" s="280" t="str">
        <f t="shared" si="10"/>
        <v>JEA</v>
      </c>
    </row>
    <row r="649" spans="1:18" ht="15" customHeight="1" x14ac:dyDescent="0.3">
      <c r="A649" s="278">
        <v>5043</v>
      </c>
      <c r="B649" s="318">
        <v>40019</v>
      </c>
      <c r="C649" s="319">
        <v>1100</v>
      </c>
      <c r="D649" s="319" t="s">
        <v>91</v>
      </c>
      <c r="E649" s="278" t="s">
        <v>3578</v>
      </c>
      <c r="F649" s="302" t="s">
        <v>18440</v>
      </c>
      <c r="G649" s="302" t="s">
        <v>10719</v>
      </c>
      <c r="H649" s="307" t="s">
        <v>16084</v>
      </c>
      <c r="I649" s="307" t="s">
        <v>18441</v>
      </c>
      <c r="J649" s="307" t="s">
        <v>18442</v>
      </c>
      <c r="K649" s="281" t="s">
        <v>4936</v>
      </c>
      <c r="M649" s="285"/>
      <c r="N649" s="282" t="s">
        <v>4936</v>
      </c>
      <c r="O649" s="282" t="s">
        <v>4936</v>
      </c>
      <c r="Q649" s="278" t="s">
        <v>4936</v>
      </c>
      <c r="R649" s="280" t="str">
        <f t="shared" si="10"/>
        <v>Seminole Co. Utilities</v>
      </c>
    </row>
    <row r="650" spans="1:18" ht="15" customHeight="1" x14ac:dyDescent="0.3">
      <c r="A650" s="278">
        <v>5044</v>
      </c>
      <c r="B650" s="318">
        <v>40019</v>
      </c>
      <c r="C650" s="319">
        <v>1111</v>
      </c>
      <c r="D650" s="319" t="s">
        <v>42</v>
      </c>
      <c r="E650" s="278" t="s">
        <v>3582</v>
      </c>
      <c r="F650" s="302" t="s">
        <v>18443</v>
      </c>
      <c r="G650" s="302" t="s">
        <v>18444</v>
      </c>
      <c r="H650" s="307" t="s">
        <v>18445</v>
      </c>
      <c r="I650" s="325" t="s">
        <v>18446</v>
      </c>
      <c r="J650" s="307" t="s">
        <v>18447</v>
      </c>
      <c r="K650" s="281" t="s">
        <v>3566</v>
      </c>
      <c r="M650" s="285" t="s">
        <v>12003</v>
      </c>
      <c r="N650" s="282">
        <v>10000</v>
      </c>
      <c r="O650" s="278" t="s">
        <v>8215</v>
      </c>
      <c r="R650" s="280" t="str">
        <f t="shared" si="10"/>
        <v>Naples</v>
      </c>
    </row>
    <row r="651" spans="1:18" ht="15" customHeight="1" x14ac:dyDescent="0.3">
      <c r="A651" s="278">
        <v>5050</v>
      </c>
      <c r="B651" s="318">
        <v>40019</v>
      </c>
      <c r="C651" s="319">
        <v>1609</v>
      </c>
      <c r="D651" s="319" t="s">
        <v>21</v>
      </c>
      <c r="E651" s="278" t="s">
        <v>3610</v>
      </c>
      <c r="F651" s="302" t="s">
        <v>18448</v>
      </c>
      <c r="G651" s="302" t="s">
        <v>10051</v>
      </c>
      <c r="H651" s="307" t="s">
        <v>18449</v>
      </c>
      <c r="I651" s="307" t="s">
        <v>18450</v>
      </c>
      <c r="J651" s="307" t="s">
        <v>18451</v>
      </c>
      <c r="K651" s="281" t="s">
        <v>3566</v>
      </c>
      <c r="M651" s="285"/>
      <c r="N651" s="282">
        <v>20000</v>
      </c>
      <c r="O651" s="282" t="s">
        <v>8215</v>
      </c>
      <c r="Q651" s="278" t="s">
        <v>9206</v>
      </c>
      <c r="R651" s="280" t="str">
        <f t="shared" si="10"/>
        <v>Escambia Co</v>
      </c>
    </row>
    <row r="652" spans="1:18" ht="15" customHeight="1" x14ac:dyDescent="0.3">
      <c r="A652" s="278">
        <v>5062</v>
      </c>
      <c r="B652" s="318">
        <v>40019</v>
      </c>
      <c r="C652" s="319">
        <v>2111</v>
      </c>
      <c r="D652" s="319" t="s">
        <v>35</v>
      </c>
      <c r="E652" s="278" t="s">
        <v>3580</v>
      </c>
      <c r="F652" s="302" t="s">
        <v>18452</v>
      </c>
      <c r="G652" s="302" t="s">
        <v>8190</v>
      </c>
      <c r="H652" s="307" t="s">
        <v>8191</v>
      </c>
      <c r="I652" s="325" t="s">
        <v>18453</v>
      </c>
      <c r="J652" s="307" t="s">
        <v>18454</v>
      </c>
      <c r="K652" s="281" t="s">
        <v>16611</v>
      </c>
      <c r="M652" s="285"/>
      <c r="N652" s="282">
        <v>150</v>
      </c>
      <c r="O652" s="278" t="s">
        <v>13539</v>
      </c>
      <c r="Q652" s="278" t="s">
        <v>18455</v>
      </c>
      <c r="R652" s="280" t="str">
        <f t="shared" si="10"/>
        <v>JEA</v>
      </c>
    </row>
    <row r="653" spans="1:18" ht="15" customHeight="1" x14ac:dyDescent="0.3">
      <c r="A653" s="278">
        <v>5065</v>
      </c>
      <c r="B653" s="318">
        <v>40020</v>
      </c>
      <c r="C653" s="319">
        <v>756</v>
      </c>
      <c r="D653" s="319" t="s">
        <v>35</v>
      </c>
      <c r="E653" s="278" t="s">
        <v>3580</v>
      </c>
      <c r="F653" s="302" t="s">
        <v>18456</v>
      </c>
      <c r="G653" s="302" t="s">
        <v>18457</v>
      </c>
      <c r="H653" s="307" t="s">
        <v>18458</v>
      </c>
      <c r="I653" s="307" t="s">
        <v>18459</v>
      </c>
      <c r="J653" s="307" t="s">
        <v>18460</v>
      </c>
      <c r="K653" s="281" t="s">
        <v>3566</v>
      </c>
      <c r="M653" s="285"/>
      <c r="N653" s="282" t="s">
        <v>4936</v>
      </c>
      <c r="O653" s="278" t="s">
        <v>18197</v>
      </c>
      <c r="Q653" s="278" t="s">
        <v>18461</v>
      </c>
      <c r="R653" s="280" t="str">
        <f t="shared" si="10"/>
        <v>Jacksonville Port Authority</v>
      </c>
    </row>
    <row r="654" spans="1:18" ht="15" customHeight="1" x14ac:dyDescent="0.3">
      <c r="A654" s="278">
        <v>5085</v>
      </c>
      <c r="B654" s="318">
        <v>40021</v>
      </c>
      <c r="C654" s="319">
        <v>824</v>
      </c>
      <c r="D654" s="319" t="s">
        <v>91</v>
      </c>
      <c r="E654" s="278" t="s">
        <v>3578</v>
      </c>
      <c r="F654" s="302" t="s">
        <v>18462</v>
      </c>
      <c r="G654" s="302" t="s">
        <v>18463</v>
      </c>
      <c r="H654" s="307" t="s">
        <v>18464</v>
      </c>
      <c r="I654" s="307" t="s">
        <v>18465</v>
      </c>
      <c r="J654" s="307" t="s">
        <v>18466</v>
      </c>
      <c r="K654" s="281" t="s">
        <v>10604</v>
      </c>
      <c r="M654" s="285"/>
      <c r="N654" s="282">
        <v>800</v>
      </c>
      <c r="O654" s="278" t="s">
        <v>15880</v>
      </c>
      <c r="Q654" s="278" t="s">
        <v>11008</v>
      </c>
      <c r="R654" s="280" t="str">
        <f t="shared" si="10"/>
        <v>Seminole Co. Water and Sewer</v>
      </c>
    </row>
    <row r="655" spans="1:18" ht="15" customHeight="1" x14ac:dyDescent="0.3">
      <c r="A655" s="278">
        <v>5087</v>
      </c>
      <c r="B655" s="318">
        <v>40021</v>
      </c>
      <c r="C655" s="319">
        <v>849</v>
      </c>
      <c r="D655" s="319" t="s">
        <v>56</v>
      </c>
      <c r="E655" s="278" t="s">
        <v>3587</v>
      </c>
      <c r="F655" s="302" t="s">
        <v>18440</v>
      </c>
      <c r="G655" s="302" t="s">
        <v>18467</v>
      </c>
      <c r="H655" s="307" t="s">
        <v>8596</v>
      </c>
      <c r="I655" s="307" t="s">
        <v>18468</v>
      </c>
      <c r="J655" s="307" t="s">
        <v>18469</v>
      </c>
      <c r="K655" s="281" t="s">
        <v>16450</v>
      </c>
      <c r="M655" s="282"/>
      <c r="N655" s="282">
        <v>2000</v>
      </c>
      <c r="O655" s="278" t="s">
        <v>14821</v>
      </c>
      <c r="Q655" s="278" t="s">
        <v>18470</v>
      </c>
      <c r="R655" s="280" t="str">
        <f t="shared" si="10"/>
        <v>City of Ft. Lauderdale</v>
      </c>
    </row>
    <row r="656" spans="1:18" ht="15" customHeight="1" x14ac:dyDescent="0.3">
      <c r="A656" s="278">
        <v>5090</v>
      </c>
      <c r="B656" s="318">
        <v>40021</v>
      </c>
      <c r="C656" s="319">
        <v>1111</v>
      </c>
      <c r="D656" s="319" t="s">
        <v>426</v>
      </c>
      <c r="E656" s="278" t="s">
        <v>3587</v>
      </c>
      <c r="F656" s="302" t="s">
        <v>18471</v>
      </c>
      <c r="G656" s="302" t="s">
        <v>9804</v>
      </c>
      <c r="H656" s="307" t="s">
        <v>9805</v>
      </c>
      <c r="I656" s="307" t="s">
        <v>18472</v>
      </c>
      <c r="J656" s="307" t="s">
        <v>18473</v>
      </c>
      <c r="K656" s="281" t="s">
        <v>14447</v>
      </c>
      <c r="M656" s="282"/>
      <c r="N656" s="282">
        <v>1000</v>
      </c>
      <c r="O656" s="278" t="s">
        <v>15880</v>
      </c>
      <c r="R656" s="280" t="str">
        <f t="shared" si="10"/>
        <v>City of Port St. Lucie</v>
      </c>
    </row>
    <row r="657" spans="1:24" ht="15" customHeight="1" x14ac:dyDescent="0.3">
      <c r="A657" s="278">
        <v>5092</v>
      </c>
      <c r="B657" s="318">
        <v>40021</v>
      </c>
      <c r="C657" s="319">
        <v>1154</v>
      </c>
      <c r="D657" s="319" t="s">
        <v>68</v>
      </c>
      <c r="E657" s="278" t="s">
        <v>3575</v>
      </c>
      <c r="F657" s="302" t="s">
        <v>18474</v>
      </c>
      <c r="G657" s="302" t="s">
        <v>8903</v>
      </c>
      <c r="H657" s="307" t="s">
        <v>14153</v>
      </c>
      <c r="I657" s="307" t="s">
        <v>18475</v>
      </c>
      <c r="J657" s="307" t="s">
        <v>18476</v>
      </c>
      <c r="K657" s="281" t="s">
        <v>8225</v>
      </c>
      <c r="M657" s="282"/>
      <c r="N657" s="278">
        <v>2500</v>
      </c>
      <c r="O657" s="278" t="s">
        <v>15880</v>
      </c>
      <c r="Q657" s="278" t="s">
        <v>18477</v>
      </c>
      <c r="R657" s="280" t="str">
        <f t="shared" si="10"/>
        <v>Sarasota Co. Utilities</v>
      </c>
    </row>
    <row r="658" spans="1:24" ht="15" customHeight="1" x14ac:dyDescent="0.3">
      <c r="A658" s="278">
        <v>5096</v>
      </c>
      <c r="B658" s="318">
        <v>40021</v>
      </c>
      <c r="C658" s="319">
        <v>1339</v>
      </c>
      <c r="D658" s="319" t="s">
        <v>162</v>
      </c>
      <c r="E658" s="278" t="s">
        <v>3582</v>
      </c>
      <c r="F658" s="302" t="s">
        <v>18478</v>
      </c>
      <c r="G658" s="302" t="s">
        <v>8157</v>
      </c>
      <c r="H658" s="307" t="s">
        <v>8158</v>
      </c>
      <c r="I658" s="325" t="s">
        <v>18479</v>
      </c>
      <c r="J658" s="330" t="s">
        <v>18480</v>
      </c>
      <c r="K658" s="285" t="s">
        <v>3566</v>
      </c>
      <c r="L658" s="285"/>
      <c r="N658" s="282">
        <v>2000</v>
      </c>
      <c r="O658" s="283" t="s">
        <v>18197</v>
      </c>
      <c r="Q658" s="278" t="s">
        <v>18481</v>
      </c>
      <c r="R658" s="280" t="str">
        <f t="shared" si="10"/>
        <v>Bonita Springs Utilities</v>
      </c>
    </row>
    <row r="659" spans="1:24" ht="15" customHeight="1" x14ac:dyDescent="0.3">
      <c r="A659" s="278">
        <v>5097</v>
      </c>
      <c r="B659" s="318">
        <v>40021</v>
      </c>
      <c r="C659" s="319">
        <v>1347</v>
      </c>
      <c r="D659" s="319" t="s">
        <v>70</v>
      </c>
      <c r="E659" s="278" t="s">
        <v>3575</v>
      </c>
      <c r="F659" s="302" t="s">
        <v>18482</v>
      </c>
      <c r="G659" s="302" t="s">
        <v>16498</v>
      </c>
      <c r="H659" s="307" t="s">
        <v>17843</v>
      </c>
      <c r="I659" s="307" t="s">
        <v>18483</v>
      </c>
      <c r="J659" s="307" t="s">
        <v>18484</v>
      </c>
      <c r="K659" s="281" t="s">
        <v>8225</v>
      </c>
      <c r="M659" s="285"/>
      <c r="N659" s="278">
        <v>1000</v>
      </c>
      <c r="O659" s="278" t="s">
        <v>10651</v>
      </c>
      <c r="R659" s="280" t="str">
        <f t="shared" si="10"/>
        <v>City of Auburndale</v>
      </c>
    </row>
    <row r="660" spans="1:24" ht="15" customHeight="1" x14ac:dyDescent="0.3">
      <c r="A660" s="278">
        <v>5099</v>
      </c>
      <c r="B660" s="318">
        <v>40021</v>
      </c>
      <c r="C660" s="319">
        <v>1525</v>
      </c>
      <c r="D660" s="319" t="s">
        <v>56</v>
      </c>
      <c r="E660" s="278" t="s">
        <v>3587</v>
      </c>
      <c r="F660" s="302" t="s">
        <v>18485</v>
      </c>
      <c r="G660" s="302" t="s">
        <v>18486</v>
      </c>
      <c r="H660" s="307" t="s">
        <v>18487</v>
      </c>
      <c r="I660" s="307" t="s">
        <v>18488</v>
      </c>
      <c r="J660" s="307" t="s">
        <v>18489</v>
      </c>
      <c r="K660" s="281" t="s">
        <v>3566</v>
      </c>
      <c r="M660" s="282"/>
      <c r="N660" s="282">
        <v>2160</v>
      </c>
      <c r="O660" s="278" t="s">
        <v>8215</v>
      </c>
      <c r="Q660" s="278" t="s">
        <v>8548</v>
      </c>
      <c r="R660" s="280" t="str">
        <f t="shared" si="10"/>
        <v>Broward Co. Water and Waste Service</v>
      </c>
    </row>
    <row r="661" spans="1:24" ht="15" customHeight="1" x14ac:dyDescent="0.3">
      <c r="A661" s="278">
        <v>5101</v>
      </c>
      <c r="B661" s="318">
        <v>40021</v>
      </c>
      <c r="C661" s="319">
        <v>1544</v>
      </c>
      <c r="D661" s="319" t="s">
        <v>91</v>
      </c>
      <c r="E661" s="278" t="s">
        <v>3578</v>
      </c>
      <c r="F661" s="302" t="s">
        <v>18490</v>
      </c>
      <c r="G661" s="302" t="s">
        <v>8396</v>
      </c>
      <c r="H661" s="307" t="s">
        <v>8477</v>
      </c>
      <c r="I661" s="307" t="s">
        <v>18491</v>
      </c>
      <c r="J661" s="307" t="s">
        <v>18492</v>
      </c>
      <c r="K661" s="281" t="s">
        <v>14447</v>
      </c>
      <c r="M661" s="282"/>
      <c r="N661" s="282">
        <v>200</v>
      </c>
      <c r="O661" s="278" t="s">
        <v>14821</v>
      </c>
      <c r="R661" s="280" t="str">
        <f t="shared" si="10"/>
        <v>City of Sanford</v>
      </c>
    </row>
    <row r="662" spans="1:24" ht="15" customHeight="1" x14ac:dyDescent="0.3">
      <c r="A662" s="278">
        <v>5103</v>
      </c>
      <c r="B662" s="318">
        <v>40021</v>
      </c>
      <c r="C662" s="319">
        <v>1628</v>
      </c>
      <c r="D662" s="319" t="s">
        <v>94</v>
      </c>
      <c r="E662" s="278" t="s">
        <v>3582</v>
      </c>
      <c r="F662" s="302" t="s">
        <v>18493</v>
      </c>
      <c r="G662" s="302" t="s">
        <v>18494</v>
      </c>
      <c r="H662" s="307" t="s">
        <v>14073</v>
      </c>
      <c r="I662" s="307" t="s">
        <v>18495</v>
      </c>
      <c r="J662" s="307" t="s">
        <v>18496</v>
      </c>
      <c r="K662" s="281" t="s">
        <v>18497</v>
      </c>
      <c r="N662" s="278">
        <v>1000</v>
      </c>
      <c r="O662" s="283" t="s">
        <v>15880</v>
      </c>
      <c r="R662" s="280" t="str">
        <f t="shared" si="10"/>
        <v>US Water Services</v>
      </c>
    </row>
    <row r="663" spans="1:24" ht="15" customHeight="1" x14ac:dyDescent="0.3">
      <c r="A663" s="278">
        <v>5114</v>
      </c>
      <c r="B663" s="318">
        <v>40022</v>
      </c>
      <c r="C663" s="319">
        <v>1016</v>
      </c>
      <c r="D663" s="319" t="s">
        <v>121</v>
      </c>
      <c r="E663" s="278" t="s">
        <v>3582</v>
      </c>
      <c r="F663" s="302" t="s">
        <v>18498</v>
      </c>
      <c r="G663" s="302" t="s">
        <v>8180</v>
      </c>
      <c r="H663" s="307" t="s">
        <v>8181</v>
      </c>
      <c r="I663" s="307" t="s">
        <v>18499</v>
      </c>
      <c r="J663" s="307" t="s">
        <v>18500</v>
      </c>
      <c r="K663" s="281" t="s">
        <v>8225</v>
      </c>
      <c r="M663" s="282"/>
      <c r="N663" s="278">
        <v>2000</v>
      </c>
      <c r="O663" s="278" t="s">
        <v>15880</v>
      </c>
      <c r="R663" s="280" t="str">
        <f t="shared" si="10"/>
        <v>Charlotte Co. Utilities</v>
      </c>
    </row>
    <row r="664" spans="1:24" ht="15" customHeight="1" x14ac:dyDescent="0.3">
      <c r="A664" s="278">
        <v>5115</v>
      </c>
      <c r="B664" s="318">
        <v>40022</v>
      </c>
      <c r="C664" s="319">
        <v>1049</v>
      </c>
      <c r="D664" s="319" t="s">
        <v>132</v>
      </c>
      <c r="E664" s="278" t="s">
        <v>3580</v>
      </c>
      <c r="F664" s="302" t="s">
        <v>18501</v>
      </c>
      <c r="G664" s="302" t="s">
        <v>13327</v>
      </c>
      <c r="H664" s="307" t="s">
        <v>18502</v>
      </c>
      <c r="I664" s="307" t="s">
        <v>18503</v>
      </c>
      <c r="J664" s="307" t="s">
        <v>18504</v>
      </c>
      <c r="K664" s="281" t="s">
        <v>8429</v>
      </c>
      <c r="M664" s="282"/>
      <c r="N664" s="278">
        <v>50</v>
      </c>
      <c r="O664" s="278" t="s">
        <v>15880</v>
      </c>
      <c r="R664" s="280" t="str">
        <f t="shared" si="10"/>
        <v>St. Johns Utility Department</v>
      </c>
    </row>
    <row r="665" spans="1:24" s="286" customFormat="1" ht="15" customHeight="1" x14ac:dyDescent="0.3">
      <c r="A665" s="286">
        <v>5120</v>
      </c>
      <c r="B665" s="321">
        <v>40022</v>
      </c>
      <c r="C665" s="322">
        <v>323</v>
      </c>
      <c r="D665" s="322" t="s">
        <v>14341</v>
      </c>
      <c r="E665" s="286" t="s">
        <v>3580</v>
      </c>
      <c r="F665" s="322" t="s">
        <v>18505</v>
      </c>
      <c r="G665" s="322" t="s">
        <v>18506</v>
      </c>
      <c r="H665" s="290" t="s">
        <v>18507</v>
      </c>
      <c r="I665" s="323" t="s">
        <v>18508</v>
      </c>
      <c r="J665" s="357" t="s">
        <v>18509</v>
      </c>
      <c r="K665" s="291" t="s">
        <v>14447</v>
      </c>
      <c r="L665" s="291"/>
      <c r="M665" s="289" t="s">
        <v>15993</v>
      </c>
      <c r="N665" s="292">
        <v>646</v>
      </c>
      <c r="O665" s="286" t="s">
        <v>10497</v>
      </c>
      <c r="P665" s="293"/>
      <c r="R665" s="290" t="str">
        <f t="shared" si="10"/>
        <v>Flagler Co. Planning</v>
      </c>
      <c r="X665" s="294"/>
    </row>
    <row r="666" spans="1:24" s="286" customFormat="1" ht="15" customHeight="1" x14ac:dyDescent="0.3">
      <c r="A666" s="286">
        <v>5129</v>
      </c>
      <c r="B666" s="321">
        <v>40023</v>
      </c>
      <c r="C666" s="322">
        <v>748</v>
      </c>
      <c r="D666" s="322" t="s">
        <v>2555</v>
      </c>
      <c r="E666" s="286" t="s">
        <v>3575</v>
      </c>
      <c r="F666" s="322" t="s">
        <v>18510</v>
      </c>
      <c r="G666" s="322" t="s">
        <v>18511</v>
      </c>
      <c r="H666" s="317" t="s">
        <v>18512</v>
      </c>
      <c r="I666" s="323" t="s">
        <v>18513</v>
      </c>
      <c r="J666" s="357" t="s">
        <v>18514</v>
      </c>
      <c r="K666" s="291" t="s">
        <v>3567</v>
      </c>
      <c r="L666" s="291"/>
      <c r="M666" s="289"/>
      <c r="N666" s="292">
        <v>3000</v>
      </c>
      <c r="O666" s="286" t="s">
        <v>8161</v>
      </c>
      <c r="P666" s="293"/>
      <c r="R666" s="290" t="str">
        <f t="shared" si="10"/>
        <v>DeSoto Co. Utilities</v>
      </c>
      <c r="X666" s="294"/>
    </row>
    <row r="667" spans="1:24" s="286" customFormat="1" ht="15" customHeight="1" x14ac:dyDescent="0.3">
      <c r="A667" s="286">
        <v>5131</v>
      </c>
      <c r="B667" s="321">
        <v>40023</v>
      </c>
      <c r="C667" s="322">
        <v>1001</v>
      </c>
      <c r="D667" s="322" t="s">
        <v>200</v>
      </c>
      <c r="E667" s="286" t="s">
        <v>3575</v>
      </c>
      <c r="F667" s="322" t="s">
        <v>18515</v>
      </c>
      <c r="G667" s="322" t="s">
        <v>18516</v>
      </c>
      <c r="H667" s="317" t="s">
        <v>13306</v>
      </c>
      <c r="I667" s="323" t="s">
        <v>18517</v>
      </c>
      <c r="J667" s="357" t="s">
        <v>18518</v>
      </c>
      <c r="K667" s="291" t="s">
        <v>16133</v>
      </c>
      <c r="L667" s="291"/>
      <c r="M667" s="289"/>
      <c r="N667" s="292">
        <v>1000</v>
      </c>
      <c r="O667" s="286" t="s">
        <v>15880</v>
      </c>
      <c r="P667" s="293"/>
      <c r="R667" s="290" t="str">
        <f t="shared" si="10"/>
        <v>Pasco Co. Utilities</v>
      </c>
      <c r="X667" s="294"/>
    </row>
    <row r="668" spans="1:24" s="286" customFormat="1" ht="15" customHeight="1" x14ac:dyDescent="0.3">
      <c r="A668" s="286">
        <v>5134</v>
      </c>
      <c r="B668" s="321">
        <v>40023</v>
      </c>
      <c r="C668" s="322">
        <v>1159</v>
      </c>
      <c r="D668" s="322" t="s">
        <v>99</v>
      </c>
      <c r="E668" s="286" t="s">
        <v>3610</v>
      </c>
      <c r="F668" s="322" t="s">
        <v>18519</v>
      </c>
      <c r="G668" s="362" t="s">
        <v>9150</v>
      </c>
      <c r="H668" s="317" t="s">
        <v>15916</v>
      </c>
      <c r="I668" s="323" t="s">
        <v>18520</v>
      </c>
      <c r="J668" s="357" t="s">
        <v>16722</v>
      </c>
      <c r="K668" s="291" t="s">
        <v>16133</v>
      </c>
      <c r="L668" s="291"/>
      <c r="M668" s="289"/>
      <c r="N668" s="292">
        <v>250</v>
      </c>
      <c r="O668" s="286" t="s">
        <v>14821</v>
      </c>
      <c r="P668" s="293"/>
      <c r="R668" s="290" t="str">
        <f t="shared" si="10"/>
        <v>City of Milton</v>
      </c>
      <c r="X668" s="294"/>
    </row>
    <row r="669" spans="1:24" s="286" customFormat="1" ht="15" customHeight="1" x14ac:dyDescent="0.3">
      <c r="A669" s="286">
        <v>5142</v>
      </c>
      <c r="B669" s="321">
        <v>40023</v>
      </c>
      <c r="C669" s="322">
        <v>307</v>
      </c>
      <c r="D669" s="322" t="s">
        <v>3168</v>
      </c>
      <c r="E669" s="286" t="s">
        <v>3580</v>
      </c>
      <c r="F669" s="322" t="s">
        <v>18521</v>
      </c>
      <c r="G669" s="322" t="s">
        <v>18522</v>
      </c>
      <c r="H669" s="317" t="s">
        <v>18523</v>
      </c>
      <c r="I669" s="323" t="s">
        <v>18524</v>
      </c>
      <c r="J669" s="357" t="s">
        <v>18525</v>
      </c>
      <c r="K669" s="291" t="s">
        <v>16133</v>
      </c>
      <c r="L669" s="291"/>
      <c r="M669" s="289"/>
      <c r="N669" s="292">
        <v>224</v>
      </c>
      <c r="O669" s="286" t="s">
        <v>13539</v>
      </c>
      <c r="P669" s="293"/>
      <c r="R669" s="290" t="str">
        <f t="shared" si="10"/>
        <v>OMI Liveoak</v>
      </c>
      <c r="X669" s="294"/>
    </row>
    <row r="670" spans="1:24" s="286" customFormat="1" ht="15" customHeight="1" x14ac:dyDescent="0.3">
      <c r="A670" s="286">
        <v>5144</v>
      </c>
      <c r="B670" s="321">
        <v>40023</v>
      </c>
      <c r="C670" s="322">
        <v>406</v>
      </c>
      <c r="D670" s="322" t="s">
        <v>64</v>
      </c>
      <c r="E670" s="286" t="s">
        <v>3578</v>
      </c>
      <c r="F670" s="322" t="s">
        <v>18526</v>
      </c>
      <c r="G670" s="328" t="s">
        <v>10198</v>
      </c>
      <c r="H670" s="290" t="s">
        <v>10088</v>
      </c>
      <c r="I670" s="323" t="s">
        <v>18527</v>
      </c>
      <c r="J670" s="357" t="s">
        <v>18528</v>
      </c>
      <c r="K670" s="291" t="s">
        <v>14447</v>
      </c>
      <c r="L670" s="291"/>
      <c r="M670" s="289"/>
      <c r="N670" s="292">
        <v>25000</v>
      </c>
      <c r="O670" s="286" t="s">
        <v>15880</v>
      </c>
      <c r="P670" s="293"/>
      <c r="R670" s="290" t="str">
        <f t="shared" si="10"/>
        <v>City of Ocoee</v>
      </c>
      <c r="X670" s="294"/>
    </row>
    <row r="671" spans="1:24" s="286" customFormat="1" ht="15" customHeight="1" x14ac:dyDescent="0.3">
      <c r="A671" s="286">
        <v>5157</v>
      </c>
      <c r="B671" s="321">
        <v>40024</v>
      </c>
      <c r="C671" s="322">
        <v>1054</v>
      </c>
      <c r="D671" s="322" t="s">
        <v>14341</v>
      </c>
      <c r="E671" s="286" t="s">
        <v>3580</v>
      </c>
      <c r="F671" s="322" t="s">
        <v>18529</v>
      </c>
      <c r="G671" s="322" t="s">
        <v>18530</v>
      </c>
      <c r="H671" s="317" t="s">
        <v>18531</v>
      </c>
      <c r="I671" s="323" t="s">
        <v>18532</v>
      </c>
      <c r="J671" s="357" t="s">
        <v>18533</v>
      </c>
      <c r="K671" s="291" t="s">
        <v>3567</v>
      </c>
      <c r="L671" s="291"/>
      <c r="M671" s="289"/>
      <c r="N671" s="292">
        <v>500</v>
      </c>
      <c r="O671" s="286" t="s">
        <v>10651</v>
      </c>
      <c r="P671" s="293"/>
      <c r="R671" s="290" t="str">
        <f t="shared" si="10"/>
        <v>City of Flagler Beach Wastewater</v>
      </c>
      <c r="X671" s="294"/>
    </row>
    <row r="672" spans="1:24" s="286" customFormat="1" ht="15" customHeight="1" x14ac:dyDescent="0.3">
      <c r="A672" s="286">
        <v>5174</v>
      </c>
      <c r="B672" s="321">
        <v>40025</v>
      </c>
      <c r="C672" s="322">
        <v>802</v>
      </c>
      <c r="D672" s="322" t="s">
        <v>200</v>
      </c>
      <c r="E672" s="286" t="s">
        <v>3575</v>
      </c>
      <c r="F672" s="322" t="s">
        <v>18534</v>
      </c>
      <c r="G672" s="328" t="s">
        <v>16608</v>
      </c>
      <c r="H672" s="317" t="s">
        <v>13306</v>
      </c>
      <c r="I672" s="323" t="s">
        <v>18535</v>
      </c>
      <c r="J672" s="357" t="s">
        <v>18536</v>
      </c>
      <c r="K672" s="291" t="s">
        <v>18537</v>
      </c>
      <c r="L672" s="291"/>
      <c r="M672" s="289"/>
      <c r="N672" s="292">
        <v>2750</v>
      </c>
      <c r="O672" s="286" t="s">
        <v>8161</v>
      </c>
      <c r="P672" s="293"/>
      <c r="R672" s="290" t="str">
        <f t="shared" si="10"/>
        <v>Pasco Co. Utilities</v>
      </c>
      <c r="X672" s="294"/>
    </row>
    <row r="673" spans="1:24" s="286" customFormat="1" ht="15" customHeight="1" x14ac:dyDescent="0.3">
      <c r="A673" s="286">
        <v>5176</v>
      </c>
      <c r="B673" s="321">
        <v>40025</v>
      </c>
      <c r="C673" s="322">
        <v>1019</v>
      </c>
      <c r="D673" s="322" t="s">
        <v>56</v>
      </c>
      <c r="E673" s="286" t="s">
        <v>3587</v>
      </c>
      <c r="F673" s="322" t="s">
        <v>18538</v>
      </c>
      <c r="G673" s="322" t="s">
        <v>18539</v>
      </c>
      <c r="H673" s="317" t="s">
        <v>18540</v>
      </c>
      <c r="I673" s="323" t="s">
        <v>18541</v>
      </c>
      <c r="J673" s="357" t="s">
        <v>18542</v>
      </c>
      <c r="K673" s="291" t="s">
        <v>4936</v>
      </c>
      <c r="L673" s="291"/>
      <c r="M673" s="289"/>
      <c r="N673" s="292">
        <v>1000</v>
      </c>
      <c r="O673" s="286" t="s">
        <v>13539</v>
      </c>
      <c r="P673" s="293"/>
      <c r="R673" s="290" t="str">
        <f t="shared" si="10"/>
        <v>Broward Co. Water &amp; sewer</v>
      </c>
      <c r="X673" s="294"/>
    </row>
    <row r="674" spans="1:24" s="286" customFormat="1" ht="15" customHeight="1" x14ac:dyDescent="0.3">
      <c r="A674" s="286">
        <v>5191</v>
      </c>
      <c r="B674" s="321">
        <v>40025</v>
      </c>
      <c r="C674" s="322">
        <v>809</v>
      </c>
      <c r="D674" s="322" t="s">
        <v>61</v>
      </c>
      <c r="E674" s="286" t="s">
        <v>3575</v>
      </c>
      <c r="F674" s="322" t="s">
        <v>18543</v>
      </c>
      <c r="G674" s="322" t="s">
        <v>18544</v>
      </c>
      <c r="H674" s="317" t="s">
        <v>18545</v>
      </c>
      <c r="I674" s="323" t="s">
        <v>18546</v>
      </c>
      <c r="J674" s="357" t="s">
        <v>18547</v>
      </c>
      <c r="K674" s="291" t="s">
        <v>18548</v>
      </c>
      <c r="L674" s="291"/>
      <c r="M674" s="289"/>
      <c r="N674" s="292">
        <v>2000</v>
      </c>
      <c r="O674" s="286" t="s">
        <v>8161</v>
      </c>
      <c r="P674" s="293"/>
      <c r="R674" s="290" t="str">
        <f t="shared" si="10"/>
        <v>Pinellas Co. Water</v>
      </c>
      <c r="X674" s="294"/>
    </row>
    <row r="675" spans="1:24" ht="15" customHeight="1" x14ac:dyDescent="0.3">
      <c r="A675" s="278">
        <v>5200</v>
      </c>
      <c r="B675" s="318">
        <v>40026</v>
      </c>
      <c r="C675" s="319">
        <v>1132</v>
      </c>
      <c r="D675" s="319" t="s">
        <v>68</v>
      </c>
      <c r="E675" s="278" t="s">
        <v>3575</v>
      </c>
      <c r="F675" s="319" t="s">
        <v>18549</v>
      </c>
      <c r="G675" s="324" t="s">
        <v>12018</v>
      </c>
      <c r="H675" s="299" t="s">
        <v>18550</v>
      </c>
      <c r="I675" s="320" t="s">
        <v>18551</v>
      </c>
      <c r="J675" s="330" t="s">
        <v>18552</v>
      </c>
      <c r="K675" s="281" t="s">
        <v>3567</v>
      </c>
      <c r="M675" s="285"/>
      <c r="N675" s="282">
        <v>2000</v>
      </c>
      <c r="O675" s="278" t="s">
        <v>8227</v>
      </c>
      <c r="R675" s="280" t="str">
        <f t="shared" si="10"/>
        <v xml:space="preserve">North Port Utilities </v>
      </c>
    </row>
    <row r="676" spans="1:24" ht="15" customHeight="1" x14ac:dyDescent="0.3">
      <c r="A676" s="278">
        <v>5206</v>
      </c>
      <c r="B676" s="318">
        <v>40026</v>
      </c>
      <c r="C676" s="319">
        <v>217</v>
      </c>
      <c r="D676" s="319" t="s">
        <v>35</v>
      </c>
      <c r="E676" s="278" t="s">
        <v>3580</v>
      </c>
      <c r="F676" s="319" t="s">
        <v>18553</v>
      </c>
      <c r="G676" s="319" t="s">
        <v>18554</v>
      </c>
      <c r="H676" s="299" t="s">
        <v>18555</v>
      </c>
      <c r="I676" s="320" t="s">
        <v>18556</v>
      </c>
      <c r="J676" s="330" t="s">
        <v>18557</v>
      </c>
      <c r="K676" s="281" t="s">
        <v>14447</v>
      </c>
      <c r="M676" s="285"/>
      <c r="N676" s="282">
        <v>1000</v>
      </c>
      <c r="O676" s="278" t="s">
        <v>4936</v>
      </c>
      <c r="R676" s="280" t="str">
        <f t="shared" si="10"/>
        <v>Budget Water Services</v>
      </c>
    </row>
    <row r="677" spans="1:24" ht="15" customHeight="1" x14ac:dyDescent="0.3">
      <c r="A677" s="278">
        <v>5210</v>
      </c>
      <c r="B677" s="318">
        <v>40026</v>
      </c>
      <c r="C677" s="319">
        <v>635</v>
      </c>
      <c r="D677" s="319" t="s">
        <v>35</v>
      </c>
      <c r="E677" s="278" t="s">
        <v>3580</v>
      </c>
      <c r="F677" s="319" t="s">
        <v>18558</v>
      </c>
      <c r="G677" s="319" t="s">
        <v>8558</v>
      </c>
      <c r="H677" s="299" t="s">
        <v>8191</v>
      </c>
      <c r="I677" s="320" t="s">
        <v>18559</v>
      </c>
      <c r="J677" s="330" t="s">
        <v>18560</v>
      </c>
      <c r="K677" s="281" t="s">
        <v>16129</v>
      </c>
      <c r="M677" s="285"/>
      <c r="N677" s="282">
        <v>1000</v>
      </c>
      <c r="O677" s="278" t="s">
        <v>15880</v>
      </c>
      <c r="R677" s="280" t="str">
        <f t="shared" si="10"/>
        <v>JEA</v>
      </c>
    </row>
    <row r="678" spans="1:24" ht="15" customHeight="1" x14ac:dyDescent="0.3">
      <c r="A678" s="278">
        <v>5212</v>
      </c>
      <c r="B678" s="318">
        <v>40026</v>
      </c>
      <c r="C678" s="319">
        <v>810</v>
      </c>
      <c r="D678" s="319" t="s">
        <v>68</v>
      </c>
      <c r="E678" s="278" t="s">
        <v>3575</v>
      </c>
      <c r="F678" s="278" t="s">
        <v>18561</v>
      </c>
      <c r="G678" s="319" t="s">
        <v>18359</v>
      </c>
      <c r="H678" s="299" t="s">
        <v>18562</v>
      </c>
      <c r="I678" s="280" t="s">
        <v>18563</v>
      </c>
      <c r="J678" s="280" t="s">
        <v>18564</v>
      </c>
      <c r="K678" s="281" t="s">
        <v>16133</v>
      </c>
      <c r="M678" s="285"/>
      <c r="N678" s="282">
        <v>8000</v>
      </c>
      <c r="O678" s="278" t="s">
        <v>8215</v>
      </c>
      <c r="R678" s="280" t="str">
        <f t="shared" si="10"/>
        <v>Sarasota Co. Water</v>
      </c>
    </row>
    <row r="679" spans="1:24" ht="15" customHeight="1" x14ac:dyDescent="0.3">
      <c r="A679" s="278">
        <v>5215</v>
      </c>
      <c r="B679" s="318">
        <v>40027</v>
      </c>
      <c r="C679" s="319">
        <v>956</v>
      </c>
      <c r="D679" s="319" t="s">
        <v>448</v>
      </c>
      <c r="E679" s="278" t="s">
        <v>3575</v>
      </c>
      <c r="F679" s="278" t="s">
        <v>18565</v>
      </c>
      <c r="G679" s="319" t="s">
        <v>8600</v>
      </c>
      <c r="H679" s="299" t="s">
        <v>8601</v>
      </c>
      <c r="I679" s="280" t="s">
        <v>18566</v>
      </c>
      <c r="J679" s="280" t="s">
        <v>18567</v>
      </c>
      <c r="K679" s="281" t="s">
        <v>3567</v>
      </c>
      <c r="M679" s="285"/>
      <c r="N679" s="282">
        <v>50000</v>
      </c>
      <c r="O679" s="278" t="s">
        <v>15880</v>
      </c>
      <c r="R679" s="280" t="str">
        <f t="shared" si="10"/>
        <v>City of Wildwood</v>
      </c>
    </row>
    <row r="680" spans="1:24" ht="15" customHeight="1" x14ac:dyDescent="0.3">
      <c r="A680" s="278">
        <v>5230</v>
      </c>
      <c r="B680" s="318">
        <v>40028</v>
      </c>
      <c r="C680" s="319">
        <v>214</v>
      </c>
      <c r="D680" s="319" t="s">
        <v>35</v>
      </c>
      <c r="E680" s="278" t="s">
        <v>3580</v>
      </c>
      <c r="F680" s="278" t="s">
        <v>18568</v>
      </c>
      <c r="G680" s="319" t="s">
        <v>8558</v>
      </c>
      <c r="H680" s="299" t="s">
        <v>8191</v>
      </c>
      <c r="I680" s="280" t="s">
        <v>18569</v>
      </c>
      <c r="J680" s="280" t="s">
        <v>18570</v>
      </c>
      <c r="K680" s="278" t="s">
        <v>16133</v>
      </c>
      <c r="L680" s="278"/>
      <c r="M680" s="285"/>
      <c r="N680" s="282">
        <v>1000</v>
      </c>
      <c r="O680" s="278" t="s">
        <v>14821</v>
      </c>
      <c r="R680" s="280" t="str">
        <f t="shared" si="10"/>
        <v>JEA</v>
      </c>
    </row>
    <row r="681" spans="1:24" ht="15" customHeight="1" x14ac:dyDescent="0.3">
      <c r="A681" s="278">
        <v>5234</v>
      </c>
      <c r="B681" s="318">
        <v>40028</v>
      </c>
      <c r="C681" s="319">
        <v>423</v>
      </c>
      <c r="D681" s="319" t="s">
        <v>64</v>
      </c>
      <c r="E681" s="278" t="s">
        <v>3578</v>
      </c>
      <c r="F681" s="278" t="s">
        <v>18571</v>
      </c>
      <c r="G681" s="278" t="s">
        <v>18572</v>
      </c>
      <c r="H681" s="330" t="s">
        <v>18573</v>
      </c>
      <c r="I681" s="296" t="s">
        <v>18574</v>
      </c>
      <c r="J681" s="280" t="s">
        <v>18575</v>
      </c>
      <c r="K681" s="281" t="s">
        <v>3566</v>
      </c>
      <c r="M681" s="285" t="s">
        <v>17056</v>
      </c>
      <c r="N681" s="282">
        <v>10000</v>
      </c>
      <c r="O681" s="278" t="s">
        <v>8215</v>
      </c>
      <c r="R681" s="280" t="str">
        <f t="shared" si="10"/>
        <v>Gulf Power 
Environmental Affairs</v>
      </c>
    </row>
    <row r="682" spans="1:24" ht="15" customHeight="1" x14ac:dyDescent="0.3">
      <c r="A682" s="278">
        <v>5243</v>
      </c>
      <c r="B682" s="318">
        <v>40029</v>
      </c>
      <c r="C682" s="319">
        <v>949</v>
      </c>
      <c r="D682" s="319" t="s">
        <v>26</v>
      </c>
      <c r="E682" s="278" t="s">
        <v>3578</v>
      </c>
      <c r="F682" s="302" t="s">
        <v>18576</v>
      </c>
      <c r="G682" s="302" t="s">
        <v>17976</v>
      </c>
      <c r="H682" s="307" t="s">
        <v>12038</v>
      </c>
      <c r="I682" s="307" t="s">
        <v>18577</v>
      </c>
      <c r="J682" s="307" t="s">
        <v>18578</v>
      </c>
      <c r="K682" s="281" t="s">
        <v>18579</v>
      </c>
      <c r="M682" s="285"/>
      <c r="N682" s="282">
        <v>1500</v>
      </c>
      <c r="O682" s="278" t="s">
        <v>4936</v>
      </c>
    </row>
    <row r="683" spans="1:24" ht="15" customHeight="1" x14ac:dyDescent="0.3">
      <c r="A683" s="278">
        <v>5246</v>
      </c>
      <c r="B683" s="318">
        <v>40029</v>
      </c>
      <c r="C683" s="319">
        <v>1042</v>
      </c>
      <c r="D683" s="319" t="s">
        <v>56</v>
      </c>
      <c r="E683" s="278" t="s">
        <v>3587</v>
      </c>
      <c r="F683" s="302" t="s">
        <v>18580</v>
      </c>
      <c r="G683" s="302" t="s">
        <v>14933</v>
      </c>
      <c r="H683" s="307" t="s">
        <v>14934</v>
      </c>
      <c r="I683" s="325" t="s">
        <v>18581</v>
      </c>
      <c r="J683" s="307" t="s">
        <v>18582</v>
      </c>
      <c r="K683" s="281" t="s">
        <v>4936</v>
      </c>
      <c r="M683" s="285"/>
      <c r="N683" s="282">
        <v>20000</v>
      </c>
      <c r="O683" s="278" t="s">
        <v>15880</v>
      </c>
      <c r="Q683" s="278" t="s">
        <v>9608</v>
      </c>
    </row>
    <row r="684" spans="1:24" ht="15" customHeight="1" x14ac:dyDescent="0.3">
      <c r="A684" s="278">
        <v>5252</v>
      </c>
      <c r="B684" s="318">
        <v>40029</v>
      </c>
      <c r="C684" s="319">
        <v>1249</v>
      </c>
      <c r="D684" s="319" t="s">
        <v>141</v>
      </c>
      <c r="E684" s="278" t="s">
        <v>3578</v>
      </c>
      <c r="F684" s="302" t="s">
        <v>18583</v>
      </c>
      <c r="G684" s="302" t="s">
        <v>11530</v>
      </c>
      <c r="H684" s="307" t="s">
        <v>14450</v>
      </c>
      <c r="I684" s="307" t="s">
        <v>18584</v>
      </c>
      <c r="J684" s="307" t="s">
        <v>18585</v>
      </c>
      <c r="K684" s="281" t="s">
        <v>3566</v>
      </c>
      <c r="M684" s="285" t="s">
        <v>12003</v>
      </c>
      <c r="N684" s="282">
        <v>2000</v>
      </c>
      <c r="O684" s="278" t="s">
        <v>14821</v>
      </c>
    </row>
    <row r="685" spans="1:24" ht="15" customHeight="1" x14ac:dyDescent="0.3">
      <c r="A685" s="278">
        <v>5254</v>
      </c>
      <c r="B685" s="318">
        <v>40029</v>
      </c>
      <c r="C685" s="319">
        <v>1455</v>
      </c>
      <c r="D685" s="319" t="s">
        <v>64</v>
      </c>
      <c r="E685" s="278" t="s">
        <v>3578</v>
      </c>
      <c r="F685" s="302" t="s">
        <v>18586</v>
      </c>
      <c r="G685" s="302" t="s">
        <v>9411</v>
      </c>
      <c r="H685" s="307" t="s">
        <v>15940</v>
      </c>
      <c r="I685" s="307" t="s">
        <v>18587</v>
      </c>
      <c r="J685" s="307" t="s">
        <v>18588</v>
      </c>
      <c r="K685" s="281" t="s">
        <v>4936</v>
      </c>
      <c r="M685" s="285"/>
      <c r="N685" s="282">
        <v>1000</v>
      </c>
      <c r="O685" s="278" t="s">
        <v>17057</v>
      </c>
    </row>
    <row r="686" spans="1:24" ht="15" customHeight="1" x14ac:dyDescent="0.3">
      <c r="A686" s="278">
        <v>5259</v>
      </c>
      <c r="B686" s="318">
        <v>40029</v>
      </c>
      <c r="C686" s="319">
        <v>1505</v>
      </c>
      <c r="D686" s="319" t="s">
        <v>141</v>
      </c>
      <c r="E686" s="278" t="s">
        <v>3578</v>
      </c>
      <c r="F686" s="302" t="s">
        <v>18589</v>
      </c>
      <c r="G686" s="302" t="s">
        <v>14013</v>
      </c>
      <c r="H686" s="307" t="s">
        <v>18590</v>
      </c>
      <c r="I686" s="307" t="s">
        <v>18591</v>
      </c>
      <c r="J686" s="307" t="s">
        <v>18592</v>
      </c>
      <c r="K686" s="281" t="s">
        <v>14447</v>
      </c>
      <c r="M686" s="285" t="s">
        <v>18593</v>
      </c>
      <c r="N686" s="282" t="s">
        <v>18594</v>
      </c>
      <c r="O686" s="278" t="s">
        <v>17926</v>
      </c>
    </row>
    <row r="687" spans="1:24" ht="15" customHeight="1" x14ac:dyDescent="0.3">
      <c r="A687" s="278">
        <v>5260</v>
      </c>
      <c r="B687" s="318">
        <v>40029</v>
      </c>
      <c r="C687" s="319">
        <v>1546</v>
      </c>
      <c r="D687" s="319" t="s">
        <v>31</v>
      </c>
      <c r="E687" s="278" t="s">
        <v>3587</v>
      </c>
      <c r="F687" s="302" t="s">
        <v>18595</v>
      </c>
      <c r="G687" s="302" t="s">
        <v>16596</v>
      </c>
      <c r="H687" s="307" t="s">
        <v>14073</v>
      </c>
      <c r="I687" s="325" t="s">
        <v>18596</v>
      </c>
      <c r="J687" s="307" t="s">
        <v>18597</v>
      </c>
      <c r="K687" s="281" t="s">
        <v>8429</v>
      </c>
      <c r="M687" s="285"/>
      <c r="N687" s="282">
        <v>4000</v>
      </c>
      <c r="O687" s="278" t="s">
        <v>8215</v>
      </c>
      <c r="Q687" s="278" t="s">
        <v>15416</v>
      </c>
    </row>
    <row r="688" spans="1:24" ht="15" customHeight="1" x14ac:dyDescent="0.3">
      <c r="A688" s="278">
        <v>5264</v>
      </c>
      <c r="B688" s="318">
        <v>40029</v>
      </c>
      <c r="C688" s="319">
        <v>1716</v>
      </c>
      <c r="D688" s="319" t="s">
        <v>46</v>
      </c>
      <c r="E688" s="278" t="s">
        <v>3575</v>
      </c>
      <c r="F688" s="302" t="s">
        <v>18598</v>
      </c>
      <c r="G688" s="302" t="s">
        <v>9895</v>
      </c>
      <c r="H688" s="307" t="s">
        <v>10686</v>
      </c>
      <c r="I688" s="307" t="s">
        <v>18599</v>
      </c>
      <c r="J688" s="307" t="s">
        <v>18600</v>
      </c>
      <c r="K688" s="281" t="s">
        <v>16450</v>
      </c>
      <c r="M688" s="285"/>
      <c r="N688" s="282">
        <v>500</v>
      </c>
      <c r="O688" s="278" t="s">
        <v>8227</v>
      </c>
      <c r="Q688" s="278" t="s">
        <v>15416</v>
      </c>
    </row>
    <row r="689" spans="1:25" ht="15" customHeight="1" x14ac:dyDescent="0.3">
      <c r="A689" s="278">
        <v>5270</v>
      </c>
      <c r="B689" s="318">
        <v>40029</v>
      </c>
      <c r="C689" s="319">
        <v>1759</v>
      </c>
      <c r="D689" s="319" t="s">
        <v>64</v>
      </c>
      <c r="E689" s="278" t="s">
        <v>3578</v>
      </c>
      <c r="F689" s="302" t="s">
        <v>18601</v>
      </c>
      <c r="G689" s="302" t="s">
        <v>18602</v>
      </c>
      <c r="H689" s="307" t="s">
        <v>18603</v>
      </c>
      <c r="I689" s="307" t="s">
        <v>18604</v>
      </c>
      <c r="J689" s="307" t="s">
        <v>18605</v>
      </c>
      <c r="K689" s="281" t="s">
        <v>4936</v>
      </c>
      <c r="M689" s="285"/>
      <c r="N689" s="282">
        <v>1500</v>
      </c>
      <c r="O689" s="278" t="s">
        <v>13539</v>
      </c>
      <c r="Q689" s="278" t="s">
        <v>4936</v>
      </c>
    </row>
    <row r="690" spans="1:25" s="315" customFormat="1" ht="15" customHeight="1" x14ac:dyDescent="0.3">
      <c r="A690" s="278">
        <v>5274</v>
      </c>
      <c r="B690" s="318">
        <v>40030</v>
      </c>
      <c r="C690" s="319">
        <v>741</v>
      </c>
      <c r="D690" s="278" t="s">
        <v>141</v>
      </c>
      <c r="E690" s="278" t="s">
        <v>3578</v>
      </c>
      <c r="F690" s="302" t="s">
        <v>18606</v>
      </c>
      <c r="G690" s="302" t="s">
        <v>14449</v>
      </c>
      <c r="H690" s="307" t="s">
        <v>14450</v>
      </c>
      <c r="I690" s="307" t="s">
        <v>18607</v>
      </c>
      <c r="J690" s="307" t="s">
        <v>18608</v>
      </c>
      <c r="K690" s="281" t="s">
        <v>3566</v>
      </c>
      <c r="L690" s="281"/>
      <c r="M690" s="285" t="s">
        <v>12003</v>
      </c>
      <c r="N690" s="282">
        <v>30000</v>
      </c>
      <c r="O690" s="278" t="s">
        <v>16985</v>
      </c>
      <c r="P690" s="345"/>
      <c r="Q690" s="346" t="s">
        <v>4936</v>
      </c>
      <c r="X690" s="278"/>
      <c r="Y690" s="363"/>
    </row>
    <row r="691" spans="1:25" s="315" customFormat="1" ht="15" customHeight="1" x14ac:dyDescent="0.3">
      <c r="A691" s="278">
        <v>5281</v>
      </c>
      <c r="B691" s="318">
        <v>40030</v>
      </c>
      <c r="C691" s="319">
        <v>1050</v>
      </c>
      <c r="D691" s="319" t="s">
        <v>162</v>
      </c>
      <c r="E691" s="319" t="s">
        <v>3582</v>
      </c>
      <c r="F691" s="302" t="s">
        <v>18609</v>
      </c>
      <c r="G691" s="302" t="s">
        <v>10051</v>
      </c>
      <c r="H691" s="307" t="s">
        <v>8175</v>
      </c>
      <c r="I691" s="307" t="s">
        <v>18610</v>
      </c>
      <c r="J691" s="307" t="s">
        <v>17394</v>
      </c>
      <c r="K691" s="281" t="s">
        <v>3566</v>
      </c>
      <c r="L691" s="281"/>
      <c r="M691" s="285" t="s">
        <v>12003</v>
      </c>
      <c r="N691" s="282">
        <v>5000</v>
      </c>
      <c r="O691" s="278" t="s">
        <v>8215</v>
      </c>
      <c r="P691" s="345"/>
      <c r="Q691" s="346"/>
      <c r="X691" s="278"/>
      <c r="Y691" s="363"/>
    </row>
    <row r="692" spans="1:25" s="315" customFormat="1" ht="15" customHeight="1" x14ac:dyDescent="0.3">
      <c r="A692" s="278">
        <v>5283</v>
      </c>
      <c r="B692" s="318">
        <v>40030</v>
      </c>
      <c r="C692" s="319">
        <v>1129</v>
      </c>
      <c r="D692" s="319" t="s">
        <v>56</v>
      </c>
      <c r="E692" s="319" t="s">
        <v>3587</v>
      </c>
      <c r="F692" s="302" t="s">
        <v>18611</v>
      </c>
      <c r="G692" s="302" t="s">
        <v>18612</v>
      </c>
      <c r="H692" s="307" t="s">
        <v>8596</v>
      </c>
      <c r="I692" s="307" t="s">
        <v>18613</v>
      </c>
      <c r="J692" s="307" t="s">
        <v>18614</v>
      </c>
      <c r="K692" s="281" t="s">
        <v>4936</v>
      </c>
      <c r="L692" s="281"/>
      <c r="M692" s="285"/>
      <c r="N692" s="282">
        <v>1000</v>
      </c>
      <c r="O692" s="278" t="s">
        <v>17057</v>
      </c>
      <c r="P692" s="278"/>
      <c r="Q692" s="283" t="s">
        <v>16077</v>
      </c>
      <c r="X692" s="278"/>
      <c r="Y692" s="363"/>
    </row>
    <row r="693" spans="1:25" ht="15" customHeight="1" x14ac:dyDescent="0.3">
      <c r="A693" s="278">
        <v>5287</v>
      </c>
      <c r="B693" s="318">
        <v>40030</v>
      </c>
      <c r="C693" s="319">
        <v>1521</v>
      </c>
      <c r="D693" s="319" t="s">
        <v>141</v>
      </c>
      <c r="E693" s="278" t="s">
        <v>3578</v>
      </c>
      <c r="F693" s="302" t="s">
        <v>18615</v>
      </c>
      <c r="G693" s="302" t="s">
        <v>12743</v>
      </c>
      <c r="H693" s="307" t="s">
        <v>18616</v>
      </c>
      <c r="I693" s="307" t="s">
        <v>18617</v>
      </c>
      <c r="J693" s="307" t="s">
        <v>18618</v>
      </c>
      <c r="K693" s="278" t="s">
        <v>8429</v>
      </c>
      <c r="L693" s="278"/>
      <c r="M693" s="285" t="s">
        <v>17960</v>
      </c>
      <c r="N693" s="282">
        <v>3000</v>
      </c>
      <c r="O693" s="278" t="s">
        <v>16985</v>
      </c>
      <c r="R693" s="280" t="str">
        <f t="shared" si="10"/>
        <v xml:space="preserve">Severn Trent Services </v>
      </c>
    </row>
    <row r="694" spans="1:25" ht="15" customHeight="1" x14ac:dyDescent="0.3">
      <c r="A694" s="278">
        <v>5302</v>
      </c>
      <c r="B694" s="318">
        <v>40030</v>
      </c>
      <c r="C694" s="319">
        <v>2224</v>
      </c>
      <c r="D694" s="319" t="s">
        <v>46</v>
      </c>
      <c r="E694" s="278" t="s">
        <v>3575</v>
      </c>
      <c r="F694" s="302" t="s">
        <v>18619</v>
      </c>
      <c r="G694" s="302" t="s">
        <v>13331</v>
      </c>
      <c r="H694" s="307" t="s">
        <v>18620</v>
      </c>
      <c r="I694" s="307" t="s">
        <v>18621</v>
      </c>
      <c r="J694" s="307" t="s">
        <v>18622</v>
      </c>
      <c r="K694" s="281" t="s">
        <v>15773</v>
      </c>
      <c r="M694" s="285"/>
      <c r="N694" s="282">
        <v>1100</v>
      </c>
      <c r="O694" s="278" t="s">
        <v>8215</v>
      </c>
      <c r="Q694" s="278" t="s">
        <v>4936</v>
      </c>
    </row>
    <row r="695" spans="1:25" ht="15" customHeight="1" x14ac:dyDescent="0.3">
      <c r="A695" s="278">
        <v>5331</v>
      </c>
      <c r="B695" s="318">
        <v>40031</v>
      </c>
      <c r="C695" s="319">
        <v>1819</v>
      </c>
      <c r="D695" s="319" t="s">
        <v>64</v>
      </c>
      <c r="E695" s="278" t="s">
        <v>3578</v>
      </c>
      <c r="F695" s="302" t="s">
        <v>18623</v>
      </c>
      <c r="G695" s="302" t="s">
        <v>15900</v>
      </c>
      <c r="H695" s="307" t="s">
        <v>18624</v>
      </c>
      <c r="I695" s="307" t="s">
        <v>18625</v>
      </c>
      <c r="J695" s="307" t="s">
        <v>18626</v>
      </c>
      <c r="K695" s="281" t="s">
        <v>14447</v>
      </c>
      <c r="M695" s="285"/>
      <c r="N695" s="282" t="s">
        <v>4936</v>
      </c>
      <c r="O695" s="278" t="s">
        <v>4936</v>
      </c>
      <c r="Q695" s="278" t="s">
        <v>4936</v>
      </c>
      <c r="R695" s="280" t="str">
        <f t="shared" si="10"/>
        <v xml:space="preserve">Orange Co. Utilities </v>
      </c>
    </row>
    <row r="696" spans="1:25" ht="15" customHeight="1" x14ac:dyDescent="0.3">
      <c r="A696" s="278">
        <v>5334</v>
      </c>
      <c r="B696" s="318">
        <v>40032</v>
      </c>
      <c r="C696" s="319">
        <v>835</v>
      </c>
      <c r="D696" s="319" t="s">
        <v>70</v>
      </c>
      <c r="E696" s="278" t="s">
        <v>3575</v>
      </c>
      <c r="F696" s="302" t="s">
        <v>18627</v>
      </c>
      <c r="G696" s="302" t="s">
        <v>11425</v>
      </c>
      <c r="H696" s="307" t="s">
        <v>18628</v>
      </c>
      <c r="I696" s="307" t="s">
        <v>18629</v>
      </c>
      <c r="J696" s="307" t="s">
        <v>18630</v>
      </c>
      <c r="K696" s="281" t="s">
        <v>8225</v>
      </c>
      <c r="M696" s="285"/>
      <c r="N696" s="282">
        <v>500</v>
      </c>
      <c r="O696" s="278" t="s">
        <v>10651</v>
      </c>
      <c r="R696" s="280" t="str">
        <f t="shared" si="10"/>
        <v>City of Dundee</v>
      </c>
    </row>
    <row r="697" spans="1:25" ht="15" customHeight="1" x14ac:dyDescent="0.3">
      <c r="A697" s="278">
        <v>5336</v>
      </c>
      <c r="B697" s="318">
        <v>40032</v>
      </c>
      <c r="C697" s="319">
        <v>944</v>
      </c>
      <c r="D697" s="319" t="s">
        <v>91</v>
      </c>
      <c r="E697" s="278" t="s">
        <v>3578</v>
      </c>
      <c r="F697" s="302" t="s">
        <v>18631</v>
      </c>
      <c r="G697" s="302" t="s">
        <v>9825</v>
      </c>
      <c r="H697" s="307" t="s">
        <v>9352</v>
      </c>
      <c r="I697" s="307" t="s">
        <v>18632</v>
      </c>
      <c r="J697" s="307" t="s">
        <v>18633</v>
      </c>
      <c r="K697" s="281" t="s">
        <v>8429</v>
      </c>
      <c r="M697" s="285"/>
      <c r="N697" s="282">
        <v>1500</v>
      </c>
      <c r="O697" s="278" t="s">
        <v>4936</v>
      </c>
      <c r="Q697" s="278" t="s">
        <v>15416</v>
      </c>
      <c r="R697" s="280" t="str">
        <f t="shared" si="10"/>
        <v>Florida Utility Group</v>
      </c>
    </row>
    <row r="698" spans="1:25" ht="15" customHeight="1" x14ac:dyDescent="0.3">
      <c r="A698" s="278">
        <v>5337</v>
      </c>
      <c r="B698" s="318">
        <v>40032</v>
      </c>
      <c r="C698" s="319">
        <v>1022</v>
      </c>
      <c r="D698" s="319" t="s">
        <v>21</v>
      </c>
      <c r="E698" s="278" t="s">
        <v>3610</v>
      </c>
      <c r="F698" s="302" t="s">
        <v>18634</v>
      </c>
      <c r="G698" s="302" t="s">
        <v>10588</v>
      </c>
      <c r="H698" s="307" t="s">
        <v>18635</v>
      </c>
      <c r="I698" s="307" t="s">
        <v>18636</v>
      </c>
      <c r="J698" s="307" t="s">
        <v>18637</v>
      </c>
      <c r="K698" s="281" t="s">
        <v>14447</v>
      </c>
      <c r="M698" s="285"/>
      <c r="N698" s="282">
        <v>24000</v>
      </c>
      <c r="O698" s="278" t="s">
        <v>8215</v>
      </c>
      <c r="R698" s="280" t="str">
        <f t="shared" si="10"/>
        <v>Navy Airstation Pensacola</v>
      </c>
    </row>
    <row r="699" spans="1:25" ht="15" customHeight="1" x14ac:dyDescent="0.3">
      <c r="A699" s="278">
        <v>5338</v>
      </c>
      <c r="B699" s="318">
        <v>40032</v>
      </c>
      <c r="C699" s="319">
        <v>1109</v>
      </c>
      <c r="D699" s="319" t="s">
        <v>3168</v>
      </c>
      <c r="E699" s="278" t="s">
        <v>3580</v>
      </c>
      <c r="F699" s="302" t="s">
        <v>18638</v>
      </c>
      <c r="G699" s="302" t="s">
        <v>8436</v>
      </c>
      <c r="H699" s="307" t="s">
        <v>8515</v>
      </c>
      <c r="I699" s="307" t="s">
        <v>18639</v>
      </c>
      <c r="J699" s="307" t="s">
        <v>18640</v>
      </c>
      <c r="K699" s="281" t="s">
        <v>14447</v>
      </c>
      <c r="M699" s="285"/>
      <c r="N699" s="282">
        <v>350</v>
      </c>
      <c r="O699" s="278" t="s">
        <v>8227</v>
      </c>
      <c r="R699" s="280" t="str">
        <f t="shared" si="10"/>
        <v>OMI</v>
      </c>
    </row>
    <row r="700" spans="1:25" ht="15" customHeight="1" x14ac:dyDescent="0.3">
      <c r="A700" s="278">
        <v>5340</v>
      </c>
      <c r="B700" s="318">
        <v>40032</v>
      </c>
      <c r="C700" s="319">
        <v>1213</v>
      </c>
      <c r="D700" s="319" t="s">
        <v>132</v>
      </c>
      <c r="E700" s="278" t="s">
        <v>3580</v>
      </c>
      <c r="F700" s="302" t="s">
        <v>18641</v>
      </c>
      <c r="G700" s="302" t="s">
        <v>13327</v>
      </c>
      <c r="H700" s="307" t="s">
        <v>14132</v>
      </c>
      <c r="I700" s="307" t="s">
        <v>18642</v>
      </c>
      <c r="J700" s="307" t="s">
        <v>18643</v>
      </c>
      <c r="K700" s="281" t="s">
        <v>4936</v>
      </c>
      <c r="M700" s="285"/>
      <c r="N700" s="282">
        <v>100</v>
      </c>
      <c r="O700" s="278" t="s">
        <v>4936</v>
      </c>
      <c r="Q700" s="278" t="s">
        <v>11008</v>
      </c>
      <c r="R700" s="280" t="str">
        <f t="shared" si="10"/>
        <v>St. Johns Co. Utilities</v>
      </c>
    </row>
    <row r="701" spans="1:25" ht="15" customHeight="1" x14ac:dyDescent="0.3">
      <c r="A701" s="278">
        <v>5342</v>
      </c>
      <c r="B701" s="318">
        <v>40032</v>
      </c>
      <c r="C701" s="319">
        <v>1254</v>
      </c>
      <c r="D701" s="319" t="s">
        <v>56</v>
      </c>
      <c r="E701" s="278" t="s">
        <v>3587</v>
      </c>
      <c r="F701" s="302" t="s">
        <v>18644</v>
      </c>
      <c r="G701" s="302" t="s">
        <v>18645</v>
      </c>
      <c r="H701" s="307" t="s">
        <v>18646</v>
      </c>
      <c r="I701" s="307" t="s">
        <v>18647</v>
      </c>
      <c r="J701" s="307" t="s">
        <v>18648</v>
      </c>
      <c r="K701" s="278" t="s">
        <v>18649</v>
      </c>
      <c r="L701" s="278"/>
      <c r="M701" s="285"/>
      <c r="N701" s="282">
        <v>6000</v>
      </c>
      <c r="O701" s="278" t="s">
        <v>4936</v>
      </c>
      <c r="R701" s="280" t="str">
        <f t="shared" si="10"/>
        <v>Broward Co. Utilities</v>
      </c>
    </row>
    <row r="702" spans="1:25" ht="15" customHeight="1" x14ac:dyDescent="0.3">
      <c r="A702" s="278">
        <v>5343</v>
      </c>
      <c r="B702" s="318">
        <v>40032</v>
      </c>
      <c r="C702" s="319">
        <v>1300</v>
      </c>
      <c r="D702" s="319" t="s">
        <v>61</v>
      </c>
      <c r="E702" s="278" t="s">
        <v>3575</v>
      </c>
      <c r="F702" s="302" t="s">
        <v>18650</v>
      </c>
      <c r="G702" s="302" t="s">
        <v>18651</v>
      </c>
      <c r="H702" s="307" t="s">
        <v>13750</v>
      </c>
      <c r="I702" s="307" t="s">
        <v>18652</v>
      </c>
      <c r="J702" s="307" t="s">
        <v>18653</v>
      </c>
      <c r="K702" s="281" t="s">
        <v>16638</v>
      </c>
      <c r="M702" s="285"/>
      <c r="N702" s="282">
        <v>1000</v>
      </c>
      <c r="O702" s="278" t="s">
        <v>4936</v>
      </c>
      <c r="Q702" s="278" t="s">
        <v>4936</v>
      </c>
      <c r="R702" s="280" t="str">
        <f t="shared" si="10"/>
        <v>Pinellas Co. Utilities</v>
      </c>
    </row>
    <row r="703" spans="1:25" ht="15" customHeight="1" x14ac:dyDescent="0.3">
      <c r="A703" s="278">
        <v>5346</v>
      </c>
      <c r="B703" s="318">
        <v>40032</v>
      </c>
      <c r="C703" s="319">
        <v>1439</v>
      </c>
      <c r="D703" s="319" t="s">
        <v>91</v>
      </c>
      <c r="E703" s="278" t="s">
        <v>3578</v>
      </c>
      <c r="F703" s="302" t="s">
        <v>18654</v>
      </c>
      <c r="G703" s="302" t="s">
        <v>8396</v>
      </c>
      <c r="H703" s="307" t="s">
        <v>8477</v>
      </c>
      <c r="I703" s="307" t="s">
        <v>18655</v>
      </c>
      <c r="J703" s="307" t="s">
        <v>18656</v>
      </c>
      <c r="K703" s="281" t="s">
        <v>14447</v>
      </c>
      <c r="M703" s="285"/>
      <c r="N703" s="282">
        <v>25</v>
      </c>
      <c r="O703" s="278" t="s">
        <v>4936</v>
      </c>
      <c r="R703" s="280" t="str">
        <f t="shared" si="10"/>
        <v>City of Sanford</v>
      </c>
    </row>
    <row r="704" spans="1:25" ht="15" customHeight="1" x14ac:dyDescent="0.3">
      <c r="A704" s="278">
        <v>5347</v>
      </c>
      <c r="B704" s="318">
        <v>40032</v>
      </c>
      <c r="C704" s="319">
        <v>1449</v>
      </c>
      <c r="D704" s="319" t="s">
        <v>31</v>
      </c>
      <c r="E704" s="278" t="s">
        <v>3587</v>
      </c>
      <c r="F704" s="302" t="s">
        <v>18657</v>
      </c>
      <c r="G704" s="302" t="s">
        <v>9107</v>
      </c>
      <c r="H704" s="307" t="s">
        <v>18241</v>
      </c>
      <c r="I704" s="307" t="s">
        <v>18658</v>
      </c>
      <c r="J704" s="307" t="s">
        <v>18659</v>
      </c>
      <c r="K704" s="281" t="s">
        <v>16674</v>
      </c>
      <c r="M704" s="285"/>
      <c r="N704" s="282">
        <v>11336</v>
      </c>
      <c r="O704" s="278" t="s">
        <v>4936</v>
      </c>
      <c r="Q704" s="278" t="s">
        <v>15416</v>
      </c>
      <c r="R704" s="280" t="str">
        <f t="shared" si="10"/>
        <v>City of Boynton Beach</v>
      </c>
    </row>
    <row r="705" spans="1:18" ht="15" customHeight="1" x14ac:dyDescent="0.3">
      <c r="A705" s="278">
        <v>5353</v>
      </c>
      <c r="B705" s="318">
        <v>40032</v>
      </c>
      <c r="C705" s="319">
        <v>1725</v>
      </c>
      <c r="D705" s="319" t="s">
        <v>46</v>
      </c>
      <c r="E705" s="278" t="s">
        <v>3575</v>
      </c>
      <c r="F705" s="302" t="s">
        <v>18660</v>
      </c>
      <c r="G705" s="302" t="s">
        <v>9767</v>
      </c>
      <c r="H705" s="307" t="s">
        <v>18661</v>
      </c>
      <c r="I705" s="307" t="s">
        <v>18662</v>
      </c>
      <c r="J705" s="307" t="s">
        <v>18663</v>
      </c>
      <c r="K705" s="281" t="s">
        <v>4936</v>
      </c>
      <c r="M705" s="285"/>
      <c r="N705" s="282">
        <v>5000</v>
      </c>
      <c r="O705" s="278" t="s">
        <v>13539</v>
      </c>
      <c r="Q705" s="278" t="s">
        <v>17743</v>
      </c>
      <c r="R705" s="280" t="str">
        <f t="shared" si="10"/>
        <v>City of Tampa Wastewater</v>
      </c>
    </row>
    <row r="706" spans="1:18" ht="15" customHeight="1" x14ac:dyDescent="0.3">
      <c r="A706" s="278">
        <v>5359</v>
      </c>
      <c r="B706" s="318">
        <v>40032</v>
      </c>
      <c r="C706" s="319">
        <v>2110</v>
      </c>
      <c r="D706" s="319" t="s">
        <v>42</v>
      </c>
      <c r="E706" s="278" t="s">
        <v>3582</v>
      </c>
      <c r="F706" s="302" t="s">
        <v>18664</v>
      </c>
      <c r="G706" s="302" t="s">
        <v>16109</v>
      </c>
      <c r="H706" s="307" t="s">
        <v>16549</v>
      </c>
      <c r="I706" s="307" t="s">
        <v>18665</v>
      </c>
      <c r="J706" s="307" t="s">
        <v>18666</v>
      </c>
      <c r="K706" s="281" t="s">
        <v>3566</v>
      </c>
      <c r="M706" s="285" t="s">
        <v>12003</v>
      </c>
      <c r="N706" s="282">
        <v>25000</v>
      </c>
      <c r="O706" s="278" t="s">
        <v>15880</v>
      </c>
      <c r="R706" s="280" t="str">
        <f t="shared" si="10"/>
        <v>Collier Co. Public Utilities</v>
      </c>
    </row>
    <row r="707" spans="1:18" ht="15" customHeight="1" x14ac:dyDescent="0.3">
      <c r="A707" s="278">
        <v>5384</v>
      </c>
      <c r="B707" s="318">
        <v>40035</v>
      </c>
      <c r="C707" s="319">
        <v>1202</v>
      </c>
      <c r="D707" s="319" t="s">
        <v>40</v>
      </c>
      <c r="E707" s="278" t="s">
        <v>3587</v>
      </c>
      <c r="F707" s="302" t="s">
        <v>18667</v>
      </c>
      <c r="G707" s="302" t="s">
        <v>18668</v>
      </c>
      <c r="H707" s="307" t="s">
        <v>13077</v>
      </c>
      <c r="I707" s="307" t="s">
        <v>18669</v>
      </c>
      <c r="J707" s="307" t="s">
        <v>18670</v>
      </c>
      <c r="K707" s="281" t="s">
        <v>17840</v>
      </c>
      <c r="M707" s="285"/>
      <c r="N707" s="282">
        <v>500</v>
      </c>
      <c r="O707" s="278" t="s">
        <v>4936</v>
      </c>
      <c r="R707" s="280" t="str">
        <f t="shared" si="10"/>
        <v>City of Coral Gables</v>
      </c>
    </row>
    <row r="708" spans="1:18" ht="15" customHeight="1" x14ac:dyDescent="0.3">
      <c r="A708" s="278">
        <v>5388</v>
      </c>
      <c r="B708" s="318">
        <v>40035</v>
      </c>
      <c r="C708" s="319">
        <v>1551</v>
      </c>
      <c r="D708" s="319" t="s">
        <v>46</v>
      </c>
      <c r="E708" s="278" t="s">
        <v>3575</v>
      </c>
      <c r="F708" s="302" t="s">
        <v>18671</v>
      </c>
      <c r="G708" s="302" t="s">
        <v>18672</v>
      </c>
      <c r="H708" s="307" t="s">
        <v>16000</v>
      </c>
      <c r="I708" s="307" t="s">
        <v>18673</v>
      </c>
      <c r="J708" s="307" t="s">
        <v>18674</v>
      </c>
      <c r="K708" s="281" t="s">
        <v>8225</v>
      </c>
      <c r="M708" s="285"/>
      <c r="N708" s="282">
        <v>46000</v>
      </c>
      <c r="O708" s="278" t="s">
        <v>10651</v>
      </c>
      <c r="Q708" s="278" t="s">
        <v>15416</v>
      </c>
      <c r="R708" s="280" t="str">
        <f t="shared" si="10"/>
        <v>Hillsborough County Utilities</v>
      </c>
    </row>
    <row r="709" spans="1:18" ht="15" customHeight="1" x14ac:dyDescent="0.3">
      <c r="A709" s="278">
        <v>5389</v>
      </c>
      <c r="B709" s="318">
        <v>40035</v>
      </c>
      <c r="C709" s="319">
        <v>1620</v>
      </c>
      <c r="D709" s="319" t="s">
        <v>31</v>
      </c>
      <c r="E709" s="278" t="s">
        <v>3587</v>
      </c>
      <c r="F709" s="302" t="s">
        <v>18675</v>
      </c>
      <c r="G709" s="302" t="s">
        <v>18676</v>
      </c>
      <c r="H709" s="307" t="s">
        <v>14073</v>
      </c>
      <c r="I709" s="307" t="s">
        <v>18677</v>
      </c>
      <c r="J709" s="307" t="s">
        <v>18678</v>
      </c>
      <c r="K709" s="281" t="s">
        <v>8429</v>
      </c>
      <c r="M709" s="285"/>
      <c r="N709" s="282">
        <v>1000</v>
      </c>
      <c r="O709" s="278" t="s">
        <v>10651</v>
      </c>
      <c r="R709" s="280" t="str">
        <f t="shared" si="10"/>
        <v>US Water Services</v>
      </c>
    </row>
    <row r="710" spans="1:18" ht="15" customHeight="1" x14ac:dyDescent="0.3">
      <c r="A710" s="278">
        <v>5390</v>
      </c>
      <c r="B710" s="318">
        <v>40035</v>
      </c>
      <c r="C710" s="319">
        <v>1627</v>
      </c>
      <c r="D710" s="319" t="s">
        <v>40</v>
      </c>
      <c r="E710" s="278" t="s">
        <v>3587</v>
      </c>
      <c r="F710" s="302" t="s">
        <v>18679</v>
      </c>
      <c r="G710" s="302" t="s">
        <v>18680</v>
      </c>
      <c r="H710" s="307" t="s">
        <v>18681</v>
      </c>
      <c r="I710" s="307" t="s">
        <v>18682</v>
      </c>
      <c r="J710" s="307" t="s">
        <v>18683</v>
      </c>
      <c r="K710" s="281" t="s">
        <v>14447</v>
      </c>
      <c r="M710" s="285"/>
      <c r="N710" s="282">
        <v>300</v>
      </c>
      <c r="O710" s="278" t="s">
        <v>10651</v>
      </c>
      <c r="R710" s="280" t="str">
        <f t="shared" si="10"/>
        <v>The City of North Miami</v>
      </c>
    </row>
    <row r="711" spans="1:18" ht="15" customHeight="1" x14ac:dyDescent="0.3">
      <c r="A711" s="278">
        <v>5391</v>
      </c>
      <c r="B711" s="318">
        <v>40035</v>
      </c>
      <c r="C711" s="319">
        <v>1632</v>
      </c>
      <c r="D711" s="319" t="s">
        <v>162</v>
      </c>
      <c r="E711" s="278" t="s">
        <v>3582</v>
      </c>
      <c r="F711" s="302" t="s">
        <v>18684</v>
      </c>
      <c r="G711" s="302" t="s">
        <v>18685</v>
      </c>
      <c r="H711" s="307" t="s">
        <v>18686</v>
      </c>
      <c r="I711" s="307" t="s">
        <v>18687</v>
      </c>
      <c r="J711" s="307" t="s">
        <v>18688</v>
      </c>
      <c r="K711" s="281" t="s">
        <v>4936</v>
      </c>
      <c r="M711" s="285"/>
      <c r="N711" s="282" t="s">
        <v>18689</v>
      </c>
      <c r="O711" s="278" t="s">
        <v>14821</v>
      </c>
      <c r="Q711" s="278" t="s">
        <v>4936</v>
      </c>
      <c r="R711" s="280" t="str">
        <f t="shared" si="10"/>
        <v xml:space="preserve">Lee County </v>
      </c>
    </row>
    <row r="712" spans="1:18" ht="15" customHeight="1" x14ac:dyDescent="0.3">
      <c r="A712" s="278">
        <v>5399</v>
      </c>
      <c r="B712" s="318">
        <v>40036</v>
      </c>
      <c r="C712" s="319">
        <v>1019</v>
      </c>
      <c r="D712" s="319" t="s">
        <v>130</v>
      </c>
      <c r="E712" s="278" t="s">
        <v>3578</v>
      </c>
      <c r="F712" s="302" t="s">
        <v>18690</v>
      </c>
      <c r="G712" s="302" t="s">
        <v>18691</v>
      </c>
      <c r="H712" s="307" t="s">
        <v>18692</v>
      </c>
      <c r="I712" s="307" t="s">
        <v>18693</v>
      </c>
      <c r="J712" s="307" t="s">
        <v>18694</v>
      </c>
      <c r="K712" s="281" t="s">
        <v>14447</v>
      </c>
      <c r="M712" s="285"/>
      <c r="N712" s="282">
        <v>1000</v>
      </c>
      <c r="O712" s="278" t="s">
        <v>15880</v>
      </c>
      <c r="Q712" s="278" t="s">
        <v>8548</v>
      </c>
      <c r="R712" s="280" t="str">
        <f t="shared" si="10"/>
        <v>City of Daytona Wastewater</v>
      </c>
    </row>
    <row r="713" spans="1:18" ht="15" customHeight="1" x14ac:dyDescent="0.3">
      <c r="A713" s="278">
        <v>5402</v>
      </c>
      <c r="B713" s="318">
        <v>40036</v>
      </c>
      <c r="C713" s="319">
        <v>1155</v>
      </c>
      <c r="D713" s="319" t="s">
        <v>200</v>
      </c>
      <c r="E713" s="278" t="s">
        <v>3575</v>
      </c>
      <c r="F713" s="302" t="s">
        <v>18695</v>
      </c>
      <c r="G713" s="302" t="s">
        <v>9736</v>
      </c>
      <c r="H713" s="307" t="s">
        <v>13306</v>
      </c>
      <c r="I713" s="307" t="s">
        <v>18696</v>
      </c>
      <c r="J713" s="307" t="s">
        <v>18697</v>
      </c>
      <c r="K713" s="281" t="s">
        <v>14447</v>
      </c>
      <c r="M713" s="285" t="s">
        <v>12003</v>
      </c>
      <c r="N713" s="282">
        <v>40000</v>
      </c>
      <c r="O713" s="278" t="s">
        <v>18197</v>
      </c>
      <c r="R713" s="280" t="str">
        <f t="shared" si="10"/>
        <v>Pasco Co. Utilities</v>
      </c>
    </row>
    <row r="714" spans="1:18" ht="15" customHeight="1" x14ac:dyDescent="0.3">
      <c r="A714" s="278">
        <v>5404</v>
      </c>
      <c r="B714" s="318">
        <v>40036</v>
      </c>
      <c r="C714" s="319">
        <v>1241</v>
      </c>
      <c r="D714" s="319" t="s">
        <v>319</v>
      </c>
      <c r="E714" s="278" t="s">
        <v>3610</v>
      </c>
      <c r="F714" s="302" t="s">
        <v>18698</v>
      </c>
      <c r="G714" s="302" t="s">
        <v>18699</v>
      </c>
      <c r="H714" s="307" t="s">
        <v>8208</v>
      </c>
      <c r="I714" s="307" t="s">
        <v>18700</v>
      </c>
      <c r="J714" s="307" t="s">
        <v>18701</v>
      </c>
      <c r="K714" s="281" t="s">
        <v>3566</v>
      </c>
      <c r="M714" s="364"/>
      <c r="N714" s="282">
        <v>100</v>
      </c>
      <c r="O714" s="278" t="s">
        <v>8142</v>
      </c>
      <c r="Q714" s="278" t="s">
        <v>8548</v>
      </c>
      <c r="R714" s="280" t="str">
        <f t="shared" si="10"/>
        <v>City of Tallahassee</v>
      </c>
    </row>
    <row r="715" spans="1:18" ht="15" customHeight="1" x14ac:dyDescent="0.3">
      <c r="A715" s="278">
        <v>5406</v>
      </c>
      <c r="B715" s="318">
        <v>40036</v>
      </c>
      <c r="C715" s="319">
        <v>1300</v>
      </c>
      <c r="D715" s="319" t="s">
        <v>200</v>
      </c>
      <c r="E715" s="278" t="s">
        <v>3575</v>
      </c>
      <c r="F715" s="302" t="s">
        <v>18702</v>
      </c>
      <c r="G715" s="302" t="s">
        <v>15639</v>
      </c>
      <c r="H715" s="307" t="s">
        <v>13306</v>
      </c>
      <c r="I715" s="307" t="s">
        <v>18703</v>
      </c>
      <c r="J715" s="307" t="s">
        <v>18704</v>
      </c>
      <c r="K715" s="281" t="s">
        <v>18705</v>
      </c>
      <c r="M715" s="364"/>
      <c r="N715" s="282">
        <v>1000</v>
      </c>
      <c r="O715" s="278" t="s">
        <v>8161</v>
      </c>
      <c r="Q715" s="278" t="s">
        <v>18706</v>
      </c>
      <c r="R715" s="280" t="str">
        <f t="shared" ref="R715:R778" si="11">IF(B715&gt;0,H715,"")</f>
        <v>Pasco Co. Utilities</v>
      </c>
    </row>
    <row r="716" spans="1:18" ht="15" customHeight="1" x14ac:dyDescent="0.3">
      <c r="A716" s="278">
        <v>5417</v>
      </c>
      <c r="B716" s="318">
        <v>40037</v>
      </c>
      <c r="C716" s="319">
        <v>825</v>
      </c>
      <c r="D716" s="319" t="s">
        <v>91</v>
      </c>
      <c r="E716" s="278" t="s">
        <v>3578</v>
      </c>
      <c r="F716" s="302" t="s">
        <v>18707</v>
      </c>
      <c r="G716" s="302" t="s">
        <v>18463</v>
      </c>
      <c r="H716" s="307" t="s">
        <v>16084</v>
      </c>
      <c r="I716" s="307" t="s">
        <v>18708</v>
      </c>
      <c r="J716" s="307" t="s">
        <v>18709</v>
      </c>
      <c r="K716" s="281" t="s">
        <v>8225</v>
      </c>
      <c r="M716" s="364"/>
      <c r="N716" s="282">
        <v>2000</v>
      </c>
      <c r="O716" s="278" t="s">
        <v>10651</v>
      </c>
      <c r="R716" s="280" t="str">
        <f t="shared" si="11"/>
        <v>Seminole Co. Utilities</v>
      </c>
    </row>
    <row r="717" spans="1:18" ht="15" customHeight="1" x14ac:dyDescent="0.3">
      <c r="A717" s="278">
        <v>5427</v>
      </c>
      <c r="B717" s="318">
        <v>40037</v>
      </c>
      <c r="C717" s="319">
        <v>1458</v>
      </c>
      <c r="D717" s="319" t="s">
        <v>200</v>
      </c>
      <c r="E717" s="278" t="s">
        <v>3575</v>
      </c>
      <c r="F717" s="302" t="s">
        <v>18710</v>
      </c>
      <c r="G717" s="302" t="s">
        <v>9736</v>
      </c>
      <c r="H717" s="307" t="s">
        <v>13306</v>
      </c>
      <c r="I717" s="307" t="s">
        <v>18711</v>
      </c>
      <c r="J717" s="307" t="s">
        <v>18712</v>
      </c>
      <c r="K717" s="281" t="s">
        <v>3566</v>
      </c>
      <c r="M717" s="364" t="s">
        <v>12003</v>
      </c>
      <c r="N717" s="282">
        <v>7000</v>
      </c>
      <c r="O717" s="278" t="s">
        <v>18197</v>
      </c>
      <c r="R717" s="280" t="str">
        <f t="shared" si="11"/>
        <v>Pasco Co. Utilities</v>
      </c>
    </row>
    <row r="718" spans="1:18" ht="15" customHeight="1" x14ac:dyDescent="0.3">
      <c r="A718" s="278">
        <v>5430</v>
      </c>
      <c r="B718" s="318">
        <v>40037</v>
      </c>
      <c r="C718" s="319">
        <v>1608</v>
      </c>
      <c r="D718" s="319" t="s">
        <v>64</v>
      </c>
      <c r="E718" s="278" t="s">
        <v>3578</v>
      </c>
      <c r="F718" s="302" t="s">
        <v>18713</v>
      </c>
      <c r="G718" s="302" t="s">
        <v>18714</v>
      </c>
      <c r="H718" s="307" t="s">
        <v>18715</v>
      </c>
      <c r="I718" s="307" t="s">
        <v>18716</v>
      </c>
      <c r="J718" s="307" t="s">
        <v>18717</v>
      </c>
      <c r="K718" s="281" t="s">
        <v>4936</v>
      </c>
      <c r="L718" s="281" t="s">
        <v>29</v>
      </c>
      <c r="M718" s="364"/>
      <c r="N718" s="282" t="s">
        <v>18718</v>
      </c>
      <c r="O718" s="278" t="s">
        <v>4936</v>
      </c>
      <c r="Q718" s="278" t="s">
        <v>11475</v>
      </c>
      <c r="R718" s="280" t="str">
        <f t="shared" si="11"/>
        <v>Pepsi Bottling Group</v>
      </c>
    </row>
    <row r="719" spans="1:18" ht="15" customHeight="1" x14ac:dyDescent="0.3">
      <c r="A719" s="278">
        <v>5438</v>
      </c>
      <c r="B719" s="318">
        <v>40037</v>
      </c>
      <c r="C719" s="319">
        <v>1959</v>
      </c>
      <c r="D719" s="319" t="s">
        <v>40</v>
      </c>
      <c r="E719" s="278" t="s">
        <v>3587</v>
      </c>
      <c r="F719" s="302" t="s">
        <v>18719</v>
      </c>
      <c r="G719" s="302" t="s">
        <v>18720</v>
      </c>
      <c r="H719" s="307" t="s">
        <v>17409</v>
      </c>
      <c r="I719" s="307" t="s">
        <v>18721</v>
      </c>
      <c r="J719" s="307" t="s">
        <v>18722</v>
      </c>
      <c r="K719" s="281" t="s">
        <v>3566</v>
      </c>
      <c r="M719" s="364"/>
      <c r="N719" s="282">
        <v>6120</v>
      </c>
      <c r="O719" s="278" t="s">
        <v>15880</v>
      </c>
      <c r="Q719" s="278" t="s">
        <v>10842</v>
      </c>
      <c r="R719" s="280" t="str">
        <f t="shared" si="11"/>
        <v>Miami-Dade Water and Sewer</v>
      </c>
    </row>
    <row r="720" spans="1:18" ht="15" customHeight="1" x14ac:dyDescent="0.3">
      <c r="A720" s="278">
        <v>5440</v>
      </c>
      <c r="B720" s="318">
        <v>40037</v>
      </c>
      <c r="C720" s="319">
        <v>2048</v>
      </c>
      <c r="D720" s="319" t="s">
        <v>40</v>
      </c>
      <c r="E720" s="278" t="s">
        <v>3587</v>
      </c>
      <c r="F720" s="302" t="s">
        <v>18723</v>
      </c>
      <c r="G720" s="302" t="s">
        <v>18720</v>
      </c>
      <c r="H720" s="307" t="s">
        <v>17409</v>
      </c>
      <c r="I720" s="307" t="s">
        <v>18724</v>
      </c>
      <c r="J720" s="307" t="s">
        <v>18725</v>
      </c>
      <c r="K720" s="281" t="s">
        <v>16026</v>
      </c>
      <c r="M720" s="364"/>
      <c r="N720" s="282">
        <v>1575</v>
      </c>
      <c r="O720" s="278" t="s">
        <v>4936</v>
      </c>
      <c r="R720" s="280" t="str">
        <f t="shared" si="11"/>
        <v>Miami-Dade Water and Sewer</v>
      </c>
    </row>
    <row r="721" spans="1:18" ht="15" customHeight="1" x14ac:dyDescent="0.3">
      <c r="A721" s="278">
        <v>5441</v>
      </c>
      <c r="B721" s="318">
        <v>40038</v>
      </c>
      <c r="C721" s="319">
        <v>851</v>
      </c>
      <c r="D721" s="319" t="s">
        <v>64</v>
      </c>
      <c r="E721" s="278" t="s">
        <v>3578</v>
      </c>
      <c r="F721" s="302" t="s">
        <v>18690</v>
      </c>
      <c r="G721" s="302" t="s">
        <v>18726</v>
      </c>
      <c r="H721" s="307" t="s">
        <v>18727</v>
      </c>
      <c r="I721" s="307" t="s">
        <v>18728</v>
      </c>
      <c r="J721" s="307" t="s">
        <v>18729</v>
      </c>
      <c r="K721" s="281" t="s">
        <v>4936</v>
      </c>
      <c r="M721" s="364"/>
      <c r="N721" s="282" t="s">
        <v>4936</v>
      </c>
      <c r="O721" s="278" t="s">
        <v>18197</v>
      </c>
      <c r="Q721" s="278" t="s">
        <v>11475</v>
      </c>
      <c r="R721" s="280" t="str">
        <f t="shared" si="11"/>
        <v>Florida DOT</v>
      </c>
    </row>
    <row r="722" spans="1:18" ht="15" customHeight="1" x14ac:dyDescent="0.3">
      <c r="A722" s="278">
        <v>5449</v>
      </c>
      <c r="B722" s="318">
        <v>40038</v>
      </c>
      <c r="C722" s="319">
        <v>1442</v>
      </c>
      <c r="D722" s="319" t="s">
        <v>35</v>
      </c>
      <c r="E722" s="278" t="s">
        <v>3580</v>
      </c>
      <c r="F722" s="302" t="s">
        <v>18730</v>
      </c>
      <c r="G722" s="302" t="s">
        <v>8558</v>
      </c>
      <c r="H722" s="307" t="s">
        <v>8191</v>
      </c>
      <c r="I722" s="307" t="s">
        <v>18731</v>
      </c>
      <c r="J722" s="307" t="s">
        <v>18732</v>
      </c>
      <c r="K722" s="281" t="s">
        <v>14447</v>
      </c>
      <c r="M722" s="364"/>
      <c r="N722" s="282">
        <v>36000</v>
      </c>
      <c r="O722" s="278" t="s">
        <v>15880</v>
      </c>
      <c r="R722" s="280" t="str">
        <f t="shared" si="11"/>
        <v>JEA</v>
      </c>
    </row>
    <row r="723" spans="1:18" ht="15" customHeight="1" x14ac:dyDescent="0.3">
      <c r="A723" s="278">
        <v>5453</v>
      </c>
      <c r="B723" s="318">
        <v>40038</v>
      </c>
      <c r="C723" s="319">
        <v>1745</v>
      </c>
      <c r="D723" s="319" t="s">
        <v>40</v>
      </c>
      <c r="E723" s="278" t="s">
        <v>3587</v>
      </c>
      <c r="F723" s="302" t="s">
        <v>18733</v>
      </c>
      <c r="G723" s="302" t="s">
        <v>11645</v>
      </c>
      <c r="H723" s="307" t="s">
        <v>17409</v>
      </c>
      <c r="I723" s="307" t="s">
        <v>18734</v>
      </c>
      <c r="J723" s="307" t="s">
        <v>18735</v>
      </c>
      <c r="K723" s="281" t="s">
        <v>14447</v>
      </c>
      <c r="M723" s="364"/>
      <c r="N723" s="282">
        <v>1000</v>
      </c>
      <c r="O723" s="278" t="s">
        <v>4936</v>
      </c>
      <c r="R723" s="280" t="str">
        <f t="shared" si="11"/>
        <v>Miami-Dade Water and Sewer</v>
      </c>
    </row>
    <row r="724" spans="1:18" ht="15" customHeight="1" x14ac:dyDescent="0.3">
      <c r="A724" s="278">
        <v>5458</v>
      </c>
      <c r="B724" s="318">
        <v>40039</v>
      </c>
      <c r="C724" s="319">
        <v>1017</v>
      </c>
      <c r="D724" s="319" t="s">
        <v>162</v>
      </c>
      <c r="E724" s="278" t="s">
        <v>3582</v>
      </c>
      <c r="F724" s="302" t="s">
        <v>18736</v>
      </c>
      <c r="G724" s="302" t="s">
        <v>18737</v>
      </c>
      <c r="H724" s="307" t="s">
        <v>18738</v>
      </c>
      <c r="I724" s="307" t="s">
        <v>18739</v>
      </c>
      <c r="J724" s="307" t="s">
        <v>18740</v>
      </c>
      <c r="K724" s="281" t="s">
        <v>14447</v>
      </c>
      <c r="M724" s="364" t="s">
        <v>12003</v>
      </c>
      <c r="N724" s="282" t="s">
        <v>18741</v>
      </c>
      <c r="O724" s="278" t="s">
        <v>17926</v>
      </c>
      <c r="Q724" s="278" t="s">
        <v>17390</v>
      </c>
      <c r="R724" s="280" t="str">
        <f t="shared" si="11"/>
        <v>Lee County EM</v>
      </c>
    </row>
    <row r="725" spans="1:18" ht="15" customHeight="1" x14ac:dyDescent="0.3">
      <c r="A725" s="278">
        <v>5459</v>
      </c>
      <c r="B725" s="318">
        <v>40039</v>
      </c>
      <c r="C725" s="319">
        <v>1044</v>
      </c>
      <c r="D725" s="319" t="s">
        <v>150</v>
      </c>
      <c r="E725" s="278" t="s">
        <v>3575</v>
      </c>
      <c r="F725" s="302" t="s">
        <v>18742</v>
      </c>
      <c r="G725" s="302" t="s">
        <v>9977</v>
      </c>
      <c r="H725" s="307" t="s">
        <v>9978</v>
      </c>
      <c r="I725" s="307" t="s">
        <v>18743</v>
      </c>
      <c r="J725" s="307" t="s">
        <v>18744</v>
      </c>
      <c r="K725" s="281" t="s">
        <v>4936</v>
      </c>
      <c r="M725" s="364"/>
      <c r="N725" s="282">
        <v>1000</v>
      </c>
      <c r="O725" s="278" t="s">
        <v>10651</v>
      </c>
      <c r="R725" s="280" t="str">
        <f t="shared" si="11"/>
        <v>Citrus County Utilities</v>
      </c>
    </row>
    <row r="726" spans="1:18" ht="15" customHeight="1" x14ac:dyDescent="0.3">
      <c r="A726" s="278">
        <v>5479</v>
      </c>
      <c r="B726" s="318">
        <v>40040</v>
      </c>
      <c r="C726" s="319">
        <v>855</v>
      </c>
      <c r="D726" s="319" t="s">
        <v>152</v>
      </c>
      <c r="E726" s="278" t="s">
        <v>3580</v>
      </c>
      <c r="F726" s="302" t="s">
        <v>18745</v>
      </c>
      <c r="G726" s="302" t="s">
        <v>9539</v>
      </c>
      <c r="H726" s="307" t="s">
        <v>18746</v>
      </c>
      <c r="I726" s="307" t="s">
        <v>18747</v>
      </c>
      <c r="J726" s="307" t="s">
        <v>18748</v>
      </c>
      <c r="K726" s="281" t="s">
        <v>8429</v>
      </c>
      <c r="M726" s="364"/>
      <c r="N726" s="282">
        <v>6000</v>
      </c>
      <c r="O726" s="278" t="s">
        <v>10651</v>
      </c>
      <c r="R726" s="280" t="str">
        <f t="shared" si="11"/>
        <v>Clay County Utilities Authority</v>
      </c>
    </row>
    <row r="727" spans="1:18" ht="15" customHeight="1" x14ac:dyDescent="0.3">
      <c r="A727" s="278">
        <v>5461</v>
      </c>
      <c r="B727" s="318">
        <v>40039</v>
      </c>
      <c r="C727" s="319">
        <v>1242</v>
      </c>
      <c r="D727" s="319" t="s">
        <v>162</v>
      </c>
      <c r="E727" s="307" t="s">
        <v>3582</v>
      </c>
      <c r="F727" s="302" t="s">
        <v>18749</v>
      </c>
      <c r="G727" s="302" t="s">
        <v>12154</v>
      </c>
      <c r="H727" s="307" t="s">
        <v>8158</v>
      </c>
      <c r="I727" s="307" t="s">
        <v>18750</v>
      </c>
      <c r="J727" s="307" t="s">
        <v>18751</v>
      </c>
      <c r="K727" s="281" t="s">
        <v>3566</v>
      </c>
      <c r="M727" s="285" t="s">
        <v>12003</v>
      </c>
      <c r="N727" s="282">
        <v>72000</v>
      </c>
      <c r="O727" s="278" t="s">
        <v>17057</v>
      </c>
      <c r="Q727" s="278" t="s">
        <v>15416</v>
      </c>
      <c r="R727" s="280" t="str">
        <f t="shared" si="11"/>
        <v>Bonita Springs Utilities</v>
      </c>
    </row>
    <row r="728" spans="1:18" ht="15" customHeight="1" x14ac:dyDescent="0.3">
      <c r="A728" s="278">
        <v>5479</v>
      </c>
      <c r="B728" s="318">
        <v>40040</v>
      </c>
      <c r="C728" s="319">
        <v>855</v>
      </c>
      <c r="D728" s="319" t="s">
        <v>152</v>
      </c>
      <c r="E728" s="282" t="s">
        <v>3580</v>
      </c>
      <c r="F728" s="302" t="s">
        <v>18745</v>
      </c>
      <c r="G728" s="302" t="s">
        <v>9539</v>
      </c>
      <c r="H728" s="307" t="s">
        <v>18746</v>
      </c>
      <c r="I728" s="307" t="s">
        <v>18747</v>
      </c>
      <c r="J728" s="307" t="s">
        <v>18748</v>
      </c>
      <c r="K728" s="281" t="s">
        <v>8429</v>
      </c>
      <c r="M728" s="285"/>
      <c r="N728" s="282">
        <v>6000</v>
      </c>
      <c r="O728" s="278" t="s">
        <v>10651</v>
      </c>
      <c r="R728" s="280" t="str">
        <f t="shared" si="11"/>
        <v>Clay County Utilities Authority</v>
      </c>
    </row>
    <row r="729" spans="1:18" ht="15" customHeight="1" x14ac:dyDescent="0.3">
      <c r="A729" s="278">
        <v>5484</v>
      </c>
      <c r="B729" s="318">
        <v>40040</v>
      </c>
      <c r="C729" s="319">
        <v>1150</v>
      </c>
      <c r="D729" s="319" t="s">
        <v>35</v>
      </c>
      <c r="E729" s="282" t="s">
        <v>3580</v>
      </c>
      <c r="F729" s="302" t="s">
        <v>18752</v>
      </c>
      <c r="G729" s="302" t="s">
        <v>8558</v>
      </c>
      <c r="H729" s="307" t="s">
        <v>8191</v>
      </c>
      <c r="I729" s="307" t="s">
        <v>18753</v>
      </c>
      <c r="J729" s="307" t="s">
        <v>18754</v>
      </c>
      <c r="K729" s="281" t="s">
        <v>4936</v>
      </c>
      <c r="M729" s="285"/>
      <c r="N729" s="282">
        <v>1000</v>
      </c>
      <c r="O729" s="278" t="s">
        <v>16985</v>
      </c>
      <c r="Q729" s="278" t="s">
        <v>4936</v>
      </c>
      <c r="R729" s="280" t="str">
        <f t="shared" si="11"/>
        <v>JEA</v>
      </c>
    </row>
    <row r="730" spans="1:18" ht="15" customHeight="1" x14ac:dyDescent="0.3">
      <c r="A730" s="278">
        <v>5490</v>
      </c>
      <c r="B730" s="318">
        <v>40040</v>
      </c>
      <c r="C730" s="319">
        <v>1455</v>
      </c>
      <c r="D730" s="319" t="s">
        <v>526</v>
      </c>
      <c r="E730" s="278" t="s">
        <v>3580</v>
      </c>
      <c r="F730" s="302" t="s">
        <v>18755</v>
      </c>
      <c r="G730" s="302" t="s">
        <v>18756</v>
      </c>
      <c r="H730" s="307" t="s">
        <v>11103</v>
      </c>
      <c r="I730" s="307" t="s">
        <v>18757</v>
      </c>
      <c r="J730" s="280" t="s">
        <v>18758</v>
      </c>
      <c r="K730" s="281" t="s">
        <v>4936</v>
      </c>
      <c r="M730" s="364"/>
      <c r="N730" s="282" t="s">
        <v>4936</v>
      </c>
      <c r="O730" s="278" t="s">
        <v>16985</v>
      </c>
      <c r="Q730" s="278" t="s">
        <v>4936</v>
      </c>
      <c r="R730" s="280" t="str">
        <f t="shared" si="11"/>
        <v>City of Palm Coast</v>
      </c>
    </row>
    <row r="731" spans="1:18" ht="15" customHeight="1" x14ac:dyDescent="0.3">
      <c r="A731" s="278">
        <v>5533</v>
      </c>
      <c r="B731" s="318">
        <v>40042</v>
      </c>
      <c r="C731" s="319">
        <v>1816</v>
      </c>
      <c r="D731" s="319" t="s">
        <v>94</v>
      </c>
      <c r="E731" s="278" t="s">
        <v>3582</v>
      </c>
      <c r="F731" s="302" t="s">
        <v>18759</v>
      </c>
      <c r="G731" s="302" t="s">
        <v>18760</v>
      </c>
      <c r="H731" s="307" t="s">
        <v>18761</v>
      </c>
      <c r="I731" s="307" t="s">
        <v>18762</v>
      </c>
      <c r="J731" s="307" t="s">
        <v>18763</v>
      </c>
      <c r="K731" s="281" t="s">
        <v>3566</v>
      </c>
      <c r="M731" s="285"/>
      <c r="N731" s="282" t="s">
        <v>4936</v>
      </c>
      <c r="O731" s="278" t="s">
        <v>4936</v>
      </c>
      <c r="Q731" s="278" t="s">
        <v>18764</v>
      </c>
      <c r="R731" s="280" t="str">
        <f t="shared" si="11"/>
        <v>FWC</v>
      </c>
    </row>
    <row r="732" spans="1:18" ht="15" customHeight="1" x14ac:dyDescent="0.3">
      <c r="A732" s="278">
        <v>5535</v>
      </c>
      <c r="B732" s="318">
        <v>40042</v>
      </c>
      <c r="C732" s="319">
        <v>2046</v>
      </c>
      <c r="D732" s="319" t="s">
        <v>46</v>
      </c>
      <c r="E732" s="278" t="s">
        <v>3575</v>
      </c>
      <c r="F732" s="302" t="s">
        <v>18765</v>
      </c>
      <c r="G732" s="302" t="s">
        <v>18766</v>
      </c>
      <c r="H732" s="307" t="s">
        <v>18767</v>
      </c>
      <c r="I732" s="325" t="s">
        <v>18768</v>
      </c>
      <c r="J732" s="307" t="s">
        <v>18769</v>
      </c>
      <c r="K732" s="281" t="s">
        <v>3566</v>
      </c>
      <c r="M732" s="285"/>
      <c r="N732" s="282">
        <v>1500</v>
      </c>
      <c r="O732" s="278" t="s">
        <v>15880</v>
      </c>
      <c r="Q732" s="278" t="s">
        <v>18770</v>
      </c>
      <c r="R732" s="280" t="str">
        <f t="shared" si="11"/>
        <v>Hillsborough Co. Water Dept.</v>
      </c>
    </row>
    <row r="733" spans="1:18" ht="15" customHeight="1" x14ac:dyDescent="0.3">
      <c r="A733" s="278">
        <v>5537</v>
      </c>
      <c r="B733" s="318">
        <v>40042</v>
      </c>
      <c r="C733" s="319">
        <v>2227</v>
      </c>
      <c r="D733" s="319" t="s">
        <v>68</v>
      </c>
      <c r="E733" s="278" t="s">
        <v>3575</v>
      </c>
      <c r="F733" s="302" t="s">
        <v>18771</v>
      </c>
      <c r="G733" s="302" t="s">
        <v>18772</v>
      </c>
      <c r="H733" s="307" t="s">
        <v>14153</v>
      </c>
      <c r="I733" s="307" t="s">
        <v>18773</v>
      </c>
      <c r="J733" s="307" t="s">
        <v>18774</v>
      </c>
      <c r="K733" s="281" t="s">
        <v>8225</v>
      </c>
      <c r="M733" s="285"/>
      <c r="N733" s="282">
        <v>1000</v>
      </c>
      <c r="O733" s="278" t="s">
        <v>13539</v>
      </c>
      <c r="Q733" s="278" t="s">
        <v>11475</v>
      </c>
      <c r="R733" s="280" t="str">
        <f t="shared" si="11"/>
        <v>Sarasota Co. Utilities</v>
      </c>
    </row>
    <row r="734" spans="1:18" ht="15" customHeight="1" x14ac:dyDescent="0.3">
      <c r="A734" s="278">
        <v>5539</v>
      </c>
      <c r="B734" s="318">
        <v>40043</v>
      </c>
      <c r="C734" s="319">
        <v>731</v>
      </c>
      <c r="D734" s="319" t="s">
        <v>35</v>
      </c>
      <c r="E734" s="282" t="s">
        <v>3580</v>
      </c>
      <c r="F734" s="302" t="s">
        <v>18775</v>
      </c>
      <c r="G734" s="302" t="s">
        <v>15092</v>
      </c>
      <c r="H734" s="307" t="s">
        <v>8191</v>
      </c>
      <c r="I734" s="307" t="s">
        <v>18776</v>
      </c>
      <c r="J734" s="307" t="s">
        <v>18777</v>
      </c>
      <c r="K734" s="281" t="s">
        <v>18778</v>
      </c>
      <c r="M734" s="285"/>
      <c r="N734" s="282">
        <v>27000</v>
      </c>
      <c r="O734" s="278" t="s">
        <v>8215</v>
      </c>
      <c r="Q734" s="278" t="s">
        <v>18779</v>
      </c>
      <c r="R734" s="280" t="str">
        <f t="shared" si="11"/>
        <v>JEA</v>
      </c>
    </row>
    <row r="735" spans="1:18" ht="15" customHeight="1" x14ac:dyDescent="0.3">
      <c r="A735" s="278">
        <v>5550</v>
      </c>
      <c r="B735" s="318">
        <v>40043</v>
      </c>
      <c r="C735" s="319">
        <v>1618</v>
      </c>
      <c r="D735" s="319" t="s">
        <v>108</v>
      </c>
      <c r="E735" s="278" t="s">
        <v>3610</v>
      </c>
      <c r="F735" s="302" t="s">
        <v>18780</v>
      </c>
      <c r="G735" s="302" t="s">
        <v>9816</v>
      </c>
      <c r="H735" s="307" t="s">
        <v>9817</v>
      </c>
      <c r="I735" s="307" t="s">
        <v>18781</v>
      </c>
      <c r="J735" s="307" t="s">
        <v>18782</v>
      </c>
      <c r="K735" s="281" t="s">
        <v>3566</v>
      </c>
      <c r="M735" s="285" t="s">
        <v>12003</v>
      </c>
      <c r="N735" s="282">
        <v>5000</v>
      </c>
      <c r="O735" s="278" t="s">
        <v>4936</v>
      </c>
      <c r="R735" s="280" t="str">
        <f t="shared" si="11"/>
        <v>Eglin AFB</v>
      </c>
    </row>
    <row r="736" spans="1:18" ht="15" customHeight="1" x14ac:dyDescent="0.3">
      <c r="A736" s="278">
        <v>5556</v>
      </c>
      <c r="B736" s="318">
        <v>40044</v>
      </c>
      <c r="C736" s="319">
        <v>630</v>
      </c>
      <c r="D736" s="319" t="s">
        <v>141</v>
      </c>
      <c r="E736" s="282" t="s">
        <v>3578</v>
      </c>
      <c r="F736" s="302" t="s">
        <v>18783</v>
      </c>
      <c r="G736" s="302" t="s">
        <v>8392</v>
      </c>
      <c r="H736" s="307" t="s">
        <v>8233</v>
      </c>
      <c r="I736" s="307" t="s">
        <v>18784</v>
      </c>
      <c r="J736" s="307" t="s">
        <v>18785</v>
      </c>
      <c r="K736" s="281" t="s">
        <v>3566</v>
      </c>
      <c r="M736" s="285" t="s">
        <v>12003</v>
      </c>
      <c r="N736" s="282">
        <v>200000</v>
      </c>
      <c r="O736" s="278" t="s">
        <v>14821</v>
      </c>
      <c r="R736" s="280" t="str">
        <f t="shared" si="11"/>
        <v>Severn Trent</v>
      </c>
    </row>
    <row r="737" spans="1:24" ht="15" customHeight="1" x14ac:dyDescent="0.3">
      <c r="A737" s="278">
        <v>5558</v>
      </c>
      <c r="B737" s="318">
        <v>40044</v>
      </c>
      <c r="C737" s="319">
        <v>814</v>
      </c>
      <c r="D737" s="319" t="s">
        <v>162</v>
      </c>
      <c r="E737" s="282" t="s">
        <v>3582</v>
      </c>
      <c r="F737" s="302" t="s">
        <v>18786</v>
      </c>
      <c r="G737" s="302" t="s">
        <v>18787</v>
      </c>
      <c r="H737" s="307" t="s">
        <v>9423</v>
      </c>
      <c r="I737" s="307" t="s">
        <v>18788</v>
      </c>
      <c r="J737" s="307" t="s">
        <v>18789</v>
      </c>
      <c r="K737" s="281" t="s">
        <v>3566</v>
      </c>
      <c r="M737" s="285" t="s">
        <v>12003</v>
      </c>
      <c r="N737" s="282">
        <v>7400</v>
      </c>
      <c r="O737" s="278" t="s">
        <v>10651</v>
      </c>
      <c r="R737" s="280" t="str">
        <f t="shared" si="11"/>
        <v>Lee Co. Utilities</v>
      </c>
    </row>
    <row r="738" spans="1:24" ht="15" customHeight="1" x14ac:dyDescent="0.3">
      <c r="A738" s="278">
        <v>5563</v>
      </c>
      <c r="B738" s="318">
        <v>40044</v>
      </c>
      <c r="C738" s="319">
        <v>1625</v>
      </c>
      <c r="D738" s="319" t="s">
        <v>152</v>
      </c>
      <c r="E738" s="282" t="s">
        <v>3580</v>
      </c>
      <c r="F738" s="302" t="s">
        <v>18790</v>
      </c>
      <c r="G738" s="302" t="s">
        <v>11902</v>
      </c>
      <c r="H738" s="307" t="s">
        <v>16167</v>
      </c>
      <c r="I738" s="325" t="s">
        <v>18791</v>
      </c>
      <c r="J738" s="307" t="s">
        <v>18792</v>
      </c>
      <c r="K738" s="281" t="s">
        <v>3566</v>
      </c>
      <c r="M738" s="285" t="s">
        <v>17056</v>
      </c>
      <c r="N738" s="282">
        <v>1300000</v>
      </c>
      <c r="O738" s="278" t="s">
        <v>17057</v>
      </c>
      <c r="R738" s="280" t="str">
        <f t="shared" si="11"/>
        <v>Clay Co. Utilities</v>
      </c>
    </row>
    <row r="739" spans="1:24" ht="15" customHeight="1" x14ac:dyDescent="0.3">
      <c r="A739" s="278">
        <v>5574</v>
      </c>
      <c r="B739" s="318">
        <v>40045</v>
      </c>
      <c r="C739" s="319">
        <v>1314</v>
      </c>
      <c r="D739" s="319" t="s">
        <v>162</v>
      </c>
      <c r="E739" s="278" t="s">
        <v>3582</v>
      </c>
      <c r="F739" s="302" t="s">
        <v>18793</v>
      </c>
      <c r="G739" s="302" t="s">
        <v>18794</v>
      </c>
      <c r="H739" s="307" t="s">
        <v>18795</v>
      </c>
      <c r="I739" s="307" t="s">
        <v>18796</v>
      </c>
      <c r="J739" s="307" t="s">
        <v>18797</v>
      </c>
      <c r="K739" s="281" t="s">
        <v>14447</v>
      </c>
      <c r="M739" s="285"/>
      <c r="N739" s="282">
        <v>5000</v>
      </c>
      <c r="O739" s="278" t="s">
        <v>8227</v>
      </c>
      <c r="R739" s="280" t="str">
        <f t="shared" si="11"/>
        <v>City of Ft. Myers</v>
      </c>
    </row>
    <row r="740" spans="1:24" ht="15" customHeight="1" x14ac:dyDescent="0.3">
      <c r="A740" s="278">
        <v>5590</v>
      </c>
      <c r="B740" s="318">
        <v>40046</v>
      </c>
      <c r="C740" s="319">
        <v>1006</v>
      </c>
      <c r="D740" s="319" t="s">
        <v>162</v>
      </c>
      <c r="E740" s="278" t="s">
        <v>3582</v>
      </c>
      <c r="F740" s="302" t="s">
        <v>18798</v>
      </c>
      <c r="G740" s="302" t="s">
        <v>18799</v>
      </c>
      <c r="H740" s="307" t="s">
        <v>14810</v>
      </c>
      <c r="I740" s="307" t="s">
        <v>18800</v>
      </c>
      <c r="J740" s="307" t="s">
        <v>18801</v>
      </c>
      <c r="K740" s="281" t="s">
        <v>3566</v>
      </c>
      <c r="M740" s="285" t="s">
        <v>12003</v>
      </c>
      <c r="N740" s="282">
        <v>2000</v>
      </c>
      <c r="O740" s="278" t="s">
        <v>17912</v>
      </c>
      <c r="R740" s="280" t="str">
        <f t="shared" si="11"/>
        <v>Lee County Utilities</v>
      </c>
    </row>
    <row r="741" spans="1:24" ht="15" customHeight="1" x14ac:dyDescent="0.3">
      <c r="A741" s="278">
        <v>5591</v>
      </c>
      <c r="B741" s="318">
        <v>40046</v>
      </c>
      <c r="C741" s="319">
        <v>1049</v>
      </c>
      <c r="D741" s="319" t="s">
        <v>31</v>
      </c>
      <c r="E741" s="278" t="s">
        <v>3587</v>
      </c>
      <c r="F741" s="302" t="s">
        <v>18802</v>
      </c>
      <c r="G741" s="302" t="s">
        <v>18803</v>
      </c>
      <c r="H741" s="307" t="s">
        <v>9688</v>
      </c>
      <c r="I741" s="307" t="s">
        <v>18804</v>
      </c>
      <c r="J741" s="307" t="s">
        <v>18805</v>
      </c>
      <c r="K741" s="281" t="s">
        <v>4936</v>
      </c>
      <c r="M741" s="285" t="s">
        <v>12003</v>
      </c>
      <c r="N741" s="282">
        <v>1980000</v>
      </c>
      <c r="O741" s="278" t="s">
        <v>16985</v>
      </c>
      <c r="Q741" s="278" t="s">
        <v>4936</v>
      </c>
      <c r="R741" s="280" t="str">
        <f t="shared" si="11"/>
        <v>City of Pahokee</v>
      </c>
    </row>
    <row r="742" spans="1:24" ht="15" customHeight="1" x14ac:dyDescent="0.3">
      <c r="A742" s="278">
        <v>5592</v>
      </c>
      <c r="B742" s="318">
        <v>40046</v>
      </c>
      <c r="C742" s="319">
        <v>1054</v>
      </c>
      <c r="D742" s="319" t="s">
        <v>31</v>
      </c>
      <c r="E742" s="278" t="s">
        <v>3587</v>
      </c>
      <c r="F742" s="302" t="s">
        <v>18806</v>
      </c>
      <c r="G742" s="302" t="s">
        <v>18803</v>
      </c>
      <c r="H742" s="307" t="s">
        <v>9688</v>
      </c>
      <c r="I742" s="307" t="s">
        <v>18807</v>
      </c>
      <c r="J742" s="307" t="s">
        <v>18805</v>
      </c>
      <c r="K742" s="281" t="s">
        <v>14447</v>
      </c>
      <c r="M742" s="285" t="s">
        <v>9493</v>
      </c>
      <c r="N742" s="282">
        <v>8000</v>
      </c>
      <c r="O742" s="278" t="s">
        <v>17912</v>
      </c>
      <c r="R742" s="280" t="str">
        <f t="shared" si="11"/>
        <v>City of Pahokee</v>
      </c>
    </row>
    <row r="743" spans="1:24" ht="15" customHeight="1" x14ac:dyDescent="0.3">
      <c r="A743" s="278">
        <v>5598</v>
      </c>
      <c r="B743" s="318">
        <v>40046</v>
      </c>
      <c r="C743" s="319">
        <v>1401</v>
      </c>
      <c r="D743" s="319" t="s">
        <v>3168</v>
      </c>
      <c r="E743" s="278" t="s">
        <v>3580</v>
      </c>
      <c r="F743" s="302" t="s">
        <v>18808</v>
      </c>
      <c r="G743" s="302" t="s">
        <v>8436</v>
      </c>
      <c r="H743" s="307" t="s">
        <v>17016</v>
      </c>
      <c r="I743" s="325" t="s">
        <v>18809</v>
      </c>
      <c r="J743" s="307" t="s">
        <v>18810</v>
      </c>
      <c r="K743" s="281" t="s">
        <v>8225</v>
      </c>
      <c r="M743" s="285"/>
      <c r="N743" s="282">
        <v>1000</v>
      </c>
      <c r="O743" s="278" t="s">
        <v>14821</v>
      </c>
      <c r="Q743" s="278" t="s">
        <v>8548</v>
      </c>
      <c r="R743" s="280" t="str">
        <f t="shared" si="11"/>
        <v>CH2M Hill</v>
      </c>
    </row>
    <row r="744" spans="1:24" s="286" customFormat="1" ht="15" customHeight="1" x14ac:dyDescent="0.3">
      <c r="A744" s="286">
        <v>5624</v>
      </c>
      <c r="B744" s="321">
        <v>40047</v>
      </c>
      <c r="C744" s="322">
        <v>1148</v>
      </c>
      <c r="D744" s="322" t="s">
        <v>35</v>
      </c>
      <c r="E744" s="292" t="s">
        <v>3580</v>
      </c>
      <c r="F744" s="286" t="s">
        <v>18811</v>
      </c>
      <c r="G744" s="286" t="s">
        <v>12903</v>
      </c>
      <c r="H744" s="290" t="s">
        <v>18812</v>
      </c>
      <c r="I744" s="365"/>
      <c r="J744" s="290" t="s">
        <v>13382</v>
      </c>
      <c r="K744" s="291" t="s">
        <v>4468</v>
      </c>
      <c r="L744" s="291" t="s">
        <v>29</v>
      </c>
      <c r="M744" s="289"/>
      <c r="N744" s="292" t="s">
        <v>4936</v>
      </c>
      <c r="O744" s="286" t="s">
        <v>14821</v>
      </c>
      <c r="P744" s="293"/>
      <c r="R744" s="290" t="str">
        <f t="shared" si="11"/>
        <v>A representative with JEA reported an industrial wastewater overflow from a basin at a power plant in the Jacksonville area. Water from a basin was being released into a second basin. The second basin overflowed and the industrial wastewater drained into a perimeter ditch around the plant. The ditch drains into a 15 acre retention pond. The industrial wastewater had a pH of 6.61 when it was released from the first basin. No solids, oil or grease reported in the industrial wastewater. No clean-up or recovery possible. Samples have been taken and sent for testing. More samples will be taken.</v>
      </c>
      <c r="X744" s="294"/>
    </row>
    <row r="745" spans="1:24" ht="15" customHeight="1" x14ac:dyDescent="0.3">
      <c r="A745" s="278">
        <v>5630</v>
      </c>
      <c r="B745" s="318">
        <v>40047</v>
      </c>
      <c r="C745" s="319">
        <v>549</v>
      </c>
      <c r="D745" s="319" t="s">
        <v>21</v>
      </c>
      <c r="E745" s="282" t="s">
        <v>3610</v>
      </c>
      <c r="F745" s="278" t="s">
        <v>18813</v>
      </c>
      <c r="G745" s="319" t="s">
        <v>10051</v>
      </c>
      <c r="H745" s="299" t="s">
        <v>14506</v>
      </c>
      <c r="I745" s="307" t="s">
        <v>18814</v>
      </c>
      <c r="J745" s="280" t="s">
        <v>18815</v>
      </c>
      <c r="K745" s="281" t="s">
        <v>18816</v>
      </c>
      <c r="M745" s="285"/>
      <c r="N745" s="282">
        <v>500</v>
      </c>
      <c r="O745" s="278" t="s">
        <v>4936</v>
      </c>
      <c r="R745" s="280" t="str">
        <f t="shared" si="11"/>
        <v>Emerald Coast Utility Authority</v>
      </c>
    </row>
    <row r="746" spans="1:24" ht="15" customHeight="1" x14ac:dyDescent="0.3">
      <c r="A746" s="278">
        <v>5632</v>
      </c>
      <c r="B746" s="318">
        <v>40047</v>
      </c>
      <c r="C746" s="319">
        <v>803</v>
      </c>
      <c r="D746" s="319" t="s">
        <v>3611</v>
      </c>
      <c r="E746" s="282" t="s">
        <v>3587</v>
      </c>
      <c r="F746" s="278" t="s">
        <v>18817</v>
      </c>
      <c r="G746" s="297" t="s">
        <v>16063</v>
      </c>
      <c r="H746" s="280" t="s">
        <v>18818</v>
      </c>
      <c r="I746" s="280"/>
      <c r="J746" s="280" t="s">
        <v>18819</v>
      </c>
      <c r="K746" s="281" t="s">
        <v>14447</v>
      </c>
      <c r="M746" s="285"/>
      <c r="N746" s="282">
        <v>20000</v>
      </c>
      <c r="O746" s="278" t="s">
        <v>15880</v>
      </c>
      <c r="R746" s="280" t="str">
        <f t="shared" si="11"/>
        <v>A representative with Miami Dade Water Sewer reports a 20000 gallon spill due to a force main break. Caller states that the responsible party is conducting the clean up.</v>
      </c>
    </row>
    <row r="747" spans="1:24" ht="15" customHeight="1" x14ac:dyDescent="0.3">
      <c r="A747" s="278">
        <v>5636</v>
      </c>
      <c r="B747" s="318">
        <v>40048</v>
      </c>
      <c r="C747" s="319">
        <v>226</v>
      </c>
      <c r="D747" s="319" t="s">
        <v>3611</v>
      </c>
      <c r="E747" s="282" t="s">
        <v>3587</v>
      </c>
      <c r="F747" s="278" t="s">
        <v>18820</v>
      </c>
      <c r="G747" s="319" t="s">
        <v>10884</v>
      </c>
      <c r="H747" s="299" t="s">
        <v>14406</v>
      </c>
      <c r="I747" s="280" t="s">
        <v>18821</v>
      </c>
      <c r="J747" s="280" t="s">
        <v>18822</v>
      </c>
      <c r="K747" s="281" t="s">
        <v>16133</v>
      </c>
      <c r="M747" s="285"/>
      <c r="N747" s="282">
        <v>1237920</v>
      </c>
      <c r="O747" s="278" t="s">
        <v>15880</v>
      </c>
      <c r="R747" s="280" t="str">
        <f t="shared" si="11"/>
        <v>Miami-Dade Water &amp; Sewer</v>
      </c>
    </row>
    <row r="748" spans="1:24" s="286" customFormat="1" ht="15" customHeight="1" x14ac:dyDescent="0.3">
      <c r="A748" s="286">
        <v>5664</v>
      </c>
      <c r="B748" s="321">
        <v>40049</v>
      </c>
      <c r="C748" s="322">
        <v>436</v>
      </c>
      <c r="D748" s="322" t="s">
        <v>3611</v>
      </c>
      <c r="E748" s="292" t="s">
        <v>3587</v>
      </c>
      <c r="F748" s="286" t="s">
        <v>18823</v>
      </c>
      <c r="G748" s="286" t="s">
        <v>18824</v>
      </c>
      <c r="H748" s="290" t="s">
        <v>18825</v>
      </c>
      <c r="I748" s="305" t="s">
        <v>18826</v>
      </c>
      <c r="J748" s="357" t="s">
        <v>18827</v>
      </c>
      <c r="K748" s="291" t="s">
        <v>14447</v>
      </c>
      <c r="L748" s="291"/>
      <c r="M748" s="289" t="s">
        <v>15993</v>
      </c>
      <c r="N748" s="292" t="s">
        <v>4936</v>
      </c>
      <c r="O748" s="286" t="s">
        <v>10497</v>
      </c>
      <c r="P748" s="293"/>
      <c r="R748" s="290" t="str">
        <f t="shared" si="11"/>
        <v>Florida Highway Patrol (FHP)</v>
      </c>
      <c r="X748" s="294"/>
    </row>
    <row r="749" spans="1:24" ht="15" customHeight="1" x14ac:dyDescent="0.3">
      <c r="A749" s="278">
        <v>5668</v>
      </c>
      <c r="B749" s="318">
        <v>40049</v>
      </c>
      <c r="C749" s="319">
        <v>616</v>
      </c>
      <c r="D749" s="319" t="s">
        <v>3611</v>
      </c>
      <c r="E749" s="278" t="s">
        <v>3587</v>
      </c>
      <c r="F749" s="278" t="s">
        <v>18828</v>
      </c>
      <c r="G749" s="278" t="s">
        <v>9033</v>
      </c>
      <c r="H749" s="280" t="s">
        <v>14406</v>
      </c>
      <c r="I749" s="296" t="s">
        <v>18829</v>
      </c>
      <c r="J749" s="280" t="s">
        <v>18830</v>
      </c>
      <c r="K749" s="281" t="s">
        <v>18831</v>
      </c>
      <c r="M749" s="285"/>
      <c r="N749" s="282">
        <v>256520</v>
      </c>
      <c r="O749" s="278" t="s">
        <v>8227</v>
      </c>
      <c r="R749" s="280" t="str">
        <f t="shared" si="11"/>
        <v>Miami-Dade Water &amp; Sewer</v>
      </c>
    </row>
    <row r="750" spans="1:24" ht="15" customHeight="1" x14ac:dyDescent="0.3">
      <c r="A750" s="278">
        <v>5669</v>
      </c>
      <c r="B750" s="318">
        <v>40049</v>
      </c>
      <c r="C750" s="319">
        <v>626</v>
      </c>
      <c r="D750" s="319" t="s">
        <v>319</v>
      </c>
      <c r="E750" s="282" t="s">
        <v>3610</v>
      </c>
      <c r="F750" s="278" t="s">
        <v>18832</v>
      </c>
      <c r="G750" s="278" t="s">
        <v>8574</v>
      </c>
      <c r="H750" s="280" t="s">
        <v>11247</v>
      </c>
      <c r="I750" s="280" t="s">
        <v>18833</v>
      </c>
      <c r="J750" s="280" t="s">
        <v>18834</v>
      </c>
      <c r="K750" s="281" t="s">
        <v>4936</v>
      </c>
      <c r="M750" s="285"/>
      <c r="N750" s="282" t="s">
        <v>4936</v>
      </c>
      <c r="O750" s="278" t="s">
        <v>15880</v>
      </c>
      <c r="Q750" s="346"/>
      <c r="R750" s="280" t="str">
        <f t="shared" si="11"/>
        <v>private citizen</v>
      </c>
      <c r="S750" s="278" t="s">
        <v>18835</v>
      </c>
    </row>
    <row r="751" spans="1:24" ht="15" customHeight="1" x14ac:dyDescent="0.3">
      <c r="A751" s="278">
        <v>5670</v>
      </c>
      <c r="B751" s="318">
        <v>40049</v>
      </c>
      <c r="C751" s="319">
        <v>646</v>
      </c>
      <c r="D751" s="319" t="s">
        <v>347</v>
      </c>
      <c r="E751" s="282" t="s">
        <v>3580</v>
      </c>
      <c r="F751" s="278" t="s">
        <v>18836</v>
      </c>
      <c r="G751" s="278" t="s">
        <v>18837</v>
      </c>
      <c r="H751" s="299" t="s">
        <v>18761</v>
      </c>
      <c r="I751" s="280" t="s">
        <v>18838</v>
      </c>
      <c r="J751" s="280" t="s">
        <v>18839</v>
      </c>
      <c r="K751" s="281" t="s">
        <v>4936</v>
      </c>
      <c r="M751" s="285"/>
      <c r="N751" s="282" t="s">
        <v>4936</v>
      </c>
      <c r="O751" s="278" t="s">
        <v>4936</v>
      </c>
      <c r="Q751" s="346"/>
      <c r="R751" s="280" t="str">
        <f t="shared" si="11"/>
        <v>FWC</v>
      </c>
    </row>
    <row r="752" spans="1:24" ht="15" customHeight="1" x14ac:dyDescent="0.3">
      <c r="A752" s="278">
        <v>5674</v>
      </c>
      <c r="B752" s="318">
        <v>40050</v>
      </c>
      <c r="C752" s="319">
        <v>909</v>
      </c>
      <c r="D752" s="319" t="s">
        <v>26</v>
      </c>
      <c r="E752" s="282" t="s">
        <v>3578</v>
      </c>
      <c r="F752" s="278" t="s">
        <v>18840</v>
      </c>
      <c r="G752" s="278" t="s">
        <v>18841</v>
      </c>
      <c r="H752" s="280" t="s">
        <v>12121</v>
      </c>
      <c r="I752" s="280" t="s">
        <v>18842</v>
      </c>
      <c r="J752" s="280" t="s">
        <v>18843</v>
      </c>
      <c r="K752" s="281" t="s">
        <v>18844</v>
      </c>
      <c r="M752" s="285"/>
      <c r="N752" s="282">
        <v>250000</v>
      </c>
      <c r="O752" s="278" t="s">
        <v>15880</v>
      </c>
      <c r="Q752" s="346"/>
      <c r="R752" s="280" t="str">
        <f t="shared" si="11"/>
        <v>City of Cocoa</v>
      </c>
    </row>
    <row r="753" spans="1:24" ht="15" customHeight="1" x14ac:dyDescent="0.3">
      <c r="A753" s="278">
        <v>5687</v>
      </c>
      <c r="B753" s="318">
        <v>40050</v>
      </c>
      <c r="C753" s="319">
        <v>1015</v>
      </c>
      <c r="D753" s="319" t="s">
        <v>79</v>
      </c>
      <c r="E753" s="282" t="s">
        <v>3580</v>
      </c>
      <c r="F753" s="278" t="s">
        <v>18845</v>
      </c>
      <c r="G753" s="319" t="s">
        <v>17244</v>
      </c>
      <c r="H753" s="299" t="s">
        <v>11019</v>
      </c>
      <c r="I753" s="296" t="s">
        <v>18846</v>
      </c>
      <c r="J753" s="280" t="s">
        <v>18847</v>
      </c>
      <c r="K753" s="281" t="s">
        <v>14447</v>
      </c>
      <c r="M753" s="285"/>
      <c r="N753" s="282">
        <v>500</v>
      </c>
      <c r="O753" s="278" t="s">
        <v>10651</v>
      </c>
      <c r="Q753" s="346"/>
      <c r="R753" s="280" t="str">
        <f t="shared" si="11"/>
        <v>Marion Co. Utilities</v>
      </c>
    </row>
    <row r="754" spans="1:24" s="286" customFormat="1" ht="15" customHeight="1" x14ac:dyDescent="0.3">
      <c r="A754" s="286">
        <v>5690</v>
      </c>
      <c r="B754" s="321">
        <v>40051</v>
      </c>
      <c r="C754" s="322">
        <v>829</v>
      </c>
      <c r="D754" s="322" t="s">
        <v>448</v>
      </c>
      <c r="E754" s="292" t="s">
        <v>3575</v>
      </c>
      <c r="F754" s="286" t="s">
        <v>18848</v>
      </c>
      <c r="G754" s="322" t="s">
        <v>18849</v>
      </c>
      <c r="H754" s="317" t="s">
        <v>18850</v>
      </c>
      <c r="I754" s="305" t="s">
        <v>18851</v>
      </c>
      <c r="J754" s="290" t="s">
        <v>18852</v>
      </c>
      <c r="K754" s="291" t="s">
        <v>16133</v>
      </c>
      <c r="L754" s="291"/>
      <c r="M754" s="289"/>
      <c r="N754" s="292">
        <v>30000</v>
      </c>
      <c r="O754" s="286" t="s">
        <v>15880</v>
      </c>
      <c r="P754" s="293"/>
      <c r="R754" s="290" t="str">
        <f t="shared" si="11"/>
        <v>City of Bushnell Utilities</v>
      </c>
      <c r="X754" s="294"/>
    </row>
    <row r="755" spans="1:24" ht="15" customHeight="1" x14ac:dyDescent="0.3">
      <c r="A755" s="278">
        <v>5696</v>
      </c>
      <c r="B755" s="318">
        <v>40051</v>
      </c>
      <c r="C755" s="319">
        <v>118</v>
      </c>
      <c r="D755" s="319" t="s">
        <v>35</v>
      </c>
      <c r="E755" s="282" t="s">
        <v>3580</v>
      </c>
      <c r="F755" s="278" t="s">
        <v>18853</v>
      </c>
      <c r="G755" s="278" t="s">
        <v>8558</v>
      </c>
      <c r="H755" s="280" t="s">
        <v>8191</v>
      </c>
      <c r="I755" s="296" t="s">
        <v>18854</v>
      </c>
      <c r="J755" s="280" t="s">
        <v>18855</v>
      </c>
      <c r="K755" s="281" t="s">
        <v>16129</v>
      </c>
      <c r="M755" s="285"/>
      <c r="N755" s="282">
        <v>1275</v>
      </c>
      <c r="O755" s="278" t="s">
        <v>14821</v>
      </c>
      <c r="R755" s="280" t="str">
        <f t="shared" si="11"/>
        <v>JEA</v>
      </c>
    </row>
    <row r="756" spans="1:24" ht="15" customHeight="1" x14ac:dyDescent="0.3">
      <c r="A756" s="278">
        <v>5702</v>
      </c>
      <c r="B756" s="318">
        <v>40051</v>
      </c>
      <c r="C756" s="319">
        <v>355</v>
      </c>
      <c r="D756" s="319" t="s">
        <v>31</v>
      </c>
      <c r="E756" s="282" t="s">
        <v>3587</v>
      </c>
      <c r="F756" s="278" t="s">
        <v>18856</v>
      </c>
      <c r="G756" s="319" t="s">
        <v>18857</v>
      </c>
      <c r="H756" s="299" t="s">
        <v>9964</v>
      </c>
      <c r="I756" s="280" t="s">
        <v>18858</v>
      </c>
      <c r="J756" s="280" t="s">
        <v>18859</v>
      </c>
      <c r="K756" s="281" t="s">
        <v>4936</v>
      </c>
      <c r="M756" s="285"/>
      <c r="N756" s="282">
        <v>2800</v>
      </c>
      <c r="O756" s="278" t="s">
        <v>4936</v>
      </c>
      <c r="R756" s="280" t="str">
        <f t="shared" si="11"/>
        <v>City of Boca Raton</v>
      </c>
    </row>
    <row r="757" spans="1:24" ht="15" customHeight="1" x14ac:dyDescent="0.3">
      <c r="A757" s="278">
        <v>5713</v>
      </c>
      <c r="B757" s="318">
        <v>40052</v>
      </c>
      <c r="C757" s="319">
        <v>1000</v>
      </c>
      <c r="D757" s="319" t="s">
        <v>46</v>
      </c>
      <c r="E757" s="282" t="s">
        <v>3575</v>
      </c>
      <c r="F757" s="278" t="s">
        <v>18860</v>
      </c>
      <c r="G757" s="278" t="s">
        <v>18861</v>
      </c>
      <c r="H757" s="280" t="s">
        <v>8243</v>
      </c>
      <c r="I757" s="296" t="s">
        <v>18862</v>
      </c>
      <c r="J757" s="280" t="s">
        <v>18152</v>
      </c>
      <c r="K757" s="281" t="s">
        <v>16586</v>
      </c>
      <c r="M757" s="285"/>
      <c r="N757" s="282">
        <v>10000</v>
      </c>
      <c r="O757" s="278" t="s">
        <v>8161</v>
      </c>
      <c r="R757" s="280" t="str">
        <f t="shared" si="11"/>
        <v>City of Tampa</v>
      </c>
    </row>
    <row r="758" spans="1:24" ht="15" customHeight="1" x14ac:dyDescent="0.3">
      <c r="A758" s="278">
        <v>5715</v>
      </c>
      <c r="B758" s="318">
        <v>40052</v>
      </c>
      <c r="C758" s="319">
        <v>1051</v>
      </c>
      <c r="D758" s="319" t="s">
        <v>3168</v>
      </c>
      <c r="E758" s="282" t="s">
        <v>3580</v>
      </c>
      <c r="F758" s="278" t="s">
        <v>18863</v>
      </c>
      <c r="G758" s="278" t="s">
        <v>18864</v>
      </c>
      <c r="H758" s="280" t="s">
        <v>8437</v>
      </c>
      <c r="I758" s="280" t="s">
        <v>18865</v>
      </c>
      <c r="J758" s="280" t="s">
        <v>18866</v>
      </c>
      <c r="K758" s="281" t="s">
        <v>16133</v>
      </c>
      <c r="M758" s="285"/>
      <c r="N758" s="282">
        <v>1000</v>
      </c>
      <c r="O758" s="278" t="s">
        <v>15880</v>
      </c>
      <c r="R758" s="280" t="str">
        <f t="shared" si="11"/>
        <v>City of Live Oak</v>
      </c>
    </row>
    <row r="759" spans="1:24" ht="15" customHeight="1" x14ac:dyDescent="0.3">
      <c r="A759" s="278">
        <v>5719</v>
      </c>
      <c r="B759" s="318">
        <v>40052</v>
      </c>
      <c r="C759" s="319">
        <v>158</v>
      </c>
      <c r="D759" s="319" t="s">
        <v>46</v>
      </c>
      <c r="E759" s="282" t="s">
        <v>3575</v>
      </c>
      <c r="F759" s="278" t="s">
        <v>18867</v>
      </c>
      <c r="G759" s="278" t="s">
        <v>18868</v>
      </c>
      <c r="H759" s="280" t="s">
        <v>8243</v>
      </c>
      <c r="I759" s="280" t="s">
        <v>18869</v>
      </c>
      <c r="J759" s="280" t="s">
        <v>18870</v>
      </c>
      <c r="K759" s="281" t="s">
        <v>16133</v>
      </c>
      <c r="M759" s="285"/>
      <c r="N759" s="282">
        <v>5000</v>
      </c>
      <c r="O759" s="278" t="s">
        <v>8161</v>
      </c>
      <c r="R759" s="280" t="str">
        <f t="shared" si="11"/>
        <v>City of Tampa</v>
      </c>
    </row>
    <row r="760" spans="1:24" ht="15" customHeight="1" x14ac:dyDescent="0.3">
      <c r="A760" s="278">
        <v>5723</v>
      </c>
      <c r="B760" s="318">
        <v>40052</v>
      </c>
      <c r="C760" s="319">
        <v>337</v>
      </c>
      <c r="D760" s="319" t="s">
        <v>200</v>
      </c>
      <c r="E760" s="282" t="s">
        <v>3575</v>
      </c>
      <c r="F760" s="278" t="s">
        <v>18871</v>
      </c>
      <c r="G760" s="278" t="s">
        <v>18872</v>
      </c>
      <c r="H760" s="280" t="s">
        <v>13306</v>
      </c>
      <c r="I760" s="280" t="s">
        <v>18873</v>
      </c>
      <c r="J760" s="280" t="s">
        <v>18874</v>
      </c>
      <c r="K760" s="281" t="s">
        <v>4936</v>
      </c>
      <c r="M760" s="285"/>
      <c r="N760" s="282">
        <v>9180</v>
      </c>
      <c r="O760" s="278" t="s">
        <v>10651</v>
      </c>
      <c r="R760" s="280" t="str">
        <f t="shared" si="11"/>
        <v>Pasco Co. Utilities</v>
      </c>
    </row>
    <row r="761" spans="1:24" ht="15" customHeight="1" x14ac:dyDescent="0.3">
      <c r="A761" s="278">
        <v>5732</v>
      </c>
      <c r="B761" s="318">
        <v>40052</v>
      </c>
      <c r="C761" s="319">
        <v>1050</v>
      </c>
      <c r="D761" s="319" t="s">
        <v>70</v>
      </c>
      <c r="E761" s="282" t="s">
        <v>3575</v>
      </c>
      <c r="F761" s="278" t="s">
        <v>18875</v>
      </c>
      <c r="G761" s="297" t="s">
        <v>10632</v>
      </c>
      <c r="H761" s="280" t="s">
        <v>16515</v>
      </c>
      <c r="I761" s="296" t="s">
        <v>18876</v>
      </c>
      <c r="J761" s="280" t="s">
        <v>18877</v>
      </c>
      <c r="K761" s="281" t="s">
        <v>16129</v>
      </c>
      <c r="M761" s="285"/>
      <c r="N761" s="282">
        <v>500</v>
      </c>
      <c r="O761" s="278" t="s">
        <v>13539</v>
      </c>
      <c r="R761" s="280" t="str">
        <f t="shared" si="11"/>
        <v>Polk Co. Utilities</v>
      </c>
    </row>
    <row r="762" spans="1:24" ht="15" customHeight="1" x14ac:dyDescent="0.3">
      <c r="A762" s="278">
        <v>5736</v>
      </c>
      <c r="B762" s="318">
        <v>40053</v>
      </c>
      <c r="C762" s="319">
        <v>800</v>
      </c>
      <c r="D762" s="319" t="s">
        <v>132</v>
      </c>
      <c r="E762" s="282" t="s">
        <v>3580</v>
      </c>
      <c r="F762" s="278" t="s">
        <v>18878</v>
      </c>
      <c r="G762" s="278" t="s">
        <v>13955</v>
      </c>
      <c r="H762" s="299" t="s">
        <v>18879</v>
      </c>
      <c r="I762" s="320" t="s">
        <v>18880</v>
      </c>
      <c r="J762" s="280" t="s">
        <v>18881</v>
      </c>
      <c r="K762" s="281" t="s">
        <v>14447</v>
      </c>
      <c r="M762" s="285"/>
      <c r="N762" s="282">
        <v>150</v>
      </c>
      <c r="O762" s="278" t="s">
        <v>13539</v>
      </c>
      <c r="R762" s="280" t="str">
        <f t="shared" si="11"/>
        <v>St. Johns County Utilities Department</v>
      </c>
    </row>
    <row r="763" spans="1:24" ht="15" customHeight="1" x14ac:dyDescent="0.3">
      <c r="A763" s="278">
        <v>5738</v>
      </c>
      <c r="B763" s="318">
        <v>40053</v>
      </c>
      <c r="C763" s="319">
        <v>906</v>
      </c>
      <c r="D763" s="319" t="s">
        <v>42</v>
      </c>
      <c r="E763" s="282" t="s">
        <v>3582</v>
      </c>
      <c r="F763" s="278" t="s">
        <v>18882</v>
      </c>
      <c r="G763" s="278" t="s">
        <v>18883</v>
      </c>
      <c r="H763" s="280" t="s">
        <v>18884</v>
      </c>
      <c r="I763" s="296" t="s">
        <v>18885</v>
      </c>
      <c r="J763" s="280" t="s">
        <v>18886</v>
      </c>
      <c r="K763" s="281" t="s">
        <v>16133</v>
      </c>
      <c r="M763" s="285" t="s">
        <v>15993</v>
      </c>
      <c r="N763" s="282">
        <v>3000</v>
      </c>
      <c r="O763" s="278" t="s">
        <v>8161</v>
      </c>
      <c r="R763" s="280" t="str">
        <f t="shared" si="11"/>
        <v>City of Marco Island Utilities</v>
      </c>
    </row>
    <row r="764" spans="1:24" ht="15" customHeight="1" x14ac:dyDescent="0.3">
      <c r="A764" s="278">
        <v>5761</v>
      </c>
      <c r="B764" s="318">
        <v>40054</v>
      </c>
      <c r="C764" s="319">
        <v>1639</v>
      </c>
      <c r="D764" s="319" t="s">
        <v>56</v>
      </c>
      <c r="E764" s="282" t="s">
        <v>3587</v>
      </c>
      <c r="F764" s="278" t="s">
        <v>18887</v>
      </c>
      <c r="G764" s="278" t="s">
        <v>18888</v>
      </c>
      <c r="H764" s="315" t="s">
        <v>18889</v>
      </c>
      <c r="I764" s="315" t="s">
        <v>18890</v>
      </c>
      <c r="J764" s="315" t="s">
        <v>18891</v>
      </c>
      <c r="K764" s="281" t="s">
        <v>4936</v>
      </c>
      <c r="M764" s="285"/>
      <c r="N764" s="282" t="s">
        <v>4936</v>
      </c>
      <c r="O764" s="278" t="s">
        <v>15880</v>
      </c>
      <c r="Q764" s="278" t="s">
        <v>16077</v>
      </c>
      <c r="R764" s="280" t="str">
        <f t="shared" si="11"/>
        <v>City of Hollywood Public Utilities</v>
      </c>
    </row>
    <row r="765" spans="1:24" ht="15" customHeight="1" x14ac:dyDescent="0.3">
      <c r="A765" s="278">
        <v>5766</v>
      </c>
      <c r="B765" s="318">
        <v>40055</v>
      </c>
      <c r="C765" s="319">
        <v>1102</v>
      </c>
      <c r="D765" s="319" t="s">
        <v>35</v>
      </c>
      <c r="E765" s="278" t="s">
        <v>3580</v>
      </c>
      <c r="F765" s="278" t="s">
        <v>18892</v>
      </c>
      <c r="G765" s="278" t="s">
        <v>18893</v>
      </c>
      <c r="H765" s="315" t="s">
        <v>18894</v>
      </c>
      <c r="I765" s="315" t="s">
        <v>18895</v>
      </c>
      <c r="J765" s="315" t="s">
        <v>18896</v>
      </c>
      <c r="K765" s="281" t="s">
        <v>14447</v>
      </c>
      <c r="L765" s="281" t="s">
        <v>18897</v>
      </c>
      <c r="M765" s="285"/>
      <c r="N765" s="282">
        <v>100</v>
      </c>
      <c r="O765" s="278" t="s">
        <v>17912</v>
      </c>
      <c r="R765" s="280" t="str">
        <f t="shared" si="11"/>
        <v>Smurfit-Stone Container Corporation</v>
      </c>
    </row>
    <row r="766" spans="1:24" ht="15" customHeight="1" x14ac:dyDescent="0.3">
      <c r="A766" s="278">
        <v>5771</v>
      </c>
      <c r="B766" s="318">
        <v>40055</v>
      </c>
      <c r="C766" s="319">
        <v>1724</v>
      </c>
      <c r="D766" s="319" t="s">
        <v>31</v>
      </c>
      <c r="E766" s="282" t="s">
        <v>3587</v>
      </c>
      <c r="F766" s="278" t="s">
        <v>18898</v>
      </c>
      <c r="G766" s="278" t="s">
        <v>18899</v>
      </c>
      <c r="H766" s="315" t="s">
        <v>18900</v>
      </c>
      <c r="I766" s="315" t="s">
        <v>18901</v>
      </c>
      <c r="J766" s="315" t="s">
        <v>18902</v>
      </c>
      <c r="K766" s="281" t="s">
        <v>15979</v>
      </c>
      <c r="M766" s="285"/>
      <c r="N766" s="282">
        <v>2000</v>
      </c>
      <c r="O766" s="278" t="s">
        <v>15880</v>
      </c>
      <c r="R766" s="280" t="str">
        <f t="shared" si="11"/>
        <v>Palm Beach Co. Water Dept.</v>
      </c>
    </row>
    <row r="767" spans="1:24" ht="15" customHeight="1" x14ac:dyDescent="0.3">
      <c r="A767" s="278">
        <v>5775</v>
      </c>
      <c r="B767" s="318">
        <v>40056</v>
      </c>
      <c r="C767" s="319">
        <v>855</v>
      </c>
      <c r="D767" s="319" t="s">
        <v>70</v>
      </c>
      <c r="E767" s="282" t="s">
        <v>3575</v>
      </c>
      <c r="F767" s="278" t="s">
        <v>18903</v>
      </c>
      <c r="G767" s="278" t="s">
        <v>18904</v>
      </c>
      <c r="H767" s="315" t="s">
        <v>18905</v>
      </c>
      <c r="I767" s="315" t="s">
        <v>18906</v>
      </c>
      <c r="J767" s="315" t="s">
        <v>18907</v>
      </c>
      <c r="K767" s="281" t="s">
        <v>18908</v>
      </c>
      <c r="M767" s="285"/>
      <c r="N767" s="282">
        <v>600000</v>
      </c>
      <c r="O767" s="278" t="s">
        <v>10651</v>
      </c>
      <c r="Q767" s="278" t="s">
        <v>18909</v>
      </c>
      <c r="R767" s="280" t="str">
        <f t="shared" si="11"/>
        <v>City of Haines City</v>
      </c>
    </row>
    <row r="768" spans="1:24" ht="15" customHeight="1" x14ac:dyDescent="0.3">
      <c r="A768" s="278">
        <v>5776</v>
      </c>
      <c r="B768" s="318">
        <v>40056</v>
      </c>
      <c r="C768" s="319">
        <v>958</v>
      </c>
      <c r="D768" s="319" t="s">
        <v>200</v>
      </c>
      <c r="E768" s="278" t="s">
        <v>3575</v>
      </c>
      <c r="F768" s="278" t="s">
        <v>18910</v>
      </c>
      <c r="G768" s="278" t="s">
        <v>18911</v>
      </c>
      <c r="H768" s="315" t="s">
        <v>18912</v>
      </c>
      <c r="I768" s="315" t="s">
        <v>18913</v>
      </c>
      <c r="J768" s="315" t="s">
        <v>18914</v>
      </c>
      <c r="K768" s="281" t="s">
        <v>4936</v>
      </c>
      <c r="M768" s="285"/>
      <c r="N768" s="282">
        <v>6000</v>
      </c>
      <c r="O768" s="278" t="s">
        <v>4936</v>
      </c>
      <c r="R768" s="280" t="str">
        <f t="shared" si="11"/>
        <v>Pasco County Board of Commissioners</v>
      </c>
    </row>
    <row r="769" spans="1:25" ht="15" customHeight="1" x14ac:dyDescent="0.3">
      <c r="A769" s="278">
        <v>5778</v>
      </c>
      <c r="B769" s="318">
        <v>40056</v>
      </c>
      <c r="C769" s="319">
        <v>1014</v>
      </c>
      <c r="D769" s="319" t="s">
        <v>68</v>
      </c>
      <c r="E769" s="282" t="s">
        <v>3575</v>
      </c>
      <c r="F769" s="278" t="s">
        <v>18915</v>
      </c>
      <c r="G769" s="278" t="s">
        <v>8494</v>
      </c>
      <c r="H769" s="315" t="s">
        <v>18916</v>
      </c>
      <c r="I769" s="315" t="s">
        <v>18917</v>
      </c>
      <c r="J769" s="315" t="s">
        <v>18918</v>
      </c>
      <c r="K769" s="281" t="s">
        <v>4936</v>
      </c>
      <c r="M769" s="285"/>
      <c r="N769" s="282">
        <v>6500</v>
      </c>
      <c r="O769" s="278" t="s">
        <v>8215</v>
      </c>
      <c r="Q769" s="278" t="s">
        <v>11475</v>
      </c>
      <c r="R769" s="280" t="str">
        <f t="shared" si="11"/>
        <v>Sarasota County Utilities Department</v>
      </c>
    </row>
    <row r="770" spans="1:25" ht="15" customHeight="1" x14ac:dyDescent="0.3">
      <c r="A770" s="278">
        <v>5781</v>
      </c>
      <c r="B770" s="318">
        <v>40056</v>
      </c>
      <c r="C770" s="319">
        <v>1213</v>
      </c>
      <c r="D770" s="319" t="s">
        <v>319</v>
      </c>
      <c r="E770" s="282" t="s">
        <v>3610</v>
      </c>
      <c r="F770" s="278" t="s">
        <v>18919</v>
      </c>
      <c r="G770" s="278" t="s">
        <v>12424</v>
      </c>
      <c r="H770" s="315" t="s">
        <v>8208</v>
      </c>
      <c r="I770" s="315" t="s">
        <v>18920</v>
      </c>
      <c r="J770" s="315" t="s">
        <v>18921</v>
      </c>
      <c r="K770" s="281" t="s">
        <v>4936</v>
      </c>
      <c r="M770" s="285"/>
      <c r="N770" s="282">
        <v>30</v>
      </c>
      <c r="O770" s="278" t="s">
        <v>8142</v>
      </c>
      <c r="Q770" s="278" t="s">
        <v>18922</v>
      </c>
      <c r="R770" s="280" t="str">
        <f t="shared" si="11"/>
        <v>City of Tallahassee</v>
      </c>
    </row>
    <row r="771" spans="1:25" ht="15" customHeight="1" x14ac:dyDescent="0.3">
      <c r="A771" s="278">
        <v>5787</v>
      </c>
      <c r="B771" s="318">
        <v>40056</v>
      </c>
      <c r="C771" s="319">
        <v>1451</v>
      </c>
      <c r="D771" s="319" t="s">
        <v>141</v>
      </c>
      <c r="E771" s="282" t="s">
        <v>17718</v>
      </c>
      <c r="F771" s="278" t="s">
        <v>18923</v>
      </c>
      <c r="G771" s="278" t="s">
        <v>18924</v>
      </c>
      <c r="H771" s="315" t="s">
        <v>16050</v>
      </c>
      <c r="I771" s="315" t="s">
        <v>18925</v>
      </c>
      <c r="J771" s="315" t="s">
        <v>18926</v>
      </c>
      <c r="K771" s="281" t="s">
        <v>4936</v>
      </c>
      <c r="M771" s="285"/>
      <c r="N771" s="282">
        <v>1600</v>
      </c>
      <c r="O771" s="278" t="s">
        <v>8215</v>
      </c>
      <c r="R771" s="280" t="str">
        <f t="shared" si="11"/>
        <v>TOHO Water Authority</v>
      </c>
    </row>
    <row r="772" spans="1:25" ht="15" customHeight="1" x14ac:dyDescent="0.3">
      <c r="A772" s="278">
        <v>5811</v>
      </c>
      <c r="B772" s="318">
        <v>40057</v>
      </c>
      <c r="C772" s="319">
        <v>1451</v>
      </c>
      <c r="D772" s="319" t="s">
        <v>64</v>
      </c>
      <c r="E772" s="278" t="s">
        <v>3578</v>
      </c>
      <c r="F772" s="278" t="s">
        <v>18927</v>
      </c>
      <c r="G772" s="278" t="s">
        <v>9124</v>
      </c>
      <c r="H772" s="315" t="s">
        <v>9125</v>
      </c>
      <c r="I772" s="332" t="s">
        <v>18928</v>
      </c>
      <c r="J772" s="315" t="s">
        <v>18929</v>
      </c>
      <c r="K772" s="281" t="s">
        <v>15979</v>
      </c>
      <c r="M772" s="285"/>
      <c r="N772" s="282">
        <v>1500</v>
      </c>
      <c r="O772" s="278" t="s">
        <v>15880</v>
      </c>
      <c r="Q772" s="278" t="s">
        <v>11475</v>
      </c>
      <c r="R772" s="280" t="str">
        <f t="shared" si="11"/>
        <v>City of Apopka</v>
      </c>
    </row>
    <row r="773" spans="1:25" ht="15" customHeight="1" x14ac:dyDescent="0.3">
      <c r="A773" s="278">
        <v>5818</v>
      </c>
      <c r="B773" s="318">
        <v>40057</v>
      </c>
      <c r="C773" s="319">
        <v>2124</v>
      </c>
      <c r="D773" s="319" t="s">
        <v>35</v>
      </c>
      <c r="E773" s="282" t="s">
        <v>3580</v>
      </c>
      <c r="F773" s="278" t="s">
        <v>18930</v>
      </c>
      <c r="G773" s="278" t="s">
        <v>8190</v>
      </c>
      <c r="H773" s="280" t="s">
        <v>8191</v>
      </c>
      <c r="I773" s="315" t="s">
        <v>18931</v>
      </c>
      <c r="J773" s="315" t="s">
        <v>18932</v>
      </c>
      <c r="K773" s="281" t="s">
        <v>4936</v>
      </c>
      <c r="M773" s="285"/>
      <c r="N773" s="282">
        <v>4000</v>
      </c>
      <c r="O773" s="278" t="s">
        <v>8215</v>
      </c>
      <c r="Q773" s="278" t="s">
        <v>16884</v>
      </c>
      <c r="R773" s="280" t="str">
        <f t="shared" si="11"/>
        <v>JEA</v>
      </c>
    </row>
    <row r="774" spans="1:25" ht="15" customHeight="1" x14ac:dyDescent="0.3">
      <c r="A774" s="278">
        <v>5819</v>
      </c>
      <c r="B774" s="318">
        <v>40057</v>
      </c>
      <c r="C774" s="319">
        <v>2126</v>
      </c>
      <c r="D774" s="319" t="s">
        <v>35</v>
      </c>
      <c r="E774" s="282" t="s">
        <v>3580</v>
      </c>
      <c r="F774" s="278" t="s">
        <v>18933</v>
      </c>
      <c r="G774" s="278" t="s">
        <v>8190</v>
      </c>
      <c r="H774" s="280" t="s">
        <v>8191</v>
      </c>
      <c r="I774" s="315" t="s">
        <v>18934</v>
      </c>
      <c r="J774" s="315" t="s">
        <v>18935</v>
      </c>
      <c r="K774" s="281" t="s">
        <v>5347</v>
      </c>
      <c r="M774" s="285"/>
      <c r="N774" s="282">
        <v>1000</v>
      </c>
      <c r="O774" s="278" t="s">
        <v>17057</v>
      </c>
      <c r="Q774" s="278" t="s">
        <v>18936</v>
      </c>
      <c r="R774" s="280" t="str">
        <f t="shared" si="11"/>
        <v>JEA</v>
      </c>
    </row>
    <row r="775" spans="1:25" ht="15" customHeight="1" x14ac:dyDescent="0.3">
      <c r="A775" s="278">
        <v>5824</v>
      </c>
      <c r="B775" s="318">
        <v>40058</v>
      </c>
      <c r="C775" s="319">
        <v>701</v>
      </c>
      <c r="D775" s="319" t="s">
        <v>141</v>
      </c>
      <c r="E775" s="282" t="s">
        <v>17718</v>
      </c>
      <c r="F775" s="278" t="s">
        <v>18937</v>
      </c>
      <c r="G775" s="278" t="s">
        <v>9473</v>
      </c>
      <c r="H775" s="315" t="s">
        <v>8233</v>
      </c>
      <c r="I775" s="315" t="s">
        <v>18938</v>
      </c>
      <c r="J775" s="315" t="s">
        <v>8394</v>
      </c>
      <c r="K775" s="281" t="s">
        <v>5347</v>
      </c>
      <c r="M775" s="285"/>
      <c r="N775" s="282">
        <v>20000</v>
      </c>
      <c r="O775" s="278" t="s">
        <v>17057</v>
      </c>
      <c r="Q775" s="346"/>
      <c r="R775" s="280" t="str">
        <f t="shared" si="11"/>
        <v>Severn Trent</v>
      </c>
      <c r="X775" s="278"/>
      <c r="Y775" s="284"/>
    </row>
    <row r="776" spans="1:25" ht="15" customHeight="1" x14ac:dyDescent="0.3">
      <c r="A776" s="278">
        <v>5826</v>
      </c>
      <c r="B776" s="318">
        <v>40058</v>
      </c>
      <c r="C776" s="319">
        <v>732</v>
      </c>
      <c r="D776" s="319" t="s">
        <v>200</v>
      </c>
      <c r="E776" s="282" t="s">
        <v>3575</v>
      </c>
      <c r="F776" s="278" t="s">
        <v>18939</v>
      </c>
      <c r="G776" s="278" t="s">
        <v>9633</v>
      </c>
      <c r="H776" s="315" t="s">
        <v>13306</v>
      </c>
      <c r="I776" s="315" t="s">
        <v>18940</v>
      </c>
      <c r="J776" s="315" t="s">
        <v>18941</v>
      </c>
      <c r="K776" s="281" t="s">
        <v>4936</v>
      </c>
      <c r="M776" s="285"/>
      <c r="N776" s="282">
        <v>42000</v>
      </c>
      <c r="O776" s="278" t="s">
        <v>13539</v>
      </c>
      <c r="Q776" s="346" t="s">
        <v>15191</v>
      </c>
      <c r="R776" s="280" t="str">
        <f t="shared" si="11"/>
        <v>Pasco Co. Utilities</v>
      </c>
      <c r="X776" s="278"/>
      <c r="Y776" s="284"/>
    </row>
    <row r="777" spans="1:25" ht="15" customHeight="1" x14ac:dyDescent="0.3">
      <c r="A777" s="278">
        <v>5829</v>
      </c>
      <c r="B777" s="318">
        <v>40058</v>
      </c>
      <c r="C777" s="319">
        <v>1106</v>
      </c>
      <c r="D777" s="319" t="s">
        <v>18040</v>
      </c>
      <c r="E777" s="282" t="s">
        <v>3575</v>
      </c>
      <c r="F777" s="278" t="s">
        <v>18942</v>
      </c>
      <c r="G777" s="278" t="s">
        <v>18943</v>
      </c>
      <c r="H777" s="315" t="s">
        <v>16515</v>
      </c>
      <c r="I777" s="315" t="s">
        <v>18944</v>
      </c>
      <c r="J777" s="315" t="s">
        <v>18945</v>
      </c>
      <c r="K777" s="281" t="s">
        <v>3566</v>
      </c>
      <c r="M777" s="285" t="s">
        <v>4073</v>
      </c>
      <c r="N777" s="282">
        <v>16920</v>
      </c>
      <c r="O777" s="278" t="s">
        <v>8215</v>
      </c>
      <c r="Q777" s="346" t="s">
        <v>11008</v>
      </c>
      <c r="R777" s="280" t="str">
        <f t="shared" si="11"/>
        <v>Polk Co. Utilities</v>
      </c>
      <c r="X777" s="278"/>
      <c r="Y777" s="284"/>
    </row>
    <row r="778" spans="1:25" ht="15" customHeight="1" x14ac:dyDescent="0.3">
      <c r="A778" s="278">
        <v>5841</v>
      </c>
      <c r="B778" s="318">
        <v>40058</v>
      </c>
      <c r="C778" s="319">
        <v>1624</v>
      </c>
      <c r="D778" s="319" t="s">
        <v>347</v>
      </c>
      <c r="E778" s="282" t="s">
        <v>3580</v>
      </c>
      <c r="F778" s="278" t="s">
        <v>18946</v>
      </c>
      <c r="G778" s="278" t="s">
        <v>18947</v>
      </c>
      <c r="H778" s="315" t="s">
        <v>18948</v>
      </c>
      <c r="I778" s="315" t="s">
        <v>18949</v>
      </c>
      <c r="J778" s="315" t="s">
        <v>18950</v>
      </c>
      <c r="K778" s="281" t="s">
        <v>17443</v>
      </c>
      <c r="M778" s="285"/>
      <c r="N778" s="282" t="s">
        <v>4936</v>
      </c>
      <c r="O778" s="278" t="s">
        <v>4936</v>
      </c>
      <c r="Q778" s="346"/>
      <c r="R778" s="280" t="str">
        <f t="shared" si="11"/>
        <v>Putnam Co. Utilities</v>
      </c>
      <c r="X778" s="278"/>
      <c r="Y778" s="284"/>
    </row>
    <row r="779" spans="1:25" ht="15" customHeight="1" x14ac:dyDescent="0.3">
      <c r="A779" s="278">
        <v>5845</v>
      </c>
      <c r="B779" s="318">
        <v>40058</v>
      </c>
      <c r="C779" s="319">
        <v>2004</v>
      </c>
      <c r="D779" s="319" t="s">
        <v>40</v>
      </c>
      <c r="E779" s="282" t="s">
        <v>3587</v>
      </c>
      <c r="F779" s="278" t="s">
        <v>18951</v>
      </c>
      <c r="G779" s="278" t="s">
        <v>18952</v>
      </c>
      <c r="H779" s="315" t="s">
        <v>17409</v>
      </c>
      <c r="I779" s="315" t="s">
        <v>18953</v>
      </c>
      <c r="J779" s="315" t="s">
        <v>18954</v>
      </c>
      <c r="K779" s="281" t="s">
        <v>14447</v>
      </c>
      <c r="M779" s="285"/>
      <c r="N779" s="282">
        <v>1566</v>
      </c>
      <c r="O779" s="278" t="s">
        <v>15880</v>
      </c>
      <c r="Q779" s="346"/>
      <c r="R779" s="280" t="str">
        <f t="shared" ref="R779:R842" si="12">IF(B779&gt;0,H779,"")</f>
        <v>Miami-Dade Water and Sewer</v>
      </c>
      <c r="X779" s="278"/>
      <c r="Y779" s="284"/>
    </row>
    <row r="780" spans="1:25" ht="15" customHeight="1" x14ac:dyDescent="0.3">
      <c r="A780" s="278">
        <v>5861</v>
      </c>
      <c r="B780" s="318">
        <v>40059</v>
      </c>
      <c r="C780" s="319">
        <v>1444</v>
      </c>
      <c r="D780" s="319" t="s">
        <v>26</v>
      </c>
      <c r="E780" s="282" t="s">
        <v>3587</v>
      </c>
      <c r="F780" s="278" t="s">
        <v>18955</v>
      </c>
      <c r="G780" s="278" t="s">
        <v>12127</v>
      </c>
      <c r="H780" s="315" t="s">
        <v>9641</v>
      </c>
      <c r="I780" s="315" t="s">
        <v>18956</v>
      </c>
      <c r="J780" s="315" t="s">
        <v>18957</v>
      </c>
      <c r="K780" s="281" t="s">
        <v>3566</v>
      </c>
      <c r="M780" s="285" t="s">
        <v>12003</v>
      </c>
      <c r="N780" s="282">
        <v>150000</v>
      </c>
      <c r="O780" s="278" t="s">
        <v>4936</v>
      </c>
      <c r="Q780" s="346"/>
      <c r="R780" s="280" t="str">
        <f t="shared" si="12"/>
        <v>City of Titusville</v>
      </c>
      <c r="X780" s="278"/>
      <c r="Y780" s="284"/>
    </row>
    <row r="781" spans="1:25" ht="15" customHeight="1" x14ac:dyDescent="0.3">
      <c r="A781" s="278">
        <v>5878</v>
      </c>
      <c r="B781" s="318">
        <v>40060</v>
      </c>
      <c r="C781" s="319">
        <v>1103</v>
      </c>
      <c r="D781" s="319" t="s">
        <v>132</v>
      </c>
      <c r="E781" s="282" t="s">
        <v>3580</v>
      </c>
      <c r="F781" s="278" t="s">
        <v>18958</v>
      </c>
      <c r="G781" s="278" t="s">
        <v>13955</v>
      </c>
      <c r="H781" s="315" t="s">
        <v>17619</v>
      </c>
      <c r="I781" s="315" t="s">
        <v>18959</v>
      </c>
      <c r="J781" s="315" t="s">
        <v>18960</v>
      </c>
      <c r="K781" s="281" t="s">
        <v>4936</v>
      </c>
      <c r="M781" s="285"/>
      <c r="N781" s="282">
        <v>175</v>
      </c>
      <c r="O781" s="278" t="s">
        <v>15880</v>
      </c>
      <c r="Q781" s="346"/>
      <c r="R781" s="280" t="str">
        <f t="shared" si="12"/>
        <v>St. Johns County Utility Department</v>
      </c>
      <c r="X781" s="278"/>
      <c r="Y781" s="284"/>
    </row>
    <row r="782" spans="1:25" ht="15" customHeight="1" x14ac:dyDescent="0.3">
      <c r="A782" s="278">
        <v>5886</v>
      </c>
      <c r="B782" s="318">
        <v>40060</v>
      </c>
      <c r="C782" s="319">
        <v>1616</v>
      </c>
      <c r="D782" s="319" t="s">
        <v>31</v>
      </c>
      <c r="E782" s="282" t="s">
        <v>3587</v>
      </c>
      <c r="F782" s="278" t="s">
        <v>18961</v>
      </c>
      <c r="G782" s="278" t="s">
        <v>18962</v>
      </c>
      <c r="H782" s="315" t="s">
        <v>18963</v>
      </c>
      <c r="I782" s="315" t="s">
        <v>18964</v>
      </c>
      <c r="J782" s="315" t="s">
        <v>18965</v>
      </c>
      <c r="K782" s="281" t="s">
        <v>4936</v>
      </c>
      <c r="M782" s="285"/>
      <c r="N782" s="282">
        <v>1000</v>
      </c>
      <c r="O782" s="278" t="s">
        <v>15880</v>
      </c>
      <c r="Q782" s="346"/>
      <c r="R782" s="280" t="str">
        <f t="shared" si="12"/>
        <v>City of Belle Glades</v>
      </c>
      <c r="X782" s="278"/>
      <c r="Y782" s="284"/>
    </row>
    <row r="783" spans="1:25" ht="15" customHeight="1" x14ac:dyDescent="0.3">
      <c r="A783" s="278">
        <v>5890</v>
      </c>
      <c r="B783" s="318">
        <v>40060</v>
      </c>
      <c r="C783" s="319">
        <v>2327</v>
      </c>
      <c r="D783" s="319" t="s">
        <v>70</v>
      </c>
      <c r="E783" s="278" t="s">
        <v>3575</v>
      </c>
      <c r="F783" s="302" t="s">
        <v>18966</v>
      </c>
      <c r="G783" s="302" t="s">
        <v>9793</v>
      </c>
      <c r="H783" s="307" t="s">
        <v>15887</v>
      </c>
      <c r="I783" s="307" t="s">
        <v>18967</v>
      </c>
      <c r="J783" s="307" t="s">
        <v>18968</v>
      </c>
      <c r="K783" s="281" t="s">
        <v>4936</v>
      </c>
      <c r="M783" s="285"/>
      <c r="N783" s="282">
        <v>7000</v>
      </c>
      <c r="O783" s="278" t="s">
        <v>4936</v>
      </c>
      <c r="R783" s="280" t="str">
        <f t="shared" si="12"/>
        <v>County Utilities</v>
      </c>
    </row>
    <row r="784" spans="1:25" ht="15" customHeight="1" x14ac:dyDescent="0.3">
      <c r="A784" s="278">
        <v>5893</v>
      </c>
      <c r="B784" s="318">
        <v>40061</v>
      </c>
      <c r="C784" s="319">
        <v>1405</v>
      </c>
      <c r="D784" s="319" t="s">
        <v>68</v>
      </c>
      <c r="E784" s="278" t="s">
        <v>3575</v>
      </c>
      <c r="F784" s="302" t="s">
        <v>18969</v>
      </c>
      <c r="G784" s="302" t="s">
        <v>18970</v>
      </c>
      <c r="H784" s="307" t="s">
        <v>8554</v>
      </c>
      <c r="I784" s="307" t="s">
        <v>18971</v>
      </c>
      <c r="J784" s="307" t="s">
        <v>18972</v>
      </c>
      <c r="K784" s="281" t="s">
        <v>3566</v>
      </c>
      <c r="M784" s="278" t="s">
        <v>17056</v>
      </c>
      <c r="N784" s="282">
        <v>1200</v>
      </c>
      <c r="O784" s="278" t="s">
        <v>17057</v>
      </c>
      <c r="R784" s="280" t="str">
        <f t="shared" si="12"/>
        <v>City of Venice</v>
      </c>
    </row>
    <row r="785" spans="1:25" ht="15" customHeight="1" x14ac:dyDescent="0.3">
      <c r="A785" s="278">
        <v>5903</v>
      </c>
      <c r="B785" s="318">
        <v>40062</v>
      </c>
      <c r="C785" s="319">
        <v>1833</v>
      </c>
      <c r="D785" s="319" t="s">
        <v>35</v>
      </c>
      <c r="E785" s="282" t="s">
        <v>3580</v>
      </c>
      <c r="F785" s="302" t="s">
        <v>18973</v>
      </c>
      <c r="G785" s="302" t="s">
        <v>18974</v>
      </c>
      <c r="H785" s="307" t="s">
        <v>12088</v>
      </c>
      <c r="I785" s="307" t="s">
        <v>18975</v>
      </c>
      <c r="J785" s="307" t="s">
        <v>18976</v>
      </c>
      <c r="K785" s="281" t="s">
        <v>4936</v>
      </c>
      <c r="M785" s="285"/>
      <c r="N785" s="282" t="s">
        <v>4936</v>
      </c>
      <c r="O785" s="278" t="s">
        <v>4936</v>
      </c>
      <c r="Q785" s="346" t="s">
        <v>4936</v>
      </c>
      <c r="R785" s="280" t="str">
        <f t="shared" si="12"/>
        <v>Citizen</v>
      </c>
      <c r="X785" s="278"/>
      <c r="Y785" s="284"/>
    </row>
    <row r="786" spans="1:25" ht="15" customHeight="1" x14ac:dyDescent="0.3">
      <c r="A786" s="278">
        <v>5908</v>
      </c>
      <c r="B786" s="318">
        <v>40063</v>
      </c>
      <c r="C786" s="319">
        <v>1335</v>
      </c>
      <c r="D786" s="319" t="s">
        <v>200</v>
      </c>
      <c r="E786" s="282" t="s">
        <v>3575</v>
      </c>
      <c r="F786" s="302" t="s">
        <v>18977</v>
      </c>
      <c r="G786" s="302" t="s">
        <v>18978</v>
      </c>
      <c r="H786" s="307" t="s">
        <v>18979</v>
      </c>
      <c r="I786" s="307" t="s">
        <v>18980</v>
      </c>
      <c r="J786" s="307" t="s">
        <v>18981</v>
      </c>
      <c r="K786" s="281" t="s">
        <v>4936</v>
      </c>
      <c r="M786" s="285"/>
      <c r="N786" s="282" t="s">
        <v>4936</v>
      </c>
      <c r="O786" s="278" t="s">
        <v>4936</v>
      </c>
      <c r="Q786" s="346" t="s">
        <v>4936</v>
      </c>
      <c r="R786" s="280" t="str">
        <f t="shared" si="12"/>
        <v>citizen</v>
      </c>
      <c r="X786" s="278"/>
      <c r="Y786" s="284"/>
    </row>
    <row r="787" spans="1:25" ht="15" customHeight="1" x14ac:dyDescent="0.3">
      <c r="A787" s="278">
        <v>5915</v>
      </c>
      <c r="B787" s="318">
        <v>40064</v>
      </c>
      <c r="C787" s="319">
        <v>801</v>
      </c>
      <c r="D787" s="319" t="s">
        <v>121</v>
      </c>
      <c r="E787" s="282" t="s">
        <v>3582</v>
      </c>
      <c r="F787" s="302" t="s">
        <v>18982</v>
      </c>
      <c r="G787" s="302" t="s">
        <v>18983</v>
      </c>
      <c r="H787" s="280" t="s">
        <v>8181</v>
      </c>
      <c r="I787" s="307" t="s">
        <v>18984</v>
      </c>
      <c r="J787" s="330" t="s">
        <v>18985</v>
      </c>
      <c r="K787" s="281" t="s">
        <v>8225</v>
      </c>
      <c r="M787" s="285"/>
      <c r="N787" s="282">
        <v>8000</v>
      </c>
      <c r="O787" s="278" t="s">
        <v>17057</v>
      </c>
      <c r="Q787" s="346"/>
      <c r="R787" s="280" t="str">
        <f t="shared" si="12"/>
        <v>Charlotte Co. Utilities</v>
      </c>
      <c r="X787" s="278"/>
      <c r="Y787" s="284"/>
    </row>
    <row r="788" spans="1:25" ht="15" customHeight="1" x14ac:dyDescent="0.3">
      <c r="A788" s="278">
        <v>5916</v>
      </c>
      <c r="B788" s="318">
        <v>40064</v>
      </c>
      <c r="C788" s="319">
        <v>914</v>
      </c>
      <c r="D788" s="319" t="s">
        <v>68</v>
      </c>
      <c r="E788" s="282" t="s">
        <v>3575</v>
      </c>
      <c r="F788" s="302" t="s">
        <v>18986</v>
      </c>
      <c r="G788" s="302" t="s">
        <v>10588</v>
      </c>
      <c r="H788" s="307" t="s">
        <v>8175</v>
      </c>
      <c r="I788" s="307" t="s">
        <v>18987</v>
      </c>
      <c r="J788" s="307" t="s">
        <v>18988</v>
      </c>
      <c r="K788" s="281" t="s">
        <v>4936</v>
      </c>
      <c r="M788" s="285"/>
      <c r="N788" s="282">
        <v>500</v>
      </c>
      <c r="O788" s="278" t="s">
        <v>8161</v>
      </c>
      <c r="Q788" s="346"/>
      <c r="R788" s="280" t="str">
        <f t="shared" si="12"/>
        <v>Aqua Utilities</v>
      </c>
      <c r="X788" s="278"/>
      <c r="Y788" s="284"/>
    </row>
    <row r="789" spans="1:25" ht="15" customHeight="1" x14ac:dyDescent="0.3">
      <c r="A789" s="278">
        <v>5920</v>
      </c>
      <c r="B789" s="318">
        <v>40064</v>
      </c>
      <c r="C789" s="319">
        <v>1000</v>
      </c>
      <c r="D789" s="319" t="s">
        <v>40</v>
      </c>
      <c r="E789" s="282" t="s">
        <v>3587</v>
      </c>
      <c r="F789" s="302" t="s">
        <v>18989</v>
      </c>
      <c r="G789" s="302" t="s">
        <v>17563</v>
      </c>
      <c r="H789" s="307" t="s">
        <v>13077</v>
      </c>
      <c r="I789" s="307" t="s">
        <v>18990</v>
      </c>
      <c r="J789" s="307" t="s">
        <v>18991</v>
      </c>
      <c r="K789" s="281" t="s">
        <v>18992</v>
      </c>
      <c r="M789" s="285"/>
      <c r="N789" s="282">
        <v>1000</v>
      </c>
      <c r="O789" s="278" t="s">
        <v>15880</v>
      </c>
      <c r="Q789" s="346"/>
      <c r="R789" s="280" t="str">
        <f t="shared" si="12"/>
        <v>City of Coral Gables</v>
      </c>
      <c r="X789" s="278"/>
      <c r="Y789" s="284"/>
    </row>
    <row r="790" spans="1:25" ht="15" customHeight="1" x14ac:dyDescent="0.3">
      <c r="A790" s="278">
        <v>5924</v>
      </c>
      <c r="B790" s="318">
        <v>40064</v>
      </c>
      <c r="C790" s="319">
        <v>1234</v>
      </c>
      <c r="D790" s="319" t="s">
        <v>141</v>
      </c>
      <c r="E790" s="282" t="s">
        <v>3578</v>
      </c>
      <c r="F790" s="302" t="s">
        <v>18993</v>
      </c>
      <c r="G790" s="302" t="s">
        <v>13935</v>
      </c>
      <c r="H790" s="307" t="s">
        <v>14014</v>
      </c>
      <c r="I790" s="307" t="s">
        <v>18994</v>
      </c>
      <c r="J790" s="307" t="s">
        <v>18995</v>
      </c>
      <c r="K790" s="281" t="s">
        <v>3566</v>
      </c>
      <c r="M790" s="285"/>
      <c r="N790" s="282">
        <v>5</v>
      </c>
      <c r="O790" s="278" t="s">
        <v>14821</v>
      </c>
      <c r="Q790" s="346"/>
      <c r="R790" s="280" t="str">
        <f t="shared" si="12"/>
        <v>Shelley Environmental Services</v>
      </c>
      <c r="X790" s="278"/>
      <c r="Y790" s="284"/>
    </row>
    <row r="791" spans="1:25" ht="15" customHeight="1" x14ac:dyDescent="0.3">
      <c r="A791" s="278">
        <v>5930</v>
      </c>
      <c r="B791" s="318">
        <v>40064</v>
      </c>
      <c r="C791" s="319">
        <v>1701</v>
      </c>
      <c r="D791" s="319" t="s">
        <v>206</v>
      </c>
      <c r="E791" s="282" t="s">
        <v>3580</v>
      </c>
      <c r="F791" s="302" t="s">
        <v>18996</v>
      </c>
      <c r="G791" s="302" t="s">
        <v>14999</v>
      </c>
      <c r="H791" s="307" t="s">
        <v>18997</v>
      </c>
      <c r="I791" s="347" t="s">
        <v>18998</v>
      </c>
      <c r="J791" s="307" t="s">
        <v>18999</v>
      </c>
      <c r="K791" s="281" t="s">
        <v>4936</v>
      </c>
      <c r="M791" s="285"/>
      <c r="N791" s="282" t="s">
        <v>16839</v>
      </c>
      <c r="O791" s="278" t="s">
        <v>15880</v>
      </c>
      <c r="Q791" s="346"/>
      <c r="R791" s="280" t="str">
        <f t="shared" si="12"/>
        <v>City of Lake City</v>
      </c>
      <c r="X791" s="278"/>
      <c r="Y791" s="284"/>
    </row>
    <row r="792" spans="1:25" ht="15" customHeight="1" x14ac:dyDescent="0.3">
      <c r="A792" s="278">
        <v>5938</v>
      </c>
      <c r="B792" s="318">
        <v>40065</v>
      </c>
      <c r="C792" s="319">
        <v>639</v>
      </c>
      <c r="D792" s="319" t="s">
        <v>121</v>
      </c>
      <c r="E792" s="278" t="s">
        <v>3582</v>
      </c>
      <c r="F792" s="302" t="s">
        <v>19000</v>
      </c>
      <c r="G792" s="302" t="s">
        <v>19001</v>
      </c>
      <c r="H792" s="307" t="s">
        <v>8181</v>
      </c>
      <c r="I792" s="307" t="s">
        <v>19002</v>
      </c>
      <c r="J792" s="307" t="s">
        <v>19003</v>
      </c>
      <c r="K792" s="281" t="s">
        <v>19004</v>
      </c>
      <c r="M792" s="282"/>
      <c r="N792" s="282">
        <v>48000</v>
      </c>
      <c r="O792" s="282" t="s">
        <v>18197</v>
      </c>
      <c r="Q792" s="346"/>
      <c r="R792" s="280" t="str">
        <f t="shared" si="12"/>
        <v>Charlotte Co. Utilities</v>
      </c>
      <c r="X792" s="278"/>
      <c r="Y792" s="284"/>
    </row>
    <row r="793" spans="1:25" ht="15" customHeight="1" x14ac:dyDescent="0.3">
      <c r="A793" s="278">
        <v>5940</v>
      </c>
      <c r="B793" s="318">
        <v>40065</v>
      </c>
      <c r="C793" s="319">
        <v>807</v>
      </c>
      <c r="D793" s="319" t="s">
        <v>162</v>
      </c>
      <c r="E793" s="278" t="s">
        <v>3582</v>
      </c>
      <c r="F793" s="302" t="s">
        <v>19005</v>
      </c>
      <c r="G793" s="302" t="s">
        <v>14809</v>
      </c>
      <c r="H793" s="307" t="s">
        <v>19006</v>
      </c>
      <c r="I793" s="307" t="s">
        <v>19007</v>
      </c>
      <c r="J793" s="307" t="s">
        <v>19008</v>
      </c>
      <c r="K793" s="281" t="s">
        <v>14447</v>
      </c>
      <c r="M793" s="285"/>
      <c r="N793" s="282">
        <v>8000</v>
      </c>
      <c r="O793" s="278" t="s">
        <v>15880</v>
      </c>
      <c r="R793" s="280" t="str">
        <f t="shared" si="12"/>
        <v>Lee County Warning Point</v>
      </c>
    </row>
    <row r="794" spans="1:25" ht="15" customHeight="1" x14ac:dyDescent="0.3">
      <c r="A794" s="278">
        <v>5941</v>
      </c>
      <c r="B794" s="318">
        <v>40065</v>
      </c>
      <c r="C794" s="319">
        <v>819</v>
      </c>
      <c r="D794" s="319" t="s">
        <v>162</v>
      </c>
      <c r="E794" s="278" t="s">
        <v>3582</v>
      </c>
      <c r="F794" s="302" t="s">
        <v>19009</v>
      </c>
      <c r="G794" s="302" t="s">
        <v>14809</v>
      </c>
      <c r="H794" s="307" t="s">
        <v>19006</v>
      </c>
      <c r="I794" s="307" t="s">
        <v>19010</v>
      </c>
      <c r="J794" s="307" t="s">
        <v>19011</v>
      </c>
      <c r="K794" s="281" t="s">
        <v>14447</v>
      </c>
      <c r="M794" s="282"/>
      <c r="N794" s="282">
        <v>2000</v>
      </c>
      <c r="O794" s="282" t="s">
        <v>15880</v>
      </c>
      <c r="Q794" s="346"/>
      <c r="R794" s="280" t="str">
        <f t="shared" si="12"/>
        <v>Lee County Warning Point</v>
      </c>
      <c r="X794" s="278"/>
      <c r="Y794" s="284"/>
    </row>
    <row r="795" spans="1:25" ht="15" customHeight="1" x14ac:dyDescent="0.3">
      <c r="A795" s="278">
        <v>5949</v>
      </c>
      <c r="B795" s="318">
        <v>40065</v>
      </c>
      <c r="C795" s="319">
        <v>1350</v>
      </c>
      <c r="D795" s="319" t="s">
        <v>56</v>
      </c>
      <c r="E795" s="282" t="s">
        <v>3587</v>
      </c>
      <c r="F795" s="302" t="s">
        <v>19012</v>
      </c>
      <c r="G795" s="302" t="s">
        <v>19013</v>
      </c>
      <c r="H795" s="307" t="s">
        <v>19014</v>
      </c>
      <c r="I795" s="307" t="s">
        <v>19015</v>
      </c>
      <c r="J795" s="307" t="s">
        <v>19016</v>
      </c>
      <c r="K795" s="281" t="s">
        <v>14447</v>
      </c>
      <c r="M795" s="285"/>
      <c r="N795" s="282">
        <v>10000</v>
      </c>
      <c r="O795" s="278" t="s">
        <v>10651</v>
      </c>
      <c r="Q795" s="346" t="s">
        <v>19017</v>
      </c>
      <c r="R795" s="280" t="str">
        <f t="shared" si="12"/>
        <v>Wastewater Services</v>
      </c>
      <c r="X795" s="278"/>
      <c r="Y795" s="284"/>
    </row>
    <row r="796" spans="1:25" ht="15" customHeight="1" x14ac:dyDescent="0.3">
      <c r="A796" s="278">
        <v>5951</v>
      </c>
      <c r="B796" s="318">
        <v>40065</v>
      </c>
      <c r="C796" s="319">
        <v>1422</v>
      </c>
      <c r="D796" s="319" t="s">
        <v>64</v>
      </c>
      <c r="E796" s="282" t="s">
        <v>3578</v>
      </c>
      <c r="F796" s="302" t="s">
        <v>19018</v>
      </c>
      <c r="G796" s="302" t="s">
        <v>19019</v>
      </c>
      <c r="H796" s="307" t="s">
        <v>8260</v>
      </c>
      <c r="I796" s="325" t="s">
        <v>19020</v>
      </c>
      <c r="J796" s="307" t="s">
        <v>19021</v>
      </c>
      <c r="K796" s="281" t="s">
        <v>4936</v>
      </c>
      <c r="M796" s="285" t="s">
        <v>12003</v>
      </c>
      <c r="N796" s="282">
        <v>50000</v>
      </c>
      <c r="O796" s="278" t="s">
        <v>8227</v>
      </c>
      <c r="Q796" s="346" t="s">
        <v>8548</v>
      </c>
      <c r="R796" s="280" t="str">
        <f t="shared" si="12"/>
        <v>City of Orlando</v>
      </c>
      <c r="X796" s="278"/>
      <c r="Y796" s="284"/>
    </row>
    <row r="797" spans="1:25" ht="15" customHeight="1" x14ac:dyDescent="0.3">
      <c r="A797" s="278">
        <v>5952</v>
      </c>
      <c r="B797" s="318">
        <v>40065</v>
      </c>
      <c r="C797" s="319">
        <v>1449</v>
      </c>
      <c r="D797" s="319" t="s">
        <v>68</v>
      </c>
      <c r="E797" s="282" t="s">
        <v>3575</v>
      </c>
      <c r="F797" s="302" t="s">
        <v>19022</v>
      </c>
      <c r="G797" s="302" t="s">
        <v>18970</v>
      </c>
      <c r="H797" s="307" t="s">
        <v>8554</v>
      </c>
      <c r="I797" s="325" t="s">
        <v>19023</v>
      </c>
      <c r="J797" s="307" t="s">
        <v>19024</v>
      </c>
      <c r="K797" s="281" t="s">
        <v>3566</v>
      </c>
      <c r="M797" s="285" t="s">
        <v>12003</v>
      </c>
      <c r="N797" s="282">
        <v>2800</v>
      </c>
      <c r="O797" s="278" t="s">
        <v>8227</v>
      </c>
      <c r="Q797" s="346"/>
      <c r="R797" s="280" t="str">
        <f t="shared" si="12"/>
        <v>City of Venice</v>
      </c>
      <c r="X797" s="278"/>
      <c r="Y797" s="284"/>
    </row>
    <row r="798" spans="1:25" ht="15" customHeight="1" x14ac:dyDescent="0.3">
      <c r="A798" s="278">
        <v>5954</v>
      </c>
      <c r="B798" s="318">
        <v>40065</v>
      </c>
      <c r="C798" s="319">
        <v>1634</v>
      </c>
      <c r="D798" s="319" t="s">
        <v>132</v>
      </c>
      <c r="E798" s="278" t="s">
        <v>3580</v>
      </c>
      <c r="F798" s="302" t="s">
        <v>19025</v>
      </c>
      <c r="G798" s="302" t="s">
        <v>13286</v>
      </c>
      <c r="H798" s="307" t="s">
        <v>12913</v>
      </c>
      <c r="I798" s="307" t="s">
        <v>19026</v>
      </c>
      <c r="J798" s="307" t="s">
        <v>19027</v>
      </c>
      <c r="K798" s="281" t="s">
        <v>8225</v>
      </c>
      <c r="M798" s="285"/>
      <c r="N798" s="282">
        <v>1000</v>
      </c>
      <c r="O798" s="278" t="s">
        <v>8161</v>
      </c>
      <c r="Q798" s="278" t="s">
        <v>19028</v>
      </c>
      <c r="R798" s="280" t="str">
        <f t="shared" si="12"/>
        <v>City of St. Augustine</v>
      </c>
    </row>
    <row r="799" spans="1:25" ht="15" customHeight="1" x14ac:dyDescent="0.3">
      <c r="A799" s="278">
        <v>5959</v>
      </c>
      <c r="B799" s="318">
        <v>40066</v>
      </c>
      <c r="C799" s="319">
        <v>901</v>
      </c>
      <c r="D799" s="319" t="s">
        <v>200</v>
      </c>
      <c r="E799" s="282" t="s">
        <v>3575</v>
      </c>
      <c r="F799" s="302" t="s">
        <v>19029</v>
      </c>
      <c r="G799" s="302" t="s">
        <v>12099</v>
      </c>
      <c r="H799" s="307" t="s">
        <v>15887</v>
      </c>
      <c r="I799" s="307" t="s">
        <v>19030</v>
      </c>
      <c r="J799" s="307" t="s">
        <v>19031</v>
      </c>
      <c r="K799" s="281" t="s">
        <v>14447</v>
      </c>
      <c r="M799" s="285"/>
      <c r="N799" s="282">
        <v>6225</v>
      </c>
      <c r="O799" s="278" t="s">
        <v>10651</v>
      </c>
      <c r="Q799" s="283"/>
      <c r="R799" s="280" t="str">
        <f t="shared" si="12"/>
        <v>County Utilities</v>
      </c>
      <c r="X799" s="278"/>
      <c r="Y799" s="284"/>
    </row>
    <row r="800" spans="1:25" ht="15" customHeight="1" x14ac:dyDescent="0.3">
      <c r="A800" s="278">
        <v>5961</v>
      </c>
      <c r="B800" s="318">
        <v>40066</v>
      </c>
      <c r="C800" s="319">
        <v>1038</v>
      </c>
      <c r="D800" s="319" t="s">
        <v>70</v>
      </c>
      <c r="E800" s="282" t="s">
        <v>3575</v>
      </c>
      <c r="F800" s="302" t="s">
        <v>19032</v>
      </c>
      <c r="G800" s="302" t="s">
        <v>10540</v>
      </c>
      <c r="H800" s="307" t="s">
        <v>8894</v>
      </c>
      <c r="I800" s="307" t="s">
        <v>19033</v>
      </c>
      <c r="J800" s="307" t="s">
        <v>19034</v>
      </c>
      <c r="K800" s="281" t="s">
        <v>3566</v>
      </c>
      <c r="M800" s="285" t="s">
        <v>12003</v>
      </c>
      <c r="N800" s="282">
        <v>5000</v>
      </c>
      <c r="O800" s="278" t="s">
        <v>8227</v>
      </c>
      <c r="Q800" s="346" t="s">
        <v>15191</v>
      </c>
      <c r="R800" s="280" t="str">
        <f t="shared" si="12"/>
        <v>Polk County Utilities</v>
      </c>
      <c r="X800" s="278"/>
      <c r="Y800" s="284"/>
    </row>
    <row r="801" spans="1:25" ht="15" customHeight="1" x14ac:dyDescent="0.3">
      <c r="A801" s="278">
        <v>5962</v>
      </c>
      <c r="B801" s="318">
        <v>40066</v>
      </c>
      <c r="C801" s="319">
        <v>1047</v>
      </c>
      <c r="D801" s="319" t="s">
        <v>26</v>
      </c>
      <c r="E801" s="282" t="s">
        <v>3578</v>
      </c>
      <c r="F801" s="302" t="s">
        <v>19035</v>
      </c>
      <c r="G801" s="302" t="s">
        <v>8788</v>
      </c>
      <c r="H801" s="307" t="s">
        <v>12121</v>
      </c>
      <c r="I801" s="307" t="s">
        <v>19036</v>
      </c>
      <c r="J801" s="307" t="s">
        <v>19037</v>
      </c>
      <c r="K801" s="281" t="s">
        <v>4936</v>
      </c>
      <c r="M801" s="285"/>
      <c r="N801" s="282">
        <v>1000</v>
      </c>
      <c r="O801" s="278" t="s">
        <v>15880</v>
      </c>
      <c r="Q801" s="346"/>
      <c r="R801" s="280" t="str">
        <f t="shared" si="12"/>
        <v>City of Cocoa</v>
      </c>
      <c r="X801" s="278"/>
      <c r="Y801" s="284"/>
    </row>
    <row r="802" spans="1:25" ht="15" customHeight="1" x14ac:dyDescent="0.3">
      <c r="A802" s="278">
        <v>5968</v>
      </c>
      <c r="B802" s="318">
        <v>40066</v>
      </c>
      <c r="C802" s="319">
        <v>1654</v>
      </c>
      <c r="D802" s="319" t="s">
        <v>132</v>
      </c>
      <c r="E802" s="278" t="s">
        <v>3580</v>
      </c>
      <c r="F802" s="302" t="s">
        <v>19038</v>
      </c>
      <c r="G802" s="302" t="s">
        <v>19039</v>
      </c>
      <c r="H802" s="307" t="s">
        <v>19040</v>
      </c>
      <c r="I802" s="307" t="s">
        <v>19041</v>
      </c>
      <c r="J802" s="307" t="s">
        <v>19042</v>
      </c>
      <c r="K802" s="278" t="s">
        <v>19043</v>
      </c>
      <c r="M802" s="285"/>
      <c r="N802" s="282">
        <v>1000</v>
      </c>
      <c r="O802" s="278" t="s">
        <v>10651</v>
      </c>
      <c r="R802" s="280" t="str">
        <f t="shared" si="12"/>
        <v>City of Hastings Utilities</v>
      </c>
    </row>
    <row r="803" spans="1:25" s="286" customFormat="1" ht="15" customHeight="1" x14ac:dyDescent="0.3">
      <c r="A803" s="286">
        <v>5974</v>
      </c>
      <c r="B803" s="321">
        <v>40067</v>
      </c>
      <c r="C803" s="322">
        <v>958</v>
      </c>
      <c r="D803" s="322" t="s">
        <v>46</v>
      </c>
      <c r="E803" s="286" t="s">
        <v>3575</v>
      </c>
      <c r="F803" s="286" t="s">
        <v>19044</v>
      </c>
      <c r="G803" s="316" t="s">
        <v>19045</v>
      </c>
      <c r="H803" s="290" t="s">
        <v>3044</v>
      </c>
      <c r="I803" s="290" t="s">
        <v>19046</v>
      </c>
      <c r="J803" s="290" t="s">
        <v>19047</v>
      </c>
      <c r="K803" s="286" t="s">
        <v>4936</v>
      </c>
      <c r="L803" s="291"/>
      <c r="M803" s="289" t="s">
        <v>17056</v>
      </c>
      <c r="N803" s="292">
        <v>2500</v>
      </c>
      <c r="O803" s="286" t="s">
        <v>8161</v>
      </c>
      <c r="P803" s="293"/>
      <c r="R803" s="290" t="str">
        <f t="shared" si="12"/>
        <v>County</v>
      </c>
      <c r="X803" s="294"/>
    </row>
    <row r="804" spans="1:25" s="286" customFormat="1" ht="15" customHeight="1" x14ac:dyDescent="0.3">
      <c r="A804" s="286">
        <v>5978</v>
      </c>
      <c r="B804" s="321">
        <v>40067</v>
      </c>
      <c r="C804" s="322">
        <v>130</v>
      </c>
      <c r="D804" s="322" t="s">
        <v>46</v>
      </c>
      <c r="E804" s="292" t="s">
        <v>3575</v>
      </c>
      <c r="F804" s="286" t="s">
        <v>19048</v>
      </c>
      <c r="G804" s="286" t="s">
        <v>9473</v>
      </c>
      <c r="H804" s="290" t="s">
        <v>3044</v>
      </c>
      <c r="I804" s="290" t="s">
        <v>19049</v>
      </c>
      <c r="J804" s="290" t="s">
        <v>19050</v>
      </c>
      <c r="K804" s="286" t="s">
        <v>3566</v>
      </c>
      <c r="L804" s="291"/>
      <c r="M804" s="289" t="s">
        <v>17056</v>
      </c>
      <c r="N804" s="292">
        <v>10000</v>
      </c>
      <c r="O804" s="286" t="s">
        <v>8161</v>
      </c>
      <c r="P804" s="293"/>
      <c r="Q804" s="366"/>
      <c r="R804" s="290" t="str">
        <f t="shared" si="12"/>
        <v>County</v>
      </c>
      <c r="Y804" s="294"/>
    </row>
    <row r="805" spans="1:25" s="286" customFormat="1" ht="15" customHeight="1" x14ac:dyDescent="0.3">
      <c r="A805" s="286">
        <v>5979</v>
      </c>
      <c r="B805" s="321">
        <v>40067</v>
      </c>
      <c r="C805" s="322">
        <v>219</v>
      </c>
      <c r="D805" s="286" t="s">
        <v>64</v>
      </c>
      <c r="E805" s="292" t="s">
        <v>3578</v>
      </c>
      <c r="F805" s="286" t="s">
        <v>19051</v>
      </c>
      <c r="G805" s="286" t="s">
        <v>8704</v>
      </c>
      <c r="H805" s="290" t="s">
        <v>64</v>
      </c>
      <c r="I805" s="290" t="s">
        <v>19052</v>
      </c>
      <c r="J805" s="290" t="s">
        <v>19053</v>
      </c>
      <c r="K805" s="286" t="s">
        <v>14447</v>
      </c>
      <c r="L805" s="291"/>
      <c r="M805" s="289"/>
      <c r="N805" s="292">
        <v>1000</v>
      </c>
      <c r="O805" s="286" t="s">
        <v>15880</v>
      </c>
      <c r="P805" s="293"/>
      <c r="Q805" s="366"/>
      <c r="R805" s="290" t="str">
        <f t="shared" si="12"/>
        <v>Orange</v>
      </c>
      <c r="Y805" s="294"/>
    </row>
    <row r="806" spans="1:25" s="286" customFormat="1" ht="15" customHeight="1" x14ac:dyDescent="0.3">
      <c r="A806" s="286">
        <v>5982</v>
      </c>
      <c r="B806" s="321">
        <v>40067</v>
      </c>
      <c r="C806" s="322">
        <v>522</v>
      </c>
      <c r="D806" s="286" t="s">
        <v>26</v>
      </c>
      <c r="E806" s="292" t="s">
        <v>3578</v>
      </c>
      <c r="F806" s="286" t="s">
        <v>19054</v>
      </c>
      <c r="G806" s="286" t="s">
        <v>12061</v>
      </c>
      <c r="H806" s="290" t="s">
        <v>12062</v>
      </c>
      <c r="I806" s="305" t="s">
        <v>19055</v>
      </c>
      <c r="J806" s="290" t="s">
        <v>19056</v>
      </c>
      <c r="K806" s="291" t="s">
        <v>19057</v>
      </c>
      <c r="L806" s="291"/>
      <c r="M806" s="289"/>
      <c r="N806" s="292">
        <v>1000</v>
      </c>
      <c r="O806" s="286" t="s">
        <v>15880</v>
      </c>
      <c r="P806" s="293"/>
      <c r="Q806" s="366"/>
      <c r="R806" s="290" t="str">
        <f t="shared" si="12"/>
        <v>City of Palm Bay</v>
      </c>
      <c r="Y806" s="294"/>
    </row>
    <row r="807" spans="1:25" ht="15" customHeight="1" x14ac:dyDescent="0.3">
      <c r="A807" s="278">
        <v>5989</v>
      </c>
      <c r="B807" s="318">
        <v>40068</v>
      </c>
      <c r="C807" s="319">
        <v>1012</v>
      </c>
      <c r="D807" s="278" t="s">
        <v>56</v>
      </c>
      <c r="E807" s="282" t="s">
        <v>3587</v>
      </c>
      <c r="F807" s="278" t="s">
        <v>19058</v>
      </c>
      <c r="G807" s="278" t="s">
        <v>19059</v>
      </c>
      <c r="H807" s="280" t="s">
        <v>19060</v>
      </c>
      <c r="I807" s="280" t="s">
        <v>19061</v>
      </c>
      <c r="J807" s="280" t="s">
        <v>19062</v>
      </c>
      <c r="K807" s="281" t="s">
        <v>4936</v>
      </c>
      <c r="M807" s="285"/>
      <c r="N807" s="282">
        <v>2000</v>
      </c>
      <c r="O807" s="278" t="s">
        <v>10651</v>
      </c>
      <c r="Q807" s="346"/>
      <c r="R807" s="280" t="str">
        <f t="shared" si="12"/>
        <v>City of Davie</v>
      </c>
      <c r="X807" s="278"/>
      <c r="Y807" s="284"/>
    </row>
    <row r="808" spans="1:25" ht="15" customHeight="1" x14ac:dyDescent="0.3">
      <c r="A808" s="278">
        <v>5996</v>
      </c>
      <c r="B808" s="318">
        <v>40068</v>
      </c>
      <c r="C808" s="319">
        <v>1151</v>
      </c>
      <c r="D808" s="319" t="s">
        <v>72</v>
      </c>
      <c r="E808" s="282" t="s">
        <v>3575</v>
      </c>
      <c r="F808" s="278" t="s">
        <v>19063</v>
      </c>
      <c r="G808" s="278" t="s">
        <v>14686</v>
      </c>
      <c r="H808" s="280" t="s">
        <v>14174</v>
      </c>
      <c r="I808" s="296" t="s">
        <v>19064</v>
      </c>
      <c r="J808" s="280" t="s">
        <v>19065</v>
      </c>
      <c r="K808" s="281" t="s">
        <v>4936</v>
      </c>
      <c r="M808" s="285"/>
      <c r="N808" s="282" t="s">
        <v>4936</v>
      </c>
      <c r="O808" s="278" t="s">
        <v>16985</v>
      </c>
      <c r="Q808" s="346"/>
      <c r="R808" s="280" t="str">
        <f t="shared" si="12"/>
        <v>Manatee County Utilities</v>
      </c>
      <c r="X808" s="278"/>
      <c r="Y808" s="284"/>
    </row>
    <row r="809" spans="1:25" ht="15" customHeight="1" x14ac:dyDescent="0.3">
      <c r="A809" s="278">
        <v>6003</v>
      </c>
      <c r="B809" s="318">
        <v>40068</v>
      </c>
      <c r="C809" s="319">
        <v>518</v>
      </c>
      <c r="D809" s="319" t="s">
        <v>3611</v>
      </c>
      <c r="E809" s="282" t="s">
        <v>3587</v>
      </c>
      <c r="F809" s="278" t="s">
        <v>19066</v>
      </c>
      <c r="G809" s="297" t="s">
        <v>19067</v>
      </c>
      <c r="H809" s="280" t="s">
        <v>14406</v>
      </c>
      <c r="I809" s="280" t="s">
        <v>19068</v>
      </c>
      <c r="J809" s="280" t="s">
        <v>19069</v>
      </c>
      <c r="K809" s="281" t="s">
        <v>13114</v>
      </c>
      <c r="M809" s="285"/>
      <c r="N809" s="282">
        <v>2280</v>
      </c>
      <c r="O809" s="278" t="s">
        <v>15880</v>
      </c>
      <c r="Q809" s="346"/>
      <c r="R809" s="280" t="str">
        <f t="shared" si="12"/>
        <v>Miami-Dade Water &amp; Sewer</v>
      </c>
      <c r="X809" s="278"/>
      <c r="Y809" s="284"/>
    </row>
    <row r="810" spans="1:25" ht="15" customHeight="1" x14ac:dyDescent="0.3">
      <c r="A810" s="278">
        <v>6004</v>
      </c>
      <c r="B810" s="318">
        <v>40068</v>
      </c>
      <c r="C810" s="319">
        <v>551</v>
      </c>
      <c r="D810" s="319" t="s">
        <v>72</v>
      </c>
      <c r="E810" s="278" t="s">
        <v>3575</v>
      </c>
      <c r="F810" s="278" t="s">
        <v>19070</v>
      </c>
      <c r="G810" s="278" t="s">
        <v>17989</v>
      </c>
      <c r="H810" s="280" t="s">
        <v>15887</v>
      </c>
      <c r="I810" s="296" t="s">
        <v>19071</v>
      </c>
      <c r="J810" s="280" t="s">
        <v>19072</v>
      </c>
      <c r="K810" s="281" t="s">
        <v>13114</v>
      </c>
      <c r="M810" s="285"/>
      <c r="N810" s="282">
        <v>210000</v>
      </c>
      <c r="O810" s="278" t="s">
        <v>16985</v>
      </c>
      <c r="R810" s="280" t="str">
        <f t="shared" si="12"/>
        <v>County Utilities</v>
      </c>
    </row>
    <row r="811" spans="1:25" ht="15" customHeight="1" x14ac:dyDescent="0.3">
      <c r="A811" s="278">
        <v>6004</v>
      </c>
      <c r="B811" s="318">
        <v>40068</v>
      </c>
      <c r="C811" s="319">
        <v>551</v>
      </c>
      <c r="D811" s="319" t="s">
        <v>72</v>
      </c>
      <c r="E811" s="278" t="s">
        <v>3575</v>
      </c>
      <c r="F811" s="278" t="s">
        <v>19070</v>
      </c>
      <c r="G811" s="278" t="s">
        <v>17989</v>
      </c>
      <c r="H811" s="280" t="s">
        <v>15887</v>
      </c>
      <c r="I811" s="296" t="s">
        <v>19073</v>
      </c>
      <c r="J811" s="280" t="s">
        <v>19074</v>
      </c>
      <c r="K811" s="281" t="s">
        <v>13114</v>
      </c>
      <c r="M811" s="285"/>
      <c r="N811" s="282">
        <v>100000</v>
      </c>
      <c r="O811" s="278" t="s">
        <v>16985</v>
      </c>
      <c r="R811" s="280" t="str">
        <f t="shared" si="12"/>
        <v>County Utilities</v>
      </c>
    </row>
    <row r="812" spans="1:25" ht="15" customHeight="1" x14ac:dyDescent="0.3">
      <c r="A812" s="278">
        <v>6005</v>
      </c>
      <c r="B812" s="318">
        <v>40068</v>
      </c>
      <c r="C812" s="319">
        <v>1017</v>
      </c>
      <c r="D812" s="319" t="s">
        <v>3611</v>
      </c>
      <c r="E812" s="282" t="s">
        <v>3587</v>
      </c>
      <c r="F812" s="278" t="s">
        <v>19075</v>
      </c>
      <c r="G812" s="278" t="s">
        <v>12732</v>
      </c>
      <c r="H812" s="280" t="s">
        <v>14406</v>
      </c>
      <c r="I812" s="280" t="s">
        <v>19076</v>
      </c>
      <c r="J812" s="280" t="s">
        <v>19077</v>
      </c>
      <c r="K812" s="281" t="s">
        <v>19078</v>
      </c>
      <c r="M812" s="285"/>
      <c r="N812" s="282">
        <v>15000</v>
      </c>
      <c r="O812" s="278" t="s">
        <v>8161</v>
      </c>
      <c r="Q812" s="346"/>
      <c r="R812" s="280" t="str">
        <f t="shared" si="12"/>
        <v>Miami-Dade Water &amp; Sewer</v>
      </c>
      <c r="X812" s="278"/>
      <c r="Y812" s="284"/>
    </row>
    <row r="813" spans="1:25" s="286" customFormat="1" ht="15" customHeight="1" x14ac:dyDescent="0.3">
      <c r="A813" s="286">
        <v>6012</v>
      </c>
      <c r="B813" s="321">
        <v>40069</v>
      </c>
      <c r="C813" s="322">
        <v>1115</v>
      </c>
      <c r="D813" s="322" t="s">
        <v>64</v>
      </c>
      <c r="E813" s="292" t="s">
        <v>3578</v>
      </c>
      <c r="F813" s="286" t="s">
        <v>19079</v>
      </c>
      <c r="G813" s="316" t="s">
        <v>19080</v>
      </c>
      <c r="H813" s="290" t="s">
        <v>15940</v>
      </c>
      <c r="I813" s="290" t="s">
        <v>19081</v>
      </c>
      <c r="J813" s="290" t="s">
        <v>19082</v>
      </c>
      <c r="K813" s="291" t="s">
        <v>3566</v>
      </c>
      <c r="L813" s="291"/>
      <c r="M813" s="289"/>
      <c r="N813" s="292">
        <v>1000</v>
      </c>
      <c r="O813" s="286" t="s">
        <v>15880</v>
      </c>
      <c r="P813" s="293"/>
      <c r="Q813" s="366"/>
      <c r="R813" s="290" t="str">
        <f t="shared" si="12"/>
        <v>Orange Co. Utilities</v>
      </c>
      <c r="Y813" s="294"/>
    </row>
    <row r="814" spans="1:25" s="286" customFormat="1" ht="15" customHeight="1" x14ac:dyDescent="0.3">
      <c r="A814" s="286">
        <v>6020</v>
      </c>
      <c r="B814" s="321">
        <v>40070</v>
      </c>
      <c r="C814" s="322">
        <v>1103</v>
      </c>
      <c r="D814" s="322" t="s">
        <v>64</v>
      </c>
      <c r="E814" s="292" t="s">
        <v>3578</v>
      </c>
      <c r="F814" s="286" t="s">
        <v>19083</v>
      </c>
      <c r="G814" s="286" t="s">
        <v>19084</v>
      </c>
      <c r="H814" s="290" t="s">
        <v>19085</v>
      </c>
      <c r="I814" s="290" t="s">
        <v>19086</v>
      </c>
      <c r="J814" s="290" t="s">
        <v>19087</v>
      </c>
      <c r="K814" s="291" t="s">
        <v>3566</v>
      </c>
      <c r="L814" s="291"/>
      <c r="M814" s="289"/>
      <c r="N814" s="292">
        <v>1000</v>
      </c>
      <c r="O814" s="286" t="s">
        <v>15880</v>
      </c>
      <c r="P814" s="293"/>
      <c r="Q814" s="366"/>
      <c r="R814" s="290" t="str">
        <f t="shared" si="12"/>
        <v>Apopka School District</v>
      </c>
      <c r="Y814" s="294"/>
    </row>
    <row r="815" spans="1:25" s="286" customFormat="1" ht="15" customHeight="1" x14ac:dyDescent="0.3">
      <c r="A815" s="286">
        <v>6022</v>
      </c>
      <c r="B815" s="321">
        <v>40070</v>
      </c>
      <c r="C815" s="322">
        <v>1243</v>
      </c>
      <c r="D815" s="322" t="s">
        <v>56</v>
      </c>
      <c r="E815" s="292" t="s">
        <v>3587</v>
      </c>
      <c r="F815" s="286" t="s">
        <v>19088</v>
      </c>
      <c r="G815" s="286" t="s">
        <v>17270</v>
      </c>
      <c r="H815" s="290" t="s">
        <v>9833</v>
      </c>
      <c r="I815" s="305" t="s">
        <v>19089</v>
      </c>
      <c r="J815" s="290" t="s">
        <v>19090</v>
      </c>
      <c r="K815" s="286" t="s">
        <v>3566</v>
      </c>
      <c r="L815" s="291"/>
      <c r="M815" s="289" t="s">
        <v>12003</v>
      </c>
      <c r="N815" s="292">
        <v>8000</v>
      </c>
      <c r="O815" s="286" t="s">
        <v>17912</v>
      </c>
      <c r="P815" s="293"/>
      <c r="Q815" s="366"/>
      <c r="R815" s="290" t="str">
        <f t="shared" si="12"/>
        <v>City of Sunrise</v>
      </c>
      <c r="Y815" s="294"/>
    </row>
    <row r="816" spans="1:25" s="286" customFormat="1" ht="15" customHeight="1" x14ac:dyDescent="0.3">
      <c r="A816" s="286">
        <v>6040</v>
      </c>
      <c r="B816" s="321">
        <v>40071</v>
      </c>
      <c r="C816" s="322">
        <v>1114</v>
      </c>
      <c r="D816" s="322" t="s">
        <v>64</v>
      </c>
      <c r="E816" s="292" t="s">
        <v>3578</v>
      </c>
      <c r="F816" s="286" t="s">
        <v>19091</v>
      </c>
      <c r="G816" s="286" t="s">
        <v>15407</v>
      </c>
      <c r="H816" s="290" t="s">
        <v>19092</v>
      </c>
      <c r="I816" s="305" t="s">
        <v>19093</v>
      </c>
      <c r="J816" s="290" t="s">
        <v>19094</v>
      </c>
      <c r="K816" s="286" t="s">
        <v>19095</v>
      </c>
      <c r="L816" s="291" t="s">
        <v>29</v>
      </c>
      <c r="M816" s="289" t="s">
        <v>9493</v>
      </c>
      <c r="N816" s="292">
        <v>50</v>
      </c>
      <c r="O816" s="286" t="s">
        <v>15880</v>
      </c>
      <c r="P816" s="293"/>
      <c r="Q816" s="366"/>
      <c r="R816" s="290" t="str">
        <f t="shared" si="12"/>
        <v>Lockheed Martin</v>
      </c>
      <c r="Y816" s="294"/>
    </row>
    <row r="817" spans="1:25" s="286" customFormat="1" ht="15" customHeight="1" x14ac:dyDescent="0.3">
      <c r="A817" s="286">
        <v>6044</v>
      </c>
      <c r="B817" s="321">
        <v>40071</v>
      </c>
      <c r="C817" s="322">
        <v>1229</v>
      </c>
      <c r="D817" s="322" t="s">
        <v>132</v>
      </c>
      <c r="E817" s="292" t="s">
        <v>3580</v>
      </c>
      <c r="F817" s="286" t="s">
        <v>19096</v>
      </c>
      <c r="G817" s="286" t="s">
        <v>13955</v>
      </c>
      <c r="H817" s="290" t="s">
        <v>14132</v>
      </c>
      <c r="I817" s="290" t="s">
        <v>19097</v>
      </c>
      <c r="J817" s="290" t="s">
        <v>19098</v>
      </c>
      <c r="K817" s="291" t="s">
        <v>16129</v>
      </c>
      <c r="L817" s="291"/>
      <c r="M817" s="289"/>
      <c r="N817" s="292">
        <v>1500</v>
      </c>
      <c r="O817" s="286" t="s">
        <v>15880</v>
      </c>
      <c r="P817" s="293"/>
      <c r="Q817" s="366"/>
      <c r="R817" s="290" t="str">
        <f t="shared" si="12"/>
        <v>St. Johns Co. Utilities</v>
      </c>
      <c r="Y817" s="294"/>
    </row>
    <row r="818" spans="1:25" s="286" customFormat="1" ht="15" customHeight="1" x14ac:dyDescent="0.3">
      <c r="A818" s="286">
        <v>6050</v>
      </c>
      <c r="B818" s="321">
        <v>40071</v>
      </c>
      <c r="C818" s="322">
        <v>416</v>
      </c>
      <c r="D818" s="322" t="s">
        <v>26</v>
      </c>
      <c r="E818" s="286" t="s">
        <v>3578</v>
      </c>
      <c r="F818" s="286" t="s">
        <v>19099</v>
      </c>
      <c r="G818" s="286" t="s">
        <v>12602</v>
      </c>
      <c r="H818" s="290" t="s">
        <v>19100</v>
      </c>
      <c r="I818" s="305" t="s">
        <v>19101</v>
      </c>
      <c r="J818" s="290" t="s">
        <v>19102</v>
      </c>
      <c r="K818" s="291" t="s">
        <v>3566</v>
      </c>
      <c r="L818" s="291"/>
      <c r="M818" s="289" t="s">
        <v>12003</v>
      </c>
      <c r="N818" s="292">
        <v>13000</v>
      </c>
      <c r="O818" s="286" t="s">
        <v>15880</v>
      </c>
      <c r="P818" s="293"/>
      <c r="R818" s="290" t="str">
        <f t="shared" si="12"/>
        <v>Cape Canaveral Air Force Base</v>
      </c>
      <c r="X818" s="294"/>
    </row>
    <row r="819" spans="1:25" s="286" customFormat="1" ht="15" customHeight="1" x14ac:dyDescent="0.3">
      <c r="A819" s="286">
        <v>6057</v>
      </c>
      <c r="B819" s="321">
        <v>40072</v>
      </c>
      <c r="C819" s="322">
        <v>808</v>
      </c>
      <c r="D819" s="322" t="s">
        <v>85</v>
      </c>
      <c r="E819" s="286" t="s">
        <v>3610</v>
      </c>
      <c r="F819" s="286" t="s">
        <v>19103</v>
      </c>
      <c r="G819" s="316" t="s">
        <v>16592</v>
      </c>
      <c r="H819" s="290" t="s">
        <v>19104</v>
      </c>
      <c r="I819" s="305" t="s">
        <v>19105</v>
      </c>
      <c r="J819" s="290" t="s">
        <v>19106</v>
      </c>
      <c r="K819" s="286" t="s">
        <v>14447</v>
      </c>
      <c r="L819" s="291"/>
      <c r="M819" s="289"/>
      <c r="N819" s="292">
        <v>5000</v>
      </c>
      <c r="O819" s="286" t="s">
        <v>16985</v>
      </c>
      <c r="P819" s="293"/>
      <c r="R819" s="290" t="str">
        <f t="shared" si="12"/>
        <v>Wakulla WP</v>
      </c>
      <c r="X819" s="294"/>
    </row>
    <row r="820" spans="1:25" ht="15" customHeight="1" x14ac:dyDescent="0.3">
      <c r="A820" s="278">
        <v>6070</v>
      </c>
      <c r="B820" s="318">
        <v>40072</v>
      </c>
      <c r="C820" s="319">
        <v>309</v>
      </c>
      <c r="D820" s="319" t="s">
        <v>141</v>
      </c>
      <c r="E820" s="278" t="s">
        <v>3578</v>
      </c>
      <c r="F820" s="278" t="s">
        <v>19107</v>
      </c>
      <c r="G820" s="278" t="s">
        <v>9340</v>
      </c>
      <c r="H820" s="280" t="s">
        <v>19108</v>
      </c>
      <c r="I820" s="296" t="s">
        <v>19109</v>
      </c>
      <c r="J820" s="280" t="s">
        <v>19110</v>
      </c>
      <c r="K820" s="278" t="s">
        <v>3567</v>
      </c>
      <c r="M820" s="285"/>
      <c r="N820" s="282">
        <v>2500</v>
      </c>
      <c r="O820" s="278" t="s">
        <v>17912</v>
      </c>
      <c r="R820" s="280" t="str">
        <f t="shared" si="12"/>
        <v>Osceola Water Authority</v>
      </c>
    </row>
    <row r="821" spans="1:25" s="286" customFormat="1" ht="15" customHeight="1" x14ac:dyDescent="0.3">
      <c r="A821" s="286">
        <v>6080</v>
      </c>
      <c r="B821" s="321">
        <v>40073</v>
      </c>
      <c r="C821" s="322">
        <v>1032</v>
      </c>
      <c r="D821" s="322" t="s">
        <v>46</v>
      </c>
      <c r="E821" s="286" t="s">
        <v>3575</v>
      </c>
      <c r="F821" s="286" t="s">
        <v>19111</v>
      </c>
      <c r="G821" s="286" t="s">
        <v>19112</v>
      </c>
      <c r="H821" s="290" t="s">
        <v>19113</v>
      </c>
      <c r="I821" s="290" t="s">
        <v>19114</v>
      </c>
      <c r="J821" s="290" t="s">
        <v>19115</v>
      </c>
      <c r="K821" s="291" t="s">
        <v>4936</v>
      </c>
      <c r="L821" s="291"/>
      <c r="M821" s="289"/>
      <c r="N821" s="292">
        <v>5000</v>
      </c>
      <c r="O821" s="286" t="s">
        <v>4936</v>
      </c>
      <c r="P821" s="293"/>
      <c r="R821" s="290" t="str">
        <f t="shared" si="12"/>
        <v>Advance Water Treatment</v>
      </c>
      <c r="X821" s="294"/>
    </row>
    <row r="822" spans="1:25" s="286" customFormat="1" ht="15" customHeight="1" x14ac:dyDescent="0.3">
      <c r="A822" s="286">
        <v>6079</v>
      </c>
      <c r="B822" s="321">
        <v>40073</v>
      </c>
      <c r="C822" s="322">
        <v>1036</v>
      </c>
      <c r="D822" s="322" t="s">
        <v>108</v>
      </c>
      <c r="E822" s="286" t="s">
        <v>3610</v>
      </c>
      <c r="F822" s="286" t="s">
        <v>19116</v>
      </c>
      <c r="G822" s="286" t="s">
        <v>15370</v>
      </c>
      <c r="H822" s="290" t="s">
        <v>12884</v>
      </c>
      <c r="I822" s="290" t="s">
        <v>19117</v>
      </c>
      <c r="J822" s="290" t="s">
        <v>19118</v>
      </c>
      <c r="K822" s="286" t="s">
        <v>13114</v>
      </c>
      <c r="L822" s="291"/>
      <c r="M822" s="289" t="s">
        <v>17960</v>
      </c>
      <c r="N822" s="292">
        <v>1000</v>
      </c>
      <c r="O822" s="286" t="s">
        <v>18197</v>
      </c>
      <c r="P822" s="293"/>
      <c r="R822" s="290" t="str">
        <f t="shared" si="12"/>
        <v>Destin Water Users</v>
      </c>
      <c r="X822" s="294"/>
    </row>
    <row r="823" spans="1:25" s="286" customFormat="1" ht="15" customHeight="1" x14ac:dyDescent="0.3">
      <c r="A823" s="286">
        <v>6082</v>
      </c>
      <c r="B823" s="321">
        <v>40073</v>
      </c>
      <c r="C823" s="322">
        <v>1155</v>
      </c>
      <c r="D823" s="322" t="s">
        <v>56</v>
      </c>
      <c r="E823" s="286" t="s">
        <v>3587</v>
      </c>
      <c r="F823" s="286" t="s">
        <v>19119</v>
      </c>
      <c r="G823" s="286" t="s">
        <v>10621</v>
      </c>
      <c r="H823" s="290" t="s">
        <v>8596</v>
      </c>
      <c r="I823" s="305" t="s">
        <v>19120</v>
      </c>
      <c r="J823" s="290" t="s">
        <v>19121</v>
      </c>
      <c r="L823" s="291"/>
      <c r="M823" s="289" t="s">
        <v>12003</v>
      </c>
      <c r="N823" s="292">
        <v>1000</v>
      </c>
      <c r="O823" s="286" t="s">
        <v>17057</v>
      </c>
      <c r="P823" s="293"/>
      <c r="R823" s="290" t="str">
        <f t="shared" si="12"/>
        <v>City of Ft. Lauderdale</v>
      </c>
      <c r="X823" s="294"/>
    </row>
    <row r="824" spans="1:25" s="286" customFormat="1" ht="15" customHeight="1" x14ac:dyDescent="0.3">
      <c r="A824" s="286">
        <v>6091</v>
      </c>
      <c r="B824" s="321">
        <v>40073</v>
      </c>
      <c r="C824" s="322">
        <v>357</v>
      </c>
      <c r="D824" s="322" t="s">
        <v>162</v>
      </c>
      <c r="E824" s="286" t="s">
        <v>3582</v>
      </c>
      <c r="F824" s="286" t="s">
        <v>19122</v>
      </c>
      <c r="G824" s="286" t="s">
        <v>19123</v>
      </c>
      <c r="H824" s="290" t="s">
        <v>19124</v>
      </c>
      <c r="I824" s="305" t="s">
        <v>19125</v>
      </c>
      <c r="J824" s="290" t="s">
        <v>8266</v>
      </c>
      <c r="K824" s="291" t="s">
        <v>3566</v>
      </c>
      <c r="L824" s="291"/>
      <c r="M824" s="289" t="s">
        <v>12003</v>
      </c>
      <c r="N824" s="292">
        <v>6000</v>
      </c>
      <c r="O824" s="286" t="s">
        <v>8215</v>
      </c>
      <c r="P824" s="293"/>
      <c r="R824" s="290" t="str">
        <f t="shared" si="12"/>
        <v>South Seas Island Resort on Captiva</v>
      </c>
      <c r="X824" s="294"/>
    </row>
    <row r="825" spans="1:25" s="286" customFormat="1" ht="15" customHeight="1" x14ac:dyDescent="0.3">
      <c r="A825" s="286">
        <v>6096</v>
      </c>
      <c r="B825" s="321">
        <v>40073</v>
      </c>
      <c r="C825" s="322">
        <v>543</v>
      </c>
      <c r="D825" s="322" t="s">
        <v>35</v>
      </c>
      <c r="E825" s="286" t="s">
        <v>3580</v>
      </c>
      <c r="F825" s="286" t="s">
        <v>19126</v>
      </c>
      <c r="G825" s="328" t="s">
        <v>19127</v>
      </c>
      <c r="H825" s="317" t="s">
        <v>19128</v>
      </c>
      <c r="I825" s="323" t="s">
        <v>19129</v>
      </c>
      <c r="J825" s="357" t="s">
        <v>4936</v>
      </c>
      <c r="K825" s="291" t="s">
        <v>4936</v>
      </c>
      <c r="L825" s="291"/>
      <c r="M825" s="289"/>
      <c r="N825" s="292">
        <v>100</v>
      </c>
      <c r="O825" s="286" t="s">
        <v>17057</v>
      </c>
      <c r="P825" s="293"/>
      <c r="R825" s="290" t="str">
        <f t="shared" si="12"/>
        <v>JEA Jacksonville</v>
      </c>
      <c r="X825" s="294"/>
    </row>
    <row r="826" spans="1:25" s="286" customFormat="1" ht="15" customHeight="1" x14ac:dyDescent="0.3">
      <c r="A826" s="286">
        <v>6111</v>
      </c>
      <c r="B826" s="321">
        <v>40074</v>
      </c>
      <c r="C826" s="322">
        <v>1151</v>
      </c>
      <c r="D826" s="322" t="s">
        <v>1272</v>
      </c>
      <c r="E826" s="286" t="s">
        <v>3610</v>
      </c>
      <c r="F826" s="322" t="s">
        <v>19130</v>
      </c>
      <c r="G826" s="322" t="s">
        <v>19131</v>
      </c>
      <c r="H826" s="317" t="s">
        <v>19132</v>
      </c>
      <c r="I826" s="323" t="s">
        <v>19133</v>
      </c>
      <c r="J826" s="357" t="s">
        <v>19134</v>
      </c>
      <c r="K826" s="291" t="s">
        <v>3567</v>
      </c>
      <c r="L826" s="291"/>
      <c r="M826" s="289"/>
      <c r="N826" s="292">
        <v>2000</v>
      </c>
      <c r="O826" s="286" t="s">
        <v>16985</v>
      </c>
      <c r="P826" s="293"/>
      <c r="R826" s="290" t="str">
        <f t="shared" si="12"/>
        <v>City of Port St. Joe</v>
      </c>
      <c r="X826" s="294"/>
    </row>
    <row r="827" spans="1:25" ht="15" customHeight="1" x14ac:dyDescent="0.3">
      <c r="A827" s="278">
        <v>6118</v>
      </c>
      <c r="B827" s="318">
        <v>40074</v>
      </c>
      <c r="C827" s="319">
        <v>1531</v>
      </c>
      <c r="D827" s="319" t="s">
        <v>99</v>
      </c>
      <c r="E827" s="278" t="s">
        <v>3610</v>
      </c>
      <c r="F827" s="302" t="s">
        <v>19135</v>
      </c>
      <c r="G827" s="302" t="s">
        <v>19136</v>
      </c>
      <c r="H827" s="307" t="s">
        <v>6825</v>
      </c>
      <c r="I827" s="347" t="s">
        <v>19137</v>
      </c>
      <c r="J827" s="307" t="s">
        <v>19138</v>
      </c>
      <c r="K827" s="281" t="s">
        <v>8429</v>
      </c>
      <c r="M827" s="285"/>
      <c r="N827" s="282">
        <v>10000</v>
      </c>
      <c r="O827" s="278" t="s">
        <v>16985</v>
      </c>
      <c r="Q827" s="278" t="s">
        <v>19139</v>
      </c>
      <c r="R827" s="280" t="str">
        <f t="shared" si="12"/>
        <v>DEP</v>
      </c>
    </row>
    <row r="828" spans="1:25" ht="15" customHeight="1" x14ac:dyDescent="0.3">
      <c r="A828" s="278">
        <v>6119</v>
      </c>
      <c r="B828" s="318">
        <v>40074</v>
      </c>
      <c r="C828" s="319">
        <v>1557</v>
      </c>
      <c r="D828" s="319" t="s">
        <v>46</v>
      </c>
      <c r="E828" s="278" t="s">
        <v>3575</v>
      </c>
      <c r="F828" s="302" t="s">
        <v>19140</v>
      </c>
      <c r="G828" s="302" t="s">
        <v>19141</v>
      </c>
      <c r="H828" s="307" t="s">
        <v>8243</v>
      </c>
      <c r="I828" s="307" t="s">
        <v>19142</v>
      </c>
      <c r="J828" s="307" t="s">
        <v>19143</v>
      </c>
      <c r="K828" s="281" t="s">
        <v>8225</v>
      </c>
      <c r="M828" s="285"/>
      <c r="N828" s="282">
        <v>1000</v>
      </c>
      <c r="O828" s="278" t="s">
        <v>8161</v>
      </c>
      <c r="R828" s="280" t="str">
        <f t="shared" si="12"/>
        <v>City of Tampa</v>
      </c>
    </row>
    <row r="829" spans="1:25" ht="15" customHeight="1" x14ac:dyDescent="0.3">
      <c r="A829" s="278">
        <v>6125</v>
      </c>
      <c r="B829" s="318">
        <v>40075</v>
      </c>
      <c r="C829" s="319">
        <v>1045</v>
      </c>
      <c r="D829" s="319" t="s">
        <v>42</v>
      </c>
      <c r="E829" s="278" t="s">
        <v>3582</v>
      </c>
      <c r="F829" s="302" t="s">
        <v>19144</v>
      </c>
      <c r="G829" s="302" t="s">
        <v>16109</v>
      </c>
      <c r="H829" s="307" t="s">
        <v>16110</v>
      </c>
      <c r="I829" s="307" t="s">
        <v>19145</v>
      </c>
      <c r="J829" s="307" t="s">
        <v>19146</v>
      </c>
      <c r="K829" s="281" t="s">
        <v>3566</v>
      </c>
      <c r="M829" s="285" t="s">
        <v>14513</v>
      </c>
      <c r="N829" s="282">
        <v>50000</v>
      </c>
      <c r="O829" s="278" t="s">
        <v>15880</v>
      </c>
      <c r="R829" s="280" t="str">
        <f t="shared" si="12"/>
        <v>Collier County Utilities</v>
      </c>
    </row>
    <row r="830" spans="1:25" ht="15" customHeight="1" x14ac:dyDescent="0.3">
      <c r="A830" s="278">
        <v>6131</v>
      </c>
      <c r="B830" s="318">
        <v>40075</v>
      </c>
      <c r="C830" s="319">
        <v>1504</v>
      </c>
      <c r="D830" s="319" t="s">
        <v>21</v>
      </c>
      <c r="E830" s="278" t="s">
        <v>3610</v>
      </c>
      <c r="F830" s="302" t="s">
        <v>19147</v>
      </c>
      <c r="G830" s="302" t="s">
        <v>9224</v>
      </c>
      <c r="H830" s="307" t="s">
        <v>19148</v>
      </c>
      <c r="I830" s="307" t="s">
        <v>19149</v>
      </c>
      <c r="J830" s="307" t="s">
        <v>19150</v>
      </c>
      <c r="K830" s="281" t="s">
        <v>19151</v>
      </c>
      <c r="M830" s="285"/>
      <c r="N830" s="282">
        <v>10000</v>
      </c>
      <c r="O830" s="278" t="s">
        <v>10651</v>
      </c>
      <c r="R830" s="280" t="str">
        <f t="shared" si="12"/>
        <v>City of Century</v>
      </c>
    </row>
    <row r="831" spans="1:25" ht="15" customHeight="1" x14ac:dyDescent="0.3">
      <c r="A831" s="278">
        <v>6142</v>
      </c>
      <c r="B831" s="318">
        <v>40076</v>
      </c>
      <c r="C831" s="319">
        <v>1537</v>
      </c>
      <c r="D831" s="319" t="s">
        <v>40</v>
      </c>
      <c r="E831" s="278" t="s">
        <v>3587</v>
      </c>
      <c r="F831" s="302" t="s">
        <v>19152</v>
      </c>
      <c r="G831" s="302" t="s">
        <v>12732</v>
      </c>
      <c r="H831" s="307" t="s">
        <v>17409</v>
      </c>
      <c r="I831" s="325" t="s">
        <v>19153</v>
      </c>
      <c r="J831" s="307" t="s">
        <v>19154</v>
      </c>
      <c r="K831" s="281" t="s">
        <v>4936</v>
      </c>
      <c r="M831" s="285"/>
      <c r="N831" s="282">
        <v>2288</v>
      </c>
      <c r="O831" s="278" t="s">
        <v>4936</v>
      </c>
      <c r="Q831" s="278" t="s">
        <v>19155</v>
      </c>
      <c r="R831" s="280" t="str">
        <f t="shared" si="12"/>
        <v>Miami-Dade Water and Sewer</v>
      </c>
    </row>
    <row r="832" spans="1:25" ht="15" customHeight="1" x14ac:dyDescent="0.3">
      <c r="A832" s="278">
        <v>6146</v>
      </c>
      <c r="B832" s="318">
        <v>40076</v>
      </c>
      <c r="C832" s="319">
        <v>1715</v>
      </c>
      <c r="D832" s="319" t="s">
        <v>21</v>
      </c>
      <c r="E832" s="278" t="s">
        <v>3610</v>
      </c>
      <c r="F832" s="302" t="s">
        <v>19156</v>
      </c>
      <c r="G832" s="302" t="s">
        <v>8499</v>
      </c>
      <c r="H832" s="307" t="s">
        <v>8202</v>
      </c>
      <c r="I832" s="307" t="s">
        <v>19157</v>
      </c>
      <c r="J832" s="307" t="s">
        <v>19158</v>
      </c>
      <c r="K832" s="307" t="s">
        <v>14447</v>
      </c>
      <c r="M832" s="285"/>
      <c r="N832" s="282">
        <v>15</v>
      </c>
      <c r="O832" s="278" t="s">
        <v>4936</v>
      </c>
      <c r="Q832" s="278" t="s">
        <v>19159</v>
      </c>
      <c r="R832" s="280" t="str">
        <f t="shared" si="12"/>
        <v>Emerald Coast Utilities</v>
      </c>
    </row>
    <row r="833" spans="1:24" ht="15" customHeight="1" x14ac:dyDescent="0.3">
      <c r="A833" s="278">
        <v>6149</v>
      </c>
      <c r="B833" s="318">
        <v>40076</v>
      </c>
      <c r="C833" s="319">
        <v>2119</v>
      </c>
      <c r="D833" s="319" t="s">
        <v>59</v>
      </c>
      <c r="E833" s="278" t="s">
        <v>3580</v>
      </c>
      <c r="F833" s="302" t="s">
        <v>19160</v>
      </c>
      <c r="G833" s="302" t="s">
        <v>18857</v>
      </c>
      <c r="H833" s="307" t="s">
        <v>19161</v>
      </c>
      <c r="I833" s="307" t="s">
        <v>19162</v>
      </c>
      <c r="J833" s="307" t="s">
        <v>19163</v>
      </c>
      <c r="K833" s="281" t="s">
        <v>19151</v>
      </c>
      <c r="M833" s="285"/>
      <c r="N833" s="282">
        <v>1000</v>
      </c>
      <c r="O833" s="278" t="s">
        <v>17057</v>
      </c>
      <c r="R833" s="280" t="str">
        <f t="shared" si="12"/>
        <v>City of High Springs</v>
      </c>
    </row>
    <row r="834" spans="1:24" ht="15" customHeight="1" x14ac:dyDescent="0.3">
      <c r="A834" s="278">
        <v>6152</v>
      </c>
      <c r="B834" s="318">
        <v>40077</v>
      </c>
      <c r="C834" s="319">
        <v>911</v>
      </c>
      <c r="D834" s="319" t="s">
        <v>200</v>
      </c>
      <c r="E834" s="278" t="s">
        <v>3575</v>
      </c>
      <c r="F834" s="302" t="s">
        <v>19164</v>
      </c>
      <c r="G834" s="302" t="s">
        <v>13509</v>
      </c>
      <c r="H834" s="307" t="s">
        <v>13306</v>
      </c>
      <c r="I834" s="307" t="s">
        <v>19165</v>
      </c>
      <c r="J834" s="307" t="s">
        <v>19166</v>
      </c>
      <c r="K834" s="281" t="s">
        <v>8429</v>
      </c>
      <c r="M834" s="285"/>
      <c r="N834" s="282">
        <v>17300</v>
      </c>
      <c r="O834" s="278" t="s">
        <v>8161</v>
      </c>
      <c r="Q834" s="278" t="s">
        <v>15416</v>
      </c>
      <c r="R834" s="280" t="str">
        <f t="shared" si="12"/>
        <v>Pasco Co. Utilities</v>
      </c>
    </row>
    <row r="835" spans="1:24" ht="15" customHeight="1" x14ac:dyDescent="0.3">
      <c r="A835" s="278">
        <v>6153</v>
      </c>
      <c r="B835" s="318">
        <v>40077</v>
      </c>
      <c r="C835" s="319">
        <v>959</v>
      </c>
      <c r="D835" s="319" t="s">
        <v>42</v>
      </c>
      <c r="E835" s="278" t="s">
        <v>3582</v>
      </c>
      <c r="F835" s="302" t="s">
        <v>19167</v>
      </c>
      <c r="G835" s="302" t="s">
        <v>17052</v>
      </c>
      <c r="H835" s="307" t="s">
        <v>8270</v>
      </c>
      <c r="I835" s="307" t="s">
        <v>19168</v>
      </c>
      <c r="J835" s="307" t="s">
        <v>19169</v>
      </c>
      <c r="K835" s="281" t="s">
        <v>3566</v>
      </c>
      <c r="M835" s="285" t="s">
        <v>12003</v>
      </c>
      <c r="N835" s="282">
        <v>500000</v>
      </c>
      <c r="O835" s="278" t="s">
        <v>10651</v>
      </c>
      <c r="R835" s="280" t="str">
        <f t="shared" si="12"/>
        <v>Collier Co. Utilities</v>
      </c>
    </row>
    <row r="836" spans="1:24" ht="15" customHeight="1" x14ac:dyDescent="0.3">
      <c r="A836" s="278">
        <v>6157</v>
      </c>
      <c r="B836" s="318">
        <v>40077</v>
      </c>
      <c r="C836" s="319">
        <v>1225</v>
      </c>
      <c r="D836" s="319" t="s">
        <v>42</v>
      </c>
      <c r="E836" s="278" t="s">
        <v>3582</v>
      </c>
      <c r="F836" s="302" t="s">
        <v>19170</v>
      </c>
      <c r="G836" s="302" t="s">
        <v>19171</v>
      </c>
      <c r="H836" s="307" t="s">
        <v>8270</v>
      </c>
      <c r="I836" s="307" t="s">
        <v>19172</v>
      </c>
      <c r="J836" s="307" t="s">
        <v>19173</v>
      </c>
      <c r="K836" s="281" t="s">
        <v>8225</v>
      </c>
      <c r="M836" s="285"/>
      <c r="N836" s="282">
        <v>30000</v>
      </c>
      <c r="O836" s="278" t="s">
        <v>13539</v>
      </c>
      <c r="R836" s="280" t="str">
        <f t="shared" si="12"/>
        <v>Collier Co. Utilities</v>
      </c>
    </row>
    <row r="837" spans="1:24" ht="15" customHeight="1" x14ac:dyDescent="0.3">
      <c r="A837" s="278">
        <v>6158</v>
      </c>
      <c r="B837" s="318">
        <v>40077</v>
      </c>
      <c r="C837" s="319">
        <v>1315</v>
      </c>
      <c r="D837" s="319" t="s">
        <v>46</v>
      </c>
      <c r="E837" s="278" t="s">
        <v>3575</v>
      </c>
      <c r="F837" s="302" t="s">
        <v>19174</v>
      </c>
      <c r="G837" s="302" t="s">
        <v>11335</v>
      </c>
      <c r="H837" s="307" t="s">
        <v>19175</v>
      </c>
      <c r="I837" s="307" t="s">
        <v>19176</v>
      </c>
      <c r="J837" s="307" t="s">
        <v>19177</v>
      </c>
      <c r="K837" s="281" t="s">
        <v>3566</v>
      </c>
      <c r="M837" s="285" t="s">
        <v>12003</v>
      </c>
      <c r="N837" s="282">
        <v>51000</v>
      </c>
      <c r="O837" s="278" t="s">
        <v>18197</v>
      </c>
      <c r="Q837" s="278" t="s">
        <v>15416</v>
      </c>
      <c r="R837" s="280" t="str">
        <f t="shared" si="12"/>
        <v>Caloosa Golf Course</v>
      </c>
    </row>
    <row r="838" spans="1:24" ht="15" customHeight="1" x14ac:dyDescent="0.3">
      <c r="A838" s="278">
        <v>6160</v>
      </c>
      <c r="B838" s="318">
        <v>40077</v>
      </c>
      <c r="C838" s="319">
        <v>1415</v>
      </c>
      <c r="D838" s="319" t="s">
        <v>46</v>
      </c>
      <c r="E838" s="278" t="s">
        <v>3575</v>
      </c>
      <c r="F838" s="302" t="s">
        <v>19178</v>
      </c>
      <c r="G838" s="302" t="s">
        <v>19179</v>
      </c>
      <c r="H838" s="307" t="s">
        <v>19180</v>
      </c>
      <c r="I838" s="325" t="s">
        <v>19181</v>
      </c>
      <c r="J838" s="307" t="s">
        <v>19182</v>
      </c>
      <c r="K838" s="281" t="s">
        <v>3566</v>
      </c>
      <c r="M838" s="285"/>
      <c r="N838" s="282">
        <v>1000</v>
      </c>
      <c r="O838" s="278" t="s">
        <v>19183</v>
      </c>
      <c r="Q838" s="278" t="s">
        <v>15416</v>
      </c>
      <c r="R838" s="280" t="str">
        <f t="shared" si="12"/>
        <v>Gerdau Ameristeel Company</v>
      </c>
    </row>
    <row r="839" spans="1:24" ht="15" customHeight="1" x14ac:dyDescent="0.3">
      <c r="A839" s="278">
        <v>6161</v>
      </c>
      <c r="B839" s="318">
        <v>40077</v>
      </c>
      <c r="C839" s="319">
        <v>1448</v>
      </c>
      <c r="D839" s="319" t="s">
        <v>61</v>
      </c>
      <c r="E839" s="278" t="s">
        <v>3575</v>
      </c>
      <c r="F839" s="302" t="s">
        <v>19184</v>
      </c>
      <c r="G839" s="302" t="s">
        <v>19185</v>
      </c>
      <c r="H839" s="307" t="s">
        <v>13750</v>
      </c>
      <c r="I839" s="307" t="s">
        <v>19186</v>
      </c>
      <c r="J839" s="307" t="s">
        <v>19187</v>
      </c>
      <c r="K839" s="281" t="s">
        <v>3566</v>
      </c>
      <c r="M839" s="285"/>
      <c r="N839" s="282">
        <v>109200</v>
      </c>
      <c r="O839" s="278" t="s">
        <v>10651</v>
      </c>
      <c r="R839" s="280" t="str">
        <f t="shared" si="12"/>
        <v>Pinellas Co. Utilities</v>
      </c>
    </row>
    <row r="840" spans="1:24" ht="15" customHeight="1" x14ac:dyDescent="0.3">
      <c r="A840" s="278">
        <v>6170</v>
      </c>
      <c r="B840" s="318">
        <v>40078</v>
      </c>
      <c r="C840" s="319">
        <v>802</v>
      </c>
      <c r="D840" s="319" t="s">
        <v>64</v>
      </c>
      <c r="E840" s="278" t="s">
        <v>3578</v>
      </c>
      <c r="F840" s="302" t="s">
        <v>19188</v>
      </c>
      <c r="G840" s="302" t="s">
        <v>9411</v>
      </c>
      <c r="H840" s="307" t="s">
        <v>15940</v>
      </c>
      <c r="I840" s="307" t="s">
        <v>19189</v>
      </c>
      <c r="J840" s="307" t="s">
        <v>19190</v>
      </c>
      <c r="K840" s="281" t="s">
        <v>3566</v>
      </c>
      <c r="M840" s="285" t="s">
        <v>12003</v>
      </c>
      <c r="N840" s="282">
        <v>1000</v>
      </c>
      <c r="O840" s="278" t="s">
        <v>15880</v>
      </c>
      <c r="Q840" s="278" t="s">
        <v>9145</v>
      </c>
      <c r="R840" s="280" t="str">
        <f t="shared" si="12"/>
        <v>Orange Co. Utilities</v>
      </c>
    </row>
    <row r="841" spans="1:24" ht="15" customHeight="1" x14ac:dyDescent="0.3">
      <c r="A841" s="278">
        <v>6179</v>
      </c>
      <c r="B841" s="318">
        <v>40078</v>
      </c>
      <c r="C841" s="319">
        <v>1341</v>
      </c>
      <c r="D841" s="319" t="s">
        <v>64</v>
      </c>
      <c r="E841" s="278" t="s">
        <v>3578</v>
      </c>
      <c r="F841" s="302" t="s">
        <v>19191</v>
      </c>
      <c r="G841" s="302" t="s">
        <v>16950</v>
      </c>
      <c r="H841" s="307" t="s">
        <v>19192</v>
      </c>
      <c r="I841" s="307" t="s">
        <v>19193</v>
      </c>
      <c r="J841" s="307" t="s">
        <v>19194</v>
      </c>
      <c r="K841" s="281" t="s">
        <v>18705</v>
      </c>
      <c r="M841" s="285" t="s">
        <v>15993</v>
      </c>
      <c r="N841" s="282" t="s">
        <v>19195</v>
      </c>
      <c r="O841" s="278" t="s">
        <v>17926</v>
      </c>
      <c r="R841" s="280" t="str">
        <f t="shared" si="12"/>
        <v>Shelley</v>
      </c>
    </row>
    <row r="842" spans="1:24" ht="15" customHeight="1" x14ac:dyDescent="0.3">
      <c r="A842" s="278">
        <v>6182</v>
      </c>
      <c r="B842" s="318">
        <v>40078</v>
      </c>
      <c r="C842" s="319">
        <v>1505</v>
      </c>
      <c r="D842" s="319" t="s">
        <v>319</v>
      </c>
      <c r="E842" s="278" t="s">
        <v>3610</v>
      </c>
      <c r="F842" s="302" t="s">
        <v>19196</v>
      </c>
      <c r="G842" s="302" t="s">
        <v>19197</v>
      </c>
      <c r="H842" s="307" t="s">
        <v>8208</v>
      </c>
      <c r="I842" s="325" t="s">
        <v>19198</v>
      </c>
      <c r="J842" s="307" t="s">
        <v>19199</v>
      </c>
      <c r="K842" s="281" t="s">
        <v>3566</v>
      </c>
      <c r="M842" s="285"/>
      <c r="N842" s="282">
        <v>100</v>
      </c>
      <c r="O842" s="278" t="s">
        <v>8142</v>
      </c>
      <c r="R842" s="280" t="str">
        <f t="shared" si="12"/>
        <v>City of Tallahassee</v>
      </c>
    </row>
    <row r="843" spans="1:24" ht="15" customHeight="1" x14ac:dyDescent="0.3">
      <c r="A843" s="278">
        <v>6188</v>
      </c>
      <c r="B843" s="318">
        <v>40079</v>
      </c>
      <c r="C843" s="319">
        <v>559</v>
      </c>
      <c r="D843" s="319" t="s">
        <v>42</v>
      </c>
      <c r="E843" s="278" t="s">
        <v>3582</v>
      </c>
      <c r="F843" s="302" t="s">
        <v>19200</v>
      </c>
      <c r="G843" s="302" t="s">
        <v>19201</v>
      </c>
      <c r="H843" s="307" t="s">
        <v>8270</v>
      </c>
      <c r="I843" s="307" t="s">
        <v>19202</v>
      </c>
      <c r="J843" s="307" t="s">
        <v>19203</v>
      </c>
      <c r="K843" s="281" t="s">
        <v>8225</v>
      </c>
      <c r="M843" s="285"/>
      <c r="N843" s="282">
        <v>3000</v>
      </c>
      <c r="O843" s="278" t="s">
        <v>4936</v>
      </c>
      <c r="Q843" s="278" t="s">
        <v>9608</v>
      </c>
      <c r="R843" s="280" t="str">
        <f t="shared" ref="R843:R906" si="13">IF(B843&gt;0,H843,"")</f>
        <v>Collier Co. Utilities</v>
      </c>
    </row>
    <row r="844" spans="1:24" ht="15" customHeight="1" x14ac:dyDescent="0.3">
      <c r="A844" s="278">
        <v>6191</v>
      </c>
      <c r="B844" s="318">
        <v>40079</v>
      </c>
      <c r="C844" s="319">
        <v>814</v>
      </c>
      <c r="D844" s="319" t="s">
        <v>121</v>
      </c>
      <c r="E844" s="278" t="s">
        <v>3582</v>
      </c>
      <c r="F844" s="302" t="s">
        <v>19204</v>
      </c>
      <c r="G844" s="302" t="s">
        <v>18983</v>
      </c>
      <c r="H844" s="307" t="s">
        <v>19205</v>
      </c>
      <c r="I844" s="307" t="s">
        <v>19206</v>
      </c>
      <c r="J844" s="307" t="s">
        <v>19207</v>
      </c>
      <c r="K844" s="281" t="s">
        <v>14447</v>
      </c>
      <c r="M844" s="285"/>
      <c r="N844" s="282">
        <v>1500</v>
      </c>
      <c r="O844" s="278" t="s">
        <v>15880</v>
      </c>
      <c r="R844" s="280" t="str">
        <f t="shared" si="13"/>
        <v>Charlotte County WP</v>
      </c>
    </row>
    <row r="845" spans="1:24" s="286" customFormat="1" ht="15" customHeight="1" x14ac:dyDescent="0.3">
      <c r="A845" s="286">
        <v>6209</v>
      </c>
      <c r="B845" s="321">
        <v>40080</v>
      </c>
      <c r="C845" s="322">
        <v>1252</v>
      </c>
      <c r="D845" s="322" t="s">
        <v>35</v>
      </c>
      <c r="E845" s="286" t="s">
        <v>3580</v>
      </c>
      <c r="F845" s="322" t="s">
        <v>19208</v>
      </c>
      <c r="G845" s="322" t="s">
        <v>19209</v>
      </c>
      <c r="H845" s="317" t="s">
        <v>19210</v>
      </c>
      <c r="I845" s="323" t="s">
        <v>19211</v>
      </c>
      <c r="J845" s="357" t="s">
        <v>19212</v>
      </c>
      <c r="K845" s="291" t="s">
        <v>4936</v>
      </c>
      <c r="L845" s="291"/>
      <c r="M845" s="289"/>
      <c r="N845" s="292" t="s">
        <v>4936</v>
      </c>
      <c r="O845" s="286" t="s">
        <v>4936</v>
      </c>
      <c r="P845" s="293"/>
      <c r="R845" s="290" t="str">
        <f t="shared" si="13"/>
        <v>private business owner/ Lillian's Sports Grill</v>
      </c>
      <c r="X845" s="294"/>
    </row>
    <row r="846" spans="1:24" s="286" customFormat="1" ht="15" customHeight="1" x14ac:dyDescent="0.3">
      <c r="A846" s="286">
        <v>6214</v>
      </c>
      <c r="B846" s="321">
        <v>40080</v>
      </c>
      <c r="C846" s="322">
        <v>257</v>
      </c>
      <c r="D846" s="322" t="s">
        <v>56</v>
      </c>
      <c r="E846" s="286" t="s">
        <v>3587</v>
      </c>
      <c r="F846" s="286" t="s">
        <v>19213</v>
      </c>
      <c r="G846" s="322" t="s">
        <v>19214</v>
      </c>
      <c r="H846" s="317" t="s">
        <v>16059</v>
      </c>
      <c r="I846" s="290" t="s">
        <v>19215</v>
      </c>
      <c r="J846" s="290" t="s">
        <v>19216</v>
      </c>
      <c r="K846" s="291" t="s">
        <v>14447</v>
      </c>
      <c r="L846" s="291"/>
      <c r="M846" s="289"/>
      <c r="N846" s="292">
        <v>500</v>
      </c>
      <c r="O846" s="286" t="s">
        <v>10651</v>
      </c>
      <c r="P846" s="293"/>
      <c r="R846" s="290" t="str">
        <f t="shared" si="13"/>
        <v>Broward County Water &amp; Wastewater Services</v>
      </c>
      <c r="X846" s="294"/>
    </row>
    <row r="847" spans="1:24" s="286" customFormat="1" ht="15" customHeight="1" x14ac:dyDescent="0.3">
      <c r="A847" s="286">
        <v>6223</v>
      </c>
      <c r="B847" s="321">
        <v>40080</v>
      </c>
      <c r="C847" s="322">
        <v>711</v>
      </c>
      <c r="D847" s="322" t="s">
        <v>68</v>
      </c>
      <c r="E847" s="286" t="s">
        <v>3575</v>
      </c>
      <c r="F847" s="286" t="s">
        <v>19217</v>
      </c>
      <c r="G847" s="322" t="s">
        <v>8903</v>
      </c>
      <c r="H847" s="290" t="s">
        <v>19218</v>
      </c>
      <c r="I847" s="290" t="s">
        <v>19219</v>
      </c>
      <c r="J847" s="290" t="s">
        <v>19220</v>
      </c>
      <c r="K847" s="291" t="s">
        <v>16133</v>
      </c>
      <c r="L847" s="291"/>
      <c r="M847" s="289"/>
      <c r="N847" s="292">
        <v>8000</v>
      </c>
      <c r="O847" s="286" t="s">
        <v>8227</v>
      </c>
      <c r="P847" s="293"/>
      <c r="R847" s="290" t="str">
        <f t="shared" si="13"/>
        <v>Broward County</v>
      </c>
      <c r="X847" s="294"/>
    </row>
    <row r="848" spans="1:24" s="286" customFormat="1" ht="15" customHeight="1" x14ac:dyDescent="0.3">
      <c r="A848" s="286">
        <v>6224</v>
      </c>
      <c r="B848" s="321">
        <v>40080</v>
      </c>
      <c r="C848" s="322">
        <v>1054</v>
      </c>
      <c r="D848" s="322" t="s">
        <v>3611</v>
      </c>
      <c r="E848" s="286" t="s">
        <v>3587</v>
      </c>
      <c r="F848" s="286" t="s">
        <v>19221</v>
      </c>
      <c r="G848" s="286" t="s">
        <v>17408</v>
      </c>
      <c r="H848" s="290" t="s">
        <v>19222</v>
      </c>
      <c r="I848" s="305" t="s">
        <v>19223</v>
      </c>
      <c r="J848" s="290" t="s">
        <v>19224</v>
      </c>
      <c r="K848" s="291" t="s">
        <v>14447</v>
      </c>
      <c r="L848" s="291"/>
      <c r="M848" s="289"/>
      <c r="N848" s="292">
        <v>50</v>
      </c>
      <c r="O848" s="286" t="s">
        <v>8227</v>
      </c>
      <c r="P848" s="293"/>
      <c r="R848" s="290" t="str">
        <f t="shared" si="13"/>
        <v>Miami-Dade Sewer &amp; Water</v>
      </c>
      <c r="X848" s="294"/>
    </row>
    <row r="849" spans="1:24" s="286" customFormat="1" ht="15" customHeight="1" x14ac:dyDescent="0.3">
      <c r="A849" s="286">
        <v>6227</v>
      </c>
      <c r="B849" s="321">
        <v>40081</v>
      </c>
      <c r="C849" s="322">
        <v>1250</v>
      </c>
      <c r="D849" s="322" t="s">
        <v>319</v>
      </c>
      <c r="E849" s="286" t="s">
        <v>3610</v>
      </c>
      <c r="F849" s="286" t="s">
        <v>19225</v>
      </c>
      <c r="G849" s="322" t="s">
        <v>8207</v>
      </c>
      <c r="H849" s="290" t="s">
        <v>8208</v>
      </c>
      <c r="I849" s="290" t="s">
        <v>19226</v>
      </c>
      <c r="J849" s="290" t="s">
        <v>19227</v>
      </c>
      <c r="K849" s="291" t="s">
        <v>3566</v>
      </c>
      <c r="L849" s="291"/>
      <c r="M849" s="289" t="s">
        <v>12003</v>
      </c>
      <c r="N849" s="292">
        <v>900</v>
      </c>
      <c r="O849" s="286" t="s">
        <v>8161</v>
      </c>
      <c r="P849" s="293"/>
      <c r="R849" s="290" t="str">
        <f t="shared" si="13"/>
        <v>City of Tallahassee</v>
      </c>
      <c r="X849" s="294"/>
    </row>
    <row r="850" spans="1:24" s="286" customFormat="1" ht="15" customHeight="1" x14ac:dyDescent="0.3">
      <c r="A850" s="286">
        <v>6229</v>
      </c>
      <c r="B850" s="321">
        <v>40081</v>
      </c>
      <c r="C850" s="322">
        <v>244</v>
      </c>
      <c r="D850" s="322" t="s">
        <v>70</v>
      </c>
      <c r="E850" s="286" t="s">
        <v>3575</v>
      </c>
      <c r="F850" s="286" t="s">
        <v>19228</v>
      </c>
      <c r="G850" s="322" t="s">
        <v>10540</v>
      </c>
      <c r="H850" s="317" t="s">
        <v>8894</v>
      </c>
      <c r="I850" s="290" t="s">
        <v>19229</v>
      </c>
      <c r="J850" s="290" t="s">
        <v>19230</v>
      </c>
      <c r="K850" s="291" t="s">
        <v>16133</v>
      </c>
      <c r="L850" s="291"/>
      <c r="M850" s="289"/>
      <c r="N850" s="292">
        <v>1300</v>
      </c>
      <c r="O850" s="286" t="s">
        <v>8227</v>
      </c>
      <c r="P850" s="293"/>
      <c r="R850" s="290" t="str">
        <f t="shared" si="13"/>
        <v>Polk County Utilities</v>
      </c>
      <c r="X850" s="294"/>
    </row>
    <row r="851" spans="1:24" s="286" customFormat="1" ht="15" customHeight="1" x14ac:dyDescent="0.3">
      <c r="A851" s="286">
        <v>6230</v>
      </c>
      <c r="B851" s="321">
        <v>40081</v>
      </c>
      <c r="C851" s="322">
        <v>305</v>
      </c>
      <c r="D851" s="322" t="s">
        <v>141</v>
      </c>
      <c r="E851" s="286" t="s">
        <v>3578</v>
      </c>
      <c r="F851" s="286" t="s">
        <v>19231</v>
      </c>
      <c r="G851" s="322" t="s">
        <v>19232</v>
      </c>
      <c r="H851" s="290" t="s">
        <v>8899</v>
      </c>
      <c r="I851" s="305" t="s">
        <v>19233</v>
      </c>
      <c r="J851" s="290" t="s">
        <v>19234</v>
      </c>
      <c r="K851" s="291" t="s">
        <v>19235</v>
      </c>
      <c r="L851" s="291"/>
      <c r="M851" s="289"/>
      <c r="N851" s="292">
        <v>1350</v>
      </c>
      <c r="O851" s="286" t="s">
        <v>8227</v>
      </c>
      <c r="P851" s="293"/>
      <c r="R851" s="290" t="str">
        <f t="shared" si="13"/>
        <v>City of St. Cloud</v>
      </c>
      <c r="X851" s="294"/>
    </row>
    <row r="852" spans="1:24" ht="15" customHeight="1" x14ac:dyDescent="0.3">
      <c r="A852" s="278">
        <v>6245</v>
      </c>
      <c r="B852" s="318">
        <v>40082</v>
      </c>
      <c r="C852" s="319">
        <v>1329</v>
      </c>
      <c r="D852" s="319" t="s">
        <v>42</v>
      </c>
      <c r="E852" s="278" t="s">
        <v>3582</v>
      </c>
      <c r="F852" s="278" t="s">
        <v>19236</v>
      </c>
      <c r="G852" s="278" t="s">
        <v>16109</v>
      </c>
      <c r="H852" s="315" t="s">
        <v>16110</v>
      </c>
      <c r="I852" s="315" t="s">
        <v>19237</v>
      </c>
      <c r="J852" s="315" t="s">
        <v>19238</v>
      </c>
      <c r="K852" s="281" t="s">
        <v>5347</v>
      </c>
      <c r="M852" s="285" t="s">
        <v>12003</v>
      </c>
      <c r="N852" s="282">
        <v>3000</v>
      </c>
      <c r="O852" s="278" t="s">
        <v>8161</v>
      </c>
      <c r="R852" s="280" t="str">
        <f t="shared" si="13"/>
        <v>Collier County Utilities</v>
      </c>
    </row>
    <row r="853" spans="1:24" ht="15" customHeight="1" x14ac:dyDescent="0.3">
      <c r="A853" s="278">
        <v>6250</v>
      </c>
      <c r="B853" s="318">
        <v>40082</v>
      </c>
      <c r="C853" s="319">
        <v>1525</v>
      </c>
      <c r="D853" s="319" t="s">
        <v>61</v>
      </c>
      <c r="E853" s="278" t="s">
        <v>3575</v>
      </c>
      <c r="F853" s="278" t="s">
        <v>19239</v>
      </c>
      <c r="G853" s="278" t="s">
        <v>19240</v>
      </c>
      <c r="H853" s="315" t="s">
        <v>15419</v>
      </c>
      <c r="I853" s="315" t="s">
        <v>19241</v>
      </c>
      <c r="J853" s="315" t="s">
        <v>19242</v>
      </c>
      <c r="K853" s="278" t="s">
        <v>19243</v>
      </c>
      <c r="M853" s="285"/>
      <c r="N853" s="282" t="s">
        <v>4936</v>
      </c>
      <c r="O853" s="278" t="s">
        <v>8161</v>
      </c>
      <c r="R853" s="280" t="str">
        <f t="shared" si="13"/>
        <v>County utilities</v>
      </c>
    </row>
    <row r="854" spans="1:24" ht="15" customHeight="1" x14ac:dyDescent="0.3">
      <c r="A854" s="278">
        <v>6251</v>
      </c>
      <c r="B854" s="318">
        <v>40082</v>
      </c>
      <c r="C854" s="319">
        <v>2122</v>
      </c>
      <c r="D854" s="319" t="s">
        <v>426</v>
      </c>
      <c r="E854" s="278" t="s">
        <v>3587</v>
      </c>
      <c r="F854" s="278" t="s">
        <v>19244</v>
      </c>
      <c r="G854" s="278" t="s">
        <v>19245</v>
      </c>
      <c r="H854" s="315" t="s">
        <v>15887</v>
      </c>
      <c r="I854" s="315" t="s">
        <v>19246</v>
      </c>
      <c r="J854" s="315" t="s">
        <v>19247</v>
      </c>
      <c r="K854" s="281" t="s">
        <v>4936</v>
      </c>
      <c r="M854" s="285"/>
      <c r="N854" s="282">
        <v>20000</v>
      </c>
      <c r="O854" s="278" t="s">
        <v>8161</v>
      </c>
      <c r="Q854" s="278" t="s">
        <v>19248</v>
      </c>
      <c r="R854" s="280" t="str">
        <f t="shared" si="13"/>
        <v>County Utilities</v>
      </c>
    </row>
    <row r="855" spans="1:24" ht="15" customHeight="1" x14ac:dyDescent="0.3">
      <c r="A855" s="278">
        <v>6258</v>
      </c>
      <c r="B855" s="318">
        <v>40083</v>
      </c>
      <c r="C855" s="319">
        <v>1319</v>
      </c>
      <c r="D855" s="319" t="s">
        <v>130</v>
      </c>
      <c r="E855" s="278" t="s">
        <v>3578</v>
      </c>
      <c r="F855" s="278" t="s">
        <v>19249</v>
      </c>
      <c r="G855" s="278" t="s">
        <v>19250</v>
      </c>
      <c r="H855" s="315" t="s">
        <v>16189</v>
      </c>
      <c r="I855" s="315" t="s">
        <v>19251</v>
      </c>
      <c r="J855" s="315" t="s">
        <v>19252</v>
      </c>
      <c r="K855" s="281" t="s">
        <v>16450</v>
      </c>
      <c r="M855" s="285"/>
      <c r="N855" s="282">
        <v>1000</v>
      </c>
      <c r="O855" s="278" t="s">
        <v>13539</v>
      </c>
      <c r="Q855" s="278" t="s">
        <v>19253</v>
      </c>
      <c r="R855" s="280" t="str">
        <f t="shared" si="13"/>
        <v>City of Port Orange</v>
      </c>
    </row>
    <row r="856" spans="1:24" ht="15" customHeight="1" x14ac:dyDescent="0.3">
      <c r="A856" s="278">
        <v>6268</v>
      </c>
      <c r="B856" s="318">
        <v>40084</v>
      </c>
      <c r="C856" s="319">
        <v>1252</v>
      </c>
      <c r="D856" s="319" t="s">
        <v>40</v>
      </c>
      <c r="E856" s="278" t="s">
        <v>3587</v>
      </c>
      <c r="F856" s="278" t="s">
        <v>19254</v>
      </c>
      <c r="G856" s="278" t="s">
        <v>10588</v>
      </c>
      <c r="H856" s="315" t="s">
        <v>16974</v>
      </c>
      <c r="I856" s="315" t="s">
        <v>19255</v>
      </c>
      <c r="J856" s="315" t="s">
        <v>19256</v>
      </c>
      <c r="K856" s="281" t="s">
        <v>15979</v>
      </c>
      <c r="M856" s="285"/>
      <c r="N856" s="282">
        <v>73656</v>
      </c>
      <c r="O856" s="278" t="s">
        <v>15880</v>
      </c>
      <c r="Q856" s="278" t="s">
        <v>19257</v>
      </c>
      <c r="R856" s="280" t="str">
        <f t="shared" si="13"/>
        <v>Miami Dade Water and Sewer</v>
      </c>
    </row>
    <row r="857" spans="1:24" ht="15" customHeight="1" x14ac:dyDescent="0.3">
      <c r="A857" s="278">
        <v>6278</v>
      </c>
      <c r="B857" s="318">
        <v>40084</v>
      </c>
      <c r="C857" s="319">
        <v>1538</v>
      </c>
      <c r="D857" s="319" t="s">
        <v>46</v>
      </c>
      <c r="E857" s="278" t="s">
        <v>3575</v>
      </c>
      <c r="F857" s="278" t="s">
        <v>19258</v>
      </c>
      <c r="G857" s="278" t="s">
        <v>19259</v>
      </c>
      <c r="H857" s="315" t="s">
        <v>18286</v>
      </c>
      <c r="I857" s="315" t="s">
        <v>19260</v>
      </c>
      <c r="J857" s="315" t="s">
        <v>19261</v>
      </c>
      <c r="K857" s="281" t="s">
        <v>3566</v>
      </c>
      <c r="M857" s="285"/>
      <c r="N857" s="282">
        <v>5000</v>
      </c>
      <c r="O857" s="278" t="s">
        <v>14821</v>
      </c>
      <c r="R857" s="280" t="str">
        <f t="shared" si="13"/>
        <v>Hillsborough Co. Wastewater</v>
      </c>
    </row>
    <row r="858" spans="1:24" ht="15" customHeight="1" x14ac:dyDescent="0.3">
      <c r="A858" s="278">
        <v>6281</v>
      </c>
      <c r="B858" s="318">
        <v>40085</v>
      </c>
      <c r="C858" s="319">
        <v>829</v>
      </c>
      <c r="D858" s="319" t="s">
        <v>64</v>
      </c>
      <c r="E858" s="278" t="s">
        <v>3578</v>
      </c>
      <c r="F858" s="278" t="s">
        <v>19262</v>
      </c>
      <c r="G858" s="278" t="s">
        <v>8704</v>
      </c>
      <c r="H858" s="315" t="s">
        <v>15940</v>
      </c>
      <c r="I858" s="315" t="s">
        <v>19263</v>
      </c>
      <c r="J858" s="315" t="s">
        <v>19264</v>
      </c>
      <c r="K858" s="281" t="s">
        <v>16450</v>
      </c>
      <c r="M858" s="285"/>
      <c r="N858" s="282">
        <v>1000</v>
      </c>
      <c r="O858" s="278" t="s">
        <v>15880</v>
      </c>
      <c r="Q858" s="278" t="s">
        <v>19265</v>
      </c>
      <c r="R858" s="280" t="str">
        <f t="shared" si="13"/>
        <v>Orange Co. Utilities</v>
      </c>
    </row>
    <row r="859" spans="1:24" ht="15" customHeight="1" x14ac:dyDescent="0.3">
      <c r="A859" s="278">
        <v>6282</v>
      </c>
      <c r="B859" s="318">
        <v>40085</v>
      </c>
      <c r="C859" s="319">
        <v>952</v>
      </c>
      <c r="D859" s="319" t="s">
        <v>200</v>
      </c>
      <c r="E859" s="278" t="s">
        <v>3575</v>
      </c>
      <c r="F859" s="278" t="s">
        <v>19266</v>
      </c>
      <c r="G859" s="278" t="s">
        <v>16677</v>
      </c>
      <c r="H859" s="315" t="s">
        <v>13306</v>
      </c>
      <c r="I859" s="315" t="s">
        <v>19267</v>
      </c>
      <c r="J859" s="315" t="s">
        <v>19268</v>
      </c>
      <c r="K859" s="278" t="s">
        <v>15979</v>
      </c>
      <c r="M859" s="285"/>
      <c r="N859" s="282">
        <v>3000</v>
      </c>
      <c r="O859" s="278" t="s">
        <v>15880</v>
      </c>
      <c r="Q859" s="278" t="s">
        <v>11475</v>
      </c>
      <c r="R859" s="280" t="str">
        <f t="shared" si="13"/>
        <v>Pasco Co. Utilities</v>
      </c>
    </row>
    <row r="860" spans="1:24" ht="15" customHeight="1" x14ac:dyDescent="0.3">
      <c r="A860" s="278">
        <v>6292</v>
      </c>
      <c r="B860" s="318">
        <v>40086</v>
      </c>
      <c r="C860" s="319">
        <v>1041</v>
      </c>
      <c r="D860" s="319" t="s">
        <v>21</v>
      </c>
      <c r="E860" s="278" t="s">
        <v>3610</v>
      </c>
      <c r="F860" s="278" t="s">
        <v>19269</v>
      </c>
      <c r="G860" s="278" t="s">
        <v>10051</v>
      </c>
      <c r="H860" s="315" t="s">
        <v>8202</v>
      </c>
      <c r="I860" s="315" t="s">
        <v>19270</v>
      </c>
      <c r="J860" s="315" t="s">
        <v>19271</v>
      </c>
      <c r="K860" s="281" t="s">
        <v>4936</v>
      </c>
      <c r="M860" s="285"/>
      <c r="N860" s="282">
        <v>10000</v>
      </c>
      <c r="O860" s="278" t="s">
        <v>15880</v>
      </c>
      <c r="Q860" s="278" t="s">
        <v>11475</v>
      </c>
      <c r="R860" s="280" t="str">
        <f t="shared" si="13"/>
        <v>Emerald Coast Utilities</v>
      </c>
    </row>
    <row r="861" spans="1:24" ht="15" customHeight="1" x14ac:dyDescent="0.3">
      <c r="A861" s="278">
        <v>6294</v>
      </c>
      <c r="B861" s="318">
        <v>40086</v>
      </c>
      <c r="C861" s="319">
        <v>1137</v>
      </c>
      <c r="D861" s="319" t="s">
        <v>56</v>
      </c>
      <c r="E861" s="278" t="s">
        <v>3587</v>
      </c>
      <c r="F861" s="278" t="s">
        <v>19272</v>
      </c>
      <c r="G861" s="278" t="s">
        <v>8400</v>
      </c>
      <c r="H861" s="315" t="s">
        <v>17521</v>
      </c>
      <c r="I861" s="315" t="s">
        <v>19273</v>
      </c>
      <c r="J861" s="315" t="s">
        <v>19274</v>
      </c>
      <c r="K861" s="281" t="s">
        <v>3566</v>
      </c>
      <c r="M861" s="285"/>
      <c r="N861" s="282">
        <v>5000</v>
      </c>
      <c r="O861" s="278" t="s">
        <v>15880</v>
      </c>
      <c r="Q861" s="278" t="s">
        <v>10019</v>
      </c>
      <c r="R861" s="280" t="str">
        <f t="shared" si="13"/>
        <v>Florida Department of Corrections</v>
      </c>
    </row>
    <row r="862" spans="1:24" ht="15" customHeight="1" x14ac:dyDescent="0.3">
      <c r="A862" s="278">
        <v>6295</v>
      </c>
      <c r="B862" s="318">
        <v>40085</v>
      </c>
      <c r="C862" s="319">
        <v>1230</v>
      </c>
      <c r="D862" s="319" t="s">
        <v>132</v>
      </c>
      <c r="E862" s="278" t="s">
        <v>3580</v>
      </c>
      <c r="F862" s="278" t="s">
        <v>19275</v>
      </c>
      <c r="G862" s="278" t="s">
        <v>9091</v>
      </c>
      <c r="H862" s="315" t="s">
        <v>19276</v>
      </c>
      <c r="I862" s="315" t="s">
        <v>19277</v>
      </c>
      <c r="J862" s="315" t="s">
        <v>19278</v>
      </c>
      <c r="K862" s="281" t="s">
        <v>3566</v>
      </c>
      <c r="M862" s="285"/>
      <c r="N862" s="282" t="s">
        <v>4936</v>
      </c>
      <c r="O862" s="278" t="s">
        <v>4936</v>
      </c>
      <c r="P862" s="346"/>
      <c r="Q862" s="278" t="s">
        <v>19279</v>
      </c>
      <c r="R862" s="280" t="str">
        <f t="shared" si="13"/>
        <v xml:space="preserve">St. Johns County Untilities </v>
      </c>
    </row>
    <row r="863" spans="1:24" ht="15" customHeight="1" x14ac:dyDescent="0.3">
      <c r="A863" s="278">
        <v>6296</v>
      </c>
      <c r="B863" s="318">
        <v>40086</v>
      </c>
      <c r="C863" s="319">
        <v>1316</v>
      </c>
      <c r="D863" s="319" t="s">
        <v>26</v>
      </c>
      <c r="E863" s="278" t="s">
        <v>3578</v>
      </c>
      <c r="F863" s="278" t="s">
        <v>19280</v>
      </c>
      <c r="G863" s="278" t="s">
        <v>17976</v>
      </c>
      <c r="H863" s="315" t="s">
        <v>12038</v>
      </c>
      <c r="I863" s="315" t="s">
        <v>19281</v>
      </c>
      <c r="J863" s="315" t="s">
        <v>19282</v>
      </c>
      <c r="K863" s="281" t="s">
        <v>3566</v>
      </c>
      <c r="M863" s="285"/>
      <c r="N863" s="282">
        <v>1000</v>
      </c>
      <c r="O863" s="278" t="s">
        <v>4936</v>
      </c>
      <c r="P863" s="346"/>
      <c r="Q863" s="278" t="s">
        <v>18369</v>
      </c>
      <c r="R863" s="280" t="str">
        <f t="shared" si="13"/>
        <v>City of Melbourne</v>
      </c>
    </row>
    <row r="864" spans="1:24" ht="15" customHeight="1" x14ac:dyDescent="0.3">
      <c r="A864" s="278">
        <v>6307</v>
      </c>
      <c r="B864" s="318">
        <v>40087</v>
      </c>
      <c r="C864" s="319">
        <v>838</v>
      </c>
      <c r="D864" s="319" t="s">
        <v>94</v>
      </c>
      <c r="E864" s="278" t="s">
        <v>3582</v>
      </c>
      <c r="F864" s="278" t="s">
        <v>19283</v>
      </c>
      <c r="G864" s="278" t="s">
        <v>19284</v>
      </c>
      <c r="H864" s="315" t="s">
        <v>19285</v>
      </c>
      <c r="I864" s="315" t="s">
        <v>19286</v>
      </c>
      <c r="J864" s="315" t="s">
        <v>19287</v>
      </c>
      <c r="K864" s="281" t="s">
        <v>19288</v>
      </c>
      <c r="M864" s="285"/>
      <c r="N864" s="282" t="s">
        <v>4936</v>
      </c>
      <c r="O864" s="278" t="s">
        <v>13505</v>
      </c>
      <c r="P864" s="346"/>
      <c r="R864" s="280" t="str">
        <f t="shared" si="13"/>
        <v>Florida Keys Aqueduct Authority</v>
      </c>
    </row>
    <row r="865" spans="1:24" s="333" customFormat="1" ht="15" customHeight="1" x14ac:dyDescent="0.3">
      <c r="A865" s="333">
        <v>6325</v>
      </c>
      <c r="B865" s="334">
        <v>40087</v>
      </c>
      <c r="C865" s="335">
        <v>719</v>
      </c>
      <c r="D865" s="335" t="s">
        <v>35</v>
      </c>
      <c r="E865" s="333" t="s">
        <v>3580</v>
      </c>
      <c r="F865" s="333" t="s">
        <v>19289</v>
      </c>
      <c r="G865" s="335" t="s">
        <v>8190</v>
      </c>
      <c r="H865" s="367" t="s">
        <v>8191</v>
      </c>
      <c r="I865" s="329" t="s">
        <v>19290</v>
      </c>
      <c r="J865" s="368" t="s">
        <v>19291</v>
      </c>
      <c r="K865" s="340" t="s">
        <v>16133</v>
      </c>
      <c r="L865" s="340"/>
      <c r="M865" s="336"/>
      <c r="N865" s="341">
        <v>500</v>
      </c>
      <c r="O865" s="333" t="s">
        <v>8227</v>
      </c>
      <c r="P865" s="369"/>
      <c r="R865" s="368" t="str">
        <f t="shared" si="13"/>
        <v>JEA</v>
      </c>
      <c r="X865" s="343"/>
    </row>
    <row r="866" spans="1:24" ht="15" customHeight="1" x14ac:dyDescent="0.3">
      <c r="A866" s="278">
        <v>6327</v>
      </c>
      <c r="B866" s="318">
        <v>40087</v>
      </c>
      <c r="C866" s="319">
        <v>735</v>
      </c>
      <c r="D866" s="319" t="s">
        <v>319</v>
      </c>
      <c r="E866" s="278" t="s">
        <v>3580</v>
      </c>
      <c r="F866" s="278" t="s">
        <v>19292</v>
      </c>
      <c r="G866" s="324" t="s">
        <v>8574</v>
      </c>
      <c r="H866" s="299" t="s">
        <v>11247</v>
      </c>
      <c r="I866" s="296" t="s">
        <v>19293</v>
      </c>
      <c r="J866" s="280" t="s">
        <v>19294</v>
      </c>
      <c r="K866" s="281" t="s">
        <v>3566</v>
      </c>
      <c r="M866" s="285"/>
      <c r="N866" s="282" t="s">
        <v>4936</v>
      </c>
      <c r="O866" s="278" t="s">
        <v>4936</v>
      </c>
      <c r="P866" s="346"/>
      <c r="R866" s="280" t="str">
        <f t="shared" si="13"/>
        <v>private citizen</v>
      </c>
    </row>
    <row r="867" spans="1:24" ht="15" customHeight="1" x14ac:dyDescent="0.3">
      <c r="A867" s="278">
        <v>6339</v>
      </c>
      <c r="B867" s="318">
        <v>40088</v>
      </c>
      <c r="C867" s="319">
        <v>250</v>
      </c>
      <c r="D867" s="319" t="s">
        <v>203</v>
      </c>
      <c r="E867" s="278" t="s">
        <v>3580</v>
      </c>
      <c r="F867" s="278" t="s">
        <v>19295</v>
      </c>
      <c r="G867" s="319" t="s">
        <v>19296</v>
      </c>
      <c r="H867" s="299" t="s">
        <v>19297</v>
      </c>
      <c r="I867" s="280" t="s">
        <v>19298</v>
      </c>
      <c r="J867" s="280" t="s">
        <v>19299</v>
      </c>
      <c r="K867" s="281" t="s">
        <v>16133</v>
      </c>
      <c r="M867" s="285"/>
      <c r="N867" s="282">
        <v>900</v>
      </c>
      <c r="O867" s="278" t="s">
        <v>8215</v>
      </c>
      <c r="P867" s="346"/>
      <c r="R867" s="280" t="str">
        <f t="shared" si="13"/>
        <v>Regional Walton County Utilities</v>
      </c>
    </row>
    <row r="868" spans="1:24" s="286" customFormat="1" ht="15" customHeight="1" x14ac:dyDescent="0.3">
      <c r="A868" s="286">
        <v>6341</v>
      </c>
      <c r="B868" s="321">
        <v>40088</v>
      </c>
      <c r="C868" s="322">
        <v>316</v>
      </c>
      <c r="D868" s="322" t="s">
        <v>130</v>
      </c>
      <c r="E868" s="286" t="s">
        <v>3578</v>
      </c>
      <c r="F868" s="286" t="s">
        <v>19300</v>
      </c>
      <c r="G868" s="322" t="s">
        <v>11771</v>
      </c>
      <c r="H868" s="317" t="s">
        <v>19301</v>
      </c>
      <c r="I868" s="290" t="s">
        <v>19302</v>
      </c>
      <c r="J868" s="290" t="s">
        <v>19303</v>
      </c>
      <c r="K868" s="291" t="s">
        <v>3566</v>
      </c>
      <c r="L868" s="291"/>
      <c r="M868" s="289" t="s">
        <v>12003</v>
      </c>
      <c r="N868" s="292">
        <v>100000</v>
      </c>
      <c r="O868" s="286" t="s">
        <v>8215</v>
      </c>
      <c r="P868" s="366"/>
      <c r="R868" s="290" t="str">
        <f t="shared" si="13"/>
        <v>City of Daytona</v>
      </c>
      <c r="X868" s="294"/>
    </row>
    <row r="869" spans="1:24" s="286" customFormat="1" ht="15" customHeight="1" x14ac:dyDescent="0.3">
      <c r="A869" s="286">
        <v>6356</v>
      </c>
      <c r="B869" s="321">
        <v>40089</v>
      </c>
      <c r="C869" s="322">
        <v>220</v>
      </c>
      <c r="D869" s="322" t="s">
        <v>64</v>
      </c>
      <c r="E869" s="286" t="s">
        <v>3578</v>
      </c>
      <c r="F869" s="286" t="s">
        <v>19304</v>
      </c>
      <c r="G869" s="328" t="s">
        <v>8773</v>
      </c>
      <c r="H869" s="290" t="s">
        <v>19305</v>
      </c>
      <c r="I869" s="290" t="s">
        <v>19306</v>
      </c>
      <c r="J869" s="290" t="s">
        <v>19307</v>
      </c>
      <c r="K869" s="291" t="s">
        <v>14447</v>
      </c>
      <c r="L869" s="291"/>
      <c r="M869" s="289"/>
      <c r="N869" s="292">
        <v>300</v>
      </c>
      <c r="O869" s="286" t="s">
        <v>17057</v>
      </c>
      <c r="P869" s="366"/>
      <c r="R869" s="290" t="str">
        <f t="shared" si="13"/>
        <v>City of Orlando Wastewater Management</v>
      </c>
      <c r="X869" s="294"/>
    </row>
    <row r="870" spans="1:24" ht="15" customHeight="1" x14ac:dyDescent="0.3">
      <c r="A870" s="278">
        <v>6359</v>
      </c>
      <c r="B870" s="318">
        <v>40089</v>
      </c>
      <c r="C870" s="319">
        <v>436</v>
      </c>
      <c r="D870" s="319" t="s">
        <v>42</v>
      </c>
      <c r="E870" s="278" t="s">
        <v>3582</v>
      </c>
      <c r="F870" s="278" t="s">
        <v>19308</v>
      </c>
      <c r="G870" s="319" t="s">
        <v>16109</v>
      </c>
      <c r="H870" s="299" t="s">
        <v>16110</v>
      </c>
      <c r="I870" s="296" t="s">
        <v>19309</v>
      </c>
      <c r="J870" s="280" t="s">
        <v>19310</v>
      </c>
      <c r="K870" s="281" t="s">
        <v>3566</v>
      </c>
      <c r="M870" s="285" t="s">
        <v>14513</v>
      </c>
      <c r="N870" s="282">
        <v>3000</v>
      </c>
      <c r="O870" s="278" t="s">
        <v>17057</v>
      </c>
      <c r="P870" s="346"/>
      <c r="R870" s="280" t="str">
        <f t="shared" si="13"/>
        <v>Collier County Utilities</v>
      </c>
    </row>
    <row r="871" spans="1:24" ht="15" customHeight="1" x14ac:dyDescent="0.3">
      <c r="A871" s="278">
        <v>6364</v>
      </c>
      <c r="B871" s="318">
        <v>40090</v>
      </c>
      <c r="C871" s="319">
        <v>904</v>
      </c>
      <c r="D871" s="319" t="s">
        <v>152</v>
      </c>
      <c r="E871" s="278" t="s">
        <v>3580</v>
      </c>
      <c r="F871" s="278" t="s">
        <v>19311</v>
      </c>
      <c r="G871" s="319" t="s">
        <v>9539</v>
      </c>
      <c r="H871" s="299" t="s">
        <v>8827</v>
      </c>
      <c r="I871" s="280" t="s">
        <v>19312</v>
      </c>
      <c r="J871" s="280" t="s">
        <v>19313</v>
      </c>
      <c r="K871" s="281" t="s">
        <v>16133</v>
      </c>
      <c r="M871" s="285"/>
      <c r="N871" s="282">
        <v>500</v>
      </c>
      <c r="O871" s="278" t="s">
        <v>8142</v>
      </c>
      <c r="P871" s="346"/>
      <c r="R871" s="280" t="str">
        <f t="shared" si="13"/>
        <v>Clay County Utilities</v>
      </c>
    </row>
    <row r="872" spans="1:24" s="286" customFormat="1" ht="15" customHeight="1" x14ac:dyDescent="0.3">
      <c r="A872" s="286">
        <v>6379</v>
      </c>
      <c r="B872" s="321">
        <v>40091</v>
      </c>
      <c r="C872" s="322">
        <v>1155</v>
      </c>
      <c r="D872" s="322" t="s">
        <v>130</v>
      </c>
      <c r="E872" s="286" t="s">
        <v>3578</v>
      </c>
      <c r="F872" s="322" t="s">
        <v>19314</v>
      </c>
      <c r="G872" s="322" t="s">
        <v>19315</v>
      </c>
      <c r="H872" s="317" t="s">
        <v>19316</v>
      </c>
      <c r="I872" s="323" t="s">
        <v>19317</v>
      </c>
      <c r="J872" s="357" t="s">
        <v>19318</v>
      </c>
      <c r="K872" s="291" t="s">
        <v>4936</v>
      </c>
      <c r="L872" s="291"/>
      <c r="M872" s="289"/>
      <c r="N872" s="292">
        <v>1000</v>
      </c>
      <c r="O872" s="286" t="s">
        <v>4936</v>
      </c>
      <c r="P872" s="366"/>
      <c r="R872" s="290" t="str">
        <f t="shared" si="13"/>
        <v>City of Deltona Wastewater</v>
      </c>
      <c r="X872" s="294"/>
    </row>
    <row r="873" spans="1:24" ht="15" customHeight="1" x14ac:dyDescent="0.3">
      <c r="A873" s="278">
        <v>6395</v>
      </c>
      <c r="B873" s="318">
        <v>40091</v>
      </c>
      <c r="C873" s="319">
        <v>1923</v>
      </c>
      <c r="D873" s="319" t="s">
        <v>46</v>
      </c>
      <c r="E873" s="278" t="s">
        <v>3575</v>
      </c>
      <c r="F873" s="319" t="s">
        <v>19319</v>
      </c>
      <c r="G873" s="324" t="s">
        <v>8574</v>
      </c>
      <c r="H873" s="299" t="s">
        <v>3566</v>
      </c>
      <c r="I873" s="320" t="s">
        <v>19320</v>
      </c>
      <c r="J873" s="330" t="s">
        <v>19321</v>
      </c>
      <c r="K873" s="281" t="s">
        <v>3566</v>
      </c>
      <c r="M873" s="285" t="s">
        <v>4936</v>
      </c>
      <c r="N873" s="282" t="s">
        <v>4936</v>
      </c>
      <c r="O873" s="278" t="s">
        <v>18197</v>
      </c>
      <c r="P873" s="346"/>
      <c r="R873" s="280" t="str">
        <f t="shared" si="13"/>
        <v>none</v>
      </c>
    </row>
    <row r="874" spans="1:24" ht="15" customHeight="1" x14ac:dyDescent="0.3">
      <c r="A874" s="278">
        <v>6396</v>
      </c>
      <c r="B874" s="318">
        <v>40092</v>
      </c>
      <c r="C874" s="319">
        <v>717</v>
      </c>
      <c r="D874" s="319" t="s">
        <v>121</v>
      </c>
      <c r="E874" s="278" t="s">
        <v>3582</v>
      </c>
      <c r="F874" s="278" t="s">
        <v>19322</v>
      </c>
      <c r="G874" s="319" t="s">
        <v>18983</v>
      </c>
      <c r="H874" s="299" t="s">
        <v>19323</v>
      </c>
      <c r="I874" s="280" t="s">
        <v>19324</v>
      </c>
      <c r="J874" s="280" t="s">
        <v>19325</v>
      </c>
      <c r="K874" s="281" t="s">
        <v>16133</v>
      </c>
      <c r="M874" s="285"/>
      <c r="N874" s="282">
        <v>15000</v>
      </c>
      <c r="O874" s="278" t="s">
        <v>17057</v>
      </c>
      <c r="P874" s="346"/>
      <c r="R874" s="280" t="str">
        <f t="shared" si="13"/>
        <v>Charlotte County Utilities</v>
      </c>
    </row>
    <row r="875" spans="1:24" s="286" customFormat="1" ht="15" customHeight="1" x14ac:dyDescent="0.3">
      <c r="A875" s="286">
        <v>6401</v>
      </c>
      <c r="B875" s="321">
        <v>40092</v>
      </c>
      <c r="C875" s="322">
        <v>1111</v>
      </c>
      <c r="D875" s="322" t="s">
        <v>141</v>
      </c>
      <c r="E875" s="286" t="s">
        <v>3578</v>
      </c>
      <c r="F875" s="322" t="s">
        <v>19326</v>
      </c>
      <c r="G875" s="328" t="s">
        <v>19327</v>
      </c>
      <c r="H875" s="317" t="s">
        <v>19328</v>
      </c>
      <c r="I875" s="323" t="s">
        <v>19329</v>
      </c>
      <c r="J875" s="357" t="s">
        <v>19330</v>
      </c>
      <c r="K875" s="291" t="s">
        <v>19331</v>
      </c>
      <c r="L875" s="291"/>
      <c r="M875" s="289"/>
      <c r="N875" s="292">
        <v>70000</v>
      </c>
      <c r="O875" s="286" t="s">
        <v>4936</v>
      </c>
      <c r="P875" s="366"/>
      <c r="R875" s="290" t="str">
        <f t="shared" si="13"/>
        <v>Water Authority</v>
      </c>
      <c r="X875" s="294"/>
    </row>
    <row r="876" spans="1:24" s="286" customFormat="1" ht="15" customHeight="1" x14ac:dyDescent="0.3">
      <c r="A876" s="286">
        <v>6410</v>
      </c>
      <c r="B876" s="321">
        <v>40092</v>
      </c>
      <c r="C876" s="322">
        <v>804</v>
      </c>
      <c r="D876" s="322" t="s">
        <v>319</v>
      </c>
      <c r="E876" s="286" t="s">
        <v>3610</v>
      </c>
      <c r="F876" s="322" t="s">
        <v>19332</v>
      </c>
      <c r="G876" s="322" t="s">
        <v>8207</v>
      </c>
      <c r="H876" s="317" t="s">
        <v>8208</v>
      </c>
      <c r="I876" s="323" t="s">
        <v>19333</v>
      </c>
      <c r="J876" s="357" t="s">
        <v>19334</v>
      </c>
      <c r="K876" s="291" t="s">
        <v>16133</v>
      </c>
      <c r="L876" s="291"/>
      <c r="M876" s="289"/>
      <c r="N876" s="292">
        <v>800</v>
      </c>
      <c r="O876" s="286" t="s">
        <v>15880</v>
      </c>
      <c r="P876" s="366"/>
      <c r="R876" s="290" t="str">
        <f t="shared" si="13"/>
        <v>City of Tallahassee</v>
      </c>
      <c r="X876" s="294"/>
    </row>
    <row r="877" spans="1:24" s="286" customFormat="1" ht="15" customHeight="1" x14ac:dyDescent="0.3">
      <c r="A877" s="286">
        <v>6423</v>
      </c>
      <c r="B877" s="321">
        <v>40093</v>
      </c>
      <c r="C877" s="322">
        <v>244</v>
      </c>
      <c r="D877" s="322" t="s">
        <v>35</v>
      </c>
      <c r="E877" s="286" t="s">
        <v>3580</v>
      </c>
      <c r="F877" s="322" t="s">
        <v>19335</v>
      </c>
      <c r="G877" s="322" t="s">
        <v>8558</v>
      </c>
      <c r="H877" s="317" t="s">
        <v>8191</v>
      </c>
      <c r="I877" s="323" t="s">
        <v>19336</v>
      </c>
      <c r="J877" s="357" t="s">
        <v>19337</v>
      </c>
      <c r="K877" s="291" t="s">
        <v>4936</v>
      </c>
      <c r="L877" s="291"/>
      <c r="M877" s="289"/>
      <c r="N877" s="292" t="s">
        <v>4936</v>
      </c>
      <c r="O877" s="286" t="s">
        <v>15880</v>
      </c>
      <c r="P877" s="366"/>
      <c r="R877" s="290" t="str">
        <f t="shared" si="13"/>
        <v>JEA</v>
      </c>
      <c r="X877" s="294"/>
    </row>
    <row r="878" spans="1:24" s="286" customFormat="1" ht="15" customHeight="1" x14ac:dyDescent="0.3">
      <c r="A878" s="286">
        <v>6425</v>
      </c>
      <c r="B878" s="321">
        <v>40093</v>
      </c>
      <c r="C878" s="322">
        <v>303</v>
      </c>
      <c r="D878" s="322" t="s">
        <v>70</v>
      </c>
      <c r="E878" s="286" t="s">
        <v>3575</v>
      </c>
      <c r="F878" s="322" t="s">
        <v>19338</v>
      </c>
      <c r="G878" s="322" t="s">
        <v>19339</v>
      </c>
      <c r="H878" s="317" t="s">
        <v>4936</v>
      </c>
      <c r="I878" s="323" t="s">
        <v>19340</v>
      </c>
      <c r="J878" s="357" t="s">
        <v>19341</v>
      </c>
      <c r="K878" s="291" t="s">
        <v>14447</v>
      </c>
      <c r="L878" s="291"/>
      <c r="M878" s="289"/>
      <c r="N878" s="292" t="s">
        <v>4936</v>
      </c>
      <c r="O878" s="286" t="s">
        <v>10651</v>
      </c>
      <c r="P878" s="366"/>
      <c r="R878" s="290" t="str">
        <f t="shared" si="13"/>
        <v>unknown</v>
      </c>
      <c r="X878" s="294"/>
    </row>
    <row r="879" spans="1:24" s="286" customFormat="1" ht="15" customHeight="1" x14ac:dyDescent="0.3">
      <c r="A879" s="286">
        <v>6435</v>
      </c>
      <c r="B879" s="321">
        <v>40094</v>
      </c>
      <c r="C879" s="322">
        <v>1014</v>
      </c>
      <c r="D879" s="322" t="s">
        <v>64</v>
      </c>
      <c r="E879" s="286" t="s">
        <v>3578</v>
      </c>
      <c r="F879" s="322" t="s">
        <v>19342</v>
      </c>
      <c r="G879" s="322" t="s">
        <v>9220</v>
      </c>
      <c r="H879" s="317" t="s">
        <v>8260</v>
      </c>
      <c r="I879" s="323" t="s">
        <v>19343</v>
      </c>
      <c r="J879" s="357" t="s">
        <v>19344</v>
      </c>
      <c r="K879" s="291" t="s">
        <v>19345</v>
      </c>
      <c r="L879" s="291"/>
      <c r="M879" s="289" t="s">
        <v>14513</v>
      </c>
      <c r="N879" s="292" t="s">
        <v>4936</v>
      </c>
      <c r="O879" s="286" t="s">
        <v>8161</v>
      </c>
      <c r="P879" s="366"/>
      <c r="R879" s="290" t="str">
        <f t="shared" si="13"/>
        <v>City of Orlando</v>
      </c>
      <c r="X879" s="294"/>
    </row>
    <row r="880" spans="1:24" s="286" customFormat="1" ht="15" customHeight="1" x14ac:dyDescent="0.3">
      <c r="A880" s="286">
        <v>6436</v>
      </c>
      <c r="B880" s="321">
        <v>40094</v>
      </c>
      <c r="C880" s="322">
        <v>1016</v>
      </c>
      <c r="D880" s="322" t="s">
        <v>200</v>
      </c>
      <c r="E880" s="286" t="s">
        <v>3575</v>
      </c>
      <c r="F880" s="322" t="s">
        <v>19346</v>
      </c>
      <c r="G880" s="322" t="s">
        <v>19347</v>
      </c>
      <c r="H880" s="317" t="s">
        <v>19348</v>
      </c>
      <c r="I880" s="323" t="s">
        <v>19349</v>
      </c>
      <c r="J880" s="357" t="s">
        <v>19350</v>
      </c>
      <c r="K880" s="291" t="s">
        <v>4936</v>
      </c>
      <c r="L880" s="291"/>
      <c r="M880" s="289"/>
      <c r="N880" s="292" t="s">
        <v>4936</v>
      </c>
      <c r="O880" s="286" t="s">
        <v>4936</v>
      </c>
      <c r="P880" s="366"/>
      <c r="R880" s="290" t="str">
        <f t="shared" si="13"/>
        <v>Hudson Water Works</v>
      </c>
      <c r="X880" s="294"/>
    </row>
    <row r="881" spans="1:24" ht="15" customHeight="1" x14ac:dyDescent="0.3">
      <c r="A881" s="278">
        <v>6444</v>
      </c>
      <c r="B881" s="318">
        <v>40094</v>
      </c>
      <c r="C881" s="319">
        <v>1153</v>
      </c>
      <c r="D881" s="319" t="s">
        <v>59</v>
      </c>
      <c r="E881" s="278" t="s">
        <v>3580</v>
      </c>
      <c r="F881" s="302" t="s">
        <v>19351</v>
      </c>
      <c r="G881" s="302" t="s">
        <v>19352</v>
      </c>
      <c r="H881" s="307" t="s">
        <v>8175</v>
      </c>
      <c r="I881" s="307" t="s">
        <v>19353</v>
      </c>
      <c r="J881" s="307" t="s">
        <v>19354</v>
      </c>
      <c r="K881" s="281" t="s">
        <v>16737</v>
      </c>
      <c r="M881" s="285" t="s">
        <v>12003</v>
      </c>
      <c r="N881" s="282">
        <v>1200</v>
      </c>
      <c r="O881" s="278" t="s">
        <v>17912</v>
      </c>
      <c r="P881" s="346"/>
      <c r="Q881" s="278" t="s">
        <v>19355</v>
      </c>
      <c r="R881" s="280" t="str">
        <f t="shared" si="13"/>
        <v>Aqua Utilities</v>
      </c>
    </row>
    <row r="882" spans="1:24" ht="15" customHeight="1" x14ac:dyDescent="0.3">
      <c r="A882" s="278">
        <v>6450</v>
      </c>
      <c r="B882" s="318">
        <v>40094</v>
      </c>
      <c r="C882" s="319">
        <v>1531</v>
      </c>
      <c r="D882" s="319" t="s">
        <v>3611</v>
      </c>
      <c r="E882" s="278" t="s">
        <v>3587</v>
      </c>
      <c r="F882" s="302" t="s">
        <v>19356</v>
      </c>
      <c r="G882" s="302" t="s">
        <v>19357</v>
      </c>
      <c r="H882" s="307" t="s">
        <v>17409</v>
      </c>
      <c r="I882" s="307" t="s">
        <v>19358</v>
      </c>
      <c r="J882" s="307" t="s">
        <v>19359</v>
      </c>
      <c r="K882" s="281" t="s">
        <v>3566</v>
      </c>
      <c r="M882" s="285"/>
      <c r="N882" s="282">
        <v>15</v>
      </c>
      <c r="O882" s="278" t="s">
        <v>8161</v>
      </c>
      <c r="P882" s="346"/>
      <c r="Q882" s="278" t="s">
        <v>19360</v>
      </c>
      <c r="R882" s="280" t="str">
        <f t="shared" si="13"/>
        <v>Miami-Dade Water and Sewer</v>
      </c>
    </row>
    <row r="883" spans="1:24" ht="15" customHeight="1" x14ac:dyDescent="0.3">
      <c r="A883" s="278">
        <v>6457</v>
      </c>
      <c r="B883" s="318">
        <v>40094</v>
      </c>
      <c r="C883" s="319">
        <v>1840</v>
      </c>
      <c r="D883" s="319" t="s">
        <v>42</v>
      </c>
      <c r="E883" s="278" t="s">
        <v>3582</v>
      </c>
      <c r="F883" s="302" t="s">
        <v>19361</v>
      </c>
      <c r="G883" s="302" t="s">
        <v>19362</v>
      </c>
      <c r="H883" s="307" t="s">
        <v>19363</v>
      </c>
      <c r="I883" s="307" t="s">
        <v>19364</v>
      </c>
      <c r="J883" s="307" t="s">
        <v>19365</v>
      </c>
      <c r="K883" s="281" t="s">
        <v>4936</v>
      </c>
      <c r="M883" s="285"/>
      <c r="N883" s="282" t="s">
        <v>4936</v>
      </c>
      <c r="O883" s="278" t="s">
        <v>4936</v>
      </c>
      <c r="P883" s="346"/>
      <c r="Q883" s="278" t="s">
        <v>18369</v>
      </c>
      <c r="R883" s="280" t="str">
        <f t="shared" si="13"/>
        <v>Collier County Wastewater</v>
      </c>
    </row>
    <row r="884" spans="1:24" ht="15" customHeight="1" x14ac:dyDescent="0.3">
      <c r="A884" s="278">
        <v>6459</v>
      </c>
      <c r="B884" s="318">
        <v>40094</v>
      </c>
      <c r="C884" s="319">
        <v>2152</v>
      </c>
      <c r="D884" s="319" t="s">
        <v>46</v>
      </c>
      <c r="E884" s="278" t="s">
        <v>3575</v>
      </c>
      <c r="F884" s="302" t="s">
        <v>19366</v>
      </c>
      <c r="G884" s="302" t="s">
        <v>19367</v>
      </c>
      <c r="H884" s="307" t="s">
        <v>18661</v>
      </c>
      <c r="I884" s="307" t="s">
        <v>19368</v>
      </c>
      <c r="J884" s="307" t="s">
        <v>19369</v>
      </c>
      <c r="K884" s="281" t="s">
        <v>8225</v>
      </c>
      <c r="M884" s="285"/>
      <c r="N884" s="282">
        <v>6000</v>
      </c>
      <c r="O884" s="278" t="s">
        <v>4936</v>
      </c>
      <c r="P884" s="346"/>
      <c r="R884" s="280" t="str">
        <f t="shared" si="13"/>
        <v>City of Tampa Wastewater</v>
      </c>
    </row>
    <row r="885" spans="1:24" ht="15" customHeight="1" x14ac:dyDescent="0.3">
      <c r="A885" s="278">
        <v>6462</v>
      </c>
      <c r="B885" s="318">
        <v>40095</v>
      </c>
      <c r="C885" s="319">
        <v>701</v>
      </c>
      <c r="D885" s="319" t="s">
        <v>35</v>
      </c>
      <c r="E885" s="278" t="s">
        <v>3580</v>
      </c>
      <c r="F885" s="302" t="s">
        <v>19370</v>
      </c>
      <c r="G885" s="302" t="s">
        <v>8190</v>
      </c>
      <c r="H885" s="307" t="s">
        <v>8191</v>
      </c>
      <c r="I885" s="307" t="s">
        <v>19371</v>
      </c>
      <c r="J885" s="307" t="s">
        <v>19372</v>
      </c>
      <c r="K885" s="281" t="s">
        <v>8225</v>
      </c>
      <c r="M885" s="285"/>
      <c r="N885" s="282">
        <v>500</v>
      </c>
      <c r="O885" s="278" t="s">
        <v>8161</v>
      </c>
      <c r="P885" s="346"/>
      <c r="Q885" s="302" t="s">
        <v>19373</v>
      </c>
      <c r="R885" s="280" t="str">
        <f t="shared" si="13"/>
        <v>JEA</v>
      </c>
    </row>
    <row r="886" spans="1:24" ht="15" customHeight="1" x14ac:dyDescent="0.3">
      <c r="A886" s="278">
        <v>6464</v>
      </c>
      <c r="B886" s="318">
        <v>40095</v>
      </c>
      <c r="C886" s="319">
        <v>911</v>
      </c>
      <c r="D886" s="319" t="s">
        <v>64</v>
      </c>
      <c r="E886" s="278" t="s">
        <v>3578</v>
      </c>
      <c r="F886" s="302" t="s">
        <v>19374</v>
      </c>
      <c r="G886" s="302" t="s">
        <v>19375</v>
      </c>
      <c r="H886" s="307" t="s">
        <v>19376</v>
      </c>
      <c r="I886" s="307" t="s">
        <v>19377</v>
      </c>
      <c r="J886" s="307" t="s">
        <v>19378</v>
      </c>
      <c r="K886" s="281" t="s">
        <v>14447</v>
      </c>
      <c r="M886" s="285"/>
      <c r="N886" s="282">
        <v>2000</v>
      </c>
      <c r="O886" s="278" t="s">
        <v>14821</v>
      </c>
      <c r="P886" s="346"/>
      <c r="R886" s="280" t="str">
        <f t="shared" si="13"/>
        <v>City of Orlando Wastewater Environmental Control</v>
      </c>
    </row>
    <row r="887" spans="1:24" ht="15" customHeight="1" x14ac:dyDescent="0.3">
      <c r="A887" s="278">
        <v>6467</v>
      </c>
      <c r="B887" s="318">
        <v>40095</v>
      </c>
      <c r="C887" s="319">
        <v>1335</v>
      </c>
      <c r="D887" s="319" t="s">
        <v>46</v>
      </c>
      <c r="E887" s="278" t="s">
        <v>3575</v>
      </c>
      <c r="F887" s="302" t="s">
        <v>19379</v>
      </c>
      <c r="G887" s="302" t="s">
        <v>18861</v>
      </c>
      <c r="H887" s="307" t="s">
        <v>8243</v>
      </c>
      <c r="I887" s="307" t="s">
        <v>19380</v>
      </c>
      <c r="J887" s="307" t="s">
        <v>19381</v>
      </c>
      <c r="K887" s="281" t="s">
        <v>8225</v>
      </c>
      <c r="M887" s="285"/>
      <c r="N887" s="282">
        <v>1000</v>
      </c>
      <c r="O887" s="278" t="s">
        <v>8227</v>
      </c>
      <c r="P887" s="346"/>
      <c r="Q887" s="278" t="s">
        <v>8548</v>
      </c>
      <c r="R887" s="280" t="str">
        <f t="shared" si="13"/>
        <v>City of Tampa</v>
      </c>
    </row>
    <row r="888" spans="1:24" ht="15" customHeight="1" x14ac:dyDescent="0.3">
      <c r="A888" s="278">
        <v>6470</v>
      </c>
      <c r="B888" s="318">
        <v>40095</v>
      </c>
      <c r="C888" s="319">
        <v>1433</v>
      </c>
      <c r="D888" s="319" t="s">
        <v>3611</v>
      </c>
      <c r="E888" s="278" t="s">
        <v>3587</v>
      </c>
      <c r="F888" s="302" t="s">
        <v>19382</v>
      </c>
      <c r="G888" s="302" t="s">
        <v>9902</v>
      </c>
      <c r="H888" s="307" t="s">
        <v>17409</v>
      </c>
      <c r="I888" s="307" t="s">
        <v>19383</v>
      </c>
      <c r="J888" s="307" t="s">
        <v>19384</v>
      </c>
      <c r="K888" s="281" t="s">
        <v>4936</v>
      </c>
      <c r="M888" s="285"/>
      <c r="N888" s="282">
        <v>4415</v>
      </c>
      <c r="O888" s="278" t="s">
        <v>4936</v>
      </c>
      <c r="P888" s="346"/>
      <c r="R888" s="280" t="str">
        <f t="shared" si="13"/>
        <v>Miami-Dade Water and Sewer</v>
      </c>
    </row>
    <row r="889" spans="1:24" ht="15" customHeight="1" x14ac:dyDescent="0.3">
      <c r="A889" s="278">
        <v>6491</v>
      </c>
      <c r="B889" s="318">
        <v>40097</v>
      </c>
      <c r="C889" s="319">
        <v>1204</v>
      </c>
      <c r="D889" s="319" t="s">
        <v>31</v>
      </c>
      <c r="E889" s="278" t="s">
        <v>3587</v>
      </c>
      <c r="F889" s="302" t="s">
        <v>19385</v>
      </c>
      <c r="G889" s="302" t="s">
        <v>9107</v>
      </c>
      <c r="H889" s="307" t="s">
        <v>18241</v>
      </c>
      <c r="I889" s="307" t="s">
        <v>19386</v>
      </c>
      <c r="J889" s="307" t="s">
        <v>19387</v>
      </c>
      <c r="K889" s="370" t="s">
        <v>17840</v>
      </c>
      <c r="L889" s="370"/>
      <c r="N889" s="282">
        <v>2000</v>
      </c>
      <c r="O889" s="346" t="s">
        <v>15880</v>
      </c>
      <c r="P889" s="278"/>
      <c r="R889" s="280" t="str">
        <f t="shared" si="13"/>
        <v>City of Boynton Beach</v>
      </c>
      <c r="X889" s="278"/>
    </row>
    <row r="890" spans="1:24" ht="15" customHeight="1" x14ac:dyDescent="0.3">
      <c r="A890" s="278">
        <v>6502</v>
      </c>
      <c r="B890" s="318">
        <v>40098</v>
      </c>
      <c r="C890" s="319">
        <v>1030</v>
      </c>
      <c r="D890" s="319" t="s">
        <v>79</v>
      </c>
      <c r="E890" s="278" t="s">
        <v>3578</v>
      </c>
      <c r="F890" s="302" t="s">
        <v>19388</v>
      </c>
      <c r="G890" s="302" t="s">
        <v>11736</v>
      </c>
      <c r="H890" s="307" t="s">
        <v>8515</v>
      </c>
      <c r="I890" s="325" t="s">
        <v>19389</v>
      </c>
      <c r="J890" s="307" t="s">
        <v>19390</v>
      </c>
      <c r="K890" s="281" t="s">
        <v>8225</v>
      </c>
      <c r="M890" s="285"/>
      <c r="N890" s="282">
        <v>2500</v>
      </c>
      <c r="O890" s="278" t="s">
        <v>13539</v>
      </c>
      <c r="P890" s="346"/>
      <c r="R890" s="280" t="str">
        <f t="shared" si="13"/>
        <v>OMI</v>
      </c>
    </row>
    <row r="891" spans="1:24" ht="15" customHeight="1" x14ac:dyDescent="0.3">
      <c r="A891" s="278">
        <v>6505</v>
      </c>
      <c r="B891" s="318">
        <v>40098</v>
      </c>
      <c r="C891" s="319">
        <v>1451</v>
      </c>
      <c r="D891" s="319" t="s">
        <v>70</v>
      </c>
      <c r="E891" s="278" t="s">
        <v>3575</v>
      </c>
      <c r="F891" s="302" t="s">
        <v>19391</v>
      </c>
      <c r="G891" s="302" t="s">
        <v>19392</v>
      </c>
      <c r="H891" s="307" t="s">
        <v>8894</v>
      </c>
      <c r="I891" s="307" t="s">
        <v>19393</v>
      </c>
      <c r="J891" s="307" t="s">
        <v>19394</v>
      </c>
      <c r="K891" s="278" t="s">
        <v>14447</v>
      </c>
      <c r="M891" s="285"/>
      <c r="N891" s="282">
        <v>50000</v>
      </c>
      <c r="O891" s="278" t="s">
        <v>8227</v>
      </c>
      <c r="P891" s="346"/>
      <c r="R891" s="280" t="str">
        <f t="shared" si="13"/>
        <v>Polk County Utilities</v>
      </c>
    </row>
    <row r="892" spans="1:24" s="371" customFormat="1" ht="15" customHeight="1" x14ac:dyDescent="0.3">
      <c r="A892" s="371">
        <v>6514</v>
      </c>
      <c r="B892" s="372">
        <v>40099</v>
      </c>
      <c r="C892" s="373">
        <v>1121</v>
      </c>
      <c r="D892" s="373" t="s">
        <v>42</v>
      </c>
      <c r="E892" s="371" t="s">
        <v>3582</v>
      </c>
      <c r="F892" s="371" t="s">
        <v>19395</v>
      </c>
      <c r="G892" s="373" t="s">
        <v>16109</v>
      </c>
      <c r="H892" s="374" t="s">
        <v>8270</v>
      </c>
      <c r="I892" s="365" t="s">
        <v>19396</v>
      </c>
      <c r="J892" s="375" t="s">
        <v>19397</v>
      </c>
      <c r="K892" s="376" t="s">
        <v>4468</v>
      </c>
      <c r="L892" s="376"/>
      <c r="M892" s="377" t="s">
        <v>14513</v>
      </c>
      <c r="N892" s="378">
        <v>18000</v>
      </c>
      <c r="O892" s="371" t="s">
        <v>8227</v>
      </c>
      <c r="P892" s="379"/>
      <c r="R892" s="375" t="str">
        <f t="shared" si="13"/>
        <v>Collier Co. Utilities</v>
      </c>
      <c r="X892" s="380"/>
    </row>
    <row r="893" spans="1:24" ht="15" customHeight="1" x14ac:dyDescent="0.3">
      <c r="A893" s="278">
        <v>6519</v>
      </c>
      <c r="B893" s="318">
        <v>40099</v>
      </c>
      <c r="C893" s="319">
        <v>1754</v>
      </c>
      <c r="D893" s="319" t="s">
        <v>132</v>
      </c>
      <c r="E893" s="278" t="s">
        <v>3580</v>
      </c>
      <c r="F893" s="278" t="s">
        <v>19398</v>
      </c>
      <c r="G893" s="319" t="s">
        <v>8190</v>
      </c>
      <c r="H893" s="299" t="s">
        <v>8191</v>
      </c>
      <c r="I893" s="315" t="s">
        <v>19399</v>
      </c>
      <c r="J893" s="315" t="s">
        <v>19400</v>
      </c>
      <c r="K893" s="281" t="s">
        <v>5347</v>
      </c>
      <c r="M893" s="285"/>
      <c r="N893" s="282" t="s">
        <v>4936</v>
      </c>
      <c r="O893" s="278" t="s">
        <v>8161</v>
      </c>
      <c r="P893" s="346"/>
      <c r="Q893" s="278" t="s">
        <v>19401</v>
      </c>
      <c r="R893" s="280" t="str">
        <f t="shared" si="13"/>
        <v>JEA</v>
      </c>
    </row>
    <row r="894" spans="1:24" s="286" customFormat="1" ht="15" customHeight="1" x14ac:dyDescent="0.3">
      <c r="A894" s="286">
        <v>6541</v>
      </c>
      <c r="B894" s="321">
        <v>40101</v>
      </c>
      <c r="C894" s="322">
        <v>910</v>
      </c>
      <c r="D894" s="322" t="s">
        <v>26</v>
      </c>
      <c r="E894" s="286" t="s">
        <v>3578</v>
      </c>
      <c r="F894" s="286" t="s">
        <v>19402</v>
      </c>
      <c r="G894" s="322" t="s">
        <v>10198</v>
      </c>
      <c r="H894" s="317" t="s">
        <v>9641</v>
      </c>
      <c r="I894" s="290" t="s">
        <v>19403</v>
      </c>
      <c r="J894" s="290" t="s">
        <v>19404</v>
      </c>
      <c r="K894" s="291" t="s">
        <v>16129</v>
      </c>
      <c r="L894" s="291"/>
      <c r="M894" s="289"/>
      <c r="N894" s="292">
        <v>3500</v>
      </c>
      <c r="O894" s="286" t="s">
        <v>8161</v>
      </c>
      <c r="P894" s="366"/>
      <c r="R894" s="290" t="str">
        <f t="shared" si="13"/>
        <v>City of Titusville</v>
      </c>
      <c r="X894" s="294"/>
    </row>
    <row r="895" spans="1:24" ht="15" customHeight="1" x14ac:dyDescent="0.3">
      <c r="A895" s="278">
        <v>6543</v>
      </c>
      <c r="B895" s="318">
        <v>40101</v>
      </c>
      <c r="C895" s="319">
        <v>943</v>
      </c>
      <c r="D895" s="319" t="s">
        <v>162</v>
      </c>
      <c r="E895" s="278" t="s">
        <v>3582</v>
      </c>
      <c r="F895" s="278" t="s">
        <v>19405</v>
      </c>
      <c r="G895" s="319" t="s">
        <v>8885</v>
      </c>
      <c r="H895" s="299" t="s">
        <v>19406</v>
      </c>
      <c r="I895" s="280" t="s">
        <v>19407</v>
      </c>
      <c r="J895" s="280" t="s">
        <v>19408</v>
      </c>
      <c r="K895" s="281" t="s">
        <v>3567</v>
      </c>
      <c r="M895" s="285"/>
      <c r="N895" s="282">
        <v>13000</v>
      </c>
      <c r="O895" s="278" t="s">
        <v>8161</v>
      </c>
      <c r="P895" s="346"/>
      <c r="R895" s="280" t="str">
        <f t="shared" si="13"/>
        <v xml:space="preserve">North Fort Myers Utility </v>
      </c>
    </row>
    <row r="896" spans="1:24" ht="15" customHeight="1" x14ac:dyDescent="0.3">
      <c r="A896" s="278">
        <v>6562</v>
      </c>
      <c r="B896" s="318">
        <v>40102</v>
      </c>
      <c r="C896" s="319">
        <v>856</v>
      </c>
      <c r="D896" s="319" t="s">
        <v>141</v>
      </c>
      <c r="E896" s="278" t="s">
        <v>3578</v>
      </c>
      <c r="F896" s="278" t="s">
        <v>19409</v>
      </c>
      <c r="G896" s="319" t="s">
        <v>19410</v>
      </c>
      <c r="H896" s="299" t="s">
        <v>16050</v>
      </c>
      <c r="I896" s="280" t="s">
        <v>19411</v>
      </c>
      <c r="J896" s="280" t="s">
        <v>19412</v>
      </c>
      <c r="K896" s="281" t="s">
        <v>4936</v>
      </c>
      <c r="M896" s="285"/>
      <c r="N896" s="282">
        <v>15000</v>
      </c>
      <c r="O896" s="278" t="s">
        <v>17912</v>
      </c>
      <c r="P896" s="346"/>
      <c r="R896" s="280" t="str">
        <f t="shared" si="13"/>
        <v>TOHO Water Authority</v>
      </c>
    </row>
    <row r="897" spans="1:24" ht="15" customHeight="1" x14ac:dyDescent="0.3">
      <c r="A897" s="278">
        <v>6564</v>
      </c>
      <c r="B897" s="318">
        <v>40102</v>
      </c>
      <c r="C897" s="319">
        <v>909</v>
      </c>
      <c r="D897" s="319" t="s">
        <v>130</v>
      </c>
      <c r="E897" s="278" t="s">
        <v>3578</v>
      </c>
      <c r="F897" s="278" t="s">
        <v>19413</v>
      </c>
      <c r="G897" s="319" t="s">
        <v>19414</v>
      </c>
      <c r="H897" s="299" t="s">
        <v>19415</v>
      </c>
      <c r="I897" s="280" t="s">
        <v>19416</v>
      </c>
      <c r="J897" s="280" t="s">
        <v>19417</v>
      </c>
      <c r="K897" s="281" t="s">
        <v>4936</v>
      </c>
      <c r="M897" s="285"/>
      <c r="N897" s="282" t="s">
        <v>4936</v>
      </c>
      <c r="O897" s="278" t="s">
        <v>8161</v>
      </c>
      <c r="P897" s="346"/>
      <c r="R897" s="280" t="str">
        <f t="shared" si="13"/>
        <v>Volusia County Health Department</v>
      </c>
    </row>
    <row r="898" spans="1:24" ht="15" customHeight="1" x14ac:dyDescent="0.3">
      <c r="A898" s="278">
        <v>6583</v>
      </c>
      <c r="B898" s="318">
        <v>40102</v>
      </c>
      <c r="C898" s="319">
        <v>1057</v>
      </c>
      <c r="D898" s="319" t="s">
        <v>3611</v>
      </c>
      <c r="E898" s="278" t="s">
        <v>3587</v>
      </c>
      <c r="F898" s="278" t="s">
        <v>19418</v>
      </c>
      <c r="G898" s="319" t="s">
        <v>19419</v>
      </c>
      <c r="H898" s="299" t="s">
        <v>14406</v>
      </c>
      <c r="I898" s="296" t="s">
        <v>19420</v>
      </c>
      <c r="J898" s="280" t="s">
        <v>19421</v>
      </c>
      <c r="K898" s="281" t="s">
        <v>14447</v>
      </c>
      <c r="M898" s="285"/>
      <c r="N898" s="282">
        <v>2000</v>
      </c>
      <c r="O898" s="278" t="s">
        <v>10651</v>
      </c>
      <c r="P898" s="346"/>
      <c r="R898" s="280" t="str">
        <f t="shared" si="13"/>
        <v>Miami-Dade Water &amp; Sewer</v>
      </c>
    </row>
    <row r="899" spans="1:24" ht="15" customHeight="1" x14ac:dyDescent="0.3">
      <c r="A899" s="278">
        <v>6590</v>
      </c>
      <c r="B899" s="318">
        <v>40103</v>
      </c>
      <c r="C899" s="319">
        <v>848</v>
      </c>
      <c r="D899" s="319" t="s">
        <v>3611</v>
      </c>
      <c r="E899" s="278" t="s">
        <v>3587</v>
      </c>
      <c r="F899" s="278" t="s">
        <v>19422</v>
      </c>
      <c r="G899" s="324" t="s">
        <v>17408</v>
      </c>
      <c r="H899" s="299" t="s">
        <v>14406</v>
      </c>
      <c r="I899" s="280" t="s">
        <v>19423</v>
      </c>
      <c r="J899" s="280" t="s">
        <v>19424</v>
      </c>
      <c r="K899" s="281" t="s">
        <v>3566</v>
      </c>
      <c r="M899" s="285"/>
      <c r="N899" s="282">
        <v>25</v>
      </c>
      <c r="O899" s="278" t="s">
        <v>15880</v>
      </c>
      <c r="P899" s="346"/>
      <c r="R899" s="280" t="str">
        <f t="shared" si="13"/>
        <v>Miami-Dade Water &amp; Sewer</v>
      </c>
    </row>
    <row r="900" spans="1:24" ht="15" customHeight="1" x14ac:dyDescent="0.3">
      <c r="A900" s="278">
        <v>6597</v>
      </c>
      <c r="B900" s="318">
        <v>40104</v>
      </c>
      <c r="C900" s="319">
        <v>401</v>
      </c>
      <c r="D900" s="319" t="s">
        <v>59</v>
      </c>
      <c r="E900" s="278" t="s">
        <v>3580</v>
      </c>
      <c r="F900" s="278" t="s">
        <v>19425</v>
      </c>
      <c r="G900" s="319" t="s">
        <v>19426</v>
      </c>
      <c r="H900" s="299" t="s">
        <v>16821</v>
      </c>
      <c r="I900" s="280" t="s">
        <v>19427</v>
      </c>
      <c r="J900" s="280" t="s">
        <v>19428</v>
      </c>
      <c r="K900" s="278" t="s">
        <v>16133</v>
      </c>
      <c r="M900" s="285"/>
      <c r="N900" s="282">
        <v>5000</v>
      </c>
      <c r="O900" s="278" t="s">
        <v>15880</v>
      </c>
      <c r="P900" s="346"/>
      <c r="R900" s="280" t="str">
        <f t="shared" si="13"/>
        <v>Gainesville Regional Utilities</v>
      </c>
    </row>
    <row r="901" spans="1:24" ht="15" customHeight="1" x14ac:dyDescent="0.3">
      <c r="A901" s="278">
        <v>6605</v>
      </c>
      <c r="B901" s="318">
        <v>40105</v>
      </c>
      <c r="C901" s="319">
        <v>709</v>
      </c>
      <c r="D901" s="319" t="s">
        <v>121</v>
      </c>
      <c r="E901" s="278" t="s">
        <v>3582</v>
      </c>
      <c r="F901" s="278" t="s">
        <v>19429</v>
      </c>
      <c r="G901" s="319" t="s">
        <v>19430</v>
      </c>
      <c r="H901" s="299" t="s">
        <v>8181</v>
      </c>
      <c r="I901" s="280" t="s">
        <v>19431</v>
      </c>
      <c r="J901" s="280" t="s">
        <v>19432</v>
      </c>
      <c r="K901" s="281" t="s">
        <v>16133</v>
      </c>
      <c r="M901" s="285"/>
      <c r="N901" s="282">
        <v>4000</v>
      </c>
      <c r="O901" s="278" t="s">
        <v>15880</v>
      </c>
      <c r="P901" s="346"/>
      <c r="R901" s="280" t="str">
        <f t="shared" si="13"/>
        <v>Charlotte Co. Utilities</v>
      </c>
    </row>
    <row r="902" spans="1:24" ht="15" customHeight="1" x14ac:dyDescent="0.3">
      <c r="A902" s="278">
        <v>6611</v>
      </c>
      <c r="B902" s="318">
        <v>40105</v>
      </c>
      <c r="C902" s="319">
        <v>1202</v>
      </c>
      <c r="D902" s="319" t="s">
        <v>81</v>
      </c>
      <c r="E902" s="278" t="s">
        <v>3578</v>
      </c>
      <c r="F902" s="278" t="s">
        <v>19433</v>
      </c>
      <c r="G902" s="319" t="s">
        <v>17966</v>
      </c>
      <c r="H902" s="299" t="s">
        <v>9435</v>
      </c>
      <c r="I902" s="280" t="s">
        <v>19434</v>
      </c>
      <c r="J902" s="280" t="s">
        <v>19435</v>
      </c>
      <c r="K902" s="281" t="s">
        <v>14447</v>
      </c>
      <c r="M902" s="285"/>
      <c r="N902" s="282">
        <v>4000</v>
      </c>
      <c r="O902" s="278" t="s">
        <v>15880</v>
      </c>
      <c r="P902" s="346"/>
      <c r="R902" s="280" t="str">
        <f t="shared" si="13"/>
        <v>City of Leesburg</v>
      </c>
    </row>
    <row r="903" spans="1:24" ht="15" customHeight="1" x14ac:dyDescent="0.3">
      <c r="A903" s="278">
        <v>6615</v>
      </c>
      <c r="B903" s="318">
        <v>40105</v>
      </c>
      <c r="C903" s="319">
        <v>1535</v>
      </c>
      <c r="D903" s="319" t="s">
        <v>64</v>
      </c>
      <c r="E903" s="278" t="s">
        <v>3578</v>
      </c>
      <c r="F903" s="302" t="s">
        <v>19436</v>
      </c>
      <c r="G903" s="302" t="s">
        <v>8259</v>
      </c>
      <c r="H903" s="307" t="s">
        <v>8260</v>
      </c>
      <c r="I903" s="307" t="s">
        <v>19437</v>
      </c>
      <c r="J903" s="307" t="s">
        <v>19438</v>
      </c>
      <c r="K903" s="281" t="s">
        <v>3566</v>
      </c>
      <c r="M903" s="285" t="s">
        <v>12003</v>
      </c>
      <c r="N903" s="282">
        <v>108000</v>
      </c>
      <c r="O903" s="278" t="s">
        <v>15880</v>
      </c>
      <c r="P903" s="346"/>
      <c r="Q903" s="278" t="s">
        <v>11475</v>
      </c>
      <c r="R903" s="280" t="str">
        <f t="shared" si="13"/>
        <v>City of Orlando</v>
      </c>
    </row>
    <row r="904" spans="1:24" ht="15" customHeight="1" x14ac:dyDescent="0.3">
      <c r="A904" s="278">
        <v>6616</v>
      </c>
      <c r="B904" s="318">
        <v>40105</v>
      </c>
      <c r="C904" s="319">
        <v>1603</v>
      </c>
      <c r="D904" s="319" t="s">
        <v>56</v>
      </c>
      <c r="E904" s="278" t="s">
        <v>3587</v>
      </c>
      <c r="F904" s="302" t="s">
        <v>19439</v>
      </c>
      <c r="G904" s="302" t="s">
        <v>16763</v>
      </c>
      <c r="H904" s="307" t="s">
        <v>8596</v>
      </c>
      <c r="I904" s="325" t="s">
        <v>19440</v>
      </c>
      <c r="J904" s="307" t="s">
        <v>19441</v>
      </c>
      <c r="K904" s="278" t="s">
        <v>8225</v>
      </c>
      <c r="M904" s="285"/>
      <c r="N904" s="282">
        <v>1000</v>
      </c>
      <c r="O904" s="278" t="s">
        <v>8161</v>
      </c>
      <c r="P904" s="346"/>
      <c r="Q904" s="278" t="s">
        <v>19442</v>
      </c>
      <c r="R904" s="280" t="str">
        <f t="shared" si="13"/>
        <v>City of Ft. Lauderdale</v>
      </c>
    </row>
    <row r="905" spans="1:24" s="286" customFormat="1" ht="15" customHeight="1" x14ac:dyDescent="0.3">
      <c r="A905" s="286">
        <v>6634</v>
      </c>
      <c r="B905" s="321">
        <v>40106</v>
      </c>
      <c r="C905" s="322">
        <v>222</v>
      </c>
      <c r="D905" s="322" t="s">
        <v>46</v>
      </c>
      <c r="E905" s="286" t="s">
        <v>3575</v>
      </c>
      <c r="F905" s="286" t="s">
        <v>19443</v>
      </c>
      <c r="G905" s="322" t="s">
        <v>10098</v>
      </c>
      <c r="H905" s="290" t="s">
        <v>9039</v>
      </c>
      <c r="I905" s="365" t="s">
        <v>19444</v>
      </c>
      <c r="J905" s="290" t="s">
        <v>19445</v>
      </c>
      <c r="K905" s="291" t="s">
        <v>16129</v>
      </c>
      <c r="L905" s="291"/>
      <c r="M905" s="289"/>
      <c r="N905" s="292">
        <v>20</v>
      </c>
      <c r="O905" s="286" t="s">
        <v>15880</v>
      </c>
      <c r="P905" s="366"/>
      <c r="R905" s="290" t="str">
        <f t="shared" si="13"/>
        <v>City of Temple Terrace</v>
      </c>
      <c r="X905" s="294"/>
    </row>
    <row r="906" spans="1:24" s="286" customFormat="1" ht="15" customHeight="1" x14ac:dyDescent="0.3">
      <c r="A906" s="286">
        <v>6635</v>
      </c>
      <c r="B906" s="321">
        <v>40106</v>
      </c>
      <c r="C906" s="322">
        <v>301</v>
      </c>
      <c r="D906" s="322" t="s">
        <v>3611</v>
      </c>
      <c r="E906" s="286" t="s">
        <v>3587</v>
      </c>
      <c r="F906" s="286" t="s">
        <v>19446</v>
      </c>
      <c r="G906" s="328" t="s">
        <v>9598</v>
      </c>
      <c r="H906" s="317" t="s">
        <v>19447</v>
      </c>
      <c r="I906" s="329" t="s">
        <v>19448</v>
      </c>
      <c r="J906" s="290" t="s">
        <v>19449</v>
      </c>
      <c r="K906" s="291" t="s">
        <v>3566</v>
      </c>
      <c r="L906" s="291"/>
      <c r="M906" s="289"/>
      <c r="N906" s="292">
        <v>10</v>
      </c>
      <c r="O906" s="286" t="s">
        <v>15880</v>
      </c>
      <c r="P906" s="366"/>
      <c r="R906" s="290" t="str">
        <f t="shared" si="13"/>
        <v>Miami Dade Water Sewer</v>
      </c>
      <c r="X906" s="294"/>
    </row>
    <row r="907" spans="1:24" s="286" customFormat="1" ht="15" customHeight="1" x14ac:dyDescent="0.3">
      <c r="A907" s="286">
        <v>6641</v>
      </c>
      <c r="B907" s="321">
        <v>40106</v>
      </c>
      <c r="C907" s="322">
        <v>752</v>
      </c>
      <c r="D907" s="322" t="s">
        <v>35</v>
      </c>
      <c r="E907" s="286" t="s">
        <v>3580</v>
      </c>
      <c r="F907" s="286" t="s">
        <v>19450</v>
      </c>
      <c r="G907" s="328" t="s">
        <v>8558</v>
      </c>
      <c r="H907" s="317" t="s">
        <v>8191</v>
      </c>
      <c r="I907" s="305" t="s">
        <v>19451</v>
      </c>
      <c r="J907" s="290" t="s">
        <v>19452</v>
      </c>
      <c r="K907" s="291" t="s">
        <v>16373</v>
      </c>
      <c r="L907" s="291"/>
      <c r="M907" s="289"/>
      <c r="N907" s="292">
        <v>1000</v>
      </c>
      <c r="O907" s="286" t="s">
        <v>15880</v>
      </c>
      <c r="P907" s="366"/>
      <c r="R907" s="290"/>
      <c r="X907" s="294"/>
    </row>
    <row r="908" spans="1:24" s="286" customFormat="1" ht="15" customHeight="1" x14ac:dyDescent="0.3">
      <c r="A908" s="286">
        <v>6642</v>
      </c>
      <c r="B908" s="321">
        <v>40106</v>
      </c>
      <c r="C908" s="322">
        <v>756</v>
      </c>
      <c r="D908" s="322" t="s">
        <v>35</v>
      </c>
      <c r="E908" s="286" t="s">
        <v>3580</v>
      </c>
      <c r="F908" s="286" t="s">
        <v>19453</v>
      </c>
      <c r="G908" s="328" t="s">
        <v>8558</v>
      </c>
      <c r="H908" s="317" t="s">
        <v>8191</v>
      </c>
      <c r="I908" s="290" t="s">
        <v>19454</v>
      </c>
      <c r="J908" s="290" t="s">
        <v>19455</v>
      </c>
      <c r="K908" s="286" t="s">
        <v>19456</v>
      </c>
      <c r="L908" s="291"/>
      <c r="M908" s="289"/>
      <c r="N908" s="292">
        <v>1000</v>
      </c>
      <c r="O908" s="286" t="s">
        <v>15880</v>
      </c>
      <c r="P908" s="366"/>
      <c r="R908" s="290" t="str">
        <f t="shared" ref="R908:R971" si="14">IF(B908&gt;0,H908,"")</f>
        <v>JEA</v>
      </c>
      <c r="X908" s="294"/>
    </row>
    <row r="909" spans="1:24" s="286" customFormat="1" ht="15" customHeight="1" x14ac:dyDescent="0.3">
      <c r="A909" s="286">
        <v>6652</v>
      </c>
      <c r="B909" s="321">
        <v>40107</v>
      </c>
      <c r="C909" s="322">
        <v>134</v>
      </c>
      <c r="D909" s="322" t="s">
        <v>64</v>
      </c>
      <c r="E909" s="286" t="s">
        <v>3578</v>
      </c>
      <c r="F909" s="286" t="s">
        <v>19457</v>
      </c>
      <c r="G909" s="322" t="s">
        <v>12794</v>
      </c>
      <c r="H909" s="317" t="s">
        <v>8260</v>
      </c>
      <c r="I909" s="290" t="s">
        <v>19458</v>
      </c>
      <c r="J909" s="290" t="s">
        <v>19459</v>
      </c>
      <c r="K909" s="291" t="s">
        <v>14447</v>
      </c>
      <c r="L909" s="291"/>
      <c r="M909" s="289"/>
      <c r="N909" s="292">
        <v>100000</v>
      </c>
      <c r="O909" s="286" t="s">
        <v>17912</v>
      </c>
      <c r="P909" s="366"/>
      <c r="R909" s="290" t="str">
        <f t="shared" si="14"/>
        <v>City of Orlando</v>
      </c>
      <c r="X909" s="294"/>
    </row>
    <row r="910" spans="1:24" s="286" customFormat="1" ht="15" customHeight="1" x14ac:dyDescent="0.3">
      <c r="A910" s="286">
        <v>6653</v>
      </c>
      <c r="B910" s="321">
        <v>40107</v>
      </c>
      <c r="C910" s="322">
        <v>424</v>
      </c>
      <c r="D910" s="322" t="s">
        <v>3611</v>
      </c>
      <c r="E910" s="286" t="s">
        <v>3587</v>
      </c>
      <c r="F910" s="286" t="s">
        <v>19460</v>
      </c>
      <c r="G910" s="328" t="s">
        <v>13336</v>
      </c>
      <c r="H910" s="317" t="s">
        <v>17409</v>
      </c>
      <c r="I910" s="305" t="s">
        <v>19461</v>
      </c>
      <c r="J910" s="290" t="s">
        <v>19462</v>
      </c>
      <c r="K910" s="291" t="s">
        <v>4936</v>
      </c>
      <c r="L910" s="291"/>
      <c r="M910" s="289"/>
      <c r="N910" s="292">
        <v>100</v>
      </c>
      <c r="O910" s="286" t="s">
        <v>15880</v>
      </c>
      <c r="P910" s="366"/>
      <c r="R910" s="290" t="str">
        <f t="shared" si="14"/>
        <v>Miami-Dade Water and Sewer</v>
      </c>
      <c r="X910" s="294"/>
    </row>
    <row r="911" spans="1:24" s="286" customFormat="1" ht="15" customHeight="1" x14ac:dyDescent="0.3">
      <c r="A911" s="286">
        <v>6665</v>
      </c>
      <c r="B911" s="321">
        <v>40108</v>
      </c>
      <c r="C911" s="322">
        <v>231</v>
      </c>
      <c r="D911" s="322" t="s">
        <v>64</v>
      </c>
      <c r="E911" s="286" t="s">
        <v>3578</v>
      </c>
      <c r="F911" s="286" t="s">
        <v>19463</v>
      </c>
      <c r="G911" s="322" t="s">
        <v>19464</v>
      </c>
      <c r="H911" s="317" t="s">
        <v>19465</v>
      </c>
      <c r="I911" s="290" t="s">
        <v>19466</v>
      </c>
      <c r="J911" s="290" t="s">
        <v>19467</v>
      </c>
      <c r="K911" s="291" t="s">
        <v>4936</v>
      </c>
      <c r="L911" s="291"/>
      <c r="M911" s="289"/>
      <c r="N911" s="292">
        <v>1000</v>
      </c>
      <c r="O911" s="286" t="s">
        <v>13539</v>
      </c>
      <c r="P911" s="366"/>
      <c r="R911" s="290" t="str">
        <f t="shared" si="14"/>
        <v>City of Orlando Environmental Control</v>
      </c>
      <c r="X911" s="294"/>
    </row>
    <row r="912" spans="1:24" s="286" customFormat="1" ht="15" customHeight="1" x14ac:dyDescent="0.3">
      <c r="A912" s="286">
        <v>6666</v>
      </c>
      <c r="B912" s="321">
        <v>40108</v>
      </c>
      <c r="C912" s="322">
        <v>331</v>
      </c>
      <c r="D912" s="322" t="s">
        <v>64</v>
      </c>
      <c r="E912" s="286" t="s">
        <v>3578</v>
      </c>
      <c r="F912" s="286" t="s">
        <v>19468</v>
      </c>
      <c r="G912" s="322" t="s">
        <v>8259</v>
      </c>
      <c r="H912" s="317" t="s">
        <v>19469</v>
      </c>
      <c r="I912" s="290" t="s">
        <v>19470</v>
      </c>
      <c r="J912" s="290" t="s">
        <v>19471</v>
      </c>
      <c r="K912" s="291" t="s">
        <v>3566</v>
      </c>
      <c r="L912" s="291"/>
      <c r="M912" s="289" t="s">
        <v>14513</v>
      </c>
      <c r="N912" s="292">
        <v>3500</v>
      </c>
      <c r="O912" s="286" t="s">
        <v>4936</v>
      </c>
      <c r="P912" s="366"/>
      <c r="R912" s="290" t="str">
        <f t="shared" si="14"/>
        <v>City of Orlando Water Reclamation Department</v>
      </c>
      <c r="X912" s="294"/>
    </row>
    <row r="913" spans="1:24" s="286" customFormat="1" ht="15" customHeight="1" x14ac:dyDescent="0.3">
      <c r="A913" s="286">
        <v>6667</v>
      </c>
      <c r="B913" s="321">
        <v>40108</v>
      </c>
      <c r="C913" s="322">
        <v>345</v>
      </c>
      <c r="D913" s="322" t="s">
        <v>526</v>
      </c>
      <c r="E913" s="286" t="s">
        <v>3580</v>
      </c>
      <c r="F913" s="286" t="s">
        <v>19472</v>
      </c>
      <c r="G913" s="322" t="s">
        <v>19473</v>
      </c>
      <c r="H913" s="317" t="s">
        <v>11103</v>
      </c>
      <c r="I913" s="305" t="s">
        <v>19474</v>
      </c>
      <c r="J913" s="290" t="s">
        <v>19475</v>
      </c>
      <c r="K913" s="291" t="s">
        <v>4936</v>
      </c>
      <c r="L913" s="291"/>
      <c r="M913" s="289"/>
      <c r="N913" s="292">
        <v>3000</v>
      </c>
      <c r="O913" s="286" t="s">
        <v>8227</v>
      </c>
      <c r="P913" s="366"/>
      <c r="R913" s="290" t="str">
        <f t="shared" si="14"/>
        <v>City of Palm Coast</v>
      </c>
      <c r="X913" s="294"/>
    </row>
    <row r="914" spans="1:24" s="286" customFormat="1" ht="15" customHeight="1" x14ac:dyDescent="0.3">
      <c r="A914" s="286">
        <v>6668</v>
      </c>
      <c r="B914" s="321">
        <v>40108</v>
      </c>
      <c r="C914" s="322">
        <v>413</v>
      </c>
      <c r="D914" s="322" t="s">
        <v>42</v>
      </c>
      <c r="E914" s="286" t="s">
        <v>3582</v>
      </c>
      <c r="F914" s="286" t="s">
        <v>19476</v>
      </c>
      <c r="G914" s="322" t="s">
        <v>16109</v>
      </c>
      <c r="H914" s="317" t="s">
        <v>16110</v>
      </c>
      <c r="I914" s="290" t="s">
        <v>19477</v>
      </c>
      <c r="J914" s="290" t="s">
        <v>19478</v>
      </c>
      <c r="K914" s="291" t="s">
        <v>3566</v>
      </c>
      <c r="L914" s="291"/>
      <c r="M914" s="289" t="s">
        <v>12003</v>
      </c>
      <c r="N914" s="292">
        <v>5000</v>
      </c>
      <c r="O914" s="286" t="s">
        <v>8227</v>
      </c>
      <c r="P914" s="366"/>
      <c r="R914" s="290" t="str">
        <f t="shared" si="14"/>
        <v>Collier County Utilities</v>
      </c>
      <c r="X914" s="294"/>
    </row>
    <row r="915" spans="1:24" s="286" customFormat="1" ht="15" customHeight="1" x14ac:dyDescent="0.3">
      <c r="A915" s="286">
        <v>6671</v>
      </c>
      <c r="B915" s="321">
        <v>40108</v>
      </c>
      <c r="C915" s="322">
        <v>454</v>
      </c>
      <c r="D915" s="322" t="s">
        <v>3611</v>
      </c>
      <c r="E915" s="286" t="s">
        <v>3587</v>
      </c>
      <c r="F915" s="286" t="s">
        <v>19479</v>
      </c>
      <c r="G915" s="322" t="s">
        <v>9191</v>
      </c>
      <c r="H915" s="317" t="s">
        <v>19480</v>
      </c>
      <c r="I915" s="290" t="s">
        <v>19481</v>
      </c>
      <c r="J915" s="290" t="s">
        <v>19482</v>
      </c>
      <c r="K915" s="291" t="s">
        <v>3566</v>
      </c>
      <c r="L915" s="291"/>
      <c r="M915" s="289"/>
      <c r="N915" s="292">
        <v>30</v>
      </c>
      <c r="O915" s="286" t="s">
        <v>17057</v>
      </c>
      <c r="P915" s="293"/>
      <c r="R915" s="290" t="str">
        <f t="shared" si="14"/>
        <v>Miami-Dade Water Management</v>
      </c>
      <c r="X915" s="294"/>
    </row>
    <row r="916" spans="1:24" ht="15" customHeight="1" x14ac:dyDescent="0.3">
      <c r="A916" s="278">
        <v>6709</v>
      </c>
      <c r="B916" s="318">
        <v>40110</v>
      </c>
      <c r="C916" s="319">
        <v>1923</v>
      </c>
      <c r="D916" s="319" t="s">
        <v>46</v>
      </c>
      <c r="E916" s="278" t="s">
        <v>3575</v>
      </c>
      <c r="F916" s="302" t="s">
        <v>19483</v>
      </c>
      <c r="G916" s="302" t="s">
        <v>19484</v>
      </c>
      <c r="H916" s="307" t="s">
        <v>16486</v>
      </c>
      <c r="I916" s="307" t="s">
        <v>19485</v>
      </c>
      <c r="J916" s="307" t="s">
        <v>19486</v>
      </c>
      <c r="K916" s="281" t="s">
        <v>14447</v>
      </c>
      <c r="M916" s="285"/>
      <c r="N916" s="282">
        <v>1000</v>
      </c>
      <c r="O916" s="278" t="s">
        <v>18197</v>
      </c>
      <c r="P916" s="346"/>
      <c r="R916" s="280" t="str">
        <f t="shared" si="14"/>
        <v>Tampa Water</v>
      </c>
    </row>
    <row r="917" spans="1:24" ht="15" customHeight="1" x14ac:dyDescent="0.3">
      <c r="A917" s="278">
        <v>6725</v>
      </c>
      <c r="B917" s="318">
        <v>40112</v>
      </c>
      <c r="C917" s="319">
        <v>330</v>
      </c>
      <c r="D917" s="319" t="s">
        <v>130</v>
      </c>
      <c r="E917" s="278" t="s">
        <v>3578</v>
      </c>
      <c r="F917" s="302" t="s">
        <v>19487</v>
      </c>
      <c r="G917" s="302" t="s">
        <v>19488</v>
      </c>
      <c r="H917" s="307" t="s">
        <v>19489</v>
      </c>
      <c r="I917" s="307" t="s">
        <v>19490</v>
      </c>
      <c r="J917" s="307" t="s">
        <v>19491</v>
      </c>
      <c r="K917" s="278" t="s">
        <v>8225</v>
      </c>
      <c r="M917" s="285"/>
      <c r="N917" s="282">
        <v>50000</v>
      </c>
      <c r="O917" s="278" t="s">
        <v>17057</v>
      </c>
      <c r="P917" s="346"/>
      <c r="R917" s="280" t="str">
        <f t="shared" si="14"/>
        <v>City of Edgewater Wastewater</v>
      </c>
    </row>
    <row r="918" spans="1:24" ht="15" customHeight="1" x14ac:dyDescent="0.3">
      <c r="A918" s="278">
        <v>6747</v>
      </c>
      <c r="B918" s="318">
        <v>40113</v>
      </c>
      <c r="C918" s="319">
        <v>1010</v>
      </c>
      <c r="D918" s="278" t="s">
        <v>21</v>
      </c>
      <c r="E918" s="278" t="s">
        <v>3610</v>
      </c>
      <c r="F918" s="302" t="s">
        <v>19492</v>
      </c>
      <c r="G918" s="302" t="s">
        <v>19493</v>
      </c>
      <c r="H918" s="307" t="s">
        <v>19494</v>
      </c>
      <c r="I918" s="307" t="s">
        <v>19495</v>
      </c>
      <c r="J918" s="307" t="s">
        <v>19496</v>
      </c>
      <c r="K918" s="281" t="s">
        <v>14447</v>
      </c>
      <c r="M918" s="285"/>
      <c r="N918" s="282">
        <v>1000</v>
      </c>
      <c r="O918" s="278" t="s">
        <v>16985</v>
      </c>
      <c r="P918" s="346"/>
      <c r="R918" s="280" t="str">
        <f t="shared" si="14"/>
        <v>Silverlake Mobile Home Park</v>
      </c>
    </row>
    <row r="919" spans="1:24" ht="15" customHeight="1" x14ac:dyDescent="0.3">
      <c r="A919" s="278">
        <v>6754</v>
      </c>
      <c r="B919" s="318">
        <v>40113</v>
      </c>
      <c r="C919" s="319">
        <v>1218</v>
      </c>
      <c r="D919" s="278" t="s">
        <v>42</v>
      </c>
      <c r="E919" s="278" t="s">
        <v>3582</v>
      </c>
      <c r="F919" s="302" t="s">
        <v>19497</v>
      </c>
      <c r="G919" s="302" t="s">
        <v>16109</v>
      </c>
      <c r="H919" s="307" t="s">
        <v>16553</v>
      </c>
      <c r="I919" s="307" t="s">
        <v>19498</v>
      </c>
      <c r="J919" s="307" t="s">
        <v>19499</v>
      </c>
      <c r="K919" s="278" t="s">
        <v>4936</v>
      </c>
      <c r="M919" s="285" t="s">
        <v>14513</v>
      </c>
      <c r="N919" s="282">
        <v>1000</v>
      </c>
      <c r="O919" s="278" t="s">
        <v>8227</v>
      </c>
      <c r="P919" s="346"/>
      <c r="R919" s="280" t="str">
        <f t="shared" si="14"/>
        <v>Collier County Public Utilities</v>
      </c>
    </row>
    <row r="920" spans="1:24" ht="15" customHeight="1" x14ac:dyDescent="0.3">
      <c r="A920" s="278">
        <v>6758</v>
      </c>
      <c r="B920" s="318">
        <v>40113</v>
      </c>
      <c r="C920" s="319">
        <v>1421</v>
      </c>
      <c r="D920" s="319" t="s">
        <v>35</v>
      </c>
      <c r="E920" s="278" t="s">
        <v>3580</v>
      </c>
      <c r="F920" s="302" t="s">
        <v>19500</v>
      </c>
      <c r="G920" s="302" t="s">
        <v>19501</v>
      </c>
      <c r="H920" s="307" t="s">
        <v>19502</v>
      </c>
      <c r="I920" s="307" t="s">
        <v>19503</v>
      </c>
      <c r="J920" s="307" t="s">
        <v>19504</v>
      </c>
      <c r="K920" s="278" t="s">
        <v>14447</v>
      </c>
      <c r="M920" s="285"/>
      <c r="N920" s="282" t="s">
        <v>4936</v>
      </c>
      <c r="O920" s="278" t="s">
        <v>17926</v>
      </c>
      <c r="R920" s="280" t="str">
        <f t="shared" si="14"/>
        <v>Jacksonville Fire Rescue</v>
      </c>
    </row>
    <row r="921" spans="1:24" ht="15" customHeight="1" x14ac:dyDescent="0.3">
      <c r="A921" s="278">
        <v>6759</v>
      </c>
      <c r="B921" s="318">
        <v>40113</v>
      </c>
      <c r="C921" s="319">
        <v>1515</v>
      </c>
      <c r="D921" s="319" t="s">
        <v>99</v>
      </c>
      <c r="E921" s="278" t="s">
        <v>3610</v>
      </c>
      <c r="F921" s="302" t="s">
        <v>19505</v>
      </c>
      <c r="G921" s="302" t="s">
        <v>19506</v>
      </c>
      <c r="H921" s="307" t="s">
        <v>15916</v>
      </c>
      <c r="I921" s="307" t="s">
        <v>19507</v>
      </c>
      <c r="J921" s="307" t="s">
        <v>19508</v>
      </c>
      <c r="K921" s="281" t="s">
        <v>14447</v>
      </c>
      <c r="M921" s="285"/>
      <c r="N921" s="282">
        <v>200</v>
      </c>
      <c r="O921" s="278" t="s">
        <v>16985</v>
      </c>
      <c r="P921" s="346"/>
      <c r="Q921" s="278" t="s">
        <v>11881</v>
      </c>
      <c r="R921" s="280" t="str">
        <f t="shared" si="14"/>
        <v>City of Milton</v>
      </c>
    </row>
    <row r="922" spans="1:24" ht="15" customHeight="1" x14ac:dyDescent="0.3">
      <c r="A922" s="278">
        <v>6760</v>
      </c>
      <c r="B922" s="318">
        <v>40113</v>
      </c>
      <c r="C922" s="319">
        <v>1519</v>
      </c>
      <c r="D922" s="278" t="s">
        <v>99</v>
      </c>
      <c r="E922" s="278" t="s">
        <v>3610</v>
      </c>
      <c r="F922" s="302" t="s">
        <v>19505</v>
      </c>
      <c r="G922" s="302" t="s">
        <v>19506</v>
      </c>
      <c r="H922" s="307" t="s">
        <v>15916</v>
      </c>
      <c r="I922" s="307" t="s">
        <v>19509</v>
      </c>
      <c r="J922" s="307" t="s">
        <v>19510</v>
      </c>
      <c r="K922" s="278" t="s">
        <v>14447</v>
      </c>
      <c r="M922" s="285"/>
      <c r="N922" s="282">
        <v>300</v>
      </c>
      <c r="O922" s="278" t="s">
        <v>16985</v>
      </c>
      <c r="P922" s="346"/>
      <c r="Q922" s="278" t="s">
        <v>11881</v>
      </c>
      <c r="R922" s="280" t="str">
        <f t="shared" si="14"/>
        <v>City of Milton</v>
      </c>
    </row>
    <row r="923" spans="1:24" ht="15" customHeight="1" x14ac:dyDescent="0.3">
      <c r="A923" s="278">
        <v>6766</v>
      </c>
      <c r="B923" s="318">
        <v>40114</v>
      </c>
      <c r="C923" s="319">
        <v>759</v>
      </c>
      <c r="D923" s="319" t="s">
        <v>200</v>
      </c>
      <c r="E923" s="278" t="s">
        <v>3575</v>
      </c>
      <c r="F923" s="302" t="s">
        <v>19511</v>
      </c>
      <c r="G923" s="302" t="s">
        <v>9633</v>
      </c>
      <c r="H923" s="307" t="s">
        <v>8238</v>
      </c>
      <c r="I923" s="307" t="s">
        <v>19512</v>
      </c>
      <c r="J923" s="280" t="s">
        <v>19513</v>
      </c>
      <c r="K923" s="281" t="s">
        <v>8225</v>
      </c>
      <c r="M923" s="285"/>
      <c r="N923" s="282">
        <v>2250</v>
      </c>
      <c r="O923" s="278" t="s">
        <v>13539</v>
      </c>
      <c r="P923" s="346"/>
      <c r="R923" s="280" t="str">
        <f t="shared" si="14"/>
        <v>Pasco County Utilities</v>
      </c>
    </row>
    <row r="924" spans="1:24" ht="15" customHeight="1" x14ac:dyDescent="0.3">
      <c r="A924" s="278">
        <v>6670</v>
      </c>
      <c r="B924" s="318">
        <v>40114</v>
      </c>
      <c r="C924" s="319">
        <v>1216</v>
      </c>
      <c r="D924" s="319" t="s">
        <v>141</v>
      </c>
      <c r="E924" s="278" t="s">
        <v>3578</v>
      </c>
      <c r="F924" s="302" t="s">
        <v>19514</v>
      </c>
      <c r="G924" s="302" t="s">
        <v>19515</v>
      </c>
      <c r="H924" s="307" t="s">
        <v>17758</v>
      </c>
      <c r="I924" s="307" t="s">
        <v>19516</v>
      </c>
      <c r="J924" s="307" t="s">
        <v>19517</v>
      </c>
      <c r="K924" s="281" t="s">
        <v>8225</v>
      </c>
      <c r="M924" s="285"/>
      <c r="N924" s="282" t="s">
        <v>4936</v>
      </c>
      <c r="O924" s="278" t="s">
        <v>17057</v>
      </c>
      <c r="P924" s="346"/>
      <c r="R924" s="280" t="str">
        <f t="shared" si="14"/>
        <v>Severn-Trent</v>
      </c>
    </row>
    <row r="925" spans="1:24" ht="15" customHeight="1" x14ac:dyDescent="0.3">
      <c r="A925" s="278">
        <v>6772</v>
      </c>
      <c r="B925" s="318">
        <v>40114</v>
      </c>
      <c r="C925" s="319">
        <v>1255</v>
      </c>
      <c r="D925" s="319" t="s">
        <v>35</v>
      </c>
      <c r="E925" s="278" t="s">
        <v>3580</v>
      </c>
      <c r="F925" s="302" t="s">
        <v>19518</v>
      </c>
      <c r="G925" s="302" t="s">
        <v>19519</v>
      </c>
      <c r="H925" s="307" t="s">
        <v>13466</v>
      </c>
      <c r="I925" s="307" t="s">
        <v>19520</v>
      </c>
      <c r="J925" s="307" t="s">
        <v>19521</v>
      </c>
      <c r="K925" s="281" t="s">
        <v>10604</v>
      </c>
      <c r="M925" s="285"/>
      <c r="N925" s="282">
        <v>100</v>
      </c>
      <c r="O925" s="278" t="s">
        <v>15880</v>
      </c>
      <c r="P925" s="346"/>
      <c r="Q925" s="278" t="s">
        <v>8548</v>
      </c>
      <c r="R925" s="280" t="str">
        <f t="shared" si="14"/>
        <v>City of Atlantic Beach</v>
      </c>
    </row>
    <row r="926" spans="1:24" ht="15" customHeight="1" x14ac:dyDescent="0.3">
      <c r="A926" s="278">
        <v>6776</v>
      </c>
      <c r="B926" s="318">
        <v>40114</v>
      </c>
      <c r="C926" s="319">
        <v>1522</v>
      </c>
      <c r="D926" s="319" t="s">
        <v>64</v>
      </c>
      <c r="E926" s="278" t="s">
        <v>3578</v>
      </c>
      <c r="F926" s="302" t="s">
        <v>19522</v>
      </c>
      <c r="G926" s="302" t="s">
        <v>19523</v>
      </c>
      <c r="H926" s="307" t="s">
        <v>8260</v>
      </c>
      <c r="I926" s="307" t="s">
        <v>19524</v>
      </c>
      <c r="J926" s="307" t="s">
        <v>19525</v>
      </c>
      <c r="K926" s="281" t="s">
        <v>8225</v>
      </c>
      <c r="M926" s="285"/>
      <c r="N926" s="282">
        <v>5000</v>
      </c>
      <c r="O926" s="278" t="s">
        <v>15880</v>
      </c>
      <c r="P926" s="346"/>
      <c r="Q926" s="278" t="s">
        <v>8548</v>
      </c>
      <c r="R926" s="280" t="str">
        <f t="shared" si="14"/>
        <v>City of Orlando</v>
      </c>
    </row>
    <row r="927" spans="1:24" ht="15" customHeight="1" x14ac:dyDescent="0.3">
      <c r="A927" s="278">
        <v>6780</v>
      </c>
      <c r="B927" s="318">
        <v>40114</v>
      </c>
      <c r="C927" s="319">
        <v>1653</v>
      </c>
      <c r="D927" s="278" t="s">
        <v>200</v>
      </c>
      <c r="E927" s="278" t="s">
        <v>3575</v>
      </c>
      <c r="F927" s="302" t="s">
        <v>19526</v>
      </c>
      <c r="G927" s="302" t="s">
        <v>19527</v>
      </c>
      <c r="H927" s="307" t="s">
        <v>19528</v>
      </c>
      <c r="I927" s="307" t="s">
        <v>19529</v>
      </c>
      <c r="J927" s="307" t="s">
        <v>19530</v>
      </c>
      <c r="K927" s="281" t="s">
        <v>19531</v>
      </c>
      <c r="M927" s="285"/>
      <c r="N927" s="282" t="s">
        <v>4936</v>
      </c>
      <c r="O927" s="278" t="s">
        <v>8161</v>
      </c>
      <c r="P927" s="346"/>
      <c r="R927" s="280" t="str">
        <f t="shared" si="14"/>
        <v>City of Zephyrhills</v>
      </c>
    </row>
    <row r="928" spans="1:24" ht="15" customHeight="1" x14ac:dyDescent="0.3">
      <c r="A928" s="278">
        <v>6792</v>
      </c>
      <c r="B928" s="318">
        <v>40115</v>
      </c>
      <c r="C928" s="319">
        <v>949</v>
      </c>
      <c r="D928" s="319" t="s">
        <v>64</v>
      </c>
      <c r="E928" s="278" t="s">
        <v>3578</v>
      </c>
      <c r="F928" s="302" t="s">
        <v>19532</v>
      </c>
      <c r="G928" s="302" t="s">
        <v>19533</v>
      </c>
      <c r="H928" s="307" t="s">
        <v>5722</v>
      </c>
      <c r="I928" s="307" t="s">
        <v>19534</v>
      </c>
      <c r="J928" s="307" t="s">
        <v>19535</v>
      </c>
      <c r="K928" s="281" t="s">
        <v>19536</v>
      </c>
      <c r="M928" s="285"/>
      <c r="N928" s="282">
        <v>800</v>
      </c>
      <c r="O928" s="278" t="s">
        <v>19537</v>
      </c>
      <c r="P928" s="346"/>
      <c r="R928" s="280" t="str">
        <f t="shared" si="14"/>
        <v>Orange County Utilities</v>
      </c>
    </row>
    <row r="929" spans="1:24" s="353" customFormat="1" ht="15" customHeight="1" x14ac:dyDescent="0.3">
      <c r="A929" s="353">
        <v>6795</v>
      </c>
      <c r="B929" s="381">
        <v>40115</v>
      </c>
      <c r="C929" s="382">
        <v>1041</v>
      </c>
      <c r="D929" s="382" t="s">
        <v>91</v>
      </c>
      <c r="E929" s="353" t="s">
        <v>3578</v>
      </c>
      <c r="F929" s="382" t="s">
        <v>19538</v>
      </c>
      <c r="G929" s="382" t="s">
        <v>19539</v>
      </c>
      <c r="H929" s="383" t="s">
        <v>19540</v>
      </c>
      <c r="I929" s="384" t="s">
        <v>19541</v>
      </c>
      <c r="J929" s="385" t="s">
        <v>19542</v>
      </c>
      <c r="K929" s="386" t="s">
        <v>3566</v>
      </c>
      <c r="L929" s="386"/>
      <c r="M929" s="387" t="s">
        <v>4073</v>
      </c>
      <c r="N929" s="388">
        <v>5000</v>
      </c>
      <c r="O929" s="353" t="s">
        <v>15880</v>
      </c>
      <c r="P929" s="352"/>
      <c r="R929" s="280" t="str">
        <f t="shared" si="14"/>
        <v>Duke Realty Corporation</v>
      </c>
      <c r="X929" s="356"/>
    </row>
    <row r="930" spans="1:24" ht="15" customHeight="1" x14ac:dyDescent="0.3">
      <c r="A930" s="278">
        <v>6828</v>
      </c>
      <c r="B930" s="318">
        <v>40117</v>
      </c>
      <c r="C930" s="319">
        <v>1213</v>
      </c>
      <c r="D930" s="319" t="s">
        <v>426</v>
      </c>
      <c r="E930" s="278" t="s">
        <v>3587</v>
      </c>
      <c r="F930" s="319" t="s">
        <v>19543</v>
      </c>
      <c r="G930" s="319" t="s">
        <v>19544</v>
      </c>
      <c r="H930" s="299" t="s">
        <v>16423</v>
      </c>
      <c r="I930" s="320" t="s">
        <v>19545</v>
      </c>
      <c r="J930" s="330" t="s">
        <v>19546</v>
      </c>
      <c r="K930" s="281" t="s">
        <v>19547</v>
      </c>
      <c r="M930" s="285"/>
      <c r="N930" s="282">
        <v>1500</v>
      </c>
      <c r="O930" s="278" t="s">
        <v>15880</v>
      </c>
      <c r="P930" s="346"/>
      <c r="Q930" s="278" t="s">
        <v>15416</v>
      </c>
      <c r="R930" s="280" t="str">
        <f t="shared" si="14"/>
        <v>Utilities Inc of Florida</v>
      </c>
    </row>
    <row r="931" spans="1:24" ht="15" customHeight="1" x14ac:dyDescent="0.3">
      <c r="A931" s="278">
        <v>6829</v>
      </c>
      <c r="B931" s="318">
        <v>40117</v>
      </c>
      <c r="C931" s="319">
        <v>1252</v>
      </c>
      <c r="D931" s="319" t="s">
        <v>99</v>
      </c>
      <c r="E931" s="278" t="s">
        <v>3610</v>
      </c>
      <c r="F931" s="319" t="s">
        <v>19548</v>
      </c>
      <c r="G931" s="319" t="s">
        <v>19549</v>
      </c>
      <c r="H931" s="299" t="s">
        <v>15916</v>
      </c>
      <c r="I931" s="320" t="s">
        <v>19550</v>
      </c>
      <c r="J931" s="330" t="s">
        <v>19551</v>
      </c>
      <c r="K931" s="281" t="s">
        <v>19552</v>
      </c>
      <c r="M931" s="285"/>
      <c r="N931" s="282">
        <v>200</v>
      </c>
      <c r="O931" s="278" t="s">
        <v>13539</v>
      </c>
      <c r="P931" s="346"/>
      <c r="R931" s="280" t="str">
        <f t="shared" si="14"/>
        <v>City of Milton</v>
      </c>
    </row>
    <row r="932" spans="1:24" ht="15" customHeight="1" x14ac:dyDescent="0.3">
      <c r="A932" s="278">
        <v>6833</v>
      </c>
      <c r="B932" s="318">
        <v>40117</v>
      </c>
      <c r="C932" s="319">
        <v>1648</v>
      </c>
      <c r="D932" s="319" t="s">
        <v>17705</v>
      </c>
      <c r="E932" s="278" t="s">
        <v>3578</v>
      </c>
      <c r="F932" s="278" t="s">
        <v>19553</v>
      </c>
      <c r="G932" s="278" t="s">
        <v>19554</v>
      </c>
      <c r="H932" s="315" t="s">
        <v>19555</v>
      </c>
      <c r="I932" s="315" t="s">
        <v>19556</v>
      </c>
      <c r="J932" s="315" t="s">
        <v>19557</v>
      </c>
      <c r="K932" s="281" t="s">
        <v>4936</v>
      </c>
      <c r="M932" s="285"/>
      <c r="N932" s="282" t="s">
        <v>4936</v>
      </c>
      <c r="O932" s="278" t="s">
        <v>4936</v>
      </c>
      <c r="P932" s="346"/>
    </row>
    <row r="933" spans="1:24" ht="15" customHeight="1" x14ac:dyDescent="0.3">
      <c r="A933" s="278">
        <v>6834</v>
      </c>
      <c r="B933" s="318">
        <v>40117</v>
      </c>
      <c r="C933" s="319">
        <v>1831</v>
      </c>
      <c r="D933" s="319" t="s">
        <v>35</v>
      </c>
      <c r="E933" s="278" t="s">
        <v>3580</v>
      </c>
      <c r="F933" s="278" t="s">
        <v>19558</v>
      </c>
      <c r="G933" s="278" t="s">
        <v>8190</v>
      </c>
      <c r="H933" s="315" t="s">
        <v>8191</v>
      </c>
      <c r="I933" s="332" t="s">
        <v>19559</v>
      </c>
      <c r="J933" s="315" t="s">
        <v>19560</v>
      </c>
      <c r="K933" s="281" t="s">
        <v>19561</v>
      </c>
      <c r="M933" s="285"/>
      <c r="N933" s="282">
        <v>5000</v>
      </c>
      <c r="O933" s="278" t="s">
        <v>8161</v>
      </c>
      <c r="P933" s="346"/>
      <c r="R933" s="280" t="str">
        <f t="shared" si="14"/>
        <v>JEA</v>
      </c>
    </row>
    <row r="934" spans="1:24" ht="15" customHeight="1" x14ac:dyDescent="0.3">
      <c r="A934" s="278">
        <v>6837</v>
      </c>
      <c r="B934" s="318">
        <v>40118</v>
      </c>
      <c r="C934" s="319">
        <v>818</v>
      </c>
      <c r="D934" s="319" t="s">
        <v>35</v>
      </c>
      <c r="E934" s="278" t="s">
        <v>3580</v>
      </c>
      <c r="F934" s="278" t="s">
        <v>19562</v>
      </c>
      <c r="G934" s="278" t="s">
        <v>19563</v>
      </c>
      <c r="H934" s="315" t="s">
        <v>13466</v>
      </c>
      <c r="I934" s="315" t="s">
        <v>19564</v>
      </c>
      <c r="J934" s="315" t="s">
        <v>19565</v>
      </c>
      <c r="K934" s="281" t="s">
        <v>4936</v>
      </c>
      <c r="M934" s="285"/>
      <c r="N934" s="282" t="s">
        <v>19566</v>
      </c>
      <c r="O934" s="278" t="s">
        <v>8161</v>
      </c>
      <c r="P934" s="346"/>
      <c r="R934" s="280" t="str">
        <f t="shared" si="14"/>
        <v>City of Atlantic Beach</v>
      </c>
    </row>
    <row r="935" spans="1:24" ht="15" customHeight="1" x14ac:dyDescent="0.3">
      <c r="A935" s="278">
        <v>6839</v>
      </c>
      <c r="B935" s="318">
        <v>40118</v>
      </c>
      <c r="C935" s="319">
        <v>954</v>
      </c>
      <c r="D935" s="319" t="s">
        <v>68</v>
      </c>
      <c r="E935" s="278" t="s">
        <v>3575</v>
      </c>
      <c r="F935" s="278" t="s">
        <v>19567</v>
      </c>
      <c r="G935" s="278" t="s">
        <v>10482</v>
      </c>
      <c r="H935" s="315" t="s">
        <v>8175</v>
      </c>
      <c r="I935" s="315" t="s">
        <v>19568</v>
      </c>
      <c r="J935" s="315" t="s">
        <v>19569</v>
      </c>
      <c r="K935" s="281" t="s">
        <v>8429</v>
      </c>
      <c r="M935" s="285"/>
      <c r="N935" s="282">
        <v>800</v>
      </c>
      <c r="O935" s="278" t="s">
        <v>10497</v>
      </c>
      <c r="P935" s="346"/>
      <c r="Q935" s="278" t="s">
        <v>19570</v>
      </c>
      <c r="R935" s="280" t="str">
        <f t="shared" si="14"/>
        <v>Aqua Utilities</v>
      </c>
    </row>
    <row r="936" spans="1:24" ht="15" customHeight="1" x14ac:dyDescent="0.3">
      <c r="A936" s="278">
        <v>6845</v>
      </c>
      <c r="B936" s="318">
        <v>40118</v>
      </c>
      <c r="C936" s="319">
        <v>1937</v>
      </c>
      <c r="D936" s="319" t="s">
        <v>46</v>
      </c>
      <c r="E936" s="278" t="s">
        <v>3575</v>
      </c>
      <c r="F936" s="278" t="s">
        <v>19571</v>
      </c>
      <c r="G936" s="278" t="s">
        <v>19572</v>
      </c>
      <c r="H936" s="315" t="s">
        <v>19573</v>
      </c>
      <c r="I936" s="315" t="s">
        <v>19574</v>
      </c>
      <c r="J936" s="315" t="s">
        <v>19575</v>
      </c>
      <c r="K936" s="281" t="s">
        <v>3566</v>
      </c>
      <c r="L936" s="281" t="s">
        <v>29</v>
      </c>
      <c r="M936" s="285" t="s">
        <v>19576</v>
      </c>
      <c r="N936" s="282">
        <v>10000</v>
      </c>
      <c r="O936" s="278" t="s">
        <v>8161</v>
      </c>
      <c r="P936" s="346"/>
      <c r="R936" s="280" t="str">
        <f t="shared" si="14"/>
        <v>Tampa Bay Water Desalination</v>
      </c>
    </row>
    <row r="937" spans="1:24" ht="15" customHeight="1" x14ac:dyDescent="0.3">
      <c r="A937" s="278">
        <v>6849</v>
      </c>
      <c r="B937" s="318">
        <v>40119</v>
      </c>
      <c r="C937" s="319">
        <v>809</v>
      </c>
      <c r="D937" s="319" t="s">
        <v>17208</v>
      </c>
      <c r="E937" s="278" t="s">
        <v>3575</v>
      </c>
      <c r="F937" s="278" t="s">
        <v>19577</v>
      </c>
      <c r="G937" s="278" t="s">
        <v>19578</v>
      </c>
      <c r="H937" s="315" t="s">
        <v>19579</v>
      </c>
      <c r="I937" s="315" t="s">
        <v>19580</v>
      </c>
      <c r="J937" s="315" t="s">
        <v>19581</v>
      </c>
      <c r="K937" s="281" t="s">
        <v>8429</v>
      </c>
      <c r="M937" s="285"/>
      <c r="N937" s="282">
        <v>1500</v>
      </c>
      <c r="O937" s="278" t="s">
        <v>13539</v>
      </c>
      <c r="P937" s="346"/>
      <c r="R937" s="280" t="str">
        <f t="shared" si="14"/>
        <v>Rolling Oaks Utilities</v>
      </c>
    </row>
    <row r="938" spans="1:24" ht="15" customHeight="1" x14ac:dyDescent="0.3">
      <c r="A938" s="278">
        <v>6852</v>
      </c>
      <c r="B938" s="318">
        <v>40119</v>
      </c>
      <c r="C938" s="319">
        <v>926</v>
      </c>
      <c r="D938" s="319" t="s">
        <v>81</v>
      </c>
      <c r="E938" s="278" t="s">
        <v>3578</v>
      </c>
      <c r="F938" s="278" t="s">
        <v>19582</v>
      </c>
      <c r="G938" s="278" t="s">
        <v>19583</v>
      </c>
      <c r="H938" s="315" t="s">
        <v>15401</v>
      </c>
      <c r="I938" s="315" t="s">
        <v>19584</v>
      </c>
      <c r="J938" s="315" t="s">
        <v>19585</v>
      </c>
      <c r="M938" s="285"/>
      <c r="P938" s="346"/>
      <c r="R938" s="280" t="str">
        <f t="shared" si="14"/>
        <v>City of Eustis</v>
      </c>
    </row>
    <row r="939" spans="1:24" ht="15" customHeight="1" x14ac:dyDescent="0.3">
      <c r="A939" s="278">
        <v>6855</v>
      </c>
      <c r="B939" s="318">
        <v>40119</v>
      </c>
      <c r="C939" s="319">
        <v>953</v>
      </c>
      <c r="D939" s="319" t="s">
        <v>64</v>
      </c>
      <c r="E939" s="278" t="s">
        <v>3578</v>
      </c>
      <c r="F939" s="278" t="s">
        <v>19586</v>
      </c>
      <c r="G939" s="278" t="s">
        <v>19587</v>
      </c>
      <c r="H939" s="315" t="s">
        <v>19588</v>
      </c>
      <c r="I939" s="315" t="s">
        <v>19589</v>
      </c>
      <c r="J939" s="315" t="s">
        <v>19590</v>
      </c>
      <c r="K939" s="281" t="s">
        <v>4936</v>
      </c>
      <c r="M939" s="285"/>
      <c r="N939" s="282">
        <v>1000</v>
      </c>
      <c r="O939" s="278" t="s">
        <v>8215</v>
      </c>
      <c r="P939" s="346"/>
      <c r="R939" s="280" t="str">
        <f t="shared" si="14"/>
        <v>Reiss Engineering</v>
      </c>
    </row>
    <row r="940" spans="1:24" ht="15" customHeight="1" x14ac:dyDescent="0.3">
      <c r="A940" s="278">
        <v>6857</v>
      </c>
      <c r="B940" s="318">
        <v>40119</v>
      </c>
      <c r="C940" s="319">
        <v>1131</v>
      </c>
      <c r="D940" s="319" t="s">
        <v>46</v>
      </c>
      <c r="E940" s="278" t="s">
        <v>3575</v>
      </c>
      <c r="F940" s="278" t="s">
        <v>19591</v>
      </c>
      <c r="G940" s="278" t="s">
        <v>9825</v>
      </c>
      <c r="H940" s="315" t="s">
        <v>9352</v>
      </c>
      <c r="I940" s="315" t="s">
        <v>19592</v>
      </c>
      <c r="J940" s="315" t="s">
        <v>19593</v>
      </c>
      <c r="K940" s="281" t="s">
        <v>16450</v>
      </c>
      <c r="M940" s="285" t="s">
        <v>11849</v>
      </c>
      <c r="N940" s="282">
        <v>20000</v>
      </c>
      <c r="O940" s="278" t="s">
        <v>13539</v>
      </c>
      <c r="P940" s="346"/>
      <c r="R940" s="280" t="str">
        <f t="shared" si="14"/>
        <v>Florida Utility Group</v>
      </c>
    </row>
    <row r="941" spans="1:24" ht="15" customHeight="1" x14ac:dyDescent="0.3">
      <c r="A941" s="278">
        <v>6861</v>
      </c>
      <c r="B941" s="318">
        <v>40119</v>
      </c>
      <c r="C941" s="319">
        <v>1244</v>
      </c>
      <c r="D941" s="319" t="s">
        <v>61</v>
      </c>
      <c r="E941" s="278" t="s">
        <v>3575</v>
      </c>
      <c r="F941" s="278" t="s">
        <v>19594</v>
      </c>
      <c r="G941" s="278" t="s">
        <v>19595</v>
      </c>
      <c r="H941" s="315" t="s">
        <v>19596</v>
      </c>
      <c r="I941" s="315" t="s">
        <v>19597</v>
      </c>
      <c r="J941" s="315" t="s">
        <v>19598</v>
      </c>
      <c r="K941" s="281" t="s">
        <v>19599</v>
      </c>
      <c r="M941" s="285"/>
      <c r="N941" s="282">
        <v>35000</v>
      </c>
      <c r="O941" s="278" t="s">
        <v>13539</v>
      </c>
      <c r="P941" s="346"/>
      <c r="Q941" s="278" t="s">
        <v>19600</v>
      </c>
      <c r="R941" s="280" t="str">
        <f t="shared" si="14"/>
        <v>Pinellas County OPS and Water Quality</v>
      </c>
    </row>
    <row r="942" spans="1:24" ht="15" customHeight="1" x14ac:dyDescent="0.3">
      <c r="A942" s="278">
        <v>6862</v>
      </c>
      <c r="B942" s="318">
        <v>40119</v>
      </c>
      <c r="C942" s="319">
        <v>1250</v>
      </c>
      <c r="D942" s="319" t="s">
        <v>40</v>
      </c>
      <c r="E942" s="278" t="s">
        <v>3587</v>
      </c>
      <c r="F942" s="278" t="s">
        <v>19601</v>
      </c>
      <c r="G942" s="278" t="s">
        <v>8967</v>
      </c>
      <c r="H942" s="315" t="s">
        <v>16974</v>
      </c>
      <c r="I942" s="320" t="s">
        <v>19602</v>
      </c>
      <c r="J942" s="315" t="s">
        <v>19603</v>
      </c>
      <c r="K942" s="281" t="s">
        <v>15979</v>
      </c>
      <c r="M942" s="285"/>
      <c r="N942" s="282">
        <v>82401</v>
      </c>
      <c r="O942" s="278" t="s">
        <v>17057</v>
      </c>
      <c r="P942" s="346"/>
      <c r="Q942" s="278" t="s">
        <v>19604</v>
      </c>
      <c r="R942" s="280" t="str">
        <f t="shared" si="14"/>
        <v>Miami Dade Water and Sewer</v>
      </c>
    </row>
    <row r="943" spans="1:24" ht="15" customHeight="1" x14ac:dyDescent="0.3">
      <c r="A943" s="278">
        <v>6863</v>
      </c>
      <c r="B943" s="318">
        <v>40119</v>
      </c>
      <c r="C943" s="319">
        <v>1342</v>
      </c>
      <c r="D943" s="319" t="s">
        <v>56</v>
      </c>
      <c r="E943" s="278" t="s">
        <v>3587</v>
      </c>
      <c r="F943" s="278" t="s">
        <v>19605</v>
      </c>
      <c r="G943" s="278" t="s">
        <v>19606</v>
      </c>
      <c r="H943" s="315" t="s">
        <v>14624</v>
      </c>
      <c r="I943" s="315" t="s">
        <v>19607</v>
      </c>
      <c r="J943" s="315" t="s">
        <v>19608</v>
      </c>
      <c r="K943" s="281" t="s">
        <v>4936</v>
      </c>
      <c r="M943" s="285"/>
      <c r="N943" s="282" t="s">
        <v>4936</v>
      </c>
      <c r="O943" s="278" t="s">
        <v>4936</v>
      </c>
      <c r="P943" s="346"/>
      <c r="Q943" s="278" t="s">
        <v>19604</v>
      </c>
      <c r="R943" s="280" t="str">
        <f t="shared" si="14"/>
        <v>City of Hollywood</v>
      </c>
    </row>
    <row r="944" spans="1:24" ht="15" customHeight="1" x14ac:dyDescent="0.3">
      <c r="A944" s="278">
        <v>6864</v>
      </c>
      <c r="B944" s="318">
        <v>40119</v>
      </c>
      <c r="C944" s="319">
        <v>1431</v>
      </c>
      <c r="D944" s="319" t="s">
        <v>19609</v>
      </c>
      <c r="E944" s="278" t="s">
        <v>3575</v>
      </c>
      <c r="F944" s="278" t="s">
        <v>19610</v>
      </c>
      <c r="G944" s="278" t="s">
        <v>19611</v>
      </c>
      <c r="H944" s="315" t="s">
        <v>8370</v>
      </c>
      <c r="I944" s="389" t="s">
        <v>19612</v>
      </c>
      <c r="J944" s="315" t="s">
        <v>19613</v>
      </c>
      <c r="K944" s="281" t="s">
        <v>15979</v>
      </c>
      <c r="M944" s="285"/>
      <c r="N944" s="282">
        <v>875</v>
      </c>
      <c r="O944" s="278" t="s">
        <v>8215</v>
      </c>
      <c r="P944" s="346"/>
      <c r="R944" s="280" t="str">
        <f t="shared" si="14"/>
        <v>DeSoto County Utilities</v>
      </c>
    </row>
    <row r="945" spans="1:24" ht="15" customHeight="1" x14ac:dyDescent="0.3">
      <c r="A945" s="278">
        <v>6867</v>
      </c>
      <c r="B945" s="318">
        <v>40119</v>
      </c>
      <c r="C945" s="319">
        <v>1754</v>
      </c>
      <c r="D945" s="319" t="s">
        <v>46</v>
      </c>
      <c r="E945" s="278" t="s">
        <v>3575</v>
      </c>
      <c r="F945" s="278" t="s">
        <v>19614</v>
      </c>
      <c r="G945" s="278" t="s">
        <v>19615</v>
      </c>
      <c r="H945" s="315" t="s">
        <v>18661</v>
      </c>
      <c r="I945" s="315" t="s">
        <v>19616</v>
      </c>
      <c r="J945" s="315" t="s">
        <v>19617</v>
      </c>
      <c r="K945" s="281" t="s">
        <v>15979</v>
      </c>
      <c r="M945" s="285"/>
      <c r="N945" s="282">
        <v>5000</v>
      </c>
      <c r="O945" s="278" t="s">
        <v>17057</v>
      </c>
      <c r="P945" s="346"/>
      <c r="R945" s="280" t="str">
        <f t="shared" si="14"/>
        <v>City of Tampa Wastewater</v>
      </c>
    </row>
    <row r="946" spans="1:24" ht="15" customHeight="1" x14ac:dyDescent="0.3">
      <c r="A946" s="278">
        <v>6872</v>
      </c>
      <c r="B946" s="318">
        <v>40120</v>
      </c>
      <c r="C946" s="319">
        <v>907</v>
      </c>
      <c r="D946" s="319" t="s">
        <v>91</v>
      </c>
      <c r="E946" s="278" t="s">
        <v>3578</v>
      </c>
      <c r="F946" s="278" t="s">
        <v>19618</v>
      </c>
      <c r="G946" s="278" t="s">
        <v>14013</v>
      </c>
      <c r="H946" s="315" t="s">
        <v>19619</v>
      </c>
      <c r="I946" s="315" t="s">
        <v>19620</v>
      </c>
      <c r="J946" s="315" t="s">
        <v>19621</v>
      </c>
      <c r="K946" s="281" t="s">
        <v>15979</v>
      </c>
      <c r="M946" s="285"/>
      <c r="N946" s="282">
        <v>25</v>
      </c>
      <c r="O946" s="278" t="s">
        <v>17926</v>
      </c>
      <c r="P946" s="346"/>
      <c r="R946" s="280" t="str">
        <f t="shared" si="14"/>
        <v>Shelley's Environmental RMF</v>
      </c>
    </row>
    <row r="947" spans="1:24" ht="15" customHeight="1" x14ac:dyDescent="0.3">
      <c r="A947" s="278">
        <v>6874</v>
      </c>
      <c r="B947" s="318">
        <v>40120</v>
      </c>
      <c r="C947" s="319">
        <v>1106</v>
      </c>
      <c r="D947" s="319" t="s">
        <v>18040</v>
      </c>
      <c r="E947" s="278" t="s">
        <v>3575</v>
      </c>
      <c r="F947" s="278" t="s">
        <v>19622</v>
      </c>
      <c r="G947" s="278" t="s">
        <v>10540</v>
      </c>
      <c r="H947" s="315" t="s">
        <v>8894</v>
      </c>
      <c r="I947" s="315" t="s">
        <v>19623</v>
      </c>
      <c r="J947" s="315" t="s">
        <v>19624</v>
      </c>
      <c r="K947" s="281" t="s">
        <v>8429</v>
      </c>
      <c r="M947" s="285"/>
      <c r="N947" s="282">
        <v>1000</v>
      </c>
      <c r="O947" s="278" t="s">
        <v>18197</v>
      </c>
      <c r="R947" s="280" t="str">
        <f t="shared" si="14"/>
        <v>Polk County Utilities</v>
      </c>
    </row>
    <row r="948" spans="1:24" s="353" customFormat="1" ht="15" customHeight="1" x14ac:dyDescent="0.3">
      <c r="A948" s="353">
        <v>6875</v>
      </c>
      <c r="B948" s="381">
        <v>40120</v>
      </c>
      <c r="C948" s="382">
        <v>1129</v>
      </c>
      <c r="D948" s="382" t="s">
        <v>56</v>
      </c>
      <c r="E948" s="353" t="s">
        <v>3587</v>
      </c>
      <c r="F948" s="278" t="s">
        <v>19625</v>
      </c>
      <c r="G948" s="278" t="s">
        <v>19013</v>
      </c>
      <c r="H948" s="315" t="s">
        <v>19626</v>
      </c>
      <c r="I948" s="315" t="s">
        <v>19627</v>
      </c>
      <c r="J948" s="315" t="s">
        <v>19628</v>
      </c>
      <c r="K948" s="386" t="s">
        <v>19629</v>
      </c>
      <c r="L948" s="386"/>
      <c r="M948" s="387"/>
      <c r="N948" s="388">
        <v>20000</v>
      </c>
      <c r="O948" s="353" t="s">
        <v>17057</v>
      </c>
      <c r="P948" s="351"/>
      <c r="R948" s="280" t="str">
        <f t="shared" si="14"/>
        <v>Broward County Water Services</v>
      </c>
      <c r="X948" s="356"/>
    </row>
    <row r="949" spans="1:24" ht="15" customHeight="1" x14ac:dyDescent="0.3">
      <c r="A949" s="278">
        <v>6881</v>
      </c>
      <c r="B949" s="318">
        <v>40120</v>
      </c>
      <c r="C949" s="319">
        <v>1509</v>
      </c>
      <c r="D949" s="319" t="s">
        <v>18040</v>
      </c>
      <c r="E949" s="278" t="s">
        <v>3575</v>
      </c>
      <c r="F949" s="278" t="s">
        <v>19630</v>
      </c>
      <c r="G949" s="278" t="s">
        <v>10540</v>
      </c>
      <c r="H949" s="315" t="s">
        <v>8894</v>
      </c>
      <c r="I949" s="320" t="s">
        <v>19631</v>
      </c>
      <c r="J949" s="315" t="s">
        <v>19632</v>
      </c>
      <c r="K949" s="281" t="s">
        <v>4936</v>
      </c>
      <c r="M949" s="285"/>
      <c r="N949" s="282">
        <v>10000</v>
      </c>
      <c r="O949" s="278" t="s">
        <v>17057</v>
      </c>
      <c r="R949" s="280" t="str">
        <f t="shared" si="14"/>
        <v>Polk County Utilities</v>
      </c>
    </row>
    <row r="950" spans="1:24" ht="15" customHeight="1" x14ac:dyDescent="0.3">
      <c r="A950" s="278">
        <v>6895</v>
      </c>
      <c r="B950" s="318">
        <v>40121</v>
      </c>
      <c r="C950" s="319">
        <v>1250</v>
      </c>
      <c r="D950" s="319" t="s">
        <v>40</v>
      </c>
      <c r="E950" s="278" t="s">
        <v>3587</v>
      </c>
      <c r="F950" s="278" t="s">
        <v>19633</v>
      </c>
      <c r="G950" s="278" t="s">
        <v>19634</v>
      </c>
      <c r="H950" s="299" t="s">
        <v>19635</v>
      </c>
      <c r="I950" s="315" t="s">
        <v>19636</v>
      </c>
      <c r="J950" s="315" t="s">
        <v>19637</v>
      </c>
      <c r="K950" s="281" t="s">
        <v>4936</v>
      </c>
      <c r="M950" s="285"/>
      <c r="N950" s="282" t="s">
        <v>4936</v>
      </c>
      <c r="O950" s="278" t="s">
        <v>4936</v>
      </c>
      <c r="R950" s="280" t="str">
        <f t="shared" si="14"/>
        <v>National Response Center</v>
      </c>
    </row>
    <row r="951" spans="1:24" ht="15" customHeight="1" x14ac:dyDescent="0.3">
      <c r="A951" s="278">
        <v>6898</v>
      </c>
      <c r="B951" s="318">
        <v>40121</v>
      </c>
      <c r="C951" s="319">
        <v>1422</v>
      </c>
      <c r="D951" s="319" t="s">
        <v>91</v>
      </c>
      <c r="E951" s="278" t="s">
        <v>3578</v>
      </c>
      <c r="F951" s="278" t="s">
        <v>19638</v>
      </c>
      <c r="G951" s="278" t="s">
        <v>8396</v>
      </c>
      <c r="H951" s="315" t="s">
        <v>19639</v>
      </c>
      <c r="I951" s="315" t="s">
        <v>19640</v>
      </c>
      <c r="J951" s="315" t="s">
        <v>19641</v>
      </c>
      <c r="K951" s="281" t="s">
        <v>5347</v>
      </c>
      <c r="M951" s="285" t="s">
        <v>17056</v>
      </c>
      <c r="N951" s="282">
        <v>85000</v>
      </c>
      <c r="O951" s="278" t="s">
        <v>4936</v>
      </c>
      <c r="R951" s="280" t="str">
        <f t="shared" si="14"/>
        <v>City of Sanford Utility Operations</v>
      </c>
    </row>
    <row r="952" spans="1:24" ht="15" customHeight="1" x14ac:dyDescent="0.3">
      <c r="A952" s="278">
        <v>6901</v>
      </c>
      <c r="B952" s="318">
        <v>40121</v>
      </c>
      <c r="C952" s="319">
        <v>1523</v>
      </c>
      <c r="D952" s="319" t="s">
        <v>14591</v>
      </c>
      <c r="E952" s="278" t="s">
        <v>3610</v>
      </c>
      <c r="F952" s="278" t="s">
        <v>19642</v>
      </c>
      <c r="G952" s="278" t="s">
        <v>8207</v>
      </c>
      <c r="H952" s="315" t="s">
        <v>8208</v>
      </c>
      <c r="I952" s="315" t="s">
        <v>19643</v>
      </c>
      <c r="J952" s="315" t="s">
        <v>19644</v>
      </c>
      <c r="K952" s="281" t="s">
        <v>4936</v>
      </c>
      <c r="M952" s="285"/>
      <c r="N952" s="282">
        <v>6000</v>
      </c>
      <c r="O952" s="278" t="s">
        <v>17057</v>
      </c>
      <c r="Q952" s="278" t="s">
        <v>18770</v>
      </c>
      <c r="R952" s="280" t="str">
        <f t="shared" si="14"/>
        <v>City of Tallahassee</v>
      </c>
    </row>
    <row r="953" spans="1:24" ht="15" customHeight="1" x14ac:dyDescent="0.3">
      <c r="A953" s="278">
        <v>6902</v>
      </c>
      <c r="B953" s="318">
        <v>40121</v>
      </c>
      <c r="C953" s="319">
        <v>1628</v>
      </c>
      <c r="D953" s="319" t="s">
        <v>35</v>
      </c>
      <c r="E953" s="278" t="s">
        <v>3580</v>
      </c>
      <c r="F953" s="278" t="s">
        <v>19645</v>
      </c>
      <c r="G953" s="278" t="s">
        <v>8558</v>
      </c>
      <c r="H953" s="315" t="s">
        <v>8191</v>
      </c>
      <c r="I953" s="332" t="s">
        <v>19646</v>
      </c>
      <c r="J953" s="315" t="s">
        <v>19647</v>
      </c>
      <c r="K953" s="281" t="s">
        <v>4936</v>
      </c>
      <c r="M953" s="285"/>
      <c r="N953" s="282">
        <v>1000</v>
      </c>
      <c r="O953" s="278" t="s">
        <v>17057</v>
      </c>
      <c r="Q953" s="278" t="s">
        <v>19648</v>
      </c>
      <c r="R953" s="280" t="str">
        <f t="shared" si="14"/>
        <v>JEA</v>
      </c>
    </row>
    <row r="954" spans="1:24" ht="15" customHeight="1" x14ac:dyDescent="0.3">
      <c r="A954" s="278">
        <v>6909</v>
      </c>
      <c r="B954" s="318">
        <v>40121</v>
      </c>
      <c r="C954" s="319">
        <v>1951</v>
      </c>
      <c r="D954" s="319" t="s">
        <v>40</v>
      </c>
      <c r="E954" s="278" t="s">
        <v>3587</v>
      </c>
      <c r="F954" s="302" t="s">
        <v>19649</v>
      </c>
      <c r="G954" s="302" t="s">
        <v>12732</v>
      </c>
      <c r="H954" s="307" t="s">
        <v>16974</v>
      </c>
      <c r="I954" s="307" t="s">
        <v>19650</v>
      </c>
      <c r="J954" s="307" t="s">
        <v>19651</v>
      </c>
      <c r="K954" s="281" t="s">
        <v>8225</v>
      </c>
      <c r="M954" s="285"/>
      <c r="N954" s="282">
        <v>15075</v>
      </c>
      <c r="O954" s="278" t="s">
        <v>17057</v>
      </c>
      <c r="Q954" s="278" t="s">
        <v>19652</v>
      </c>
      <c r="R954" s="280" t="str">
        <f t="shared" si="14"/>
        <v>Miami Dade Water and Sewer</v>
      </c>
    </row>
    <row r="955" spans="1:24" ht="15" customHeight="1" x14ac:dyDescent="0.3">
      <c r="A955" s="278">
        <v>6915</v>
      </c>
      <c r="B955" s="318">
        <v>40122</v>
      </c>
      <c r="C955" s="319">
        <v>1057</v>
      </c>
      <c r="D955" s="319" t="s">
        <v>64</v>
      </c>
      <c r="E955" s="278" t="s">
        <v>3578</v>
      </c>
      <c r="F955" s="302" t="s">
        <v>19653</v>
      </c>
      <c r="G955" s="302" t="s">
        <v>8259</v>
      </c>
      <c r="H955" s="307" t="s">
        <v>8260</v>
      </c>
      <c r="I955" s="307" t="s">
        <v>19654</v>
      </c>
      <c r="J955" s="307" t="s">
        <v>19655</v>
      </c>
      <c r="K955" s="281" t="s">
        <v>3566</v>
      </c>
      <c r="M955" s="285" t="s">
        <v>12003</v>
      </c>
      <c r="N955" s="282">
        <v>315400</v>
      </c>
      <c r="O955" s="278" t="s">
        <v>17057</v>
      </c>
      <c r="Q955" s="278" t="s">
        <v>6439</v>
      </c>
      <c r="R955" s="280" t="str">
        <f t="shared" si="14"/>
        <v>City of Orlando</v>
      </c>
    </row>
    <row r="956" spans="1:24" ht="15" customHeight="1" x14ac:dyDescent="0.3">
      <c r="A956" s="278">
        <v>6919</v>
      </c>
      <c r="B956" s="318">
        <v>40122</v>
      </c>
      <c r="C956" s="319">
        <v>1316</v>
      </c>
      <c r="D956" s="319" t="s">
        <v>46</v>
      </c>
      <c r="E956" s="278" t="s">
        <v>3575</v>
      </c>
      <c r="F956" s="302" t="s">
        <v>19656</v>
      </c>
      <c r="G956" s="302" t="s">
        <v>19657</v>
      </c>
      <c r="H956" s="307" t="s">
        <v>19658</v>
      </c>
      <c r="I956" s="307" t="s">
        <v>19659</v>
      </c>
      <c r="J956" s="307" t="s">
        <v>19660</v>
      </c>
      <c r="K956" s="281" t="s">
        <v>14447</v>
      </c>
      <c r="M956" s="285"/>
      <c r="N956" s="282" t="s">
        <v>4936</v>
      </c>
      <c r="O956" s="278" t="s">
        <v>19183</v>
      </c>
      <c r="R956" s="280" t="str">
        <f t="shared" si="14"/>
        <v>Tampa Wastewater Department</v>
      </c>
    </row>
    <row r="957" spans="1:24" ht="15" customHeight="1" x14ac:dyDescent="0.3">
      <c r="A957" s="278">
        <v>6937</v>
      </c>
      <c r="B957" s="318">
        <v>40123</v>
      </c>
      <c r="C957" s="319">
        <v>1701</v>
      </c>
      <c r="D957" s="319" t="s">
        <v>42</v>
      </c>
      <c r="E957" s="278" t="s">
        <v>3582</v>
      </c>
      <c r="F957" s="302" t="s">
        <v>19661</v>
      </c>
      <c r="G957" s="302" t="s">
        <v>16109</v>
      </c>
      <c r="H957" s="307" t="s">
        <v>16110</v>
      </c>
      <c r="I957" s="307" t="s">
        <v>19662</v>
      </c>
      <c r="J957" s="307" t="s">
        <v>19663</v>
      </c>
      <c r="K957" s="281" t="s">
        <v>3566</v>
      </c>
      <c r="M957" s="285" t="s">
        <v>12003</v>
      </c>
      <c r="N957" s="282">
        <v>15000</v>
      </c>
      <c r="O957" s="278" t="s">
        <v>17057</v>
      </c>
      <c r="R957" s="280" t="str">
        <f t="shared" si="14"/>
        <v>Collier County Utilities</v>
      </c>
    </row>
    <row r="958" spans="1:24" ht="15" customHeight="1" x14ac:dyDescent="0.3">
      <c r="A958" s="278">
        <v>6939</v>
      </c>
      <c r="B958" s="318">
        <v>40123</v>
      </c>
      <c r="C958" s="319">
        <v>1841</v>
      </c>
      <c r="D958" s="319" t="s">
        <v>35</v>
      </c>
      <c r="E958" s="278" t="s">
        <v>3580</v>
      </c>
      <c r="F958" s="302" t="s">
        <v>19664</v>
      </c>
      <c r="G958" s="302" t="s">
        <v>8558</v>
      </c>
      <c r="H958" s="307" t="s">
        <v>8191</v>
      </c>
      <c r="I958" s="307" t="s">
        <v>19665</v>
      </c>
      <c r="J958" s="307" t="s">
        <v>19666</v>
      </c>
      <c r="K958" s="281" t="s">
        <v>3566</v>
      </c>
      <c r="M958" s="285" t="s">
        <v>17056</v>
      </c>
      <c r="N958" s="282">
        <v>200</v>
      </c>
      <c r="O958" s="278" t="s">
        <v>17057</v>
      </c>
      <c r="R958" s="280" t="str">
        <f t="shared" si="14"/>
        <v>JEA</v>
      </c>
    </row>
    <row r="959" spans="1:24" ht="15" customHeight="1" x14ac:dyDescent="0.3">
      <c r="A959" s="278">
        <v>6948</v>
      </c>
      <c r="B959" s="318">
        <v>40124</v>
      </c>
      <c r="C959" s="319">
        <v>1648</v>
      </c>
      <c r="D959" s="319" t="s">
        <v>56</v>
      </c>
      <c r="E959" s="278" t="s">
        <v>3587</v>
      </c>
      <c r="F959" s="302" t="s">
        <v>19667</v>
      </c>
      <c r="G959" s="302" t="s">
        <v>19668</v>
      </c>
      <c r="H959" s="307" t="s">
        <v>8596</v>
      </c>
      <c r="I959" s="307" t="s">
        <v>19669</v>
      </c>
      <c r="J959" s="307" t="s">
        <v>19670</v>
      </c>
      <c r="K959" s="281" t="s">
        <v>4936</v>
      </c>
      <c r="M959" s="285"/>
      <c r="N959" s="282">
        <v>2000</v>
      </c>
      <c r="O959" s="278" t="s">
        <v>8215</v>
      </c>
      <c r="R959" s="280" t="str">
        <f t="shared" si="14"/>
        <v>City of Ft. Lauderdale</v>
      </c>
    </row>
    <row r="960" spans="1:24" ht="15" customHeight="1" x14ac:dyDescent="0.3">
      <c r="A960" s="278">
        <v>6949</v>
      </c>
      <c r="B960" s="318">
        <v>40124</v>
      </c>
      <c r="C960" s="319">
        <v>1939</v>
      </c>
      <c r="D960" s="319" t="s">
        <v>132</v>
      </c>
      <c r="E960" s="278" t="s">
        <v>3580</v>
      </c>
      <c r="F960" s="302" t="s">
        <v>19671</v>
      </c>
      <c r="G960" s="302" t="s">
        <v>19672</v>
      </c>
      <c r="H960" s="307" t="s">
        <v>12913</v>
      </c>
      <c r="I960" s="307" t="s">
        <v>19673</v>
      </c>
      <c r="J960" s="307" t="s">
        <v>19674</v>
      </c>
      <c r="K960" s="281" t="s">
        <v>8225</v>
      </c>
      <c r="M960" s="285"/>
      <c r="N960" s="282">
        <v>500</v>
      </c>
      <c r="O960" s="278" t="s">
        <v>8215</v>
      </c>
      <c r="R960" s="280" t="str">
        <f t="shared" si="14"/>
        <v>City of St. Augustine</v>
      </c>
    </row>
    <row r="961" spans="1:18" ht="15" customHeight="1" x14ac:dyDescent="0.3">
      <c r="A961" s="278">
        <v>6954</v>
      </c>
      <c r="B961" s="318">
        <v>40125</v>
      </c>
      <c r="C961" s="319">
        <v>1108</v>
      </c>
      <c r="D961" s="319" t="s">
        <v>94</v>
      </c>
      <c r="E961" s="278" t="s">
        <v>3582</v>
      </c>
      <c r="F961" s="302" t="s">
        <v>19675</v>
      </c>
      <c r="G961" s="302" t="s">
        <v>19676</v>
      </c>
      <c r="H961" s="299" t="s">
        <v>11247</v>
      </c>
      <c r="I961" s="307" t="s">
        <v>19677</v>
      </c>
      <c r="J961" s="307" t="s">
        <v>19678</v>
      </c>
      <c r="K961" s="281" t="s">
        <v>3566</v>
      </c>
      <c r="M961" s="285" t="s">
        <v>4936</v>
      </c>
      <c r="N961" s="282" t="s">
        <v>4936</v>
      </c>
      <c r="O961" s="278" t="s">
        <v>4936</v>
      </c>
      <c r="Q961" s="278" t="s">
        <v>9608</v>
      </c>
      <c r="R961" s="280" t="str">
        <f t="shared" si="14"/>
        <v>private citizen</v>
      </c>
    </row>
    <row r="962" spans="1:18" ht="15" customHeight="1" x14ac:dyDescent="0.3">
      <c r="A962" s="278">
        <v>6970</v>
      </c>
      <c r="B962" s="318">
        <v>40126</v>
      </c>
      <c r="C962" s="319">
        <v>1748</v>
      </c>
      <c r="D962" s="319" t="s">
        <v>35</v>
      </c>
      <c r="E962" s="278" t="s">
        <v>3580</v>
      </c>
      <c r="F962" s="302" t="s">
        <v>19679</v>
      </c>
      <c r="G962" s="302" t="s">
        <v>8190</v>
      </c>
      <c r="H962" s="307" t="s">
        <v>8191</v>
      </c>
      <c r="I962" s="307" t="s">
        <v>19680</v>
      </c>
      <c r="J962" s="307" t="s">
        <v>19681</v>
      </c>
      <c r="K962" s="281" t="s">
        <v>8225</v>
      </c>
      <c r="M962" s="285"/>
      <c r="N962" s="282">
        <v>500</v>
      </c>
      <c r="O962" s="278" t="s">
        <v>14821</v>
      </c>
      <c r="R962" s="280" t="str">
        <f t="shared" si="14"/>
        <v>JEA</v>
      </c>
    </row>
    <row r="963" spans="1:18" ht="15" customHeight="1" x14ac:dyDescent="0.3">
      <c r="A963" s="278">
        <v>6977</v>
      </c>
      <c r="B963" s="318">
        <v>40126</v>
      </c>
      <c r="C963" s="319">
        <v>1227</v>
      </c>
      <c r="D963" s="319" t="s">
        <v>79</v>
      </c>
      <c r="E963" s="278" t="s">
        <v>3578</v>
      </c>
      <c r="F963" s="302" t="s">
        <v>19682</v>
      </c>
      <c r="G963" s="302" t="s">
        <v>9767</v>
      </c>
      <c r="H963" s="307" t="s">
        <v>19683</v>
      </c>
      <c r="I963" s="307" t="s">
        <v>19684</v>
      </c>
      <c r="J963" s="307" t="s">
        <v>19685</v>
      </c>
      <c r="K963" s="281" t="s">
        <v>8429</v>
      </c>
      <c r="M963" s="285"/>
      <c r="N963" s="282">
        <v>1500</v>
      </c>
      <c r="O963" s="278" t="s">
        <v>17912</v>
      </c>
      <c r="R963" s="280" t="str">
        <f t="shared" si="14"/>
        <v>Marion Corrections</v>
      </c>
    </row>
    <row r="964" spans="1:18" ht="15" customHeight="1" x14ac:dyDescent="0.3">
      <c r="A964" s="278">
        <v>6979</v>
      </c>
      <c r="B964" s="318">
        <v>40126</v>
      </c>
      <c r="C964" s="319">
        <v>1355</v>
      </c>
      <c r="D964" s="319" t="s">
        <v>56</v>
      </c>
      <c r="E964" s="278" t="s">
        <v>3587</v>
      </c>
      <c r="F964" s="302" t="s">
        <v>19686</v>
      </c>
      <c r="G964" s="302" t="s">
        <v>19687</v>
      </c>
      <c r="H964" s="307" t="s">
        <v>16068</v>
      </c>
      <c r="I964" s="307" t="s">
        <v>19688</v>
      </c>
      <c r="J964" s="307" t="s">
        <v>19689</v>
      </c>
      <c r="K964" s="278" t="s">
        <v>19690</v>
      </c>
      <c r="M964" s="285"/>
      <c r="N964" s="282">
        <v>1200</v>
      </c>
      <c r="O964" s="278" t="s">
        <v>8215</v>
      </c>
      <c r="Q964" s="278" t="s">
        <v>19691</v>
      </c>
      <c r="R964" s="280" t="str">
        <f t="shared" si="14"/>
        <v>Pompano Beach Utilities</v>
      </c>
    </row>
    <row r="965" spans="1:18" ht="15" customHeight="1" x14ac:dyDescent="0.3">
      <c r="A965" s="278">
        <v>6981</v>
      </c>
      <c r="B965" s="318">
        <v>40126</v>
      </c>
      <c r="C965" s="319">
        <v>1450</v>
      </c>
      <c r="D965" s="319" t="s">
        <v>319</v>
      </c>
      <c r="E965" s="278" t="s">
        <v>3610</v>
      </c>
      <c r="F965" s="302" t="s">
        <v>19692</v>
      </c>
      <c r="G965" s="302" t="s">
        <v>8207</v>
      </c>
      <c r="H965" s="307" t="s">
        <v>8208</v>
      </c>
      <c r="I965" s="307" t="s">
        <v>19693</v>
      </c>
      <c r="J965" s="307" t="s">
        <v>19694</v>
      </c>
      <c r="K965" s="281" t="s">
        <v>3566</v>
      </c>
      <c r="M965" s="285" t="s">
        <v>12003</v>
      </c>
      <c r="N965" s="282">
        <v>91000</v>
      </c>
      <c r="O965" s="278" t="s">
        <v>17912</v>
      </c>
      <c r="R965" s="280" t="str">
        <f t="shared" si="14"/>
        <v>City of Tallahassee</v>
      </c>
    </row>
    <row r="966" spans="1:18" ht="15" customHeight="1" x14ac:dyDescent="0.3">
      <c r="A966" s="278">
        <v>6992</v>
      </c>
      <c r="B966" s="318">
        <v>40126</v>
      </c>
      <c r="C966" s="319">
        <v>2032</v>
      </c>
      <c r="D966" s="319" t="s">
        <v>64</v>
      </c>
      <c r="E966" s="278" t="s">
        <v>3578</v>
      </c>
      <c r="F966" s="302" t="s">
        <v>19695</v>
      </c>
      <c r="G966" s="302" t="s">
        <v>10560</v>
      </c>
      <c r="H966" s="307" t="s">
        <v>15940</v>
      </c>
      <c r="I966" s="307" t="s">
        <v>19696</v>
      </c>
      <c r="J966" s="307" t="s">
        <v>19697</v>
      </c>
      <c r="K966" s="278" t="s">
        <v>17145</v>
      </c>
      <c r="M966" s="285"/>
      <c r="N966" s="282">
        <v>1000</v>
      </c>
      <c r="O966" s="278" t="s">
        <v>17057</v>
      </c>
      <c r="R966" s="280" t="str">
        <f t="shared" si="14"/>
        <v>Orange Co. Utilities</v>
      </c>
    </row>
    <row r="967" spans="1:18" ht="15" customHeight="1" x14ac:dyDescent="0.3">
      <c r="A967" s="278">
        <v>6994</v>
      </c>
      <c r="B967" s="318">
        <v>40126</v>
      </c>
      <c r="C967" s="319">
        <v>959</v>
      </c>
      <c r="D967" s="319" t="s">
        <v>302</v>
      </c>
      <c r="E967" s="278" t="s">
        <v>3587</v>
      </c>
      <c r="F967" s="302" t="s">
        <v>19698</v>
      </c>
      <c r="G967" s="302" t="s">
        <v>8574</v>
      </c>
      <c r="H967" s="307" t="s">
        <v>11247</v>
      </c>
      <c r="I967" s="307" t="s">
        <v>19699</v>
      </c>
      <c r="J967" s="307" t="s">
        <v>19700</v>
      </c>
      <c r="K967" s="278" t="s">
        <v>4936</v>
      </c>
      <c r="M967" s="285"/>
      <c r="N967" s="282" t="s">
        <v>4936</v>
      </c>
      <c r="O967" s="278" t="s">
        <v>4936</v>
      </c>
      <c r="R967" s="280" t="str">
        <f t="shared" si="14"/>
        <v>private citizen</v>
      </c>
    </row>
    <row r="968" spans="1:18" ht="15" customHeight="1" x14ac:dyDescent="0.3">
      <c r="A968" s="278">
        <v>6998</v>
      </c>
      <c r="B968" s="318">
        <v>40127</v>
      </c>
      <c r="C968" s="319">
        <v>931</v>
      </c>
      <c r="D968" s="319" t="s">
        <v>21</v>
      </c>
      <c r="E968" s="278" t="s">
        <v>3610</v>
      </c>
      <c r="F968" s="302" t="s">
        <v>19701</v>
      </c>
      <c r="G968" s="302" t="s">
        <v>14981</v>
      </c>
      <c r="H968" s="307" t="s">
        <v>8202</v>
      </c>
      <c r="I968" s="307" t="s">
        <v>19702</v>
      </c>
      <c r="J968" s="307" t="s">
        <v>19703</v>
      </c>
      <c r="K968" s="281" t="s">
        <v>3566</v>
      </c>
      <c r="M968" s="285"/>
      <c r="N968" s="282" t="s">
        <v>17000</v>
      </c>
      <c r="O968" s="278" t="s">
        <v>16985</v>
      </c>
      <c r="R968" s="280" t="str">
        <f t="shared" si="14"/>
        <v>Emerald Coast Utilities</v>
      </c>
    </row>
    <row r="969" spans="1:18" ht="15" customHeight="1" x14ac:dyDescent="0.3">
      <c r="A969" s="278">
        <v>6999</v>
      </c>
      <c r="B969" s="318">
        <v>40127</v>
      </c>
      <c r="C969" s="319">
        <v>943</v>
      </c>
      <c r="D969" s="319" t="s">
        <v>143</v>
      </c>
      <c r="E969" s="278" t="s">
        <v>3575</v>
      </c>
      <c r="F969" s="302" t="s">
        <v>19704</v>
      </c>
      <c r="G969" s="302" t="s">
        <v>15071</v>
      </c>
      <c r="H969" s="307" t="s">
        <v>11633</v>
      </c>
      <c r="I969" s="307" t="s">
        <v>19705</v>
      </c>
      <c r="J969" s="307" t="s">
        <v>19706</v>
      </c>
      <c r="K969" s="281" t="s">
        <v>4936</v>
      </c>
      <c r="M969" s="285"/>
      <c r="N969" s="282">
        <v>5000</v>
      </c>
      <c r="O969" s="278" t="s">
        <v>18197</v>
      </c>
      <c r="R969" s="280" t="str">
        <f t="shared" si="14"/>
        <v>Hernando County Utilities</v>
      </c>
    </row>
    <row r="970" spans="1:18" ht="15" customHeight="1" x14ac:dyDescent="0.3">
      <c r="A970" s="278">
        <v>7000</v>
      </c>
      <c r="B970" s="318">
        <v>40127</v>
      </c>
      <c r="C970" s="319">
        <v>1042</v>
      </c>
      <c r="D970" s="319" t="s">
        <v>319</v>
      </c>
      <c r="E970" s="278" t="s">
        <v>3610</v>
      </c>
      <c r="F970" s="278" t="s">
        <v>19707</v>
      </c>
      <c r="G970" s="319" t="s">
        <v>8207</v>
      </c>
      <c r="H970" s="299" t="s">
        <v>8208</v>
      </c>
      <c r="I970" s="280" t="s">
        <v>19708</v>
      </c>
      <c r="J970" s="280" t="s">
        <v>19709</v>
      </c>
      <c r="K970" s="278" t="s">
        <v>8429</v>
      </c>
      <c r="M970" s="285"/>
      <c r="N970" s="282">
        <v>1000</v>
      </c>
      <c r="O970" s="278" t="s">
        <v>8227</v>
      </c>
      <c r="R970" s="280" t="str">
        <f t="shared" si="14"/>
        <v>City of Tallahassee</v>
      </c>
    </row>
    <row r="971" spans="1:18" ht="15" customHeight="1" x14ac:dyDescent="0.3">
      <c r="A971" s="278">
        <v>7010</v>
      </c>
      <c r="B971" s="318">
        <v>40127</v>
      </c>
      <c r="C971" s="319">
        <v>1621</v>
      </c>
      <c r="D971" s="319" t="s">
        <v>40</v>
      </c>
      <c r="E971" s="278" t="s">
        <v>3587</v>
      </c>
      <c r="F971" s="278" t="s">
        <v>19710</v>
      </c>
      <c r="G971" s="319" t="s">
        <v>19711</v>
      </c>
      <c r="H971" s="299" t="s">
        <v>16974</v>
      </c>
      <c r="I971" s="280" t="s">
        <v>19712</v>
      </c>
      <c r="J971" s="280" t="s">
        <v>19713</v>
      </c>
      <c r="K971" s="281" t="s">
        <v>8225</v>
      </c>
      <c r="M971" s="285"/>
      <c r="N971" s="282">
        <v>55</v>
      </c>
      <c r="O971" s="278" t="s">
        <v>13539</v>
      </c>
      <c r="P971" s="346"/>
      <c r="Q971" s="278" t="s">
        <v>9608</v>
      </c>
      <c r="R971" s="280" t="str">
        <f t="shared" si="14"/>
        <v>Miami Dade Water and Sewer</v>
      </c>
    </row>
    <row r="972" spans="1:18" ht="15" customHeight="1" x14ac:dyDescent="0.3">
      <c r="A972" s="278">
        <v>7014</v>
      </c>
      <c r="B972" s="318">
        <v>40127</v>
      </c>
      <c r="C972" s="319">
        <v>1922</v>
      </c>
      <c r="D972" s="319" t="s">
        <v>40</v>
      </c>
      <c r="E972" s="278" t="s">
        <v>3587</v>
      </c>
      <c r="F972" s="278" t="s">
        <v>19714</v>
      </c>
      <c r="G972" s="319" t="s">
        <v>19715</v>
      </c>
      <c r="H972" s="299" t="s">
        <v>17409</v>
      </c>
      <c r="I972" s="280" t="s">
        <v>19716</v>
      </c>
      <c r="J972" s="280" t="s">
        <v>19717</v>
      </c>
      <c r="K972" s="278" t="s">
        <v>16450</v>
      </c>
      <c r="M972" s="285"/>
      <c r="N972" s="282">
        <v>547050</v>
      </c>
      <c r="O972" s="278" t="s">
        <v>17057</v>
      </c>
      <c r="P972" s="346"/>
      <c r="Q972" s="278" t="s">
        <v>18407</v>
      </c>
      <c r="R972" s="280" t="str">
        <f t="shared" ref="R972:R1035" si="15">IF(B972&gt;0,H972,"")</f>
        <v>Miami-Dade Water and Sewer</v>
      </c>
    </row>
    <row r="973" spans="1:18" ht="15" customHeight="1" x14ac:dyDescent="0.3">
      <c r="A973" s="278">
        <v>7019</v>
      </c>
      <c r="B973" s="318">
        <v>40128</v>
      </c>
      <c r="C973" s="319">
        <v>1013</v>
      </c>
      <c r="D973" s="319" t="s">
        <v>56</v>
      </c>
      <c r="E973" s="278" t="s">
        <v>3587</v>
      </c>
      <c r="F973" s="278" t="s">
        <v>19718</v>
      </c>
      <c r="G973" s="319" t="s">
        <v>19719</v>
      </c>
      <c r="H973" s="280" t="s">
        <v>9399</v>
      </c>
      <c r="I973" s="280" t="s">
        <v>19720</v>
      </c>
      <c r="J973" s="280" t="s">
        <v>19721</v>
      </c>
      <c r="K973" s="281" t="s">
        <v>19722</v>
      </c>
      <c r="M973" s="285" t="s">
        <v>11849</v>
      </c>
      <c r="N973" s="282">
        <v>9100</v>
      </c>
      <c r="O973" s="278" t="s">
        <v>17912</v>
      </c>
      <c r="P973" s="346"/>
      <c r="R973" s="280" t="str">
        <f t="shared" si="15"/>
        <v>City of Plantation</v>
      </c>
    </row>
    <row r="974" spans="1:18" ht="15" customHeight="1" x14ac:dyDescent="0.3">
      <c r="A974" s="278">
        <v>7027</v>
      </c>
      <c r="B974" s="318">
        <v>40128</v>
      </c>
      <c r="C974" s="319">
        <v>1450</v>
      </c>
      <c r="D974" s="319" t="s">
        <v>668</v>
      </c>
      <c r="E974" s="278" t="s">
        <v>3610</v>
      </c>
      <c r="F974" s="278" t="s">
        <v>19723</v>
      </c>
      <c r="G974" s="319" t="s">
        <v>18983</v>
      </c>
      <c r="H974" s="299" t="s">
        <v>9751</v>
      </c>
      <c r="I974" s="280" t="s">
        <v>19724</v>
      </c>
      <c r="J974" s="280" t="s">
        <v>19725</v>
      </c>
      <c r="K974" s="281" t="s">
        <v>14447</v>
      </c>
      <c r="M974" s="285" t="s">
        <v>9493</v>
      </c>
      <c r="N974" s="282">
        <v>2000</v>
      </c>
      <c r="O974" s="278" t="s">
        <v>17912</v>
      </c>
      <c r="P974" s="346"/>
      <c r="R974" s="280" t="str">
        <f t="shared" si="15"/>
        <v>City of Carabelle</v>
      </c>
    </row>
    <row r="975" spans="1:18" ht="15" customHeight="1" x14ac:dyDescent="0.3">
      <c r="A975" s="278">
        <v>7032</v>
      </c>
      <c r="B975" s="318">
        <v>40128</v>
      </c>
      <c r="C975" s="319">
        <v>2105</v>
      </c>
      <c r="D975" s="319" t="s">
        <v>31</v>
      </c>
      <c r="E975" s="278" t="s">
        <v>3587</v>
      </c>
      <c r="F975" s="278" t="s">
        <v>19726</v>
      </c>
      <c r="G975" s="319" t="s">
        <v>9107</v>
      </c>
      <c r="H975" s="299" t="s">
        <v>18241</v>
      </c>
      <c r="I975" s="280" t="s">
        <v>19727</v>
      </c>
      <c r="J975" s="280" t="s">
        <v>19728</v>
      </c>
      <c r="K975" s="281" t="s">
        <v>4936</v>
      </c>
      <c r="M975" s="285"/>
      <c r="N975" s="282">
        <v>1500</v>
      </c>
      <c r="O975" s="278" t="s">
        <v>13539</v>
      </c>
      <c r="P975" s="346"/>
      <c r="Q975" s="278" t="s">
        <v>16680</v>
      </c>
      <c r="R975" s="280" t="str">
        <f t="shared" si="15"/>
        <v>City of Boynton Beach</v>
      </c>
    </row>
    <row r="976" spans="1:18" ht="15" customHeight="1" x14ac:dyDescent="0.3">
      <c r="A976" s="278">
        <v>7035</v>
      </c>
      <c r="B976" s="318">
        <v>40129</v>
      </c>
      <c r="C976" s="319">
        <v>628</v>
      </c>
      <c r="D976" s="319" t="s">
        <v>70</v>
      </c>
      <c r="E976" s="278" t="s">
        <v>3575</v>
      </c>
      <c r="F976" s="278" t="s">
        <v>19729</v>
      </c>
      <c r="G976" s="319" t="s">
        <v>19730</v>
      </c>
      <c r="H976" s="299" t="s">
        <v>3044</v>
      </c>
      <c r="I976" s="280" t="s">
        <v>19731</v>
      </c>
      <c r="J976" s="280" t="s">
        <v>19732</v>
      </c>
      <c r="K976" s="281" t="s">
        <v>8225</v>
      </c>
      <c r="M976" s="285"/>
      <c r="N976" s="282">
        <v>8000</v>
      </c>
      <c r="O976" s="278" t="s">
        <v>17912</v>
      </c>
      <c r="P976" s="346"/>
      <c r="R976" s="280" t="str">
        <f t="shared" si="15"/>
        <v>County</v>
      </c>
    </row>
    <row r="977" spans="1:24" ht="15" customHeight="1" x14ac:dyDescent="0.3">
      <c r="A977" s="278">
        <v>7039</v>
      </c>
      <c r="B977" s="318">
        <v>40129</v>
      </c>
      <c r="C977" s="319">
        <v>1202</v>
      </c>
      <c r="D977" s="319" t="s">
        <v>42</v>
      </c>
      <c r="E977" s="278" t="s">
        <v>3582</v>
      </c>
      <c r="F977" s="278" t="s">
        <v>19733</v>
      </c>
      <c r="G977" s="319" t="s">
        <v>8945</v>
      </c>
      <c r="H977" s="299" t="s">
        <v>17568</v>
      </c>
      <c r="I977" s="280" t="s">
        <v>19734</v>
      </c>
      <c r="J977" s="280" t="s">
        <v>19735</v>
      </c>
      <c r="K977" s="281" t="s">
        <v>16839</v>
      </c>
      <c r="M977" s="285"/>
      <c r="N977" s="282" t="s">
        <v>16839</v>
      </c>
      <c r="O977" s="278" t="s">
        <v>4936</v>
      </c>
      <c r="P977" s="346"/>
      <c r="Q977" s="278" t="s">
        <v>18369</v>
      </c>
      <c r="R977" s="280" t="str">
        <f t="shared" si="15"/>
        <v>Collier County</v>
      </c>
    </row>
    <row r="978" spans="1:24" s="286" customFormat="1" ht="15" customHeight="1" x14ac:dyDescent="0.3">
      <c r="A978" s="286">
        <v>7041</v>
      </c>
      <c r="B978" s="321">
        <v>40129</v>
      </c>
      <c r="C978" s="322">
        <v>122</v>
      </c>
      <c r="D978" s="322" t="s">
        <v>68</v>
      </c>
      <c r="E978" s="286" t="s">
        <v>3575</v>
      </c>
      <c r="F978" s="286" t="s">
        <v>19736</v>
      </c>
      <c r="G978" s="322" t="s">
        <v>9120</v>
      </c>
      <c r="H978" s="317" t="s">
        <v>8175</v>
      </c>
      <c r="I978" s="290" t="s">
        <v>19737</v>
      </c>
      <c r="J978" s="290" t="s">
        <v>19738</v>
      </c>
      <c r="K978" s="286" t="s">
        <v>3567</v>
      </c>
      <c r="L978" s="291"/>
      <c r="M978" s="289"/>
      <c r="N978" s="292">
        <v>2000</v>
      </c>
      <c r="O978" s="286" t="s">
        <v>8215</v>
      </c>
      <c r="P978" s="366"/>
      <c r="R978" s="290" t="str">
        <f t="shared" si="15"/>
        <v>Aqua Utilities</v>
      </c>
      <c r="X978" s="294"/>
    </row>
    <row r="979" spans="1:24" s="286" customFormat="1" ht="15" customHeight="1" x14ac:dyDescent="0.3">
      <c r="A979" s="286">
        <v>7045</v>
      </c>
      <c r="B979" s="321">
        <v>40129</v>
      </c>
      <c r="C979" s="322">
        <v>403</v>
      </c>
      <c r="D979" s="322" t="s">
        <v>46</v>
      </c>
      <c r="E979" s="286" t="s">
        <v>3575</v>
      </c>
      <c r="F979" s="286" t="s">
        <v>19739</v>
      </c>
      <c r="G979" s="322" t="s">
        <v>17513</v>
      </c>
      <c r="H979" s="317" t="s">
        <v>19740</v>
      </c>
      <c r="I979" s="290" t="s">
        <v>19741</v>
      </c>
      <c r="J979" s="290" t="s">
        <v>19742</v>
      </c>
      <c r="K979" s="291" t="s">
        <v>19743</v>
      </c>
      <c r="L979" s="291"/>
      <c r="M979" s="289"/>
      <c r="N979" s="292" t="s">
        <v>4936</v>
      </c>
      <c r="O979" s="286" t="s">
        <v>8215</v>
      </c>
      <c r="P979" s="366"/>
      <c r="R979" s="290" t="str">
        <f t="shared" si="15"/>
        <v>Wastewater Collection Department</v>
      </c>
      <c r="X979" s="294"/>
    </row>
    <row r="980" spans="1:24" s="286" customFormat="1" ht="15" customHeight="1" x14ac:dyDescent="0.3">
      <c r="A980" s="286">
        <v>7052</v>
      </c>
      <c r="B980" s="321">
        <v>40129</v>
      </c>
      <c r="C980" s="322">
        <v>737</v>
      </c>
      <c r="D980" s="322" t="s">
        <v>3611</v>
      </c>
      <c r="E980" s="286" t="s">
        <v>3587</v>
      </c>
      <c r="F980" s="286" t="s">
        <v>19744</v>
      </c>
      <c r="G980" s="322" t="s">
        <v>9033</v>
      </c>
      <c r="H980" s="317" t="s">
        <v>14406</v>
      </c>
      <c r="I980" s="290" t="s">
        <v>19745</v>
      </c>
      <c r="J980" s="290" t="s">
        <v>19746</v>
      </c>
      <c r="K980" s="291" t="s">
        <v>4936</v>
      </c>
      <c r="L980" s="291"/>
      <c r="M980" s="289"/>
      <c r="N980" s="292">
        <v>100</v>
      </c>
      <c r="O980" s="286" t="s">
        <v>8227</v>
      </c>
      <c r="P980" s="366"/>
      <c r="R980" s="290" t="str">
        <f t="shared" si="15"/>
        <v>Miami-Dade Water &amp; Sewer</v>
      </c>
      <c r="X980" s="294"/>
    </row>
    <row r="981" spans="1:24" s="286" customFormat="1" ht="15" customHeight="1" x14ac:dyDescent="0.3">
      <c r="A981" s="286">
        <v>7055</v>
      </c>
      <c r="B981" s="321">
        <v>40130</v>
      </c>
      <c r="C981" s="322">
        <v>1024</v>
      </c>
      <c r="D981" s="322" t="s">
        <v>21</v>
      </c>
      <c r="E981" s="286" t="s">
        <v>3610</v>
      </c>
      <c r="F981" s="286" t="s">
        <v>19747</v>
      </c>
      <c r="G981" s="322" t="s">
        <v>8211</v>
      </c>
      <c r="H981" s="317" t="s">
        <v>19748</v>
      </c>
      <c r="I981" s="305" t="s">
        <v>19749</v>
      </c>
      <c r="J981" s="290" t="s">
        <v>19750</v>
      </c>
      <c r="K981" s="291" t="s">
        <v>14447</v>
      </c>
      <c r="L981" s="291"/>
      <c r="M981" s="289"/>
      <c r="N981" s="292">
        <v>500</v>
      </c>
      <c r="O981" s="286" t="s">
        <v>4936</v>
      </c>
      <c r="P981" s="366"/>
      <c r="R981" s="290" t="str">
        <f t="shared" si="15"/>
        <v>Emerald coast Utilities Authority</v>
      </c>
      <c r="X981" s="294"/>
    </row>
    <row r="982" spans="1:24" s="286" customFormat="1" ht="15" customHeight="1" x14ac:dyDescent="0.3">
      <c r="A982" s="286">
        <v>7056</v>
      </c>
      <c r="B982" s="321">
        <v>40130</v>
      </c>
      <c r="C982" s="322">
        <v>1042</v>
      </c>
      <c r="D982" s="322" t="s">
        <v>150</v>
      </c>
      <c r="E982" s="286" t="s">
        <v>3575</v>
      </c>
      <c r="F982" s="286" t="s">
        <v>19751</v>
      </c>
      <c r="G982" s="322" t="s">
        <v>19752</v>
      </c>
      <c r="H982" s="317" t="s">
        <v>19753</v>
      </c>
      <c r="I982" s="290" t="s">
        <v>19754</v>
      </c>
      <c r="J982" s="290" t="s">
        <v>19755</v>
      </c>
      <c r="K982" s="291" t="s">
        <v>3566</v>
      </c>
      <c r="L982" s="291" t="s">
        <v>29</v>
      </c>
      <c r="M982" s="289"/>
      <c r="N982" s="292" t="s">
        <v>4936</v>
      </c>
      <c r="O982" s="286" t="s">
        <v>4936</v>
      </c>
      <c r="P982" s="366"/>
      <c r="R982" s="290" t="str">
        <f t="shared" si="15"/>
        <v>Assistant to Deputy County Commissioner for Citrus County</v>
      </c>
      <c r="X982" s="294"/>
    </row>
    <row r="983" spans="1:24" s="286" customFormat="1" ht="15" customHeight="1" x14ac:dyDescent="0.3">
      <c r="A983" s="286">
        <v>7057</v>
      </c>
      <c r="B983" s="321">
        <v>40130</v>
      </c>
      <c r="C983" s="322">
        <v>1131</v>
      </c>
      <c r="D983" s="322" t="s">
        <v>64</v>
      </c>
      <c r="E983" s="286" t="s">
        <v>3578</v>
      </c>
      <c r="F983" s="286" t="s">
        <v>19756</v>
      </c>
      <c r="G983" s="322" t="s">
        <v>19757</v>
      </c>
      <c r="H983" s="317" t="s">
        <v>19758</v>
      </c>
      <c r="I983" s="290" t="s">
        <v>19759</v>
      </c>
      <c r="J983" s="290" t="s">
        <v>19760</v>
      </c>
      <c r="K983" s="291" t="s">
        <v>4936</v>
      </c>
      <c r="L983" s="291"/>
      <c r="M983" s="289" t="s">
        <v>12003</v>
      </c>
      <c r="N983" s="292">
        <v>12000</v>
      </c>
      <c r="O983" s="286" t="s">
        <v>17912</v>
      </c>
      <c r="P983" s="366"/>
      <c r="R983" s="290" t="str">
        <f t="shared" si="15"/>
        <v>Orlando Utilities Commission</v>
      </c>
      <c r="X983" s="294"/>
    </row>
    <row r="984" spans="1:24" s="286" customFormat="1" ht="15" customHeight="1" x14ac:dyDescent="0.3">
      <c r="A984" s="286">
        <v>7060</v>
      </c>
      <c r="B984" s="321">
        <v>40130</v>
      </c>
      <c r="C984" s="322">
        <v>229</v>
      </c>
      <c r="D984" s="322" t="s">
        <v>121</v>
      </c>
      <c r="E984" s="286" t="s">
        <v>3582</v>
      </c>
      <c r="F984" s="322" t="s">
        <v>19761</v>
      </c>
      <c r="G984" s="322" t="s">
        <v>19430</v>
      </c>
      <c r="H984" s="317" t="s">
        <v>19323</v>
      </c>
      <c r="I984" s="323" t="s">
        <v>19762</v>
      </c>
      <c r="J984" s="357" t="s">
        <v>19763</v>
      </c>
      <c r="K984" s="291" t="s">
        <v>14447</v>
      </c>
      <c r="L984" s="291"/>
      <c r="M984" s="289"/>
      <c r="N984" s="292">
        <v>2000</v>
      </c>
      <c r="O984" s="286" t="s">
        <v>13539</v>
      </c>
      <c r="P984" s="366"/>
      <c r="R984" s="290" t="str">
        <f t="shared" si="15"/>
        <v>Charlotte County Utilities</v>
      </c>
      <c r="X984" s="294"/>
    </row>
    <row r="985" spans="1:24" s="286" customFormat="1" ht="15" customHeight="1" x14ac:dyDescent="0.3">
      <c r="A985" s="286">
        <v>7062</v>
      </c>
      <c r="B985" s="321">
        <v>40130</v>
      </c>
      <c r="C985" s="322">
        <v>437</v>
      </c>
      <c r="D985" s="322" t="s">
        <v>64</v>
      </c>
      <c r="E985" s="286" t="s">
        <v>3578</v>
      </c>
      <c r="F985" s="322" t="s">
        <v>19764</v>
      </c>
      <c r="G985" s="322" t="s">
        <v>19084</v>
      </c>
      <c r="H985" s="317" t="s">
        <v>19765</v>
      </c>
      <c r="I985" s="323" t="s">
        <v>19766</v>
      </c>
      <c r="J985" s="357" t="s">
        <v>19767</v>
      </c>
      <c r="K985" s="291" t="s">
        <v>3567</v>
      </c>
      <c r="L985" s="291"/>
      <c r="M985" s="289"/>
      <c r="N985" s="292">
        <v>300</v>
      </c>
      <c r="O985" s="286" t="s">
        <v>13539</v>
      </c>
      <c r="P985" s="366"/>
      <c r="R985" s="290" t="str">
        <f t="shared" si="15"/>
        <v>Orange County Public Schools</v>
      </c>
      <c r="X985" s="294"/>
    </row>
    <row r="986" spans="1:24" s="286" customFormat="1" ht="15" customHeight="1" x14ac:dyDescent="0.3">
      <c r="A986" s="286">
        <v>7071</v>
      </c>
      <c r="B986" s="321">
        <v>40131</v>
      </c>
      <c r="C986" s="322">
        <v>320</v>
      </c>
      <c r="D986" s="322" t="s">
        <v>108</v>
      </c>
      <c r="E986" s="286" t="s">
        <v>3610</v>
      </c>
      <c r="F986" s="322" t="s">
        <v>19768</v>
      </c>
      <c r="G986" s="322" t="s">
        <v>16661</v>
      </c>
      <c r="H986" s="317" t="s">
        <v>14613</v>
      </c>
      <c r="I986" s="323" t="s">
        <v>19769</v>
      </c>
      <c r="J986" s="357" t="s">
        <v>19770</v>
      </c>
      <c r="K986" s="291" t="s">
        <v>16133</v>
      </c>
      <c r="L986" s="291"/>
      <c r="M986" s="289"/>
      <c r="N986" s="292">
        <v>1500</v>
      </c>
      <c r="O986" s="286" t="s">
        <v>15880</v>
      </c>
      <c r="P986" s="366"/>
      <c r="R986" s="290" t="str">
        <f t="shared" si="15"/>
        <v>City of Crestview</v>
      </c>
      <c r="X986" s="294"/>
    </row>
    <row r="987" spans="1:24" s="286" customFormat="1" ht="15" customHeight="1" x14ac:dyDescent="0.3">
      <c r="A987" s="286">
        <v>7100</v>
      </c>
      <c r="B987" s="321">
        <v>40133</v>
      </c>
      <c r="C987" s="322">
        <v>1134</v>
      </c>
      <c r="D987" s="322" t="s">
        <v>99</v>
      </c>
      <c r="E987" s="286" t="s">
        <v>3610</v>
      </c>
      <c r="F987" s="322" t="s">
        <v>19771</v>
      </c>
      <c r="G987" s="328" t="s">
        <v>9150</v>
      </c>
      <c r="H987" s="317" t="s">
        <v>15916</v>
      </c>
      <c r="I987" s="323" t="s">
        <v>19772</v>
      </c>
      <c r="J987" s="357" t="s">
        <v>19773</v>
      </c>
      <c r="K987" s="291" t="s">
        <v>16133</v>
      </c>
      <c r="L987" s="291"/>
      <c r="M987" s="289"/>
      <c r="N987" s="292">
        <v>6000</v>
      </c>
      <c r="O987" s="286" t="s">
        <v>8161</v>
      </c>
      <c r="P987" s="366"/>
      <c r="R987" s="290" t="str">
        <f t="shared" si="15"/>
        <v>City of Milton</v>
      </c>
      <c r="X987" s="294"/>
    </row>
    <row r="988" spans="1:24" s="286" customFormat="1" ht="15" customHeight="1" x14ac:dyDescent="0.3">
      <c r="A988" s="286">
        <v>7103</v>
      </c>
      <c r="B988" s="321">
        <v>40133</v>
      </c>
      <c r="C988" s="322">
        <v>1201</v>
      </c>
      <c r="D988" s="322" t="s">
        <v>3168</v>
      </c>
      <c r="E988" s="286" t="s">
        <v>3580</v>
      </c>
      <c r="F988" s="322" t="s">
        <v>19774</v>
      </c>
      <c r="G988" s="322" t="s">
        <v>8436</v>
      </c>
      <c r="H988" s="317" t="s">
        <v>17016</v>
      </c>
      <c r="I988" s="323" t="s">
        <v>19775</v>
      </c>
      <c r="J988" s="357" t="s">
        <v>19776</v>
      </c>
      <c r="K988" s="291" t="s">
        <v>3567</v>
      </c>
      <c r="L988" s="291"/>
      <c r="M988" s="289"/>
      <c r="N988" s="292">
        <v>100</v>
      </c>
      <c r="O988" s="286" t="s">
        <v>8161</v>
      </c>
      <c r="P988" s="366"/>
      <c r="R988" s="290" t="str">
        <f t="shared" si="15"/>
        <v>CH2M Hill</v>
      </c>
      <c r="X988" s="294"/>
    </row>
    <row r="989" spans="1:24" s="286" customFormat="1" ht="15" customHeight="1" x14ac:dyDescent="0.3">
      <c r="A989" s="286">
        <v>7108</v>
      </c>
      <c r="B989" s="321">
        <v>40133</v>
      </c>
      <c r="C989" s="322">
        <v>135</v>
      </c>
      <c r="D989" s="322" t="s">
        <v>46</v>
      </c>
      <c r="E989" s="286" t="s">
        <v>3575</v>
      </c>
      <c r="F989" s="322" t="s">
        <v>19777</v>
      </c>
      <c r="G989" s="328" t="s">
        <v>9702</v>
      </c>
      <c r="H989" s="317" t="s">
        <v>9039</v>
      </c>
      <c r="I989" s="323" t="s">
        <v>19778</v>
      </c>
      <c r="J989" s="357" t="s">
        <v>19779</v>
      </c>
      <c r="K989" s="291" t="s">
        <v>3566</v>
      </c>
      <c r="L989" s="291"/>
      <c r="M989" s="289"/>
      <c r="N989" s="292">
        <v>1000</v>
      </c>
      <c r="O989" s="286" t="s">
        <v>15880</v>
      </c>
      <c r="P989" s="366"/>
      <c r="R989" s="290" t="str">
        <f t="shared" si="15"/>
        <v>City of Temple Terrace</v>
      </c>
      <c r="X989" s="294"/>
    </row>
    <row r="990" spans="1:24" s="286" customFormat="1" ht="15" customHeight="1" x14ac:dyDescent="0.3">
      <c r="A990" s="286">
        <v>7109</v>
      </c>
      <c r="B990" s="321">
        <v>40133</v>
      </c>
      <c r="C990" s="322">
        <v>147</v>
      </c>
      <c r="D990" s="322" t="s">
        <v>56</v>
      </c>
      <c r="E990" s="286" t="s">
        <v>3587</v>
      </c>
      <c r="F990" s="322" t="s">
        <v>19780</v>
      </c>
      <c r="G990" s="322" t="s">
        <v>19781</v>
      </c>
      <c r="H990" s="317" t="s">
        <v>4936</v>
      </c>
      <c r="I990" s="323" t="s">
        <v>19782</v>
      </c>
      <c r="J990" s="357" t="s">
        <v>19783</v>
      </c>
      <c r="K990" s="291" t="s">
        <v>3566</v>
      </c>
      <c r="L990" s="291"/>
      <c r="M990" s="289"/>
      <c r="N990" s="292" t="s">
        <v>4936</v>
      </c>
      <c r="O990" s="286" t="s">
        <v>4936</v>
      </c>
      <c r="P990" s="366"/>
      <c r="R990" s="290" t="str">
        <f t="shared" si="15"/>
        <v>unknown</v>
      </c>
      <c r="X990" s="294"/>
    </row>
    <row r="991" spans="1:24" s="286" customFormat="1" ht="15" customHeight="1" x14ac:dyDescent="0.3">
      <c r="A991" s="286">
        <v>7110</v>
      </c>
      <c r="B991" s="321">
        <v>40133</v>
      </c>
      <c r="C991" s="322">
        <v>242</v>
      </c>
      <c r="D991" s="322" t="s">
        <v>56</v>
      </c>
      <c r="E991" s="286" t="s">
        <v>3587</v>
      </c>
      <c r="F991" s="322" t="s">
        <v>19784</v>
      </c>
      <c r="G991" s="328" t="s">
        <v>16058</v>
      </c>
      <c r="H991" s="317" t="s">
        <v>19785</v>
      </c>
      <c r="I991" s="323" t="s">
        <v>19786</v>
      </c>
      <c r="J991" s="357" t="s">
        <v>19787</v>
      </c>
      <c r="K991" s="291" t="s">
        <v>16129</v>
      </c>
      <c r="L991" s="291"/>
      <c r="M991" s="289"/>
      <c r="N991" s="292">
        <v>30</v>
      </c>
      <c r="O991" s="286" t="s">
        <v>15880</v>
      </c>
      <c r="P991" s="366"/>
      <c r="R991" s="290" t="str">
        <f t="shared" si="15"/>
        <v>Broward Co. Water and Wastewater Division</v>
      </c>
      <c r="X991" s="294"/>
    </row>
    <row r="992" spans="1:24" s="286" customFormat="1" ht="15" customHeight="1" x14ac:dyDescent="0.3">
      <c r="A992" s="286">
        <v>7132</v>
      </c>
      <c r="B992" s="321">
        <v>40134</v>
      </c>
      <c r="C992" s="322">
        <v>341</v>
      </c>
      <c r="D992" s="322" t="s">
        <v>132</v>
      </c>
      <c r="E992" s="286" t="s">
        <v>3580</v>
      </c>
      <c r="F992" s="322" t="s">
        <v>19788</v>
      </c>
      <c r="G992" s="322" t="s">
        <v>13955</v>
      </c>
      <c r="H992" s="317" t="s">
        <v>19789</v>
      </c>
      <c r="I992" s="323" t="s">
        <v>19790</v>
      </c>
      <c r="J992" s="357" t="s">
        <v>19791</v>
      </c>
      <c r="K992" s="291" t="s">
        <v>16129</v>
      </c>
      <c r="L992" s="291"/>
      <c r="M992" s="289"/>
      <c r="N992" s="292">
        <v>1500</v>
      </c>
      <c r="O992" s="286" t="s">
        <v>8161</v>
      </c>
      <c r="P992" s="366"/>
      <c r="R992" s="290" t="str">
        <f t="shared" si="15"/>
        <v>St. Johns County Utility Company</v>
      </c>
      <c r="X992" s="294"/>
    </row>
    <row r="993" spans="1:24" s="286" customFormat="1" ht="15" customHeight="1" x14ac:dyDescent="0.3">
      <c r="A993" s="286">
        <v>7135</v>
      </c>
      <c r="B993" s="321">
        <v>40134</v>
      </c>
      <c r="C993" s="322">
        <v>412</v>
      </c>
      <c r="D993" s="322" t="s">
        <v>46</v>
      </c>
      <c r="E993" s="286" t="s">
        <v>3575</v>
      </c>
      <c r="F993" s="322" t="s">
        <v>19792</v>
      </c>
      <c r="G993" s="322" t="s">
        <v>19045</v>
      </c>
      <c r="H993" s="317" t="s">
        <v>16126</v>
      </c>
      <c r="I993" s="323" t="s">
        <v>19793</v>
      </c>
      <c r="J993" s="357" t="s">
        <v>10305</v>
      </c>
      <c r="K993" s="291" t="s">
        <v>16133</v>
      </c>
      <c r="L993" s="291"/>
      <c r="M993" s="289"/>
      <c r="N993" s="292">
        <v>45000</v>
      </c>
      <c r="O993" s="286" t="s">
        <v>15880</v>
      </c>
      <c r="P993" s="366"/>
      <c r="R993" s="290" t="str">
        <f t="shared" si="15"/>
        <v>Hillsborough Co. Water Resource Services</v>
      </c>
      <c r="X993" s="294"/>
    </row>
    <row r="994" spans="1:24" s="286" customFormat="1" ht="15" customHeight="1" x14ac:dyDescent="0.3">
      <c r="A994" s="286">
        <v>7141</v>
      </c>
      <c r="B994" s="321">
        <v>40135</v>
      </c>
      <c r="C994" s="322">
        <v>916</v>
      </c>
      <c r="D994" s="322" t="s">
        <v>68</v>
      </c>
      <c r="E994" s="286" t="s">
        <v>3575</v>
      </c>
      <c r="F994" s="322" t="s">
        <v>19794</v>
      </c>
      <c r="G994" s="322" t="s">
        <v>19795</v>
      </c>
      <c r="H994" s="317" t="s">
        <v>19796</v>
      </c>
      <c r="I994" s="323"/>
      <c r="J994" s="357" t="s">
        <v>19797</v>
      </c>
      <c r="K994" s="291" t="s">
        <v>3566</v>
      </c>
      <c r="L994" s="291"/>
      <c r="M994" s="289" t="s">
        <v>12003</v>
      </c>
      <c r="N994" s="292">
        <v>35000</v>
      </c>
      <c r="O994" s="286" t="s">
        <v>15880</v>
      </c>
      <c r="P994" s="366"/>
      <c r="R994" s="290" t="str">
        <f t="shared" si="15"/>
        <v>Caller reports a release of 35,000 gallons of treated/domestic wastewater due to a contractor striking a 12" pipe with excavating equipment. No injuries, evacuations or health risks have been reported. The wastewater is highly disinfected and soaking into the ground. No clean-up will be conducted.</v>
      </c>
      <c r="X994" s="294"/>
    </row>
    <row r="995" spans="1:24" s="286" customFormat="1" ht="15" customHeight="1" x14ac:dyDescent="0.3">
      <c r="A995" s="286">
        <v>7144</v>
      </c>
      <c r="B995" s="321">
        <v>40135</v>
      </c>
      <c r="C995" s="322">
        <v>1011</v>
      </c>
      <c r="D995" s="322" t="s">
        <v>31</v>
      </c>
      <c r="E995" s="286" t="s">
        <v>3587</v>
      </c>
      <c r="F995" s="322" t="s">
        <v>19798</v>
      </c>
      <c r="G995" s="322" t="s">
        <v>19799</v>
      </c>
      <c r="H995" s="317" t="s">
        <v>16196</v>
      </c>
      <c r="I995" s="323" t="s">
        <v>19800</v>
      </c>
      <c r="J995" s="357" t="s">
        <v>19801</v>
      </c>
      <c r="K995" s="291" t="s">
        <v>16133</v>
      </c>
      <c r="L995" s="291"/>
      <c r="M995" s="289"/>
      <c r="N995" s="292">
        <v>1300</v>
      </c>
      <c r="O995" s="286" t="s">
        <v>10651</v>
      </c>
      <c r="P995" s="366"/>
      <c r="R995" s="290" t="str">
        <f t="shared" si="15"/>
        <v>Palm Beach County Utilities</v>
      </c>
      <c r="X995" s="294"/>
    </row>
    <row r="996" spans="1:24" s="286" customFormat="1" ht="15" customHeight="1" x14ac:dyDescent="0.3">
      <c r="A996" s="286">
        <v>7153</v>
      </c>
      <c r="B996" s="321">
        <v>40135</v>
      </c>
      <c r="C996" s="322">
        <v>139</v>
      </c>
      <c r="D996" s="322" t="s">
        <v>132</v>
      </c>
      <c r="E996" s="286" t="s">
        <v>3580</v>
      </c>
      <c r="F996" s="322" t="s">
        <v>19802</v>
      </c>
      <c r="G996" s="322" t="s">
        <v>19803</v>
      </c>
      <c r="H996" s="317" t="s">
        <v>19804</v>
      </c>
      <c r="I996" s="323" t="s">
        <v>19805</v>
      </c>
      <c r="J996" s="357" t="s">
        <v>19806</v>
      </c>
      <c r="K996" s="291" t="s">
        <v>14447</v>
      </c>
      <c r="L996" s="291"/>
      <c r="M996" s="289"/>
      <c r="N996" s="292">
        <v>100</v>
      </c>
      <c r="O996" s="286" t="s">
        <v>8161</v>
      </c>
      <c r="P996" s="366"/>
      <c r="R996" s="290" t="str">
        <f t="shared" si="15"/>
        <v>City of St. Augustine Utilities</v>
      </c>
      <c r="X996" s="294"/>
    </row>
    <row r="997" spans="1:24" ht="15.75" customHeight="1" x14ac:dyDescent="0.3">
      <c r="A997" s="278">
        <v>7162</v>
      </c>
      <c r="B997" s="318">
        <v>40135</v>
      </c>
      <c r="C997" s="319">
        <v>432</v>
      </c>
      <c r="D997" s="319" t="s">
        <v>35</v>
      </c>
      <c r="E997" s="278" t="s">
        <v>3580</v>
      </c>
      <c r="F997" s="319" t="s">
        <v>19807</v>
      </c>
      <c r="G997" s="319" t="s">
        <v>19808</v>
      </c>
      <c r="H997" s="299" t="s">
        <v>19809</v>
      </c>
      <c r="I997" s="320" t="s">
        <v>19810</v>
      </c>
      <c r="J997" s="330" t="s">
        <v>19811</v>
      </c>
      <c r="K997" s="281" t="s">
        <v>4936</v>
      </c>
      <c r="M997" s="285"/>
      <c r="N997" s="282">
        <v>14000</v>
      </c>
      <c r="O997" s="278" t="s">
        <v>4936</v>
      </c>
      <c r="P997" s="346"/>
      <c r="R997" s="280" t="str">
        <f t="shared" si="15"/>
        <v>Naval Station Wastewater</v>
      </c>
    </row>
    <row r="998" spans="1:24" ht="15.75" customHeight="1" x14ac:dyDescent="0.3">
      <c r="A998" s="278">
        <v>7164</v>
      </c>
      <c r="B998" s="318">
        <v>40135</v>
      </c>
      <c r="C998" s="319">
        <v>608</v>
      </c>
      <c r="D998" s="319" t="s">
        <v>42</v>
      </c>
      <c r="E998" s="278" t="s">
        <v>3582</v>
      </c>
      <c r="F998" s="319" t="s">
        <v>19812</v>
      </c>
      <c r="G998" s="324" t="s">
        <v>19813</v>
      </c>
      <c r="H998" s="299" t="s">
        <v>19363</v>
      </c>
      <c r="I998" s="320" t="s">
        <v>19814</v>
      </c>
      <c r="J998" s="330" t="s">
        <v>19815</v>
      </c>
      <c r="K998" s="281" t="s">
        <v>3567</v>
      </c>
      <c r="M998" s="285"/>
      <c r="N998" s="282">
        <v>50</v>
      </c>
      <c r="O998" s="278" t="s">
        <v>10497</v>
      </c>
      <c r="P998" s="346"/>
      <c r="R998" s="280" t="str">
        <f t="shared" si="15"/>
        <v>Collier County Wastewater</v>
      </c>
    </row>
    <row r="999" spans="1:24" ht="15.75" customHeight="1" x14ac:dyDescent="0.3">
      <c r="A999" s="278">
        <v>7167</v>
      </c>
      <c r="B999" s="318">
        <v>40136</v>
      </c>
      <c r="C999" s="319">
        <v>1038</v>
      </c>
      <c r="D999" s="319" t="s">
        <v>68</v>
      </c>
      <c r="E999" s="278" t="s">
        <v>3575</v>
      </c>
      <c r="F999" s="315" t="s">
        <v>19816</v>
      </c>
      <c r="G999" s="278" t="s">
        <v>8494</v>
      </c>
      <c r="H999" s="315" t="s">
        <v>19817</v>
      </c>
      <c r="I999" s="315" t="s">
        <v>19818</v>
      </c>
      <c r="J999" s="315" t="s">
        <v>19819</v>
      </c>
      <c r="K999" s="281" t="s">
        <v>4936</v>
      </c>
      <c r="M999" s="285"/>
      <c r="N999" s="282">
        <v>1400</v>
      </c>
      <c r="O999" s="278" t="s">
        <v>8161</v>
      </c>
      <c r="P999" s="346"/>
      <c r="Q999" s="278" t="s">
        <v>19820</v>
      </c>
      <c r="R999" s="280" t="str">
        <f t="shared" si="15"/>
        <v>Sarasota County</v>
      </c>
    </row>
    <row r="1000" spans="1:24" ht="15.75" customHeight="1" x14ac:dyDescent="0.3">
      <c r="A1000" s="278">
        <v>7176</v>
      </c>
      <c r="B1000" s="318">
        <v>40136</v>
      </c>
      <c r="C1000" s="319">
        <v>1631</v>
      </c>
      <c r="D1000" s="319" t="s">
        <v>132</v>
      </c>
      <c r="E1000" s="278" t="s">
        <v>3580</v>
      </c>
      <c r="F1000" s="315" t="s">
        <v>19821</v>
      </c>
      <c r="G1000" s="278" t="s">
        <v>13955</v>
      </c>
      <c r="H1000" s="315" t="s">
        <v>17619</v>
      </c>
      <c r="I1000" s="315" t="s">
        <v>19822</v>
      </c>
      <c r="J1000" s="315" t="s">
        <v>19823</v>
      </c>
      <c r="K1000" s="281" t="s">
        <v>13003</v>
      </c>
      <c r="M1000" s="285"/>
      <c r="N1000" s="282">
        <v>58796</v>
      </c>
      <c r="O1000" s="278" t="s">
        <v>8161</v>
      </c>
      <c r="P1000" s="346"/>
      <c r="Q1000" s="278" t="s">
        <v>19824</v>
      </c>
      <c r="R1000" s="280" t="str">
        <f t="shared" si="15"/>
        <v>St. Johns County Utility Department</v>
      </c>
    </row>
    <row r="1001" spans="1:24" ht="15.75" customHeight="1" x14ac:dyDescent="0.3">
      <c r="A1001" s="278">
        <v>7178</v>
      </c>
      <c r="B1001" s="318">
        <v>40136</v>
      </c>
      <c r="C1001" s="319">
        <v>1713</v>
      </c>
      <c r="D1001" s="319" t="s">
        <v>35</v>
      </c>
      <c r="E1001" s="278" t="s">
        <v>3580</v>
      </c>
      <c r="F1001" s="315" t="s">
        <v>19825</v>
      </c>
      <c r="G1001" s="278" t="s">
        <v>19826</v>
      </c>
      <c r="H1001" s="299" t="s">
        <v>6799</v>
      </c>
      <c r="I1001" s="315" t="s">
        <v>19827</v>
      </c>
      <c r="J1001" s="330"/>
      <c r="K1001" s="281" t="s">
        <v>4936</v>
      </c>
      <c r="M1001" s="285"/>
      <c r="N1001" s="282" t="s">
        <v>4936</v>
      </c>
      <c r="O1001" s="278" t="s">
        <v>4936</v>
      </c>
      <c r="P1001" s="346"/>
      <c r="R1001" s="280" t="str">
        <f t="shared" si="15"/>
        <v>FDEP</v>
      </c>
    </row>
    <row r="1002" spans="1:24" ht="15.75" customHeight="1" x14ac:dyDescent="0.3">
      <c r="A1002" s="278">
        <v>7188</v>
      </c>
      <c r="B1002" s="318">
        <v>40137</v>
      </c>
      <c r="C1002" s="319">
        <v>1218</v>
      </c>
      <c r="D1002" s="319" t="s">
        <v>56</v>
      </c>
      <c r="E1002" s="278" t="s">
        <v>3587</v>
      </c>
      <c r="F1002" s="315" t="s">
        <v>19828</v>
      </c>
      <c r="G1002" s="278" t="s">
        <v>19829</v>
      </c>
      <c r="H1002" s="315" t="s">
        <v>19830</v>
      </c>
      <c r="I1002" s="315" t="s">
        <v>19831</v>
      </c>
      <c r="J1002" s="315" t="s">
        <v>19832</v>
      </c>
      <c r="K1002" s="281" t="s">
        <v>19833</v>
      </c>
      <c r="M1002" s="285"/>
      <c r="N1002" s="282">
        <v>68400</v>
      </c>
      <c r="O1002" s="278" t="s">
        <v>8161</v>
      </c>
      <c r="P1002" s="346"/>
      <c r="Q1002" s="278" t="s">
        <v>11475</v>
      </c>
      <c r="R1002" s="280" t="str">
        <f t="shared" si="15"/>
        <v>Cooper City Utilities</v>
      </c>
    </row>
    <row r="1003" spans="1:24" ht="15.75" customHeight="1" x14ac:dyDescent="0.3">
      <c r="A1003" s="278">
        <v>7190</v>
      </c>
      <c r="B1003" s="318">
        <v>40137</v>
      </c>
      <c r="C1003" s="319">
        <v>1412</v>
      </c>
      <c r="D1003" s="319" t="s">
        <v>19834</v>
      </c>
      <c r="E1003" s="278" t="s">
        <v>3578</v>
      </c>
      <c r="F1003" s="315" t="s">
        <v>19835</v>
      </c>
      <c r="G1003" s="278" t="s">
        <v>9899</v>
      </c>
      <c r="H1003" s="315" t="s">
        <v>19836</v>
      </c>
      <c r="I1003" s="315" t="s">
        <v>19837</v>
      </c>
      <c r="J1003" s="315" t="s">
        <v>19838</v>
      </c>
      <c r="K1003" s="281" t="s">
        <v>4936</v>
      </c>
      <c r="M1003" s="285"/>
      <c r="N1003" s="282">
        <v>30000</v>
      </c>
      <c r="O1003" s="278" t="s">
        <v>8161</v>
      </c>
      <c r="P1003" s="346"/>
      <c r="Q1003" s="278" t="s">
        <v>18369</v>
      </c>
      <c r="R1003" s="280" t="str">
        <f t="shared" si="15"/>
        <v>Brevard County Utility Services</v>
      </c>
    </row>
    <row r="1004" spans="1:24" ht="15.75" customHeight="1" x14ac:dyDescent="0.3">
      <c r="A1004" s="278">
        <v>7194</v>
      </c>
      <c r="B1004" s="318">
        <v>40137</v>
      </c>
      <c r="C1004" s="319">
        <v>1730</v>
      </c>
      <c r="D1004" s="319" t="s">
        <v>19839</v>
      </c>
      <c r="E1004" s="278" t="s">
        <v>3587</v>
      </c>
      <c r="F1004" s="315" t="s">
        <v>19840</v>
      </c>
      <c r="G1004" s="278" t="s">
        <v>19841</v>
      </c>
      <c r="H1004" s="315" t="s">
        <v>14073</v>
      </c>
      <c r="I1004" s="315" t="s">
        <v>19842</v>
      </c>
      <c r="J1004" s="315" t="s">
        <v>19843</v>
      </c>
      <c r="K1004" s="281" t="s">
        <v>16737</v>
      </c>
      <c r="M1004" s="285"/>
      <c r="N1004" s="282">
        <v>5000</v>
      </c>
      <c r="O1004" s="278" t="s">
        <v>15880</v>
      </c>
      <c r="P1004" s="346"/>
      <c r="R1004" s="280" t="str">
        <f t="shared" si="15"/>
        <v>US Water Services</v>
      </c>
    </row>
    <row r="1005" spans="1:24" ht="15.75" customHeight="1" x14ac:dyDescent="0.3">
      <c r="A1005" s="278">
        <v>7195</v>
      </c>
      <c r="B1005" s="318">
        <v>40137</v>
      </c>
      <c r="C1005" s="319">
        <v>1749</v>
      </c>
      <c r="D1005" s="278" t="s">
        <v>68</v>
      </c>
      <c r="E1005" s="278" t="s">
        <v>3575</v>
      </c>
      <c r="F1005" s="315" t="s">
        <v>19844</v>
      </c>
      <c r="G1005" s="278" t="s">
        <v>19845</v>
      </c>
      <c r="H1005" s="315" t="s">
        <v>19846</v>
      </c>
      <c r="I1005" s="332" t="s">
        <v>19847</v>
      </c>
      <c r="J1005" s="315" t="s">
        <v>19848</v>
      </c>
      <c r="K1005" s="281" t="s">
        <v>4936</v>
      </c>
      <c r="M1005" s="285"/>
      <c r="N1005" s="282">
        <v>4500</v>
      </c>
      <c r="O1005" s="278" t="s">
        <v>8227</v>
      </c>
      <c r="P1005" s="346"/>
      <c r="R1005" s="280" t="str">
        <f t="shared" si="15"/>
        <v>City of Venice Utilities</v>
      </c>
    </row>
    <row r="1006" spans="1:24" ht="15.75" customHeight="1" x14ac:dyDescent="0.3">
      <c r="A1006" s="278">
        <v>7197</v>
      </c>
      <c r="B1006" s="318">
        <v>40137</v>
      </c>
      <c r="C1006" s="319">
        <v>2007</v>
      </c>
      <c r="D1006" s="278" t="s">
        <v>35</v>
      </c>
      <c r="E1006" s="278" t="s">
        <v>3580</v>
      </c>
      <c r="F1006" s="315" t="s">
        <v>19849</v>
      </c>
      <c r="G1006" s="278" t="s">
        <v>19850</v>
      </c>
      <c r="H1006" s="315" t="s">
        <v>11247</v>
      </c>
      <c r="I1006" s="332" t="s">
        <v>19851</v>
      </c>
      <c r="J1006" s="315" t="s">
        <v>19852</v>
      </c>
      <c r="K1006" s="281" t="s">
        <v>4936</v>
      </c>
      <c r="M1006" s="285"/>
      <c r="N1006" s="282" t="s">
        <v>4936</v>
      </c>
      <c r="O1006" s="278" t="s">
        <v>4936</v>
      </c>
      <c r="P1006" s="346"/>
      <c r="R1006" s="280" t="str">
        <f t="shared" si="15"/>
        <v>private citizen</v>
      </c>
    </row>
    <row r="1007" spans="1:24" ht="15.75" customHeight="1" x14ac:dyDescent="0.3">
      <c r="A1007" s="278">
        <v>7198</v>
      </c>
      <c r="B1007" s="318">
        <v>40137</v>
      </c>
      <c r="C1007" s="319">
        <v>2105</v>
      </c>
      <c r="D1007" s="319" t="s">
        <v>14591</v>
      </c>
      <c r="E1007" s="278" t="s">
        <v>3610</v>
      </c>
      <c r="F1007" s="315" t="s">
        <v>19853</v>
      </c>
      <c r="G1007" s="278" t="s">
        <v>19854</v>
      </c>
      <c r="H1007" s="315" t="s">
        <v>8208</v>
      </c>
      <c r="I1007" s="315" t="s">
        <v>19855</v>
      </c>
      <c r="J1007" s="315" t="s">
        <v>19856</v>
      </c>
      <c r="K1007" s="281" t="s">
        <v>3567</v>
      </c>
      <c r="M1007" s="285"/>
      <c r="N1007" s="282">
        <v>42000</v>
      </c>
      <c r="O1007" s="278" t="s">
        <v>8161</v>
      </c>
      <c r="P1007" s="346"/>
      <c r="R1007" s="280" t="str">
        <f t="shared" si="15"/>
        <v>City of Tallahassee</v>
      </c>
    </row>
    <row r="1008" spans="1:24" ht="15.75" customHeight="1" x14ac:dyDescent="0.3">
      <c r="A1008" s="278">
        <v>7217</v>
      </c>
      <c r="B1008" s="318">
        <v>40139</v>
      </c>
      <c r="C1008" s="319">
        <v>1359</v>
      </c>
      <c r="D1008" s="319" t="s">
        <v>42</v>
      </c>
      <c r="E1008" s="278" t="s">
        <v>3582</v>
      </c>
      <c r="F1008" s="315" t="s">
        <v>19857</v>
      </c>
      <c r="G1008" s="278" t="s">
        <v>19858</v>
      </c>
      <c r="H1008" s="315" t="s">
        <v>16110</v>
      </c>
      <c r="I1008" s="315" t="s">
        <v>19859</v>
      </c>
      <c r="J1008" s="315" t="s">
        <v>19860</v>
      </c>
      <c r="K1008" s="281" t="s">
        <v>4936</v>
      </c>
      <c r="M1008" s="285" t="s">
        <v>17056</v>
      </c>
      <c r="N1008" s="282">
        <v>100000</v>
      </c>
      <c r="O1008" s="278" t="s">
        <v>15880</v>
      </c>
      <c r="P1008" s="346"/>
      <c r="R1008" s="280" t="str">
        <f t="shared" si="15"/>
        <v>Collier County Utilities</v>
      </c>
    </row>
    <row r="1009" spans="1:24" ht="15.75" customHeight="1" x14ac:dyDescent="0.3">
      <c r="A1009" s="278">
        <v>7224</v>
      </c>
      <c r="B1009" s="318">
        <v>40140</v>
      </c>
      <c r="C1009" s="319">
        <v>1140</v>
      </c>
      <c r="D1009" s="319" t="s">
        <v>21</v>
      </c>
      <c r="E1009" s="278" t="s">
        <v>3610</v>
      </c>
      <c r="F1009" s="315" t="s">
        <v>19861</v>
      </c>
      <c r="G1009" s="278" t="s">
        <v>8611</v>
      </c>
      <c r="H1009" s="315" t="s">
        <v>8202</v>
      </c>
      <c r="I1009" s="332" t="s">
        <v>19862</v>
      </c>
      <c r="J1009" s="315" t="s">
        <v>19863</v>
      </c>
      <c r="K1009" s="281" t="s">
        <v>4936</v>
      </c>
      <c r="M1009" s="285"/>
      <c r="N1009" s="282">
        <v>600</v>
      </c>
      <c r="O1009" s="278" t="s">
        <v>4936</v>
      </c>
      <c r="P1009" s="346"/>
      <c r="Q1009" s="278" t="s">
        <v>8682</v>
      </c>
      <c r="R1009" s="280" t="str">
        <f t="shared" si="15"/>
        <v>Emerald Coast Utilities</v>
      </c>
    </row>
    <row r="1010" spans="1:24" ht="15.75" customHeight="1" x14ac:dyDescent="0.3">
      <c r="A1010" s="278">
        <v>7233</v>
      </c>
      <c r="B1010" s="318">
        <v>40140</v>
      </c>
      <c r="C1010" s="319">
        <v>2302</v>
      </c>
      <c r="D1010" s="319" t="s">
        <v>64</v>
      </c>
      <c r="E1010" s="278" t="s">
        <v>3578</v>
      </c>
      <c r="F1010" s="315" t="s">
        <v>19864</v>
      </c>
      <c r="G1010" s="278" t="s">
        <v>19865</v>
      </c>
      <c r="H1010" s="315" t="s">
        <v>19866</v>
      </c>
      <c r="I1010" s="315" t="s">
        <v>19867</v>
      </c>
      <c r="J1010" s="315" t="s">
        <v>19868</v>
      </c>
      <c r="K1010" s="281" t="s">
        <v>4936</v>
      </c>
      <c r="M1010" s="285"/>
      <c r="N1010" s="282" t="s">
        <v>4936</v>
      </c>
      <c r="O1010" s="278" t="s">
        <v>4936</v>
      </c>
      <c r="P1010" s="346"/>
      <c r="R1010" s="280" t="str">
        <f t="shared" si="15"/>
        <v>Orange Co. Environmental</v>
      </c>
    </row>
    <row r="1011" spans="1:24" ht="15.75" customHeight="1" x14ac:dyDescent="0.3">
      <c r="A1011" s="278">
        <v>7235</v>
      </c>
      <c r="B1011" s="318">
        <v>40141</v>
      </c>
      <c r="C1011" s="319">
        <v>1030</v>
      </c>
      <c r="D1011" s="319" t="s">
        <v>35</v>
      </c>
      <c r="E1011" s="278" t="s">
        <v>3580</v>
      </c>
      <c r="F1011" s="315" t="s">
        <v>19869</v>
      </c>
      <c r="G1011" s="278" t="s">
        <v>8190</v>
      </c>
      <c r="H1011" s="315" t="s">
        <v>19870</v>
      </c>
      <c r="I1011" s="315" t="s">
        <v>19871</v>
      </c>
      <c r="J1011" s="315" t="s">
        <v>19872</v>
      </c>
      <c r="K1011" s="281" t="s">
        <v>15979</v>
      </c>
      <c r="M1011" s="285"/>
      <c r="N1011" s="282">
        <v>3000</v>
      </c>
      <c r="O1011" s="278" t="s">
        <v>8161</v>
      </c>
      <c r="R1011" s="280" t="str">
        <f t="shared" si="15"/>
        <v>JEA-Jacksonville</v>
      </c>
    </row>
    <row r="1012" spans="1:24" s="353" customFormat="1" ht="15.75" customHeight="1" x14ac:dyDescent="0.3">
      <c r="A1012" s="353">
        <v>7241</v>
      </c>
      <c r="B1012" s="381">
        <v>40141</v>
      </c>
      <c r="C1012" s="382">
        <v>1318</v>
      </c>
      <c r="D1012" s="382" t="s">
        <v>42</v>
      </c>
      <c r="E1012" s="353" t="s">
        <v>3582</v>
      </c>
      <c r="F1012" s="315" t="s">
        <v>19873</v>
      </c>
      <c r="G1012" s="278" t="s">
        <v>8906</v>
      </c>
      <c r="H1012" s="315" t="s">
        <v>19874</v>
      </c>
      <c r="I1012" s="315" t="s">
        <v>19875</v>
      </c>
      <c r="J1012" s="315" t="s">
        <v>19876</v>
      </c>
      <c r="K1012" s="386" t="s">
        <v>4936</v>
      </c>
      <c r="L1012" s="386"/>
      <c r="M1012" s="387"/>
      <c r="N1012" s="388">
        <v>9000</v>
      </c>
      <c r="O1012" s="353" t="s">
        <v>15880</v>
      </c>
      <c r="P1012" s="351"/>
      <c r="Q1012" s="353" t="s">
        <v>15416</v>
      </c>
      <c r="R1012" s="280" t="str">
        <f t="shared" si="15"/>
        <v>Collier County Wastewater Collections</v>
      </c>
      <c r="X1012" s="356"/>
    </row>
    <row r="1013" spans="1:24" ht="15.75" customHeight="1" x14ac:dyDescent="0.3">
      <c r="A1013" s="278">
        <v>7253</v>
      </c>
      <c r="B1013" s="318">
        <v>40142</v>
      </c>
      <c r="C1013" s="319">
        <v>932</v>
      </c>
      <c r="D1013" s="319" t="s">
        <v>21</v>
      </c>
      <c r="E1013" s="278" t="s">
        <v>3610</v>
      </c>
      <c r="F1013" s="315" t="s">
        <v>19877</v>
      </c>
      <c r="G1013" s="278" t="s">
        <v>8499</v>
      </c>
      <c r="H1013" s="315" t="s">
        <v>8202</v>
      </c>
      <c r="I1013" s="315" t="s">
        <v>19878</v>
      </c>
      <c r="J1013" s="315" t="s">
        <v>19879</v>
      </c>
      <c r="K1013" s="281" t="s">
        <v>4936</v>
      </c>
      <c r="M1013" s="285"/>
      <c r="N1013" s="282">
        <v>1350</v>
      </c>
      <c r="O1013" s="278" t="s">
        <v>15880</v>
      </c>
      <c r="Q1013" s="278" t="s">
        <v>19880</v>
      </c>
      <c r="R1013" s="280" t="str">
        <f t="shared" si="15"/>
        <v>Emerald Coast Utilities</v>
      </c>
    </row>
    <row r="1014" spans="1:24" ht="15.75" customHeight="1" x14ac:dyDescent="0.3">
      <c r="A1014" s="278">
        <v>7255</v>
      </c>
      <c r="B1014" s="318">
        <v>40142</v>
      </c>
      <c r="C1014" s="319">
        <v>1015</v>
      </c>
      <c r="D1014" s="319" t="s">
        <v>141</v>
      </c>
      <c r="E1014" s="278" t="s">
        <v>3578</v>
      </c>
      <c r="F1014" s="315" t="s">
        <v>19881</v>
      </c>
      <c r="G1014" s="278" t="s">
        <v>19882</v>
      </c>
      <c r="H1014" s="315" t="s">
        <v>8899</v>
      </c>
      <c r="I1014" s="315" t="s">
        <v>19883</v>
      </c>
      <c r="J1014" s="315" t="s">
        <v>19884</v>
      </c>
      <c r="K1014" s="281" t="s">
        <v>15979</v>
      </c>
      <c r="M1014" s="285"/>
      <c r="N1014" s="282">
        <v>2000</v>
      </c>
      <c r="O1014" s="278" t="s">
        <v>4936</v>
      </c>
      <c r="R1014" s="280" t="str">
        <f t="shared" si="15"/>
        <v>City of St. Cloud</v>
      </c>
    </row>
    <row r="1015" spans="1:24" ht="15.75" customHeight="1" x14ac:dyDescent="0.3">
      <c r="A1015" s="278">
        <v>7266</v>
      </c>
      <c r="B1015" s="318">
        <v>40142</v>
      </c>
      <c r="C1015" s="319">
        <v>337</v>
      </c>
      <c r="D1015" s="319" t="s">
        <v>3168</v>
      </c>
      <c r="E1015" s="278" t="s">
        <v>3580</v>
      </c>
      <c r="F1015" s="315" t="s">
        <v>19885</v>
      </c>
      <c r="G1015" s="278" t="s">
        <v>8436</v>
      </c>
      <c r="H1015" s="315" t="s">
        <v>19886</v>
      </c>
      <c r="I1015" s="315" t="s">
        <v>19887</v>
      </c>
      <c r="J1015" s="315" t="s">
        <v>19888</v>
      </c>
      <c r="K1015" s="281" t="s">
        <v>15979</v>
      </c>
      <c r="M1015" s="285"/>
      <c r="N1015" s="282" t="s">
        <v>4936</v>
      </c>
      <c r="O1015" s="278" t="s">
        <v>13539</v>
      </c>
      <c r="R1015" s="280" t="str">
        <f t="shared" si="15"/>
        <v>CH2ML</v>
      </c>
    </row>
    <row r="1016" spans="1:24" ht="15.75" customHeight="1" x14ac:dyDescent="0.3">
      <c r="A1016" s="278">
        <v>7380</v>
      </c>
      <c r="B1016" s="318">
        <v>40144</v>
      </c>
      <c r="C1016" s="319">
        <v>1502</v>
      </c>
      <c r="D1016" s="319" t="s">
        <v>64</v>
      </c>
      <c r="E1016" s="278" t="s">
        <v>3578</v>
      </c>
      <c r="F1016" s="307" t="s">
        <v>19889</v>
      </c>
      <c r="G1016" s="302" t="s">
        <v>8704</v>
      </c>
      <c r="H1016" s="307" t="s">
        <v>15901</v>
      </c>
      <c r="I1016" s="307" t="s">
        <v>19890</v>
      </c>
      <c r="J1016" s="307" t="s">
        <v>19891</v>
      </c>
      <c r="K1016" s="281" t="s">
        <v>16611</v>
      </c>
      <c r="M1016" s="285"/>
      <c r="N1016" s="282" t="s">
        <v>19892</v>
      </c>
      <c r="O1016" s="278" t="s">
        <v>8161</v>
      </c>
      <c r="R1016" s="280" t="str">
        <f t="shared" si="15"/>
        <v>Orange County</v>
      </c>
    </row>
    <row r="1017" spans="1:24" ht="15.75" customHeight="1" x14ac:dyDescent="0.3">
      <c r="A1017" s="278">
        <v>7282</v>
      </c>
      <c r="B1017" s="318">
        <v>40144</v>
      </c>
      <c r="C1017" s="319">
        <v>1650</v>
      </c>
      <c r="D1017" s="319" t="s">
        <v>141</v>
      </c>
      <c r="E1017" s="278" t="s">
        <v>3578</v>
      </c>
      <c r="F1017" s="307" t="s">
        <v>19893</v>
      </c>
      <c r="G1017" s="302" t="s">
        <v>19894</v>
      </c>
      <c r="H1017" s="307" t="s">
        <v>19895</v>
      </c>
      <c r="I1017" s="307" t="s">
        <v>19896</v>
      </c>
      <c r="J1017" s="307" t="s">
        <v>18785</v>
      </c>
      <c r="K1017" s="281" t="s">
        <v>16450</v>
      </c>
      <c r="M1017" s="285" t="s">
        <v>11849</v>
      </c>
      <c r="N1017" s="282">
        <v>1500</v>
      </c>
      <c r="O1017" s="278" t="s">
        <v>8161</v>
      </c>
      <c r="R1017" s="280" t="str">
        <f t="shared" si="15"/>
        <v>Osceola County</v>
      </c>
    </row>
    <row r="1018" spans="1:24" ht="15.75" customHeight="1" x14ac:dyDescent="0.3">
      <c r="A1018" s="278">
        <v>7283</v>
      </c>
      <c r="B1018" s="318">
        <v>40144</v>
      </c>
      <c r="C1018" s="319">
        <v>1840</v>
      </c>
      <c r="D1018" s="319" t="s">
        <v>21</v>
      </c>
      <c r="E1018" s="278" t="s">
        <v>3610</v>
      </c>
      <c r="F1018" s="307" t="s">
        <v>19897</v>
      </c>
      <c r="G1018" s="302" t="s">
        <v>19898</v>
      </c>
      <c r="H1018" s="307" t="s">
        <v>11247</v>
      </c>
      <c r="I1018" s="307" t="s">
        <v>19899</v>
      </c>
      <c r="J1018" s="307" t="s">
        <v>19900</v>
      </c>
      <c r="K1018" s="281" t="s">
        <v>4936</v>
      </c>
      <c r="M1018" s="285"/>
      <c r="N1018" s="282" t="s">
        <v>4936</v>
      </c>
      <c r="O1018" s="278" t="s">
        <v>4936</v>
      </c>
      <c r="R1018" s="280" t="str">
        <f t="shared" si="15"/>
        <v>private citizen</v>
      </c>
    </row>
    <row r="1019" spans="1:24" ht="15.75" customHeight="1" x14ac:dyDescent="0.3">
      <c r="A1019" s="278">
        <v>7299</v>
      </c>
      <c r="B1019" s="318">
        <v>40146</v>
      </c>
      <c r="C1019" s="319">
        <v>1310</v>
      </c>
      <c r="D1019" s="319" t="s">
        <v>141</v>
      </c>
      <c r="E1019" s="278" t="s">
        <v>3578</v>
      </c>
      <c r="F1019" s="307" t="s">
        <v>19901</v>
      </c>
      <c r="G1019" s="302" t="s">
        <v>9427</v>
      </c>
      <c r="H1019" s="307" t="s">
        <v>17661</v>
      </c>
      <c r="I1019" s="347" t="s">
        <v>19902</v>
      </c>
      <c r="J1019" s="307" t="s">
        <v>19903</v>
      </c>
      <c r="K1019" s="281" t="s">
        <v>3566</v>
      </c>
      <c r="M1019" s="285" t="s">
        <v>12003</v>
      </c>
      <c r="N1019" s="282">
        <v>700000</v>
      </c>
      <c r="O1019" s="278" t="s">
        <v>14821</v>
      </c>
      <c r="Q1019" s="278" t="s">
        <v>19904</v>
      </c>
      <c r="R1019" s="280" t="str">
        <f t="shared" si="15"/>
        <v>Severen Trent Services</v>
      </c>
    </row>
    <row r="1020" spans="1:24" ht="15.75" customHeight="1" x14ac:dyDescent="0.3">
      <c r="A1020" s="278">
        <v>7308</v>
      </c>
      <c r="B1020" s="318">
        <v>40147</v>
      </c>
      <c r="C1020" s="319">
        <v>852</v>
      </c>
      <c r="D1020" s="319" t="s">
        <v>81</v>
      </c>
      <c r="E1020" s="278" t="s">
        <v>3578</v>
      </c>
      <c r="F1020" s="307" t="s">
        <v>19905</v>
      </c>
      <c r="G1020" s="302" t="s">
        <v>19906</v>
      </c>
      <c r="H1020" s="307" t="s">
        <v>9435</v>
      </c>
      <c r="I1020" s="307" t="s">
        <v>19907</v>
      </c>
      <c r="J1020" s="307" t="s">
        <v>19908</v>
      </c>
      <c r="K1020" s="281" t="s">
        <v>8429</v>
      </c>
      <c r="M1020" s="285"/>
      <c r="N1020" s="282">
        <v>1200</v>
      </c>
      <c r="O1020" s="278" t="s">
        <v>13539</v>
      </c>
      <c r="Q1020" s="278" t="s">
        <v>19909</v>
      </c>
      <c r="R1020" s="280" t="str">
        <f t="shared" si="15"/>
        <v>City of Leesburg</v>
      </c>
    </row>
    <row r="1021" spans="1:24" s="353" customFormat="1" ht="15.75" customHeight="1" x14ac:dyDescent="0.3">
      <c r="A1021" s="353">
        <v>7310</v>
      </c>
      <c r="B1021" s="381">
        <v>40147</v>
      </c>
      <c r="C1021" s="382">
        <v>952</v>
      </c>
      <c r="D1021" s="382" t="s">
        <v>70</v>
      </c>
      <c r="E1021" s="353" t="s">
        <v>3575</v>
      </c>
      <c r="F1021" s="307" t="s">
        <v>19910</v>
      </c>
      <c r="G1021" s="302" t="s">
        <v>9759</v>
      </c>
      <c r="H1021" s="307" t="s">
        <v>9760</v>
      </c>
      <c r="I1021" s="307" t="s">
        <v>19911</v>
      </c>
      <c r="J1021" s="307" t="s">
        <v>19912</v>
      </c>
      <c r="K1021" s="386" t="s">
        <v>3566</v>
      </c>
      <c r="L1021" s="386" t="s">
        <v>29</v>
      </c>
      <c r="M1021" s="387"/>
      <c r="N1021" s="388">
        <v>1000</v>
      </c>
      <c r="O1021" s="353" t="s">
        <v>19537</v>
      </c>
      <c r="P1021" s="351"/>
      <c r="R1021" s="280" t="str">
        <f t="shared" si="15"/>
        <v>Progress Energy</v>
      </c>
      <c r="X1021" s="356"/>
    </row>
    <row r="1022" spans="1:24" ht="15.75" customHeight="1" x14ac:dyDescent="0.3">
      <c r="A1022" s="278">
        <v>7315</v>
      </c>
      <c r="B1022" s="318">
        <v>40147</v>
      </c>
      <c r="C1022" s="319">
        <v>1309</v>
      </c>
      <c r="D1022" s="319" t="s">
        <v>35</v>
      </c>
      <c r="E1022" s="278" t="s">
        <v>3580</v>
      </c>
      <c r="F1022" s="307" t="s">
        <v>19913</v>
      </c>
      <c r="G1022" s="302" t="s">
        <v>18321</v>
      </c>
      <c r="H1022" s="307" t="s">
        <v>19914</v>
      </c>
      <c r="I1022" s="307" t="s">
        <v>19915</v>
      </c>
      <c r="J1022" s="307" t="s">
        <v>19916</v>
      </c>
      <c r="K1022" s="281" t="s">
        <v>18705</v>
      </c>
      <c r="M1022" s="285"/>
      <c r="N1022" s="282">
        <v>300</v>
      </c>
      <c r="O1022" s="278" t="s">
        <v>8161</v>
      </c>
      <c r="Q1022" s="278" t="s">
        <v>4936</v>
      </c>
      <c r="R1022" s="280" t="str">
        <f t="shared" si="15"/>
        <v>West Briarwood Mobile Home Park</v>
      </c>
    </row>
    <row r="1023" spans="1:24" ht="15.75" customHeight="1" x14ac:dyDescent="0.3">
      <c r="A1023" s="278">
        <v>7324</v>
      </c>
      <c r="B1023" s="318">
        <v>40147</v>
      </c>
      <c r="C1023" s="319">
        <v>1514</v>
      </c>
      <c r="D1023" s="319" t="s">
        <v>319</v>
      </c>
      <c r="E1023" s="278" t="s">
        <v>3610</v>
      </c>
      <c r="F1023" s="307" t="s">
        <v>19917</v>
      </c>
      <c r="G1023" s="302" t="s">
        <v>8207</v>
      </c>
      <c r="H1023" s="307" t="s">
        <v>8208</v>
      </c>
      <c r="I1023" s="307" t="s">
        <v>19918</v>
      </c>
      <c r="J1023" s="307" t="s">
        <v>18119</v>
      </c>
      <c r="K1023" s="281" t="s">
        <v>3566</v>
      </c>
      <c r="M1023" s="285"/>
      <c r="N1023" s="282">
        <v>150</v>
      </c>
      <c r="O1023" s="278" t="s">
        <v>13539</v>
      </c>
      <c r="Q1023" s="278" t="s">
        <v>19919</v>
      </c>
      <c r="R1023" s="280" t="str">
        <f t="shared" si="15"/>
        <v>City of Tallahassee</v>
      </c>
    </row>
    <row r="1024" spans="1:24" ht="15.75" customHeight="1" x14ac:dyDescent="0.3">
      <c r="A1024" s="278">
        <v>7325</v>
      </c>
      <c r="B1024" s="318">
        <v>40147</v>
      </c>
      <c r="C1024" s="319">
        <v>1515</v>
      </c>
      <c r="D1024" s="319" t="s">
        <v>91</v>
      </c>
      <c r="E1024" s="278" t="s">
        <v>3575</v>
      </c>
      <c r="F1024" s="307" t="s">
        <v>19920</v>
      </c>
      <c r="G1024" s="302" t="s">
        <v>19921</v>
      </c>
      <c r="H1024" s="307" t="s">
        <v>19922</v>
      </c>
      <c r="I1024" s="307" t="s">
        <v>19923</v>
      </c>
      <c r="J1024" s="307" t="s">
        <v>19924</v>
      </c>
      <c r="K1024" s="281" t="s">
        <v>3566</v>
      </c>
      <c r="M1024" s="285"/>
      <c r="N1024" s="282">
        <v>1500</v>
      </c>
      <c r="O1024" s="278" t="s">
        <v>4936</v>
      </c>
      <c r="R1024" s="280" t="str">
        <f t="shared" si="15"/>
        <v>Seminole Electric Coop. Inc</v>
      </c>
    </row>
    <row r="1025" spans="1:24" ht="15.75" customHeight="1" x14ac:dyDescent="0.3">
      <c r="A1025" s="278">
        <v>7326</v>
      </c>
      <c r="B1025" s="318">
        <v>40147</v>
      </c>
      <c r="C1025" s="319">
        <v>1556</v>
      </c>
      <c r="D1025" s="319" t="s">
        <v>79</v>
      </c>
      <c r="E1025" s="278" t="s">
        <v>3578</v>
      </c>
      <c r="F1025" s="307" t="s">
        <v>19910</v>
      </c>
      <c r="G1025" s="302" t="s">
        <v>10083</v>
      </c>
      <c r="H1025" s="307" t="s">
        <v>8197</v>
      </c>
      <c r="I1025" s="325" t="s">
        <v>19925</v>
      </c>
      <c r="J1025" s="307" t="s">
        <v>19926</v>
      </c>
      <c r="K1025" s="281" t="s">
        <v>19927</v>
      </c>
      <c r="M1025" s="285"/>
      <c r="N1025" s="282">
        <v>100</v>
      </c>
      <c r="O1025" s="278" t="s">
        <v>10651</v>
      </c>
      <c r="R1025" s="280" t="str">
        <f t="shared" si="15"/>
        <v>Marion County Utilities</v>
      </c>
    </row>
    <row r="1026" spans="1:24" ht="15.75" customHeight="1" x14ac:dyDescent="0.3">
      <c r="A1026" s="278">
        <v>7332</v>
      </c>
      <c r="B1026" s="318">
        <v>40147</v>
      </c>
      <c r="C1026" s="319">
        <v>1841</v>
      </c>
      <c r="D1026" s="319" t="s">
        <v>40</v>
      </c>
      <c r="E1026" s="278" t="s">
        <v>3587</v>
      </c>
      <c r="F1026" s="307" t="s">
        <v>19917</v>
      </c>
      <c r="G1026" s="302" t="s">
        <v>9191</v>
      </c>
      <c r="H1026" s="307" t="s">
        <v>17409</v>
      </c>
      <c r="I1026" s="307" t="s">
        <v>19928</v>
      </c>
      <c r="J1026" s="307" t="s">
        <v>19929</v>
      </c>
      <c r="K1026" s="281" t="s">
        <v>8225</v>
      </c>
      <c r="M1026" s="285"/>
      <c r="N1026" s="282">
        <v>19800</v>
      </c>
      <c r="O1026" s="278" t="s">
        <v>10651</v>
      </c>
      <c r="Q1026" s="278" t="s">
        <v>19930</v>
      </c>
      <c r="R1026" s="280" t="str">
        <f t="shared" si="15"/>
        <v>Miami-Dade Water and Sewer</v>
      </c>
    </row>
    <row r="1027" spans="1:24" ht="15.75" customHeight="1" x14ac:dyDescent="0.3">
      <c r="A1027" s="278">
        <v>7356</v>
      </c>
      <c r="B1027" s="318">
        <v>40148</v>
      </c>
      <c r="C1027" s="319">
        <v>1629</v>
      </c>
      <c r="D1027" s="319" t="s">
        <v>200</v>
      </c>
      <c r="E1027" s="278" t="s">
        <v>3575</v>
      </c>
      <c r="F1027" s="307" t="s">
        <v>19931</v>
      </c>
      <c r="G1027" s="302" t="s">
        <v>15882</v>
      </c>
      <c r="H1027" s="307" t="s">
        <v>8238</v>
      </c>
      <c r="I1027" s="307" t="s">
        <v>19932</v>
      </c>
      <c r="J1027" s="307" t="s">
        <v>19933</v>
      </c>
      <c r="K1027" s="278" t="s">
        <v>3566</v>
      </c>
      <c r="M1027" s="285" t="s">
        <v>14513</v>
      </c>
      <c r="N1027" s="282">
        <v>8000</v>
      </c>
      <c r="O1027" s="278" t="s">
        <v>19537</v>
      </c>
      <c r="R1027" s="280" t="str">
        <f t="shared" si="15"/>
        <v>Pasco County Utilities</v>
      </c>
    </row>
    <row r="1028" spans="1:24" s="353" customFormat="1" ht="15" customHeight="1" x14ac:dyDescent="0.3">
      <c r="A1028" s="353">
        <v>7388</v>
      </c>
      <c r="B1028" s="381">
        <v>40149</v>
      </c>
      <c r="C1028" s="382">
        <v>1239</v>
      </c>
      <c r="D1028" s="382" t="s">
        <v>21</v>
      </c>
      <c r="E1028" s="353" t="s">
        <v>3610</v>
      </c>
      <c r="F1028" s="307" t="s">
        <v>19934</v>
      </c>
      <c r="G1028" s="302" t="s">
        <v>14981</v>
      </c>
      <c r="H1028" s="307" t="s">
        <v>19935</v>
      </c>
      <c r="I1028" s="307" t="s">
        <v>19936</v>
      </c>
      <c r="J1028" s="307" t="s">
        <v>19937</v>
      </c>
      <c r="K1028" s="390" t="s">
        <v>19331</v>
      </c>
      <c r="L1028" s="390"/>
      <c r="M1028" s="387"/>
      <c r="N1028" s="388">
        <v>2500</v>
      </c>
      <c r="O1028" s="382" t="s">
        <v>10651</v>
      </c>
      <c r="P1028" s="352"/>
      <c r="Q1028" s="353" t="s">
        <v>19159</v>
      </c>
      <c r="R1028" s="280" t="str">
        <f t="shared" si="15"/>
        <v xml:space="preserve">Emerald Coast Utility Authority </v>
      </c>
      <c r="X1028" s="356"/>
    </row>
    <row r="1029" spans="1:24" ht="15" customHeight="1" x14ac:dyDescent="0.3">
      <c r="A1029" s="353">
        <v>7389</v>
      </c>
      <c r="B1029" s="318">
        <v>40149</v>
      </c>
      <c r="C1029" s="319">
        <v>1240</v>
      </c>
      <c r="D1029" s="319" t="s">
        <v>21</v>
      </c>
      <c r="E1029" s="278" t="s">
        <v>3610</v>
      </c>
      <c r="F1029" s="307" t="s">
        <v>19938</v>
      </c>
      <c r="G1029" s="302" t="s">
        <v>14981</v>
      </c>
      <c r="H1029" s="307" t="s">
        <v>14506</v>
      </c>
      <c r="I1029" s="307" t="s">
        <v>19939</v>
      </c>
      <c r="J1029" s="307" t="s">
        <v>19940</v>
      </c>
      <c r="K1029" s="391" t="s">
        <v>19331</v>
      </c>
      <c r="L1029" s="391"/>
      <c r="M1029" s="285"/>
      <c r="N1029" s="282">
        <v>80000</v>
      </c>
      <c r="O1029" s="319" t="s">
        <v>10651</v>
      </c>
      <c r="P1029" s="346"/>
      <c r="R1029" s="280" t="str">
        <f t="shared" si="15"/>
        <v>Emerald Coast Utility Authority</v>
      </c>
    </row>
    <row r="1030" spans="1:24" ht="15" customHeight="1" x14ac:dyDescent="0.3">
      <c r="A1030" s="278">
        <v>7392</v>
      </c>
      <c r="B1030" s="279">
        <v>40149</v>
      </c>
      <c r="C1030" s="348">
        <v>1417</v>
      </c>
      <c r="D1030" s="278" t="s">
        <v>64</v>
      </c>
      <c r="E1030" s="278" t="s">
        <v>3578</v>
      </c>
      <c r="F1030" s="307" t="s">
        <v>19941</v>
      </c>
      <c r="G1030" s="302" t="s">
        <v>10198</v>
      </c>
      <c r="H1030" s="307" t="s">
        <v>19942</v>
      </c>
      <c r="I1030" s="307" t="s">
        <v>19943</v>
      </c>
      <c r="J1030" s="307" t="s">
        <v>19944</v>
      </c>
      <c r="K1030" s="281" t="s">
        <v>18705</v>
      </c>
      <c r="N1030" s="282">
        <v>720000</v>
      </c>
      <c r="O1030" s="278" t="s">
        <v>13539</v>
      </c>
      <c r="Q1030" s="278" t="s">
        <v>15416</v>
      </c>
      <c r="R1030" s="280" t="str">
        <f t="shared" si="15"/>
        <v>City of Ocoee Utilities</v>
      </c>
    </row>
    <row r="1031" spans="1:24" ht="15" customHeight="1" x14ac:dyDescent="0.3">
      <c r="A1031" s="278">
        <v>7393</v>
      </c>
      <c r="B1031" s="318">
        <v>40149</v>
      </c>
      <c r="C1031" s="319">
        <v>1443</v>
      </c>
      <c r="D1031" s="319" t="s">
        <v>70</v>
      </c>
      <c r="E1031" s="278" t="s">
        <v>3575</v>
      </c>
      <c r="F1031" s="307" t="s">
        <v>19945</v>
      </c>
      <c r="G1031" s="302" t="s">
        <v>9195</v>
      </c>
      <c r="H1031" s="307" t="s">
        <v>19946</v>
      </c>
      <c r="I1031" s="307" t="s">
        <v>19947</v>
      </c>
      <c r="J1031" s="307" t="s">
        <v>19948</v>
      </c>
      <c r="K1031" s="391" t="s">
        <v>19949</v>
      </c>
      <c r="L1031" s="391"/>
      <c r="M1031" s="285"/>
      <c r="N1031" s="282">
        <v>3000</v>
      </c>
      <c r="O1031" s="319" t="s">
        <v>8227</v>
      </c>
      <c r="P1031" s="346"/>
      <c r="Q1031" s="278" t="s">
        <v>15416</v>
      </c>
      <c r="R1031" s="280" t="str">
        <f t="shared" si="15"/>
        <v>City of Lakeland Utilities</v>
      </c>
    </row>
    <row r="1032" spans="1:24" ht="15" customHeight="1" x14ac:dyDescent="0.3">
      <c r="A1032" s="278">
        <v>7394</v>
      </c>
      <c r="B1032" s="318">
        <v>40149</v>
      </c>
      <c r="C1032" s="319">
        <v>1508</v>
      </c>
      <c r="D1032" s="319" t="s">
        <v>99</v>
      </c>
      <c r="E1032" s="278" t="s">
        <v>3610</v>
      </c>
      <c r="F1032" s="307" t="s">
        <v>19950</v>
      </c>
      <c r="G1032" s="302" t="s">
        <v>9150</v>
      </c>
      <c r="H1032" s="307" t="s">
        <v>15916</v>
      </c>
      <c r="I1032" s="307" t="s">
        <v>19951</v>
      </c>
      <c r="J1032" s="307" t="s">
        <v>19952</v>
      </c>
      <c r="K1032" s="391" t="s">
        <v>14447</v>
      </c>
      <c r="L1032" s="391"/>
      <c r="M1032" s="285"/>
      <c r="N1032" s="282">
        <v>3000</v>
      </c>
      <c r="O1032" s="319" t="s">
        <v>16985</v>
      </c>
      <c r="P1032" s="346"/>
      <c r="R1032" s="280" t="str">
        <f t="shared" si="15"/>
        <v>City of Milton</v>
      </c>
    </row>
    <row r="1033" spans="1:24" ht="15" customHeight="1" x14ac:dyDescent="0.3">
      <c r="A1033" s="278">
        <v>7407</v>
      </c>
      <c r="B1033" s="318">
        <v>40149</v>
      </c>
      <c r="C1033" s="319">
        <v>2105</v>
      </c>
      <c r="D1033" s="319" t="s">
        <v>319</v>
      </c>
      <c r="E1033" s="278" t="s">
        <v>3610</v>
      </c>
      <c r="F1033" s="307" t="s">
        <v>19953</v>
      </c>
      <c r="G1033" s="302" t="s">
        <v>8207</v>
      </c>
      <c r="H1033" s="307" t="s">
        <v>8208</v>
      </c>
      <c r="I1033" s="307" t="s">
        <v>19954</v>
      </c>
      <c r="J1033" s="307" t="s">
        <v>19955</v>
      </c>
      <c r="K1033" s="391" t="s">
        <v>14447</v>
      </c>
      <c r="L1033" s="391"/>
      <c r="M1033" s="285"/>
      <c r="N1033" s="282">
        <v>90230</v>
      </c>
      <c r="O1033" s="319" t="s">
        <v>16985</v>
      </c>
      <c r="P1033" s="346"/>
      <c r="R1033" s="280" t="str">
        <f t="shared" si="15"/>
        <v>City of Tallahassee</v>
      </c>
    </row>
    <row r="1034" spans="1:24" ht="15" customHeight="1" x14ac:dyDescent="0.3">
      <c r="A1034" s="278">
        <v>7408</v>
      </c>
      <c r="B1034" s="318">
        <v>40149</v>
      </c>
      <c r="C1034" s="319">
        <v>2108</v>
      </c>
      <c r="D1034" s="319" t="s">
        <v>319</v>
      </c>
      <c r="E1034" s="278" t="s">
        <v>3610</v>
      </c>
      <c r="F1034" s="307" t="s">
        <v>19956</v>
      </c>
      <c r="G1034" s="302" t="s">
        <v>8207</v>
      </c>
      <c r="H1034" s="307" t="s">
        <v>8208</v>
      </c>
      <c r="I1034" s="307" t="s">
        <v>19957</v>
      </c>
      <c r="J1034" s="307" t="s">
        <v>17073</v>
      </c>
      <c r="K1034" s="391" t="s">
        <v>4936</v>
      </c>
      <c r="L1034" s="391"/>
      <c r="M1034" s="285"/>
      <c r="N1034" s="282">
        <v>2000</v>
      </c>
      <c r="O1034" s="319" t="s">
        <v>16985</v>
      </c>
      <c r="P1034" s="346"/>
      <c r="R1034" s="280" t="str">
        <f t="shared" si="15"/>
        <v>City of Tallahassee</v>
      </c>
    </row>
    <row r="1035" spans="1:24" ht="15" customHeight="1" x14ac:dyDescent="0.3">
      <c r="A1035" s="278">
        <v>7421</v>
      </c>
      <c r="B1035" s="318">
        <v>40150</v>
      </c>
      <c r="C1035" s="319">
        <v>1714</v>
      </c>
      <c r="D1035" s="319" t="s">
        <v>152</v>
      </c>
      <c r="E1035" s="278" t="s">
        <v>3580</v>
      </c>
      <c r="F1035" s="280" t="s">
        <v>19958</v>
      </c>
      <c r="G1035" s="278" t="s">
        <v>19959</v>
      </c>
      <c r="H1035" s="280" t="s">
        <v>19960</v>
      </c>
      <c r="I1035" s="280" t="s">
        <v>19961</v>
      </c>
      <c r="J1035" s="280" t="s">
        <v>19962</v>
      </c>
      <c r="K1035" s="278" t="s">
        <v>8429</v>
      </c>
      <c r="L1035" s="391"/>
      <c r="M1035" s="285"/>
      <c r="N1035" s="282">
        <v>500</v>
      </c>
      <c r="O1035" s="319" t="s">
        <v>8161</v>
      </c>
      <c r="P1035" s="346"/>
      <c r="R1035" s="280" t="str">
        <f t="shared" si="15"/>
        <v>City of Green Cove Springs</v>
      </c>
    </row>
    <row r="1036" spans="1:24" ht="15" customHeight="1" x14ac:dyDescent="0.3">
      <c r="A1036" s="278">
        <v>7422</v>
      </c>
      <c r="B1036" s="318">
        <v>40150</v>
      </c>
      <c r="C1036" s="319">
        <v>1758</v>
      </c>
      <c r="D1036" s="319" t="s">
        <v>46</v>
      </c>
      <c r="E1036" s="278" t="s">
        <v>3575</v>
      </c>
      <c r="F1036" s="280" t="s">
        <v>19963</v>
      </c>
      <c r="G1036" s="319" t="s">
        <v>19964</v>
      </c>
      <c r="H1036" s="299" t="s">
        <v>8243</v>
      </c>
      <c r="I1036" s="280" t="s">
        <v>19965</v>
      </c>
      <c r="J1036" s="280" t="s">
        <v>19966</v>
      </c>
      <c r="K1036" s="278" t="s">
        <v>14447</v>
      </c>
      <c r="L1036" s="391"/>
      <c r="M1036" s="285"/>
      <c r="N1036" s="282">
        <v>5000</v>
      </c>
      <c r="O1036" s="319" t="s">
        <v>17057</v>
      </c>
      <c r="P1036" s="346"/>
      <c r="R1036" s="280" t="str">
        <f t="shared" ref="R1036:R1099" si="16">IF(B1036&gt;0,H1036,"")</f>
        <v>City of Tampa</v>
      </c>
    </row>
    <row r="1037" spans="1:24" s="286" customFormat="1" ht="15" customHeight="1" x14ac:dyDescent="0.3">
      <c r="A1037" s="286">
        <v>7431</v>
      </c>
      <c r="B1037" s="321">
        <v>40151</v>
      </c>
      <c r="C1037" s="322">
        <v>432</v>
      </c>
      <c r="D1037" s="322" t="s">
        <v>141</v>
      </c>
      <c r="E1037" s="286" t="s">
        <v>3578</v>
      </c>
      <c r="F1037" s="286" t="s">
        <v>19967</v>
      </c>
      <c r="G1037" s="286" t="s">
        <v>19968</v>
      </c>
      <c r="H1037" s="290" t="s">
        <v>19969</v>
      </c>
      <c r="I1037" s="305" t="s">
        <v>19970</v>
      </c>
      <c r="J1037" s="290" t="s">
        <v>19971</v>
      </c>
      <c r="K1037" s="392" t="s">
        <v>19972</v>
      </c>
      <c r="L1037" s="392"/>
      <c r="M1037" s="289"/>
      <c r="N1037" s="292">
        <v>6000</v>
      </c>
      <c r="O1037" s="322" t="s">
        <v>8161</v>
      </c>
      <c r="P1037" s="366"/>
      <c r="R1037" s="280" t="str">
        <f t="shared" si="16"/>
        <v xml:space="preserve">Toho Water </v>
      </c>
      <c r="X1037" s="294"/>
    </row>
    <row r="1038" spans="1:24" ht="15" customHeight="1" x14ac:dyDescent="0.3">
      <c r="A1038" s="278">
        <v>7469</v>
      </c>
      <c r="B1038" s="318">
        <v>40154</v>
      </c>
      <c r="C1038" s="319">
        <v>1116</v>
      </c>
      <c r="D1038" s="319" t="s">
        <v>91</v>
      </c>
      <c r="E1038" s="278" t="s">
        <v>3578</v>
      </c>
      <c r="F1038" s="278" t="s">
        <v>19973</v>
      </c>
      <c r="G1038" s="278" t="s">
        <v>19974</v>
      </c>
      <c r="H1038" s="280" t="s">
        <v>19975</v>
      </c>
      <c r="I1038" s="280" t="s">
        <v>19976</v>
      </c>
      <c r="J1038" s="280" t="s">
        <v>19977</v>
      </c>
      <c r="K1038" s="278" t="s">
        <v>14447</v>
      </c>
      <c r="L1038" s="391"/>
      <c r="M1038" s="285"/>
      <c r="N1038" s="282">
        <v>5000</v>
      </c>
      <c r="O1038" s="319" t="s">
        <v>8215</v>
      </c>
      <c r="P1038" s="346"/>
      <c r="R1038" s="280" t="str">
        <f t="shared" si="16"/>
        <v>City of Castleberry</v>
      </c>
    </row>
    <row r="1039" spans="1:24" ht="15" customHeight="1" x14ac:dyDescent="0.3">
      <c r="A1039" s="278">
        <v>7473</v>
      </c>
      <c r="B1039" s="318">
        <v>40154</v>
      </c>
      <c r="C1039" s="319">
        <v>227</v>
      </c>
      <c r="D1039" s="319" t="s">
        <v>121</v>
      </c>
      <c r="E1039" s="278" t="s">
        <v>3582</v>
      </c>
      <c r="F1039" s="278" t="s">
        <v>19978</v>
      </c>
      <c r="G1039" s="302" t="s">
        <v>18983</v>
      </c>
      <c r="H1039" s="280" t="s">
        <v>8181</v>
      </c>
      <c r="I1039" s="280" t="s">
        <v>19979</v>
      </c>
      <c r="J1039" s="280" t="s">
        <v>19980</v>
      </c>
      <c r="K1039" s="278" t="s">
        <v>17297</v>
      </c>
      <c r="L1039" s="391"/>
      <c r="M1039" s="285"/>
      <c r="N1039" s="282">
        <v>10000</v>
      </c>
      <c r="O1039" s="319" t="s">
        <v>17057</v>
      </c>
      <c r="P1039" s="346"/>
      <c r="R1039" s="280" t="str">
        <f t="shared" si="16"/>
        <v>Charlotte Co. Utilities</v>
      </c>
    </row>
    <row r="1040" spans="1:24" ht="15" customHeight="1" x14ac:dyDescent="0.3">
      <c r="A1040" s="278">
        <v>7475</v>
      </c>
      <c r="B1040" s="318">
        <v>40154</v>
      </c>
      <c r="C1040" s="319">
        <v>308</v>
      </c>
      <c r="D1040" s="319" t="s">
        <v>347</v>
      </c>
      <c r="E1040" s="278" t="s">
        <v>3580</v>
      </c>
      <c r="F1040" s="278" t="s">
        <v>19981</v>
      </c>
      <c r="G1040" s="278" t="s">
        <v>19982</v>
      </c>
      <c r="H1040" s="280" t="s">
        <v>19983</v>
      </c>
      <c r="I1040" s="280" t="s">
        <v>19984</v>
      </c>
      <c r="J1040" s="280" t="s">
        <v>19985</v>
      </c>
      <c r="K1040" s="278" t="s">
        <v>3566</v>
      </c>
      <c r="L1040" s="391"/>
      <c r="M1040" s="285" t="s">
        <v>15993</v>
      </c>
      <c r="N1040" s="282">
        <v>1000</v>
      </c>
      <c r="O1040" s="319" t="s">
        <v>18197</v>
      </c>
      <c r="P1040" s="346"/>
      <c r="R1040" s="280" t="str">
        <f t="shared" si="16"/>
        <v>Putnam Co. Public Works</v>
      </c>
    </row>
    <row r="1041" spans="1:24" s="286" customFormat="1" ht="15" customHeight="1" x14ac:dyDescent="0.3">
      <c r="A1041" s="286">
        <v>7482</v>
      </c>
      <c r="B1041" s="321">
        <v>40155</v>
      </c>
      <c r="C1041" s="322">
        <v>827</v>
      </c>
      <c r="D1041" s="322" t="s">
        <v>70</v>
      </c>
      <c r="E1041" s="286" t="s">
        <v>3575</v>
      </c>
      <c r="F1041" s="286" t="s">
        <v>19986</v>
      </c>
      <c r="G1041" s="286" t="s">
        <v>10540</v>
      </c>
      <c r="H1041" s="290" t="s">
        <v>8894</v>
      </c>
      <c r="I1041" s="290" t="s">
        <v>19987</v>
      </c>
      <c r="J1041" s="290" t="s">
        <v>19988</v>
      </c>
      <c r="K1041" s="286" t="s">
        <v>16133</v>
      </c>
      <c r="L1041" s="392"/>
      <c r="M1041" s="289"/>
      <c r="N1041" s="292">
        <v>30000</v>
      </c>
      <c r="O1041" s="322" t="s">
        <v>8227</v>
      </c>
      <c r="P1041" s="366">
        <v>0.3</v>
      </c>
      <c r="R1041" s="280" t="str">
        <f t="shared" si="16"/>
        <v>Polk County Utilities</v>
      </c>
      <c r="X1041" s="294"/>
    </row>
    <row r="1042" spans="1:24" s="286" customFormat="1" ht="15" customHeight="1" x14ac:dyDescent="0.3">
      <c r="A1042" s="286">
        <v>7485</v>
      </c>
      <c r="B1042" s="321">
        <v>40155</v>
      </c>
      <c r="C1042" s="322">
        <v>1047</v>
      </c>
      <c r="D1042" s="322" t="s">
        <v>121</v>
      </c>
      <c r="E1042" s="286" t="s">
        <v>3582</v>
      </c>
      <c r="F1042" s="286" t="s">
        <v>19989</v>
      </c>
      <c r="G1042" s="286" t="s">
        <v>19990</v>
      </c>
      <c r="H1042" s="317" t="s">
        <v>19323</v>
      </c>
      <c r="I1042" s="290" t="s">
        <v>19991</v>
      </c>
      <c r="J1042" s="290" t="s">
        <v>19992</v>
      </c>
      <c r="K1042" s="286" t="s">
        <v>14447</v>
      </c>
      <c r="L1042" s="392"/>
      <c r="M1042" s="289" t="s">
        <v>15993</v>
      </c>
      <c r="N1042" s="292">
        <v>200</v>
      </c>
      <c r="O1042" s="322" t="s">
        <v>10497</v>
      </c>
      <c r="P1042" s="366"/>
      <c r="R1042" s="280" t="str">
        <f t="shared" si="16"/>
        <v>Charlotte County Utilities</v>
      </c>
      <c r="X1042" s="294"/>
    </row>
    <row r="1043" spans="1:24" s="286" customFormat="1" ht="15" customHeight="1" x14ac:dyDescent="0.3">
      <c r="A1043" s="286">
        <v>7486</v>
      </c>
      <c r="B1043" s="321">
        <v>40155</v>
      </c>
      <c r="C1043" s="322">
        <v>1052</v>
      </c>
      <c r="D1043" s="322" t="s">
        <v>200</v>
      </c>
      <c r="E1043" s="286" t="s">
        <v>3575</v>
      </c>
      <c r="F1043" s="286" t="s">
        <v>19993</v>
      </c>
      <c r="G1043" s="286" t="s">
        <v>19994</v>
      </c>
      <c r="H1043" s="290" t="s">
        <v>9352</v>
      </c>
      <c r="I1043" s="290" t="s">
        <v>19995</v>
      </c>
      <c r="J1043" s="290" t="s">
        <v>19996</v>
      </c>
      <c r="K1043" s="392" t="s">
        <v>3567</v>
      </c>
      <c r="L1043" s="392"/>
      <c r="M1043" s="289"/>
      <c r="N1043" s="292">
        <v>4000</v>
      </c>
      <c r="O1043" s="322" t="s">
        <v>10651</v>
      </c>
      <c r="P1043" s="366"/>
      <c r="R1043" s="280" t="str">
        <f t="shared" si="16"/>
        <v>Florida Utility Group</v>
      </c>
      <c r="X1043" s="294"/>
    </row>
    <row r="1044" spans="1:24" s="286" customFormat="1" ht="15" customHeight="1" x14ac:dyDescent="0.3">
      <c r="A1044" s="286">
        <v>7488</v>
      </c>
      <c r="B1044" s="321">
        <v>40155</v>
      </c>
      <c r="C1044" s="322">
        <v>135</v>
      </c>
      <c r="D1044" s="322" t="s">
        <v>64</v>
      </c>
      <c r="E1044" s="286" t="s">
        <v>3578</v>
      </c>
      <c r="F1044" s="286" t="s">
        <v>19997</v>
      </c>
      <c r="G1044" s="286" t="s">
        <v>19998</v>
      </c>
      <c r="H1044" s="360" t="s">
        <v>19999</v>
      </c>
      <c r="I1044" s="290" t="s">
        <v>20000</v>
      </c>
      <c r="J1044" s="290" t="s">
        <v>20001</v>
      </c>
      <c r="K1044" s="286" t="s">
        <v>4936</v>
      </c>
      <c r="L1044" s="392"/>
      <c r="M1044" s="289" t="s">
        <v>14513</v>
      </c>
      <c r="N1044" s="292">
        <v>150000</v>
      </c>
      <c r="O1044" s="322" t="s">
        <v>17057</v>
      </c>
      <c r="P1044" s="366"/>
      <c r="R1044" s="280" t="str">
        <f t="shared" si="16"/>
        <v>City of Orlando Reclaim Dept.</v>
      </c>
      <c r="X1044" s="294"/>
    </row>
    <row r="1045" spans="1:24" s="286" customFormat="1" ht="15" customHeight="1" x14ac:dyDescent="0.3">
      <c r="A1045" s="286">
        <v>7490</v>
      </c>
      <c r="B1045" s="321">
        <v>40155</v>
      </c>
      <c r="C1045" s="322">
        <v>243</v>
      </c>
      <c r="D1045" s="322" t="s">
        <v>130</v>
      </c>
      <c r="E1045" s="286" t="s">
        <v>3578</v>
      </c>
      <c r="F1045" s="286" t="s">
        <v>20002</v>
      </c>
      <c r="G1045" s="322" t="s">
        <v>20003</v>
      </c>
      <c r="H1045" s="317" t="s">
        <v>20004</v>
      </c>
      <c r="I1045" s="290" t="s">
        <v>20005</v>
      </c>
      <c r="J1045" s="290" t="s">
        <v>20006</v>
      </c>
      <c r="K1045" s="286" t="s">
        <v>3566</v>
      </c>
      <c r="L1045" s="392" t="s">
        <v>29</v>
      </c>
      <c r="M1045" s="289" t="s">
        <v>12003</v>
      </c>
      <c r="N1045" s="292">
        <v>4000</v>
      </c>
      <c r="O1045" s="322" t="s">
        <v>4936</v>
      </c>
      <c r="P1045" s="366"/>
      <c r="R1045" s="280" t="str">
        <f t="shared" si="16"/>
        <v>Florida East Coast Railway</v>
      </c>
      <c r="X1045" s="294"/>
    </row>
    <row r="1046" spans="1:24" s="286" customFormat="1" ht="15" customHeight="1" x14ac:dyDescent="0.3">
      <c r="A1046" s="286">
        <v>7493</v>
      </c>
      <c r="B1046" s="321">
        <v>40155</v>
      </c>
      <c r="C1046" s="322">
        <v>410</v>
      </c>
      <c r="D1046" s="322" t="s">
        <v>19834</v>
      </c>
      <c r="E1046" s="286" t="s">
        <v>3578</v>
      </c>
      <c r="F1046" s="322" t="s">
        <v>20007</v>
      </c>
      <c r="G1046" s="328" t="s">
        <v>20008</v>
      </c>
      <c r="H1046" s="317" t="s">
        <v>12121</v>
      </c>
      <c r="I1046" s="323" t="s">
        <v>20009</v>
      </c>
      <c r="J1046" s="357" t="s">
        <v>20010</v>
      </c>
      <c r="K1046" s="392" t="s">
        <v>20011</v>
      </c>
      <c r="L1046" s="392"/>
      <c r="M1046" s="289"/>
      <c r="N1046" s="292">
        <v>1155</v>
      </c>
      <c r="O1046" s="322" t="s">
        <v>4936</v>
      </c>
      <c r="P1046" s="366"/>
      <c r="R1046" s="280" t="str">
        <f t="shared" si="16"/>
        <v>City of Cocoa</v>
      </c>
      <c r="X1046" s="294"/>
    </row>
    <row r="1047" spans="1:24" s="286" customFormat="1" ht="15" customHeight="1" x14ac:dyDescent="0.3">
      <c r="A1047" s="286">
        <v>7498</v>
      </c>
      <c r="B1047" s="321">
        <v>40155</v>
      </c>
      <c r="C1047" s="322">
        <v>757</v>
      </c>
      <c r="D1047" s="322" t="s">
        <v>21</v>
      </c>
      <c r="E1047" s="286" t="s">
        <v>3610</v>
      </c>
      <c r="F1047" s="322" t="s">
        <v>20012</v>
      </c>
      <c r="G1047" s="328" t="s">
        <v>10858</v>
      </c>
      <c r="H1047" s="317" t="s">
        <v>14506</v>
      </c>
      <c r="I1047" s="323" t="s">
        <v>20013</v>
      </c>
      <c r="J1047" s="357" t="s">
        <v>20014</v>
      </c>
      <c r="K1047" s="392" t="s">
        <v>4936</v>
      </c>
      <c r="L1047" s="392"/>
      <c r="M1047" s="289"/>
      <c r="N1047" s="292">
        <v>1000</v>
      </c>
      <c r="O1047" s="322" t="s">
        <v>17057</v>
      </c>
      <c r="P1047" s="366"/>
      <c r="R1047" s="280" t="str">
        <f t="shared" si="16"/>
        <v>Emerald Coast Utility Authority</v>
      </c>
      <c r="X1047" s="294"/>
    </row>
    <row r="1048" spans="1:24" s="286" customFormat="1" ht="15" customHeight="1" x14ac:dyDescent="0.3">
      <c r="A1048" s="286">
        <v>7506</v>
      </c>
      <c r="B1048" s="321">
        <v>40156</v>
      </c>
      <c r="C1048" s="322">
        <v>1049</v>
      </c>
      <c r="D1048" s="322" t="s">
        <v>79</v>
      </c>
      <c r="E1048" s="286" t="s">
        <v>3578</v>
      </c>
      <c r="F1048" s="322" t="s">
        <v>20015</v>
      </c>
      <c r="G1048" s="362" t="s">
        <v>20016</v>
      </c>
      <c r="H1048" s="317" t="s">
        <v>8197</v>
      </c>
      <c r="I1048" s="323" t="s">
        <v>20017</v>
      </c>
      <c r="J1048" s="357" t="s">
        <v>20018</v>
      </c>
      <c r="K1048" s="392" t="s">
        <v>11483</v>
      </c>
      <c r="L1048" s="392"/>
      <c r="M1048" s="289"/>
      <c r="N1048" s="292">
        <v>600</v>
      </c>
      <c r="O1048" s="322" t="s">
        <v>8227</v>
      </c>
      <c r="P1048" s="366"/>
      <c r="R1048" s="280" t="str">
        <f t="shared" si="16"/>
        <v>Marion County Utilities</v>
      </c>
      <c r="X1048" s="294"/>
    </row>
    <row r="1049" spans="1:24" s="286" customFormat="1" ht="15" customHeight="1" x14ac:dyDescent="0.3">
      <c r="A1049" s="286">
        <v>7515</v>
      </c>
      <c r="B1049" s="321">
        <v>40156</v>
      </c>
      <c r="C1049" s="322">
        <v>223</v>
      </c>
      <c r="D1049" s="322" t="s">
        <v>56</v>
      </c>
      <c r="E1049" s="286" t="s">
        <v>3587</v>
      </c>
      <c r="F1049" s="322" t="s">
        <v>20019</v>
      </c>
      <c r="G1049" s="328" t="s">
        <v>20020</v>
      </c>
      <c r="H1049" s="317" t="s">
        <v>20021</v>
      </c>
      <c r="I1049" s="323" t="s">
        <v>20022</v>
      </c>
      <c r="J1049" s="357" t="s">
        <v>20023</v>
      </c>
      <c r="K1049" s="392" t="s">
        <v>20024</v>
      </c>
      <c r="L1049" s="392"/>
      <c r="M1049" s="289"/>
      <c r="N1049" s="292">
        <v>3000</v>
      </c>
      <c r="O1049" s="322" t="s">
        <v>8227</v>
      </c>
      <c r="P1049" s="366"/>
      <c r="R1049" s="280" t="str">
        <f t="shared" si="16"/>
        <v>City of Pembroke Pines Utilities</v>
      </c>
      <c r="X1049" s="294"/>
    </row>
    <row r="1050" spans="1:24" s="286" customFormat="1" ht="15" customHeight="1" x14ac:dyDescent="0.3">
      <c r="A1050" s="286">
        <v>7522</v>
      </c>
      <c r="B1050" s="321">
        <v>40156</v>
      </c>
      <c r="C1050" s="322">
        <v>651</v>
      </c>
      <c r="D1050" s="322" t="s">
        <v>42</v>
      </c>
      <c r="E1050" s="286" t="s">
        <v>3582</v>
      </c>
      <c r="F1050" s="322" t="s">
        <v>20025</v>
      </c>
      <c r="G1050" s="322" t="s">
        <v>19858</v>
      </c>
      <c r="H1050" s="317" t="s">
        <v>16553</v>
      </c>
      <c r="I1050" s="323" t="s">
        <v>20026</v>
      </c>
      <c r="J1050" s="357" t="s">
        <v>20027</v>
      </c>
      <c r="K1050" s="392" t="s">
        <v>3566</v>
      </c>
      <c r="L1050" s="392"/>
      <c r="M1050" s="289" t="s">
        <v>12003</v>
      </c>
      <c r="N1050" s="292">
        <v>5000</v>
      </c>
      <c r="O1050" s="322" t="s">
        <v>8227</v>
      </c>
      <c r="P1050" s="366"/>
      <c r="R1050" s="280" t="str">
        <f t="shared" si="16"/>
        <v>Collier County Public Utilities</v>
      </c>
      <c r="X1050" s="294"/>
    </row>
    <row r="1051" spans="1:24" s="286" customFormat="1" ht="15" customHeight="1" x14ac:dyDescent="0.3">
      <c r="A1051" s="286">
        <v>7536</v>
      </c>
      <c r="B1051" s="321">
        <v>40157</v>
      </c>
      <c r="C1051" s="322">
        <v>350</v>
      </c>
      <c r="D1051" s="322" t="s">
        <v>51</v>
      </c>
      <c r="E1051" s="286" t="s">
        <v>3610</v>
      </c>
      <c r="F1051" s="322" t="s">
        <v>20028</v>
      </c>
      <c r="G1051" s="328" t="s">
        <v>12829</v>
      </c>
      <c r="H1051" s="317" t="s">
        <v>20029</v>
      </c>
      <c r="I1051" s="323" t="s">
        <v>20030</v>
      </c>
      <c r="J1051" s="357" t="s">
        <v>20031</v>
      </c>
      <c r="K1051" s="392" t="s">
        <v>20032</v>
      </c>
      <c r="L1051" s="392"/>
      <c r="M1051" s="289"/>
      <c r="N1051" s="292">
        <v>7000</v>
      </c>
      <c r="O1051" s="322" t="s">
        <v>17057</v>
      </c>
      <c r="P1051" s="366"/>
      <c r="R1051" s="280" t="str">
        <f t="shared" si="16"/>
        <v>Sandy Creek Utilities</v>
      </c>
      <c r="X1051" s="294"/>
    </row>
    <row r="1052" spans="1:24" s="286" customFormat="1" ht="15" customHeight="1" x14ac:dyDescent="0.3">
      <c r="A1052" s="286">
        <v>7540</v>
      </c>
      <c r="B1052" s="321">
        <v>40157</v>
      </c>
      <c r="C1052" s="322">
        <v>546</v>
      </c>
      <c r="D1052" s="322" t="s">
        <v>68</v>
      </c>
      <c r="E1052" s="286" t="s">
        <v>3575</v>
      </c>
      <c r="F1052" s="322" t="s">
        <v>20033</v>
      </c>
      <c r="G1052" s="362" t="s">
        <v>8494</v>
      </c>
      <c r="H1052" s="317" t="s">
        <v>3044</v>
      </c>
      <c r="I1052" s="323" t="s">
        <v>20034</v>
      </c>
      <c r="J1052" s="357" t="s">
        <v>20035</v>
      </c>
      <c r="K1052" s="392" t="s">
        <v>16133</v>
      </c>
      <c r="L1052" s="392"/>
      <c r="M1052" s="289"/>
      <c r="N1052" s="292">
        <v>2500</v>
      </c>
      <c r="O1052" s="322" t="s">
        <v>8215</v>
      </c>
      <c r="P1052" s="366"/>
      <c r="R1052" s="280" t="str">
        <f t="shared" si="16"/>
        <v>County</v>
      </c>
      <c r="X1052" s="294"/>
    </row>
    <row r="1053" spans="1:24" s="286" customFormat="1" ht="15" customHeight="1" x14ac:dyDescent="0.3">
      <c r="A1053" s="286">
        <v>7545</v>
      </c>
      <c r="B1053" s="321">
        <v>40157</v>
      </c>
      <c r="C1053" s="322">
        <v>958</v>
      </c>
      <c r="D1053" s="322" t="s">
        <v>1138</v>
      </c>
      <c r="E1053" s="286" t="s">
        <v>3610</v>
      </c>
      <c r="F1053" s="322" t="s">
        <v>20036</v>
      </c>
      <c r="G1053" s="322" t="s">
        <v>9068</v>
      </c>
      <c r="H1053" s="317" t="s">
        <v>8995</v>
      </c>
      <c r="I1053" s="323" t="s">
        <v>20037</v>
      </c>
      <c r="J1053" s="357" t="s">
        <v>20038</v>
      </c>
      <c r="K1053" s="392" t="s">
        <v>16133</v>
      </c>
      <c r="L1053" s="392"/>
      <c r="M1053" s="289"/>
      <c r="N1053" s="292">
        <v>1500</v>
      </c>
      <c r="O1053" s="322" t="s">
        <v>10651</v>
      </c>
      <c r="P1053" s="366"/>
      <c r="R1053" s="280" t="str">
        <f t="shared" si="16"/>
        <v>City of Marianna</v>
      </c>
      <c r="X1053" s="294"/>
    </row>
    <row r="1054" spans="1:24" ht="15" customHeight="1" x14ac:dyDescent="0.3">
      <c r="A1054" s="278">
        <v>7551</v>
      </c>
      <c r="B1054" s="318">
        <v>40158</v>
      </c>
      <c r="C1054" s="319">
        <v>2354</v>
      </c>
      <c r="D1054" s="319" t="s">
        <v>40</v>
      </c>
      <c r="E1054" s="278" t="s">
        <v>3587</v>
      </c>
      <c r="F1054" s="307" t="s">
        <v>20039</v>
      </c>
      <c r="G1054" s="307" t="s">
        <v>10884</v>
      </c>
      <c r="H1054" s="307" t="s">
        <v>14406</v>
      </c>
      <c r="I1054" s="307" t="s">
        <v>20040</v>
      </c>
      <c r="J1054" s="307" t="s">
        <v>20041</v>
      </c>
      <c r="K1054" s="391" t="s">
        <v>8225</v>
      </c>
      <c r="L1054" s="391"/>
      <c r="M1054" s="285"/>
      <c r="N1054" s="282">
        <v>7656</v>
      </c>
      <c r="O1054" s="319" t="s">
        <v>8215</v>
      </c>
      <c r="P1054" s="346"/>
      <c r="R1054" s="280" t="str">
        <f t="shared" si="16"/>
        <v>Miami-Dade Water &amp; Sewer</v>
      </c>
    </row>
    <row r="1055" spans="1:24" ht="15" customHeight="1" x14ac:dyDescent="0.3">
      <c r="A1055" s="278">
        <v>7556</v>
      </c>
      <c r="B1055" s="318">
        <v>40159</v>
      </c>
      <c r="C1055" s="319">
        <v>1102</v>
      </c>
      <c r="D1055" s="319" t="s">
        <v>132</v>
      </c>
      <c r="E1055" s="278" t="s">
        <v>3580</v>
      </c>
      <c r="F1055" s="307" t="s">
        <v>20042</v>
      </c>
      <c r="G1055" s="307" t="s">
        <v>20043</v>
      </c>
      <c r="H1055" s="307" t="s">
        <v>9092</v>
      </c>
      <c r="I1055" s="307" t="s">
        <v>20044</v>
      </c>
      <c r="J1055" s="307" t="s">
        <v>20045</v>
      </c>
      <c r="K1055" s="391" t="s">
        <v>4936</v>
      </c>
      <c r="L1055" s="391"/>
      <c r="M1055" s="285"/>
      <c r="N1055" s="282">
        <v>100</v>
      </c>
      <c r="O1055" s="319" t="s">
        <v>13539</v>
      </c>
      <c r="P1055" s="346"/>
      <c r="Q1055" s="278" t="s">
        <v>8548</v>
      </c>
      <c r="R1055" s="280" t="str">
        <f t="shared" si="16"/>
        <v>St. Johns County Utilities</v>
      </c>
    </row>
    <row r="1056" spans="1:24" ht="15" customHeight="1" x14ac:dyDescent="0.3">
      <c r="A1056" s="278">
        <v>7585</v>
      </c>
      <c r="B1056" s="318">
        <v>40160</v>
      </c>
      <c r="C1056" s="319">
        <v>1828</v>
      </c>
      <c r="D1056" s="319">
        <v>7653</v>
      </c>
      <c r="E1056" s="278" t="s">
        <v>3580</v>
      </c>
      <c r="F1056" s="307" t="s">
        <v>20046</v>
      </c>
      <c r="G1056" s="307" t="s">
        <v>8190</v>
      </c>
      <c r="H1056" s="307" t="s">
        <v>8191</v>
      </c>
      <c r="I1056" s="307" t="s">
        <v>20047</v>
      </c>
      <c r="J1056" s="307" t="s">
        <v>20048</v>
      </c>
      <c r="K1056" s="391" t="s">
        <v>18778</v>
      </c>
      <c r="L1056" s="391"/>
      <c r="M1056" s="285"/>
      <c r="N1056" s="282">
        <v>17500</v>
      </c>
      <c r="O1056" s="319" t="s">
        <v>8215</v>
      </c>
      <c r="P1056" s="346"/>
      <c r="R1056" s="280" t="str">
        <f t="shared" si="16"/>
        <v>JEA</v>
      </c>
    </row>
    <row r="1057" spans="1:18" ht="15" customHeight="1" x14ac:dyDescent="0.3">
      <c r="A1057" s="278">
        <v>7587</v>
      </c>
      <c r="B1057" s="318">
        <v>40160</v>
      </c>
      <c r="C1057" s="319">
        <v>1829</v>
      </c>
      <c r="D1057" s="319" t="s">
        <v>51</v>
      </c>
      <c r="E1057" s="278" t="s">
        <v>3610</v>
      </c>
      <c r="F1057" s="307" t="s">
        <v>20049</v>
      </c>
      <c r="G1057" s="307" t="s">
        <v>20050</v>
      </c>
      <c r="H1057" s="307" t="s">
        <v>20051</v>
      </c>
      <c r="I1057" s="307" t="s">
        <v>20052</v>
      </c>
      <c r="J1057" s="307" t="s">
        <v>20053</v>
      </c>
      <c r="K1057" s="391" t="s">
        <v>3566</v>
      </c>
      <c r="L1057" s="391"/>
      <c r="M1057" s="285"/>
      <c r="N1057" s="282" t="s">
        <v>4936</v>
      </c>
      <c r="O1057" s="319" t="s">
        <v>16985</v>
      </c>
      <c r="P1057" s="346"/>
      <c r="Q1057" s="278" t="s">
        <v>20054</v>
      </c>
      <c r="R1057" s="280" t="str">
        <f t="shared" si="16"/>
        <v>The City of Callaway</v>
      </c>
    </row>
    <row r="1058" spans="1:18" ht="15" customHeight="1" x14ac:dyDescent="0.3">
      <c r="A1058" s="278">
        <v>7589</v>
      </c>
      <c r="B1058" s="318">
        <v>40160</v>
      </c>
      <c r="C1058" s="319">
        <v>2038</v>
      </c>
      <c r="D1058" s="319" t="s">
        <v>21</v>
      </c>
      <c r="E1058" s="278" t="s">
        <v>3610</v>
      </c>
      <c r="F1058" s="307" t="s">
        <v>20055</v>
      </c>
      <c r="G1058" s="307" t="s">
        <v>9073</v>
      </c>
      <c r="H1058" s="307" t="s">
        <v>8202</v>
      </c>
      <c r="I1058" s="307" t="s">
        <v>20056</v>
      </c>
      <c r="J1058" s="307" t="s">
        <v>20057</v>
      </c>
      <c r="K1058" s="391" t="s">
        <v>17840</v>
      </c>
      <c r="L1058" s="391"/>
      <c r="M1058" s="285"/>
      <c r="N1058" s="282">
        <v>73500</v>
      </c>
      <c r="O1058" s="319" t="s">
        <v>16985</v>
      </c>
      <c r="P1058" s="346"/>
      <c r="R1058" s="280" t="str">
        <f t="shared" si="16"/>
        <v>Emerald Coast Utilities</v>
      </c>
    </row>
    <row r="1059" spans="1:18" ht="15" customHeight="1" x14ac:dyDescent="0.3">
      <c r="A1059" s="278">
        <v>7586</v>
      </c>
      <c r="B1059" s="318">
        <v>40161</v>
      </c>
      <c r="C1059" s="319">
        <v>630</v>
      </c>
      <c r="D1059" s="319" t="s">
        <v>162</v>
      </c>
      <c r="E1059" s="278" t="s">
        <v>3582</v>
      </c>
      <c r="F1059" s="307" t="s">
        <v>20058</v>
      </c>
      <c r="G1059" s="307" t="s">
        <v>16258</v>
      </c>
      <c r="H1059" s="307" t="s">
        <v>20059</v>
      </c>
      <c r="I1059" s="307" t="s">
        <v>20060</v>
      </c>
      <c r="J1059" s="307" t="s">
        <v>20061</v>
      </c>
      <c r="K1059" s="391" t="s">
        <v>3566</v>
      </c>
      <c r="L1059" s="391"/>
      <c r="M1059" s="285" t="s">
        <v>12003</v>
      </c>
      <c r="N1059" s="282">
        <v>120000</v>
      </c>
      <c r="O1059" s="319" t="s">
        <v>8215</v>
      </c>
      <c r="P1059" s="346"/>
      <c r="R1059" s="280" t="str">
        <f t="shared" si="16"/>
        <v>City of Sanibel Wastewater</v>
      </c>
    </row>
    <row r="1060" spans="1:18" ht="15" customHeight="1" x14ac:dyDescent="0.3">
      <c r="A1060" s="278">
        <v>7600</v>
      </c>
      <c r="B1060" s="318">
        <v>40161</v>
      </c>
      <c r="C1060" s="319">
        <v>942</v>
      </c>
      <c r="D1060" s="319" t="s">
        <v>51</v>
      </c>
      <c r="E1060" s="278" t="s">
        <v>3610</v>
      </c>
      <c r="F1060" s="307" t="s">
        <v>20062</v>
      </c>
      <c r="G1060" s="307" t="s">
        <v>10310</v>
      </c>
      <c r="H1060" s="307" t="s">
        <v>8468</v>
      </c>
      <c r="I1060" s="307" t="s">
        <v>20063</v>
      </c>
      <c r="J1060" s="307" t="s">
        <v>20064</v>
      </c>
      <c r="K1060" s="391" t="s">
        <v>20065</v>
      </c>
      <c r="L1060" s="391"/>
      <c r="M1060" s="285"/>
      <c r="N1060" s="282">
        <v>800</v>
      </c>
      <c r="O1060" s="319" t="s">
        <v>17057</v>
      </c>
      <c r="P1060" s="346"/>
      <c r="Q1060" s="278" t="s">
        <v>13438</v>
      </c>
      <c r="R1060" s="280" t="str">
        <f t="shared" si="16"/>
        <v>City of Panama City</v>
      </c>
    </row>
    <row r="1061" spans="1:18" ht="15" customHeight="1" x14ac:dyDescent="0.3">
      <c r="A1061" s="278">
        <v>7601</v>
      </c>
      <c r="B1061" s="318">
        <v>40161</v>
      </c>
      <c r="C1061" s="319">
        <v>1013</v>
      </c>
      <c r="D1061" s="319" t="s">
        <v>91</v>
      </c>
      <c r="E1061" s="278" t="s">
        <v>3578</v>
      </c>
      <c r="F1061" s="307" t="s">
        <v>20066</v>
      </c>
      <c r="G1061" s="307" t="s">
        <v>20067</v>
      </c>
      <c r="H1061" s="307" t="s">
        <v>20068</v>
      </c>
      <c r="I1061" s="307" t="s">
        <v>20069</v>
      </c>
      <c r="J1061" s="307" t="s">
        <v>20070</v>
      </c>
      <c r="K1061" s="391" t="s">
        <v>18778</v>
      </c>
      <c r="L1061" s="391"/>
      <c r="M1061" s="285"/>
      <c r="N1061" s="282">
        <v>2000</v>
      </c>
      <c r="O1061" s="319" t="s">
        <v>8142</v>
      </c>
      <c r="P1061" s="346"/>
      <c r="R1061" s="280" t="str">
        <f t="shared" si="16"/>
        <v>City of Winter Springs</v>
      </c>
    </row>
    <row r="1062" spans="1:18" ht="15" customHeight="1" x14ac:dyDescent="0.3">
      <c r="A1062" s="278">
        <v>7611</v>
      </c>
      <c r="B1062" s="318">
        <v>40161</v>
      </c>
      <c r="C1062" s="319">
        <v>1947</v>
      </c>
      <c r="D1062" s="319" t="s">
        <v>143</v>
      </c>
      <c r="E1062" s="278" t="s">
        <v>3575</v>
      </c>
      <c r="F1062" s="307" t="s">
        <v>20071</v>
      </c>
      <c r="G1062" s="307" t="s">
        <v>15071</v>
      </c>
      <c r="H1062" s="307" t="s">
        <v>11633</v>
      </c>
      <c r="I1062" s="307" t="s">
        <v>20072</v>
      </c>
      <c r="J1062" s="307" t="s">
        <v>20073</v>
      </c>
      <c r="K1062" s="391" t="s">
        <v>16450</v>
      </c>
      <c r="L1062" s="391"/>
      <c r="M1062" s="285"/>
      <c r="N1062" s="282">
        <v>2000</v>
      </c>
      <c r="O1062" s="319" t="s">
        <v>17057</v>
      </c>
      <c r="P1062" s="346"/>
      <c r="R1062" s="280" t="str">
        <f t="shared" si="16"/>
        <v>Hernando County Utilities</v>
      </c>
    </row>
    <row r="1063" spans="1:18" ht="15" customHeight="1" x14ac:dyDescent="0.3">
      <c r="A1063" s="278">
        <v>7624</v>
      </c>
      <c r="B1063" s="318">
        <v>40162</v>
      </c>
      <c r="C1063" s="319">
        <v>1019</v>
      </c>
      <c r="D1063" s="319" t="s">
        <v>46</v>
      </c>
      <c r="E1063" s="278" t="s">
        <v>3575</v>
      </c>
      <c r="F1063" s="307" t="s">
        <v>20074</v>
      </c>
      <c r="G1063" s="307" t="s">
        <v>20075</v>
      </c>
      <c r="H1063" s="307" t="s">
        <v>20076</v>
      </c>
      <c r="I1063" s="307" t="s">
        <v>20077</v>
      </c>
      <c r="J1063" s="307" t="s">
        <v>20078</v>
      </c>
      <c r="K1063" s="391" t="s">
        <v>18705</v>
      </c>
      <c r="L1063" s="391"/>
      <c r="M1063" s="285"/>
      <c r="N1063" s="282">
        <v>2000</v>
      </c>
      <c r="O1063" s="319" t="s">
        <v>17057</v>
      </c>
      <c r="P1063" s="346"/>
      <c r="Q1063" s="278" t="s">
        <v>20079</v>
      </c>
      <c r="R1063" s="280" t="str">
        <f t="shared" si="16"/>
        <v xml:space="preserve">Hillsborough Co. Wastewater </v>
      </c>
    </row>
    <row r="1064" spans="1:18" ht="15" customHeight="1" x14ac:dyDescent="0.3">
      <c r="A1064" s="278">
        <v>7630</v>
      </c>
      <c r="B1064" s="318">
        <v>40162</v>
      </c>
      <c r="C1064" s="319">
        <v>1145</v>
      </c>
      <c r="D1064" s="319" t="s">
        <v>42</v>
      </c>
      <c r="E1064" s="278" t="s">
        <v>3582</v>
      </c>
      <c r="F1064" s="307" t="s">
        <v>20080</v>
      </c>
      <c r="G1064" s="307" t="s">
        <v>20081</v>
      </c>
      <c r="H1064" s="307" t="s">
        <v>19363</v>
      </c>
      <c r="I1064" s="307" t="s">
        <v>20082</v>
      </c>
      <c r="J1064" s="307" t="s">
        <v>20083</v>
      </c>
      <c r="K1064" s="391" t="s">
        <v>8429</v>
      </c>
      <c r="L1064" s="391"/>
      <c r="M1064" s="285"/>
      <c r="N1064" s="282">
        <v>9135</v>
      </c>
      <c r="O1064" s="319" t="s">
        <v>13539</v>
      </c>
      <c r="P1064" s="346"/>
      <c r="Q1064" s="278" t="s">
        <v>20084</v>
      </c>
      <c r="R1064" s="280" t="str">
        <f t="shared" si="16"/>
        <v>Collier County Wastewater</v>
      </c>
    </row>
    <row r="1065" spans="1:18" ht="15" customHeight="1" x14ac:dyDescent="0.3">
      <c r="A1065" s="278">
        <v>7632</v>
      </c>
      <c r="B1065" s="318">
        <v>40162</v>
      </c>
      <c r="C1065" s="319">
        <v>1209</v>
      </c>
      <c r="D1065" s="319" t="s">
        <v>35</v>
      </c>
      <c r="E1065" s="278" t="s">
        <v>3580</v>
      </c>
      <c r="F1065" s="307" t="s">
        <v>20085</v>
      </c>
      <c r="G1065" s="307" t="s">
        <v>8558</v>
      </c>
      <c r="H1065" s="307" t="s">
        <v>8191</v>
      </c>
      <c r="I1065" s="307" t="s">
        <v>20086</v>
      </c>
      <c r="J1065" s="307" t="s">
        <v>20087</v>
      </c>
      <c r="K1065" s="391" t="s">
        <v>4936</v>
      </c>
      <c r="L1065" s="391" t="s">
        <v>29</v>
      </c>
      <c r="M1065" s="285"/>
      <c r="N1065" s="282">
        <v>1000</v>
      </c>
      <c r="O1065" s="319" t="s">
        <v>4936</v>
      </c>
      <c r="P1065" s="346"/>
      <c r="Q1065" s="278" t="s">
        <v>20088</v>
      </c>
      <c r="R1065" s="280" t="str">
        <f t="shared" si="16"/>
        <v>JEA</v>
      </c>
    </row>
    <row r="1066" spans="1:18" ht="15" customHeight="1" x14ac:dyDescent="0.3">
      <c r="A1066" s="278">
        <v>7634</v>
      </c>
      <c r="B1066" s="318">
        <v>40162</v>
      </c>
      <c r="C1066" s="319">
        <v>1411</v>
      </c>
      <c r="D1066" s="319" t="s">
        <v>91</v>
      </c>
      <c r="E1066" s="278" t="s">
        <v>3578</v>
      </c>
      <c r="F1066" s="307" t="s">
        <v>20089</v>
      </c>
      <c r="G1066" s="307" t="s">
        <v>20090</v>
      </c>
      <c r="H1066" s="307" t="s">
        <v>20091</v>
      </c>
      <c r="I1066" s="307" t="s">
        <v>20092</v>
      </c>
      <c r="J1066" s="307" t="s">
        <v>20093</v>
      </c>
      <c r="K1066" s="391" t="s">
        <v>20094</v>
      </c>
      <c r="L1066" s="391"/>
      <c r="M1066" s="285"/>
      <c r="N1066" s="282">
        <v>1000</v>
      </c>
      <c r="O1066" s="319" t="s">
        <v>14821</v>
      </c>
      <c r="P1066" s="346"/>
      <c r="Q1066" s="278" t="s">
        <v>20095</v>
      </c>
      <c r="R1066" s="280" t="str">
        <f t="shared" si="16"/>
        <v>City of Altamonte Springs</v>
      </c>
    </row>
    <row r="1067" spans="1:18" ht="15" customHeight="1" x14ac:dyDescent="0.3">
      <c r="A1067" s="278">
        <v>7640</v>
      </c>
      <c r="B1067" s="318">
        <v>40162</v>
      </c>
      <c r="C1067" s="319">
        <v>1708</v>
      </c>
      <c r="D1067" s="319" t="s">
        <v>70</v>
      </c>
      <c r="E1067" s="278" t="s">
        <v>3575</v>
      </c>
      <c r="F1067" s="307" t="s">
        <v>20096</v>
      </c>
      <c r="G1067" s="307" t="s">
        <v>16617</v>
      </c>
      <c r="H1067" s="307" t="s">
        <v>20097</v>
      </c>
      <c r="I1067" s="307" t="s">
        <v>20098</v>
      </c>
      <c r="J1067" s="307" t="s">
        <v>20099</v>
      </c>
      <c r="K1067" s="391" t="s">
        <v>14447</v>
      </c>
      <c r="L1067" s="391"/>
      <c r="M1067" s="285"/>
      <c r="N1067" s="282">
        <v>3000</v>
      </c>
      <c r="O1067" s="319" t="s">
        <v>17912</v>
      </c>
      <c r="P1067" s="346"/>
      <c r="R1067" s="280" t="str">
        <f t="shared" si="16"/>
        <v>Blount Utilities Inc</v>
      </c>
    </row>
    <row r="1068" spans="1:18" ht="15" customHeight="1" x14ac:dyDescent="0.3">
      <c r="A1068" s="278">
        <v>7645</v>
      </c>
      <c r="B1068" s="318">
        <v>40163</v>
      </c>
      <c r="C1068" s="319">
        <v>936</v>
      </c>
      <c r="D1068" s="319" t="s">
        <v>21</v>
      </c>
      <c r="E1068" s="278" t="s">
        <v>3610</v>
      </c>
      <c r="F1068" s="307" t="s">
        <v>20100</v>
      </c>
      <c r="G1068" s="307" t="s">
        <v>14981</v>
      </c>
      <c r="H1068" s="307" t="s">
        <v>8202</v>
      </c>
      <c r="I1068" s="307" t="s">
        <v>20101</v>
      </c>
      <c r="J1068" s="307" t="s">
        <v>20102</v>
      </c>
      <c r="K1068" s="391" t="s">
        <v>16450</v>
      </c>
      <c r="L1068" s="391"/>
      <c r="M1068" s="285"/>
      <c r="N1068" s="282">
        <v>85000</v>
      </c>
      <c r="O1068" s="319" t="s">
        <v>16985</v>
      </c>
      <c r="P1068" s="346"/>
      <c r="R1068" s="280" t="str">
        <f t="shared" si="16"/>
        <v>Emerald Coast Utilities</v>
      </c>
    </row>
    <row r="1069" spans="1:18" ht="15" customHeight="1" x14ac:dyDescent="0.3">
      <c r="A1069" s="278">
        <v>7646</v>
      </c>
      <c r="B1069" s="318">
        <v>40163</v>
      </c>
      <c r="C1069" s="319">
        <v>949</v>
      </c>
      <c r="D1069" s="319" t="s">
        <v>59</v>
      </c>
      <c r="E1069" s="278" t="s">
        <v>3580</v>
      </c>
      <c r="F1069" s="307" t="s">
        <v>20103</v>
      </c>
      <c r="G1069" s="307" t="s">
        <v>10588</v>
      </c>
      <c r="H1069" s="307" t="s">
        <v>20104</v>
      </c>
      <c r="I1069" s="307" t="s">
        <v>20105</v>
      </c>
      <c r="J1069" s="307" t="s">
        <v>20106</v>
      </c>
      <c r="K1069" s="391" t="s">
        <v>8225</v>
      </c>
      <c r="L1069" s="391"/>
      <c r="M1069" s="285"/>
      <c r="N1069" s="282">
        <v>2000</v>
      </c>
      <c r="O1069" s="319" t="s">
        <v>8215</v>
      </c>
      <c r="P1069" s="346"/>
      <c r="R1069" s="280" t="str">
        <f t="shared" si="16"/>
        <v>City of Hawthorne</v>
      </c>
    </row>
    <row r="1070" spans="1:18" ht="15" customHeight="1" x14ac:dyDescent="0.3">
      <c r="A1070" s="278">
        <v>7647</v>
      </c>
      <c r="B1070" s="318">
        <v>40163</v>
      </c>
      <c r="C1070" s="319">
        <v>1039</v>
      </c>
      <c r="D1070" s="319" t="s">
        <v>319</v>
      </c>
      <c r="E1070" s="278" t="s">
        <v>3610</v>
      </c>
      <c r="F1070" s="319" t="s">
        <v>20107</v>
      </c>
      <c r="G1070" s="324" t="s">
        <v>8207</v>
      </c>
      <c r="H1070" s="299" t="s">
        <v>8208</v>
      </c>
      <c r="I1070" s="320" t="s">
        <v>20108</v>
      </c>
      <c r="J1070" s="330" t="s">
        <v>20109</v>
      </c>
      <c r="K1070" s="391" t="s">
        <v>14447</v>
      </c>
      <c r="L1070" s="391"/>
      <c r="M1070" s="285"/>
      <c r="N1070" s="282">
        <v>250</v>
      </c>
      <c r="O1070" s="319" t="s">
        <v>13539</v>
      </c>
      <c r="P1070" s="346"/>
      <c r="Q1070" s="278" t="s">
        <v>8548</v>
      </c>
      <c r="R1070" s="280" t="str">
        <f t="shared" si="16"/>
        <v>City of Tallahassee</v>
      </c>
    </row>
    <row r="1071" spans="1:18" ht="15" customHeight="1" x14ac:dyDescent="0.3">
      <c r="A1071" s="278">
        <v>7649</v>
      </c>
      <c r="B1071" s="318">
        <v>40163</v>
      </c>
      <c r="C1071" s="319">
        <v>1143</v>
      </c>
      <c r="D1071" s="319" t="s">
        <v>35</v>
      </c>
      <c r="E1071" s="278" t="s">
        <v>3580</v>
      </c>
      <c r="F1071" s="319" t="s">
        <v>20110</v>
      </c>
      <c r="G1071" s="319" t="s">
        <v>20111</v>
      </c>
      <c r="H1071" s="299" t="s">
        <v>20112</v>
      </c>
      <c r="I1071" s="320" t="s">
        <v>20113</v>
      </c>
      <c r="J1071" s="330" t="s">
        <v>20114</v>
      </c>
      <c r="K1071" s="391" t="s">
        <v>8429</v>
      </c>
      <c r="L1071" s="391"/>
      <c r="M1071" s="285"/>
      <c r="N1071" s="282">
        <v>100</v>
      </c>
      <c r="O1071" s="319" t="s">
        <v>8142</v>
      </c>
      <c r="P1071" s="346"/>
      <c r="Q1071" s="278" t="s">
        <v>9056</v>
      </c>
      <c r="R1071" s="280" t="str">
        <f t="shared" si="16"/>
        <v>NAS Jax</v>
      </c>
    </row>
    <row r="1072" spans="1:18" ht="15" customHeight="1" x14ac:dyDescent="0.3">
      <c r="A1072" s="278">
        <v>7650</v>
      </c>
      <c r="B1072" s="318">
        <v>40163</v>
      </c>
      <c r="C1072" s="319">
        <v>1321</v>
      </c>
      <c r="D1072" s="319" t="s">
        <v>42</v>
      </c>
      <c r="E1072" s="278" t="s">
        <v>3582</v>
      </c>
      <c r="F1072" s="319" t="s">
        <v>20115</v>
      </c>
      <c r="G1072" s="319" t="s">
        <v>20116</v>
      </c>
      <c r="H1072" s="299" t="s">
        <v>16549</v>
      </c>
      <c r="I1072" s="320" t="s">
        <v>20117</v>
      </c>
      <c r="J1072" s="330" t="s">
        <v>20118</v>
      </c>
      <c r="K1072" s="391" t="s">
        <v>3566</v>
      </c>
      <c r="L1072" s="391"/>
      <c r="M1072" s="285" t="s">
        <v>12003</v>
      </c>
      <c r="N1072" s="282">
        <v>6000</v>
      </c>
      <c r="O1072" s="319" t="s">
        <v>17057</v>
      </c>
      <c r="P1072" s="346"/>
      <c r="R1072" s="280" t="str">
        <f t="shared" si="16"/>
        <v>Collier Co. Public Utilities</v>
      </c>
    </row>
    <row r="1073" spans="1:24" ht="15" customHeight="1" x14ac:dyDescent="0.3">
      <c r="A1073" s="278">
        <v>7652</v>
      </c>
      <c r="B1073" s="318">
        <v>40163</v>
      </c>
      <c r="C1073" s="319">
        <v>1350</v>
      </c>
      <c r="D1073" s="319" t="s">
        <v>35</v>
      </c>
      <c r="E1073" s="278" t="s">
        <v>3580</v>
      </c>
      <c r="F1073" s="319" t="s">
        <v>20119</v>
      </c>
      <c r="G1073" s="324" t="s">
        <v>20120</v>
      </c>
      <c r="H1073" s="299" t="s">
        <v>20121</v>
      </c>
      <c r="I1073" s="320" t="s">
        <v>20122</v>
      </c>
      <c r="J1073" s="330" t="s">
        <v>20123</v>
      </c>
      <c r="K1073" s="391" t="s">
        <v>16450</v>
      </c>
      <c r="L1073" s="391" t="s">
        <v>29</v>
      </c>
      <c r="M1073" s="285"/>
      <c r="N1073" s="282">
        <v>1300</v>
      </c>
      <c r="O1073" s="319" t="s">
        <v>4936</v>
      </c>
      <c r="P1073" s="346"/>
      <c r="R1073" s="280" t="str">
        <f t="shared" si="16"/>
        <v>Anheuser Bush</v>
      </c>
    </row>
    <row r="1074" spans="1:24" ht="15" customHeight="1" x14ac:dyDescent="0.3">
      <c r="A1074" s="278">
        <v>7653</v>
      </c>
      <c r="B1074" s="318">
        <v>40163</v>
      </c>
      <c r="C1074" s="319">
        <v>1443</v>
      </c>
      <c r="D1074" s="319" t="s">
        <v>64</v>
      </c>
      <c r="E1074" s="278" t="s">
        <v>3578</v>
      </c>
      <c r="F1074" s="319" t="s">
        <v>20124</v>
      </c>
      <c r="G1074" s="324" t="s">
        <v>10560</v>
      </c>
      <c r="H1074" s="299" t="s">
        <v>15940</v>
      </c>
      <c r="I1074" s="320" t="s">
        <v>20125</v>
      </c>
      <c r="J1074" s="330" t="s">
        <v>20126</v>
      </c>
      <c r="K1074" s="391" t="s">
        <v>17145</v>
      </c>
      <c r="L1074" s="391"/>
      <c r="M1074" s="285" t="s">
        <v>8548</v>
      </c>
      <c r="N1074" s="282">
        <v>1000</v>
      </c>
      <c r="O1074" s="319" t="s">
        <v>8142</v>
      </c>
      <c r="P1074" s="346"/>
      <c r="R1074" s="280" t="str">
        <f t="shared" si="16"/>
        <v>Orange Co. Utilities</v>
      </c>
    </row>
    <row r="1075" spans="1:24" ht="15" customHeight="1" x14ac:dyDescent="0.3">
      <c r="A1075" s="278">
        <v>7655</v>
      </c>
      <c r="B1075" s="318">
        <v>40163</v>
      </c>
      <c r="C1075" s="319">
        <v>1507</v>
      </c>
      <c r="D1075" s="319" t="s">
        <v>143</v>
      </c>
      <c r="E1075" s="278" t="s">
        <v>3575</v>
      </c>
      <c r="F1075" s="319" t="s">
        <v>20127</v>
      </c>
      <c r="G1075" s="319" t="s">
        <v>15071</v>
      </c>
      <c r="H1075" s="299" t="s">
        <v>11633</v>
      </c>
      <c r="I1075" s="320" t="s">
        <v>20128</v>
      </c>
      <c r="J1075" s="330" t="s">
        <v>20129</v>
      </c>
      <c r="K1075" s="391" t="s">
        <v>8225</v>
      </c>
      <c r="L1075" s="391"/>
      <c r="M1075" s="285"/>
      <c r="N1075" s="282">
        <v>5000</v>
      </c>
      <c r="O1075" s="319" t="s">
        <v>8161</v>
      </c>
      <c r="P1075" s="346"/>
      <c r="R1075" s="280" t="str">
        <f t="shared" si="16"/>
        <v>Hernando County Utilities</v>
      </c>
    </row>
    <row r="1076" spans="1:24" ht="15" customHeight="1" x14ac:dyDescent="0.3">
      <c r="A1076" s="278">
        <v>7664</v>
      </c>
      <c r="B1076" s="318">
        <v>40164</v>
      </c>
      <c r="C1076" s="319">
        <v>848</v>
      </c>
      <c r="D1076" s="319" t="s">
        <v>1337</v>
      </c>
      <c r="E1076" s="278" t="s">
        <v>3580</v>
      </c>
      <c r="F1076" s="278" t="s">
        <v>20130</v>
      </c>
      <c r="G1076" s="278" t="s">
        <v>20131</v>
      </c>
      <c r="H1076" s="280" t="s">
        <v>17521</v>
      </c>
      <c r="I1076" s="280" t="s">
        <v>20132</v>
      </c>
      <c r="J1076" s="280" t="s">
        <v>20133</v>
      </c>
      <c r="K1076" s="281" t="s">
        <v>4936</v>
      </c>
      <c r="M1076" s="285"/>
      <c r="N1076" s="282" t="s">
        <v>4936</v>
      </c>
      <c r="O1076" s="278" t="s">
        <v>8142</v>
      </c>
      <c r="P1076" s="346"/>
      <c r="Q1076" s="278" t="s">
        <v>20134</v>
      </c>
      <c r="R1076" s="280" t="str">
        <f t="shared" si="16"/>
        <v>Florida Department of Corrections</v>
      </c>
    </row>
    <row r="1077" spans="1:24" ht="15" customHeight="1" x14ac:dyDescent="0.3">
      <c r="A1077" s="278">
        <v>7682</v>
      </c>
      <c r="B1077" s="318">
        <v>40164</v>
      </c>
      <c r="C1077" s="319">
        <v>1602</v>
      </c>
      <c r="D1077" s="319" t="s">
        <v>152</v>
      </c>
      <c r="E1077" s="278" t="s">
        <v>3580</v>
      </c>
      <c r="F1077" s="278" t="s">
        <v>20135</v>
      </c>
      <c r="G1077" s="278" t="s">
        <v>9539</v>
      </c>
      <c r="H1077" s="280" t="s">
        <v>8827</v>
      </c>
      <c r="I1077" s="280" t="s">
        <v>20136</v>
      </c>
      <c r="J1077" s="280" t="s">
        <v>20137</v>
      </c>
      <c r="K1077" s="281" t="s">
        <v>8225</v>
      </c>
      <c r="M1077" s="285"/>
      <c r="N1077" s="282">
        <v>500</v>
      </c>
      <c r="O1077" s="278" t="s">
        <v>8142</v>
      </c>
      <c r="P1077" s="346"/>
      <c r="Q1077" s="278" t="s">
        <v>15416</v>
      </c>
      <c r="R1077" s="280" t="str">
        <f t="shared" si="16"/>
        <v>Clay County Utilities</v>
      </c>
    </row>
    <row r="1078" spans="1:24" ht="15" customHeight="1" x14ac:dyDescent="0.3">
      <c r="A1078" s="278">
        <v>7718</v>
      </c>
      <c r="B1078" s="318">
        <v>40165</v>
      </c>
      <c r="C1078" s="319">
        <v>1250</v>
      </c>
      <c r="D1078" s="319" t="s">
        <v>21</v>
      </c>
      <c r="E1078" s="278" t="s">
        <v>3610</v>
      </c>
      <c r="F1078" s="278" t="s">
        <v>20138</v>
      </c>
      <c r="G1078" s="278" t="s">
        <v>8611</v>
      </c>
      <c r="H1078" s="280" t="s">
        <v>14506</v>
      </c>
      <c r="I1078" s="280" t="s">
        <v>20139</v>
      </c>
      <c r="J1078" s="280" t="s">
        <v>20140</v>
      </c>
      <c r="K1078" s="278" t="s">
        <v>17840</v>
      </c>
      <c r="M1078" s="285"/>
      <c r="N1078" s="282">
        <v>39000</v>
      </c>
      <c r="O1078" s="278" t="s">
        <v>16985</v>
      </c>
      <c r="P1078" s="346"/>
      <c r="R1078" s="280" t="str">
        <f t="shared" si="16"/>
        <v>Emerald Coast Utility Authority</v>
      </c>
    </row>
    <row r="1079" spans="1:24" ht="15" customHeight="1" x14ac:dyDescent="0.3">
      <c r="A1079" s="278">
        <v>7743</v>
      </c>
      <c r="B1079" s="318">
        <v>40166</v>
      </c>
      <c r="C1079" s="319">
        <v>1408</v>
      </c>
      <c r="D1079" s="319" t="s">
        <v>56</v>
      </c>
      <c r="E1079" s="278" t="s">
        <v>3587</v>
      </c>
      <c r="F1079" s="278" t="s">
        <v>20141</v>
      </c>
      <c r="G1079" s="278" t="s">
        <v>17808</v>
      </c>
      <c r="H1079" s="280" t="s">
        <v>16360</v>
      </c>
      <c r="I1079" s="296" t="s">
        <v>20142</v>
      </c>
      <c r="J1079" s="280" t="s">
        <v>20143</v>
      </c>
      <c r="K1079" s="281" t="s">
        <v>17145</v>
      </c>
      <c r="M1079" s="285"/>
      <c r="N1079" s="282">
        <v>10000</v>
      </c>
      <c r="O1079" s="278" t="s">
        <v>8227</v>
      </c>
      <c r="P1079" s="346"/>
      <c r="Q1079" s="278" t="s">
        <v>20144</v>
      </c>
      <c r="R1079" s="280" t="str">
        <f t="shared" si="16"/>
        <v>City of Margate</v>
      </c>
    </row>
    <row r="1080" spans="1:24" s="286" customFormat="1" ht="15" customHeight="1" x14ac:dyDescent="0.3">
      <c r="A1080" s="286">
        <v>7748</v>
      </c>
      <c r="B1080" s="321">
        <v>40166</v>
      </c>
      <c r="C1080" s="322">
        <v>1119</v>
      </c>
      <c r="D1080" s="322" t="s">
        <v>56</v>
      </c>
      <c r="E1080" s="286" t="s">
        <v>3587</v>
      </c>
      <c r="F1080" s="286" t="s">
        <v>20145</v>
      </c>
      <c r="G1080" s="286" t="s">
        <v>18645</v>
      </c>
      <c r="H1080" s="290" t="s">
        <v>20146</v>
      </c>
      <c r="I1080" s="290" t="s">
        <v>20147</v>
      </c>
      <c r="J1080" s="290" t="s">
        <v>20148</v>
      </c>
      <c r="K1080" s="286" t="s">
        <v>16805</v>
      </c>
      <c r="L1080" s="291"/>
      <c r="M1080" s="289"/>
      <c r="N1080" s="292">
        <v>5000</v>
      </c>
      <c r="O1080" s="286" t="s">
        <v>10651</v>
      </c>
      <c r="P1080" s="366"/>
      <c r="R1080" s="290" t="str">
        <f t="shared" si="16"/>
        <v>Broward County Wastewater</v>
      </c>
      <c r="X1080" s="294"/>
    </row>
    <row r="1081" spans="1:24" ht="15" customHeight="1" x14ac:dyDescent="0.3">
      <c r="A1081" s="278">
        <v>7756</v>
      </c>
      <c r="B1081" s="318">
        <v>40167</v>
      </c>
      <c r="C1081" s="319">
        <v>325</v>
      </c>
      <c r="D1081" s="319" t="s">
        <v>42</v>
      </c>
      <c r="E1081" s="278" t="s">
        <v>3582</v>
      </c>
      <c r="F1081" s="278" t="s">
        <v>20149</v>
      </c>
      <c r="G1081" s="278" t="s">
        <v>9957</v>
      </c>
      <c r="H1081" s="280" t="s">
        <v>20150</v>
      </c>
      <c r="I1081" s="280" t="s">
        <v>20151</v>
      </c>
      <c r="J1081" s="280" t="s">
        <v>20152</v>
      </c>
      <c r="K1081" s="278" t="s">
        <v>17297</v>
      </c>
      <c r="M1081" s="285"/>
      <c r="N1081" s="282">
        <v>1500</v>
      </c>
      <c r="O1081" s="278" t="s">
        <v>10651</v>
      </c>
      <c r="P1081" s="346"/>
      <c r="R1081" s="280" t="str">
        <f t="shared" si="16"/>
        <v>Immokalee Water and Sewer</v>
      </c>
    </row>
    <row r="1082" spans="1:24" ht="15" customHeight="1" x14ac:dyDescent="0.3">
      <c r="A1082" s="278">
        <v>7763</v>
      </c>
      <c r="B1082" s="318">
        <v>40168</v>
      </c>
      <c r="C1082" s="319">
        <v>509</v>
      </c>
      <c r="D1082" s="319" t="s">
        <v>132</v>
      </c>
      <c r="E1082" s="278" t="s">
        <v>3580</v>
      </c>
      <c r="F1082" s="278" t="s">
        <v>20153</v>
      </c>
      <c r="G1082" s="278" t="s">
        <v>9091</v>
      </c>
      <c r="H1082" s="280" t="s">
        <v>15245</v>
      </c>
      <c r="I1082" s="296" t="s">
        <v>20154</v>
      </c>
      <c r="J1082" s="280" t="s">
        <v>20155</v>
      </c>
      <c r="K1082" s="281" t="s">
        <v>16129</v>
      </c>
      <c r="M1082" s="285"/>
      <c r="N1082" s="282">
        <v>200</v>
      </c>
      <c r="O1082" s="278" t="s">
        <v>8161</v>
      </c>
      <c r="P1082" s="346"/>
      <c r="R1082" s="280" t="str">
        <f t="shared" si="16"/>
        <v>St. Johns Utilities</v>
      </c>
    </row>
    <row r="1083" spans="1:24" s="286" customFormat="1" ht="15" customHeight="1" x14ac:dyDescent="0.3">
      <c r="A1083" s="286">
        <v>7765</v>
      </c>
      <c r="B1083" s="321">
        <v>40168</v>
      </c>
      <c r="C1083" s="322">
        <v>934</v>
      </c>
      <c r="D1083" s="322" t="s">
        <v>46</v>
      </c>
      <c r="E1083" s="286" t="s">
        <v>3575</v>
      </c>
      <c r="F1083" s="286" t="s">
        <v>20156</v>
      </c>
      <c r="G1083" s="316" t="s">
        <v>20157</v>
      </c>
      <c r="H1083" s="290" t="s">
        <v>8243</v>
      </c>
      <c r="I1083" s="290" t="s">
        <v>20158</v>
      </c>
      <c r="J1083" s="290" t="s">
        <v>20159</v>
      </c>
      <c r="K1083" s="286" t="s">
        <v>16133</v>
      </c>
      <c r="L1083" s="291"/>
      <c r="M1083" s="289"/>
      <c r="N1083" s="292">
        <v>2200</v>
      </c>
      <c r="O1083" s="286" t="s">
        <v>4936</v>
      </c>
      <c r="P1083" s="366"/>
      <c r="R1083" s="290" t="str">
        <f t="shared" si="16"/>
        <v>City of Tampa</v>
      </c>
      <c r="X1083" s="294"/>
    </row>
    <row r="1084" spans="1:24" ht="15" customHeight="1" x14ac:dyDescent="0.3">
      <c r="A1084" s="278">
        <v>7770</v>
      </c>
      <c r="B1084" s="318">
        <v>40168</v>
      </c>
      <c r="C1084" s="319">
        <v>1138</v>
      </c>
      <c r="D1084" s="319" t="s">
        <v>46</v>
      </c>
      <c r="E1084" s="278" t="s">
        <v>3575</v>
      </c>
      <c r="F1084" s="278" t="s">
        <v>20160</v>
      </c>
      <c r="G1084" s="278" t="s">
        <v>14464</v>
      </c>
      <c r="H1084" s="280" t="s">
        <v>9039</v>
      </c>
      <c r="I1084" s="280" t="s">
        <v>20161</v>
      </c>
      <c r="J1084" s="280" t="s">
        <v>20162</v>
      </c>
      <c r="K1084" s="281" t="s">
        <v>13179</v>
      </c>
      <c r="M1084" s="285"/>
      <c r="N1084" s="282">
        <v>50</v>
      </c>
      <c r="O1084" s="278" t="s">
        <v>8161</v>
      </c>
      <c r="P1084" s="346"/>
      <c r="R1084" s="280" t="str">
        <f t="shared" si="16"/>
        <v>City of Temple Terrace</v>
      </c>
    </row>
    <row r="1085" spans="1:24" ht="15" customHeight="1" x14ac:dyDescent="0.3">
      <c r="A1085" s="278">
        <v>7771</v>
      </c>
      <c r="B1085" s="318">
        <v>40168</v>
      </c>
      <c r="C1085" s="319">
        <v>1217</v>
      </c>
      <c r="D1085" s="319" t="s">
        <v>35</v>
      </c>
      <c r="E1085" s="278" t="s">
        <v>3580</v>
      </c>
      <c r="F1085" s="278" t="s">
        <v>20163</v>
      </c>
      <c r="G1085" s="278" t="s">
        <v>13465</v>
      </c>
      <c r="H1085" s="280" t="s">
        <v>13466</v>
      </c>
      <c r="I1085" s="296" t="s">
        <v>20164</v>
      </c>
      <c r="J1085" s="280" t="s">
        <v>20165</v>
      </c>
      <c r="K1085" s="281" t="s">
        <v>16737</v>
      </c>
      <c r="M1085" s="285"/>
      <c r="N1085" s="282">
        <v>500</v>
      </c>
      <c r="O1085" s="278" t="s">
        <v>10651</v>
      </c>
      <c r="P1085" s="346"/>
      <c r="R1085" s="280" t="str">
        <f t="shared" si="16"/>
        <v>City of Atlantic Beach</v>
      </c>
    </row>
    <row r="1086" spans="1:24" ht="15" customHeight="1" x14ac:dyDescent="0.3">
      <c r="A1086" s="278">
        <v>7772</v>
      </c>
      <c r="B1086" s="318">
        <v>40168</v>
      </c>
      <c r="C1086" s="319">
        <v>144</v>
      </c>
      <c r="D1086" s="319" t="s">
        <v>35</v>
      </c>
      <c r="E1086" s="278" t="s">
        <v>3580</v>
      </c>
      <c r="F1086" s="278" t="s">
        <v>20166</v>
      </c>
      <c r="G1086" s="278" t="s">
        <v>20167</v>
      </c>
      <c r="H1086" s="280" t="s">
        <v>20168</v>
      </c>
      <c r="I1086" s="280" t="s">
        <v>20169</v>
      </c>
      <c r="J1086" s="280" t="s">
        <v>20170</v>
      </c>
      <c r="K1086" s="281" t="s">
        <v>3567</v>
      </c>
      <c r="M1086" s="285"/>
      <c r="N1086" s="282">
        <v>80</v>
      </c>
      <c r="O1086" s="278" t="s">
        <v>8142</v>
      </c>
      <c r="P1086" s="346"/>
      <c r="R1086" s="280" t="str">
        <f t="shared" si="16"/>
        <v>NAVY Jax</v>
      </c>
    </row>
    <row r="1087" spans="1:24" ht="15" customHeight="1" x14ac:dyDescent="0.3">
      <c r="A1087" s="278">
        <v>7775</v>
      </c>
      <c r="B1087" s="318">
        <v>40168</v>
      </c>
      <c r="C1087" s="319">
        <v>310</v>
      </c>
      <c r="D1087" s="319" t="s">
        <v>3168</v>
      </c>
      <c r="E1087" s="278" t="s">
        <v>3580</v>
      </c>
      <c r="F1087" s="278" t="s">
        <v>20171</v>
      </c>
      <c r="G1087" s="278" t="s">
        <v>8436</v>
      </c>
      <c r="H1087" s="280" t="s">
        <v>20172</v>
      </c>
      <c r="I1087" s="296" t="s">
        <v>20173</v>
      </c>
      <c r="J1087" s="280" t="s">
        <v>20174</v>
      </c>
      <c r="K1087" s="281" t="s">
        <v>4936</v>
      </c>
      <c r="M1087" s="285"/>
      <c r="O1087" s="278" t="s">
        <v>17057</v>
      </c>
      <c r="P1087" s="346"/>
      <c r="R1087" s="280" t="str">
        <f t="shared" si="16"/>
        <v>DH2m Hill</v>
      </c>
    </row>
    <row r="1088" spans="1:24" ht="15" customHeight="1" x14ac:dyDescent="0.3">
      <c r="A1088" s="278">
        <v>7780</v>
      </c>
      <c r="B1088" s="318">
        <v>40168</v>
      </c>
      <c r="C1088" s="319">
        <v>824</v>
      </c>
      <c r="D1088" s="319" t="s">
        <v>59</v>
      </c>
      <c r="E1088" s="278" t="s">
        <v>3580</v>
      </c>
      <c r="F1088" s="278" t="s">
        <v>20175</v>
      </c>
      <c r="G1088" s="278" t="s">
        <v>19426</v>
      </c>
      <c r="H1088" s="280" t="s">
        <v>16821</v>
      </c>
      <c r="I1088" s="296" t="s">
        <v>20176</v>
      </c>
      <c r="J1088" s="280" t="s">
        <v>20177</v>
      </c>
      <c r="K1088" s="281" t="s">
        <v>3566</v>
      </c>
      <c r="M1088" s="285"/>
      <c r="N1088" s="282">
        <v>5000</v>
      </c>
      <c r="O1088" s="278" t="s">
        <v>13539</v>
      </c>
      <c r="P1088" s="346"/>
      <c r="R1088" s="280" t="str">
        <f t="shared" si="16"/>
        <v>Gainesville Regional Utilities</v>
      </c>
    </row>
    <row r="1089" spans="1:24" s="286" customFormat="1" ht="15" customHeight="1" x14ac:dyDescent="0.3">
      <c r="A1089" s="286">
        <v>7790</v>
      </c>
      <c r="B1089" s="288">
        <v>40169</v>
      </c>
      <c r="C1089" s="286">
        <v>1255</v>
      </c>
      <c r="D1089" s="286" t="s">
        <v>108</v>
      </c>
      <c r="E1089" s="286" t="s">
        <v>3610</v>
      </c>
      <c r="F1089" s="286" t="s">
        <v>20178</v>
      </c>
      <c r="G1089" s="286" t="s">
        <v>15370</v>
      </c>
      <c r="H1089" s="290" t="s">
        <v>12884</v>
      </c>
      <c r="I1089" s="305" t="s">
        <v>20179</v>
      </c>
      <c r="J1089" s="290" t="s">
        <v>20180</v>
      </c>
      <c r="K1089" s="291" t="s">
        <v>3567</v>
      </c>
      <c r="L1089" s="291"/>
      <c r="M1089" s="289"/>
      <c r="N1089" s="292">
        <v>3000</v>
      </c>
      <c r="O1089" s="286" t="s">
        <v>4936</v>
      </c>
      <c r="P1089" s="366"/>
      <c r="R1089" s="290" t="str">
        <f t="shared" si="16"/>
        <v>Destin Water Users</v>
      </c>
      <c r="X1089" s="294"/>
    </row>
    <row r="1090" spans="1:24" ht="15" customHeight="1" x14ac:dyDescent="0.3">
      <c r="A1090" s="278">
        <v>7792</v>
      </c>
      <c r="B1090" s="279">
        <v>40169</v>
      </c>
      <c r="C1090" s="278">
        <v>223</v>
      </c>
      <c r="D1090" s="278" t="s">
        <v>68</v>
      </c>
      <c r="E1090" s="278" t="s">
        <v>3575</v>
      </c>
      <c r="F1090" s="278" t="s">
        <v>20181</v>
      </c>
      <c r="G1090" s="278" t="s">
        <v>8903</v>
      </c>
      <c r="H1090" s="393" t="s">
        <v>20182</v>
      </c>
      <c r="I1090" s="280" t="s">
        <v>20183</v>
      </c>
      <c r="J1090" s="280" t="s">
        <v>20184</v>
      </c>
      <c r="K1090" s="281" t="s">
        <v>16133</v>
      </c>
      <c r="M1090" s="285"/>
      <c r="N1090" s="282">
        <v>1000</v>
      </c>
      <c r="O1090" s="278" t="s">
        <v>17057</v>
      </c>
      <c r="P1090" s="346"/>
      <c r="R1090" s="280" t="str">
        <f t="shared" si="16"/>
        <v>Sarasota County Water</v>
      </c>
    </row>
    <row r="1091" spans="1:24" ht="15" customHeight="1" x14ac:dyDescent="0.3">
      <c r="A1091" s="278">
        <v>7794</v>
      </c>
      <c r="B1091" s="279">
        <v>40169</v>
      </c>
      <c r="C1091" s="278">
        <v>308</v>
      </c>
      <c r="D1091" s="278" t="s">
        <v>150</v>
      </c>
      <c r="E1091" s="278" t="s">
        <v>3575</v>
      </c>
      <c r="F1091" s="278" t="s">
        <v>20185</v>
      </c>
      <c r="G1091" s="278" t="s">
        <v>20186</v>
      </c>
      <c r="H1091" s="280" t="s">
        <v>20187</v>
      </c>
      <c r="I1091" s="280" t="s">
        <v>20188</v>
      </c>
      <c r="J1091" s="280" t="s">
        <v>20189</v>
      </c>
      <c r="K1091" s="281" t="s">
        <v>3567</v>
      </c>
      <c r="M1091" s="285"/>
      <c r="N1091" s="282">
        <v>5000</v>
      </c>
      <c r="O1091" s="278" t="s">
        <v>8215</v>
      </c>
      <c r="P1091" s="346"/>
      <c r="R1091" s="280" t="str">
        <f t="shared" si="16"/>
        <v>Citrus County</v>
      </c>
    </row>
    <row r="1092" spans="1:24" ht="15" customHeight="1" x14ac:dyDescent="0.3">
      <c r="A1092" s="278">
        <v>7802</v>
      </c>
      <c r="B1092" s="279">
        <v>40170</v>
      </c>
      <c r="C1092" s="278">
        <v>936</v>
      </c>
      <c r="D1092" s="278" t="s">
        <v>46</v>
      </c>
      <c r="E1092" s="278" t="s">
        <v>3575</v>
      </c>
      <c r="F1092" s="278" t="s">
        <v>20190</v>
      </c>
      <c r="G1092" s="278" t="s">
        <v>20191</v>
      </c>
      <c r="H1092" s="280" t="s">
        <v>20192</v>
      </c>
      <c r="I1092" s="280" t="s">
        <v>20193</v>
      </c>
      <c r="J1092" s="280" t="s">
        <v>20194</v>
      </c>
      <c r="K1092" s="281" t="s">
        <v>3566</v>
      </c>
      <c r="M1092" s="285" t="s">
        <v>14513</v>
      </c>
      <c r="N1092" s="282">
        <v>1200</v>
      </c>
      <c r="O1092" s="278" t="s">
        <v>8215</v>
      </c>
      <c r="P1092" s="346"/>
      <c r="R1092" s="280" t="str">
        <f t="shared" si="16"/>
        <v>Hillsborough Utilities</v>
      </c>
    </row>
    <row r="1093" spans="1:24" ht="15" customHeight="1" x14ac:dyDescent="0.3">
      <c r="A1093" s="278">
        <v>7808</v>
      </c>
      <c r="B1093" s="279">
        <v>40170</v>
      </c>
      <c r="C1093" s="278">
        <v>1842</v>
      </c>
      <c r="D1093" s="278" t="s">
        <v>35</v>
      </c>
      <c r="E1093" s="278" t="s">
        <v>3580</v>
      </c>
      <c r="F1093" s="307" t="s">
        <v>20195</v>
      </c>
      <c r="G1093" s="307" t="s">
        <v>8190</v>
      </c>
      <c r="H1093" s="307" t="s">
        <v>8191</v>
      </c>
      <c r="I1093" s="307" t="s">
        <v>20196</v>
      </c>
      <c r="J1093" s="307" t="s">
        <v>20197</v>
      </c>
      <c r="K1093" s="281" t="s">
        <v>16674</v>
      </c>
      <c r="M1093" s="285"/>
      <c r="N1093" s="282">
        <v>500</v>
      </c>
      <c r="O1093" s="278" t="s">
        <v>17057</v>
      </c>
      <c r="P1093" s="346"/>
      <c r="Q1093" s="278" t="s">
        <v>8548</v>
      </c>
      <c r="R1093" s="280" t="str">
        <f t="shared" si="16"/>
        <v>JEA</v>
      </c>
    </row>
    <row r="1094" spans="1:24" ht="15" customHeight="1" x14ac:dyDescent="0.3">
      <c r="A1094" s="278">
        <v>7815</v>
      </c>
      <c r="B1094" s="279">
        <v>40171</v>
      </c>
      <c r="C1094" s="278">
        <v>1121</v>
      </c>
      <c r="D1094" s="278" t="s">
        <v>51</v>
      </c>
      <c r="E1094" s="278" t="s">
        <v>3610</v>
      </c>
      <c r="F1094" s="307" t="s">
        <v>20198</v>
      </c>
      <c r="G1094" s="307" t="s">
        <v>20199</v>
      </c>
      <c r="H1094" s="307" t="s">
        <v>20200</v>
      </c>
      <c r="I1094" s="307" t="s">
        <v>20201</v>
      </c>
      <c r="J1094" s="307" t="s">
        <v>20202</v>
      </c>
      <c r="K1094" s="281" t="s">
        <v>14447</v>
      </c>
      <c r="M1094" s="285"/>
      <c r="N1094" s="282">
        <v>8000</v>
      </c>
      <c r="O1094" s="278" t="s">
        <v>17057</v>
      </c>
      <c r="P1094" s="346"/>
      <c r="R1094" s="280" t="str">
        <f t="shared" si="16"/>
        <v>Tyndall AFB Environmental Office</v>
      </c>
    </row>
    <row r="1095" spans="1:24" ht="15" customHeight="1" x14ac:dyDescent="0.3">
      <c r="A1095" s="278">
        <v>7826</v>
      </c>
      <c r="B1095" s="279">
        <v>40171</v>
      </c>
      <c r="C1095" s="278">
        <v>2121</v>
      </c>
      <c r="D1095" s="278" t="s">
        <v>31</v>
      </c>
      <c r="E1095" s="278" t="s">
        <v>3587</v>
      </c>
      <c r="F1095" s="278" t="s">
        <v>20203</v>
      </c>
      <c r="G1095" s="278" t="s">
        <v>20204</v>
      </c>
      <c r="H1095" s="280" t="s">
        <v>20205</v>
      </c>
      <c r="I1095" s="280" t="s">
        <v>20206</v>
      </c>
      <c r="J1095" s="280" t="s">
        <v>20207</v>
      </c>
      <c r="K1095" s="281" t="s">
        <v>8225</v>
      </c>
      <c r="M1095" s="285"/>
      <c r="N1095" s="282">
        <v>1000</v>
      </c>
      <c r="O1095" s="278" t="s">
        <v>10651</v>
      </c>
      <c r="P1095" s="346"/>
      <c r="R1095" s="280" t="str">
        <f t="shared" si="16"/>
        <v>Palm Beach Water Utilities</v>
      </c>
    </row>
    <row r="1096" spans="1:24" ht="15" customHeight="1" x14ac:dyDescent="0.3">
      <c r="A1096" s="278">
        <v>7831</v>
      </c>
      <c r="B1096" s="279">
        <v>40172</v>
      </c>
      <c r="C1096" s="278">
        <v>446</v>
      </c>
      <c r="D1096" s="278" t="s">
        <v>64</v>
      </c>
      <c r="E1096" s="278" t="s">
        <v>3578</v>
      </c>
      <c r="F1096" s="278" t="s">
        <v>20208</v>
      </c>
      <c r="G1096" s="278" t="s">
        <v>20209</v>
      </c>
      <c r="H1096" s="280" t="s">
        <v>5722</v>
      </c>
      <c r="I1096" s="280" t="s">
        <v>20210</v>
      </c>
      <c r="J1096" s="280" t="s">
        <v>20211</v>
      </c>
      <c r="K1096" s="281" t="s">
        <v>14447</v>
      </c>
      <c r="N1096" s="282">
        <v>1000</v>
      </c>
      <c r="O1096" s="278" t="s">
        <v>4936</v>
      </c>
      <c r="P1096" s="346"/>
      <c r="R1096" s="280" t="str">
        <f t="shared" si="16"/>
        <v>Orange County Utilities</v>
      </c>
    </row>
    <row r="1097" spans="1:24" ht="15" customHeight="1" x14ac:dyDescent="0.3">
      <c r="A1097" s="278">
        <v>7837</v>
      </c>
      <c r="B1097" s="279">
        <v>40172</v>
      </c>
      <c r="C1097" s="278">
        <v>900</v>
      </c>
      <c r="D1097" s="278" t="s">
        <v>448</v>
      </c>
      <c r="E1097" s="278" t="s">
        <v>3575</v>
      </c>
      <c r="F1097" s="278" t="s">
        <v>20212</v>
      </c>
      <c r="G1097" s="278" t="s">
        <v>11736</v>
      </c>
      <c r="H1097" s="280" t="s">
        <v>8515</v>
      </c>
      <c r="I1097" s="280" t="s">
        <v>20213</v>
      </c>
      <c r="J1097" s="280" t="s">
        <v>20214</v>
      </c>
      <c r="K1097" s="281" t="s">
        <v>4936</v>
      </c>
      <c r="N1097" s="282">
        <v>500</v>
      </c>
      <c r="O1097" s="278" t="s">
        <v>13539</v>
      </c>
      <c r="P1097" s="346"/>
      <c r="Q1097" s="278" t="s">
        <v>15416</v>
      </c>
      <c r="R1097" s="280" t="str">
        <f t="shared" si="16"/>
        <v>OMI</v>
      </c>
    </row>
    <row r="1098" spans="1:24" ht="15" customHeight="1" x14ac:dyDescent="0.3">
      <c r="A1098" s="278" t="s">
        <v>20215</v>
      </c>
      <c r="C1098" s="278"/>
      <c r="I1098" s="280"/>
      <c r="J1098" s="280"/>
      <c r="K1098" s="278"/>
      <c r="P1098" s="346"/>
    </row>
    <row r="1099" spans="1:24" ht="15" customHeight="1" x14ac:dyDescent="0.3">
      <c r="A1099" s="278">
        <v>7848</v>
      </c>
      <c r="B1099" s="279">
        <v>40173</v>
      </c>
      <c r="C1099" s="278">
        <v>1229</v>
      </c>
      <c r="D1099" s="278" t="s">
        <v>302</v>
      </c>
      <c r="E1099" s="278" t="s">
        <v>3587</v>
      </c>
      <c r="F1099" s="278" t="s">
        <v>20216</v>
      </c>
      <c r="G1099" s="278" t="s">
        <v>20217</v>
      </c>
      <c r="H1099" s="280" t="s">
        <v>20218</v>
      </c>
      <c r="I1099" s="280" t="s">
        <v>20219</v>
      </c>
      <c r="J1099" s="280" t="s">
        <v>20220</v>
      </c>
      <c r="K1099" s="281" t="s">
        <v>3566</v>
      </c>
      <c r="N1099" s="282">
        <v>25</v>
      </c>
      <c r="O1099" s="278" t="s">
        <v>8227</v>
      </c>
      <c r="P1099" s="346"/>
      <c r="R1099" s="280" t="str">
        <f t="shared" si="16"/>
        <v>Private Resident</v>
      </c>
    </row>
    <row r="1100" spans="1:24" ht="15" customHeight="1" x14ac:dyDescent="0.3">
      <c r="A1100" s="278">
        <v>7849</v>
      </c>
      <c r="B1100" s="279">
        <v>40173</v>
      </c>
      <c r="C1100" s="278">
        <v>1507</v>
      </c>
      <c r="D1100" s="278" t="s">
        <v>64</v>
      </c>
      <c r="E1100" s="278" t="s">
        <v>3578</v>
      </c>
      <c r="F1100" s="278" t="s">
        <v>20221</v>
      </c>
      <c r="G1100" s="278" t="s">
        <v>20222</v>
      </c>
      <c r="H1100" s="280" t="s">
        <v>12305</v>
      </c>
      <c r="I1100" s="280" t="s">
        <v>20223</v>
      </c>
      <c r="J1100" s="280" t="s">
        <v>20224</v>
      </c>
      <c r="K1100" s="281" t="s">
        <v>14447</v>
      </c>
      <c r="N1100" s="282">
        <v>1000</v>
      </c>
      <c r="O1100" s="278" t="s">
        <v>10651</v>
      </c>
      <c r="P1100" s="346"/>
      <c r="R1100" s="280" t="str">
        <f t="shared" ref="R1100:R1163" si="17">IF(B1100&gt;0,H1100,"")</f>
        <v>City of Maitland</v>
      </c>
    </row>
    <row r="1101" spans="1:24" ht="15" customHeight="1" x14ac:dyDescent="0.3">
      <c r="A1101" s="278">
        <v>7858</v>
      </c>
      <c r="B1101" s="279">
        <v>40174</v>
      </c>
      <c r="C1101" s="278">
        <v>1434</v>
      </c>
      <c r="D1101" s="278" t="s">
        <v>61</v>
      </c>
      <c r="E1101" s="278" t="s">
        <v>3575</v>
      </c>
      <c r="F1101" s="278" t="s">
        <v>20225</v>
      </c>
      <c r="G1101" s="278" t="s">
        <v>20226</v>
      </c>
      <c r="H1101" s="280" t="s">
        <v>14682</v>
      </c>
      <c r="I1101" s="280" t="s">
        <v>20227</v>
      </c>
      <c r="J1101" s="280" t="s">
        <v>20228</v>
      </c>
      <c r="K1101" s="281" t="s">
        <v>3566</v>
      </c>
      <c r="M1101" s="278" t="s">
        <v>11849</v>
      </c>
      <c r="N1101" s="282">
        <v>5000</v>
      </c>
      <c r="O1101" s="278" t="s">
        <v>8215</v>
      </c>
      <c r="P1101" s="346"/>
      <c r="Q1101" s="278" t="s">
        <v>15416</v>
      </c>
    </row>
    <row r="1102" spans="1:24" ht="15" customHeight="1" x14ac:dyDescent="0.3">
      <c r="A1102" s="278">
        <v>7870</v>
      </c>
      <c r="B1102" s="279">
        <v>40175</v>
      </c>
      <c r="C1102" s="278">
        <v>1057</v>
      </c>
      <c r="D1102" s="278" t="s">
        <v>152</v>
      </c>
      <c r="E1102" s="278" t="s">
        <v>3580</v>
      </c>
      <c r="F1102" s="278" t="s">
        <v>20229</v>
      </c>
      <c r="G1102" s="278" t="s">
        <v>9373</v>
      </c>
      <c r="H1102" s="280" t="s">
        <v>8827</v>
      </c>
      <c r="I1102" s="280" t="s">
        <v>20230</v>
      </c>
      <c r="J1102" s="280" t="s">
        <v>20231</v>
      </c>
      <c r="K1102" s="281" t="s">
        <v>8225</v>
      </c>
      <c r="M1102" s="278" t="s">
        <v>20232</v>
      </c>
      <c r="N1102" s="282">
        <v>7000</v>
      </c>
      <c r="O1102" s="278" t="s">
        <v>17912</v>
      </c>
      <c r="P1102" s="346"/>
      <c r="R1102" s="280" t="str">
        <f t="shared" si="17"/>
        <v>Clay County Utilities</v>
      </c>
    </row>
    <row r="1103" spans="1:24" ht="15" customHeight="1" x14ac:dyDescent="0.3">
      <c r="A1103" s="278">
        <v>7874</v>
      </c>
      <c r="B1103" s="279">
        <v>40175</v>
      </c>
      <c r="C1103" s="278">
        <v>1423</v>
      </c>
      <c r="D1103" s="278" t="s">
        <v>51</v>
      </c>
      <c r="E1103" s="278" t="s">
        <v>3610</v>
      </c>
      <c r="F1103" s="278" t="s">
        <v>20233</v>
      </c>
      <c r="G1103" s="278" t="s">
        <v>13436</v>
      </c>
      <c r="H1103" s="280" t="s">
        <v>8468</v>
      </c>
      <c r="I1103" s="280" t="s">
        <v>20234</v>
      </c>
      <c r="J1103" s="280" t="s">
        <v>20235</v>
      </c>
      <c r="K1103" s="281" t="s">
        <v>15773</v>
      </c>
      <c r="N1103" s="282">
        <v>30</v>
      </c>
      <c r="O1103" s="278" t="s">
        <v>17057</v>
      </c>
      <c r="P1103" s="346"/>
      <c r="Q1103" s="278" t="s">
        <v>20236</v>
      </c>
      <c r="R1103" s="280" t="str">
        <f t="shared" si="17"/>
        <v>City of Panama City</v>
      </c>
    </row>
    <row r="1104" spans="1:24" ht="15" customHeight="1" x14ac:dyDescent="0.3">
      <c r="A1104" s="278">
        <v>7878</v>
      </c>
      <c r="B1104" s="279">
        <v>40175</v>
      </c>
      <c r="C1104" s="278">
        <v>1802</v>
      </c>
      <c r="D1104" s="278" t="s">
        <v>141</v>
      </c>
      <c r="E1104" s="278" t="s">
        <v>3578</v>
      </c>
      <c r="F1104" s="278" t="s">
        <v>20237</v>
      </c>
      <c r="G1104" s="278" t="s">
        <v>20238</v>
      </c>
      <c r="H1104" s="280" t="s">
        <v>16175</v>
      </c>
      <c r="I1104" s="280" t="s">
        <v>20239</v>
      </c>
      <c r="J1104" s="280" t="s">
        <v>20240</v>
      </c>
      <c r="K1104" s="281" t="s">
        <v>4936</v>
      </c>
      <c r="M1104" s="278" t="s">
        <v>20241</v>
      </c>
      <c r="N1104" s="282">
        <v>10000</v>
      </c>
      <c r="O1104" s="278" t="s">
        <v>17057</v>
      </c>
      <c r="P1104" s="346"/>
      <c r="R1104" s="280" t="str">
        <f t="shared" si="17"/>
        <v>Severen Trent</v>
      </c>
    </row>
    <row r="1105" spans="1:24" ht="15" customHeight="1" x14ac:dyDescent="0.3">
      <c r="A1105" s="278">
        <v>7886</v>
      </c>
      <c r="B1105" s="279">
        <v>40176</v>
      </c>
      <c r="C1105" s="278">
        <v>938</v>
      </c>
      <c r="D1105" s="278" t="s">
        <v>94</v>
      </c>
      <c r="E1105" s="278" t="s">
        <v>3582</v>
      </c>
      <c r="F1105" s="278" t="s">
        <v>20242</v>
      </c>
      <c r="G1105" s="278" t="s">
        <v>20243</v>
      </c>
      <c r="H1105" s="280" t="s">
        <v>11247</v>
      </c>
      <c r="I1105" s="280" t="s">
        <v>20244</v>
      </c>
      <c r="J1105" s="280" t="s">
        <v>20245</v>
      </c>
      <c r="K1105" s="281" t="s">
        <v>3566</v>
      </c>
      <c r="N1105" s="282" t="s">
        <v>4936</v>
      </c>
      <c r="O1105" s="278" t="s">
        <v>18197</v>
      </c>
      <c r="P1105" s="346"/>
      <c r="Q1105" s="278" t="s">
        <v>20246</v>
      </c>
      <c r="R1105" s="280" t="str">
        <f t="shared" si="17"/>
        <v>private citizen</v>
      </c>
    </row>
    <row r="1106" spans="1:24" ht="15" customHeight="1" x14ac:dyDescent="0.3">
      <c r="A1106" s="278">
        <v>7887</v>
      </c>
      <c r="B1106" s="279">
        <v>40176</v>
      </c>
      <c r="C1106" s="278">
        <v>944</v>
      </c>
      <c r="D1106" s="278" t="s">
        <v>162</v>
      </c>
      <c r="E1106" s="278" t="s">
        <v>3582</v>
      </c>
      <c r="F1106" s="278" t="s">
        <v>20247</v>
      </c>
      <c r="G1106" s="278" t="s">
        <v>18787</v>
      </c>
      <c r="H1106" s="280" t="s">
        <v>9423</v>
      </c>
      <c r="I1106" s="280" t="s">
        <v>20248</v>
      </c>
      <c r="J1106" s="280" t="s">
        <v>20249</v>
      </c>
      <c r="K1106" s="281" t="s">
        <v>3566</v>
      </c>
      <c r="M1106" s="278" t="s">
        <v>4073</v>
      </c>
      <c r="N1106" s="282">
        <v>14000</v>
      </c>
      <c r="O1106" s="278" t="s">
        <v>8215</v>
      </c>
      <c r="P1106" s="346"/>
      <c r="R1106" s="280" t="str">
        <f t="shared" si="17"/>
        <v>Lee Co. Utilities</v>
      </c>
    </row>
    <row r="1107" spans="1:24" ht="15" customHeight="1" x14ac:dyDescent="0.3">
      <c r="A1107" s="278">
        <v>7888</v>
      </c>
      <c r="B1107" s="279">
        <v>40176</v>
      </c>
      <c r="C1107" s="278">
        <v>1038</v>
      </c>
      <c r="D1107" s="278" t="s">
        <v>61</v>
      </c>
      <c r="E1107" s="278" t="s">
        <v>3575</v>
      </c>
      <c r="F1107" s="278" t="s">
        <v>20247</v>
      </c>
      <c r="G1107" s="278" t="s">
        <v>20250</v>
      </c>
      <c r="H1107" s="280" t="s">
        <v>10904</v>
      </c>
      <c r="I1107" s="280" t="s">
        <v>20251</v>
      </c>
      <c r="J1107" s="280" t="s">
        <v>20252</v>
      </c>
      <c r="K1107" s="281" t="s">
        <v>3566</v>
      </c>
      <c r="M1107" s="278" t="s">
        <v>17056</v>
      </c>
      <c r="N1107" s="282">
        <v>6000</v>
      </c>
      <c r="O1107" s="278" t="s">
        <v>8215</v>
      </c>
      <c r="P1107" s="346"/>
      <c r="R1107" s="280" t="str">
        <f t="shared" si="17"/>
        <v>City of Tarpon Springs</v>
      </c>
    </row>
    <row r="1108" spans="1:24" ht="15" customHeight="1" x14ac:dyDescent="0.3">
      <c r="A1108" s="278">
        <v>7891</v>
      </c>
      <c r="B1108" s="279">
        <v>40176</v>
      </c>
      <c r="C1108" s="278">
        <v>1339</v>
      </c>
      <c r="D1108" s="278" t="s">
        <v>35</v>
      </c>
      <c r="E1108" s="278" t="s">
        <v>3580</v>
      </c>
      <c r="F1108" s="278" t="s">
        <v>20237</v>
      </c>
      <c r="G1108" s="278" t="s">
        <v>8558</v>
      </c>
      <c r="H1108" s="280" t="s">
        <v>8191</v>
      </c>
      <c r="I1108" s="280" t="s">
        <v>20253</v>
      </c>
      <c r="J1108" s="280" t="s">
        <v>20254</v>
      </c>
      <c r="K1108" s="281" t="s">
        <v>8429</v>
      </c>
      <c r="N1108" s="282">
        <v>1440</v>
      </c>
      <c r="O1108" s="278" t="s">
        <v>8142</v>
      </c>
      <c r="P1108" s="346"/>
      <c r="Q1108" s="278" t="s">
        <v>20079</v>
      </c>
      <c r="R1108" s="280" t="str">
        <f t="shared" si="17"/>
        <v>JEA</v>
      </c>
    </row>
    <row r="1109" spans="1:24" ht="15" customHeight="1" x14ac:dyDescent="0.3">
      <c r="A1109" s="278">
        <v>7902</v>
      </c>
      <c r="B1109" s="279">
        <v>40177</v>
      </c>
      <c r="C1109" s="278">
        <v>1243</v>
      </c>
      <c r="D1109" s="278" t="s">
        <v>203</v>
      </c>
      <c r="E1109" s="278" t="s">
        <v>3610</v>
      </c>
      <c r="F1109" s="307" t="s">
        <v>20255</v>
      </c>
      <c r="G1109" s="307" t="s">
        <v>20256</v>
      </c>
      <c r="H1109" s="307" t="s">
        <v>11247</v>
      </c>
      <c r="I1109" s="325" t="s">
        <v>20257</v>
      </c>
      <c r="J1109" s="307" t="s">
        <v>20258</v>
      </c>
      <c r="K1109" s="281" t="s">
        <v>3566</v>
      </c>
      <c r="N1109" s="282" t="s">
        <v>4936</v>
      </c>
      <c r="O1109" s="278" t="s">
        <v>18197</v>
      </c>
      <c r="P1109" s="346"/>
      <c r="Q1109" s="307" t="s">
        <v>8296</v>
      </c>
      <c r="R1109" s="280" t="str">
        <f t="shared" si="17"/>
        <v>private citizen</v>
      </c>
    </row>
    <row r="1110" spans="1:24" ht="15" customHeight="1" x14ac:dyDescent="0.3">
      <c r="A1110" s="278">
        <v>7903</v>
      </c>
      <c r="B1110" s="279">
        <v>40177</v>
      </c>
      <c r="C1110" s="278">
        <v>1258</v>
      </c>
      <c r="D1110" s="278" t="s">
        <v>46</v>
      </c>
      <c r="E1110" s="278" t="s">
        <v>3575</v>
      </c>
      <c r="F1110" s="307" t="s">
        <v>20259</v>
      </c>
      <c r="G1110" s="307" t="s">
        <v>10303</v>
      </c>
      <c r="H1110" s="307" t="s">
        <v>13981</v>
      </c>
      <c r="I1110" s="307" t="s">
        <v>20260</v>
      </c>
      <c r="J1110" s="307" t="s">
        <v>20261</v>
      </c>
      <c r="K1110" s="281" t="s">
        <v>3566</v>
      </c>
      <c r="M1110" s="285" t="s">
        <v>12003</v>
      </c>
      <c r="N1110" s="282">
        <v>30000</v>
      </c>
      <c r="O1110" s="278" t="s">
        <v>17912</v>
      </c>
      <c r="P1110" s="346"/>
      <c r="Q1110" s="278" t="s">
        <v>15416</v>
      </c>
      <c r="R1110" s="280" t="str">
        <f t="shared" si="17"/>
        <v>Hillsborough Co. Water Resources</v>
      </c>
    </row>
    <row r="1111" spans="1:24" ht="15" customHeight="1" x14ac:dyDescent="0.3">
      <c r="A1111" s="278">
        <v>7923</v>
      </c>
      <c r="B1111" s="279">
        <v>40178</v>
      </c>
      <c r="C1111" s="278">
        <v>1507</v>
      </c>
      <c r="D1111" s="278" t="s">
        <v>319</v>
      </c>
      <c r="E1111" s="278" t="s">
        <v>3610</v>
      </c>
      <c r="F1111" s="307" t="s">
        <v>20262</v>
      </c>
      <c r="G1111" s="307" t="s">
        <v>20263</v>
      </c>
      <c r="H1111" s="307" t="s">
        <v>8208</v>
      </c>
      <c r="I1111" s="307" t="s">
        <v>20264</v>
      </c>
      <c r="J1111" s="307" t="s">
        <v>20265</v>
      </c>
      <c r="K1111" s="281" t="s">
        <v>8225</v>
      </c>
      <c r="M1111" s="285"/>
      <c r="N1111" s="282" t="s">
        <v>4936</v>
      </c>
      <c r="O1111" s="278" t="s">
        <v>17057</v>
      </c>
      <c r="P1111" s="346"/>
      <c r="R1111" s="280" t="str">
        <f t="shared" si="17"/>
        <v>City of Tallahassee</v>
      </c>
    </row>
    <row r="1112" spans="1:24" ht="15" customHeight="1" x14ac:dyDescent="0.3">
      <c r="A1112" s="278">
        <v>7925</v>
      </c>
      <c r="B1112" s="279">
        <v>40178</v>
      </c>
      <c r="C1112" s="278">
        <v>1603</v>
      </c>
      <c r="D1112" s="278" t="s">
        <v>70</v>
      </c>
      <c r="E1112" s="278" t="s">
        <v>3575</v>
      </c>
      <c r="F1112" s="307" t="s">
        <v>20266</v>
      </c>
      <c r="G1112" s="307" t="s">
        <v>20267</v>
      </c>
      <c r="H1112" s="307" t="s">
        <v>8299</v>
      </c>
      <c r="I1112" s="307" t="s">
        <v>20268</v>
      </c>
      <c r="J1112" s="307" t="s">
        <v>20269</v>
      </c>
      <c r="K1112" s="281" t="s">
        <v>4936</v>
      </c>
      <c r="M1112" s="285"/>
      <c r="N1112" s="282" t="s">
        <v>4936</v>
      </c>
      <c r="O1112" s="278" t="s">
        <v>8227</v>
      </c>
      <c r="P1112" s="346"/>
      <c r="Q1112" s="278" t="s">
        <v>15416</v>
      </c>
      <c r="R1112" s="280" t="str">
        <f t="shared" si="17"/>
        <v>City of Lakeland</v>
      </c>
    </row>
    <row r="1113" spans="1:24" ht="15" customHeight="1" x14ac:dyDescent="0.3">
      <c r="C1113" s="278"/>
      <c r="I1113" s="280"/>
      <c r="J1113" s="280"/>
      <c r="M1113" s="285"/>
      <c r="P1113" s="346"/>
      <c r="R1113" s="280" t="str">
        <f t="shared" si="17"/>
        <v/>
      </c>
    </row>
    <row r="1114" spans="1:24" ht="15" customHeight="1" x14ac:dyDescent="0.3">
      <c r="C1114" s="278"/>
      <c r="I1114" s="280"/>
      <c r="J1114" s="280"/>
      <c r="M1114" s="285"/>
      <c r="P1114" s="346"/>
      <c r="R1114" s="280" t="str">
        <f t="shared" si="17"/>
        <v/>
      </c>
    </row>
    <row r="1115" spans="1:24" ht="15" customHeight="1" x14ac:dyDescent="0.3">
      <c r="C1115" s="278"/>
      <c r="I1115" s="280"/>
      <c r="J1115" s="280"/>
      <c r="M1115" s="285"/>
      <c r="P1115" s="346"/>
      <c r="R1115" s="280" t="str">
        <f t="shared" si="17"/>
        <v/>
      </c>
    </row>
    <row r="1116" spans="1:24" ht="15" customHeight="1" x14ac:dyDescent="0.3">
      <c r="C1116" s="278"/>
      <c r="I1116" s="280"/>
      <c r="J1116" s="280"/>
      <c r="M1116" s="285"/>
      <c r="P1116" s="346"/>
      <c r="R1116" s="280" t="str">
        <f t="shared" si="17"/>
        <v/>
      </c>
    </row>
    <row r="1117" spans="1:24" ht="15" customHeight="1" x14ac:dyDescent="0.3">
      <c r="C1117" s="278"/>
      <c r="I1117" s="280"/>
      <c r="J1117" s="280"/>
      <c r="M1117" s="285"/>
      <c r="P1117" s="346"/>
      <c r="R1117" s="280" t="str">
        <f t="shared" si="17"/>
        <v/>
      </c>
    </row>
    <row r="1118" spans="1:24" ht="15" customHeight="1" x14ac:dyDescent="0.3">
      <c r="C1118" s="278"/>
      <c r="I1118" s="280"/>
      <c r="J1118" s="280"/>
      <c r="M1118" s="285"/>
      <c r="P1118" s="346"/>
      <c r="R1118" s="280" t="str">
        <f t="shared" si="17"/>
        <v/>
      </c>
    </row>
    <row r="1119" spans="1:24" ht="15" customHeight="1" x14ac:dyDescent="0.3">
      <c r="C1119" s="278"/>
      <c r="I1119" s="280"/>
      <c r="J1119" s="280"/>
      <c r="M1119" s="285"/>
      <c r="P1119" s="346"/>
      <c r="R1119" s="280" t="str">
        <f t="shared" si="17"/>
        <v/>
      </c>
    </row>
    <row r="1120" spans="1:24" s="286" customFormat="1" ht="15" customHeight="1" x14ac:dyDescent="0.3">
      <c r="B1120" s="288"/>
      <c r="H1120" s="290"/>
      <c r="I1120" s="304"/>
      <c r="J1120" s="305"/>
      <c r="K1120" s="291"/>
      <c r="L1120" s="291"/>
      <c r="M1120" s="289"/>
      <c r="N1120" s="292"/>
      <c r="P1120" s="366"/>
      <c r="R1120" s="280" t="str">
        <f t="shared" si="17"/>
        <v/>
      </c>
      <c r="X1120" s="294"/>
    </row>
    <row r="1121" spans="3:18" ht="15" customHeight="1" x14ac:dyDescent="0.3">
      <c r="C1121" s="278"/>
      <c r="M1121" s="285"/>
      <c r="P1121" s="346"/>
      <c r="R1121" s="280" t="str">
        <f t="shared" si="17"/>
        <v/>
      </c>
    </row>
    <row r="1122" spans="3:18" ht="15" customHeight="1" x14ac:dyDescent="0.3">
      <c r="C1122" s="278"/>
      <c r="M1122" s="285"/>
      <c r="P1122" s="346"/>
      <c r="R1122" s="280" t="str">
        <f t="shared" si="17"/>
        <v/>
      </c>
    </row>
    <row r="1123" spans="3:18" ht="15" customHeight="1" x14ac:dyDescent="0.3">
      <c r="C1123" s="278"/>
      <c r="G1123" s="297"/>
      <c r="M1123" s="285"/>
      <c r="P1123" s="346"/>
      <c r="R1123" s="280" t="str">
        <f t="shared" si="17"/>
        <v/>
      </c>
    </row>
    <row r="1124" spans="3:18" ht="15" customHeight="1" x14ac:dyDescent="0.3">
      <c r="C1124" s="278"/>
      <c r="M1124" s="285"/>
      <c r="P1124" s="346"/>
      <c r="R1124" s="280" t="str">
        <f t="shared" si="17"/>
        <v/>
      </c>
    </row>
    <row r="1125" spans="3:18" ht="15" customHeight="1" x14ac:dyDescent="0.3">
      <c r="C1125" s="278"/>
      <c r="G1125" s="297"/>
      <c r="M1125" s="285"/>
      <c r="P1125" s="346"/>
      <c r="R1125" s="280" t="str">
        <f t="shared" si="17"/>
        <v/>
      </c>
    </row>
    <row r="1126" spans="3:18" ht="15" customHeight="1" x14ac:dyDescent="0.3">
      <c r="C1126" s="278"/>
      <c r="M1126" s="285"/>
      <c r="P1126" s="346"/>
      <c r="R1126" s="280" t="str">
        <f t="shared" si="17"/>
        <v/>
      </c>
    </row>
    <row r="1127" spans="3:18" ht="15" customHeight="1" x14ac:dyDescent="0.3">
      <c r="C1127" s="278"/>
      <c r="G1127" s="297"/>
      <c r="M1127" s="285"/>
      <c r="P1127" s="346"/>
      <c r="R1127" s="280" t="str">
        <f t="shared" si="17"/>
        <v/>
      </c>
    </row>
    <row r="1128" spans="3:18" ht="15" customHeight="1" x14ac:dyDescent="0.3">
      <c r="C1128" s="278"/>
      <c r="M1128" s="285"/>
      <c r="P1128" s="346"/>
      <c r="R1128" s="280" t="str">
        <f t="shared" si="17"/>
        <v/>
      </c>
    </row>
    <row r="1129" spans="3:18" ht="15" customHeight="1" x14ac:dyDescent="0.3">
      <c r="C1129" s="278"/>
      <c r="G1129" s="297"/>
      <c r="M1129" s="285"/>
      <c r="P1129" s="346"/>
      <c r="R1129" s="280" t="str">
        <f t="shared" si="17"/>
        <v/>
      </c>
    </row>
    <row r="1130" spans="3:18" ht="15" customHeight="1" x14ac:dyDescent="0.3">
      <c r="C1130" s="278"/>
      <c r="P1130" s="346"/>
      <c r="R1130" s="280" t="str">
        <f t="shared" si="17"/>
        <v/>
      </c>
    </row>
    <row r="1131" spans="3:18" ht="15" customHeight="1" x14ac:dyDescent="0.3">
      <c r="C1131" s="278"/>
      <c r="M1131" s="285"/>
      <c r="R1131" s="280" t="str">
        <f t="shared" si="17"/>
        <v/>
      </c>
    </row>
    <row r="1132" spans="3:18" ht="15" customHeight="1" x14ac:dyDescent="0.3">
      <c r="C1132" s="278"/>
      <c r="G1132" s="297"/>
      <c r="M1132" s="285"/>
      <c r="R1132" s="280" t="str">
        <f t="shared" si="17"/>
        <v/>
      </c>
    </row>
    <row r="1133" spans="3:18" ht="15" customHeight="1" x14ac:dyDescent="0.3">
      <c r="C1133" s="278"/>
      <c r="M1133" s="285"/>
      <c r="P1133" s="346"/>
      <c r="R1133" s="280" t="str">
        <f t="shared" si="17"/>
        <v/>
      </c>
    </row>
    <row r="1134" spans="3:18" ht="15" customHeight="1" x14ac:dyDescent="0.3">
      <c r="C1134" s="278"/>
      <c r="M1134" s="285"/>
      <c r="P1134" s="346"/>
      <c r="R1134" s="280" t="str">
        <f t="shared" si="17"/>
        <v/>
      </c>
    </row>
    <row r="1135" spans="3:18" ht="15" customHeight="1" x14ac:dyDescent="0.3">
      <c r="C1135" s="278"/>
      <c r="M1135" s="285"/>
      <c r="P1135" s="346"/>
      <c r="R1135" s="280" t="str">
        <f t="shared" si="17"/>
        <v/>
      </c>
    </row>
    <row r="1136" spans="3:18" ht="15" customHeight="1" x14ac:dyDescent="0.3">
      <c r="C1136" s="278"/>
      <c r="M1136" s="285"/>
      <c r="P1136" s="346"/>
      <c r="R1136" s="280" t="str">
        <f t="shared" si="17"/>
        <v/>
      </c>
    </row>
    <row r="1137" spans="2:24" ht="15" customHeight="1" x14ac:dyDescent="0.3">
      <c r="C1137" s="278"/>
      <c r="M1137" s="285"/>
      <c r="R1137" s="280" t="str">
        <f t="shared" si="17"/>
        <v/>
      </c>
    </row>
    <row r="1138" spans="2:24" ht="15" customHeight="1" x14ac:dyDescent="0.3">
      <c r="C1138" s="278"/>
      <c r="M1138" s="285"/>
      <c r="P1138" s="346"/>
      <c r="R1138" s="280" t="str">
        <f t="shared" si="17"/>
        <v/>
      </c>
    </row>
    <row r="1139" spans="2:24" ht="15" customHeight="1" x14ac:dyDescent="0.3">
      <c r="C1139" s="278"/>
      <c r="M1139" s="285"/>
      <c r="P1139" s="346"/>
      <c r="R1139" s="280" t="str">
        <f t="shared" si="17"/>
        <v/>
      </c>
    </row>
    <row r="1140" spans="2:24" ht="15" customHeight="1" x14ac:dyDescent="0.3">
      <c r="C1140" s="278"/>
      <c r="M1140" s="285"/>
      <c r="P1140" s="346"/>
      <c r="R1140" s="280" t="str">
        <f t="shared" si="17"/>
        <v/>
      </c>
    </row>
    <row r="1141" spans="2:24" ht="15" customHeight="1" x14ac:dyDescent="0.3">
      <c r="C1141" s="278"/>
      <c r="G1141" s="297"/>
      <c r="M1141" s="285"/>
      <c r="P1141" s="346"/>
      <c r="R1141" s="280" t="str">
        <f t="shared" si="17"/>
        <v/>
      </c>
    </row>
    <row r="1142" spans="2:24" ht="15" customHeight="1" x14ac:dyDescent="0.3">
      <c r="C1142" s="278"/>
      <c r="M1142" s="285"/>
      <c r="P1142" s="346"/>
      <c r="R1142" s="280" t="str">
        <f t="shared" si="17"/>
        <v/>
      </c>
    </row>
    <row r="1143" spans="2:24" s="286" customFormat="1" ht="15" customHeight="1" x14ac:dyDescent="0.3">
      <c r="B1143" s="288"/>
      <c r="H1143" s="290"/>
      <c r="I1143" s="304"/>
      <c r="J1143" s="305"/>
      <c r="K1143" s="291"/>
      <c r="L1143" s="291"/>
      <c r="M1143" s="289"/>
      <c r="N1143" s="292"/>
      <c r="P1143" s="366"/>
      <c r="R1143" s="280" t="str">
        <f t="shared" si="17"/>
        <v/>
      </c>
      <c r="X1143" s="294"/>
    </row>
    <row r="1144" spans="2:24" ht="15" customHeight="1" x14ac:dyDescent="0.3">
      <c r="C1144" s="278"/>
      <c r="G1144" s="297"/>
      <c r="M1144" s="285"/>
      <c r="P1144" s="346"/>
      <c r="R1144" s="280" t="str">
        <f t="shared" si="17"/>
        <v/>
      </c>
    </row>
    <row r="1145" spans="2:24" ht="15" customHeight="1" x14ac:dyDescent="0.3">
      <c r="C1145" s="278"/>
      <c r="M1145" s="285"/>
      <c r="P1145" s="346"/>
      <c r="R1145" s="280" t="str">
        <f t="shared" si="17"/>
        <v/>
      </c>
    </row>
    <row r="1146" spans="2:24" ht="15" customHeight="1" x14ac:dyDescent="0.3">
      <c r="C1146" s="278"/>
      <c r="P1146" s="346"/>
      <c r="R1146" s="280" t="str">
        <f t="shared" si="17"/>
        <v/>
      </c>
    </row>
    <row r="1147" spans="2:24" ht="15" customHeight="1" x14ac:dyDescent="0.3">
      <c r="C1147" s="278"/>
      <c r="M1147" s="285"/>
      <c r="R1147" s="280" t="str">
        <f t="shared" si="17"/>
        <v/>
      </c>
    </row>
    <row r="1148" spans="2:24" ht="15" customHeight="1" x14ac:dyDescent="0.3">
      <c r="C1148" s="278"/>
      <c r="J1148" s="280"/>
      <c r="M1148" s="285"/>
      <c r="P1148" s="346"/>
      <c r="R1148" s="280" t="str">
        <f t="shared" si="17"/>
        <v/>
      </c>
    </row>
    <row r="1149" spans="2:24" ht="15" customHeight="1" x14ac:dyDescent="0.3">
      <c r="C1149" s="278"/>
      <c r="J1149" s="280"/>
      <c r="M1149" s="285"/>
      <c r="P1149" s="346"/>
      <c r="R1149" s="280" t="str">
        <f t="shared" si="17"/>
        <v/>
      </c>
    </row>
    <row r="1150" spans="2:24" ht="15" customHeight="1" x14ac:dyDescent="0.3">
      <c r="C1150" s="278"/>
      <c r="J1150" s="280"/>
      <c r="M1150" s="285"/>
      <c r="P1150" s="346"/>
      <c r="R1150" s="280" t="str">
        <f t="shared" si="17"/>
        <v/>
      </c>
    </row>
    <row r="1151" spans="2:24" ht="15" customHeight="1" x14ac:dyDescent="0.3">
      <c r="C1151" s="278"/>
      <c r="J1151" s="280"/>
      <c r="M1151" s="285"/>
      <c r="P1151" s="346"/>
      <c r="R1151" s="280" t="str">
        <f t="shared" si="17"/>
        <v/>
      </c>
    </row>
    <row r="1152" spans="2:24" ht="15" customHeight="1" x14ac:dyDescent="0.3">
      <c r="C1152" s="278"/>
      <c r="J1152" s="280"/>
      <c r="M1152" s="285"/>
      <c r="P1152" s="346"/>
      <c r="R1152" s="280" t="str">
        <f t="shared" si="17"/>
        <v/>
      </c>
    </row>
    <row r="1153" spans="3:18" ht="15" customHeight="1" x14ac:dyDescent="0.3">
      <c r="C1153" s="278"/>
      <c r="J1153" s="280"/>
      <c r="M1153" s="285"/>
      <c r="P1153" s="346"/>
      <c r="R1153" s="280" t="str">
        <f t="shared" si="17"/>
        <v/>
      </c>
    </row>
    <row r="1154" spans="3:18" ht="15" customHeight="1" x14ac:dyDescent="0.3">
      <c r="C1154" s="278"/>
      <c r="J1154" s="280"/>
      <c r="M1154" s="285"/>
      <c r="P1154" s="346"/>
      <c r="R1154" s="280" t="str">
        <f t="shared" si="17"/>
        <v/>
      </c>
    </row>
    <row r="1155" spans="3:18" ht="15" customHeight="1" x14ac:dyDescent="0.3">
      <c r="C1155" s="278"/>
      <c r="J1155" s="280"/>
      <c r="M1155" s="285"/>
      <c r="P1155" s="346"/>
      <c r="R1155" s="280" t="str">
        <f t="shared" si="17"/>
        <v/>
      </c>
    </row>
    <row r="1156" spans="3:18" ht="15" customHeight="1" x14ac:dyDescent="0.3">
      <c r="C1156" s="278"/>
      <c r="I1156" s="280"/>
      <c r="J1156" s="280"/>
      <c r="M1156" s="285"/>
      <c r="P1156" s="346"/>
      <c r="R1156" s="280" t="str">
        <f t="shared" si="17"/>
        <v/>
      </c>
    </row>
    <row r="1157" spans="3:18" ht="15" customHeight="1" x14ac:dyDescent="0.3">
      <c r="C1157" s="278"/>
      <c r="I1157" s="280"/>
      <c r="J1157" s="280"/>
      <c r="M1157" s="285"/>
      <c r="R1157" s="280" t="str">
        <f t="shared" si="17"/>
        <v/>
      </c>
    </row>
    <row r="1158" spans="3:18" ht="15" customHeight="1" x14ac:dyDescent="0.3">
      <c r="C1158" s="278"/>
      <c r="J1158" s="280"/>
      <c r="M1158" s="285"/>
      <c r="R1158" s="280" t="str">
        <f t="shared" si="17"/>
        <v/>
      </c>
    </row>
    <row r="1159" spans="3:18" ht="15" customHeight="1" x14ac:dyDescent="0.3">
      <c r="C1159" s="278"/>
      <c r="I1159" s="280"/>
      <c r="J1159" s="280"/>
      <c r="M1159" s="285"/>
      <c r="R1159" s="280" t="str">
        <f t="shared" si="17"/>
        <v/>
      </c>
    </row>
    <row r="1160" spans="3:18" ht="15" customHeight="1" x14ac:dyDescent="0.3">
      <c r="C1160" s="278"/>
      <c r="J1160" s="280"/>
      <c r="M1160" s="285"/>
      <c r="R1160" s="280" t="str">
        <f t="shared" si="17"/>
        <v/>
      </c>
    </row>
    <row r="1161" spans="3:18" ht="15" customHeight="1" x14ac:dyDescent="0.3">
      <c r="C1161" s="278"/>
      <c r="I1161" s="280"/>
      <c r="J1161" s="280"/>
      <c r="M1161" s="285"/>
      <c r="R1161" s="280" t="str">
        <f t="shared" si="17"/>
        <v/>
      </c>
    </row>
    <row r="1162" spans="3:18" ht="15" customHeight="1" x14ac:dyDescent="0.3">
      <c r="C1162" s="278"/>
      <c r="I1162" s="280"/>
      <c r="J1162" s="280"/>
      <c r="M1162" s="285"/>
      <c r="R1162" s="280" t="str">
        <f t="shared" si="17"/>
        <v/>
      </c>
    </row>
    <row r="1163" spans="3:18" ht="15" customHeight="1" x14ac:dyDescent="0.3">
      <c r="C1163" s="278"/>
      <c r="I1163" s="280"/>
      <c r="J1163" s="280"/>
      <c r="M1163" s="285"/>
      <c r="R1163" s="280" t="str">
        <f t="shared" si="17"/>
        <v/>
      </c>
    </row>
    <row r="1164" spans="3:18" ht="15" customHeight="1" x14ac:dyDescent="0.3">
      <c r="C1164" s="278"/>
      <c r="J1164" s="280"/>
      <c r="M1164" s="285"/>
      <c r="R1164" s="280" t="str">
        <f t="shared" ref="R1164:R1227" si="18">IF(B1164&gt;0,H1164,"")</f>
        <v/>
      </c>
    </row>
    <row r="1165" spans="3:18" ht="15" customHeight="1" x14ac:dyDescent="0.3">
      <c r="C1165" s="278"/>
      <c r="I1165" s="280"/>
      <c r="J1165" s="280"/>
      <c r="M1165" s="285"/>
      <c r="R1165" s="280" t="str">
        <f t="shared" si="18"/>
        <v/>
      </c>
    </row>
    <row r="1166" spans="3:18" ht="15" customHeight="1" x14ac:dyDescent="0.3">
      <c r="C1166" s="278"/>
      <c r="I1166" s="280"/>
      <c r="J1166" s="280"/>
      <c r="M1166" s="285"/>
      <c r="R1166" s="280" t="str">
        <f t="shared" si="18"/>
        <v/>
      </c>
    </row>
    <row r="1167" spans="3:18" ht="15" customHeight="1" x14ac:dyDescent="0.3">
      <c r="C1167" s="278"/>
      <c r="J1167" s="280"/>
      <c r="M1167" s="285"/>
      <c r="R1167" s="280" t="str">
        <f t="shared" si="18"/>
        <v/>
      </c>
    </row>
    <row r="1168" spans="3:18" ht="15" customHeight="1" x14ac:dyDescent="0.3">
      <c r="C1168" s="278"/>
      <c r="I1168" s="280"/>
      <c r="J1168" s="280"/>
      <c r="M1168" s="285"/>
      <c r="R1168" s="280" t="str">
        <f t="shared" si="18"/>
        <v/>
      </c>
    </row>
    <row r="1169" spans="2:24" ht="15" customHeight="1" x14ac:dyDescent="0.3">
      <c r="C1169" s="278"/>
      <c r="I1169" s="280"/>
      <c r="J1169" s="280"/>
      <c r="M1169" s="285"/>
      <c r="R1169" s="280" t="str">
        <f t="shared" si="18"/>
        <v/>
      </c>
    </row>
    <row r="1170" spans="2:24" ht="15" customHeight="1" x14ac:dyDescent="0.3">
      <c r="C1170" s="278"/>
      <c r="I1170" s="280"/>
      <c r="J1170" s="280"/>
      <c r="M1170" s="285"/>
      <c r="R1170" s="280" t="str">
        <f t="shared" si="18"/>
        <v/>
      </c>
    </row>
    <row r="1171" spans="2:24" ht="15" customHeight="1" x14ac:dyDescent="0.3">
      <c r="C1171" s="278"/>
      <c r="I1171" s="280"/>
      <c r="J1171" s="280"/>
      <c r="M1171" s="285"/>
      <c r="R1171" s="280" t="str">
        <f t="shared" si="18"/>
        <v/>
      </c>
    </row>
    <row r="1172" spans="2:24" ht="15" customHeight="1" x14ac:dyDescent="0.3">
      <c r="C1172" s="278"/>
      <c r="I1172" s="280"/>
      <c r="J1172" s="280"/>
      <c r="M1172" s="285"/>
      <c r="R1172" s="280" t="str">
        <f t="shared" si="18"/>
        <v/>
      </c>
    </row>
    <row r="1173" spans="2:24" ht="15" customHeight="1" x14ac:dyDescent="0.3">
      <c r="C1173" s="278"/>
      <c r="I1173" s="280"/>
      <c r="J1173" s="280"/>
      <c r="M1173" s="285"/>
      <c r="R1173" s="280" t="str">
        <f t="shared" si="18"/>
        <v/>
      </c>
    </row>
    <row r="1174" spans="2:24" ht="15" customHeight="1" x14ac:dyDescent="0.3">
      <c r="C1174" s="278"/>
      <c r="I1174" s="280"/>
      <c r="J1174" s="280"/>
      <c r="M1174" s="285"/>
      <c r="R1174" s="280" t="str">
        <f t="shared" si="18"/>
        <v/>
      </c>
    </row>
    <row r="1175" spans="2:24" ht="15" customHeight="1" x14ac:dyDescent="0.3">
      <c r="C1175" s="278"/>
      <c r="I1175" s="280"/>
      <c r="J1175" s="280"/>
      <c r="M1175" s="285"/>
      <c r="R1175" s="280" t="str">
        <f t="shared" si="18"/>
        <v/>
      </c>
    </row>
    <row r="1176" spans="2:24" ht="15" customHeight="1" x14ac:dyDescent="0.3">
      <c r="C1176" s="278"/>
      <c r="I1176" s="280"/>
      <c r="J1176" s="280"/>
      <c r="M1176" s="285"/>
      <c r="R1176" s="280" t="str">
        <f t="shared" si="18"/>
        <v/>
      </c>
    </row>
    <row r="1177" spans="2:24" ht="15" customHeight="1" x14ac:dyDescent="0.3">
      <c r="C1177" s="278"/>
      <c r="I1177" s="280"/>
      <c r="J1177" s="280"/>
      <c r="M1177" s="285"/>
      <c r="R1177" s="280" t="str">
        <f t="shared" si="18"/>
        <v/>
      </c>
    </row>
    <row r="1178" spans="2:24" ht="15" customHeight="1" x14ac:dyDescent="0.3">
      <c r="C1178" s="278"/>
      <c r="I1178" s="280"/>
      <c r="J1178" s="280"/>
      <c r="M1178" s="285"/>
      <c r="R1178" s="280" t="str">
        <f t="shared" si="18"/>
        <v/>
      </c>
    </row>
    <row r="1179" spans="2:24" ht="15" customHeight="1" x14ac:dyDescent="0.3">
      <c r="C1179" s="278"/>
      <c r="I1179" s="280"/>
      <c r="J1179" s="280"/>
      <c r="M1179" s="285"/>
      <c r="R1179" s="280" t="str">
        <f t="shared" si="18"/>
        <v/>
      </c>
    </row>
    <row r="1180" spans="2:24" ht="15" customHeight="1" x14ac:dyDescent="0.3">
      <c r="C1180" s="278"/>
      <c r="I1180" s="280"/>
      <c r="J1180" s="280"/>
      <c r="M1180" s="285"/>
      <c r="R1180" s="280" t="str">
        <f t="shared" si="18"/>
        <v/>
      </c>
    </row>
    <row r="1181" spans="2:24" ht="15" customHeight="1" x14ac:dyDescent="0.3">
      <c r="C1181" s="278"/>
      <c r="I1181" s="280"/>
      <c r="J1181" s="280"/>
      <c r="M1181" s="285"/>
      <c r="R1181" s="280" t="str">
        <f t="shared" si="18"/>
        <v/>
      </c>
    </row>
    <row r="1182" spans="2:24" ht="15" customHeight="1" x14ac:dyDescent="0.3">
      <c r="J1182" s="280"/>
      <c r="M1182" s="285"/>
      <c r="R1182" s="280" t="str">
        <f t="shared" si="18"/>
        <v/>
      </c>
    </row>
    <row r="1183" spans="2:24" s="286" customFormat="1" ht="15" customHeight="1" x14ac:dyDescent="0.3">
      <c r="B1183" s="288"/>
      <c r="C1183" s="394"/>
      <c r="H1183" s="290"/>
      <c r="I1183" s="290"/>
      <c r="J1183" s="305"/>
      <c r="K1183" s="291"/>
      <c r="L1183" s="291"/>
      <c r="M1183" s="289"/>
      <c r="N1183" s="292"/>
      <c r="P1183" s="293"/>
      <c r="R1183" s="280" t="str">
        <f t="shared" si="18"/>
        <v/>
      </c>
      <c r="X1183" s="294"/>
    </row>
    <row r="1184" spans="2:24" ht="15" customHeight="1" x14ac:dyDescent="0.3">
      <c r="I1184" s="280"/>
      <c r="M1184" s="285"/>
      <c r="R1184" s="280" t="str">
        <f t="shared" si="18"/>
        <v/>
      </c>
    </row>
    <row r="1185" spans="2:24" ht="15" customHeight="1" x14ac:dyDescent="0.3">
      <c r="M1185" s="285"/>
      <c r="R1185" s="280" t="str">
        <f t="shared" si="18"/>
        <v/>
      </c>
    </row>
    <row r="1186" spans="2:24" ht="15" customHeight="1" x14ac:dyDescent="0.3">
      <c r="M1186" s="285"/>
      <c r="R1186" s="280" t="str">
        <f t="shared" si="18"/>
        <v/>
      </c>
    </row>
    <row r="1187" spans="2:24" ht="15" customHeight="1" x14ac:dyDescent="0.3">
      <c r="M1187" s="285"/>
      <c r="R1187" s="280" t="str">
        <f t="shared" si="18"/>
        <v/>
      </c>
    </row>
    <row r="1188" spans="2:24" ht="15" customHeight="1" x14ac:dyDescent="0.3">
      <c r="M1188" s="285"/>
      <c r="R1188" s="280" t="str">
        <f t="shared" si="18"/>
        <v/>
      </c>
    </row>
    <row r="1189" spans="2:24" ht="15" customHeight="1" x14ac:dyDescent="0.3">
      <c r="G1189" s="297"/>
      <c r="M1189" s="285"/>
      <c r="R1189" s="280" t="str">
        <f t="shared" si="18"/>
        <v/>
      </c>
    </row>
    <row r="1190" spans="2:24" ht="15" customHeight="1" x14ac:dyDescent="0.3">
      <c r="M1190" s="285"/>
      <c r="R1190" s="280" t="str">
        <f t="shared" si="18"/>
        <v/>
      </c>
    </row>
    <row r="1191" spans="2:24" ht="15" customHeight="1" x14ac:dyDescent="0.3">
      <c r="R1191" s="280" t="str">
        <f t="shared" si="18"/>
        <v/>
      </c>
    </row>
    <row r="1192" spans="2:24" ht="15" customHeight="1" x14ac:dyDescent="0.3">
      <c r="R1192" s="280" t="str">
        <f t="shared" si="18"/>
        <v/>
      </c>
    </row>
    <row r="1193" spans="2:24" s="286" customFormat="1" ht="15" customHeight="1" x14ac:dyDescent="0.3">
      <c r="B1193" s="288"/>
      <c r="C1193" s="394"/>
      <c r="H1193" s="290"/>
      <c r="I1193" s="304"/>
      <c r="J1193" s="305"/>
      <c r="K1193" s="291"/>
      <c r="L1193" s="291"/>
      <c r="N1193" s="292"/>
      <c r="P1193" s="293"/>
      <c r="R1193" s="280" t="str">
        <f t="shared" si="18"/>
        <v/>
      </c>
      <c r="X1193" s="294"/>
    </row>
    <row r="1194" spans="2:24" ht="15" customHeight="1" x14ac:dyDescent="0.3">
      <c r="R1194" s="280" t="str">
        <f t="shared" si="18"/>
        <v/>
      </c>
    </row>
    <row r="1195" spans="2:24" ht="15" customHeight="1" x14ac:dyDescent="0.3">
      <c r="R1195" s="280" t="str">
        <f t="shared" si="18"/>
        <v/>
      </c>
    </row>
    <row r="1196" spans="2:24" ht="15" customHeight="1" x14ac:dyDescent="0.3">
      <c r="R1196" s="280" t="str">
        <f t="shared" si="18"/>
        <v/>
      </c>
    </row>
    <row r="1197" spans="2:24" ht="15" customHeight="1" x14ac:dyDescent="0.3">
      <c r="R1197" s="280" t="str">
        <f t="shared" si="18"/>
        <v/>
      </c>
    </row>
    <row r="1198" spans="2:24" ht="15" customHeight="1" x14ac:dyDescent="0.3">
      <c r="R1198" s="280" t="str">
        <f t="shared" si="18"/>
        <v/>
      </c>
    </row>
    <row r="1199" spans="2:24" ht="15" customHeight="1" x14ac:dyDescent="0.3">
      <c r="R1199" s="280" t="str">
        <f t="shared" si="18"/>
        <v/>
      </c>
    </row>
    <row r="1200" spans="2:24" ht="15" customHeight="1" x14ac:dyDescent="0.3">
      <c r="R1200" s="280" t="str">
        <f t="shared" si="18"/>
        <v/>
      </c>
    </row>
    <row r="1201" spans="18:18" ht="15" customHeight="1" x14ac:dyDescent="0.3">
      <c r="R1201" s="280" t="str">
        <f t="shared" si="18"/>
        <v/>
      </c>
    </row>
    <row r="1202" spans="18:18" ht="15" customHeight="1" x14ac:dyDescent="0.3">
      <c r="R1202" s="280" t="str">
        <f t="shared" si="18"/>
        <v/>
      </c>
    </row>
    <row r="1203" spans="18:18" ht="15" customHeight="1" x14ac:dyDescent="0.3">
      <c r="R1203" s="280" t="str">
        <f t="shared" si="18"/>
        <v/>
      </c>
    </row>
    <row r="1204" spans="18:18" ht="15" customHeight="1" x14ac:dyDescent="0.3">
      <c r="R1204" s="280" t="str">
        <f t="shared" si="18"/>
        <v/>
      </c>
    </row>
    <row r="1205" spans="18:18" ht="15" customHeight="1" x14ac:dyDescent="0.3">
      <c r="R1205" s="280" t="str">
        <f t="shared" si="18"/>
        <v/>
      </c>
    </row>
    <row r="1206" spans="18:18" ht="15" customHeight="1" x14ac:dyDescent="0.3">
      <c r="R1206" s="280" t="str">
        <f t="shared" si="18"/>
        <v/>
      </c>
    </row>
    <row r="1207" spans="18:18" ht="15" customHeight="1" x14ac:dyDescent="0.3">
      <c r="R1207" s="280" t="str">
        <f t="shared" si="18"/>
        <v/>
      </c>
    </row>
    <row r="1208" spans="18:18" ht="15" customHeight="1" x14ac:dyDescent="0.3">
      <c r="R1208" s="280" t="str">
        <f t="shared" si="18"/>
        <v/>
      </c>
    </row>
    <row r="1209" spans="18:18" ht="15" customHeight="1" x14ac:dyDescent="0.3">
      <c r="R1209" s="280" t="str">
        <f t="shared" si="18"/>
        <v/>
      </c>
    </row>
    <row r="1210" spans="18:18" ht="15" customHeight="1" x14ac:dyDescent="0.3">
      <c r="R1210" s="280" t="str">
        <f t="shared" si="18"/>
        <v/>
      </c>
    </row>
    <row r="1211" spans="18:18" ht="15" customHeight="1" x14ac:dyDescent="0.3">
      <c r="R1211" s="280" t="str">
        <f t="shared" si="18"/>
        <v/>
      </c>
    </row>
    <row r="1212" spans="18:18" ht="15" customHeight="1" x14ac:dyDescent="0.3">
      <c r="R1212" s="280" t="str">
        <f t="shared" si="18"/>
        <v/>
      </c>
    </row>
    <row r="1213" spans="18:18" ht="15" customHeight="1" x14ac:dyDescent="0.3">
      <c r="R1213" s="280" t="str">
        <f t="shared" si="18"/>
        <v/>
      </c>
    </row>
    <row r="1214" spans="18:18" ht="15" customHeight="1" x14ac:dyDescent="0.3">
      <c r="R1214" s="280" t="str">
        <f t="shared" si="18"/>
        <v/>
      </c>
    </row>
    <row r="1215" spans="18:18" ht="15" customHeight="1" x14ac:dyDescent="0.3">
      <c r="R1215" s="280" t="str">
        <f t="shared" si="18"/>
        <v/>
      </c>
    </row>
    <row r="1216" spans="18:18" ht="15" customHeight="1" x14ac:dyDescent="0.3">
      <c r="R1216" s="280" t="str">
        <f t="shared" si="18"/>
        <v/>
      </c>
    </row>
    <row r="1217" spans="18:18" ht="15" customHeight="1" x14ac:dyDescent="0.3">
      <c r="R1217" s="280" t="str">
        <f t="shared" si="18"/>
        <v/>
      </c>
    </row>
    <row r="1218" spans="18:18" ht="15" customHeight="1" x14ac:dyDescent="0.3">
      <c r="R1218" s="280" t="str">
        <f t="shared" si="18"/>
        <v/>
      </c>
    </row>
    <row r="1219" spans="18:18" ht="15" customHeight="1" x14ac:dyDescent="0.3">
      <c r="R1219" s="280" t="str">
        <f t="shared" si="18"/>
        <v/>
      </c>
    </row>
    <row r="1220" spans="18:18" ht="15" customHeight="1" x14ac:dyDescent="0.3">
      <c r="R1220" s="280" t="str">
        <f t="shared" si="18"/>
        <v/>
      </c>
    </row>
    <row r="1221" spans="18:18" ht="15" customHeight="1" x14ac:dyDescent="0.3">
      <c r="R1221" s="280" t="str">
        <f t="shared" si="18"/>
        <v/>
      </c>
    </row>
    <row r="1222" spans="18:18" ht="15" customHeight="1" x14ac:dyDescent="0.3">
      <c r="R1222" s="280" t="str">
        <f t="shared" si="18"/>
        <v/>
      </c>
    </row>
    <row r="1223" spans="18:18" ht="15" customHeight="1" x14ac:dyDescent="0.3">
      <c r="R1223" s="280" t="str">
        <f t="shared" si="18"/>
        <v/>
      </c>
    </row>
    <row r="1224" spans="18:18" ht="15" customHeight="1" x14ac:dyDescent="0.3">
      <c r="R1224" s="280" t="str">
        <f t="shared" si="18"/>
        <v/>
      </c>
    </row>
    <row r="1225" spans="18:18" ht="15" customHeight="1" x14ac:dyDescent="0.3">
      <c r="R1225" s="280" t="str">
        <f t="shared" si="18"/>
        <v/>
      </c>
    </row>
    <row r="1226" spans="18:18" ht="15" customHeight="1" x14ac:dyDescent="0.3">
      <c r="R1226" s="280" t="str">
        <f t="shared" si="18"/>
        <v/>
      </c>
    </row>
    <row r="1227" spans="18:18" ht="15" customHeight="1" x14ac:dyDescent="0.3">
      <c r="R1227" s="280" t="str">
        <f t="shared" si="18"/>
        <v/>
      </c>
    </row>
    <row r="1228" spans="18:18" ht="15" customHeight="1" x14ac:dyDescent="0.3">
      <c r="R1228" s="280" t="str">
        <f t="shared" ref="R1228:R1291" si="19">IF(B1228&gt;0,H1228,"")</f>
        <v/>
      </c>
    </row>
    <row r="1229" spans="18:18" ht="15" customHeight="1" x14ac:dyDescent="0.3">
      <c r="R1229" s="280" t="str">
        <f t="shared" si="19"/>
        <v/>
      </c>
    </row>
    <row r="1230" spans="18:18" ht="15" customHeight="1" x14ac:dyDescent="0.3">
      <c r="R1230" s="280" t="str">
        <f t="shared" si="19"/>
        <v/>
      </c>
    </row>
    <row r="1231" spans="18:18" ht="15" customHeight="1" x14ac:dyDescent="0.3">
      <c r="R1231" s="280" t="str">
        <f t="shared" si="19"/>
        <v/>
      </c>
    </row>
    <row r="1232" spans="18:18" ht="15" customHeight="1" x14ac:dyDescent="0.3">
      <c r="R1232" s="280" t="str">
        <f t="shared" si="19"/>
        <v/>
      </c>
    </row>
    <row r="1233" spans="18:18" ht="15" customHeight="1" x14ac:dyDescent="0.3">
      <c r="R1233" s="280" t="str">
        <f t="shared" si="19"/>
        <v/>
      </c>
    </row>
    <row r="1234" spans="18:18" ht="15" customHeight="1" x14ac:dyDescent="0.3">
      <c r="R1234" s="280" t="str">
        <f t="shared" si="19"/>
        <v/>
      </c>
    </row>
    <row r="1235" spans="18:18" ht="15" customHeight="1" x14ac:dyDescent="0.3">
      <c r="R1235" s="280" t="str">
        <f t="shared" si="19"/>
        <v/>
      </c>
    </row>
    <row r="1236" spans="18:18" ht="15" customHeight="1" x14ac:dyDescent="0.3">
      <c r="R1236" s="280" t="str">
        <f t="shared" si="19"/>
        <v/>
      </c>
    </row>
    <row r="1237" spans="18:18" ht="15" customHeight="1" x14ac:dyDescent="0.3">
      <c r="R1237" s="280" t="str">
        <f t="shared" si="19"/>
        <v/>
      </c>
    </row>
    <row r="1238" spans="18:18" ht="15" customHeight="1" x14ac:dyDescent="0.3">
      <c r="R1238" s="280" t="str">
        <f t="shared" si="19"/>
        <v/>
      </c>
    </row>
    <row r="1239" spans="18:18" ht="15" customHeight="1" x14ac:dyDescent="0.3">
      <c r="R1239" s="280" t="str">
        <f t="shared" si="19"/>
        <v/>
      </c>
    </row>
    <row r="1240" spans="18:18" ht="15" customHeight="1" x14ac:dyDescent="0.3">
      <c r="R1240" s="280" t="str">
        <f t="shared" si="19"/>
        <v/>
      </c>
    </row>
    <row r="1241" spans="18:18" ht="15" customHeight="1" x14ac:dyDescent="0.3">
      <c r="R1241" s="280" t="str">
        <f t="shared" si="19"/>
        <v/>
      </c>
    </row>
    <row r="1242" spans="18:18" ht="15" customHeight="1" x14ac:dyDescent="0.3">
      <c r="R1242" s="280" t="str">
        <f t="shared" si="19"/>
        <v/>
      </c>
    </row>
    <row r="1243" spans="18:18" ht="15" customHeight="1" x14ac:dyDescent="0.3">
      <c r="R1243" s="280" t="str">
        <f t="shared" si="19"/>
        <v/>
      </c>
    </row>
    <row r="1244" spans="18:18" ht="15" customHeight="1" x14ac:dyDescent="0.3">
      <c r="R1244" s="280" t="str">
        <f t="shared" si="19"/>
        <v/>
      </c>
    </row>
    <row r="1245" spans="18:18" ht="15" customHeight="1" x14ac:dyDescent="0.3">
      <c r="R1245" s="280" t="str">
        <f t="shared" si="19"/>
        <v/>
      </c>
    </row>
    <row r="1246" spans="18:18" ht="15" customHeight="1" x14ac:dyDescent="0.3">
      <c r="R1246" s="280" t="str">
        <f t="shared" si="19"/>
        <v/>
      </c>
    </row>
    <row r="1247" spans="18:18" ht="15" customHeight="1" x14ac:dyDescent="0.3">
      <c r="R1247" s="280" t="str">
        <f t="shared" si="19"/>
        <v/>
      </c>
    </row>
    <row r="1248" spans="18:18" ht="15" customHeight="1" x14ac:dyDescent="0.3">
      <c r="R1248" s="280" t="str">
        <f t="shared" si="19"/>
        <v/>
      </c>
    </row>
    <row r="1249" spans="13:18" ht="15" customHeight="1" x14ac:dyDescent="0.3">
      <c r="R1249" s="280" t="str">
        <f t="shared" si="19"/>
        <v/>
      </c>
    </row>
    <row r="1250" spans="13:18" ht="15" customHeight="1" x14ac:dyDescent="0.3">
      <c r="R1250" s="280" t="str">
        <f t="shared" si="19"/>
        <v/>
      </c>
    </row>
    <row r="1251" spans="13:18" ht="15" customHeight="1" x14ac:dyDescent="0.3">
      <c r="R1251" s="280" t="str">
        <f t="shared" si="19"/>
        <v/>
      </c>
    </row>
    <row r="1252" spans="13:18" ht="15" customHeight="1" x14ac:dyDescent="0.3">
      <c r="R1252" s="280" t="str">
        <f t="shared" si="19"/>
        <v/>
      </c>
    </row>
    <row r="1253" spans="13:18" ht="15" customHeight="1" x14ac:dyDescent="0.3">
      <c r="M1253" s="395"/>
      <c r="R1253" s="280" t="str">
        <f t="shared" si="19"/>
        <v/>
      </c>
    </row>
    <row r="1254" spans="13:18" ht="15" customHeight="1" x14ac:dyDescent="0.3">
      <c r="M1254" s="395"/>
      <c r="R1254" s="280" t="str">
        <f t="shared" si="19"/>
        <v/>
      </c>
    </row>
    <row r="1255" spans="13:18" ht="15" customHeight="1" x14ac:dyDescent="0.3">
      <c r="M1255" s="395"/>
      <c r="R1255" s="280" t="str">
        <f t="shared" si="19"/>
        <v/>
      </c>
    </row>
    <row r="1256" spans="13:18" ht="15" customHeight="1" x14ac:dyDescent="0.3">
      <c r="M1256" s="395"/>
      <c r="R1256" s="280" t="str">
        <f t="shared" si="19"/>
        <v/>
      </c>
    </row>
    <row r="1257" spans="13:18" ht="15" customHeight="1" x14ac:dyDescent="0.3">
      <c r="M1257" s="395"/>
      <c r="R1257" s="280" t="str">
        <f t="shared" si="19"/>
        <v/>
      </c>
    </row>
    <row r="1258" spans="13:18" ht="15" customHeight="1" x14ac:dyDescent="0.3">
      <c r="M1258" s="395"/>
      <c r="R1258" s="280" t="str">
        <f t="shared" si="19"/>
        <v/>
      </c>
    </row>
    <row r="1259" spans="13:18" ht="15" customHeight="1" x14ac:dyDescent="0.3">
      <c r="R1259" s="280" t="str">
        <f t="shared" si="19"/>
        <v/>
      </c>
    </row>
    <row r="1260" spans="13:18" ht="15" customHeight="1" x14ac:dyDescent="0.3">
      <c r="R1260" s="280" t="str">
        <f t="shared" si="19"/>
        <v/>
      </c>
    </row>
    <row r="1261" spans="13:18" ht="15" customHeight="1" x14ac:dyDescent="0.3">
      <c r="R1261" s="280" t="str">
        <f t="shared" si="19"/>
        <v/>
      </c>
    </row>
    <row r="1262" spans="13:18" ht="15" customHeight="1" x14ac:dyDescent="0.3">
      <c r="R1262" s="280" t="str">
        <f t="shared" si="19"/>
        <v/>
      </c>
    </row>
    <row r="1263" spans="13:18" ht="15" customHeight="1" x14ac:dyDescent="0.3">
      <c r="R1263" s="280" t="str">
        <f t="shared" si="19"/>
        <v/>
      </c>
    </row>
    <row r="1264" spans="13:18" ht="15" customHeight="1" x14ac:dyDescent="0.3">
      <c r="R1264" s="280" t="str">
        <f t="shared" si="19"/>
        <v/>
      </c>
    </row>
    <row r="1265" spans="18:18" ht="15" customHeight="1" x14ac:dyDescent="0.3">
      <c r="R1265" s="280" t="str">
        <f t="shared" si="19"/>
        <v/>
      </c>
    </row>
    <row r="1266" spans="18:18" ht="15" customHeight="1" x14ac:dyDescent="0.3">
      <c r="R1266" s="280" t="str">
        <f t="shared" si="19"/>
        <v/>
      </c>
    </row>
    <row r="1267" spans="18:18" ht="15" customHeight="1" x14ac:dyDescent="0.3">
      <c r="R1267" s="280" t="str">
        <f t="shared" si="19"/>
        <v/>
      </c>
    </row>
    <row r="1268" spans="18:18" ht="15" customHeight="1" x14ac:dyDescent="0.3">
      <c r="R1268" s="280" t="str">
        <f t="shared" si="19"/>
        <v/>
      </c>
    </row>
    <row r="1269" spans="18:18" ht="15" customHeight="1" x14ac:dyDescent="0.3">
      <c r="R1269" s="280" t="str">
        <f t="shared" si="19"/>
        <v/>
      </c>
    </row>
    <row r="1270" spans="18:18" ht="15" customHeight="1" x14ac:dyDescent="0.3">
      <c r="R1270" s="280" t="str">
        <f t="shared" si="19"/>
        <v/>
      </c>
    </row>
    <row r="1271" spans="18:18" ht="15" customHeight="1" x14ac:dyDescent="0.3">
      <c r="R1271" s="280" t="str">
        <f t="shared" si="19"/>
        <v/>
      </c>
    </row>
    <row r="1272" spans="18:18" ht="15" customHeight="1" x14ac:dyDescent="0.3">
      <c r="R1272" s="280" t="str">
        <f t="shared" si="19"/>
        <v/>
      </c>
    </row>
    <row r="1273" spans="18:18" ht="15" customHeight="1" x14ac:dyDescent="0.3">
      <c r="R1273" s="280" t="str">
        <f t="shared" si="19"/>
        <v/>
      </c>
    </row>
    <row r="1274" spans="18:18" ht="15" customHeight="1" x14ac:dyDescent="0.3">
      <c r="R1274" s="280" t="str">
        <f t="shared" si="19"/>
        <v/>
      </c>
    </row>
    <row r="1275" spans="18:18" ht="15" customHeight="1" x14ac:dyDescent="0.3">
      <c r="R1275" s="280" t="str">
        <f t="shared" si="19"/>
        <v/>
      </c>
    </row>
    <row r="1276" spans="18:18" ht="15" customHeight="1" x14ac:dyDescent="0.3">
      <c r="R1276" s="280" t="str">
        <f t="shared" si="19"/>
        <v/>
      </c>
    </row>
    <row r="1277" spans="18:18" ht="15" customHeight="1" x14ac:dyDescent="0.3">
      <c r="R1277" s="280" t="str">
        <f t="shared" si="19"/>
        <v/>
      </c>
    </row>
    <row r="1278" spans="18:18" ht="15" customHeight="1" x14ac:dyDescent="0.3">
      <c r="R1278" s="280" t="str">
        <f t="shared" si="19"/>
        <v/>
      </c>
    </row>
    <row r="1279" spans="18:18" ht="15" customHeight="1" x14ac:dyDescent="0.3">
      <c r="R1279" s="280" t="str">
        <f t="shared" si="19"/>
        <v/>
      </c>
    </row>
    <row r="1280" spans="18:18" ht="15" customHeight="1" x14ac:dyDescent="0.3">
      <c r="R1280" s="280" t="str">
        <f t="shared" si="19"/>
        <v/>
      </c>
    </row>
    <row r="1281" spans="18:18" ht="15" customHeight="1" x14ac:dyDescent="0.3">
      <c r="R1281" s="280" t="str">
        <f t="shared" si="19"/>
        <v/>
      </c>
    </row>
    <row r="1282" spans="18:18" ht="15" customHeight="1" x14ac:dyDescent="0.3">
      <c r="R1282" s="280" t="str">
        <f t="shared" si="19"/>
        <v/>
      </c>
    </row>
    <row r="1283" spans="18:18" ht="15" customHeight="1" x14ac:dyDescent="0.3">
      <c r="R1283" s="280" t="str">
        <f t="shared" si="19"/>
        <v/>
      </c>
    </row>
    <row r="1284" spans="18:18" ht="15" customHeight="1" x14ac:dyDescent="0.3">
      <c r="R1284" s="280" t="str">
        <f t="shared" si="19"/>
        <v/>
      </c>
    </row>
    <row r="1285" spans="18:18" ht="15" customHeight="1" x14ac:dyDescent="0.3">
      <c r="R1285" s="280" t="str">
        <f t="shared" si="19"/>
        <v/>
      </c>
    </row>
    <row r="1286" spans="18:18" ht="15" customHeight="1" x14ac:dyDescent="0.3">
      <c r="R1286" s="280" t="str">
        <f t="shared" si="19"/>
        <v/>
      </c>
    </row>
    <row r="1287" spans="18:18" ht="15" customHeight="1" x14ac:dyDescent="0.3">
      <c r="R1287" s="280" t="str">
        <f t="shared" si="19"/>
        <v/>
      </c>
    </row>
    <row r="1288" spans="18:18" ht="15" customHeight="1" x14ac:dyDescent="0.3">
      <c r="R1288" s="280" t="str">
        <f t="shared" si="19"/>
        <v/>
      </c>
    </row>
    <row r="1289" spans="18:18" ht="15" customHeight="1" x14ac:dyDescent="0.3">
      <c r="R1289" s="280" t="str">
        <f t="shared" si="19"/>
        <v/>
      </c>
    </row>
    <row r="1290" spans="18:18" ht="15" customHeight="1" x14ac:dyDescent="0.3">
      <c r="R1290" s="280" t="str">
        <f t="shared" si="19"/>
        <v/>
      </c>
    </row>
    <row r="1291" spans="18:18" ht="15" customHeight="1" x14ac:dyDescent="0.3">
      <c r="R1291" s="280" t="str">
        <f t="shared" si="19"/>
        <v/>
      </c>
    </row>
    <row r="1292" spans="18:18" ht="15" customHeight="1" x14ac:dyDescent="0.3">
      <c r="R1292" s="280" t="str">
        <f t="shared" ref="R1292:R1316" si="20">IF(B1292&gt;0,H1292,"")</f>
        <v/>
      </c>
    </row>
    <row r="1293" spans="18:18" ht="15" customHeight="1" x14ac:dyDescent="0.3">
      <c r="R1293" s="280" t="str">
        <f t="shared" si="20"/>
        <v/>
      </c>
    </row>
    <row r="1294" spans="18:18" ht="15" customHeight="1" x14ac:dyDescent="0.3">
      <c r="R1294" s="280" t="str">
        <f t="shared" si="20"/>
        <v/>
      </c>
    </row>
    <row r="1295" spans="18:18" ht="15" customHeight="1" x14ac:dyDescent="0.3">
      <c r="R1295" s="280" t="str">
        <f t="shared" si="20"/>
        <v/>
      </c>
    </row>
    <row r="1296" spans="18:18" ht="15" customHeight="1" x14ac:dyDescent="0.3">
      <c r="R1296" s="280" t="str">
        <f t="shared" si="20"/>
        <v/>
      </c>
    </row>
    <row r="1297" spans="18:18" ht="15" customHeight="1" x14ac:dyDescent="0.3">
      <c r="R1297" s="280" t="str">
        <f t="shared" si="20"/>
        <v/>
      </c>
    </row>
    <row r="1298" spans="18:18" ht="15" customHeight="1" x14ac:dyDescent="0.3">
      <c r="R1298" s="280" t="str">
        <f t="shared" si="20"/>
        <v/>
      </c>
    </row>
    <row r="1299" spans="18:18" ht="15" customHeight="1" x14ac:dyDescent="0.3">
      <c r="R1299" s="280" t="str">
        <f t="shared" si="20"/>
        <v/>
      </c>
    </row>
    <row r="1300" spans="18:18" ht="15" customHeight="1" x14ac:dyDescent="0.3">
      <c r="R1300" s="280" t="str">
        <f t="shared" si="20"/>
        <v/>
      </c>
    </row>
    <row r="1301" spans="18:18" ht="15" customHeight="1" x14ac:dyDescent="0.3">
      <c r="R1301" s="280" t="str">
        <f t="shared" si="20"/>
        <v/>
      </c>
    </row>
    <row r="1302" spans="18:18" ht="15" customHeight="1" x14ac:dyDescent="0.3">
      <c r="R1302" s="280" t="str">
        <f t="shared" si="20"/>
        <v/>
      </c>
    </row>
    <row r="1303" spans="18:18" ht="15" customHeight="1" x14ac:dyDescent="0.3">
      <c r="R1303" s="280" t="str">
        <f t="shared" si="20"/>
        <v/>
      </c>
    </row>
    <row r="1304" spans="18:18" ht="15" customHeight="1" x14ac:dyDescent="0.3">
      <c r="R1304" s="280" t="str">
        <f t="shared" si="20"/>
        <v/>
      </c>
    </row>
    <row r="1305" spans="18:18" ht="15" customHeight="1" x14ac:dyDescent="0.3">
      <c r="R1305" s="280" t="str">
        <f t="shared" si="20"/>
        <v/>
      </c>
    </row>
    <row r="1306" spans="18:18" ht="15" customHeight="1" x14ac:dyDescent="0.3">
      <c r="R1306" s="280" t="str">
        <f t="shared" si="20"/>
        <v/>
      </c>
    </row>
    <row r="1307" spans="18:18" ht="15" customHeight="1" x14ac:dyDescent="0.3">
      <c r="R1307" s="280" t="str">
        <f t="shared" si="20"/>
        <v/>
      </c>
    </row>
    <row r="1308" spans="18:18" ht="15" customHeight="1" x14ac:dyDescent="0.3">
      <c r="R1308" s="280" t="str">
        <f t="shared" si="20"/>
        <v/>
      </c>
    </row>
    <row r="1309" spans="18:18" ht="15" customHeight="1" x14ac:dyDescent="0.3">
      <c r="R1309" s="280" t="str">
        <f t="shared" si="20"/>
        <v/>
      </c>
    </row>
    <row r="1310" spans="18:18" ht="15" customHeight="1" x14ac:dyDescent="0.3">
      <c r="R1310" s="280" t="str">
        <f t="shared" si="20"/>
        <v/>
      </c>
    </row>
    <row r="1311" spans="18:18" ht="15" customHeight="1" x14ac:dyDescent="0.3">
      <c r="R1311" s="280" t="str">
        <f t="shared" si="20"/>
        <v/>
      </c>
    </row>
  </sheetData>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2000</vt:lpstr>
      <vt:lpstr>2001</vt:lpstr>
      <vt:lpstr>2002</vt:lpstr>
      <vt:lpstr>2003</vt:lpstr>
      <vt:lpstr>2004</vt:lpstr>
      <vt:lpstr>2005</vt:lpstr>
      <vt:lpstr>2006</vt:lpstr>
      <vt:lpstr>2007</vt:lpstr>
      <vt:lpstr>2008</vt:lpstr>
      <vt:lpstr>2009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Akhavein, Keisha</dc:creator>
  <cp:lastModifiedBy>Akhavein, Keisha</cp:lastModifiedBy>
  <dcterms:created xsi:type="dcterms:W3CDTF">2020-04-23T13:25:14Z</dcterms:created>
  <dcterms:modified xsi:type="dcterms:W3CDTF">2020-04-23T13:38:07Z</dcterms:modified>
</cp:coreProperties>
</file>